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7.xml" ContentType="application/vnd.openxmlformats-officedocument.spreadsheetml.pivotCacheDefinition+xml"/>
  <Override PartName="/xl/slicerCaches/slicerCache1.xml" ContentType="application/vnd.ms-excel.slicerCache+xml"/>
  <Override PartName="/xl/pivotCache/pivotCacheDefinition8.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omments2.xml" ContentType="application/vnd.openxmlformats-officedocument.spreadsheetml.comments+xml"/>
  <Override PartName="/xl/threadedComments/threadedComment2.xml" ContentType="application/vnd.ms-excel.threadedcomments+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comments3.xml" ContentType="application/vnd.openxmlformats-officedocument.spreadsheetml.comments+xml"/>
  <Override PartName="/xl/threadedComments/threadedComment3.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namedSheetViews/namedSheetView1.xml" ContentType="application/vnd.ms-excel.namedsheetviews+xml"/>
  <Override PartName="/xl/pivotTables/pivotTable17.xml" ContentType="application/vnd.openxmlformats-officedocument.spreadsheetml.pivotTable+xml"/>
  <Override PartName="/xl/drawings/drawing2.xml" ContentType="application/vnd.openxmlformats-officedocument.drawing+xml"/>
  <Override PartName="/xl/pivotTables/pivotTable18.xml" ContentType="application/vnd.openxmlformats-officedocument.spreadsheetml.pivotTable+xml"/>
  <Override PartName="/xl/pivotTables/pivotTable19.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amdocs-my.sharepoint.com/personal/chetamoh_amdocs_com/Documents/Backup Folders/Documents/CapacityTracker/"/>
    </mc:Choice>
  </mc:AlternateContent>
  <xr:revisionPtr revIDLastSave="13" documentId="8_{9CDA293D-56C6-425A-B74C-20AC1CE34A61}" xr6:coauthVersionLast="47" xr6:coauthVersionMax="47" xr10:uidLastSave="{F89B9500-B70E-470A-9265-0D9603063159}"/>
  <bookViews>
    <workbookView minimized="1" xWindow="2410" yWindow="2410" windowWidth="14400" windowHeight="7510" firstSheet="7" activeTab="9" xr2:uid="{E0153FB5-6D3F-42D4-9BD4-3996D2A674F5}"/>
  </bookViews>
  <sheets>
    <sheet name="Dashboard" sheetId="4" r:id="rId1"/>
    <sheet name="CCB EMAS" sheetId="5" state="hidden" r:id="rId2"/>
    <sheet name="CCB GGN" sheetId="6" state="hidden" r:id="rId3"/>
    <sheet name="Summary-28Mar" sheetId="29" state="hidden" r:id="rId4"/>
    <sheet name="Sheet2" sheetId="31" r:id="rId5"/>
    <sheet name="Summary" sheetId="15" r:id="rId6"/>
    <sheet name="Summary - 26-Oct" sheetId="30" state="hidden" r:id="rId7"/>
    <sheet name="Reference data" sheetId="1" r:id="rId8"/>
    <sheet name="CCB" sheetId="2" r:id="rId9"/>
    <sheet name="Upcoming Releases Snapshot" sheetId="26" r:id="rId10"/>
    <sheet name="Cloud MM Notes" sheetId="27" r:id="rId11"/>
    <sheet name="Daljeet-Summary" sheetId="16" state="hidden" r:id="rId12"/>
    <sheet name="Skill Set Availability" sheetId="24" state="hidden" r:id="rId13"/>
    <sheet name="Daljeet-Summary (2)" sheetId="19" state="hidden" r:id="rId14"/>
    <sheet name="Exp-Count" sheetId="20" state="hidden" r:id="rId15"/>
    <sheet name="Project Readiness Review" sheetId="25" r:id="rId16"/>
    <sheet name="Maintenance Activities" sheetId="7" r:id="rId17"/>
  </sheets>
  <definedNames>
    <definedName name="_xlnm._FilterDatabase" localSheetId="8" hidden="1">CCB!$A$4:$AY$2399</definedName>
    <definedName name="_xlnm._FilterDatabase" localSheetId="15" hidden="1">'Project Readiness Review'!$A$1:$T$110</definedName>
    <definedName name="_xlnm._FilterDatabase" localSheetId="7" hidden="1">'Reference data'!$R$1:$S$56</definedName>
    <definedName name="_xlnm._FilterDatabase" localSheetId="12" hidden="1">'Skill Set Availability'!#REF!</definedName>
    <definedName name="_xlnm._FilterDatabase" localSheetId="5" hidden="1">Summary!#REF!</definedName>
    <definedName name="_xlnm._FilterDatabase" localSheetId="6" hidden="1">'Summary - 26-Oct'!#REF!</definedName>
    <definedName name="_xlnm._FilterDatabase" localSheetId="3" hidden="1">'Summary-28Mar'!#REF!</definedName>
    <definedName name="Slicer_Application_Group">#N/A</definedName>
  </definedNames>
  <calcPr calcId="191028"/>
  <pivotCaches>
    <pivotCache cacheId="0" r:id="rId18"/>
    <pivotCache cacheId="1" r:id="rId19"/>
    <pivotCache cacheId="2" r:id="rId20"/>
    <pivotCache cacheId="3" r:id="rId21"/>
    <pivotCache cacheId="4" r:id="rId22"/>
    <pivotCache cacheId="5" r:id="rId23"/>
  </pivotCaches>
  <extLst>
    <ext xmlns:x14="http://schemas.microsoft.com/office/spreadsheetml/2009/9/main" uri="{876F7934-8845-4945-9796-88D515C7AA90}">
      <x14:pivotCaches>
        <pivotCache cacheId="6" r:id="rId24"/>
      </x14:pivotCaches>
    </ex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26"/>
      </x15:pivotCaches>
    </ext>
    <ext xmlns:x15="http://schemas.microsoft.com/office/spreadsheetml/2010/11/main" uri="{983426D0-5260-488c-9760-48F4B6AC55F4}">
      <x15:pivotTableReferences>
        <x15:pivotTableReference r:id="rId27"/>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Capacity_6b218356-0e39-45c5-b116-6fd7a54760b5" name="tblCapacity" connection="Query - tblCapacity"/>
          <x15:modelTable id="tblData_3442929d-9121-485a-acf1-1e07a6e4bdf2" name="tblData" connection="Query - tblData"/>
          <x15:modelTable id="tblApplicationGroup_c6f2b779-8040-469c-bbf2-da0e0638e555" name="tblApplicationGroup" connection="Query - tblApplicationGroup"/>
          <x15:modelTable id="tblMonth_b0ea6986-eb4d-4b20-bdc3-e2ced92f79d2" name="tblMonth" connection="Query - tblMonth"/>
        </x15:modelTables>
        <x15:modelRelationships>
          <x15:modelRelationship fromTable="tblCapacity" fromColumn="Application Group" toTable="tblApplicationGroup" toColumn="Application Group"/>
          <x15:modelRelationship fromTable="tblCapacity" fromColumn="Month" toTable="tblMonth" toColumn="Month"/>
          <x15:modelRelationship fromTable="tblData" fromColumn="Application Group" toTable="tblApplicationGroup" toColumn="Application Group"/>
          <x15:modelRelationship fromTable="tblData" fromColumn="Month" toTable="tblMonth" toColumn="Month"/>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A2201" i="2" l="1"/>
  <c r="C138" i="15"/>
  <c r="D138" i="15"/>
  <c r="C128" i="15"/>
  <c r="C117" i="15" s="1"/>
  <c r="D128" i="15"/>
  <c r="C278" i="15"/>
  <c r="C279" i="15" s="1"/>
  <c r="C280" i="15" s="1"/>
  <c r="C282" i="15" s="1"/>
  <c r="C283" i="15" s="1"/>
  <c r="D278" i="15"/>
  <c r="D279" i="15" s="1"/>
  <c r="D280" i="15" s="1"/>
  <c r="D282" i="15" s="1"/>
  <c r="D283" i="15" s="1"/>
  <c r="C268" i="15"/>
  <c r="C269" i="15" s="1"/>
  <c r="C266" i="15"/>
  <c r="C267" i="15" s="1"/>
  <c r="C264" i="15"/>
  <c r="C265" i="15" s="1"/>
  <c r="C270" i="15" s="1"/>
  <c r="C272" i="15" s="1"/>
  <c r="C273" i="15" s="1"/>
  <c r="D268" i="15"/>
  <c r="D269" i="15" s="1"/>
  <c r="D266" i="15"/>
  <c r="D267" i="15" s="1"/>
  <c r="D264" i="15"/>
  <c r="D265" i="15" s="1"/>
  <c r="D270" i="15" s="1"/>
  <c r="D272" i="15" s="1"/>
  <c r="D273" i="15" s="1"/>
  <c r="C253" i="15"/>
  <c r="C254" i="15" s="1"/>
  <c r="C251" i="15"/>
  <c r="C252" i="15" s="1"/>
  <c r="D253" i="15"/>
  <c r="D254" i="15" s="1"/>
  <c r="D251" i="15"/>
  <c r="D252" i="15" s="1"/>
  <c r="C241" i="15"/>
  <c r="C242" i="15" s="1"/>
  <c r="C239" i="15"/>
  <c r="C240" i="15" s="1"/>
  <c r="C243" i="15" s="1"/>
  <c r="C245" i="15" s="1"/>
  <c r="C246" i="15" s="1"/>
  <c r="D241" i="15"/>
  <c r="D242" i="15" s="1"/>
  <c r="D239" i="15"/>
  <c r="D240" i="15" s="1"/>
  <c r="D243" i="15" s="1"/>
  <c r="D245" i="15" s="1"/>
  <c r="D246" i="15" s="1"/>
  <c r="C229" i="15"/>
  <c r="C230" i="15" s="1"/>
  <c r="C227" i="15"/>
  <c r="C228" i="15" s="1"/>
  <c r="D229" i="15"/>
  <c r="D230" i="15" s="1"/>
  <c r="D227" i="15"/>
  <c r="D228" i="15" s="1"/>
  <c r="D231" i="15" s="1"/>
  <c r="D233" i="15" s="1"/>
  <c r="D234" i="15" s="1"/>
  <c r="C217" i="15"/>
  <c r="C218" i="15" s="1"/>
  <c r="C215" i="15"/>
  <c r="C216" i="15" s="1"/>
  <c r="C219" i="15" s="1"/>
  <c r="C221" i="15" s="1"/>
  <c r="C222" i="15" s="1"/>
  <c r="D217" i="15"/>
  <c r="D218" i="15" s="1"/>
  <c r="D215" i="15"/>
  <c r="D216" i="15" s="1"/>
  <c r="E215" i="15"/>
  <c r="C205" i="15"/>
  <c r="C206" i="15" s="1"/>
  <c r="C203" i="15"/>
  <c r="C204" i="15" s="1"/>
  <c r="C207" i="15" s="1"/>
  <c r="C209" i="15" s="1"/>
  <c r="C210" i="15" s="1"/>
  <c r="D205" i="15"/>
  <c r="D206" i="15" s="1"/>
  <c r="D203" i="15"/>
  <c r="D204" i="15" s="1"/>
  <c r="D207" i="15" s="1"/>
  <c r="D209" i="15" s="1"/>
  <c r="D210" i="15" s="1"/>
  <c r="C193" i="15"/>
  <c r="C194" i="15" s="1"/>
  <c r="C191" i="15"/>
  <c r="C192" i="15" s="1"/>
  <c r="D193" i="15"/>
  <c r="D194" i="15" s="1"/>
  <c r="D191" i="15"/>
  <c r="D192" i="15" s="1"/>
  <c r="C181" i="15"/>
  <c r="C182" i="15" s="1"/>
  <c r="C179" i="15"/>
  <c r="C180" i="15" s="1"/>
  <c r="D181" i="15"/>
  <c r="D182" i="15" s="1"/>
  <c r="D179" i="15"/>
  <c r="D180" i="15" s="1"/>
  <c r="D169" i="15"/>
  <c r="C169" i="15"/>
  <c r="D167" i="15"/>
  <c r="C167" i="15"/>
  <c r="D158" i="15"/>
  <c r="C158" i="15"/>
  <c r="D156" i="15"/>
  <c r="C156" i="15"/>
  <c r="E52" i="15"/>
  <c r="F52" i="15"/>
  <c r="G52" i="15"/>
  <c r="H52" i="15"/>
  <c r="I52" i="15"/>
  <c r="J52" i="15"/>
  <c r="H54" i="15"/>
  <c r="I54" i="15"/>
  <c r="J54" i="15"/>
  <c r="H89" i="15"/>
  <c r="I89" i="15"/>
  <c r="J89" i="15"/>
  <c r="K89" i="15"/>
  <c r="L89" i="15"/>
  <c r="M89" i="15"/>
  <c r="H90" i="15"/>
  <c r="AD90" i="15"/>
  <c r="AE90" i="15"/>
  <c r="AF90" i="15"/>
  <c r="H102" i="15"/>
  <c r="I102" i="15"/>
  <c r="J102" i="15"/>
  <c r="K102" i="15"/>
  <c r="L102" i="15"/>
  <c r="M102" i="15"/>
  <c r="E128" i="15"/>
  <c r="F128" i="15"/>
  <c r="G128" i="15"/>
  <c r="H128" i="15"/>
  <c r="I128" i="15"/>
  <c r="J128" i="15"/>
  <c r="K128" i="15"/>
  <c r="L128" i="15"/>
  <c r="M128" i="15"/>
  <c r="E138" i="15"/>
  <c r="F138" i="15"/>
  <c r="G138" i="15"/>
  <c r="H138" i="15"/>
  <c r="I138" i="15"/>
  <c r="J138" i="15"/>
  <c r="K138" i="15"/>
  <c r="L138" i="15"/>
  <c r="M138" i="15"/>
  <c r="E146" i="15"/>
  <c r="F146" i="15"/>
  <c r="G146" i="15"/>
  <c r="H146" i="15"/>
  <c r="I146" i="15"/>
  <c r="J146" i="15"/>
  <c r="K146" i="15"/>
  <c r="L146" i="15"/>
  <c r="M146" i="15"/>
  <c r="E156" i="15"/>
  <c r="E157" i="15" s="1"/>
  <c r="F156" i="15"/>
  <c r="F157" i="15" s="1"/>
  <c r="G156" i="15"/>
  <c r="G157" i="15" s="1"/>
  <c r="H156" i="15"/>
  <c r="I156" i="15"/>
  <c r="I157" i="15" s="1"/>
  <c r="J156" i="15"/>
  <c r="J157" i="15" s="1"/>
  <c r="K156" i="15"/>
  <c r="K157" i="15" s="1"/>
  <c r="L156" i="15"/>
  <c r="L157" i="15" s="1"/>
  <c r="M156" i="15"/>
  <c r="M157" i="15" s="1"/>
  <c r="E158" i="15"/>
  <c r="E159" i="15" s="1"/>
  <c r="F158" i="15"/>
  <c r="F159" i="15" s="1"/>
  <c r="G158" i="15"/>
  <c r="G159" i="15" s="1"/>
  <c r="H158" i="15"/>
  <c r="H159" i="15" s="1"/>
  <c r="I158" i="15"/>
  <c r="I159" i="15" s="1"/>
  <c r="J158" i="15"/>
  <c r="J159" i="15" s="1"/>
  <c r="K158" i="15"/>
  <c r="K159" i="15" s="1"/>
  <c r="L158" i="15"/>
  <c r="M158" i="15"/>
  <c r="M159" i="15" s="1"/>
  <c r="E167" i="15"/>
  <c r="E168" i="15" s="1"/>
  <c r="F167" i="15"/>
  <c r="G167" i="15"/>
  <c r="H167" i="15"/>
  <c r="I167" i="15"/>
  <c r="I168" i="15" s="1"/>
  <c r="J167" i="15"/>
  <c r="J168" i="15" s="1"/>
  <c r="K167" i="15"/>
  <c r="L167" i="15"/>
  <c r="M167" i="15"/>
  <c r="M168" i="15" s="1"/>
  <c r="F168" i="15"/>
  <c r="E169" i="15"/>
  <c r="E170" i="15" s="1"/>
  <c r="F169" i="15"/>
  <c r="G169" i="15"/>
  <c r="G170" i="15" s="1"/>
  <c r="H169" i="15"/>
  <c r="H170" i="15" s="1"/>
  <c r="I169" i="15"/>
  <c r="I170" i="15" s="1"/>
  <c r="J169" i="15"/>
  <c r="K169" i="15"/>
  <c r="K170" i="15" s="1"/>
  <c r="L169" i="15"/>
  <c r="L170" i="15" s="1"/>
  <c r="M169" i="15"/>
  <c r="M170" i="15" s="1"/>
  <c r="E179" i="15"/>
  <c r="E180" i="15" s="1"/>
  <c r="F179" i="15"/>
  <c r="F180" i="15" s="1"/>
  <c r="G179" i="15"/>
  <c r="G180" i="15" s="1"/>
  <c r="H179" i="15"/>
  <c r="H180" i="15" s="1"/>
  <c r="I179" i="15"/>
  <c r="I180" i="15" s="1"/>
  <c r="J179" i="15"/>
  <c r="J180" i="15" s="1"/>
  <c r="K179" i="15"/>
  <c r="K180" i="15" s="1"/>
  <c r="L179" i="15"/>
  <c r="L180" i="15" s="1"/>
  <c r="M179" i="15"/>
  <c r="M180" i="15" s="1"/>
  <c r="E181" i="15"/>
  <c r="E182" i="15" s="1"/>
  <c r="F181" i="15"/>
  <c r="F182" i="15" s="1"/>
  <c r="G181" i="15"/>
  <c r="H181" i="15"/>
  <c r="H182" i="15" s="1"/>
  <c r="I181" i="15"/>
  <c r="I182" i="15" s="1"/>
  <c r="J181" i="15"/>
  <c r="J182" i="15" s="1"/>
  <c r="K181" i="15"/>
  <c r="K182" i="15" s="1"/>
  <c r="L181" i="15"/>
  <c r="L182" i="15" s="1"/>
  <c r="M181" i="15"/>
  <c r="M182" i="15" s="1"/>
  <c r="G182" i="15"/>
  <c r="E191" i="15"/>
  <c r="E192" i="15" s="1"/>
  <c r="F191" i="15"/>
  <c r="F192" i="15" s="1"/>
  <c r="G191" i="15"/>
  <c r="G192" i="15" s="1"/>
  <c r="H191" i="15"/>
  <c r="H192" i="15" s="1"/>
  <c r="I191" i="15"/>
  <c r="I192" i="15" s="1"/>
  <c r="J191" i="15"/>
  <c r="J192" i="15" s="1"/>
  <c r="K191" i="15"/>
  <c r="K192" i="15" s="1"/>
  <c r="L191" i="15"/>
  <c r="L192" i="15" s="1"/>
  <c r="M191" i="15"/>
  <c r="M192" i="15" s="1"/>
  <c r="E193" i="15"/>
  <c r="E194" i="15" s="1"/>
  <c r="F193" i="15"/>
  <c r="F194" i="15" s="1"/>
  <c r="G193" i="15"/>
  <c r="G194" i="15" s="1"/>
  <c r="H193" i="15"/>
  <c r="H194" i="15" s="1"/>
  <c r="I193" i="15"/>
  <c r="I194" i="15" s="1"/>
  <c r="J193" i="15"/>
  <c r="J194" i="15" s="1"/>
  <c r="K193" i="15"/>
  <c r="K194" i="15" s="1"/>
  <c r="L193" i="15"/>
  <c r="L194" i="15" s="1"/>
  <c r="M193" i="15"/>
  <c r="M194" i="15" s="1"/>
  <c r="E203" i="15"/>
  <c r="E204" i="15" s="1"/>
  <c r="F203" i="15"/>
  <c r="F204" i="15" s="1"/>
  <c r="G203" i="15"/>
  <c r="G204" i="15" s="1"/>
  <c r="H203" i="15"/>
  <c r="H204" i="15" s="1"/>
  <c r="I203" i="15"/>
  <c r="I204" i="15" s="1"/>
  <c r="J203" i="15"/>
  <c r="J204" i="15" s="1"/>
  <c r="K203" i="15"/>
  <c r="K204" i="15" s="1"/>
  <c r="L203" i="15"/>
  <c r="L204" i="15" s="1"/>
  <c r="M203" i="15"/>
  <c r="M204" i="15" s="1"/>
  <c r="E205" i="15"/>
  <c r="E206" i="15" s="1"/>
  <c r="F205" i="15"/>
  <c r="F206" i="15" s="1"/>
  <c r="G205" i="15"/>
  <c r="G206" i="15" s="1"/>
  <c r="H205" i="15"/>
  <c r="H206" i="15" s="1"/>
  <c r="I205" i="15"/>
  <c r="I206" i="15" s="1"/>
  <c r="J205" i="15"/>
  <c r="J206" i="15" s="1"/>
  <c r="K205" i="15"/>
  <c r="K206" i="15" s="1"/>
  <c r="L205" i="15"/>
  <c r="L206" i="15" s="1"/>
  <c r="M205" i="15"/>
  <c r="M206" i="15" s="1"/>
  <c r="E216" i="15"/>
  <c r="F215" i="15"/>
  <c r="F216" i="15" s="1"/>
  <c r="G215" i="15"/>
  <c r="G216" i="15" s="1"/>
  <c r="H215" i="15"/>
  <c r="H216" i="15" s="1"/>
  <c r="I215" i="15"/>
  <c r="I216" i="15" s="1"/>
  <c r="J215" i="15"/>
  <c r="J216" i="15" s="1"/>
  <c r="K215" i="15"/>
  <c r="K216" i="15" s="1"/>
  <c r="L215" i="15"/>
  <c r="L216" i="15" s="1"/>
  <c r="M215" i="15"/>
  <c r="M216" i="15" s="1"/>
  <c r="E217" i="15"/>
  <c r="E218" i="15" s="1"/>
  <c r="F217" i="15"/>
  <c r="F218" i="15" s="1"/>
  <c r="G217" i="15"/>
  <c r="G218" i="15" s="1"/>
  <c r="H217" i="15"/>
  <c r="H218" i="15" s="1"/>
  <c r="I217" i="15"/>
  <c r="I218" i="15" s="1"/>
  <c r="J217" i="15"/>
  <c r="J218" i="15" s="1"/>
  <c r="K217" i="15"/>
  <c r="K218" i="15" s="1"/>
  <c r="L217" i="15"/>
  <c r="L218" i="15" s="1"/>
  <c r="M217" i="15"/>
  <c r="M218" i="15" s="1"/>
  <c r="E227" i="15"/>
  <c r="E228" i="15" s="1"/>
  <c r="F227" i="15"/>
  <c r="F228" i="15" s="1"/>
  <c r="G227" i="15"/>
  <c r="G228" i="15" s="1"/>
  <c r="H227" i="15"/>
  <c r="H228" i="15" s="1"/>
  <c r="I227" i="15"/>
  <c r="I228" i="15" s="1"/>
  <c r="J227" i="15"/>
  <c r="J228" i="15" s="1"/>
  <c r="K227" i="15"/>
  <c r="K228" i="15" s="1"/>
  <c r="L227" i="15"/>
  <c r="L228" i="15" s="1"/>
  <c r="M227" i="15"/>
  <c r="M228" i="15" s="1"/>
  <c r="E229" i="15"/>
  <c r="E230" i="15" s="1"/>
  <c r="F229" i="15"/>
  <c r="F230" i="15" s="1"/>
  <c r="G229" i="15"/>
  <c r="G230" i="15" s="1"/>
  <c r="H229" i="15"/>
  <c r="H230" i="15" s="1"/>
  <c r="I229" i="15"/>
  <c r="I230" i="15" s="1"/>
  <c r="J229" i="15"/>
  <c r="J230" i="15" s="1"/>
  <c r="K229" i="15"/>
  <c r="K230" i="15" s="1"/>
  <c r="L229" i="15"/>
  <c r="L230" i="15" s="1"/>
  <c r="M229" i="15"/>
  <c r="M230" i="15" s="1"/>
  <c r="E239" i="15"/>
  <c r="E240" i="15" s="1"/>
  <c r="F239" i="15"/>
  <c r="F240" i="15" s="1"/>
  <c r="G239" i="15"/>
  <c r="G240" i="15" s="1"/>
  <c r="H239" i="15"/>
  <c r="H240" i="15" s="1"/>
  <c r="I239" i="15"/>
  <c r="I240" i="15" s="1"/>
  <c r="J239" i="15"/>
  <c r="J240" i="15" s="1"/>
  <c r="K239" i="15"/>
  <c r="K240" i="15" s="1"/>
  <c r="L239" i="15"/>
  <c r="L240" i="15" s="1"/>
  <c r="M239" i="15"/>
  <c r="M240" i="15" s="1"/>
  <c r="E241" i="15"/>
  <c r="E242" i="15" s="1"/>
  <c r="F241" i="15"/>
  <c r="F242" i="15" s="1"/>
  <c r="G241" i="15"/>
  <c r="G242" i="15" s="1"/>
  <c r="H241" i="15"/>
  <c r="H242" i="15" s="1"/>
  <c r="I241" i="15"/>
  <c r="I242" i="15" s="1"/>
  <c r="J241" i="15"/>
  <c r="J242" i="15" s="1"/>
  <c r="K241" i="15"/>
  <c r="K242" i="15" s="1"/>
  <c r="L241" i="15"/>
  <c r="L242" i="15" s="1"/>
  <c r="M241" i="15"/>
  <c r="M242" i="15" s="1"/>
  <c r="E251" i="15"/>
  <c r="E252" i="15" s="1"/>
  <c r="F251" i="15"/>
  <c r="F252" i="15" s="1"/>
  <c r="G251" i="15"/>
  <c r="G252" i="15" s="1"/>
  <c r="H251" i="15"/>
  <c r="H252" i="15" s="1"/>
  <c r="I251" i="15"/>
  <c r="I252" i="15" s="1"/>
  <c r="J251" i="15"/>
  <c r="J252" i="15" s="1"/>
  <c r="K251" i="15"/>
  <c r="K252" i="15" s="1"/>
  <c r="L251" i="15"/>
  <c r="L252" i="15" s="1"/>
  <c r="M251" i="15"/>
  <c r="M252" i="15" s="1"/>
  <c r="E253" i="15"/>
  <c r="E254" i="15" s="1"/>
  <c r="F253" i="15"/>
  <c r="F254" i="15" s="1"/>
  <c r="G253" i="15"/>
  <c r="G254" i="15" s="1"/>
  <c r="H253" i="15"/>
  <c r="H254" i="15" s="1"/>
  <c r="I253" i="15"/>
  <c r="I254" i="15" s="1"/>
  <c r="J253" i="15"/>
  <c r="J254" i="15" s="1"/>
  <c r="K253" i="15"/>
  <c r="K254" i="15" s="1"/>
  <c r="L253" i="15"/>
  <c r="L254" i="15" s="1"/>
  <c r="M253" i="15"/>
  <c r="M254" i="15" s="1"/>
  <c r="E264" i="15"/>
  <c r="E265" i="15" s="1"/>
  <c r="F264" i="15"/>
  <c r="F265" i="15" s="1"/>
  <c r="G264" i="15"/>
  <c r="H264" i="15"/>
  <c r="I264" i="15"/>
  <c r="J264" i="15"/>
  <c r="J265" i="15" s="1"/>
  <c r="K264" i="15"/>
  <c r="K265" i="15" s="1"/>
  <c r="L264" i="15"/>
  <c r="L265" i="15" s="1"/>
  <c r="M264" i="15"/>
  <c r="M265" i="15" s="1"/>
  <c r="E266" i="15"/>
  <c r="E267" i="15" s="1"/>
  <c r="F266" i="15"/>
  <c r="G266" i="15"/>
  <c r="G267" i="15" s="1"/>
  <c r="H266" i="15"/>
  <c r="H267" i="15" s="1"/>
  <c r="I266" i="15"/>
  <c r="I267" i="15" s="1"/>
  <c r="J266" i="15"/>
  <c r="J267" i="15" s="1"/>
  <c r="K266" i="15"/>
  <c r="K267" i="15" s="1"/>
  <c r="L266" i="15"/>
  <c r="L267" i="15" s="1"/>
  <c r="M266" i="15"/>
  <c r="M267" i="15" s="1"/>
  <c r="F267" i="15"/>
  <c r="E268" i="15"/>
  <c r="E269" i="15" s="1"/>
  <c r="F268" i="15"/>
  <c r="G268" i="15"/>
  <c r="G269" i="15" s="1"/>
  <c r="H268" i="15"/>
  <c r="H269" i="15" s="1"/>
  <c r="I268" i="15"/>
  <c r="I269" i="15" s="1"/>
  <c r="J268" i="15"/>
  <c r="J269" i="15" s="1"/>
  <c r="K268" i="15"/>
  <c r="K269" i="15" s="1"/>
  <c r="L268" i="15"/>
  <c r="L269" i="15" s="1"/>
  <c r="M268" i="15"/>
  <c r="M269" i="15" s="1"/>
  <c r="F269" i="15"/>
  <c r="E278" i="15"/>
  <c r="E279" i="15" s="1"/>
  <c r="E280" i="15" s="1"/>
  <c r="E282" i="15" s="1"/>
  <c r="E283" i="15" s="1"/>
  <c r="F278" i="15"/>
  <c r="F279" i="15" s="1"/>
  <c r="F280" i="15" s="1"/>
  <c r="F282" i="15" s="1"/>
  <c r="F283" i="15" s="1"/>
  <c r="G278" i="15"/>
  <c r="G279" i="15" s="1"/>
  <c r="G280" i="15" s="1"/>
  <c r="G282" i="15" s="1"/>
  <c r="G283" i="15" s="1"/>
  <c r="H278" i="15"/>
  <c r="H279" i="15" s="1"/>
  <c r="H280" i="15" s="1"/>
  <c r="H282" i="15" s="1"/>
  <c r="H283" i="15" s="1"/>
  <c r="I278" i="15"/>
  <c r="I279" i="15" s="1"/>
  <c r="I280" i="15" s="1"/>
  <c r="I282" i="15" s="1"/>
  <c r="I283" i="15" s="1"/>
  <c r="J278" i="15"/>
  <c r="J279" i="15" s="1"/>
  <c r="J280" i="15" s="1"/>
  <c r="J282" i="15" s="1"/>
  <c r="J283" i="15" s="1"/>
  <c r="K278" i="15"/>
  <c r="K279" i="15" s="1"/>
  <c r="K280" i="15" s="1"/>
  <c r="K282" i="15" s="1"/>
  <c r="K283" i="15" s="1"/>
  <c r="L278" i="15"/>
  <c r="L279" i="15" s="1"/>
  <c r="L280" i="15" s="1"/>
  <c r="L282" i="15" s="1"/>
  <c r="L283" i="15" s="1"/>
  <c r="M278" i="15"/>
  <c r="M279" i="15" s="1"/>
  <c r="M280" i="15" s="1"/>
  <c r="M282" i="15" s="1"/>
  <c r="M283" i="15" s="1"/>
  <c r="C296" i="15"/>
  <c r="D296" i="15"/>
  <c r="E296" i="15"/>
  <c r="F296" i="15"/>
  <c r="G296" i="15"/>
  <c r="H296" i="15"/>
  <c r="I296" i="15"/>
  <c r="J296" i="15"/>
  <c r="C297" i="15"/>
  <c r="D297" i="15"/>
  <c r="D298" i="15" s="1"/>
  <c r="D300" i="15" s="1"/>
  <c r="D301" i="15" s="1"/>
  <c r="E297" i="15"/>
  <c r="F297" i="15"/>
  <c r="F298" i="15" s="1"/>
  <c r="F300" i="15" s="1"/>
  <c r="F301" i="15" s="1"/>
  <c r="G297" i="15"/>
  <c r="H297" i="15"/>
  <c r="I297" i="15"/>
  <c r="J297" i="15"/>
  <c r="C298" i="15"/>
  <c r="C300" i="15" s="1"/>
  <c r="C301" i="15" s="1"/>
  <c r="C318" i="15"/>
  <c r="D318" i="15"/>
  <c r="E318" i="15"/>
  <c r="F318" i="15"/>
  <c r="G318" i="15"/>
  <c r="H318" i="15"/>
  <c r="I318" i="15"/>
  <c r="J318" i="15"/>
  <c r="C319" i="15"/>
  <c r="D319" i="15"/>
  <c r="E319" i="15"/>
  <c r="F319" i="15"/>
  <c r="G319" i="15"/>
  <c r="H319" i="15"/>
  <c r="I319" i="15"/>
  <c r="J319" i="15"/>
  <c r="C320" i="15"/>
  <c r="D320" i="15"/>
  <c r="E320" i="15"/>
  <c r="F320" i="15"/>
  <c r="G320" i="15"/>
  <c r="H320" i="15"/>
  <c r="I320" i="15"/>
  <c r="J320" i="15"/>
  <c r="C321" i="15"/>
  <c r="D321" i="15"/>
  <c r="E321" i="15"/>
  <c r="F321" i="15"/>
  <c r="G321" i="15"/>
  <c r="H321" i="15"/>
  <c r="I321" i="15"/>
  <c r="J321" i="15"/>
  <c r="A2" i="2"/>
  <c r="A7" i="2"/>
  <c r="A1918" i="2"/>
  <c r="A2283" i="2"/>
  <c r="A2282" i="2"/>
  <c r="A1763" i="2"/>
  <c r="M679" i="2"/>
  <c r="A2368" i="2"/>
  <c r="J354" i="30"/>
  <c r="I354" i="30"/>
  <c r="H354" i="30"/>
  <c r="G354" i="30"/>
  <c r="F354" i="30"/>
  <c r="E354" i="30"/>
  <c r="D354" i="30"/>
  <c r="C354" i="30"/>
  <c r="J353" i="30"/>
  <c r="I353" i="30"/>
  <c r="H353" i="30"/>
  <c r="G353" i="30"/>
  <c r="F353" i="30"/>
  <c r="E353" i="30"/>
  <c r="D353" i="30"/>
  <c r="C353" i="30"/>
  <c r="J352" i="30"/>
  <c r="I352" i="30"/>
  <c r="H352" i="30"/>
  <c r="G352" i="30"/>
  <c r="F352" i="30"/>
  <c r="E352" i="30"/>
  <c r="D352" i="30"/>
  <c r="C352" i="30"/>
  <c r="J351" i="30"/>
  <c r="I351" i="30"/>
  <c r="H351" i="30"/>
  <c r="G351" i="30"/>
  <c r="F351" i="30"/>
  <c r="E351" i="30"/>
  <c r="D351" i="30"/>
  <c r="C351" i="30"/>
  <c r="F333" i="30"/>
  <c r="F334" i="30" s="1"/>
  <c r="I331" i="30"/>
  <c r="I333" i="30" s="1"/>
  <c r="I334" i="30" s="1"/>
  <c r="F331" i="30"/>
  <c r="E331" i="30"/>
  <c r="E333" i="30" s="1"/>
  <c r="E334" i="30" s="1"/>
  <c r="J330" i="30"/>
  <c r="I330" i="30"/>
  <c r="H330" i="30"/>
  <c r="G330" i="30"/>
  <c r="F330" i="30"/>
  <c r="E330" i="30"/>
  <c r="D330" i="30"/>
  <c r="C330" i="30"/>
  <c r="J329" i="30"/>
  <c r="J331" i="30" s="1"/>
  <c r="J333" i="30" s="1"/>
  <c r="J334" i="30" s="1"/>
  <c r="I329" i="30"/>
  <c r="H329" i="30"/>
  <c r="H331" i="30" s="1"/>
  <c r="H333" i="30" s="1"/>
  <c r="H334" i="30" s="1"/>
  <c r="G329" i="30"/>
  <c r="G331" i="30" s="1"/>
  <c r="G333" i="30" s="1"/>
  <c r="G334" i="30" s="1"/>
  <c r="F329" i="30"/>
  <c r="E329" i="30"/>
  <c r="D329" i="30"/>
  <c r="D331" i="30" s="1"/>
  <c r="D333" i="30" s="1"/>
  <c r="D334" i="30" s="1"/>
  <c r="C329" i="30"/>
  <c r="C331" i="30" s="1"/>
  <c r="C333" i="30" s="1"/>
  <c r="C334" i="30" s="1"/>
  <c r="M311" i="30"/>
  <c r="M312" i="30" s="1"/>
  <c r="M313" i="30" s="1"/>
  <c r="M315" i="30" s="1"/>
  <c r="M316" i="30" s="1"/>
  <c r="L311" i="30"/>
  <c r="L312" i="30" s="1"/>
  <c r="L313" i="30" s="1"/>
  <c r="L315" i="30" s="1"/>
  <c r="L316" i="30" s="1"/>
  <c r="K311" i="30"/>
  <c r="K312" i="30" s="1"/>
  <c r="K313" i="30" s="1"/>
  <c r="K315" i="30" s="1"/>
  <c r="K316" i="30" s="1"/>
  <c r="J311" i="30"/>
  <c r="J312" i="30" s="1"/>
  <c r="J313" i="30" s="1"/>
  <c r="J315" i="30" s="1"/>
  <c r="J316" i="30" s="1"/>
  <c r="I311" i="30"/>
  <c r="I312" i="30" s="1"/>
  <c r="I313" i="30" s="1"/>
  <c r="I315" i="30" s="1"/>
  <c r="I316" i="30" s="1"/>
  <c r="H311" i="30"/>
  <c r="H312" i="30" s="1"/>
  <c r="H313" i="30" s="1"/>
  <c r="H315" i="30" s="1"/>
  <c r="H316" i="30" s="1"/>
  <c r="G311" i="30"/>
  <c r="G312" i="30" s="1"/>
  <c r="G313" i="30" s="1"/>
  <c r="G315" i="30" s="1"/>
  <c r="G316" i="30" s="1"/>
  <c r="F311" i="30"/>
  <c r="F312" i="30" s="1"/>
  <c r="F313" i="30" s="1"/>
  <c r="F315" i="30" s="1"/>
  <c r="F316" i="30" s="1"/>
  <c r="E311" i="30"/>
  <c r="E312" i="30" s="1"/>
  <c r="E313" i="30" s="1"/>
  <c r="E315" i="30" s="1"/>
  <c r="E316" i="30" s="1"/>
  <c r="D311" i="30"/>
  <c r="D312" i="30" s="1"/>
  <c r="D313" i="30" s="1"/>
  <c r="D315" i="30" s="1"/>
  <c r="D316" i="30" s="1"/>
  <c r="C311" i="30"/>
  <c r="C312" i="30" s="1"/>
  <c r="C313" i="30" s="1"/>
  <c r="C315" i="30" s="1"/>
  <c r="C316" i="30" s="1"/>
  <c r="M301" i="30"/>
  <c r="M302" i="30" s="1"/>
  <c r="L301" i="30"/>
  <c r="L302" i="30" s="1"/>
  <c r="K301" i="30"/>
  <c r="J301" i="30"/>
  <c r="J302" i="30" s="1"/>
  <c r="I301" i="30"/>
  <c r="I302" i="30" s="1"/>
  <c r="H301" i="30"/>
  <c r="H302" i="30" s="1"/>
  <c r="G301" i="30"/>
  <c r="G302" i="30" s="1"/>
  <c r="F301" i="30"/>
  <c r="F302" i="30" s="1"/>
  <c r="E301" i="30"/>
  <c r="E302" i="30" s="1"/>
  <c r="M299" i="30"/>
  <c r="M300" i="30" s="1"/>
  <c r="L299" i="30"/>
  <c r="L300" i="30" s="1"/>
  <c r="K299" i="30"/>
  <c r="K300" i="30" s="1"/>
  <c r="J299" i="30"/>
  <c r="J300" i="30" s="1"/>
  <c r="I299" i="30"/>
  <c r="I300" i="30" s="1"/>
  <c r="H299" i="30"/>
  <c r="H300" i="30" s="1"/>
  <c r="G299" i="30"/>
  <c r="G300" i="30" s="1"/>
  <c r="F299" i="30"/>
  <c r="F300" i="30" s="1"/>
  <c r="E299" i="30"/>
  <c r="M297" i="30"/>
  <c r="M298" i="30" s="1"/>
  <c r="L297" i="30"/>
  <c r="K297" i="30"/>
  <c r="K298" i="30" s="1"/>
  <c r="J297" i="30"/>
  <c r="I297" i="30"/>
  <c r="I298" i="30" s="1"/>
  <c r="H297" i="30"/>
  <c r="H298" i="30" s="1"/>
  <c r="G297" i="30"/>
  <c r="G298" i="30" s="1"/>
  <c r="G303" i="30" s="1"/>
  <c r="G305" i="30" s="1"/>
  <c r="G306" i="30" s="1"/>
  <c r="F297" i="30"/>
  <c r="F298" i="30" s="1"/>
  <c r="E297" i="30"/>
  <c r="E298" i="30" s="1"/>
  <c r="D297" i="30"/>
  <c r="D298" i="30" s="1"/>
  <c r="D303" i="30" s="1"/>
  <c r="D305" i="30" s="1"/>
  <c r="D306" i="30" s="1"/>
  <c r="C297" i="30"/>
  <c r="C298" i="30" s="1"/>
  <c r="C303" i="30" s="1"/>
  <c r="C305" i="30" s="1"/>
  <c r="C306" i="30" s="1"/>
  <c r="M286" i="30"/>
  <c r="M287" i="30" s="1"/>
  <c r="L286" i="30"/>
  <c r="L287" i="30" s="1"/>
  <c r="K286" i="30"/>
  <c r="K287" i="30" s="1"/>
  <c r="J286" i="30"/>
  <c r="J287" i="30" s="1"/>
  <c r="I286" i="30"/>
  <c r="I287" i="30" s="1"/>
  <c r="H286" i="30"/>
  <c r="H287" i="30" s="1"/>
  <c r="G286" i="30"/>
  <c r="G287" i="30" s="1"/>
  <c r="F286" i="30"/>
  <c r="F287" i="30" s="1"/>
  <c r="E286" i="30"/>
  <c r="E287" i="30" s="1"/>
  <c r="D286" i="30"/>
  <c r="D287" i="30" s="1"/>
  <c r="C286" i="30"/>
  <c r="C287" i="30" s="1"/>
  <c r="M284" i="30"/>
  <c r="M285" i="30" s="1"/>
  <c r="M288" i="30" s="1"/>
  <c r="M290" i="30" s="1"/>
  <c r="M291" i="30" s="1"/>
  <c r="L284" i="30"/>
  <c r="L285" i="30" s="1"/>
  <c r="K284" i="30"/>
  <c r="K285" i="30" s="1"/>
  <c r="J284" i="30"/>
  <c r="J285" i="30" s="1"/>
  <c r="J288" i="30" s="1"/>
  <c r="J290" i="30" s="1"/>
  <c r="J291" i="30" s="1"/>
  <c r="I284" i="30"/>
  <c r="I285" i="30" s="1"/>
  <c r="H284" i="30"/>
  <c r="H285" i="30" s="1"/>
  <c r="G284" i="30"/>
  <c r="G285" i="30" s="1"/>
  <c r="F284" i="30"/>
  <c r="F285" i="30" s="1"/>
  <c r="E284" i="30"/>
  <c r="E285" i="30" s="1"/>
  <c r="E288" i="30" s="1"/>
  <c r="E290" i="30" s="1"/>
  <c r="E291" i="30" s="1"/>
  <c r="D284" i="30"/>
  <c r="D285" i="30" s="1"/>
  <c r="D288" i="30" s="1"/>
  <c r="D290" i="30" s="1"/>
  <c r="D291" i="30" s="1"/>
  <c r="C284" i="30"/>
  <c r="C285" i="30" s="1"/>
  <c r="C288" i="30" s="1"/>
  <c r="C290" i="30" s="1"/>
  <c r="C291" i="30" s="1"/>
  <c r="M274" i="30"/>
  <c r="M275" i="30" s="1"/>
  <c r="L274" i="30"/>
  <c r="L275" i="30" s="1"/>
  <c r="K274" i="30"/>
  <c r="K275" i="30" s="1"/>
  <c r="J274" i="30"/>
  <c r="J275" i="30" s="1"/>
  <c r="I274" i="30"/>
  <c r="I275" i="30" s="1"/>
  <c r="H274" i="30"/>
  <c r="H275" i="30" s="1"/>
  <c r="G274" i="30"/>
  <c r="G275" i="30" s="1"/>
  <c r="F274" i="30"/>
  <c r="F275" i="30" s="1"/>
  <c r="E274" i="30"/>
  <c r="E275" i="30" s="1"/>
  <c r="D274" i="30"/>
  <c r="D275" i="30" s="1"/>
  <c r="C274" i="30"/>
  <c r="C275" i="30" s="1"/>
  <c r="M272" i="30"/>
  <c r="M273" i="30" s="1"/>
  <c r="M276" i="30" s="1"/>
  <c r="M278" i="30" s="1"/>
  <c r="M279" i="30" s="1"/>
  <c r="L272" i="30"/>
  <c r="L273" i="30" s="1"/>
  <c r="L276" i="30" s="1"/>
  <c r="L278" i="30" s="1"/>
  <c r="L279" i="30" s="1"/>
  <c r="K272" i="30"/>
  <c r="K273" i="30" s="1"/>
  <c r="K276" i="30" s="1"/>
  <c r="K278" i="30" s="1"/>
  <c r="K279" i="30" s="1"/>
  <c r="J272" i="30"/>
  <c r="J273" i="30" s="1"/>
  <c r="J276" i="30" s="1"/>
  <c r="J278" i="30" s="1"/>
  <c r="J279" i="30" s="1"/>
  <c r="I272" i="30"/>
  <c r="I273" i="30" s="1"/>
  <c r="H272" i="30"/>
  <c r="H273" i="30" s="1"/>
  <c r="H276" i="30" s="1"/>
  <c r="H278" i="30" s="1"/>
  <c r="H279" i="30" s="1"/>
  <c r="G272" i="30"/>
  <c r="G273" i="30" s="1"/>
  <c r="G276" i="30" s="1"/>
  <c r="G278" i="30" s="1"/>
  <c r="G279" i="30" s="1"/>
  <c r="F272" i="30"/>
  <c r="F273" i="30" s="1"/>
  <c r="E272" i="30"/>
  <c r="E273" i="30" s="1"/>
  <c r="D272" i="30"/>
  <c r="D273" i="30" s="1"/>
  <c r="D276" i="30" s="1"/>
  <c r="D278" i="30" s="1"/>
  <c r="D279" i="30" s="1"/>
  <c r="C272" i="30"/>
  <c r="C273" i="30" s="1"/>
  <c r="M262" i="30"/>
  <c r="M263" i="30" s="1"/>
  <c r="L262" i="30"/>
  <c r="L263" i="30" s="1"/>
  <c r="K262" i="30"/>
  <c r="K263" i="30" s="1"/>
  <c r="J262" i="30"/>
  <c r="J263" i="30" s="1"/>
  <c r="I262" i="30"/>
  <c r="I263" i="30" s="1"/>
  <c r="H262" i="30"/>
  <c r="H263" i="30" s="1"/>
  <c r="G262" i="30"/>
  <c r="G263" i="30" s="1"/>
  <c r="F262" i="30"/>
  <c r="F263" i="30" s="1"/>
  <c r="E262" i="30"/>
  <c r="E263" i="30" s="1"/>
  <c r="D262" i="30"/>
  <c r="D263" i="30" s="1"/>
  <c r="C262" i="30"/>
  <c r="C263" i="30" s="1"/>
  <c r="M260" i="30"/>
  <c r="L260" i="30"/>
  <c r="L261" i="30" s="1"/>
  <c r="K260" i="30"/>
  <c r="J260" i="30"/>
  <c r="J261" i="30" s="1"/>
  <c r="I260" i="30"/>
  <c r="I261" i="30" s="1"/>
  <c r="I264" i="30" s="1"/>
  <c r="I266" i="30" s="1"/>
  <c r="I267" i="30" s="1"/>
  <c r="H260" i="30"/>
  <c r="H261" i="30" s="1"/>
  <c r="H264" i="30" s="1"/>
  <c r="H266" i="30" s="1"/>
  <c r="H267" i="30" s="1"/>
  <c r="G260" i="30"/>
  <c r="G261" i="30" s="1"/>
  <c r="F260" i="30"/>
  <c r="F261" i="30" s="1"/>
  <c r="F264" i="30" s="1"/>
  <c r="F266" i="30" s="1"/>
  <c r="F267" i="30" s="1"/>
  <c r="E260" i="30"/>
  <c r="E261" i="30" s="1"/>
  <c r="D260" i="30"/>
  <c r="D261" i="30" s="1"/>
  <c r="C260" i="30"/>
  <c r="C261" i="30" s="1"/>
  <c r="M250" i="30"/>
  <c r="M251" i="30" s="1"/>
  <c r="L250" i="30"/>
  <c r="L251" i="30" s="1"/>
  <c r="K250" i="30"/>
  <c r="K251" i="30" s="1"/>
  <c r="J250" i="30"/>
  <c r="J251" i="30" s="1"/>
  <c r="I250" i="30"/>
  <c r="I251" i="30" s="1"/>
  <c r="H250" i="30"/>
  <c r="H251" i="30" s="1"/>
  <c r="G250" i="30"/>
  <c r="G251" i="30" s="1"/>
  <c r="F250" i="30"/>
  <c r="F251" i="30" s="1"/>
  <c r="E250" i="30"/>
  <c r="E251" i="30" s="1"/>
  <c r="D250" i="30"/>
  <c r="D251" i="30" s="1"/>
  <c r="C250" i="30"/>
  <c r="C251" i="30" s="1"/>
  <c r="M248" i="30"/>
  <c r="M249" i="30" s="1"/>
  <c r="L248" i="30"/>
  <c r="L249" i="30" s="1"/>
  <c r="K248" i="30"/>
  <c r="K249" i="30" s="1"/>
  <c r="K252" i="30" s="1"/>
  <c r="K254" i="30" s="1"/>
  <c r="K255" i="30" s="1"/>
  <c r="J248" i="30"/>
  <c r="J249" i="30" s="1"/>
  <c r="J252" i="30" s="1"/>
  <c r="J254" i="30" s="1"/>
  <c r="J255" i="30" s="1"/>
  <c r="I248" i="30"/>
  <c r="I249" i="30" s="1"/>
  <c r="H248" i="30"/>
  <c r="G248" i="30"/>
  <c r="G249" i="30" s="1"/>
  <c r="F248" i="30"/>
  <c r="F249" i="30" s="1"/>
  <c r="E248" i="30"/>
  <c r="E249" i="30" s="1"/>
  <c r="E252" i="30" s="1"/>
  <c r="E254" i="30" s="1"/>
  <c r="E255" i="30" s="1"/>
  <c r="D248" i="30"/>
  <c r="D249" i="30" s="1"/>
  <c r="C248" i="30"/>
  <c r="C249" i="30" s="1"/>
  <c r="M238" i="30"/>
  <c r="M239" i="30" s="1"/>
  <c r="L238" i="30"/>
  <c r="L239" i="30" s="1"/>
  <c r="K238" i="30"/>
  <c r="K239" i="30" s="1"/>
  <c r="J238" i="30"/>
  <c r="J239" i="30" s="1"/>
  <c r="I238" i="30"/>
  <c r="I239" i="30" s="1"/>
  <c r="H238" i="30"/>
  <c r="H239" i="30" s="1"/>
  <c r="G238" i="30"/>
  <c r="G239" i="30" s="1"/>
  <c r="F238" i="30"/>
  <c r="F239" i="30" s="1"/>
  <c r="E238" i="30"/>
  <c r="E239" i="30" s="1"/>
  <c r="D238" i="30"/>
  <c r="D239" i="30" s="1"/>
  <c r="C238" i="30"/>
  <c r="C239" i="30" s="1"/>
  <c r="M236" i="30"/>
  <c r="M237" i="30" s="1"/>
  <c r="L236" i="30"/>
  <c r="L237" i="30" s="1"/>
  <c r="L240" i="30" s="1"/>
  <c r="L242" i="30" s="1"/>
  <c r="L243" i="30" s="1"/>
  <c r="K236" i="30"/>
  <c r="J236" i="30"/>
  <c r="J237" i="30" s="1"/>
  <c r="I236" i="30"/>
  <c r="I237" i="30" s="1"/>
  <c r="H236" i="30"/>
  <c r="H237" i="30" s="1"/>
  <c r="G236" i="30"/>
  <c r="G237" i="30" s="1"/>
  <c r="G240" i="30" s="1"/>
  <c r="G242" i="30" s="1"/>
  <c r="G243" i="30" s="1"/>
  <c r="F236" i="30"/>
  <c r="F237" i="30" s="1"/>
  <c r="E236" i="30"/>
  <c r="D236" i="30"/>
  <c r="D237" i="30" s="1"/>
  <c r="C236" i="30"/>
  <c r="C237" i="30" s="1"/>
  <c r="C240" i="30" s="1"/>
  <c r="C242" i="30" s="1"/>
  <c r="C243" i="30" s="1"/>
  <c r="M226" i="30"/>
  <c r="M227" i="30" s="1"/>
  <c r="L226" i="30"/>
  <c r="L227" i="30" s="1"/>
  <c r="K226" i="30"/>
  <c r="K227" i="30" s="1"/>
  <c r="J226" i="30"/>
  <c r="J227" i="30" s="1"/>
  <c r="I226" i="30"/>
  <c r="I227" i="30" s="1"/>
  <c r="H226" i="30"/>
  <c r="H227" i="30" s="1"/>
  <c r="G226" i="30"/>
  <c r="G227" i="30" s="1"/>
  <c r="F226" i="30"/>
  <c r="F227" i="30" s="1"/>
  <c r="E226" i="30"/>
  <c r="E227" i="30" s="1"/>
  <c r="D226" i="30"/>
  <c r="D227" i="30" s="1"/>
  <c r="C226" i="30"/>
  <c r="C227" i="30" s="1"/>
  <c r="M224" i="30"/>
  <c r="M225" i="30" s="1"/>
  <c r="L224" i="30"/>
  <c r="L225" i="30" s="1"/>
  <c r="L228" i="30" s="1"/>
  <c r="L230" i="30" s="1"/>
  <c r="L231" i="30" s="1"/>
  <c r="K224" i="30"/>
  <c r="K225" i="30" s="1"/>
  <c r="J224" i="30"/>
  <c r="J225" i="30" s="1"/>
  <c r="I224" i="30"/>
  <c r="I225" i="30" s="1"/>
  <c r="H224" i="30"/>
  <c r="H225" i="30" s="1"/>
  <c r="G224" i="30"/>
  <c r="G225" i="30" s="1"/>
  <c r="F224" i="30"/>
  <c r="F225" i="30" s="1"/>
  <c r="E224" i="30"/>
  <c r="E225" i="30" s="1"/>
  <c r="D224" i="30"/>
  <c r="D225" i="30" s="1"/>
  <c r="C224" i="30"/>
  <c r="C225" i="30" s="1"/>
  <c r="C228" i="30" s="1"/>
  <c r="C230" i="30" s="1"/>
  <c r="C231" i="30" s="1"/>
  <c r="M214" i="30"/>
  <c r="M215" i="30" s="1"/>
  <c r="L214" i="30"/>
  <c r="K214" i="30"/>
  <c r="K215" i="30" s="1"/>
  <c r="J214" i="30"/>
  <c r="J215" i="30" s="1"/>
  <c r="I214" i="30"/>
  <c r="I215" i="30" s="1"/>
  <c r="H214" i="30"/>
  <c r="H215" i="30" s="1"/>
  <c r="G214" i="30"/>
  <c r="G215" i="30" s="1"/>
  <c r="F214" i="30"/>
  <c r="F215" i="30" s="1"/>
  <c r="E214" i="30"/>
  <c r="D214" i="30"/>
  <c r="D215" i="30" s="1"/>
  <c r="C214" i="30"/>
  <c r="C215" i="30" s="1"/>
  <c r="M212" i="30"/>
  <c r="M213" i="30" s="1"/>
  <c r="L212" i="30"/>
  <c r="K212" i="30"/>
  <c r="K213" i="30" s="1"/>
  <c r="J212" i="30"/>
  <c r="I212" i="30"/>
  <c r="I213" i="30" s="1"/>
  <c r="H212" i="30"/>
  <c r="H213" i="30" s="1"/>
  <c r="H216" i="30" s="1"/>
  <c r="H218" i="30" s="1"/>
  <c r="H219" i="30" s="1"/>
  <c r="G212" i="30"/>
  <c r="G213" i="30" s="1"/>
  <c r="F212" i="30"/>
  <c r="F213" i="30" s="1"/>
  <c r="E212" i="30"/>
  <c r="E213" i="30" s="1"/>
  <c r="D212" i="30"/>
  <c r="D213" i="30" s="1"/>
  <c r="C212" i="30"/>
  <c r="C213" i="30" s="1"/>
  <c r="M202" i="30"/>
  <c r="M203" i="30" s="1"/>
  <c r="L202" i="30"/>
  <c r="L203" i="30" s="1"/>
  <c r="K202" i="30"/>
  <c r="K203" i="30" s="1"/>
  <c r="K169" i="30" s="1"/>
  <c r="J202" i="30"/>
  <c r="J203" i="30" s="1"/>
  <c r="I202" i="30"/>
  <c r="H202" i="30"/>
  <c r="H203" i="30" s="1"/>
  <c r="G202" i="30"/>
  <c r="G203" i="30" s="1"/>
  <c r="F202" i="30"/>
  <c r="F203" i="30" s="1"/>
  <c r="E202" i="30"/>
  <c r="E203" i="30" s="1"/>
  <c r="D202" i="30"/>
  <c r="D203" i="30" s="1"/>
  <c r="C202" i="30"/>
  <c r="C203" i="30" s="1"/>
  <c r="M200" i="30"/>
  <c r="L200" i="30"/>
  <c r="L201" i="30" s="1"/>
  <c r="L204" i="30" s="1"/>
  <c r="L206" i="30" s="1"/>
  <c r="L207" i="30" s="1"/>
  <c r="K200" i="30"/>
  <c r="K201" i="30" s="1"/>
  <c r="J200" i="30"/>
  <c r="I200" i="30"/>
  <c r="I201" i="30" s="1"/>
  <c r="H200" i="30"/>
  <c r="H201" i="30" s="1"/>
  <c r="H204" i="30" s="1"/>
  <c r="G200" i="30"/>
  <c r="G201" i="30" s="1"/>
  <c r="G204" i="30" s="1"/>
  <c r="F200" i="30"/>
  <c r="E200" i="30"/>
  <c r="E201" i="30" s="1"/>
  <c r="E204" i="30" s="1"/>
  <c r="D200" i="30"/>
  <c r="D201" i="30" s="1"/>
  <c r="D204" i="30" s="1"/>
  <c r="D206" i="30" s="1"/>
  <c r="D207" i="30" s="1"/>
  <c r="C200" i="30"/>
  <c r="C201" i="30" s="1"/>
  <c r="C204" i="30" s="1"/>
  <c r="C206" i="30" s="1"/>
  <c r="C207" i="30" s="1"/>
  <c r="M191" i="30"/>
  <c r="M192" i="30" s="1"/>
  <c r="L191" i="30"/>
  <c r="L192" i="30" s="1"/>
  <c r="K191" i="30"/>
  <c r="K192" i="30" s="1"/>
  <c r="J191" i="30"/>
  <c r="I191" i="30"/>
  <c r="I192" i="30" s="1"/>
  <c r="H191" i="30"/>
  <c r="H192" i="30" s="1"/>
  <c r="G191" i="30"/>
  <c r="G158" i="30" s="1"/>
  <c r="F191" i="30"/>
  <c r="F158" i="30" s="1"/>
  <c r="E191" i="30"/>
  <c r="E192" i="30" s="1"/>
  <c r="D191" i="30"/>
  <c r="D192" i="30" s="1"/>
  <c r="C191" i="30"/>
  <c r="C192" i="30" s="1"/>
  <c r="M189" i="30"/>
  <c r="M190" i="30" s="1"/>
  <c r="L189" i="30"/>
  <c r="L190" i="30" s="1"/>
  <c r="L193" i="30" s="1"/>
  <c r="L195" i="30" s="1"/>
  <c r="L196" i="30" s="1"/>
  <c r="K189" i="30"/>
  <c r="K190" i="30" s="1"/>
  <c r="J189" i="30"/>
  <c r="J190" i="30" s="1"/>
  <c r="I189" i="30"/>
  <c r="I190" i="30" s="1"/>
  <c r="I193" i="30" s="1"/>
  <c r="I195" i="30" s="1"/>
  <c r="I196" i="30" s="1"/>
  <c r="H189" i="30"/>
  <c r="H190" i="30" s="1"/>
  <c r="G189" i="30"/>
  <c r="G190" i="30" s="1"/>
  <c r="F189" i="30"/>
  <c r="F190" i="30" s="1"/>
  <c r="E189" i="30"/>
  <c r="E190" i="30" s="1"/>
  <c r="D189" i="30"/>
  <c r="D190" i="30" s="1"/>
  <c r="D193" i="30" s="1"/>
  <c r="D195" i="30" s="1"/>
  <c r="D196" i="30" s="1"/>
  <c r="C189" i="30"/>
  <c r="C190" i="30" s="1"/>
  <c r="M179" i="30"/>
  <c r="L179" i="30"/>
  <c r="K179" i="30"/>
  <c r="J179" i="30"/>
  <c r="I179" i="30"/>
  <c r="H179" i="30"/>
  <c r="G179" i="30"/>
  <c r="F179" i="30"/>
  <c r="E179" i="30"/>
  <c r="G177" i="30"/>
  <c r="I176" i="30"/>
  <c r="H176" i="30"/>
  <c r="F176" i="30"/>
  <c r="M171" i="30"/>
  <c r="L171" i="30"/>
  <c r="K171" i="30"/>
  <c r="J171" i="30"/>
  <c r="I171" i="30"/>
  <c r="H171" i="30"/>
  <c r="G171" i="30"/>
  <c r="F171" i="30"/>
  <c r="E171" i="30"/>
  <c r="J169" i="30"/>
  <c r="K168" i="30"/>
  <c r="J168" i="30"/>
  <c r="H168" i="30"/>
  <c r="G166" i="30"/>
  <c r="M161" i="30"/>
  <c r="L161" i="30"/>
  <c r="K161" i="30"/>
  <c r="J161" i="30"/>
  <c r="I161" i="30"/>
  <c r="H161" i="30"/>
  <c r="H150" i="30" s="1"/>
  <c r="G161" i="30"/>
  <c r="F161" i="30"/>
  <c r="E161" i="30"/>
  <c r="K158" i="30"/>
  <c r="K147" i="30" s="1"/>
  <c r="I158" i="30"/>
  <c r="F156" i="30"/>
  <c r="E156" i="30"/>
  <c r="M150" i="30"/>
  <c r="L150" i="30"/>
  <c r="K150" i="30"/>
  <c r="I150" i="30"/>
  <c r="G150" i="30"/>
  <c r="F150" i="30"/>
  <c r="E150" i="30"/>
  <c r="M135" i="30"/>
  <c r="L135" i="30"/>
  <c r="K135" i="30"/>
  <c r="J135" i="30"/>
  <c r="I135" i="30"/>
  <c r="H135" i="30"/>
  <c r="AF123" i="30"/>
  <c r="AE123" i="30"/>
  <c r="AD123" i="30"/>
  <c r="H123" i="30"/>
  <c r="M122" i="30"/>
  <c r="L122" i="30"/>
  <c r="K122" i="30"/>
  <c r="J122" i="30"/>
  <c r="I122" i="30"/>
  <c r="H122" i="30"/>
  <c r="J87" i="30"/>
  <c r="I87" i="30"/>
  <c r="H87" i="30"/>
  <c r="J85" i="30"/>
  <c r="I85" i="30"/>
  <c r="H85" i="30"/>
  <c r="G85" i="30"/>
  <c r="F85" i="30"/>
  <c r="E85" i="30"/>
  <c r="J24" i="30"/>
  <c r="I24" i="30"/>
  <c r="H24" i="30"/>
  <c r="G24" i="30"/>
  <c r="F24" i="30"/>
  <c r="E24" i="30"/>
  <c r="J16" i="30"/>
  <c r="I16" i="30"/>
  <c r="H16" i="30"/>
  <c r="G16" i="30"/>
  <c r="F16" i="30"/>
  <c r="E16" i="30"/>
  <c r="J12" i="30"/>
  <c r="J26" i="30" s="1"/>
  <c r="J29" i="30" s="1"/>
  <c r="I12" i="30"/>
  <c r="I26" i="30" s="1"/>
  <c r="I29" i="30" s="1"/>
  <c r="H12" i="30"/>
  <c r="H26" i="30" s="1"/>
  <c r="H29" i="30" s="1"/>
  <c r="G12" i="30"/>
  <c r="G26" i="30" s="1"/>
  <c r="F12" i="30"/>
  <c r="F26" i="30" s="1"/>
  <c r="E12" i="30"/>
  <c r="E26" i="30" s="1"/>
  <c r="F3" i="30"/>
  <c r="K2299" i="2"/>
  <c r="K2300" i="2"/>
  <c r="K2301" i="2"/>
  <c r="K2302" i="2"/>
  <c r="K2303" i="2"/>
  <c r="K2304" i="2"/>
  <c r="K2305" i="2"/>
  <c r="K2306" i="2"/>
  <c r="K2307" i="2"/>
  <c r="K2308" i="2"/>
  <c r="K2309" i="2"/>
  <c r="G2299" i="2"/>
  <c r="H2299" i="2"/>
  <c r="I2299" i="2"/>
  <c r="G2300" i="2"/>
  <c r="H2300" i="2"/>
  <c r="I2300" i="2"/>
  <c r="G2301" i="2"/>
  <c r="H2301" i="2"/>
  <c r="I2301" i="2"/>
  <c r="G2302" i="2"/>
  <c r="H2302" i="2"/>
  <c r="I2302" i="2"/>
  <c r="G2303" i="2"/>
  <c r="H2303" i="2"/>
  <c r="I2303" i="2"/>
  <c r="G2304" i="2"/>
  <c r="H2304" i="2"/>
  <c r="I2304" i="2"/>
  <c r="G2305" i="2"/>
  <c r="H2305" i="2"/>
  <c r="I2305" i="2"/>
  <c r="G2306" i="2"/>
  <c r="H2306" i="2"/>
  <c r="I2306" i="2"/>
  <c r="G2307" i="2"/>
  <c r="H2307" i="2"/>
  <c r="I2307" i="2"/>
  <c r="G2308" i="2"/>
  <c r="H2308" i="2"/>
  <c r="I2308" i="2"/>
  <c r="G2309" i="2"/>
  <c r="H2309" i="2"/>
  <c r="I2309" i="2"/>
  <c r="A2299" i="2"/>
  <c r="A2300" i="2"/>
  <c r="A2301" i="2"/>
  <c r="A2302" i="2"/>
  <c r="A2303" i="2"/>
  <c r="A2304" i="2"/>
  <c r="A2305" i="2"/>
  <c r="A2306" i="2"/>
  <c r="A2307" i="2"/>
  <c r="A2308" i="2"/>
  <c r="A2309" i="2"/>
  <c r="A2298" i="2"/>
  <c r="G2298" i="2"/>
  <c r="H2298" i="2"/>
  <c r="I2298" i="2"/>
  <c r="K2298" i="2"/>
  <c r="M2298" i="2"/>
  <c r="M2299" i="2"/>
  <c r="M2300" i="2"/>
  <c r="M2301" i="2"/>
  <c r="M2302" i="2"/>
  <c r="M2303" i="2"/>
  <c r="M2304" i="2"/>
  <c r="M2305" i="2"/>
  <c r="M2306" i="2"/>
  <c r="M2307" i="2"/>
  <c r="M2308" i="2"/>
  <c r="M2309" i="2"/>
  <c r="M2297" i="2"/>
  <c r="K2297" i="2"/>
  <c r="I2297" i="2"/>
  <c r="H2297" i="2"/>
  <c r="M2296" i="2"/>
  <c r="K2296" i="2"/>
  <c r="I2296" i="2"/>
  <c r="H2296" i="2"/>
  <c r="G2296" i="2"/>
  <c r="G2297" i="2"/>
  <c r="A2281" i="2"/>
  <c r="A2295" i="2"/>
  <c r="A2296" i="2"/>
  <c r="A2297" i="2"/>
  <c r="K2295" i="2"/>
  <c r="M2295" i="2"/>
  <c r="O2295" i="2"/>
  <c r="G2295" i="2"/>
  <c r="H2295" i="2"/>
  <c r="I2295" i="2"/>
  <c r="K1718" i="2"/>
  <c r="D117" i="15" l="1"/>
  <c r="C216" i="30"/>
  <c r="C218" i="30" s="1"/>
  <c r="C219" i="30" s="1"/>
  <c r="K159" i="30"/>
  <c r="K148" i="30" s="1"/>
  <c r="M216" i="30"/>
  <c r="M218" i="30" s="1"/>
  <c r="M219" i="30" s="1"/>
  <c r="D228" i="30"/>
  <c r="D230" i="30" s="1"/>
  <c r="D231" i="30" s="1"/>
  <c r="F240" i="30"/>
  <c r="F242" i="30" s="1"/>
  <c r="F243" i="30" s="1"/>
  <c r="H166" i="30"/>
  <c r="F169" i="30"/>
  <c r="M156" i="30"/>
  <c r="M261" i="30"/>
  <c r="L264" i="30"/>
  <c r="L266" i="30" s="1"/>
  <c r="L267" i="30" s="1"/>
  <c r="M159" i="30"/>
  <c r="G288" i="30"/>
  <c r="G290" i="30" s="1"/>
  <c r="G291" i="30" s="1"/>
  <c r="E176" i="30"/>
  <c r="I303" i="30"/>
  <c r="C157" i="15"/>
  <c r="C124" i="15" s="1"/>
  <c r="C123" i="15"/>
  <c r="D157" i="15"/>
  <c r="D124" i="15" s="1"/>
  <c r="D123" i="15"/>
  <c r="C159" i="15"/>
  <c r="C126" i="15" s="1"/>
  <c r="C125" i="15"/>
  <c r="D159" i="15"/>
  <c r="D126" i="15" s="1"/>
  <c r="D125" i="15"/>
  <c r="C168" i="15"/>
  <c r="C133" i="15"/>
  <c r="D133" i="15"/>
  <c r="D168" i="15"/>
  <c r="C170" i="15"/>
  <c r="C136" i="15" s="1"/>
  <c r="C135" i="15"/>
  <c r="D135" i="15"/>
  <c r="D170" i="15"/>
  <c r="D136" i="15" s="1"/>
  <c r="D183" i="15"/>
  <c r="D185" i="15" s="1"/>
  <c r="D186" i="15" s="1"/>
  <c r="C183" i="15"/>
  <c r="C185" i="15" s="1"/>
  <c r="C186" i="15" s="1"/>
  <c r="D195" i="15"/>
  <c r="D197" i="15" s="1"/>
  <c r="D198" i="15" s="1"/>
  <c r="C195" i="15"/>
  <c r="C197" i="15" s="1"/>
  <c r="C198" i="15" s="1"/>
  <c r="C255" i="15"/>
  <c r="C257" i="15" s="1"/>
  <c r="C258" i="15" s="1"/>
  <c r="D255" i="15"/>
  <c r="D257" i="15" s="1"/>
  <c r="D258" i="15" s="1"/>
  <c r="C231" i="15"/>
  <c r="C233" i="15" s="1"/>
  <c r="C234" i="15" s="1"/>
  <c r="D219" i="15"/>
  <c r="D221" i="15" s="1"/>
  <c r="D222" i="15" s="1"/>
  <c r="E298" i="15"/>
  <c r="E300" i="15" s="1"/>
  <c r="E301" i="15" s="1"/>
  <c r="M207" i="15"/>
  <c r="M209" i="15" s="1"/>
  <c r="M210" i="15" s="1"/>
  <c r="L219" i="15"/>
  <c r="L221" i="15" s="1"/>
  <c r="L222" i="15" s="1"/>
  <c r="K231" i="15"/>
  <c r="K233" i="15" s="1"/>
  <c r="K234" i="15" s="1"/>
  <c r="I298" i="15"/>
  <c r="I300" i="15" s="1"/>
  <c r="I301" i="15" s="1"/>
  <c r="M160" i="15"/>
  <c r="M162" i="15" s="1"/>
  <c r="M163" i="15" s="1"/>
  <c r="E117" i="15"/>
  <c r="H298" i="15"/>
  <c r="H300" i="15" s="1"/>
  <c r="H301" i="15" s="1"/>
  <c r="M219" i="15"/>
  <c r="M221" i="15" s="1"/>
  <c r="M222" i="15" s="1"/>
  <c r="H117" i="15"/>
  <c r="M231" i="15"/>
  <c r="M233" i="15" s="1"/>
  <c r="M234" i="15" s="1"/>
  <c r="M183" i="15"/>
  <c r="M185" i="15" s="1"/>
  <c r="M186" i="15" s="1"/>
  <c r="J298" i="15"/>
  <c r="J300" i="15" s="1"/>
  <c r="J301" i="15" s="1"/>
  <c r="J195" i="15"/>
  <c r="J197" i="15" s="1"/>
  <c r="J198" i="15" s="1"/>
  <c r="L243" i="15"/>
  <c r="L245" i="15" s="1"/>
  <c r="L246" i="15" s="1"/>
  <c r="E207" i="15"/>
  <c r="E209" i="15" s="1"/>
  <c r="E210" i="15" s="1"/>
  <c r="L231" i="15"/>
  <c r="L233" i="15" s="1"/>
  <c r="L234" i="15" s="1"/>
  <c r="K255" i="15"/>
  <c r="K257" i="15" s="1"/>
  <c r="K258" i="15" s="1"/>
  <c r="L207" i="15"/>
  <c r="L209" i="15" s="1"/>
  <c r="L210" i="15" s="1"/>
  <c r="K219" i="15"/>
  <c r="K221" i="15" s="1"/>
  <c r="K222" i="15" s="1"/>
  <c r="L183" i="15"/>
  <c r="L185" i="15" s="1"/>
  <c r="L186" i="15" s="1"/>
  <c r="K207" i="15"/>
  <c r="K209" i="15" s="1"/>
  <c r="K210" i="15" s="1"/>
  <c r="I207" i="15"/>
  <c r="I209" i="15" s="1"/>
  <c r="I210" i="15" s="1"/>
  <c r="H231" i="15"/>
  <c r="H233" i="15" s="1"/>
  <c r="H234" i="15" s="1"/>
  <c r="J255" i="15"/>
  <c r="J257" i="15" s="1"/>
  <c r="J258" i="15" s="1"/>
  <c r="J231" i="15"/>
  <c r="J233" i="15" s="1"/>
  <c r="J234" i="15" s="1"/>
  <c r="J126" i="15"/>
  <c r="J243" i="15"/>
  <c r="J245" i="15" s="1"/>
  <c r="J246" i="15" s="1"/>
  <c r="I195" i="15"/>
  <c r="I197" i="15" s="1"/>
  <c r="I198" i="15" s="1"/>
  <c r="I183" i="15"/>
  <c r="I185" i="15" s="1"/>
  <c r="I186" i="15" s="1"/>
  <c r="I255" i="15"/>
  <c r="I257" i="15" s="1"/>
  <c r="I258" i="15" s="1"/>
  <c r="H255" i="15"/>
  <c r="H257" i="15" s="1"/>
  <c r="H258" i="15" s="1"/>
  <c r="I219" i="15"/>
  <c r="I221" i="15" s="1"/>
  <c r="I222" i="15" s="1"/>
  <c r="H143" i="15"/>
  <c r="H125" i="15"/>
  <c r="H123" i="15"/>
  <c r="G219" i="15"/>
  <c r="G221" i="15" s="1"/>
  <c r="G222" i="15" s="1"/>
  <c r="G243" i="15"/>
  <c r="G245" i="15" s="1"/>
  <c r="G246" i="15" s="1"/>
  <c r="G183" i="15"/>
  <c r="G185" i="15" s="1"/>
  <c r="G186" i="15" s="1"/>
  <c r="G126" i="15"/>
  <c r="G255" i="15"/>
  <c r="G257" i="15" s="1"/>
  <c r="G258" i="15" s="1"/>
  <c r="F231" i="15"/>
  <c r="F233" i="15" s="1"/>
  <c r="F234" i="15" s="1"/>
  <c r="F243" i="15"/>
  <c r="F245" i="15" s="1"/>
  <c r="F246" i="15" s="1"/>
  <c r="E231" i="15"/>
  <c r="E233" i="15" s="1"/>
  <c r="E234" i="15" s="1"/>
  <c r="E219" i="15"/>
  <c r="E221" i="15" s="1"/>
  <c r="E222" i="15" s="1"/>
  <c r="M243" i="15"/>
  <c r="M245" i="15" s="1"/>
  <c r="M246" i="15" s="1"/>
  <c r="G195" i="15"/>
  <c r="G197" i="15" s="1"/>
  <c r="G198" i="15" s="1"/>
  <c r="K133" i="15"/>
  <c r="J143" i="15"/>
  <c r="M255" i="15"/>
  <c r="M257" i="15" s="1"/>
  <c r="M258" i="15" s="1"/>
  <c r="H243" i="15"/>
  <c r="H245" i="15" s="1"/>
  <c r="H246" i="15" s="1"/>
  <c r="K243" i="15"/>
  <c r="K245" i="15" s="1"/>
  <c r="K246" i="15" s="1"/>
  <c r="J219" i="15"/>
  <c r="J221" i="15" s="1"/>
  <c r="J222" i="15" s="1"/>
  <c r="H135" i="15"/>
  <c r="J207" i="15"/>
  <c r="J209" i="15" s="1"/>
  <c r="J210" i="15" s="1"/>
  <c r="J123" i="15"/>
  <c r="G117" i="15"/>
  <c r="J270" i="15"/>
  <c r="J145" i="15" s="1"/>
  <c r="J147" i="15" s="1"/>
  <c r="J148" i="15" s="1"/>
  <c r="I243" i="15"/>
  <c r="I245" i="15" s="1"/>
  <c r="I246" i="15" s="1"/>
  <c r="K195" i="15"/>
  <c r="K197" i="15" s="1"/>
  <c r="K198" i="15" s="1"/>
  <c r="I143" i="15"/>
  <c r="L255" i="15"/>
  <c r="L257" i="15" s="1"/>
  <c r="L258" i="15" s="1"/>
  <c r="H207" i="15"/>
  <c r="H209" i="15" s="1"/>
  <c r="H210" i="15" s="1"/>
  <c r="G207" i="15"/>
  <c r="G209" i="15" s="1"/>
  <c r="G210" i="15" s="1"/>
  <c r="H195" i="15"/>
  <c r="H197" i="15" s="1"/>
  <c r="H198" i="15" s="1"/>
  <c r="F183" i="15"/>
  <c r="F185" i="15" s="1"/>
  <c r="F186" i="15" s="1"/>
  <c r="H183" i="15"/>
  <c r="H185" i="15" s="1"/>
  <c r="H186" i="15" s="1"/>
  <c r="K168" i="15"/>
  <c r="K134" i="15" s="1"/>
  <c r="H157" i="15"/>
  <c r="H124" i="15" s="1"/>
  <c r="I124" i="15"/>
  <c r="F117" i="15"/>
  <c r="G143" i="15"/>
  <c r="I134" i="15"/>
  <c r="G231" i="15"/>
  <c r="G233" i="15" s="1"/>
  <c r="G234" i="15" s="1"/>
  <c r="H219" i="15"/>
  <c r="H221" i="15" s="1"/>
  <c r="H222" i="15" s="1"/>
  <c r="M195" i="15"/>
  <c r="M197" i="15" s="1"/>
  <c r="M198" i="15" s="1"/>
  <c r="F195" i="15"/>
  <c r="F197" i="15" s="1"/>
  <c r="F198" i="15" s="1"/>
  <c r="F123" i="15"/>
  <c r="K117" i="15"/>
  <c r="F207" i="15"/>
  <c r="F209" i="15" s="1"/>
  <c r="F210" i="15" s="1"/>
  <c r="G135" i="15"/>
  <c r="F124" i="15"/>
  <c r="G298" i="15"/>
  <c r="G300" i="15" s="1"/>
  <c r="G301" i="15" s="1"/>
  <c r="M143" i="15"/>
  <c r="L195" i="15"/>
  <c r="L197" i="15" s="1"/>
  <c r="L198" i="15" s="1"/>
  <c r="M133" i="15"/>
  <c r="L125" i="15"/>
  <c r="J117" i="15"/>
  <c r="E243" i="15"/>
  <c r="E245" i="15" s="1"/>
  <c r="E246" i="15" s="1"/>
  <c r="F126" i="15"/>
  <c r="L144" i="15"/>
  <c r="J183" i="15"/>
  <c r="J185" i="15" s="1"/>
  <c r="J186" i="15" s="1"/>
  <c r="K183" i="15"/>
  <c r="K185" i="15" s="1"/>
  <c r="K186" i="15" s="1"/>
  <c r="L124" i="15"/>
  <c r="I117" i="15"/>
  <c r="E126" i="15"/>
  <c r="E160" i="15"/>
  <c r="E162" i="15" s="1"/>
  <c r="E163" i="15" s="1"/>
  <c r="E183" i="15"/>
  <c r="E185" i="15" s="1"/>
  <c r="E186" i="15" s="1"/>
  <c r="E195" i="15"/>
  <c r="E197" i="15" s="1"/>
  <c r="E198" i="15" s="1"/>
  <c r="E123" i="15"/>
  <c r="E255" i="15"/>
  <c r="E257" i="15" s="1"/>
  <c r="E258" i="15" s="1"/>
  <c r="C160" i="15"/>
  <c r="E270" i="15"/>
  <c r="F255" i="15"/>
  <c r="F257" i="15" s="1"/>
  <c r="F258" i="15" s="1"/>
  <c r="M270" i="15"/>
  <c r="G136" i="15"/>
  <c r="G115" i="15" s="1"/>
  <c r="E136" i="15"/>
  <c r="E143" i="15"/>
  <c r="E133" i="15"/>
  <c r="F219" i="15"/>
  <c r="F221" i="15" s="1"/>
  <c r="F222" i="15" s="1"/>
  <c r="I160" i="15"/>
  <c r="G123" i="15"/>
  <c r="G125" i="15"/>
  <c r="I136" i="15"/>
  <c r="I171" i="15"/>
  <c r="L117" i="15"/>
  <c r="L270" i="15"/>
  <c r="K144" i="15"/>
  <c r="F143" i="15"/>
  <c r="F135" i="15"/>
  <c r="F170" i="15"/>
  <c r="F134" i="15"/>
  <c r="H133" i="15"/>
  <c r="H168" i="15"/>
  <c r="F160" i="15"/>
  <c r="M125" i="15"/>
  <c r="E125" i="15"/>
  <c r="M144" i="15"/>
  <c r="J134" i="15"/>
  <c r="G124" i="15"/>
  <c r="G160" i="15"/>
  <c r="K270" i="15"/>
  <c r="J144" i="15"/>
  <c r="M136" i="15"/>
  <c r="M135" i="15"/>
  <c r="E135" i="15"/>
  <c r="E134" i="15"/>
  <c r="E171" i="15"/>
  <c r="G133" i="15"/>
  <c r="M124" i="15"/>
  <c r="E124" i="15"/>
  <c r="I265" i="15"/>
  <c r="L143" i="15"/>
  <c r="I231" i="15"/>
  <c r="I233" i="15" s="1"/>
  <c r="I234" i="15" s="1"/>
  <c r="L136" i="15"/>
  <c r="L135" i="15"/>
  <c r="F133" i="15"/>
  <c r="M126" i="15"/>
  <c r="K126" i="15"/>
  <c r="K160" i="15"/>
  <c r="D160" i="15"/>
  <c r="F144" i="15"/>
  <c r="H126" i="15"/>
  <c r="E144" i="15"/>
  <c r="H265" i="15"/>
  <c r="K143" i="15"/>
  <c r="K136" i="15"/>
  <c r="L159" i="15"/>
  <c r="L126" i="15" s="1"/>
  <c r="K124" i="15"/>
  <c r="K123" i="15"/>
  <c r="M123" i="15"/>
  <c r="F270" i="15"/>
  <c r="G265" i="15"/>
  <c r="H136" i="15"/>
  <c r="J170" i="15"/>
  <c r="J136" i="15" s="1"/>
  <c r="J135" i="15"/>
  <c r="M134" i="15"/>
  <c r="M171" i="15"/>
  <c r="L133" i="15"/>
  <c r="L168" i="15"/>
  <c r="I126" i="15"/>
  <c r="I125" i="15"/>
  <c r="J160" i="15"/>
  <c r="J124" i="15"/>
  <c r="J133" i="15"/>
  <c r="K135" i="15"/>
  <c r="I133" i="15"/>
  <c r="K125" i="15"/>
  <c r="I123" i="15"/>
  <c r="M117" i="15"/>
  <c r="J125" i="15"/>
  <c r="L123" i="15"/>
  <c r="I135" i="15"/>
  <c r="F125" i="15"/>
  <c r="G168" i="15"/>
  <c r="M264" i="30"/>
  <c r="M266" i="30" s="1"/>
  <c r="M267" i="30" s="1"/>
  <c r="M166" i="30"/>
  <c r="M145" i="30" s="1"/>
  <c r="I288" i="30"/>
  <c r="I290" i="30" s="1"/>
  <c r="I291" i="30" s="1"/>
  <c r="F192" i="30"/>
  <c r="F159" i="30" s="1"/>
  <c r="F148" i="30" s="1"/>
  <c r="H156" i="30"/>
  <c r="H145" i="30" s="1"/>
  <c r="G192" i="30"/>
  <c r="G193" i="30" s="1"/>
  <c r="G167" i="30"/>
  <c r="M201" i="30"/>
  <c r="M204" i="30" s="1"/>
  <c r="M206" i="30" s="1"/>
  <c r="M207" i="30" s="1"/>
  <c r="J156" i="30"/>
  <c r="E158" i="30"/>
  <c r="M158" i="30"/>
  <c r="E166" i="30"/>
  <c r="M240" i="30"/>
  <c r="M242" i="30" s="1"/>
  <c r="M243" i="30" s="1"/>
  <c r="C264" i="30"/>
  <c r="C266" i="30" s="1"/>
  <c r="C267" i="30" s="1"/>
  <c r="E300" i="30"/>
  <c r="E303" i="30" s="1"/>
  <c r="K302" i="30"/>
  <c r="K177" i="30" s="1"/>
  <c r="K132" i="30" s="1"/>
  <c r="K133" i="30" s="1"/>
  <c r="K176" i="30"/>
  <c r="G252" i="30"/>
  <c r="G254" i="30" s="1"/>
  <c r="G255" i="30" s="1"/>
  <c r="G157" i="30"/>
  <c r="H249" i="30"/>
  <c r="H252" i="30" s="1"/>
  <c r="H254" i="30" s="1"/>
  <c r="H255" i="30" s="1"/>
  <c r="G156" i="30"/>
  <c r="G145" i="30" s="1"/>
  <c r="L158" i="30"/>
  <c r="D240" i="30"/>
  <c r="D242" i="30" s="1"/>
  <c r="D243" i="30" s="1"/>
  <c r="J158" i="30"/>
  <c r="J147" i="30" s="1"/>
  <c r="J192" i="30"/>
  <c r="J159" i="30" s="1"/>
  <c r="J148" i="30" s="1"/>
  <c r="K216" i="30"/>
  <c r="K218" i="30" s="1"/>
  <c r="K219" i="30" s="1"/>
  <c r="G228" i="30"/>
  <c r="G230" i="30" s="1"/>
  <c r="G231" i="30" s="1"/>
  <c r="C252" i="30"/>
  <c r="C254" i="30" s="1"/>
  <c r="C255" i="30" s="1"/>
  <c r="L298" i="30"/>
  <c r="L303" i="30" s="1"/>
  <c r="L176" i="30"/>
  <c r="E145" i="30"/>
  <c r="F193" i="30"/>
  <c r="L288" i="30"/>
  <c r="L290" i="30" s="1"/>
  <c r="L291" i="30" s="1"/>
  <c r="I168" i="30"/>
  <c r="I147" i="30" s="1"/>
  <c r="L169" i="30"/>
  <c r="L215" i="30"/>
  <c r="M176" i="30"/>
  <c r="H288" i="30"/>
  <c r="H290" i="30" s="1"/>
  <c r="H291" i="30" s="1"/>
  <c r="M228" i="30"/>
  <c r="M230" i="30" s="1"/>
  <c r="M231" i="30" s="1"/>
  <c r="H158" i="30"/>
  <c r="H147" i="30" s="1"/>
  <c r="F168" i="30"/>
  <c r="F147" i="30" s="1"/>
  <c r="G176" i="30"/>
  <c r="M169" i="30"/>
  <c r="M148" i="30" s="1"/>
  <c r="I166" i="30"/>
  <c r="C276" i="30"/>
  <c r="C278" i="30" s="1"/>
  <c r="C279" i="30" s="1"/>
  <c r="F166" i="30"/>
  <c r="F145" i="30" s="1"/>
  <c r="E169" i="30"/>
  <c r="I228" i="30"/>
  <c r="I230" i="30" s="1"/>
  <c r="I231" i="30" s="1"/>
  <c r="I252" i="30"/>
  <c r="I254" i="30" s="1"/>
  <c r="I255" i="30" s="1"/>
  <c r="F276" i="30"/>
  <c r="F278" i="30" s="1"/>
  <c r="F279" i="30" s="1"/>
  <c r="K288" i="30"/>
  <c r="K290" i="30" s="1"/>
  <c r="K291" i="30" s="1"/>
  <c r="C193" i="30"/>
  <c r="C195" i="30" s="1"/>
  <c r="C196" i="30" s="1"/>
  <c r="K228" i="30"/>
  <c r="K230" i="30" s="1"/>
  <c r="K231" i="30" s="1"/>
  <c r="G216" i="30"/>
  <c r="G218" i="30" s="1"/>
  <c r="G219" i="30" s="1"/>
  <c r="E215" i="30"/>
  <c r="E216" i="30" s="1"/>
  <c r="E218" i="30" s="1"/>
  <c r="E219" i="30" s="1"/>
  <c r="H240" i="30"/>
  <c r="H242" i="30" s="1"/>
  <c r="H243" i="30" s="1"/>
  <c r="I240" i="30"/>
  <c r="I242" i="30" s="1"/>
  <c r="I243" i="30" s="1"/>
  <c r="I276" i="30"/>
  <c r="I278" i="30" s="1"/>
  <c r="I279" i="30" s="1"/>
  <c r="F288" i="30"/>
  <c r="F290" i="30" s="1"/>
  <c r="F291" i="30" s="1"/>
  <c r="L166" i="30"/>
  <c r="D252" i="30"/>
  <c r="D254" i="30" s="1"/>
  <c r="D255" i="30" s="1"/>
  <c r="I305" i="30"/>
  <c r="I306" i="30" s="1"/>
  <c r="I178" i="30"/>
  <c r="I180" i="30" s="1"/>
  <c r="I181" i="30" s="1"/>
  <c r="H159" i="30"/>
  <c r="H193" i="30"/>
  <c r="E193" i="30"/>
  <c r="E157" i="30"/>
  <c r="E206" i="30"/>
  <c r="E207" i="30" s="1"/>
  <c r="G195" i="30"/>
  <c r="G196" i="30" s="1"/>
  <c r="M193" i="30"/>
  <c r="M157" i="30"/>
  <c r="J150" i="30"/>
  <c r="F157" i="30"/>
  <c r="G159" i="30"/>
  <c r="G168" i="30"/>
  <c r="G147" i="30" s="1"/>
  <c r="E237" i="30"/>
  <c r="E240" i="30" s="1"/>
  <c r="E242" i="30" s="1"/>
  <c r="E243" i="30" s="1"/>
  <c r="J264" i="30"/>
  <c r="J266" i="30" s="1"/>
  <c r="J267" i="30" s="1"/>
  <c r="I177" i="30"/>
  <c r="F303" i="30"/>
  <c r="K193" i="30"/>
  <c r="G206" i="30"/>
  <c r="G207" i="30" s="1"/>
  <c r="I159" i="30"/>
  <c r="I216" i="30"/>
  <c r="K261" i="30"/>
  <c r="K156" i="30"/>
  <c r="H157" i="30"/>
  <c r="J213" i="30"/>
  <c r="I157" i="30"/>
  <c r="L159" i="30"/>
  <c r="L148" i="30" s="1"/>
  <c r="L177" i="30"/>
  <c r="E167" i="30"/>
  <c r="G169" i="30"/>
  <c r="L252" i="30"/>
  <c r="L254" i="30" s="1"/>
  <c r="L255" i="30" s="1"/>
  <c r="E276" i="30"/>
  <c r="E278" i="30" s="1"/>
  <c r="E279" i="30" s="1"/>
  <c r="M303" i="30"/>
  <c r="M177" i="30"/>
  <c r="I156" i="30"/>
  <c r="I145" i="30" s="1"/>
  <c r="H167" i="30"/>
  <c r="M168" i="30"/>
  <c r="M147" i="30" s="1"/>
  <c r="G178" i="30"/>
  <c r="G180" i="30" s="1"/>
  <c r="G181" i="30" s="1"/>
  <c r="I167" i="30"/>
  <c r="F201" i="30"/>
  <c r="L156" i="30"/>
  <c r="L213" i="30"/>
  <c r="L157" i="30" s="1"/>
  <c r="D216" i="30"/>
  <c r="D218" i="30" s="1"/>
  <c r="D219" i="30" s="1"/>
  <c r="K237" i="30"/>
  <c r="K240" i="30" s="1"/>
  <c r="K242" i="30" s="1"/>
  <c r="K243" i="30" s="1"/>
  <c r="K166" i="30"/>
  <c r="D264" i="30"/>
  <c r="D266" i="30" s="1"/>
  <c r="D267" i="30" s="1"/>
  <c r="L167" i="30"/>
  <c r="F195" i="30"/>
  <c r="F196" i="30" s="1"/>
  <c r="J201" i="30"/>
  <c r="J166" i="30"/>
  <c r="J145" i="30" s="1"/>
  <c r="I203" i="30"/>
  <c r="I169" i="30" s="1"/>
  <c r="H206" i="30"/>
  <c r="H207" i="30" s="1"/>
  <c r="H228" i="30"/>
  <c r="H230" i="30" s="1"/>
  <c r="H231" i="30" s="1"/>
  <c r="H169" i="30"/>
  <c r="E228" i="30"/>
  <c r="E230" i="30" s="1"/>
  <c r="E231" i="30" s="1"/>
  <c r="F252" i="30"/>
  <c r="F254" i="30" s="1"/>
  <c r="F255" i="30" s="1"/>
  <c r="G264" i="30"/>
  <c r="G266" i="30" s="1"/>
  <c r="G267" i="30" s="1"/>
  <c r="E264" i="30"/>
  <c r="E266" i="30" s="1"/>
  <c r="E267" i="30" s="1"/>
  <c r="E168" i="30"/>
  <c r="K167" i="30"/>
  <c r="K204" i="30"/>
  <c r="F216" i="30"/>
  <c r="F218" i="30" s="1"/>
  <c r="F219" i="30" s="1"/>
  <c r="F228" i="30"/>
  <c r="F230" i="30" s="1"/>
  <c r="F231" i="30" s="1"/>
  <c r="J228" i="30"/>
  <c r="J230" i="30" s="1"/>
  <c r="J231" i="30" s="1"/>
  <c r="H303" i="30"/>
  <c r="H177" i="30"/>
  <c r="L168" i="30"/>
  <c r="L147" i="30" s="1"/>
  <c r="J240" i="30"/>
  <c r="J242" i="30" s="1"/>
  <c r="J243" i="30" s="1"/>
  <c r="M252" i="30"/>
  <c r="M254" i="30" s="1"/>
  <c r="M255" i="30" s="1"/>
  <c r="J298" i="30"/>
  <c r="J176" i="30"/>
  <c r="F177" i="30"/>
  <c r="K303" i="30"/>
  <c r="K2399" i="2"/>
  <c r="I2399" i="2"/>
  <c r="H2399" i="2"/>
  <c r="G2399" i="2"/>
  <c r="A2399" i="2"/>
  <c r="K2398" i="2"/>
  <c r="I2398" i="2"/>
  <c r="H2398" i="2"/>
  <c r="G2398" i="2"/>
  <c r="A2398" i="2"/>
  <c r="K2397" i="2"/>
  <c r="I2397" i="2"/>
  <c r="H2397" i="2"/>
  <c r="G2397" i="2"/>
  <c r="A2397" i="2"/>
  <c r="K2396" i="2"/>
  <c r="I2396" i="2"/>
  <c r="H2396" i="2"/>
  <c r="G2396" i="2"/>
  <c r="A2396" i="2"/>
  <c r="K2395" i="2"/>
  <c r="I2395" i="2"/>
  <c r="H2395" i="2"/>
  <c r="G2395" i="2"/>
  <c r="A2395" i="2"/>
  <c r="K2394" i="2"/>
  <c r="I2394" i="2"/>
  <c r="H2394" i="2"/>
  <c r="G2394" i="2"/>
  <c r="A2394" i="2"/>
  <c r="K2393" i="2"/>
  <c r="I2393" i="2"/>
  <c r="H2393" i="2"/>
  <c r="G2393" i="2"/>
  <c r="A2393" i="2"/>
  <c r="K2392" i="2"/>
  <c r="I2392" i="2"/>
  <c r="H2392" i="2"/>
  <c r="G2392" i="2"/>
  <c r="A2392" i="2"/>
  <c r="K2391" i="2"/>
  <c r="I2391" i="2"/>
  <c r="H2391" i="2"/>
  <c r="G2391" i="2"/>
  <c r="A2391" i="2"/>
  <c r="K2390" i="2"/>
  <c r="I2390" i="2"/>
  <c r="H2390" i="2"/>
  <c r="G2390" i="2"/>
  <c r="A2390" i="2"/>
  <c r="K2389" i="2"/>
  <c r="I2389" i="2"/>
  <c r="H2389" i="2"/>
  <c r="G2389" i="2"/>
  <c r="A2389" i="2"/>
  <c r="K2388" i="2"/>
  <c r="I2388" i="2"/>
  <c r="H2388" i="2"/>
  <c r="G2388" i="2"/>
  <c r="A2388" i="2"/>
  <c r="K2387" i="2"/>
  <c r="I2387" i="2"/>
  <c r="H2387" i="2"/>
  <c r="G2387" i="2"/>
  <c r="A2387" i="2"/>
  <c r="K2386" i="2"/>
  <c r="I2386" i="2"/>
  <c r="H2386" i="2"/>
  <c r="G2386" i="2"/>
  <c r="A2386" i="2"/>
  <c r="K2385" i="2"/>
  <c r="I2385" i="2"/>
  <c r="H2385" i="2"/>
  <c r="G2385" i="2"/>
  <c r="A2385" i="2"/>
  <c r="K2384" i="2"/>
  <c r="I2384" i="2"/>
  <c r="H2384" i="2"/>
  <c r="G2384" i="2"/>
  <c r="A2384" i="2"/>
  <c r="K2383" i="2"/>
  <c r="I2383" i="2"/>
  <c r="H2383" i="2"/>
  <c r="G2383" i="2"/>
  <c r="A2383" i="2"/>
  <c r="K2382" i="2"/>
  <c r="I2382" i="2"/>
  <c r="H2382" i="2"/>
  <c r="G2382" i="2"/>
  <c r="A2382" i="2"/>
  <c r="K2381" i="2"/>
  <c r="I2381" i="2"/>
  <c r="H2381" i="2"/>
  <c r="G2381" i="2"/>
  <c r="A2381" i="2"/>
  <c r="K2380" i="2"/>
  <c r="I2380" i="2"/>
  <c r="H2380" i="2"/>
  <c r="G2380" i="2"/>
  <c r="A2380" i="2"/>
  <c r="K2379" i="2"/>
  <c r="I2379" i="2"/>
  <c r="H2379" i="2"/>
  <c r="G2379" i="2"/>
  <c r="A2379" i="2"/>
  <c r="K2378" i="2"/>
  <c r="I2378" i="2"/>
  <c r="H2378" i="2"/>
  <c r="G2378" i="2"/>
  <c r="A2378" i="2"/>
  <c r="K2377" i="2"/>
  <c r="I2377" i="2"/>
  <c r="H2377" i="2"/>
  <c r="G2377" i="2"/>
  <c r="A2377" i="2"/>
  <c r="K2376" i="2"/>
  <c r="I2376" i="2"/>
  <c r="H2376" i="2"/>
  <c r="G2376" i="2"/>
  <c r="A2376" i="2"/>
  <c r="K2375" i="2"/>
  <c r="I2375" i="2"/>
  <c r="H2375" i="2"/>
  <c r="G2375" i="2"/>
  <c r="A2375" i="2"/>
  <c r="K2374" i="2"/>
  <c r="I2374" i="2"/>
  <c r="H2374" i="2"/>
  <c r="G2374" i="2"/>
  <c r="A2374" i="2"/>
  <c r="K2373" i="2"/>
  <c r="I2373" i="2"/>
  <c r="H2373" i="2"/>
  <c r="G2373" i="2"/>
  <c r="A2373" i="2"/>
  <c r="K2372" i="2"/>
  <c r="I2372" i="2"/>
  <c r="H2372" i="2"/>
  <c r="G2372" i="2"/>
  <c r="A2372" i="2"/>
  <c r="K2371" i="2"/>
  <c r="I2371" i="2"/>
  <c r="H2371" i="2"/>
  <c r="G2371" i="2"/>
  <c r="A2371" i="2"/>
  <c r="K2370" i="2"/>
  <c r="I2370" i="2"/>
  <c r="H2370" i="2"/>
  <c r="G2370" i="2"/>
  <c r="A2370" i="2"/>
  <c r="K2369" i="2"/>
  <c r="I2369" i="2"/>
  <c r="H2369" i="2"/>
  <c r="G2369" i="2"/>
  <c r="A2369" i="2"/>
  <c r="K2368" i="2"/>
  <c r="I2368" i="2"/>
  <c r="H2368" i="2"/>
  <c r="G2368" i="2"/>
  <c r="K2367" i="2"/>
  <c r="I2367" i="2"/>
  <c r="H2367" i="2"/>
  <c r="G2367" i="2"/>
  <c r="A2367" i="2"/>
  <c r="K2366" i="2"/>
  <c r="I2366" i="2"/>
  <c r="H2366" i="2"/>
  <c r="G2366" i="2"/>
  <c r="A2366" i="2"/>
  <c r="K2365" i="2"/>
  <c r="I2365" i="2"/>
  <c r="H2365" i="2"/>
  <c r="G2365" i="2"/>
  <c r="A2365" i="2"/>
  <c r="K2364" i="2"/>
  <c r="I2364" i="2"/>
  <c r="H2364" i="2"/>
  <c r="G2364" i="2"/>
  <c r="A2364" i="2"/>
  <c r="K2363" i="2"/>
  <c r="I2363" i="2"/>
  <c r="H2363" i="2"/>
  <c r="G2363" i="2"/>
  <c r="A2363" i="2"/>
  <c r="K2362" i="2"/>
  <c r="I2362" i="2"/>
  <c r="H2362" i="2"/>
  <c r="G2362" i="2"/>
  <c r="A2362" i="2"/>
  <c r="K2361" i="2"/>
  <c r="I2361" i="2"/>
  <c r="H2361" i="2"/>
  <c r="G2361" i="2"/>
  <c r="A2361" i="2"/>
  <c r="K2360" i="2"/>
  <c r="I2360" i="2"/>
  <c r="H2360" i="2"/>
  <c r="G2360" i="2"/>
  <c r="A2360" i="2"/>
  <c r="K2359" i="2"/>
  <c r="I2359" i="2"/>
  <c r="H2359" i="2"/>
  <c r="G2359" i="2"/>
  <c r="A2359" i="2"/>
  <c r="K2358" i="2"/>
  <c r="I2358" i="2"/>
  <c r="H2358" i="2"/>
  <c r="G2358" i="2"/>
  <c r="A2358" i="2"/>
  <c r="K2357" i="2"/>
  <c r="I2357" i="2"/>
  <c r="H2357" i="2"/>
  <c r="G2357" i="2"/>
  <c r="A2357" i="2"/>
  <c r="K2356" i="2"/>
  <c r="I2356" i="2"/>
  <c r="H2356" i="2"/>
  <c r="G2356" i="2"/>
  <c r="A2356" i="2"/>
  <c r="K2355" i="2"/>
  <c r="I2355" i="2"/>
  <c r="H2355" i="2"/>
  <c r="G2355" i="2"/>
  <c r="A2355" i="2"/>
  <c r="K2354" i="2"/>
  <c r="I2354" i="2"/>
  <c r="H2354" i="2"/>
  <c r="G2354" i="2"/>
  <c r="A2354" i="2"/>
  <c r="K2353" i="2"/>
  <c r="I2353" i="2"/>
  <c r="H2353" i="2"/>
  <c r="G2353" i="2"/>
  <c r="A2353" i="2"/>
  <c r="K2352" i="2"/>
  <c r="I2352" i="2"/>
  <c r="H2352" i="2"/>
  <c r="G2352" i="2"/>
  <c r="A2352" i="2"/>
  <c r="K2351" i="2"/>
  <c r="I2351" i="2"/>
  <c r="H2351" i="2"/>
  <c r="G2351" i="2"/>
  <c r="A2351" i="2"/>
  <c r="K2350" i="2"/>
  <c r="I2350" i="2"/>
  <c r="H2350" i="2"/>
  <c r="G2350" i="2"/>
  <c r="A2350" i="2"/>
  <c r="K2349" i="2"/>
  <c r="I2349" i="2"/>
  <c r="H2349" i="2"/>
  <c r="G2349" i="2"/>
  <c r="A2349" i="2"/>
  <c r="K2348" i="2"/>
  <c r="I2348" i="2"/>
  <c r="H2348" i="2"/>
  <c r="G2348" i="2"/>
  <c r="A2348" i="2"/>
  <c r="K2347" i="2"/>
  <c r="I2347" i="2"/>
  <c r="H2347" i="2"/>
  <c r="G2347" i="2"/>
  <c r="A2347" i="2"/>
  <c r="K2346" i="2"/>
  <c r="I2346" i="2"/>
  <c r="H2346" i="2"/>
  <c r="G2346" i="2"/>
  <c r="A2346" i="2"/>
  <c r="K2345" i="2"/>
  <c r="I2345" i="2"/>
  <c r="H2345" i="2"/>
  <c r="G2345" i="2"/>
  <c r="A2345" i="2"/>
  <c r="K2344" i="2"/>
  <c r="I2344" i="2"/>
  <c r="H2344" i="2"/>
  <c r="G2344" i="2"/>
  <c r="A2344" i="2"/>
  <c r="K2343" i="2"/>
  <c r="I2343" i="2"/>
  <c r="H2343" i="2"/>
  <c r="G2343" i="2"/>
  <c r="A2343" i="2"/>
  <c r="K2342" i="2"/>
  <c r="I2342" i="2"/>
  <c r="H2342" i="2"/>
  <c r="G2342" i="2"/>
  <c r="A2342" i="2"/>
  <c r="K2341" i="2"/>
  <c r="I2341" i="2"/>
  <c r="H2341" i="2"/>
  <c r="G2341" i="2"/>
  <c r="A2341" i="2"/>
  <c r="K2340" i="2"/>
  <c r="I2340" i="2"/>
  <c r="H2340" i="2"/>
  <c r="G2340" i="2"/>
  <c r="A2340" i="2"/>
  <c r="K2339" i="2"/>
  <c r="I2339" i="2"/>
  <c r="H2339" i="2"/>
  <c r="G2339" i="2"/>
  <c r="A2339" i="2"/>
  <c r="K2338" i="2"/>
  <c r="I2338" i="2"/>
  <c r="H2338" i="2"/>
  <c r="G2338" i="2"/>
  <c r="A2338" i="2"/>
  <c r="K2337" i="2"/>
  <c r="I2337" i="2"/>
  <c r="H2337" i="2"/>
  <c r="G2337" i="2"/>
  <c r="A2337" i="2"/>
  <c r="K2336" i="2"/>
  <c r="I2336" i="2"/>
  <c r="H2336" i="2"/>
  <c r="G2336" i="2"/>
  <c r="A2336" i="2"/>
  <c r="K2335" i="2"/>
  <c r="I2335" i="2"/>
  <c r="H2335" i="2"/>
  <c r="G2335" i="2"/>
  <c r="A2335" i="2"/>
  <c r="K2334" i="2"/>
  <c r="I2334" i="2"/>
  <c r="H2334" i="2"/>
  <c r="G2334" i="2"/>
  <c r="A2334" i="2"/>
  <c r="K2333" i="2"/>
  <c r="I2333" i="2"/>
  <c r="H2333" i="2"/>
  <c r="G2333" i="2"/>
  <c r="A2333" i="2"/>
  <c r="M1086" i="2"/>
  <c r="K1086" i="2"/>
  <c r="I1086" i="2"/>
  <c r="H1086" i="2"/>
  <c r="G1086" i="2"/>
  <c r="A1086" i="2"/>
  <c r="M2331" i="2"/>
  <c r="K2331" i="2"/>
  <c r="M1083" i="2"/>
  <c r="K1083" i="2"/>
  <c r="M1082" i="2"/>
  <c r="K1082" i="2"/>
  <c r="I2331" i="2"/>
  <c r="H2331" i="2"/>
  <c r="G2331" i="2"/>
  <c r="I1083" i="2"/>
  <c r="H1083" i="2"/>
  <c r="G1083" i="2"/>
  <c r="I1082" i="2"/>
  <c r="H1082" i="2"/>
  <c r="G1082" i="2"/>
  <c r="A2331" i="2"/>
  <c r="A1083" i="2"/>
  <c r="A1082" i="2"/>
  <c r="M1081" i="2"/>
  <c r="M1076" i="2"/>
  <c r="K1081" i="2"/>
  <c r="K1076" i="2"/>
  <c r="I1081" i="2"/>
  <c r="H1081" i="2"/>
  <c r="G1081" i="2"/>
  <c r="I1076" i="2"/>
  <c r="H1076" i="2"/>
  <c r="G1076" i="2"/>
  <c r="A1081" i="2"/>
  <c r="A1076" i="2"/>
  <c r="K2326" i="2"/>
  <c r="I2326" i="2"/>
  <c r="H2326" i="2"/>
  <c r="G2326" i="2"/>
  <c r="A2326" i="2"/>
  <c r="K2325" i="2"/>
  <c r="I2325" i="2"/>
  <c r="H2325" i="2"/>
  <c r="G2325" i="2"/>
  <c r="A2325" i="2"/>
  <c r="K2324" i="2"/>
  <c r="I2324" i="2"/>
  <c r="H2324" i="2"/>
  <c r="G2324" i="2"/>
  <c r="A2324" i="2"/>
  <c r="K2323" i="2"/>
  <c r="I2323" i="2"/>
  <c r="H2323" i="2"/>
  <c r="G2323" i="2"/>
  <c r="A2323" i="2"/>
  <c r="K2322" i="2"/>
  <c r="I2322" i="2"/>
  <c r="H2322" i="2"/>
  <c r="G2322" i="2"/>
  <c r="A2322" i="2"/>
  <c r="K2321" i="2"/>
  <c r="I2321" i="2"/>
  <c r="H2321" i="2"/>
  <c r="G2321" i="2"/>
  <c r="A2321" i="2"/>
  <c r="K2320" i="2"/>
  <c r="I2320" i="2"/>
  <c r="H2320" i="2"/>
  <c r="G2320" i="2"/>
  <c r="A2320" i="2"/>
  <c r="K2319" i="2"/>
  <c r="I2319" i="2"/>
  <c r="H2319" i="2"/>
  <c r="G2319" i="2"/>
  <c r="A2319" i="2"/>
  <c r="K2318" i="2"/>
  <c r="I2318" i="2"/>
  <c r="H2318" i="2"/>
  <c r="G2318" i="2"/>
  <c r="A2318" i="2"/>
  <c r="K2317" i="2"/>
  <c r="I2317" i="2"/>
  <c r="H2317" i="2"/>
  <c r="G2317" i="2"/>
  <c r="A2317" i="2"/>
  <c r="K2316" i="2"/>
  <c r="I2316" i="2"/>
  <c r="H2316" i="2"/>
  <c r="G2316" i="2"/>
  <c r="A2316" i="2"/>
  <c r="K2315" i="2"/>
  <c r="I2315" i="2"/>
  <c r="H2315" i="2"/>
  <c r="G2315" i="2"/>
  <c r="A2315" i="2"/>
  <c r="K2314" i="2"/>
  <c r="I2314" i="2"/>
  <c r="H2314" i="2"/>
  <c r="G2314" i="2"/>
  <c r="A2314" i="2"/>
  <c r="K2313" i="2"/>
  <c r="I2313" i="2"/>
  <c r="H2313" i="2"/>
  <c r="G2313" i="2"/>
  <c r="A2313" i="2"/>
  <c r="K2312" i="2"/>
  <c r="I2312" i="2"/>
  <c r="H2312" i="2"/>
  <c r="G2312" i="2"/>
  <c r="A2312" i="2"/>
  <c r="K1064" i="2"/>
  <c r="I1064" i="2"/>
  <c r="H1064" i="2"/>
  <c r="G1064" i="2"/>
  <c r="A1064" i="2"/>
  <c r="K1059" i="2"/>
  <c r="I1059" i="2"/>
  <c r="H1059" i="2"/>
  <c r="G1059" i="2"/>
  <c r="A1059" i="2"/>
  <c r="K1058" i="2"/>
  <c r="I1058" i="2"/>
  <c r="H1058" i="2"/>
  <c r="G1058" i="2"/>
  <c r="A1058" i="2"/>
  <c r="K1057" i="2"/>
  <c r="I1057" i="2"/>
  <c r="H1057" i="2"/>
  <c r="G1057" i="2"/>
  <c r="A1057" i="2"/>
  <c r="K1056" i="2"/>
  <c r="I1056" i="2"/>
  <c r="H1056" i="2"/>
  <c r="G1056" i="2"/>
  <c r="A1056" i="2"/>
  <c r="K2291" i="2"/>
  <c r="I2291" i="2"/>
  <c r="H2291" i="2"/>
  <c r="G2291" i="2"/>
  <c r="A2291" i="2"/>
  <c r="K2290" i="2"/>
  <c r="I2290" i="2"/>
  <c r="H2290" i="2"/>
  <c r="G2290" i="2"/>
  <c r="A2290" i="2"/>
  <c r="K2289" i="2"/>
  <c r="I2289" i="2"/>
  <c r="H2289" i="2"/>
  <c r="G2289" i="2"/>
  <c r="A2289" i="2"/>
  <c r="K1055" i="2"/>
  <c r="I1055" i="2"/>
  <c r="H1055" i="2"/>
  <c r="G1055" i="2"/>
  <c r="A1055" i="2"/>
  <c r="K1054" i="2"/>
  <c r="I1054" i="2"/>
  <c r="H1054" i="2"/>
  <c r="G1054" i="2"/>
  <c r="A1054" i="2"/>
  <c r="K1053" i="2"/>
  <c r="I1053" i="2"/>
  <c r="H1053" i="2"/>
  <c r="G1053" i="2"/>
  <c r="A1053" i="2"/>
  <c r="K1052" i="2"/>
  <c r="I1052" i="2"/>
  <c r="H1052" i="2"/>
  <c r="G1052" i="2"/>
  <c r="I1561" i="2"/>
  <c r="A1052" i="2"/>
  <c r="A1000" i="2"/>
  <c r="M1000" i="2"/>
  <c r="K1000" i="2"/>
  <c r="I1000" i="2"/>
  <c r="H1000" i="2"/>
  <c r="G1000" i="2"/>
  <c r="M2280" i="2"/>
  <c r="K2280" i="2"/>
  <c r="I2280" i="2"/>
  <c r="H2280" i="2"/>
  <c r="G2280" i="2"/>
  <c r="A2280" i="2"/>
  <c r="G1918" i="2"/>
  <c r="O2286" i="2"/>
  <c r="O1918" i="2"/>
  <c r="O1912" i="2"/>
  <c r="O2285" i="2"/>
  <c r="O1914" i="2"/>
  <c r="O2192" i="2"/>
  <c r="O2284" i="2"/>
  <c r="O1604" i="2"/>
  <c r="O1566" i="2"/>
  <c r="O2076" i="2"/>
  <c r="O2079" i="2"/>
  <c r="K2279" i="2"/>
  <c r="K2278" i="2"/>
  <c r="K2277" i="2"/>
  <c r="K2276" i="2"/>
  <c r="K2275" i="2"/>
  <c r="K2274" i="2"/>
  <c r="K2273" i="2"/>
  <c r="K2272" i="2"/>
  <c r="K2271" i="2"/>
  <c r="K2270" i="2"/>
  <c r="K2269" i="2"/>
  <c r="K2268" i="2"/>
  <c r="K2267" i="2"/>
  <c r="K2266" i="2"/>
  <c r="K2265" i="2"/>
  <c r="K2264" i="2"/>
  <c r="K2263" i="2"/>
  <c r="K2262" i="2"/>
  <c r="K2261" i="2"/>
  <c r="K2260" i="2"/>
  <c r="K2259" i="2"/>
  <c r="K2258" i="2"/>
  <c r="K2257" i="2"/>
  <c r="K2256" i="2"/>
  <c r="K2255" i="2"/>
  <c r="K2254" i="2"/>
  <c r="K2253" i="2"/>
  <c r="K2252" i="2"/>
  <c r="K2251" i="2"/>
  <c r="K2250" i="2"/>
  <c r="K2249" i="2"/>
  <c r="K2248" i="2"/>
  <c r="K2247" i="2"/>
  <c r="K2246" i="2"/>
  <c r="K2245" i="2"/>
  <c r="K2244" i="2"/>
  <c r="K2243" i="2"/>
  <c r="K2242" i="2"/>
  <c r="K2241" i="2"/>
  <c r="K2240" i="2"/>
  <c r="K2239" i="2"/>
  <c r="K2238" i="2"/>
  <c r="K2237" i="2"/>
  <c r="K2236" i="2"/>
  <c r="K2235" i="2"/>
  <c r="K2234" i="2"/>
  <c r="K2233" i="2"/>
  <c r="K2232" i="2"/>
  <c r="K2231" i="2"/>
  <c r="K2230" i="2"/>
  <c r="K2229" i="2"/>
  <c r="K2228" i="2"/>
  <c r="K2227" i="2"/>
  <c r="K2226" i="2"/>
  <c r="K2225" i="2"/>
  <c r="K2224" i="2"/>
  <c r="K2223" i="2"/>
  <c r="K2222" i="2"/>
  <c r="K2221" i="2"/>
  <c r="K2220" i="2"/>
  <c r="K2219" i="2"/>
  <c r="K2218" i="2"/>
  <c r="K2217" i="2"/>
  <c r="K2216" i="2"/>
  <c r="K2215" i="2"/>
  <c r="K2214" i="2"/>
  <c r="K2213" i="2"/>
  <c r="K2212" i="2"/>
  <c r="K2211" i="2"/>
  <c r="K2210" i="2"/>
  <c r="K2209" i="2"/>
  <c r="K2208" i="2"/>
  <c r="K2207" i="2"/>
  <c r="K2206" i="2"/>
  <c r="K2205" i="2"/>
  <c r="K2204" i="2"/>
  <c r="K2203" i="2"/>
  <c r="K2202" i="2"/>
  <c r="K2201" i="2"/>
  <c r="K2200" i="2"/>
  <c r="K2199" i="2"/>
  <c r="K2198" i="2"/>
  <c r="K2197" i="2"/>
  <c r="K2196" i="2"/>
  <c r="K2195" i="2"/>
  <c r="K2194" i="2"/>
  <c r="K2193" i="2"/>
  <c r="K996" i="2"/>
  <c r="K989" i="2"/>
  <c r="K2190" i="2"/>
  <c r="K988" i="2"/>
  <c r="K2188" i="2"/>
  <c r="K2187" i="2"/>
  <c r="K2186" i="2"/>
  <c r="K2185" i="2"/>
  <c r="K2184" i="2"/>
  <c r="K2183" i="2"/>
  <c r="K2182" i="2"/>
  <c r="K2181" i="2"/>
  <c r="K971" i="2"/>
  <c r="K2179" i="2"/>
  <c r="K2178" i="2"/>
  <c r="K2177" i="2"/>
  <c r="K2176" i="2"/>
  <c r="K2175" i="2"/>
  <c r="K2174" i="2"/>
  <c r="K2173" i="2"/>
  <c r="K2172" i="2"/>
  <c r="K2171" i="2"/>
  <c r="K2170" i="2"/>
  <c r="K2169" i="2"/>
  <c r="K2168" i="2"/>
  <c r="K2167" i="2"/>
  <c r="K2166" i="2"/>
  <c r="K2165" i="2"/>
  <c r="K2164" i="2"/>
  <c r="K2163" i="2"/>
  <c r="K2162" i="2"/>
  <c r="K2161" i="2"/>
  <c r="K2160" i="2"/>
  <c r="K2159" i="2"/>
  <c r="K2158" i="2"/>
  <c r="K2157" i="2"/>
  <c r="K2156" i="2"/>
  <c r="K2155" i="2"/>
  <c r="K2154" i="2"/>
  <c r="K2153" i="2"/>
  <c r="K2152" i="2"/>
  <c r="K2151" i="2"/>
  <c r="K2150" i="2"/>
  <c r="K2149" i="2"/>
  <c r="K2148" i="2"/>
  <c r="K2147" i="2"/>
  <c r="K2146" i="2"/>
  <c r="K2145" i="2"/>
  <c r="K2332" i="2"/>
  <c r="K2330" i="2"/>
  <c r="K2142" i="2"/>
  <c r="K2141" i="2"/>
  <c r="K2140" i="2"/>
  <c r="K2139" i="2"/>
  <c r="K2138" i="2"/>
  <c r="K2137" i="2"/>
  <c r="K2136" i="2"/>
  <c r="K2135" i="2"/>
  <c r="K2134" i="2"/>
  <c r="K2133" i="2"/>
  <c r="K2132" i="2"/>
  <c r="K2131" i="2"/>
  <c r="K2130" i="2"/>
  <c r="K2129" i="2"/>
  <c r="K2128" i="2"/>
  <c r="K2127" i="2"/>
  <c r="K2126" i="2"/>
  <c r="K2125" i="2"/>
  <c r="K2124" i="2"/>
  <c r="K2123" i="2"/>
  <c r="K2122" i="2"/>
  <c r="K2121" i="2"/>
  <c r="K2329" i="2"/>
  <c r="K2119" i="2"/>
  <c r="K2328" i="2"/>
  <c r="K2327" i="2"/>
  <c r="K2116" i="2"/>
  <c r="K2115" i="2"/>
  <c r="K2114" i="2"/>
  <c r="K2113" i="2"/>
  <c r="K2112" i="2"/>
  <c r="K2111" i="2"/>
  <c r="K2110" i="2"/>
  <c r="K2109" i="2"/>
  <c r="K2108" i="2"/>
  <c r="K2107" i="2"/>
  <c r="K2106" i="2"/>
  <c r="K2105" i="2"/>
  <c r="K2104" i="2"/>
  <c r="K2103" i="2"/>
  <c r="K2102" i="2"/>
  <c r="K2101" i="2"/>
  <c r="K2100" i="2"/>
  <c r="K2099" i="2"/>
  <c r="K2098" i="2"/>
  <c r="K2097" i="2"/>
  <c r="K2096" i="2"/>
  <c r="K2311" i="2"/>
  <c r="K2310" i="2"/>
  <c r="K2093" i="2"/>
  <c r="K2092" i="2"/>
  <c r="K2091" i="2"/>
  <c r="K2090" i="2"/>
  <c r="K2089" i="2"/>
  <c r="K2088" i="2"/>
  <c r="K970" i="2"/>
  <c r="K2086" i="2"/>
  <c r="K2085" i="2"/>
  <c r="K2084" i="2"/>
  <c r="K2083" i="2"/>
  <c r="K2082" i="2"/>
  <c r="K2294" i="2"/>
  <c r="K969" i="2"/>
  <c r="K968" i="2"/>
  <c r="K2078" i="2"/>
  <c r="K2077" i="2"/>
  <c r="K967" i="2"/>
  <c r="K2075" i="2"/>
  <c r="K2074" i="2"/>
  <c r="K2073" i="2"/>
  <c r="K2293" i="2"/>
  <c r="K2071" i="2"/>
  <c r="K2070" i="2"/>
  <c r="K2069" i="2"/>
  <c r="K2068" i="2"/>
  <c r="K2067" i="2"/>
  <c r="K2066" i="2"/>
  <c r="K2065" i="2"/>
  <c r="K2064" i="2"/>
  <c r="K2063" i="2"/>
  <c r="K2062" i="2"/>
  <c r="K2061" i="2"/>
  <c r="K2060" i="2"/>
  <c r="K2059" i="2"/>
  <c r="K2058" i="2"/>
  <c r="K2057" i="2"/>
  <c r="K2056" i="2"/>
  <c r="K2055" i="2"/>
  <c r="K2054" i="2"/>
  <c r="K2053" i="2"/>
  <c r="K2052" i="2"/>
  <c r="K2051" i="2"/>
  <c r="K2050" i="2"/>
  <c r="K2049" i="2"/>
  <c r="K2048" i="2"/>
  <c r="K2047" i="2"/>
  <c r="K2046" i="2"/>
  <c r="K2045" i="2"/>
  <c r="K2044" i="2"/>
  <c r="K2043" i="2"/>
  <c r="K2042" i="2"/>
  <c r="K2041" i="2"/>
  <c r="K2040" i="2"/>
  <c r="K2039" i="2"/>
  <c r="K2038" i="2"/>
  <c r="K2037" i="2"/>
  <c r="K2036" i="2"/>
  <c r="K966" i="2"/>
  <c r="K2034" i="2"/>
  <c r="K2033" i="2"/>
  <c r="K2032" i="2"/>
  <c r="K2031" i="2"/>
  <c r="K2030" i="2"/>
  <c r="K2029" i="2"/>
  <c r="K2028" i="2"/>
  <c r="K2027" i="2"/>
  <c r="K2026" i="2"/>
  <c r="K2025" i="2"/>
  <c r="K2024" i="2"/>
  <c r="K2023" i="2"/>
  <c r="K2022" i="2"/>
  <c r="K2021" i="2"/>
  <c r="K2020" i="2"/>
  <c r="K2019" i="2"/>
  <c r="K2018" i="2"/>
  <c r="K2017" i="2"/>
  <c r="K2016" i="2"/>
  <c r="K2015" i="2"/>
  <c r="K2014" i="2"/>
  <c r="K2013" i="2"/>
  <c r="K2012" i="2"/>
  <c r="K2011" i="2"/>
  <c r="K2010" i="2"/>
  <c r="K2009" i="2"/>
  <c r="K2008" i="2"/>
  <c r="K2007" i="2"/>
  <c r="K2006" i="2"/>
  <c r="K964" i="2"/>
  <c r="K926" i="2"/>
  <c r="K2003" i="2"/>
  <c r="K2002" i="2"/>
  <c r="K2001" i="2"/>
  <c r="K2000" i="2"/>
  <c r="K1999" i="2"/>
  <c r="K1998" i="2"/>
  <c r="K2292" i="2"/>
  <c r="K2288" i="2"/>
  <c r="K1995" i="2"/>
  <c r="K1994" i="2"/>
  <c r="K1993" i="2"/>
  <c r="K1992" i="2"/>
  <c r="K1991" i="2"/>
  <c r="K1990" i="2"/>
  <c r="K1989" i="2"/>
  <c r="K1988" i="2"/>
  <c r="K1987" i="2"/>
  <c r="K1986" i="2"/>
  <c r="K1985" i="2"/>
  <c r="K1984" i="2"/>
  <c r="K1983" i="2"/>
  <c r="K1982" i="2"/>
  <c r="K1981" i="2"/>
  <c r="K1980" i="2"/>
  <c r="K1979" i="2"/>
  <c r="K1978" i="2"/>
  <c r="K1977" i="2"/>
  <c r="K1976" i="2"/>
  <c r="K1975" i="2"/>
  <c r="K1974" i="2"/>
  <c r="K1973" i="2"/>
  <c r="K1972" i="2"/>
  <c r="K1971" i="2"/>
  <c r="K1970" i="2"/>
  <c r="K1969" i="2"/>
  <c r="K925" i="2"/>
  <c r="K866" i="2"/>
  <c r="K859" i="2"/>
  <c r="K1965" i="2"/>
  <c r="K1964" i="2"/>
  <c r="K1963" i="2"/>
  <c r="K1962" i="2"/>
  <c r="K1961" i="2"/>
  <c r="K1960" i="2"/>
  <c r="K1959" i="2"/>
  <c r="K1958" i="2"/>
  <c r="K1957" i="2"/>
  <c r="K1956" i="2"/>
  <c r="K1955" i="2"/>
  <c r="K1954" i="2"/>
  <c r="K1953" i="2"/>
  <c r="K1952" i="2"/>
  <c r="K1951" i="2"/>
  <c r="K1950" i="2"/>
  <c r="K1949" i="2"/>
  <c r="K1948" i="2"/>
  <c r="K1947" i="2"/>
  <c r="K1946" i="2"/>
  <c r="K1945" i="2"/>
  <c r="K1944" i="2"/>
  <c r="K1943" i="2"/>
  <c r="K1942" i="2"/>
  <c r="K1941" i="2"/>
  <c r="K1940" i="2"/>
  <c r="K1939" i="2"/>
  <c r="K2287" i="2"/>
  <c r="K1937" i="2"/>
  <c r="K1936" i="2"/>
  <c r="K1935" i="2"/>
  <c r="K1934" i="2"/>
  <c r="K1933" i="2"/>
  <c r="K1932" i="2"/>
  <c r="K1931" i="2"/>
  <c r="K1930" i="2"/>
  <c r="K1929" i="2"/>
  <c r="K858" i="2"/>
  <c r="K1927" i="2"/>
  <c r="K857" i="2"/>
  <c r="K1925" i="2"/>
  <c r="K856" i="2"/>
  <c r="K1923" i="2"/>
  <c r="K831" i="2"/>
  <c r="K1921" i="2"/>
  <c r="K2286" i="2"/>
  <c r="K1919" i="2"/>
  <c r="K1918" i="2"/>
  <c r="K1917" i="2"/>
  <c r="K1916" i="2"/>
  <c r="K1915" i="2"/>
  <c r="K1914" i="2"/>
  <c r="K2285" i="2"/>
  <c r="K1912" i="2"/>
  <c r="K1911" i="2"/>
  <c r="K1910" i="2"/>
  <c r="K1909" i="2"/>
  <c r="K1908" i="2"/>
  <c r="K1907" i="2"/>
  <c r="K1906" i="2"/>
  <c r="K2284" i="2"/>
  <c r="K2192" i="2"/>
  <c r="K1903" i="2"/>
  <c r="K1902" i="2"/>
  <c r="K1901" i="2"/>
  <c r="K1900" i="2"/>
  <c r="K1899" i="2"/>
  <c r="K1898" i="2"/>
  <c r="K1897" i="2"/>
  <c r="K1896" i="2"/>
  <c r="K1895" i="2"/>
  <c r="K1894" i="2"/>
  <c r="K1893" i="2"/>
  <c r="K1892" i="2"/>
  <c r="K1891" i="2"/>
  <c r="K1890" i="2"/>
  <c r="K1889" i="2"/>
  <c r="K1888" i="2"/>
  <c r="K1887" i="2"/>
  <c r="K1886" i="2"/>
  <c r="K1885" i="2"/>
  <c r="K1884" i="2"/>
  <c r="K1883" i="2"/>
  <c r="K1882" i="2"/>
  <c r="K1881" i="2"/>
  <c r="K1880" i="2"/>
  <c r="K1879" i="2"/>
  <c r="K1878" i="2"/>
  <c r="K1877" i="2"/>
  <c r="K1876" i="2"/>
  <c r="K1875" i="2"/>
  <c r="K1874" i="2"/>
  <c r="K1873" i="2"/>
  <c r="K1872" i="2"/>
  <c r="K1871" i="2"/>
  <c r="K1870" i="2"/>
  <c r="K1869" i="2"/>
  <c r="K1868" i="2"/>
  <c r="K1867" i="2"/>
  <c r="K1866" i="2"/>
  <c r="K1865" i="2"/>
  <c r="K1864" i="2"/>
  <c r="K1863" i="2"/>
  <c r="K1862" i="2"/>
  <c r="K1861" i="2"/>
  <c r="K1860" i="2"/>
  <c r="K1859" i="2"/>
  <c r="K1858" i="2"/>
  <c r="K1857" i="2"/>
  <c r="K1856" i="2"/>
  <c r="K1855" i="2"/>
  <c r="K1854" i="2"/>
  <c r="K1853" i="2"/>
  <c r="K1852" i="2"/>
  <c r="K1851" i="2"/>
  <c r="K1850" i="2"/>
  <c r="K1849" i="2"/>
  <c r="K1848" i="2"/>
  <c r="K1847" i="2"/>
  <c r="K1846" i="2"/>
  <c r="K1845" i="2"/>
  <c r="K1844" i="2"/>
  <c r="K1843" i="2"/>
  <c r="K1842" i="2"/>
  <c r="K1841" i="2"/>
  <c r="K1840" i="2"/>
  <c r="K1839" i="2"/>
  <c r="K1838" i="2"/>
  <c r="K1837" i="2"/>
  <c r="K1836" i="2"/>
  <c r="K1835" i="2"/>
  <c r="K1834" i="2"/>
  <c r="K1833" i="2"/>
  <c r="K1832" i="2"/>
  <c r="K1831" i="2"/>
  <c r="K1830" i="2"/>
  <c r="K1829" i="2"/>
  <c r="K1828" i="2"/>
  <c r="K1827" i="2"/>
  <c r="K1826" i="2"/>
  <c r="K1825" i="2"/>
  <c r="K1824" i="2"/>
  <c r="K1823" i="2"/>
  <c r="K1822" i="2"/>
  <c r="K1821" i="2"/>
  <c r="K1820" i="2"/>
  <c r="K1819" i="2"/>
  <c r="K1818" i="2"/>
  <c r="K1817" i="2"/>
  <c r="K1816" i="2"/>
  <c r="K1815" i="2"/>
  <c r="K1814" i="2"/>
  <c r="K1813" i="2"/>
  <c r="K1812" i="2"/>
  <c r="K1811" i="2"/>
  <c r="K1810" i="2"/>
  <c r="K1809" i="2"/>
  <c r="K1808" i="2"/>
  <c r="K1807" i="2"/>
  <c r="K1806" i="2"/>
  <c r="K1805" i="2"/>
  <c r="K1804" i="2"/>
  <c r="K1803" i="2"/>
  <c r="K1802" i="2"/>
  <c r="K1801" i="2"/>
  <c r="K1800" i="2"/>
  <c r="K1799" i="2"/>
  <c r="K1798" i="2"/>
  <c r="K1797" i="2"/>
  <c r="K1796" i="2"/>
  <c r="K1795" i="2"/>
  <c r="K1794" i="2"/>
  <c r="K1793" i="2"/>
  <c r="K1792" i="2"/>
  <c r="K1791" i="2"/>
  <c r="K1790" i="2"/>
  <c r="K1789" i="2"/>
  <c r="K1788" i="2"/>
  <c r="K1787" i="2"/>
  <c r="K1786" i="2"/>
  <c r="K1785" i="2"/>
  <c r="K1784" i="2"/>
  <c r="K1783" i="2"/>
  <c r="K1782" i="2"/>
  <c r="K1781" i="2"/>
  <c r="K1780" i="2"/>
  <c r="K1779" i="2"/>
  <c r="K1778" i="2"/>
  <c r="K1777" i="2"/>
  <c r="K1776" i="2"/>
  <c r="K1775" i="2"/>
  <c r="K1774" i="2"/>
  <c r="K1773" i="2"/>
  <c r="K1772" i="2"/>
  <c r="K1771" i="2"/>
  <c r="K1770" i="2"/>
  <c r="K1769" i="2"/>
  <c r="K1768" i="2"/>
  <c r="K1767" i="2"/>
  <c r="K1766" i="2"/>
  <c r="K1765" i="2"/>
  <c r="K1764" i="2"/>
  <c r="K1763" i="2"/>
  <c r="K1762" i="2"/>
  <c r="K776" i="2"/>
  <c r="K1760" i="2"/>
  <c r="K591" i="2"/>
  <c r="K1758" i="2"/>
  <c r="K1757" i="2"/>
  <c r="K1756" i="2"/>
  <c r="K1755" i="2"/>
  <c r="K1754" i="2"/>
  <c r="K1753" i="2"/>
  <c r="K1752" i="2"/>
  <c r="K1751" i="2"/>
  <c r="K1750" i="2"/>
  <c r="K1749" i="2"/>
  <c r="K1748" i="2"/>
  <c r="K1747" i="2"/>
  <c r="K1746" i="2"/>
  <c r="K1745" i="2"/>
  <c r="K1744" i="2"/>
  <c r="K1743" i="2"/>
  <c r="K1742" i="2"/>
  <c r="K1741" i="2"/>
  <c r="K1740" i="2"/>
  <c r="K1739" i="2"/>
  <c r="K1738" i="2"/>
  <c r="K1737" i="2"/>
  <c r="K1736" i="2"/>
  <c r="K1735" i="2"/>
  <c r="K1734" i="2"/>
  <c r="K527" i="2"/>
  <c r="K1732" i="2"/>
  <c r="K1731" i="2"/>
  <c r="K526" i="2"/>
  <c r="K1729" i="2"/>
  <c r="K1728" i="2"/>
  <c r="K522" i="2"/>
  <c r="K1726" i="2"/>
  <c r="K1725" i="2"/>
  <c r="K479" i="2"/>
  <c r="K2191" i="2"/>
  <c r="K1722" i="2"/>
  <c r="K1721" i="2"/>
  <c r="K1720" i="2"/>
  <c r="K2189" i="2"/>
  <c r="K478" i="2"/>
  <c r="K2180" i="2"/>
  <c r="K1716" i="2"/>
  <c r="K1715" i="2"/>
  <c r="K1714" i="2"/>
  <c r="K1713" i="2"/>
  <c r="K2144" i="2"/>
  <c r="K1711" i="2"/>
  <c r="K2143" i="2"/>
  <c r="K1709" i="2"/>
  <c r="K1708" i="2"/>
  <c r="K1707" i="2"/>
  <c r="K1706" i="2"/>
  <c r="K1705" i="2"/>
  <c r="K1704" i="2"/>
  <c r="K1703" i="2"/>
  <c r="K1702" i="2"/>
  <c r="K1701" i="2"/>
  <c r="K1700" i="2"/>
  <c r="K1699" i="2"/>
  <c r="K1698" i="2"/>
  <c r="K1697" i="2"/>
  <c r="K1696" i="2"/>
  <c r="K1695" i="2"/>
  <c r="K1694" i="2"/>
  <c r="K1693" i="2"/>
  <c r="K1692" i="2"/>
  <c r="K1691" i="2"/>
  <c r="K1690" i="2"/>
  <c r="K1689" i="2"/>
  <c r="K1688" i="2"/>
  <c r="K1687" i="2"/>
  <c r="K1686" i="2"/>
  <c r="K1685" i="2"/>
  <c r="K1684" i="2"/>
  <c r="K1683" i="2"/>
  <c r="K1682" i="2"/>
  <c r="K1681" i="2"/>
  <c r="K1680" i="2"/>
  <c r="K1679" i="2"/>
  <c r="K1678" i="2"/>
  <c r="K1677" i="2"/>
  <c r="K1676" i="2"/>
  <c r="K1675" i="2"/>
  <c r="K1674" i="2"/>
  <c r="K1673" i="2"/>
  <c r="K1672" i="2"/>
  <c r="K1671" i="2"/>
  <c r="K1670" i="2"/>
  <c r="K1669" i="2"/>
  <c r="K1668" i="2"/>
  <c r="K1667" i="2"/>
  <c r="K1666" i="2"/>
  <c r="K1665" i="2"/>
  <c r="K1664" i="2"/>
  <c r="K1663" i="2"/>
  <c r="K1662" i="2"/>
  <c r="K1661" i="2"/>
  <c r="K1660" i="2"/>
  <c r="K1659" i="2"/>
  <c r="K1658" i="2"/>
  <c r="K1657" i="2"/>
  <c r="K1656" i="2"/>
  <c r="K1655" i="2"/>
  <c r="K1654" i="2"/>
  <c r="K1653" i="2"/>
  <c r="K1652" i="2"/>
  <c r="K1651" i="2"/>
  <c r="K1650" i="2"/>
  <c r="K1649" i="2"/>
  <c r="K1648" i="2"/>
  <c r="K1647" i="2"/>
  <c r="K1646" i="2"/>
  <c r="K1645" i="2"/>
  <c r="K1644" i="2"/>
  <c r="K1643" i="2"/>
  <c r="K1642" i="2"/>
  <c r="K1641" i="2"/>
  <c r="K1640" i="2"/>
  <c r="K1639" i="2"/>
  <c r="K1638" i="2"/>
  <c r="K1637" i="2"/>
  <c r="K1636" i="2"/>
  <c r="K1635" i="2"/>
  <c r="K1634" i="2"/>
  <c r="K1633" i="2"/>
  <c r="K1632" i="2"/>
  <c r="K1631" i="2"/>
  <c r="K1630" i="2"/>
  <c r="K1629" i="2"/>
  <c r="K1628" i="2"/>
  <c r="K1627" i="2"/>
  <c r="K1626" i="2"/>
  <c r="K1625" i="2"/>
  <c r="K1624" i="2"/>
  <c r="K1623" i="2"/>
  <c r="K1622" i="2"/>
  <c r="K1621" i="2"/>
  <c r="K1620" i="2"/>
  <c r="K1619" i="2"/>
  <c r="K1618" i="2"/>
  <c r="K1617" i="2"/>
  <c r="K1616" i="2"/>
  <c r="K1615" i="2"/>
  <c r="K1614" i="2"/>
  <c r="K1613" i="2"/>
  <c r="K1612" i="2"/>
  <c r="K1611" i="2"/>
  <c r="K1610" i="2"/>
  <c r="K1609" i="2"/>
  <c r="K2120" i="2"/>
  <c r="K2118" i="2"/>
  <c r="K2117" i="2"/>
  <c r="K2095" i="2"/>
  <c r="K1604" i="2"/>
  <c r="K1603" i="2"/>
  <c r="K1602" i="2"/>
  <c r="K1601" i="2"/>
  <c r="K1600" i="2"/>
  <c r="K1599" i="2"/>
  <c r="K1598" i="2"/>
  <c r="K1597" i="2"/>
  <c r="K1596" i="2"/>
  <c r="K1595" i="2"/>
  <c r="K1594" i="2"/>
  <c r="K1593" i="2"/>
  <c r="K1592" i="2"/>
  <c r="K1591" i="2"/>
  <c r="K1590" i="2"/>
  <c r="K1589" i="2"/>
  <c r="K1588" i="2"/>
  <c r="K1587" i="2"/>
  <c r="K1586" i="2"/>
  <c r="K1585" i="2"/>
  <c r="K1584" i="2"/>
  <c r="K1583" i="2"/>
  <c r="K1582" i="2"/>
  <c r="K1581" i="2"/>
  <c r="K1580" i="2"/>
  <c r="K1579" i="2"/>
  <c r="K1578" i="2"/>
  <c r="K1577" i="2"/>
  <c r="K1576" i="2"/>
  <c r="K1575" i="2"/>
  <c r="K1574" i="2"/>
  <c r="K1573" i="2"/>
  <c r="K2094" i="2"/>
  <c r="K1571" i="2"/>
  <c r="K2087" i="2"/>
  <c r="K1569" i="2"/>
  <c r="K1568" i="2"/>
  <c r="K1567" i="2"/>
  <c r="K1566" i="2"/>
  <c r="K1565" i="2"/>
  <c r="K1564" i="2"/>
  <c r="K2081" i="2"/>
  <c r="K1562" i="2"/>
  <c r="K2080" i="2"/>
  <c r="K1560" i="2"/>
  <c r="K2079" i="2"/>
  <c r="K2076" i="2"/>
  <c r="K2072" i="2"/>
  <c r="K1556" i="2"/>
  <c r="K1555" i="2"/>
  <c r="K1554" i="2"/>
  <c r="K1553" i="2"/>
  <c r="K1552" i="2"/>
  <c r="K1551" i="2"/>
  <c r="K2035" i="2"/>
  <c r="K1549" i="2"/>
  <c r="K1548" i="2"/>
  <c r="K1547" i="2"/>
  <c r="K1546" i="2"/>
  <c r="K1545" i="2"/>
  <c r="K1544" i="2"/>
  <c r="K1543" i="2"/>
  <c r="K1542" i="2"/>
  <c r="K1541" i="2"/>
  <c r="K1540" i="2"/>
  <c r="K1539" i="2"/>
  <c r="K1538" i="2"/>
  <c r="K1537" i="2"/>
  <c r="K477" i="2"/>
  <c r="K476" i="2"/>
  <c r="K475" i="2"/>
  <c r="K474" i="2"/>
  <c r="K473" i="2"/>
  <c r="K472" i="2"/>
  <c r="K471" i="2"/>
  <c r="K470" i="2"/>
  <c r="K469" i="2"/>
  <c r="K450" i="2"/>
  <c r="K1526" i="2"/>
  <c r="K2005" i="2"/>
  <c r="K1524" i="2"/>
  <c r="K1523" i="2"/>
  <c r="K1522" i="2"/>
  <c r="K1521" i="2"/>
  <c r="K1520" i="2"/>
  <c r="K1519" i="2"/>
  <c r="K1518" i="2"/>
  <c r="K1517" i="2"/>
  <c r="K1516" i="2"/>
  <c r="K1515" i="2"/>
  <c r="K1514" i="2"/>
  <c r="K1513" i="2"/>
  <c r="K1512" i="2"/>
  <c r="K1511" i="2"/>
  <c r="K1510" i="2"/>
  <c r="K1509" i="2"/>
  <c r="K1508" i="2"/>
  <c r="K1507" i="2"/>
  <c r="K1506" i="2"/>
  <c r="K1505" i="2"/>
  <c r="K1504" i="2"/>
  <c r="K1503" i="2"/>
  <c r="K1502" i="2"/>
  <c r="K1501" i="2"/>
  <c r="K1500" i="2"/>
  <c r="K1499" i="2"/>
  <c r="K1498" i="2"/>
  <c r="K2004" i="2"/>
  <c r="K1496" i="2"/>
  <c r="K1495" i="2"/>
  <c r="K1494" i="2"/>
  <c r="K1493" i="2"/>
  <c r="K1492" i="2"/>
  <c r="K1997" i="2"/>
  <c r="K1490" i="2"/>
  <c r="K1489" i="2"/>
  <c r="K1488" i="2"/>
  <c r="K1487" i="2"/>
  <c r="K1486" i="2"/>
  <c r="K1485" i="2"/>
  <c r="K1484" i="2"/>
  <c r="K1483" i="2"/>
  <c r="K1482" i="2"/>
  <c r="K1481" i="2"/>
  <c r="K1480" i="2"/>
  <c r="K1479" i="2"/>
  <c r="K1478" i="2"/>
  <c r="K1477" i="2"/>
  <c r="K1476" i="2"/>
  <c r="K1475" i="2"/>
  <c r="K1474" i="2"/>
  <c r="K1473" i="2"/>
  <c r="K1472" i="2"/>
  <c r="K1996" i="2"/>
  <c r="K1470" i="2"/>
  <c r="K1469" i="2"/>
  <c r="K1468" i="2"/>
  <c r="K1467" i="2"/>
  <c r="K1466" i="2"/>
  <c r="K1465" i="2"/>
  <c r="K1464" i="2"/>
  <c r="K1463" i="2"/>
  <c r="K1462" i="2"/>
  <c r="K1461" i="2"/>
  <c r="K1460" i="2"/>
  <c r="K1459" i="2"/>
  <c r="K1458" i="2"/>
  <c r="K1457" i="2"/>
  <c r="K1456" i="2"/>
  <c r="K1455" i="2"/>
  <c r="K1454" i="2"/>
  <c r="K1453" i="2"/>
  <c r="K1452" i="2"/>
  <c r="K1451" i="2"/>
  <c r="K1450" i="2"/>
  <c r="K1449" i="2"/>
  <c r="K1448" i="2"/>
  <c r="K1447" i="2"/>
  <c r="K1446" i="2"/>
  <c r="K1445" i="2"/>
  <c r="K1444" i="2"/>
  <c r="K1443" i="2"/>
  <c r="K1442" i="2"/>
  <c r="K1441" i="2"/>
  <c r="K1440" i="2"/>
  <c r="K1439" i="2"/>
  <c r="K1438" i="2"/>
  <c r="K1437" i="2"/>
  <c r="K1436" i="2"/>
  <c r="K1435" i="2"/>
  <c r="K1434" i="2"/>
  <c r="K1433" i="2"/>
  <c r="K1432" i="2"/>
  <c r="K1431" i="2"/>
  <c r="K1430" i="2"/>
  <c r="K1429" i="2"/>
  <c r="K1428" i="2"/>
  <c r="K1427" i="2"/>
  <c r="K1426" i="2"/>
  <c r="K1425" i="2"/>
  <c r="K1424" i="2"/>
  <c r="K1423" i="2"/>
  <c r="K1422" i="2"/>
  <c r="K1421" i="2"/>
  <c r="K1420" i="2"/>
  <c r="K1968" i="2"/>
  <c r="K1418" i="2"/>
  <c r="K1417" i="2"/>
  <c r="K1967" i="2"/>
  <c r="K1415" i="2"/>
  <c r="K1414" i="2"/>
  <c r="K1413" i="2"/>
  <c r="K1412" i="2"/>
  <c r="K1411" i="2"/>
  <c r="K1966" i="2"/>
  <c r="K1938" i="2"/>
  <c r="K1928" i="2"/>
  <c r="K1407" i="2"/>
  <c r="K1406" i="2"/>
  <c r="K1405" i="2"/>
  <c r="K1404" i="2"/>
  <c r="K1403" i="2"/>
  <c r="K1402" i="2"/>
  <c r="K1401" i="2"/>
  <c r="K1926" i="2"/>
  <c r="K1924" i="2"/>
  <c r="K1922" i="2"/>
  <c r="K1397" i="2"/>
  <c r="K1396" i="2"/>
  <c r="K1395" i="2"/>
  <c r="K1394" i="2"/>
  <c r="K1393" i="2"/>
  <c r="K1392" i="2"/>
  <c r="K1920" i="2"/>
  <c r="K1390" i="2"/>
  <c r="K1389" i="2"/>
  <c r="K1388" i="2"/>
  <c r="K1387" i="2"/>
  <c r="K1386" i="2"/>
  <c r="K1385" i="2"/>
  <c r="K1384" i="2"/>
  <c r="K1383" i="2"/>
  <c r="K1382" i="2"/>
  <c r="K1381" i="2"/>
  <c r="K1380" i="2"/>
  <c r="K1379" i="2"/>
  <c r="K1378" i="2"/>
  <c r="K1377" i="2"/>
  <c r="K1376" i="2"/>
  <c r="K1913" i="2"/>
  <c r="K1905" i="2"/>
  <c r="K1904" i="2"/>
  <c r="K1761" i="2"/>
  <c r="K1759" i="2"/>
  <c r="K1733" i="2"/>
  <c r="K1369" i="2"/>
  <c r="K1368" i="2"/>
  <c r="K1367" i="2"/>
  <c r="K1730" i="2"/>
  <c r="K1727" i="2"/>
  <c r="K1724" i="2"/>
  <c r="K1363" i="2"/>
  <c r="K1362" i="2"/>
  <c r="K1361" i="2"/>
  <c r="K1360" i="2"/>
  <c r="K1359" i="2"/>
  <c r="K1358" i="2"/>
  <c r="K1357" i="2"/>
  <c r="K1356" i="2"/>
  <c r="K1355" i="2"/>
  <c r="K1354" i="2"/>
  <c r="K1353" i="2"/>
  <c r="K1352" i="2"/>
  <c r="K1351" i="2"/>
  <c r="K1350" i="2"/>
  <c r="K1723" i="2"/>
  <c r="K1719" i="2"/>
  <c r="K395" i="2"/>
  <c r="K1717" i="2"/>
  <c r="K1712" i="2"/>
  <c r="K1710" i="2"/>
  <c r="K1342" i="2"/>
  <c r="K391" i="2"/>
  <c r="K1608" i="2"/>
  <c r="K1607" i="2"/>
  <c r="K1606" i="2"/>
  <c r="K1322" i="2"/>
  <c r="K1605" i="2"/>
  <c r="K1572" i="2"/>
  <c r="K1334" i="2"/>
  <c r="K1333" i="2"/>
  <c r="K1332" i="2"/>
  <c r="K1331" i="2"/>
  <c r="K1330" i="2"/>
  <c r="K1329" i="2"/>
  <c r="K1328" i="2"/>
  <c r="K1327" i="2"/>
  <c r="K1326" i="2"/>
  <c r="K1325" i="2"/>
  <c r="K1324" i="2"/>
  <c r="K1570" i="2"/>
  <c r="K1561" i="2"/>
  <c r="K1321" i="2"/>
  <c r="K1320" i="2"/>
  <c r="K1319" i="2"/>
  <c r="K1318" i="2"/>
  <c r="K1317" i="2"/>
  <c r="K1316" i="2"/>
  <c r="K1315" i="2"/>
  <c r="K1314" i="2"/>
  <c r="K1313" i="2"/>
  <c r="K1312" i="2"/>
  <c r="K1311" i="2"/>
  <c r="K1310" i="2"/>
  <c r="K1309" i="2"/>
  <c r="K1308" i="2"/>
  <c r="K1307" i="2"/>
  <c r="K1306" i="2"/>
  <c r="K1305" i="2"/>
  <c r="K1304" i="2"/>
  <c r="K1303" i="2"/>
  <c r="K1302" i="2"/>
  <c r="K1301" i="2"/>
  <c r="K1300" i="2"/>
  <c r="K1299" i="2"/>
  <c r="K1298" i="2"/>
  <c r="K1297" i="2"/>
  <c r="K1296" i="2"/>
  <c r="K1295" i="2"/>
  <c r="K1294" i="2"/>
  <c r="K1293" i="2"/>
  <c r="K1292" i="2"/>
  <c r="K1291" i="2"/>
  <c r="K1290" i="2"/>
  <c r="K1289" i="2"/>
  <c r="K1288" i="2"/>
  <c r="K1287" i="2"/>
  <c r="K1286" i="2"/>
  <c r="K1285" i="2"/>
  <c r="K1284" i="2"/>
  <c r="K1283" i="2"/>
  <c r="K1282" i="2"/>
  <c r="K1559" i="2"/>
  <c r="K1280" i="2"/>
  <c r="K1279" i="2"/>
  <c r="K1278" i="2"/>
  <c r="K1563" i="2"/>
  <c r="K1276" i="2"/>
  <c r="K1275" i="2"/>
  <c r="K1274" i="2"/>
  <c r="K1273" i="2"/>
  <c r="K1272" i="2"/>
  <c r="K1271" i="2"/>
  <c r="K1270" i="2"/>
  <c r="K1269" i="2"/>
  <c r="K1268" i="2"/>
  <c r="K1267" i="2"/>
  <c r="K1557" i="2"/>
  <c r="K1265" i="2"/>
  <c r="K1264" i="2"/>
  <c r="K1263" i="2"/>
  <c r="K1262" i="2"/>
  <c r="K1261" i="2"/>
  <c r="K1260" i="2"/>
  <c r="K1259" i="2"/>
  <c r="K1258" i="2"/>
  <c r="K1257" i="2"/>
  <c r="K390" i="2"/>
  <c r="K1255" i="2"/>
  <c r="K1254" i="2"/>
  <c r="K1253" i="2"/>
  <c r="K1252" i="2"/>
  <c r="K1251" i="2"/>
  <c r="K1250" i="2"/>
  <c r="K235" i="2"/>
  <c r="K1100" i="2"/>
  <c r="K1247" i="2"/>
  <c r="K1246" i="2"/>
  <c r="K223" i="2"/>
  <c r="K1550" i="2"/>
  <c r="K1243" i="2"/>
  <c r="K1242" i="2"/>
  <c r="K1241" i="2"/>
  <c r="K1536" i="2"/>
  <c r="K1535" i="2"/>
  <c r="K1534" i="2"/>
  <c r="K1533" i="2"/>
  <c r="K1236" i="2"/>
  <c r="K1235" i="2"/>
  <c r="K1234" i="2"/>
  <c r="K1233" i="2"/>
  <c r="K1232" i="2"/>
  <c r="K1532" i="2"/>
  <c r="K1230" i="2"/>
  <c r="K1229" i="2"/>
  <c r="K1228" i="2"/>
  <c r="K1227" i="2"/>
  <c r="K1226" i="2"/>
  <c r="K1225" i="2"/>
  <c r="K1224" i="2"/>
  <c r="K1223" i="2"/>
  <c r="K1222" i="2"/>
  <c r="K1221" i="2"/>
  <c r="K1220" i="2"/>
  <c r="K1219" i="2"/>
  <c r="K1218" i="2"/>
  <c r="K1217" i="2"/>
  <c r="K1216" i="2"/>
  <c r="K1215" i="2"/>
  <c r="K1214" i="2"/>
  <c r="K1213" i="2"/>
  <c r="K1212" i="2"/>
  <c r="K1211" i="2"/>
  <c r="K1210" i="2"/>
  <c r="K1209" i="2"/>
  <c r="K1208" i="2"/>
  <c r="K1207" i="2"/>
  <c r="K1206" i="2"/>
  <c r="K1205" i="2"/>
  <c r="K1204" i="2"/>
  <c r="K1203" i="2"/>
  <c r="K1202" i="2"/>
  <c r="K1201" i="2"/>
  <c r="K1200" i="2"/>
  <c r="K1199" i="2"/>
  <c r="K1198" i="2"/>
  <c r="K1197" i="2"/>
  <c r="K1196" i="2"/>
  <c r="K1195" i="2"/>
  <c r="K1194" i="2"/>
  <c r="K222" i="2"/>
  <c r="K1192" i="2"/>
  <c r="K1191" i="2"/>
  <c r="K1190" i="2"/>
  <c r="K1531" i="2"/>
  <c r="K1188" i="2"/>
  <c r="K1530" i="2"/>
  <c r="K1186" i="2"/>
  <c r="K1529" i="2"/>
  <c r="K1184" i="2"/>
  <c r="K1528" i="2"/>
  <c r="K1527" i="2"/>
  <c r="K1181" i="2"/>
  <c r="K1180" i="2"/>
  <c r="K1179" i="2"/>
  <c r="K1178" i="2"/>
  <c r="K1525" i="2"/>
  <c r="K1176" i="2"/>
  <c r="K1175" i="2"/>
  <c r="K1174" i="2"/>
  <c r="K1173" i="2"/>
  <c r="K1172" i="2"/>
  <c r="K1171" i="2"/>
  <c r="K1170" i="2"/>
  <c r="K1169" i="2"/>
  <c r="K1168" i="2"/>
  <c r="K1167" i="2"/>
  <c r="K1166" i="2"/>
  <c r="K1165" i="2"/>
  <c r="K1164" i="2"/>
  <c r="K1163" i="2"/>
  <c r="K1162" i="2"/>
  <c r="K1161" i="2"/>
  <c r="K1160" i="2"/>
  <c r="K1159" i="2"/>
  <c r="K1497" i="2"/>
  <c r="K1157" i="2"/>
  <c r="K1491" i="2"/>
  <c r="K1155" i="2"/>
  <c r="K1154" i="2"/>
  <c r="K1153" i="2"/>
  <c r="K1152" i="2"/>
  <c r="K1151" i="2"/>
  <c r="K1150" i="2"/>
  <c r="K1149" i="2"/>
  <c r="K1148" i="2"/>
  <c r="K1147" i="2"/>
  <c r="K1146" i="2"/>
  <c r="K1145" i="2"/>
  <c r="K1144" i="2"/>
  <c r="K1471" i="2"/>
  <c r="K1142" i="2"/>
  <c r="K1141" i="2"/>
  <c r="K1140" i="2"/>
  <c r="K1139" i="2"/>
  <c r="K1138" i="2"/>
  <c r="K1137" i="2"/>
  <c r="K1419" i="2"/>
  <c r="K1135" i="2"/>
  <c r="K1134" i="2"/>
  <c r="K1133" i="2"/>
  <c r="K1132" i="2"/>
  <c r="K1131" i="2"/>
  <c r="K1130" i="2"/>
  <c r="K1129" i="2"/>
  <c r="K1128" i="2"/>
  <c r="K1127" i="2"/>
  <c r="K1126" i="2"/>
  <c r="K1125" i="2"/>
  <c r="K1124" i="2"/>
  <c r="K1099" i="2"/>
  <c r="K1122" i="2"/>
  <c r="K1121" i="2"/>
  <c r="K1120" i="2"/>
  <c r="K1119" i="2"/>
  <c r="K1118" i="2"/>
  <c r="K1117" i="2"/>
  <c r="K1416" i="2"/>
  <c r="K1115" i="2"/>
  <c r="K1114" i="2"/>
  <c r="K1113" i="2"/>
  <c r="K1410" i="2"/>
  <c r="K1111" i="2"/>
  <c r="K1110" i="2"/>
  <c r="K1109" i="2"/>
  <c r="K1108" i="2"/>
  <c r="K1107" i="2"/>
  <c r="K1106" i="2"/>
  <c r="K1105" i="2"/>
  <c r="K1409" i="2"/>
  <c r="K1103" i="2"/>
  <c r="K1408" i="2"/>
  <c r="K1400" i="2"/>
  <c r="K1399" i="2"/>
  <c r="K1398" i="2"/>
  <c r="K1391" i="2"/>
  <c r="K1097" i="2"/>
  <c r="K1096" i="2"/>
  <c r="K1095" i="2"/>
  <c r="K1094" i="2"/>
  <c r="K1093" i="2"/>
  <c r="K1092" i="2"/>
  <c r="K1091" i="2"/>
  <c r="K1090" i="2"/>
  <c r="K1089" i="2"/>
  <c r="K1088" i="2"/>
  <c r="K1087" i="2"/>
  <c r="K1375" i="2"/>
  <c r="K1085" i="2"/>
  <c r="K1084" i="2"/>
  <c r="K1374" i="2"/>
  <c r="K1373" i="2"/>
  <c r="K1372" i="2"/>
  <c r="K1080" i="2"/>
  <c r="K1079" i="2"/>
  <c r="K1078" i="2"/>
  <c r="K1077" i="2"/>
  <c r="K1371" i="2"/>
  <c r="K1075" i="2"/>
  <c r="K1074" i="2"/>
  <c r="K1073" i="2"/>
  <c r="K1072" i="2"/>
  <c r="K1071" i="2"/>
  <c r="K1070" i="2"/>
  <c r="K1069" i="2"/>
  <c r="K1068" i="2"/>
  <c r="K1067" i="2"/>
  <c r="K1066" i="2"/>
  <c r="K1065" i="2"/>
  <c r="K1370" i="2"/>
  <c r="K1063" i="2"/>
  <c r="K1062" i="2"/>
  <c r="K1061" i="2"/>
  <c r="K1060" i="2"/>
  <c r="K1558" i="2"/>
  <c r="K1366" i="2"/>
  <c r="K1365" i="2"/>
  <c r="K1364" i="2"/>
  <c r="K1349" i="2"/>
  <c r="K1348" i="2"/>
  <c r="K1346" i="2"/>
  <c r="K1345" i="2"/>
  <c r="K1051" i="2"/>
  <c r="K1050" i="2"/>
  <c r="K1049" i="2"/>
  <c r="K1048" i="2"/>
  <c r="K1047" i="2"/>
  <c r="K1046" i="2"/>
  <c r="K1045" i="2"/>
  <c r="K1044" i="2"/>
  <c r="K1043" i="2"/>
  <c r="K1042" i="2"/>
  <c r="K1041" i="2"/>
  <c r="K1040" i="2"/>
  <c r="K1039" i="2"/>
  <c r="K1038" i="2"/>
  <c r="K1037" i="2"/>
  <c r="K1036" i="2"/>
  <c r="K1035" i="2"/>
  <c r="K1034" i="2"/>
  <c r="K1033" i="2"/>
  <c r="K1032" i="2"/>
  <c r="K1031" i="2"/>
  <c r="K1030" i="2"/>
  <c r="K1029" i="2"/>
  <c r="K1028" i="2"/>
  <c r="K1027" i="2"/>
  <c r="K1026" i="2"/>
  <c r="K1025" i="2"/>
  <c r="K1024" i="2"/>
  <c r="K1023" i="2"/>
  <c r="K1022" i="2"/>
  <c r="K1021" i="2"/>
  <c r="K1020" i="2"/>
  <c r="K1019" i="2"/>
  <c r="K1018" i="2"/>
  <c r="K1017" i="2"/>
  <c r="K1016" i="2"/>
  <c r="K1015" i="2"/>
  <c r="K1014" i="2"/>
  <c r="K1013" i="2"/>
  <c r="K1012" i="2"/>
  <c r="K1011" i="2"/>
  <c r="K1010" i="2"/>
  <c r="K1009" i="2"/>
  <c r="K1008" i="2"/>
  <c r="K1007" i="2"/>
  <c r="K1006" i="2"/>
  <c r="K1005" i="2"/>
  <c r="K1004" i="2"/>
  <c r="K1003" i="2"/>
  <c r="K1002" i="2"/>
  <c r="K1001" i="2"/>
  <c r="K1344" i="2"/>
  <c r="K999" i="2"/>
  <c r="K998" i="2"/>
  <c r="K997" i="2"/>
  <c r="K1343" i="2"/>
  <c r="K995" i="2"/>
  <c r="K994" i="2"/>
  <c r="K993" i="2"/>
  <c r="K992" i="2"/>
  <c r="K991" i="2"/>
  <c r="K990" i="2"/>
  <c r="K1341" i="2"/>
  <c r="K1340" i="2"/>
  <c r="K987" i="2"/>
  <c r="K986" i="2"/>
  <c r="K985" i="2"/>
  <c r="K984" i="2"/>
  <c r="K983" i="2"/>
  <c r="K982" i="2"/>
  <c r="K981" i="2"/>
  <c r="K980" i="2"/>
  <c r="K979" i="2"/>
  <c r="K978" i="2"/>
  <c r="K977" i="2"/>
  <c r="K976" i="2"/>
  <c r="K975" i="2"/>
  <c r="K974" i="2"/>
  <c r="K973" i="2"/>
  <c r="K972" i="2"/>
  <c r="K1339" i="2"/>
  <c r="K1338" i="2"/>
  <c r="K1337" i="2"/>
  <c r="K1336" i="2"/>
  <c r="K1335" i="2"/>
  <c r="K1323" i="2"/>
  <c r="K965" i="2"/>
  <c r="K1347" i="2"/>
  <c r="K963" i="2"/>
  <c r="K962" i="2"/>
  <c r="K961" i="2"/>
  <c r="K960" i="2"/>
  <c r="K959" i="2"/>
  <c r="K958" i="2"/>
  <c r="K957" i="2"/>
  <c r="K956" i="2"/>
  <c r="K955" i="2"/>
  <c r="K954" i="2"/>
  <c r="K953" i="2"/>
  <c r="K952" i="2"/>
  <c r="K951" i="2"/>
  <c r="K950" i="2"/>
  <c r="K949" i="2"/>
  <c r="K948" i="2"/>
  <c r="K947" i="2"/>
  <c r="K946" i="2"/>
  <c r="K945" i="2"/>
  <c r="K944" i="2"/>
  <c r="K943" i="2"/>
  <c r="K942" i="2"/>
  <c r="K941" i="2"/>
  <c r="K940" i="2"/>
  <c r="K939" i="2"/>
  <c r="K938" i="2"/>
  <c r="K937" i="2"/>
  <c r="K936" i="2"/>
  <c r="K935" i="2"/>
  <c r="K934" i="2"/>
  <c r="K933" i="2"/>
  <c r="K932" i="2"/>
  <c r="K931" i="2"/>
  <c r="K930" i="2"/>
  <c r="K929" i="2"/>
  <c r="K928" i="2"/>
  <c r="K927" i="2"/>
  <c r="K221" i="2"/>
  <c r="K160" i="2"/>
  <c r="K924" i="2"/>
  <c r="K923" i="2"/>
  <c r="K922" i="2"/>
  <c r="K921" i="2"/>
  <c r="K920" i="2"/>
  <c r="K919" i="2"/>
  <c r="K918" i="2"/>
  <c r="K917" i="2"/>
  <c r="K916" i="2"/>
  <c r="K915" i="2"/>
  <c r="K914" i="2"/>
  <c r="K913" i="2"/>
  <c r="K912" i="2"/>
  <c r="K911" i="2"/>
  <c r="K910" i="2"/>
  <c r="K909" i="2"/>
  <c r="K908" i="2"/>
  <c r="K907" i="2"/>
  <c r="K906" i="2"/>
  <c r="K905" i="2"/>
  <c r="K904" i="2"/>
  <c r="K903" i="2"/>
  <c r="K902" i="2"/>
  <c r="K901" i="2"/>
  <c r="K900" i="2"/>
  <c r="K899" i="2"/>
  <c r="K898" i="2"/>
  <c r="K897" i="2"/>
  <c r="K896" i="2"/>
  <c r="K895" i="2"/>
  <c r="K894" i="2"/>
  <c r="K893" i="2"/>
  <c r="K892" i="2"/>
  <c r="K891" i="2"/>
  <c r="K890" i="2"/>
  <c r="K889" i="2"/>
  <c r="K888" i="2"/>
  <c r="K887" i="2"/>
  <c r="K886" i="2"/>
  <c r="K885" i="2"/>
  <c r="K884" i="2"/>
  <c r="K883" i="2"/>
  <c r="K882" i="2"/>
  <c r="K881" i="2"/>
  <c r="K880" i="2"/>
  <c r="K879" i="2"/>
  <c r="K878" i="2"/>
  <c r="K877" i="2"/>
  <c r="K876" i="2"/>
  <c r="K875" i="2"/>
  <c r="K874" i="2"/>
  <c r="K873" i="2"/>
  <c r="K872" i="2"/>
  <c r="K871" i="2"/>
  <c r="K870" i="2"/>
  <c r="K869" i="2"/>
  <c r="K868" i="2"/>
  <c r="K867" i="2"/>
  <c r="K185" i="2"/>
  <c r="K865" i="2"/>
  <c r="K864" i="2"/>
  <c r="K863" i="2"/>
  <c r="K862" i="2"/>
  <c r="K861" i="2"/>
  <c r="K860" i="2"/>
  <c r="K159" i="2"/>
  <c r="K144" i="2"/>
  <c r="K130" i="2"/>
  <c r="K88" i="2"/>
  <c r="K855" i="2"/>
  <c r="K854" i="2"/>
  <c r="K853" i="2"/>
  <c r="K852" i="2"/>
  <c r="K851" i="2"/>
  <c r="K850" i="2"/>
  <c r="K849" i="2"/>
  <c r="K848" i="2"/>
  <c r="K847" i="2"/>
  <c r="K846" i="2"/>
  <c r="K845" i="2"/>
  <c r="K844" i="2"/>
  <c r="K843" i="2"/>
  <c r="K842" i="2"/>
  <c r="K841" i="2"/>
  <c r="K840" i="2"/>
  <c r="K839" i="2"/>
  <c r="K838" i="2"/>
  <c r="K837" i="2"/>
  <c r="K836" i="2"/>
  <c r="K835" i="2"/>
  <c r="K834" i="2"/>
  <c r="K833" i="2"/>
  <c r="K832" i="2"/>
  <c r="K84" i="2"/>
  <c r="K830" i="2"/>
  <c r="K829" i="2"/>
  <c r="K828" i="2"/>
  <c r="K827" i="2"/>
  <c r="K826" i="2"/>
  <c r="K825" i="2"/>
  <c r="K824" i="2"/>
  <c r="K823" i="2"/>
  <c r="K822" i="2"/>
  <c r="K821" i="2"/>
  <c r="K820" i="2"/>
  <c r="K819" i="2"/>
  <c r="K818" i="2"/>
  <c r="K817" i="2"/>
  <c r="K816" i="2"/>
  <c r="K815" i="2"/>
  <c r="K814" i="2"/>
  <c r="K813" i="2"/>
  <c r="K812" i="2"/>
  <c r="K811" i="2"/>
  <c r="K810" i="2"/>
  <c r="K809" i="2"/>
  <c r="K808" i="2"/>
  <c r="K807" i="2"/>
  <c r="K806" i="2"/>
  <c r="K805" i="2"/>
  <c r="K804" i="2"/>
  <c r="K803" i="2"/>
  <c r="K802" i="2"/>
  <c r="K801" i="2"/>
  <c r="K800" i="2"/>
  <c r="K799" i="2"/>
  <c r="K798" i="2"/>
  <c r="K797" i="2"/>
  <c r="K796" i="2"/>
  <c r="K795" i="2"/>
  <c r="K794" i="2"/>
  <c r="K793" i="2"/>
  <c r="K792" i="2"/>
  <c r="K791" i="2"/>
  <c r="K790" i="2"/>
  <c r="K789" i="2"/>
  <c r="K788" i="2"/>
  <c r="K787" i="2"/>
  <c r="K786" i="2"/>
  <c r="K785" i="2"/>
  <c r="K784" i="2"/>
  <c r="K783" i="2"/>
  <c r="K782" i="2"/>
  <c r="K781" i="2"/>
  <c r="K780" i="2"/>
  <c r="K779" i="2"/>
  <c r="K778" i="2"/>
  <c r="K777" i="2"/>
  <c r="K1281" i="2"/>
  <c r="K775" i="2"/>
  <c r="K774" i="2"/>
  <c r="K773" i="2"/>
  <c r="K772" i="2"/>
  <c r="K771" i="2"/>
  <c r="K770" i="2"/>
  <c r="K769" i="2"/>
  <c r="K768" i="2"/>
  <c r="K767" i="2"/>
  <c r="K766" i="2"/>
  <c r="K765" i="2"/>
  <c r="K764" i="2"/>
  <c r="K763" i="2"/>
  <c r="K762" i="2"/>
  <c r="K761" i="2"/>
  <c r="K760" i="2"/>
  <c r="K759" i="2"/>
  <c r="K758" i="2"/>
  <c r="K757" i="2"/>
  <c r="K756" i="2"/>
  <c r="K755" i="2"/>
  <c r="K754" i="2"/>
  <c r="K753" i="2"/>
  <c r="K752" i="2"/>
  <c r="K751" i="2"/>
  <c r="K750" i="2"/>
  <c r="K749" i="2"/>
  <c r="K748" i="2"/>
  <c r="K747" i="2"/>
  <c r="K746" i="2"/>
  <c r="K745" i="2"/>
  <c r="K744" i="2"/>
  <c r="K743" i="2"/>
  <c r="K742" i="2"/>
  <c r="K741" i="2"/>
  <c r="K740" i="2"/>
  <c r="K739" i="2"/>
  <c r="K738" i="2"/>
  <c r="K737" i="2"/>
  <c r="K736" i="2"/>
  <c r="K735" i="2"/>
  <c r="K734" i="2"/>
  <c r="K733" i="2"/>
  <c r="K732" i="2"/>
  <c r="K731" i="2"/>
  <c r="K730" i="2"/>
  <c r="K729" i="2"/>
  <c r="K728" i="2"/>
  <c r="K727" i="2"/>
  <c r="K726" i="2"/>
  <c r="K725" i="2"/>
  <c r="K724" i="2"/>
  <c r="K723" i="2"/>
  <c r="K722" i="2"/>
  <c r="K721" i="2"/>
  <c r="K720" i="2"/>
  <c r="K719" i="2"/>
  <c r="K718" i="2"/>
  <c r="K717" i="2"/>
  <c r="K716" i="2"/>
  <c r="K715" i="2"/>
  <c r="K714" i="2"/>
  <c r="K713" i="2"/>
  <c r="K712" i="2"/>
  <c r="K711" i="2"/>
  <c r="K710" i="2"/>
  <c r="K709" i="2"/>
  <c r="K708" i="2"/>
  <c r="K707" i="2"/>
  <c r="K706" i="2"/>
  <c r="K705" i="2"/>
  <c r="K704" i="2"/>
  <c r="K703" i="2"/>
  <c r="K702" i="2"/>
  <c r="K701" i="2"/>
  <c r="K700" i="2"/>
  <c r="K699" i="2"/>
  <c r="K698" i="2"/>
  <c r="K697" i="2"/>
  <c r="K696" i="2"/>
  <c r="K695" i="2"/>
  <c r="K694" i="2"/>
  <c r="K693" i="2"/>
  <c r="K692" i="2"/>
  <c r="K691" i="2"/>
  <c r="K690" i="2"/>
  <c r="K689" i="2"/>
  <c r="K688" i="2"/>
  <c r="K687" i="2"/>
  <c r="K686" i="2"/>
  <c r="K685" i="2"/>
  <c r="K684" i="2"/>
  <c r="K683" i="2"/>
  <c r="K682" i="2"/>
  <c r="K681" i="2"/>
  <c r="K680" i="2"/>
  <c r="K679" i="2"/>
  <c r="K678" i="2"/>
  <c r="K677" i="2"/>
  <c r="K676" i="2"/>
  <c r="K675" i="2"/>
  <c r="K674" i="2"/>
  <c r="K673" i="2"/>
  <c r="K672" i="2"/>
  <c r="K671" i="2"/>
  <c r="K670" i="2"/>
  <c r="K669" i="2"/>
  <c r="K668" i="2"/>
  <c r="K667" i="2"/>
  <c r="K666" i="2"/>
  <c r="K665" i="2"/>
  <c r="K664" i="2"/>
  <c r="K663" i="2"/>
  <c r="K662" i="2"/>
  <c r="K661" i="2"/>
  <c r="K660" i="2"/>
  <c r="K659" i="2"/>
  <c r="K658" i="2"/>
  <c r="K657" i="2"/>
  <c r="K656" i="2"/>
  <c r="K655" i="2"/>
  <c r="K654" i="2"/>
  <c r="K653" i="2"/>
  <c r="K652" i="2"/>
  <c r="K651" i="2"/>
  <c r="K650" i="2"/>
  <c r="K649" i="2"/>
  <c r="K648" i="2"/>
  <c r="K647" i="2"/>
  <c r="K646" i="2"/>
  <c r="K645" i="2"/>
  <c r="K644" i="2"/>
  <c r="K643" i="2"/>
  <c r="K642" i="2"/>
  <c r="K641" i="2"/>
  <c r="K640" i="2"/>
  <c r="K639" i="2"/>
  <c r="K638" i="2"/>
  <c r="K637" i="2"/>
  <c r="K636" i="2"/>
  <c r="K635" i="2"/>
  <c r="K634" i="2"/>
  <c r="K633" i="2"/>
  <c r="K632" i="2"/>
  <c r="K631" i="2"/>
  <c r="K630" i="2"/>
  <c r="K629" i="2"/>
  <c r="K628" i="2"/>
  <c r="K627" i="2"/>
  <c r="K626" i="2"/>
  <c r="K625" i="2"/>
  <c r="K624" i="2"/>
  <c r="K623" i="2"/>
  <c r="K622" i="2"/>
  <c r="K621" i="2"/>
  <c r="K620" i="2"/>
  <c r="K619" i="2"/>
  <c r="K618" i="2"/>
  <c r="K617" i="2"/>
  <c r="K616" i="2"/>
  <c r="K615" i="2"/>
  <c r="K614" i="2"/>
  <c r="K613" i="2"/>
  <c r="K612" i="2"/>
  <c r="K611" i="2"/>
  <c r="K610" i="2"/>
  <c r="K609" i="2"/>
  <c r="K608" i="2"/>
  <c r="K607" i="2"/>
  <c r="K606" i="2"/>
  <c r="K605" i="2"/>
  <c r="K604" i="2"/>
  <c r="K603" i="2"/>
  <c r="K602" i="2"/>
  <c r="K601" i="2"/>
  <c r="K600" i="2"/>
  <c r="K599" i="2"/>
  <c r="K598" i="2"/>
  <c r="K597" i="2"/>
  <c r="K596" i="2"/>
  <c r="K595" i="2"/>
  <c r="K594" i="2"/>
  <c r="K593" i="2"/>
  <c r="K592" i="2"/>
  <c r="K1277" i="2"/>
  <c r="K590" i="2"/>
  <c r="K589" i="2"/>
  <c r="K588" i="2"/>
  <c r="K587" i="2"/>
  <c r="K586" i="2"/>
  <c r="K585" i="2"/>
  <c r="K584" i="2"/>
  <c r="K583" i="2"/>
  <c r="K582" i="2"/>
  <c r="K581" i="2"/>
  <c r="K580" i="2"/>
  <c r="K579" i="2"/>
  <c r="K578" i="2"/>
  <c r="K577" i="2"/>
  <c r="K576" i="2"/>
  <c r="K575" i="2"/>
  <c r="K574" i="2"/>
  <c r="K573" i="2"/>
  <c r="K572" i="2"/>
  <c r="K571" i="2"/>
  <c r="K570" i="2"/>
  <c r="K569" i="2"/>
  <c r="K568" i="2"/>
  <c r="K567" i="2"/>
  <c r="K566" i="2"/>
  <c r="K565" i="2"/>
  <c r="K564" i="2"/>
  <c r="K563" i="2"/>
  <c r="K562" i="2"/>
  <c r="K561" i="2"/>
  <c r="K560" i="2"/>
  <c r="K559" i="2"/>
  <c r="K558" i="2"/>
  <c r="K557" i="2"/>
  <c r="K556" i="2"/>
  <c r="K555" i="2"/>
  <c r="K554" i="2"/>
  <c r="K553" i="2"/>
  <c r="K552" i="2"/>
  <c r="K551" i="2"/>
  <c r="K550" i="2"/>
  <c r="K549" i="2"/>
  <c r="K548" i="2"/>
  <c r="K547" i="2"/>
  <c r="K546" i="2"/>
  <c r="K545" i="2"/>
  <c r="K544" i="2"/>
  <c r="K543" i="2"/>
  <c r="K542" i="2"/>
  <c r="K541" i="2"/>
  <c r="K540" i="2"/>
  <c r="K539" i="2"/>
  <c r="K538" i="2"/>
  <c r="K537" i="2"/>
  <c r="K536" i="2"/>
  <c r="K535" i="2"/>
  <c r="K534" i="2"/>
  <c r="K533" i="2"/>
  <c r="K532" i="2"/>
  <c r="K531" i="2"/>
  <c r="K530" i="2"/>
  <c r="K529" i="2"/>
  <c r="K528" i="2"/>
  <c r="K1266" i="2"/>
  <c r="K1256" i="2"/>
  <c r="K525" i="2"/>
  <c r="K524" i="2"/>
  <c r="K523" i="2"/>
  <c r="K1249" i="2"/>
  <c r="K521" i="2"/>
  <c r="K520" i="2"/>
  <c r="K519" i="2"/>
  <c r="K518" i="2"/>
  <c r="K517" i="2"/>
  <c r="K516" i="2"/>
  <c r="K515" i="2"/>
  <c r="K514" i="2"/>
  <c r="K513" i="2"/>
  <c r="K512" i="2"/>
  <c r="K511" i="2"/>
  <c r="K510" i="2"/>
  <c r="K509" i="2"/>
  <c r="K508" i="2"/>
  <c r="K507" i="2"/>
  <c r="K506" i="2"/>
  <c r="K505" i="2"/>
  <c r="K504" i="2"/>
  <c r="K503" i="2"/>
  <c r="K502" i="2"/>
  <c r="K501" i="2"/>
  <c r="K500" i="2"/>
  <c r="K499" i="2"/>
  <c r="K498" i="2"/>
  <c r="K497" i="2"/>
  <c r="K496" i="2"/>
  <c r="K495" i="2"/>
  <c r="K494" i="2"/>
  <c r="K493" i="2"/>
  <c r="K492" i="2"/>
  <c r="K491" i="2"/>
  <c r="K490" i="2"/>
  <c r="K489" i="2"/>
  <c r="K488" i="2"/>
  <c r="K487" i="2"/>
  <c r="K486" i="2"/>
  <c r="K485" i="2"/>
  <c r="K484" i="2"/>
  <c r="K483" i="2"/>
  <c r="K482" i="2"/>
  <c r="K481" i="2"/>
  <c r="K480" i="2"/>
  <c r="K1248" i="2"/>
  <c r="K1245" i="2"/>
  <c r="K1244" i="2"/>
  <c r="K1240" i="2"/>
  <c r="K1239" i="2"/>
  <c r="K1238" i="2"/>
  <c r="K1237" i="2"/>
  <c r="K1231" i="2"/>
  <c r="K1193" i="2"/>
  <c r="K1189" i="2"/>
  <c r="K1187" i="2"/>
  <c r="K468" i="2"/>
  <c r="K467" i="2"/>
  <c r="K466" i="2"/>
  <c r="K465" i="2"/>
  <c r="K464" i="2"/>
  <c r="K463" i="2"/>
  <c r="K462" i="2"/>
  <c r="K461" i="2"/>
  <c r="K460" i="2"/>
  <c r="K459" i="2"/>
  <c r="K458" i="2"/>
  <c r="K457" i="2"/>
  <c r="K456" i="2"/>
  <c r="K455" i="2"/>
  <c r="K454" i="2"/>
  <c r="K453" i="2"/>
  <c r="K452" i="2"/>
  <c r="K451" i="2"/>
  <c r="K1185" i="2"/>
  <c r="K449" i="2"/>
  <c r="K448" i="2"/>
  <c r="K447" i="2"/>
  <c r="K446" i="2"/>
  <c r="K445" i="2"/>
  <c r="K444" i="2"/>
  <c r="K443" i="2"/>
  <c r="K442" i="2"/>
  <c r="K441" i="2"/>
  <c r="K440" i="2"/>
  <c r="K439" i="2"/>
  <c r="K438" i="2"/>
  <c r="K437" i="2"/>
  <c r="K436" i="2"/>
  <c r="K435" i="2"/>
  <c r="K434" i="2"/>
  <c r="K433" i="2"/>
  <c r="K432" i="2"/>
  <c r="K431" i="2"/>
  <c r="K430" i="2"/>
  <c r="K429" i="2"/>
  <c r="K428" i="2"/>
  <c r="K427" i="2"/>
  <c r="K426" i="2"/>
  <c r="K425" i="2"/>
  <c r="K424" i="2"/>
  <c r="K423" i="2"/>
  <c r="K422" i="2"/>
  <c r="K421" i="2"/>
  <c r="K420" i="2"/>
  <c r="K419" i="2"/>
  <c r="K418" i="2"/>
  <c r="K417" i="2"/>
  <c r="K416" i="2"/>
  <c r="K415" i="2"/>
  <c r="K414" i="2"/>
  <c r="K413" i="2"/>
  <c r="K412" i="2"/>
  <c r="K411" i="2"/>
  <c r="K410" i="2"/>
  <c r="K409" i="2"/>
  <c r="K408" i="2"/>
  <c r="K407" i="2"/>
  <c r="K406" i="2"/>
  <c r="K405" i="2"/>
  <c r="K404" i="2"/>
  <c r="K403" i="2"/>
  <c r="K402" i="2"/>
  <c r="K401" i="2"/>
  <c r="K400" i="2"/>
  <c r="K399" i="2"/>
  <c r="K398" i="2"/>
  <c r="K397" i="2"/>
  <c r="K396" i="2"/>
  <c r="K1183" i="2"/>
  <c r="K394" i="2"/>
  <c r="K393" i="2"/>
  <c r="K392" i="2"/>
  <c r="K83" i="2"/>
  <c r="K82" i="2"/>
  <c r="K389" i="2"/>
  <c r="K388" i="2"/>
  <c r="K387" i="2"/>
  <c r="K386" i="2"/>
  <c r="K385" i="2"/>
  <c r="K384" i="2"/>
  <c r="K383" i="2"/>
  <c r="K382" i="2"/>
  <c r="K381" i="2"/>
  <c r="K380" i="2"/>
  <c r="K379" i="2"/>
  <c r="K378" i="2"/>
  <c r="K377" i="2"/>
  <c r="K376" i="2"/>
  <c r="K375" i="2"/>
  <c r="K374" i="2"/>
  <c r="K373" i="2"/>
  <c r="K372" i="2"/>
  <c r="K371" i="2"/>
  <c r="K370" i="2"/>
  <c r="K369" i="2"/>
  <c r="K368" i="2"/>
  <c r="K367" i="2"/>
  <c r="K366" i="2"/>
  <c r="K365" i="2"/>
  <c r="K364" i="2"/>
  <c r="K363" i="2"/>
  <c r="K362" i="2"/>
  <c r="K361" i="2"/>
  <c r="K360" i="2"/>
  <c r="K359" i="2"/>
  <c r="K358" i="2"/>
  <c r="K357" i="2"/>
  <c r="K356" i="2"/>
  <c r="K355" i="2"/>
  <c r="K354" i="2"/>
  <c r="K353" i="2"/>
  <c r="K352" i="2"/>
  <c r="K351" i="2"/>
  <c r="K350" i="2"/>
  <c r="K349" i="2"/>
  <c r="K348" i="2"/>
  <c r="K347" i="2"/>
  <c r="K346" i="2"/>
  <c r="K345" i="2"/>
  <c r="K344" i="2"/>
  <c r="K343" i="2"/>
  <c r="K342" i="2"/>
  <c r="K341" i="2"/>
  <c r="K340" i="2"/>
  <c r="K339" i="2"/>
  <c r="K338" i="2"/>
  <c r="K337" i="2"/>
  <c r="K336" i="2"/>
  <c r="K335" i="2"/>
  <c r="K334" i="2"/>
  <c r="K333" i="2"/>
  <c r="K332" i="2"/>
  <c r="K331" i="2"/>
  <c r="K330" i="2"/>
  <c r="K329" i="2"/>
  <c r="K328" i="2"/>
  <c r="K327" i="2"/>
  <c r="K326" i="2"/>
  <c r="K325" i="2"/>
  <c r="K324" i="2"/>
  <c r="K323" i="2"/>
  <c r="K322" i="2"/>
  <c r="K321" i="2"/>
  <c r="K320" i="2"/>
  <c r="K319" i="2"/>
  <c r="K318" i="2"/>
  <c r="K317" i="2"/>
  <c r="K316" i="2"/>
  <c r="K315" i="2"/>
  <c r="K314" i="2"/>
  <c r="K313" i="2"/>
  <c r="K312" i="2"/>
  <c r="K311" i="2"/>
  <c r="K310" i="2"/>
  <c r="K309" i="2"/>
  <c r="K308" i="2"/>
  <c r="K307" i="2"/>
  <c r="K306" i="2"/>
  <c r="K305" i="2"/>
  <c r="K304" i="2"/>
  <c r="K303" i="2"/>
  <c r="K302" i="2"/>
  <c r="K301" i="2"/>
  <c r="K300" i="2"/>
  <c r="K299" i="2"/>
  <c r="K298" i="2"/>
  <c r="K297" i="2"/>
  <c r="K296" i="2"/>
  <c r="K295" i="2"/>
  <c r="K294" i="2"/>
  <c r="K293" i="2"/>
  <c r="K292" i="2"/>
  <c r="K291" i="2"/>
  <c r="K290" i="2"/>
  <c r="K289" i="2"/>
  <c r="K288" i="2"/>
  <c r="K287" i="2"/>
  <c r="K286" i="2"/>
  <c r="K285" i="2"/>
  <c r="K284" i="2"/>
  <c r="K283" i="2"/>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1182" i="2"/>
  <c r="K234" i="2"/>
  <c r="K233" i="2"/>
  <c r="K232" i="2"/>
  <c r="K231" i="2"/>
  <c r="K230" i="2"/>
  <c r="K229" i="2"/>
  <c r="K228" i="2"/>
  <c r="K227" i="2"/>
  <c r="K226" i="2"/>
  <c r="K225" i="2"/>
  <c r="K224" i="2"/>
  <c r="K1177" i="2"/>
  <c r="K1158" i="2"/>
  <c r="K1156"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143" i="2"/>
  <c r="K184" i="2"/>
  <c r="K183" i="2"/>
  <c r="K182" i="2"/>
  <c r="K181" i="2"/>
  <c r="K180" i="2"/>
  <c r="K179" i="2"/>
  <c r="K178" i="2"/>
  <c r="K177" i="2"/>
  <c r="K176" i="2"/>
  <c r="K175" i="2"/>
  <c r="K174" i="2"/>
  <c r="K173" i="2"/>
  <c r="K172" i="2"/>
  <c r="K171" i="2"/>
  <c r="K170" i="2"/>
  <c r="K169" i="2"/>
  <c r="K168" i="2"/>
  <c r="K167" i="2"/>
  <c r="K166" i="2"/>
  <c r="K165" i="2"/>
  <c r="K164" i="2"/>
  <c r="K163" i="2"/>
  <c r="K162" i="2"/>
  <c r="K161" i="2"/>
  <c r="K1136" i="2"/>
  <c r="K1123" i="2"/>
  <c r="K158" i="2"/>
  <c r="K157" i="2"/>
  <c r="K156" i="2"/>
  <c r="K155" i="2"/>
  <c r="K154" i="2"/>
  <c r="K153" i="2"/>
  <c r="K152" i="2"/>
  <c r="K151" i="2"/>
  <c r="K150" i="2"/>
  <c r="K149" i="2"/>
  <c r="K148" i="2"/>
  <c r="K147" i="2"/>
  <c r="K146" i="2"/>
  <c r="K145" i="2"/>
  <c r="K1116" i="2"/>
  <c r="K143" i="2"/>
  <c r="K142" i="2"/>
  <c r="K141" i="2"/>
  <c r="K140" i="2"/>
  <c r="K139" i="2"/>
  <c r="K138" i="2"/>
  <c r="K137" i="2"/>
  <c r="K136" i="2"/>
  <c r="K135" i="2"/>
  <c r="K134" i="2"/>
  <c r="K133" i="2"/>
  <c r="K132" i="2"/>
  <c r="K131" i="2"/>
  <c r="K1112"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1104" i="2"/>
  <c r="K87" i="2"/>
  <c r="K86" i="2"/>
  <c r="K85" i="2"/>
  <c r="K1102" i="2"/>
  <c r="K1101" i="2"/>
  <c r="K1098"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M2279" i="2"/>
  <c r="M2278" i="2"/>
  <c r="M2277" i="2"/>
  <c r="M2276" i="2"/>
  <c r="M2275" i="2"/>
  <c r="M2274" i="2"/>
  <c r="M2273" i="2"/>
  <c r="M2272" i="2"/>
  <c r="M2271" i="2"/>
  <c r="M2270" i="2"/>
  <c r="M2269" i="2"/>
  <c r="M2268" i="2"/>
  <c r="M2267" i="2"/>
  <c r="M2266" i="2"/>
  <c r="M2265" i="2"/>
  <c r="M2264" i="2"/>
  <c r="M2263" i="2"/>
  <c r="M2262" i="2"/>
  <c r="M2261" i="2"/>
  <c r="M2260" i="2"/>
  <c r="M2259" i="2"/>
  <c r="M2258" i="2"/>
  <c r="M2257" i="2"/>
  <c r="M2256" i="2"/>
  <c r="M2255" i="2"/>
  <c r="M2254" i="2"/>
  <c r="M2253" i="2"/>
  <c r="M2252" i="2"/>
  <c r="M2251" i="2"/>
  <c r="M2250" i="2"/>
  <c r="M2249" i="2"/>
  <c r="M2248" i="2"/>
  <c r="M2247" i="2"/>
  <c r="M2246" i="2"/>
  <c r="M2245" i="2"/>
  <c r="M2244" i="2"/>
  <c r="M2243" i="2"/>
  <c r="M2242" i="2"/>
  <c r="M2241" i="2"/>
  <c r="M2240" i="2"/>
  <c r="M2239" i="2"/>
  <c r="M2238" i="2"/>
  <c r="M2237" i="2"/>
  <c r="M2236" i="2"/>
  <c r="M2235" i="2"/>
  <c r="M2234" i="2"/>
  <c r="M2233" i="2"/>
  <c r="M2232" i="2"/>
  <c r="M2231" i="2"/>
  <c r="M2230" i="2"/>
  <c r="M2229" i="2"/>
  <c r="M2228" i="2"/>
  <c r="M2227" i="2"/>
  <c r="M2226" i="2"/>
  <c r="M2225" i="2"/>
  <c r="M2224" i="2"/>
  <c r="M2223" i="2"/>
  <c r="M2222" i="2"/>
  <c r="M2221" i="2"/>
  <c r="M2220" i="2"/>
  <c r="M2219" i="2"/>
  <c r="M2218" i="2"/>
  <c r="M2217" i="2"/>
  <c r="M2216" i="2"/>
  <c r="M2215" i="2"/>
  <c r="M2214" i="2"/>
  <c r="M2213" i="2"/>
  <c r="M2212" i="2"/>
  <c r="M2211" i="2"/>
  <c r="M2210" i="2"/>
  <c r="M2209" i="2"/>
  <c r="M2208" i="2"/>
  <c r="M2207" i="2"/>
  <c r="M2206" i="2"/>
  <c r="M2205" i="2"/>
  <c r="M2204" i="2"/>
  <c r="M2203" i="2"/>
  <c r="M2202" i="2"/>
  <c r="M2201" i="2"/>
  <c r="M2200" i="2"/>
  <c r="M2199" i="2"/>
  <c r="M2198" i="2"/>
  <c r="M2197" i="2"/>
  <c r="M2196" i="2"/>
  <c r="M2195" i="2"/>
  <c r="M2194" i="2"/>
  <c r="M2193" i="2"/>
  <c r="M996" i="2"/>
  <c r="M989" i="2"/>
  <c r="M2190" i="2"/>
  <c r="M988" i="2"/>
  <c r="M2188" i="2"/>
  <c r="M2187" i="2"/>
  <c r="M2186" i="2"/>
  <c r="M2185" i="2"/>
  <c r="M2184" i="2"/>
  <c r="M2183" i="2"/>
  <c r="M2182" i="2"/>
  <c r="M2181" i="2"/>
  <c r="M971" i="2"/>
  <c r="M2179" i="2"/>
  <c r="M2178" i="2"/>
  <c r="M2177" i="2"/>
  <c r="M2176" i="2"/>
  <c r="M2175" i="2"/>
  <c r="M2174" i="2"/>
  <c r="M2173" i="2"/>
  <c r="M2172" i="2"/>
  <c r="M2171" i="2"/>
  <c r="M2170" i="2"/>
  <c r="M2169" i="2"/>
  <c r="M2168" i="2"/>
  <c r="M2167" i="2"/>
  <c r="M2166" i="2"/>
  <c r="M2165" i="2"/>
  <c r="M2164" i="2"/>
  <c r="M2163" i="2"/>
  <c r="M2162" i="2"/>
  <c r="M2161" i="2"/>
  <c r="M2160" i="2"/>
  <c r="M2159" i="2"/>
  <c r="M2158" i="2"/>
  <c r="M2157" i="2"/>
  <c r="M2156" i="2"/>
  <c r="M2155" i="2"/>
  <c r="M2154" i="2"/>
  <c r="M2153" i="2"/>
  <c r="M2152" i="2"/>
  <c r="M2151" i="2"/>
  <c r="M2150" i="2"/>
  <c r="M2149" i="2"/>
  <c r="M2148" i="2"/>
  <c r="M2147" i="2"/>
  <c r="M2146" i="2"/>
  <c r="M2145" i="2"/>
  <c r="M2332" i="2"/>
  <c r="M2330" i="2"/>
  <c r="M2142" i="2"/>
  <c r="M2141" i="2"/>
  <c r="M2140" i="2"/>
  <c r="M2139" i="2"/>
  <c r="M2138" i="2"/>
  <c r="M2137" i="2"/>
  <c r="M2136" i="2"/>
  <c r="M2135" i="2"/>
  <c r="M2134" i="2"/>
  <c r="M2133" i="2"/>
  <c r="M2132" i="2"/>
  <c r="M2131" i="2"/>
  <c r="M2130" i="2"/>
  <c r="M2129" i="2"/>
  <c r="M2128" i="2"/>
  <c r="M2127" i="2"/>
  <c r="M2126" i="2"/>
  <c r="M2125" i="2"/>
  <c r="M2124" i="2"/>
  <c r="M2123" i="2"/>
  <c r="M2122" i="2"/>
  <c r="M2121" i="2"/>
  <c r="M2329" i="2"/>
  <c r="M2119" i="2"/>
  <c r="M2328" i="2"/>
  <c r="M2327" i="2"/>
  <c r="M2116" i="2"/>
  <c r="M2115" i="2"/>
  <c r="M2114" i="2"/>
  <c r="M2113" i="2"/>
  <c r="M2112" i="2"/>
  <c r="M2111" i="2"/>
  <c r="M2110" i="2"/>
  <c r="M2109" i="2"/>
  <c r="M2108" i="2"/>
  <c r="M2107" i="2"/>
  <c r="M2106" i="2"/>
  <c r="M2105" i="2"/>
  <c r="M2104" i="2"/>
  <c r="M2103" i="2"/>
  <c r="M2102" i="2"/>
  <c r="M2101" i="2"/>
  <c r="M2100" i="2"/>
  <c r="M2099" i="2"/>
  <c r="M2098" i="2"/>
  <c r="M2097" i="2"/>
  <c r="M2096" i="2"/>
  <c r="M2311" i="2"/>
  <c r="M2310" i="2"/>
  <c r="M2093" i="2"/>
  <c r="M2092" i="2"/>
  <c r="M2091" i="2"/>
  <c r="M2090" i="2"/>
  <c r="M2089" i="2"/>
  <c r="M2088" i="2"/>
  <c r="M970" i="2"/>
  <c r="M2086" i="2"/>
  <c r="M2085" i="2"/>
  <c r="M2084" i="2"/>
  <c r="M2083" i="2"/>
  <c r="M2082" i="2"/>
  <c r="M2294" i="2"/>
  <c r="M969" i="2"/>
  <c r="M968" i="2"/>
  <c r="M2078" i="2"/>
  <c r="M2077" i="2"/>
  <c r="M967" i="2"/>
  <c r="M2075" i="2"/>
  <c r="M2074" i="2"/>
  <c r="M2073" i="2"/>
  <c r="M2293" i="2"/>
  <c r="M2071" i="2"/>
  <c r="M2070" i="2"/>
  <c r="M2069" i="2"/>
  <c r="M2068" i="2"/>
  <c r="M2067" i="2"/>
  <c r="M2066" i="2"/>
  <c r="M2065" i="2"/>
  <c r="M2064" i="2"/>
  <c r="M2063" i="2"/>
  <c r="M2062" i="2"/>
  <c r="M2061" i="2"/>
  <c r="M2060" i="2"/>
  <c r="M2059" i="2"/>
  <c r="M2058" i="2"/>
  <c r="M2057" i="2"/>
  <c r="M2056" i="2"/>
  <c r="M966" i="2"/>
  <c r="M2034" i="2"/>
  <c r="M2033" i="2"/>
  <c r="M2032" i="2"/>
  <c r="M2031" i="2"/>
  <c r="M2030" i="2"/>
  <c r="M2029" i="2"/>
  <c r="M2028" i="2"/>
  <c r="M2027" i="2"/>
  <c r="M2026" i="2"/>
  <c r="M2025" i="2"/>
  <c r="M2024" i="2"/>
  <c r="M2023" i="2"/>
  <c r="M2022" i="2"/>
  <c r="M2021" i="2"/>
  <c r="M2020" i="2"/>
  <c r="M2019" i="2"/>
  <c r="M2018" i="2"/>
  <c r="M2017" i="2"/>
  <c r="M2016" i="2"/>
  <c r="M2015" i="2"/>
  <c r="M2014" i="2"/>
  <c r="M2013" i="2"/>
  <c r="M2012" i="2"/>
  <c r="M2011" i="2"/>
  <c r="M2010" i="2"/>
  <c r="M2009" i="2"/>
  <c r="M2008" i="2"/>
  <c r="M2007" i="2"/>
  <c r="M2006" i="2"/>
  <c r="M964" i="2"/>
  <c r="M926" i="2"/>
  <c r="M2003" i="2"/>
  <c r="M2002" i="2"/>
  <c r="M2001" i="2"/>
  <c r="M2000" i="2"/>
  <c r="M1999" i="2"/>
  <c r="M1998" i="2"/>
  <c r="M2292" i="2"/>
  <c r="M2288" i="2"/>
  <c r="M1995" i="2"/>
  <c r="M1994" i="2"/>
  <c r="M1993" i="2"/>
  <c r="M1992" i="2"/>
  <c r="M1991" i="2"/>
  <c r="M1990" i="2"/>
  <c r="M1989" i="2"/>
  <c r="M1988" i="2"/>
  <c r="M1987" i="2"/>
  <c r="M1986" i="2"/>
  <c r="M1985" i="2"/>
  <c r="M1984" i="2"/>
  <c r="M1983" i="2"/>
  <c r="M1982" i="2"/>
  <c r="M1981" i="2"/>
  <c r="M1980" i="2"/>
  <c r="M1979" i="2"/>
  <c r="M1978" i="2"/>
  <c r="M1977" i="2"/>
  <c r="M1976" i="2"/>
  <c r="M1975" i="2"/>
  <c r="M1974" i="2"/>
  <c r="M1973" i="2"/>
  <c r="M1972" i="2"/>
  <c r="M1971" i="2"/>
  <c r="M1970" i="2"/>
  <c r="M1969" i="2"/>
  <c r="M925" i="2"/>
  <c r="M866" i="2"/>
  <c r="M859" i="2"/>
  <c r="M1965" i="2"/>
  <c r="M1964" i="2"/>
  <c r="M1963" i="2"/>
  <c r="M1962" i="2"/>
  <c r="M1961" i="2"/>
  <c r="M1960" i="2"/>
  <c r="M1959" i="2"/>
  <c r="M1958" i="2"/>
  <c r="M1957" i="2"/>
  <c r="M1956" i="2"/>
  <c r="M1955" i="2"/>
  <c r="M1954" i="2"/>
  <c r="M1953" i="2"/>
  <c r="M1952" i="2"/>
  <c r="M1951" i="2"/>
  <c r="M1950" i="2"/>
  <c r="M1949" i="2"/>
  <c r="M1948" i="2"/>
  <c r="M1947" i="2"/>
  <c r="M1946" i="2"/>
  <c r="M1945" i="2"/>
  <c r="M1944" i="2"/>
  <c r="M1943" i="2"/>
  <c r="M1942" i="2"/>
  <c r="M1941" i="2"/>
  <c r="M1940" i="2"/>
  <c r="M1939" i="2"/>
  <c r="M2287" i="2"/>
  <c r="M1937" i="2"/>
  <c r="M1936" i="2"/>
  <c r="M1935" i="2"/>
  <c r="M1934" i="2"/>
  <c r="M1933" i="2"/>
  <c r="M1932" i="2"/>
  <c r="M1931" i="2"/>
  <c r="M1930" i="2"/>
  <c r="M1929" i="2"/>
  <c r="M858" i="2"/>
  <c r="M1927" i="2"/>
  <c r="M857" i="2"/>
  <c r="M1925" i="2"/>
  <c r="M856" i="2"/>
  <c r="M1923" i="2"/>
  <c r="M831" i="2"/>
  <c r="M1921" i="2"/>
  <c r="M2286" i="2"/>
  <c r="M1919" i="2"/>
  <c r="M1918" i="2"/>
  <c r="M1917" i="2"/>
  <c r="M1916" i="2"/>
  <c r="M1915" i="2"/>
  <c r="M1914" i="2"/>
  <c r="M2285" i="2"/>
  <c r="M1912" i="2"/>
  <c r="M1911" i="2"/>
  <c r="M1910" i="2"/>
  <c r="M1909" i="2"/>
  <c r="M1908" i="2"/>
  <c r="M1907" i="2"/>
  <c r="M1906" i="2"/>
  <c r="M2284" i="2"/>
  <c r="M2192" i="2"/>
  <c r="M1903" i="2"/>
  <c r="M1902" i="2"/>
  <c r="M1901" i="2"/>
  <c r="M1900" i="2"/>
  <c r="M1899" i="2"/>
  <c r="M1898" i="2"/>
  <c r="M1897" i="2"/>
  <c r="M1896" i="2"/>
  <c r="M1895" i="2"/>
  <c r="M1894" i="2"/>
  <c r="M1893" i="2"/>
  <c r="M1892" i="2"/>
  <c r="M1891" i="2"/>
  <c r="M1890" i="2"/>
  <c r="M1889" i="2"/>
  <c r="M1888" i="2"/>
  <c r="M1887" i="2"/>
  <c r="M1886" i="2"/>
  <c r="M1885" i="2"/>
  <c r="M1884" i="2"/>
  <c r="M1883" i="2"/>
  <c r="M1882" i="2"/>
  <c r="M1881" i="2"/>
  <c r="M1880" i="2"/>
  <c r="M1879" i="2"/>
  <c r="M1878" i="2"/>
  <c r="M1877" i="2"/>
  <c r="M1876" i="2"/>
  <c r="M1875" i="2"/>
  <c r="M1874" i="2"/>
  <c r="M1873" i="2"/>
  <c r="M1872" i="2"/>
  <c r="M1871" i="2"/>
  <c r="M1870" i="2"/>
  <c r="M1869" i="2"/>
  <c r="M1868" i="2"/>
  <c r="M1867" i="2"/>
  <c r="M1866" i="2"/>
  <c r="M1865" i="2"/>
  <c r="M1864" i="2"/>
  <c r="M1863" i="2"/>
  <c r="M1862" i="2"/>
  <c r="M1861" i="2"/>
  <c r="M1860" i="2"/>
  <c r="M1859" i="2"/>
  <c r="M1858" i="2"/>
  <c r="M1857" i="2"/>
  <c r="M1856" i="2"/>
  <c r="M1855" i="2"/>
  <c r="M1854" i="2"/>
  <c r="M1853" i="2"/>
  <c r="M1852" i="2"/>
  <c r="M1851" i="2"/>
  <c r="M1850" i="2"/>
  <c r="M1849" i="2"/>
  <c r="M1848" i="2"/>
  <c r="M1847" i="2"/>
  <c r="M1846" i="2"/>
  <c r="M1845" i="2"/>
  <c r="M1844" i="2"/>
  <c r="M1843" i="2"/>
  <c r="M1842" i="2"/>
  <c r="M1841" i="2"/>
  <c r="M1840" i="2"/>
  <c r="M1839" i="2"/>
  <c r="M1838" i="2"/>
  <c r="M1837" i="2"/>
  <c r="M1836" i="2"/>
  <c r="M1835" i="2"/>
  <c r="M1834" i="2"/>
  <c r="M1833" i="2"/>
  <c r="M1832" i="2"/>
  <c r="M1831" i="2"/>
  <c r="M1830" i="2"/>
  <c r="M1829" i="2"/>
  <c r="M1828" i="2"/>
  <c r="M1827" i="2"/>
  <c r="M1826" i="2"/>
  <c r="M1825" i="2"/>
  <c r="M1824" i="2"/>
  <c r="M1823" i="2"/>
  <c r="M1822" i="2"/>
  <c r="M1821" i="2"/>
  <c r="M1820" i="2"/>
  <c r="M1819" i="2"/>
  <c r="M1818" i="2"/>
  <c r="M1817" i="2"/>
  <c r="M1816" i="2"/>
  <c r="M1815" i="2"/>
  <c r="M1814" i="2"/>
  <c r="M1813" i="2"/>
  <c r="M1812" i="2"/>
  <c r="M1811" i="2"/>
  <c r="M1810" i="2"/>
  <c r="M1809" i="2"/>
  <c r="M1808" i="2"/>
  <c r="M1807" i="2"/>
  <c r="M1806" i="2"/>
  <c r="M1805" i="2"/>
  <c r="M1804" i="2"/>
  <c r="M1803" i="2"/>
  <c r="M1802" i="2"/>
  <c r="M1801" i="2"/>
  <c r="M1800" i="2"/>
  <c r="M1799" i="2"/>
  <c r="M1798" i="2"/>
  <c r="M1797" i="2"/>
  <c r="M1796" i="2"/>
  <c r="M1795" i="2"/>
  <c r="M1794" i="2"/>
  <c r="M1793" i="2"/>
  <c r="M1792" i="2"/>
  <c r="M1791" i="2"/>
  <c r="M1790" i="2"/>
  <c r="M1789" i="2"/>
  <c r="M1788" i="2"/>
  <c r="M1787" i="2"/>
  <c r="M1786" i="2"/>
  <c r="M1785" i="2"/>
  <c r="M1784" i="2"/>
  <c r="M1783" i="2"/>
  <c r="M1782" i="2"/>
  <c r="M1781" i="2"/>
  <c r="M1780" i="2"/>
  <c r="M1779" i="2"/>
  <c r="M1778" i="2"/>
  <c r="M1777" i="2"/>
  <c r="M1776" i="2"/>
  <c r="M1775" i="2"/>
  <c r="M1774" i="2"/>
  <c r="M1773" i="2"/>
  <c r="M1772" i="2"/>
  <c r="M1771" i="2"/>
  <c r="M1770" i="2"/>
  <c r="M1769" i="2"/>
  <c r="M1768" i="2"/>
  <c r="M1767" i="2"/>
  <c r="M1766" i="2"/>
  <c r="M1765" i="2"/>
  <c r="M1764" i="2"/>
  <c r="M1763" i="2"/>
  <c r="M1762" i="2"/>
  <c r="M776" i="2"/>
  <c r="M1760" i="2"/>
  <c r="M591" i="2"/>
  <c r="M1758" i="2"/>
  <c r="M1757" i="2"/>
  <c r="M1756" i="2"/>
  <c r="M1755" i="2"/>
  <c r="M1754" i="2"/>
  <c r="M1753" i="2"/>
  <c r="M1752" i="2"/>
  <c r="M1751" i="2"/>
  <c r="M1750" i="2"/>
  <c r="M1749" i="2"/>
  <c r="M1748" i="2"/>
  <c r="M1747" i="2"/>
  <c r="M1746" i="2"/>
  <c r="M1745" i="2"/>
  <c r="M1744" i="2"/>
  <c r="M1743" i="2"/>
  <c r="M1742" i="2"/>
  <c r="M1741" i="2"/>
  <c r="M1740" i="2"/>
  <c r="M1739" i="2"/>
  <c r="M1738" i="2"/>
  <c r="M1737" i="2"/>
  <c r="M1736" i="2"/>
  <c r="M1735" i="2"/>
  <c r="M1734" i="2"/>
  <c r="M527" i="2"/>
  <c r="M1732" i="2"/>
  <c r="M1731" i="2"/>
  <c r="M526" i="2"/>
  <c r="M1729" i="2"/>
  <c r="M1728" i="2"/>
  <c r="M522" i="2"/>
  <c r="M1726" i="2"/>
  <c r="M1725" i="2"/>
  <c r="M479" i="2"/>
  <c r="M2191" i="2"/>
  <c r="M1722" i="2"/>
  <c r="M1721" i="2"/>
  <c r="M1720" i="2"/>
  <c r="M2189" i="2"/>
  <c r="M478" i="2"/>
  <c r="M2180" i="2"/>
  <c r="M1716" i="2"/>
  <c r="M1715" i="2"/>
  <c r="M1714" i="2"/>
  <c r="M1713" i="2"/>
  <c r="M2144" i="2"/>
  <c r="M1711" i="2"/>
  <c r="M2143" i="2"/>
  <c r="M1709" i="2"/>
  <c r="M1708" i="2"/>
  <c r="M1707" i="2"/>
  <c r="M1704" i="2"/>
  <c r="M1703" i="2"/>
  <c r="M1701" i="2"/>
  <c r="M1700" i="2"/>
  <c r="M1699" i="2"/>
  <c r="M1698" i="2"/>
  <c r="M1697" i="2"/>
  <c r="M1695" i="2"/>
  <c r="M1694" i="2"/>
  <c r="M1693" i="2"/>
  <c r="M1692" i="2"/>
  <c r="M1691" i="2"/>
  <c r="M1690" i="2"/>
  <c r="M1689" i="2"/>
  <c r="M1688" i="2"/>
  <c r="M1687" i="2"/>
  <c r="M1686" i="2"/>
  <c r="M1685" i="2"/>
  <c r="M1684" i="2"/>
  <c r="M1683" i="2"/>
  <c r="M1682" i="2"/>
  <c r="M1681" i="2"/>
  <c r="M1680" i="2"/>
  <c r="M1679" i="2"/>
  <c r="M1678" i="2"/>
  <c r="M1677" i="2"/>
  <c r="M1676" i="2"/>
  <c r="M1675" i="2"/>
  <c r="M1674" i="2"/>
  <c r="M1673" i="2"/>
  <c r="M1672" i="2"/>
  <c r="M1671" i="2"/>
  <c r="M1670" i="2"/>
  <c r="M1669" i="2"/>
  <c r="M1668" i="2"/>
  <c r="M1667" i="2"/>
  <c r="M1666" i="2"/>
  <c r="M1665" i="2"/>
  <c r="M1664" i="2"/>
  <c r="M1663" i="2"/>
  <c r="M1662" i="2"/>
  <c r="M1661" i="2"/>
  <c r="M1660" i="2"/>
  <c r="M1659" i="2"/>
  <c r="M1658" i="2"/>
  <c r="M1657" i="2"/>
  <c r="M1656" i="2"/>
  <c r="M1655" i="2"/>
  <c r="M1654" i="2"/>
  <c r="M1653" i="2"/>
  <c r="M1652" i="2"/>
  <c r="M1651" i="2"/>
  <c r="M1650" i="2"/>
  <c r="M1649" i="2"/>
  <c r="M1648" i="2"/>
  <c r="M1647" i="2"/>
  <c r="M1646" i="2"/>
  <c r="M1645" i="2"/>
  <c r="M1644" i="2"/>
  <c r="M1643" i="2"/>
  <c r="M1642" i="2"/>
  <c r="M1641" i="2"/>
  <c r="M1640" i="2"/>
  <c r="M1639" i="2"/>
  <c r="M1638" i="2"/>
  <c r="M1637" i="2"/>
  <c r="M1636" i="2"/>
  <c r="M1635" i="2"/>
  <c r="M1634" i="2"/>
  <c r="M1633" i="2"/>
  <c r="M1632" i="2"/>
  <c r="M1631" i="2"/>
  <c r="M1630" i="2"/>
  <c r="M1629" i="2"/>
  <c r="M1628" i="2"/>
  <c r="M1627" i="2"/>
  <c r="M1626" i="2"/>
  <c r="M1625" i="2"/>
  <c r="M1624" i="2"/>
  <c r="M1623" i="2"/>
  <c r="M1622" i="2"/>
  <c r="M1621" i="2"/>
  <c r="M1620" i="2"/>
  <c r="M1619" i="2"/>
  <c r="M1618" i="2"/>
  <c r="M1617" i="2"/>
  <c r="M1616" i="2"/>
  <c r="M1615" i="2"/>
  <c r="M1614" i="2"/>
  <c r="M1613" i="2"/>
  <c r="M1612" i="2"/>
  <c r="M1611" i="2"/>
  <c r="M1610" i="2"/>
  <c r="M1609" i="2"/>
  <c r="M2120" i="2"/>
  <c r="M2118" i="2"/>
  <c r="M2117" i="2"/>
  <c r="M2095" i="2"/>
  <c r="M1604" i="2"/>
  <c r="M1603" i="2"/>
  <c r="M1602" i="2"/>
  <c r="M1601" i="2"/>
  <c r="M1600" i="2"/>
  <c r="M1599" i="2"/>
  <c r="M1598" i="2"/>
  <c r="M1597" i="2"/>
  <c r="M1596" i="2"/>
  <c r="M1595" i="2"/>
  <c r="M1594" i="2"/>
  <c r="M1593" i="2"/>
  <c r="M1592" i="2"/>
  <c r="M1591" i="2"/>
  <c r="M1590" i="2"/>
  <c r="M1589" i="2"/>
  <c r="M1588" i="2"/>
  <c r="M1587" i="2"/>
  <c r="M1586" i="2"/>
  <c r="M1585" i="2"/>
  <c r="M1584" i="2"/>
  <c r="M1583" i="2"/>
  <c r="M1582" i="2"/>
  <c r="M1581" i="2"/>
  <c r="M1580" i="2"/>
  <c r="M1579" i="2"/>
  <c r="M1578" i="2"/>
  <c r="M1577" i="2"/>
  <c r="M1576" i="2"/>
  <c r="M1575" i="2"/>
  <c r="M1574" i="2"/>
  <c r="M2094" i="2"/>
  <c r="M1571" i="2"/>
  <c r="M2087" i="2"/>
  <c r="M1569" i="2"/>
  <c r="M1568" i="2"/>
  <c r="M1567" i="2"/>
  <c r="M1566" i="2"/>
  <c r="M1565" i="2"/>
  <c r="M1564" i="2"/>
  <c r="M2081" i="2"/>
  <c r="M1562" i="2"/>
  <c r="M2080" i="2"/>
  <c r="M1560" i="2"/>
  <c r="M2079" i="2"/>
  <c r="M2076" i="2"/>
  <c r="M2035" i="2"/>
  <c r="M1549" i="2"/>
  <c r="M1548" i="2"/>
  <c r="M1547" i="2"/>
  <c r="M1546" i="2"/>
  <c r="M1545" i="2"/>
  <c r="M1544" i="2"/>
  <c r="M1543" i="2"/>
  <c r="M1542" i="2"/>
  <c r="M1541" i="2"/>
  <c r="M1540" i="2"/>
  <c r="M1539" i="2"/>
  <c r="M1538" i="2"/>
  <c r="M1537" i="2"/>
  <c r="M477" i="2"/>
  <c r="M476" i="2"/>
  <c r="M475" i="2"/>
  <c r="M474" i="2"/>
  <c r="M473" i="2"/>
  <c r="M472" i="2"/>
  <c r="M471" i="2"/>
  <c r="M470" i="2"/>
  <c r="M469" i="2"/>
  <c r="M450" i="2"/>
  <c r="M1526" i="2"/>
  <c r="M2005" i="2"/>
  <c r="M1524" i="2"/>
  <c r="M1523" i="2"/>
  <c r="M1522" i="2"/>
  <c r="M1521" i="2"/>
  <c r="M1520" i="2"/>
  <c r="M1519" i="2"/>
  <c r="M1518" i="2"/>
  <c r="M1517" i="2"/>
  <c r="M1516" i="2"/>
  <c r="M1515" i="2"/>
  <c r="M1514" i="2"/>
  <c r="M1513" i="2"/>
  <c r="M1512" i="2"/>
  <c r="M1511" i="2"/>
  <c r="M1510" i="2"/>
  <c r="M1509" i="2"/>
  <c r="M1508" i="2"/>
  <c r="M1507" i="2"/>
  <c r="M1506" i="2"/>
  <c r="M1505" i="2"/>
  <c r="M1504" i="2"/>
  <c r="M1503" i="2"/>
  <c r="M1502" i="2"/>
  <c r="M1501" i="2"/>
  <c r="M1500" i="2"/>
  <c r="M1499" i="2"/>
  <c r="M1498" i="2"/>
  <c r="M2004" i="2"/>
  <c r="M1496" i="2"/>
  <c r="M1495" i="2"/>
  <c r="M1494" i="2"/>
  <c r="M1493" i="2"/>
  <c r="M1492" i="2"/>
  <c r="M1997" i="2"/>
  <c r="M1490" i="2"/>
  <c r="M1489" i="2"/>
  <c r="M1488" i="2"/>
  <c r="M1487" i="2"/>
  <c r="M1486" i="2"/>
  <c r="M1485" i="2"/>
  <c r="M1484" i="2"/>
  <c r="M1483" i="2"/>
  <c r="M1482" i="2"/>
  <c r="M1481" i="2"/>
  <c r="M1480" i="2"/>
  <c r="M1479" i="2"/>
  <c r="M1478" i="2"/>
  <c r="M1477" i="2"/>
  <c r="M1476" i="2"/>
  <c r="M1475" i="2"/>
  <c r="M1474" i="2"/>
  <c r="M1473" i="2"/>
  <c r="M1472" i="2"/>
  <c r="M1996" i="2"/>
  <c r="M1470" i="2"/>
  <c r="M1469" i="2"/>
  <c r="M1468" i="2"/>
  <c r="M1467" i="2"/>
  <c r="M1466" i="2"/>
  <c r="M1465" i="2"/>
  <c r="M1464" i="2"/>
  <c r="M1463" i="2"/>
  <c r="M1462" i="2"/>
  <c r="M1461" i="2"/>
  <c r="M1460" i="2"/>
  <c r="M1459" i="2"/>
  <c r="M1458" i="2"/>
  <c r="M1457" i="2"/>
  <c r="M1456" i="2"/>
  <c r="M1455" i="2"/>
  <c r="M1454" i="2"/>
  <c r="M1453" i="2"/>
  <c r="M1452" i="2"/>
  <c r="M1451" i="2"/>
  <c r="M1450" i="2"/>
  <c r="M1449" i="2"/>
  <c r="M1448" i="2"/>
  <c r="M1447" i="2"/>
  <c r="M1446" i="2"/>
  <c r="M1445" i="2"/>
  <c r="M1444" i="2"/>
  <c r="M1443" i="2"/>
  <c r="M1442" i="2"/>
  <c r="M1441" i="2"/>
  <c r="M1440" i="2"/>
  <c r="M1439" i="2"/>
  <c r="M1438" i="2"/>
  <c r="M1437" i="2"/>
  <c r="M1436" i="2"/>
  <c r="M1435" i="2"/>
  <c r="M1434" i="2"/>
  <c r="M1433" i="2"/>
  <c r="M1432" i="2"/>
  <c r="M1431" i="2"/>
  <c r="M1430" i="2"/>
  <c r="M1429" i="2"/>
  <c r="M1428" i="2"/>
  <c r="M1427" i="2"/>
  <c r="M1426" i="2"/>
  <c r="M1425" i="2"/>
  <c r="M1424" i="2"/>
  <c r="M1423" i="2"/>
  <c r="M1422" i="2"/>
  <c r="M1421" i="2"/>
  <c r="M1420" i="2"/>
  <c r="M1968" i="2"/>
  <c r="M1418" i="2"/>
  <c r="M1417" i="2"/>
  <c r="M1967" i="2"/>
  <c r="M1415" i="2"/>
  <c r="M1414" i="2"/>
  <c r="M1413" i="2"/>
  <c r="M1412" i="2"/>
  <c r="M1411" i="2"/>
  <c r="M1966" i="2"/>
  <c r="M1938" i="2"/>
  <c r="M1928" i="2"/>
  <c r="M1407" i="2"/>
  <c r="M1406" i="2"/>
  <c r="M1405" i="2"/>
  <c r="M1404" i="2"/>
  <c r="M1403" i="2"/>
  <c r="M1402" i="2"/>
  <c r="M1401" i="2"/>
  <c r="M1926" i="2"/>
  <c r="M1924" i="2"/>
  <c r="M1922" i="2"/>
  <c r="M1397" i="2"/>
  <c r="M1396" i="2"/>
  <c r="M1395" i="2"/>
  <c r="M1394" i="2"/>
  <c r="M1393" i="2"/>
  <c r="M1392" i="2"/>
  <c r="M1920" i="2"/>
  <c r="M1390" i="2"/>
  <c r="M1389" i="2"/>
  <c r="M1388" i="2"/>
  <c r="M1387" i="2"/>
  <c r="M1386" i="2"/>
  <c r="M1385" i="2"/>
  <c r="M1384" i="2"/>
  <c r="M1383" i="2"/>
  <c r="M1382" i="2"/>
  <c r="M1381" i="2"/>
  <c r="M1380" i="2"/>
  <c r="M1379" i="2"/>
  <c r="M1378" i="2"/>
  <c r="M1377" i="2"/>
  <c r="M1376" i="2"/>
  <c r="M1913" i="2"/>
  <c r="M1905" i="2"/>
  <c r="M1904" i="2"/>
  <c r="M1761" i="2"/>
  <c r="M1759" i="2"/>
  <c r="M1733" i="2"/>
  <c r="M1369" i="2"/>
  <c r="M1368" i="2"/>
  <c r="M1367" i="2"/>
  <c r="M1730" i="2"/>
  <c r="M1727" i="2"/>
  <c r="M1724" i="2"/>
  <c r="M1363" i="2"/>
  <c r="M1362" i="2"/>
  <c r="M1361" i="2"/>
  <c r="M1360" i="2"/>
  <c r="M1359" i="2"/>
  <c r="M1358" i="2"/>
  <c r="M1357" i="2"/>
  <c r="M1356" i="2"/>
  <c r="M1355" i="2"/>
  <c r="M1354" i="2"/>
  <c r="M1353" i="2"/>
  <c r="M1352" i="2"/>
  <c r="M1351" i="2"/>
  <c r="M1350" i="2"/>
  <c r="M1723" i="2"/>
  <c r="M1719" i="2"/>
  <c r="M1718" i="2"/>
  <c r="M391" i="2"/>
  <c r="M1324" i="2"/>
  <c r="M1296" i="2"/>
  <c r="M1295" i="2"/>
  <c r="M1294" i="2"/>
  <c r="M1293" i="2"/>
  <c r="M1292" i="2"/>
  <c r="M1291" i="2"/>
  <c r="M1290" i="2"/>
  <c r="M1289" i="2"/>
  <c r="M1288" i="2"/>
  <c r="M1287" i="2"/>
  <c r="M1286" i="2"/>
  <c r="M1285" i="2"/>
  <c r="M1284" i="2"/>
  <c r="M1283" i="2"/>
  <c r="M1282" i="2"/>
  <c r="M1559" i="2"/>
  <c r="M1280" i="2"/>
  <c r="M760" i="2"/>
  <c r="M759" i="2"/>
  <c r="M680" i="2"/>
  <c r="M677" i="2"/>
  <c r="M676" i="2"/>
  <c r="M675" i="2"/>
  <c r="M595" i="2"/>
  <c r="M594" i="2"/>
  <c r="M593" i="2"/>
  <c r="M592" i="2"/>
  <c r="M1277" i="2"/>
  <c r="M590" i="2"/>
  <c r="M589" i="2"/>
  <c r="M588" i="2"/>
  <c r="M587" i="2"/>
  <c r="M586" i="2"/>
  <c r="M585" i="2"/>
  <c r="M576" i="2"/>
  <c r="M1248" i="2"/>
  <c r="M1245" i="2"/>
  <c r="M1244" i="2"/>
  <c r="M1240" i="2"/>
  <c r="M1239" i="2"/>
  <c r="M1238" i="2"/>
  <c r="M1237" i="2"/>
  <c r="M1231" i="2"/>
  <c r="M1193" i="2"/>
  <c r="M1189" i="2"/>
  <c r="M1187" i="2"/>
  <c r="M468" i="2"/>
  <c r="M467" i="2"/>
  <c r="M466" i="2"/>
  <c r="M465" i="2"/>
  <c r="M464" i="2"/>
  <c r="M463" i="2"/>
  <c r="M462" i="2"/>
  <c r="M461" i="2"/>
  <c r="M460" i="2"/>
  <c r="I2279" i="2"/>
  <c r="I2278" i="2"/>
  <c r="I2277" i="2"/>
  <c r="I2276" i="2"/>
  <c r="I2275" i="2"/>
  <c r="I2274" i="2"/>
  <c r="I2273" i="2"/>
  <c r="I2272" i="2"/>
  <c r="I2271" i="2"/>
  <c r="I2270" i="2"/>
  <c r="I2269" i="2"/>
  <c r="I2268" i="2"/>
  <c r="I2267" i="2"/>
  <c r="I2266" i="2"/>
  <c r="I2265" i="2"/>
  <c r="I2264" i="2"/>
  <c r="I2263" i="2"/>
  <c r="I2262" i="2"/>
  <c r="I2261" i="2"/>
  <c r="I2260" i="2"/>
  <c r="I2259" i="2"/>
  <c r="I2258" i="2"/>
  <c r="I2257" i="2"/>
  <c r="I2256" i="2"/>
  <c r="I2255" i="2"/>
  <c r="I2254" i="2"/>
  <c r="I2253" i="2"/>
  <c r="I2252" i="2"/>
  <c r="I2251" i="2"/>
  <c r="I2250" i="2"/>
  <c r="I2249" i="2"/>
  <c r="I2248" i="2"/>
  <c r="I2247" i="2"/>
  <c r="I2246" i="2"/>
  <c r="I2245" i="2"/>
  <c r="I2244" i="2"/>
  <c r="I2243" i="2"/>
  <c r="I2242" i="2"/>
  <c r="I2241" i="2"/>
  <c r="I2240" i="2"/>
  <c r="I2239" i="2"/>
  <c r="I2238" i="2"/>
  <c r="I2237" i="2"/>
  <c r="I2236" i="2"/>
  <c r="I2235" i="2"/>
  <c r="I2234" i="2"/>
  <c r="I2233" i="2"/>
  <c r="I2232" i="2"/>
  <c r="I2231" i="2"/>
  <c r="I2230" i="2"/>
  <c r="I2229" i="2"/>
  <c r="I2228" i="2"/>
  <c r="I2227" i="2"/>
  <c r="I2226" i="2"/>
  <c r="I2225" i="2"/>
  <c r="I2224" i="2"/>
  <c r="I2223" i="2"/>
  <c r="I2222" i="2"/>
  <c r="I2221" i="2"/>
  <c r="I2220" i="2"/>
  <c r="I2219" i="2"/>
  <c r="I2218" i="2"/>
  <c r="I2217" i="2"/>
  <c r="I2216" i="2"/>
  <c r="I2215" i="2"/>
  <c r="I2214" i="2"/>
  <c r="I2213" i="2"/>
  <c r="I2212" i="2"/>
  <c r="I2211" i="2"/>
  <c r="I2210" i="2"/>
  <c r="I2209" i="2"/>
  <c r="I2208" i="2"/>
  <c r="I2207" i="2"/>
  <c r="I2206" i="2"/>
  <c r="I2205" i="2"/>
  <c r="I2204" i="2"/>
  <c r="I2203" i="2"/>
  <c r="I2202" i="2"/>
  <c r="I2201" i="2"/>
  <c r="I2200" i="2"/>
  <c r="I2199" i="2"/>
  <c r="I2198" i="2"/>
  <c r="I2197" i="2"/>
  <c r="I2196" i="2"/>
  <c r="I2195" i="2"/>
  <c r="I2194" i="2"/>
  <c r="I2193" i="2"/>
  <c r="I996" i="2"/>
  <c r="I989" i="2"/>
  <c r="I2190" i="2"/>
  <c r="I988" i="2"/>
  <c r="I2188" i="2"/>
  <c r="I2187" i="2"/>
  <c r="I2186" i="2"/>
  <c r="I2185" i="2"/>
  <c r="I2184" i="2"/>
  <c r="I2183" i="2"/>
  <c r="I2182" i="2"/>
  <c r="I2181" i="2"/>
  <c r="I971" i="2"/>
  <c r="I2179" i="2"/>
  <c r="I2178" i="2"/>
  <c r="I2177" i="2"/>
  <c r="I2176" i="2"/>
  <c r="I2175" i="2"/>
  <c r="I2174" i="2"/>
  <c r="I2173" i="2"/>
  <c r="I2172" i="2"/>
  <c r="I2171" i="2"/>
  <c r="I2170" i="2"/>
  <c r="I2169" i="2"/>
  <c r="I2168" i="2"/>
  <c r="I2167" i="2"/>
  <c r="I2166" i="2"/>
  <c r="I2165" i="2"/>
  <c r="I2164" i="2"/>
  <c r="I2163" i="2"/>
  <c r="I2162" i="2"/>
  <c r="I2161" i="2"/>
  <c r="I2160" i="2"/>
  <c r="I2159" i="2"/>
  <c r="I2158" i="2"/>
  <c r="I2157" i="2"/>
  <c r="I2156" i="2"/>
  <c r="I2155" i="2"/>
  <c r="I2154" i="2"/>
  <c r="I2153" i="2"/>
  <c r="I2152" i="2"/>
  <c r="I2151" i="2"/>
  <c r="I2150" i="2"/>
  <c r="I2149" i="2"/>
  <c r="I2148" i="2"/>
  <c r="I2147" i="2"/>
  <c r="I2146" i="2"/>
  <c r="I2145" i="2"/>
  <c r="I2332" i="2"/>
  <c r="I2330" i="2"/>
  <c r="I2142" i="2"/>
  <c r="I2141" i="2"/>
  <c r="I2140" i="2"/>
  <c r="I2139" i="2"/>
  <c r="I2138" i="2"/>
  <c r="I2137" i="2"/>
  <c r="I2136" i="2"/>
  <c r="I2135" i="2"/>
  <c r="I2134" i="2"/>
  <c r="I2133" i="2"/>
  <c r="I2132" i="2"/>
  <c r="I2131" i="2"/>
  <c r="I2130" i="2"/>
  <c r="I2129" i="2"/>
  <c r="I2128" i="2"/>
  <c r="I2127" i="2"/>
  <c r="I2126" i="2"/>
  <c r="I2125" i="2"/>
  <c r="I2124" i="2"/>
  <c r="I2123" i="2"/>
  <c r="I2122" i="2"/>
  <c r="I2121" i="2"/>
  <c r="I2329" i="2"/>
  <c r="I2119" i="2"/>
  <c r="I2328" i="2"/>
  <c r="I2327" i="2"/>
  <c r="I2116" i="2"/>
  <c r="I2115" i="2"/>
  <c r="I2114" i="2"/>
  <c r="I2113" i="2"/>
  <c r="I2112" i="2"/>
  <c r="I2111" i="2"/>
  <c r="I2110" i="2"/>
  <c r="I2109" i="2"/>
  <c r="I2108" i="2"/>
  <c r="I2107" i="2"/>
  <c r="I2106" i="2"/>
  <c r="I2105" i="2"/>
  <c r="I2104" i="2"/>
  <c r="I2103" i="2"/>
  <c r="I2102" i="2"/>
  <c r="I2101" i="2"/>
  <c r="I2100" i="2"/>
  <c r="I2099" i="2"/>
  <c r="I2098" i="2"/>
  <c r="I2097" i="2"/>
  <c r="I2096" i="2"/>
  <c r="I2311" i="2"/>
  <c r="I2310" i="2"/>
  <c r="I2093" i="2"/>
  <c r="I2092" i="2"/>
  <c r="I2091" i="2"/>
  <c r="I2090" i="2"/>
  <c r="I2089" i="2"/>
  <c r="I2088" i="2"/>
  <c r="I970" i="2"/>
  <c r="I2086" i="2"/>
  <c r="I2085" i="2"/>
  <c r="I2084" i="2"/>
  <c r="I2083" i="2"/>
  <c r="I2082" i="2"/>
  <c r="I2294" i="2"/>
  <c r="I969" i="2"/>
  <c r="I968" i="2"/>
  <c r="I2078" i="2"/>
  <c r="I2077" i="2"/>
  <c r="I967" i="2"/>
  <c r="I2075" i="2"/>
  <c r="I2074" i="2"/>
  <c r="I2073" i="2"/>
  <c r="I2293" i="2"/>
  <c r="I2071" i="2"/>
  <c r="I2070" i="2"/>
  <c r="I2069" i="2"/>
  <c r="I2068" i="2"/>
  <c r="I2067" i="2"/>
  <c r="I2066" i="2"/>
  <c r="I2065" i="2"/>
  <c r="I2064" i="2"/>
  <c r="I2063" i="2"/>
  <c r="I2062" i="2"/>
  <c r="I2061" i="2"/>
  <c r="I2060" i="2"/>
  <c r="I2059" i="2"/>
  <c r="I2058" i="2"/>
  <c r="I2057" i="2"/>
  <c r="I2056" i="2"/>
  <c r="I2055" i="2"/>
  <c r="I2054" i="2"/>
  <c r="I2053" i="2"/>
  <c r="I2052" i="2"/>
  <c r="I2051" i="2"/>
  <c r="I2050" i="2"/>
  <c r="I2049" i="2"/>
  <c r="I2048" i="2"/>
  <c r="I2047" i="2"/>
  <c r="I2046" i="2"/>
  <c r="I2045" i="2"/>
  <c r="I2044" i="2"/>
  <c r="I2043" i="2"/>
  <c r="I2042" i="2"/>
  <c r="I2041" i="2"/>
  <c r="I2040" i="2"/>
  <c r="I2039" i="2"/>
  <c r="I2038" i="2"/>
  <c r="I2037" i="2"/>
  <c r="I2036" i="2"/>
  <c r="I966" i="2"/>
  <c r="I2034" i="2"/>
  <c r="I2033" i="2"/>
  <c r="I2032" i="2"/>
  <c r="I2031" i="2"/>
  <c r="I2030" i="2"/>
  <c r="I2029" i="2"/>
  <c r="I2028" i="2"/>
  <c r="I2027" i="2"/>
  <c r="I2026" i="2"/>
  <c r="I2025" i="2"/>
  <c r="I2024" i="2"/>
  <c r="I2023" i="2"/>
  <c r="I2022" i="2"/>
  <c r="I2021" i="2"/>
  <c r="I2020" i="2"/>
  <c r="I2019" i="2"/>
  <c r="I2018" i="2"/>
  <c r="I2017" i="2"/>
  <c r="I2016" i="2"/>
  <c r="I2015" i="2"/>
  <c r="I2014" i="2"/>
  <c r="I2013" i="2"/>
  <c r="I2012" i="2"/>
  <c r="I2011" i="2"/>
  <c r="I2010" i="2"/>
  <c r="I2009" i="2"/>
  <c r="I2008" i="2"/>
  <c r="I2007" i="2"/>
  <c r="I2006" i="2"/>
  <c r="I964" i="2"/>
  <c r="I926" i="2"/>
  <c r="I2003" i="2"/>
  <c r="I2002" i="2"/>
  <c r="I2001" i="2"/>
  <c r="I2000" i="2"/>
  <c r="I1999" i="2"/>
  <c r="I1998" i="2"/>
  <c r="I2292" i="2"/>
  <c r="I2288" i="2"/>
  <c r="I1995" i="2"/>
  <c r="I1994" i="2"/>
  <c r="I1993" i="2"/>
  <c r="I1992" i="2"/>
  <c r="I1991" i="2"/>
  <c r="I1990" i="2"/>
  <c r="I1989" i="2"/>
  <c r="I1988" i="2"/>
  <c r="I1987" i="2"/>
  <c r="I1986" i="2"/>
  <c r="I1985" i="2"/>
  <c r="I1984" i="2"/>
  <c r="I1983" i="2"/>
  <c r="I1982" i="2"/>
  <c r="I1981" i="2"/>
  <c r="I1980" i="2"/>
  <c r="I1979" i="2"/>
  <c r="I1978" i="2"/>
  <c r="I1977" i="2"/>
  <c r="I1976" i="2"/>
  <c r="I1975" i="2"/>
  <c r="I1974" i="2"/>
  <c r="I1973" i="2"/>
  <c r="I1972" i="2"/>
  <c r="I1971" i="2"/>
  <c r="I1970" i="2"/>
  <c r="I1969" i="2"/>
  <c r="I925" i="2"/>
  <c r="I866" i="2"/>
  <c r="I859" i="2"/>
  <c r="I1965" i="2"/>
  <c r="I1964" i="2"/>
  <c r="I1963" i="2"/>
  <c r="I1962" i="2"/>
  <c r="I1961" i="2"/>
  <c r="I1960" i="2"/>
  <c r="I1959" i="2"/>
  <c r="I1958" i="2"/>
  <c r="I1957" i="2"/>
  <c r="I1956" i="2"/>
  <c r="I1955" i="2"/>
  <c r="I1954" i="2"/>
  <c r="I1953" i="2"/>
  <c r="I1952" i="2"/>
  <c r="I1951" i="2"/>
  <c r="I1950" i="2"/>
  <c r="I1949" i="2"/>
  <c r="I1948" i="2"/>
  <c r="I1947" i="2"/>
  <c r="I1946" i="2"/>
  <c r="I1945" i="2"/>
  <c r="I1944" i="2"/>
  <c r="I1943" i="2"/>
  <c r="I1942" i="2"/>
  <c r="I1941" i="2"/>
  <c r="I1940" i="2"/>
  <c r="I1939" i="2"/>
  <c r="I2287" i="2"/>
  <c r="I1937" i="2"/>
  <c r="I1936" i="2"/>
  <c r="I1935" i="2"/>
  <c r="I1934" i="2"/>
  <c r="I1933" i="2"/>
  <c r="I1932" i="2"/>
  <c r="I1931" i="2"/>
  <c r="I1930" i="2"/>
  <c r="I1929" i="2"/>
  <c r="I858" i="2"/>
  <c r="I1927" i="2"/>
  <c r="I857" i="2"/>
  <c r="I1925" i="2"/>
  <c r="I856" i="2"/>
  <c r="I1923" i="2"/>
  <c r="I831" i="2"/>
  <c r="I1921" i="2"/>
  <c r="I2286" i="2"/>
  <c r="I1919" i="2"/>
  <c r="I1918" i="2"/>
  <c r="I1917" i="2"/>
  <c r="I1916" i="2"/>
  <c r="I1915" i="2"/>
  <c r="I1914" i="2"/>
  <c r="I2285" i="2"/>
  <c r="I1912" i="2"/>
  <c r="I1911" i="2"/>
  <c r="I1910" i="2"/>
  <c r="I1909" i="2"/>
  <c r="I1908" i="2"/>
  <c r="I1907" i="2"/>
  <c r="I1906" i="2"/>
  <c r="I2284" i="2"/>
  <c r="I2192" i="2"/>
  <c r="I1903" i="2"/>
  <c r="I1902" i="2"/>
  <c r="I1901" i="2"/>
  <c r="I1900" i="2"/>
  <c r="I1899" i="2"/>
  <c r="I1898" i="2"/>
  <c r="I1897" i="2"/>
  <c r="I1896" i="2"/>
  <c r="I1895" i="2"/>
  <c r="I1894" i="2"/>
  <c r="I1893" i="2"/>
  <c r="I1892" i="2"/>
  <c r="I1891" i="2"/>
  <c r="I1890" i="2"/>
  <c r="I1889" i="2"/>
  <c r="I1888" i="2"/>
  <c r="I1887" i="2"/>
  <c r="I1886" i="2"/>
  <c r="I1885" i="2"/>
  <c r="I1884" i="2"/>
  <c r="I1883" i="2"/>
  <c r="I1882" i="2"/>
  <c r="I1881" i="2"/>
  <c r="I1880" i="2"/>
  <c r="I1879" i="2"/>
  <c r="I1878" i="2"/>
  <c r="I1877" i="2"/>
  <c r="I1876" i="2"/>
  <c r="I1875" i="2"/>
  <c r="I1874" i="2"/>
  <c r="I1873" i="2"/>
  <c r="I1872" i="2"/>
  <c r="I1871" i="2"/>
  <c r="I1870" i="2"/>
  <c r="I1869" i="2"/>
  <c r="I1868" i="2"/>
  <c r="I1867" i="2"/>
  <c r="I1866" i="2"/>
  <c r="I1865" i="2"/>
  <c r="I1864" i="2"/>
  <c r="I1863" i="2"/>
  <c r="I1862" i="2"/>
  <c r="I1861" i="2"/>
  <c r="I1860" i="2"/>
  <c r="I1859" i="2"/>
  <c r="I1858" i="2"/>
  <c r="I1857" i="2"/>
  <c r="I1856" i="2"/>
  <c r="I1855" i="2"/>
  <c r="I1854" i="2"/>
  <c r="I1853" i="2"/>
  <c r="I1852" i="2"/>
  <c r="I1851" i="2"/>
  <c r="I1850" i="2"/>
  <c r="I1849" i="2"/>
  <c r="I1848" i="2"/>
  <c r="I1847" i="2"/>
  <c r="I1846" i="2"/>
  <c r="I1845" i="2"/>
  <c r="I1844" i="2"/>
  <c r="I1843" i="2"/>
  <c r="I1842" i="2"/>
  <c r="I1841" i="2"/>
  <c r="I1840" i="2"/>
  <c r="I1839" i="2"/>
  <c r="I1838" i="2"/>
  <c r="I1837" i="2"/>
  <c r="I1836" i="2"/>
  <c r="I1835" i="2"/>
  <c r="I1834" i="2"/>
  <c r="I1833" i="2"/>
  <c r="I1832" i="2"/>
  <c r="I1831" i="2"/>
  <c r="I1830" i="2"/>
  <c r="I1829" i="2"/>
  <c r="I1828" i="2"/>
  <c r="I1827" i="2"/>
  <c r="I1826" i="2"/>
  <c r="I1825" i="2"/>
  <c r="I1824" i="2"/>
  <c r="I1823" i="2"/>
  <c r="I1822" i="2"/>
  <c r="I1821" i="2"/>
  <c r="I1820" i="2"/>
  <c r="I1819" i="2"/>
  <c r="I1818" i="2"/>
  <c r="I1817" i="2"/>
  <c r="I1816" i="2"/>
  <c r="I1815" i="2"/>
  <c r="I1814" i="2"/>
  <c r="I1813" i="2"/>
  <c r="I1812" i="2"/>
  <c r="I1811" i="2"/>
  <c r="I1810" i="2"/>
  <c r="I1809" i="2"/>
  <c r="I1808" i="2"/>
  <c r="I1807" i="2"/>
  <c r="I1806" i="2"/>
  <c r="I1805" i="2"/>
  <c r="I1804" i="2"/>
  <c r="I1803" i="2"/>
  <c r="I1802" i="2"/>
  <c r="I1801" i="2"/>
  <c r="I1800" i="2"/>
  <c r="I1799" i="2"/>
  <c r="I1798" i="2"/>
  <c r="I1797" i="2"/>
  <c r="I1796" i="2"/>
  <c r="I1795" i="2"/>
  <c r="I1794" i="2"/>
  <c r="I1793" i="2"/>
  <c r="I1792" i="2"/>
  <c r="I1791" i="2"/>
  <c r="I1790" i="2"/>
  <c r="I1789" i="2"/>
  <c r="I1788" i="2"/>
  <c r="I1787" i="2"/>
  <c r="I1786" i="2"/>
  <c r="I1785" i="2"/>
  <c r="I1784" i="2"/>
  <c r="I1783" i="2"/>
  <c r="I1782" i="2"/>
  <c r="I1781" i="2"/>
  <c r="I1780" i="2"/>
  <c r="I1779" i="2"/>
  <c r="I1778" i="2"/>
  <c r="I1777" i="2"/>
  <c r="I1776" i="2"/>
  <c r="I1775" i="2"/>
  <c r="I1774" i="2"/>
  <c r="I1773" i="2"/>
  <c r="I1772" i="2"/>
  <c r="I1771" i="2"/>
  <c r="I1770" i="2"/>
  <c r="I1769" i="2"/>
  <c r="I1768" i="2"/>
  <c r="I1767" i="2"/>
  <c r="I1766" i="2"/>
  <c r="I1765" i="2"/>
  <c r="I1764" i="2"/>
  <c r="I1763" i="2"/>
  <c r="I1762" i="2"/>
  <c r="I776" i="2"/>
  <c r="I1760" i="2"/>
  <c r="I591" i="2"/>
  <c r="I1758" i="2"/>
  <c r="I1757" i="2"/>
  <c r="I1756" i="2"/>
  <c r="I1755" i="2"/>
  <c r="I1754" i="2"/>
  <c r="I1753" i="2"/>
  <c r="I1752" i="2"/>
  <c r="I1751" i="2"/>
  <c r="I1750" i="2"/>
  <c r="I1749" i="2"/>
  <c r="I1748" i="2"/>
  <c r="I1747" i="2"/>
  <c r="I1746" i="2"/>
  <c r="I1745" i="2"/>
  <c r="I1744" i="2"/>
  <c r="I1743" i="2"/>
  <c r="I1742" i="2"/>
  <c r="I1741" i="2"/>
  <c r="I1740" i="2"/>
  <c r="I1739" i="2"/>
  <c r="I1738" i="2"/>
  <c r="I1737" i="2"/>
  <c r="I1736" i="2"/>
  <c r="I1735" i="2"/>
  <c r="I1734" i="2"/>
  <c r="I527" i="2"/>
  <c r="I1732" i="2"/>
  <c r="I1731" i="2"/>
  <c r="I526" i="2"/>
  <c r="I1729" i="2"/>
  <c r="I1728" i="2"/>
  <c r="I522" i="2"/>
  <c r="I1726" i="2"/>
  <c r="I1725" i="2"/>
  <c r="I479" i="2"/>
  <c r="I2191" i="2"/>
  <c r="I1722" i="2"/>
  <c r="I1721" i="2"/>
  <c r="I1720" i="2"/>
  <c r="I2189" i="2"/>
  <c r="I478" i="2"/>
  <c r="I2180" i="2"/>
  <c r="I1716" i="2"/>
  <c r="I1715" i="2"/>
  <c r="I1714" i="2"/>
  <c r="I1713" i="2"/>
  <c r="I2144" i="2"/>
  <c r="I1711" i="2"/>
  <c r="I2143" i="2"/>
  <c r="I1709" i="2"/>
  <c r="I1708" i="2"/>
  <c r="I1707" i="2"/>
  <c r="I1706" i="2"/>
  <c r="I1705" i="2"/>
  <c r="I1704" i="2"/>
  <c r="I1703" i="2"/>
  <c r="I1702" i="2"/>
  <c r="I1701" i="2"/>
  <c r="I1700" i="2"/>
  <c r="I1699" i="2"/>
  <c r="I1698" i="2"/>
  <c r="I1697" i="2"/>
  <c r="I1696" i="2"/>
  <c r="I1695" i="2"/>
  <c r="I1694" i="2"/>
  <c r="I1693" i="2"/>
  <c r="I1692" i="2"/>
  <c r="I1691" i="2"/>
  <c r="I1690" i="2"/>
  <c r="I1689" i="2"/>
  <c r="I1688" i="2"/>
  <c r="I1687" i="2"/>
  <c r="I1686" i="2"/>
  <c r="I1685" i="2"/>
  <c r="I1684" i="2"/>
  <c r="I1683" i="2"/>
  <c r="I1682" i="2"/>
  <c r="I1681" i="2"/>
  <c r="I1680" i="2"/>
  <c r="I1679" i="2"/>
  <c r="I1678" i="2"/>
  <c r="I1677" i="2"/>
  <c r="I1676" i="2"/>
  <c r="I1675" i="2"/>
  <c r="I1674" i="2"/>
  <c r="I1673" i="2"/>
  <c r="I1672" i="2"/>
  <c r="I1671" i="2"/>
  <c r="I1670" i="2"/>
  <c r="I1669" i="2"/>
  <c r="I1668" i="2"/>
  <c r="I1667" i="2"/>
  <c r="I1666" i="2"/>
  <c r="I1665" i="2"/>
  <c r="I1664" i="2"/>
  <c r="I1663" i="2"/>
  <c r="I1662" i="2"/>
  <c r="I1661" i="2"/>
  <c r="I1660" i="2"/>
  <c r="I1659" i="2"/>
  <c r="I1658" i="2"/>
  <c r="I1657" i="2"/>
  <c r="I1656" i="2"/>
  <c r="I1655" i="2"/>
  <c r="I1654" i="2"/>
  <c r="I1653" i="2"/>
  <c r="I1652" i="2"/>
  <c r="I1651" i="2"/>
  <c r="I1650" i="2"/>
  <c r="I1649" i="2"/>
  <c r="I1648" i="2"/>
  <c r="I1647" i="2"/>
  <c r="I1646" i="2"/>
  <c r="I1645" i="2"/>
  <c r="I1644" i="2"/>
  <c r="I1643" i="2"/>
  <c r="I1642" i="2"/>
  <c r="I1641" i="2"/>
  <c r="I1640" i="2"/>
  <c r="I1639" i="2"/>
  <c r="I1638" i="2"/>
  <c r="I1637" i="2"/>
  <c r="I1636" i="2"/>
  <c r="I1635" i="2"/>
  <c r="I1634" i="2"/>
  <c r="I1633" i="2"/>
  <c r="I1632" i="2"/>
  <c r="I1631" i="2"/>
  <c r="I1630" i="2"/>
  <c r="I1629" i="2"/>
  <c r="I1628" i="2"/>
  <c r="I1627" i="2"/>
  <c r="I1626" i="2"/>
  <c r="I1625" i="2"/>
  <c r="I1624" i="2"/>
  <c r="I1623" i="2"/>
  <c r="I1622" i="2"/>
  <c r="I1621" i="2"/>
  <c r="I1620" i="2"/>
  <c r="I1619" i="2"/>
  <c r="I1618" i="2"/>
  <c r="I1617" i="2"/>
  <c r="I1616" i="2"/>
  <c r="I1615" i="2"/>
  <c r="I1614" i="2"/>
  <c r="I1613" i="2"/>
  <c r="I1612" i="2"/>
  <c r="I1611" i="2"/>
  <c r="I1610" i="2"/>
  <c r="I1609" i="2"/>
  <c r="I2120" i="2"/>
  <c r="I2118" i="2"/>
  <c r="I2117" i="2"/>
  <c r="I2095" i="2"/>
  <c r="I1604" i="2"/>
  <c r="I1603" i="2"/>
  <c r="I1602" i="2"/>
  <c r="I1601" i="2"/>
  <c r="I1600" i="2"/>
  <c r="I1599" i="2"/>
  <c r="I1598" i="2"/>
  <c r="I1597" i="2"/>
  <c r="I1596" i="2"/>
  <c r="I1595" i="2"/>
  <c r="I1594" i="2"/>
  <c r="I1593" i="2"/>
  <c r="I1592" i="2"/>
  <c r="I1591" i="2"/>
  <c r="I1590" i="2"/>
  <c r="I1589" i="2"/>
  <c r="I1588" i="2"/>
  <c r="I1587" i="2"/>
  <c r="I1586" i="2"/>
  <c r="I1585" i="2"/>
  <c r="I1584" i="2"/>
  <c r="I1583" i="2"/>
  <c r="I1582" i="2"/>
  <c r="I1581" i="2"/>
  <c r="I1580" i="2"/>
  <c r="I1579" i="2"/>
  <c r="I1578" i="2"/>
  <c r="I1577" i="2"/>
  <c r="I1576" i="2"/>
  <c r="I1575" i="2"/>
  <c r="I1574" i="2"/>
  <c r="I1573" i="2"/>
  <c r="I2094" i="2"/>
  <c r="I1571" i="2"/>
  <c r="I2087" i="2"/>
  <c r="I1569" i="2"/>
  <c r="I1568" i="2"/>
  <c r="I1567" i="2"/>
  <c r="I1566" i="2"/>
  <c r="I1565" i="2"/>
  <c r="I1564" i="2"/>
  <c r="I2081" i="2"/>
  <c r="I1562" i="2"/>
  <c r="I2080" i="2"/>
  <c r="I1560" i="2"/>
  <c r="I2079" i="2"/>
  <c r="I2076" i="2"/>
  <c r="I2072" i="2"/>
  <c r="I1556" i="2"/>
  <c r="I1555" i="2"/>
  <c r="I1554" i="2"/>
  <c r="I1553" i="2"/>
  <c r="I1552" i="2"/>
  <c r="I1551" i="2"/>
  <c r="I2035" i="2"/>
  <c r="I1549" i="2"/>
  <c r="I1548" i="2"/>
  <c r="I1547" i="2"/>
  <c r="I1546" i="2"/>
  <c r="I1545" i="2"/>
  <c r="I1544" i="2"/>
  <c r="I1543" i="2"/>
  <c r="I1542" i="2"/>
  <c r="I1541" i="2"/>
  <c r="I1540" i="2"/>
  <c r="I1539" i="2"/>
  <c r="I1538" i="2"/>
  <c r="I1537" i="2"/>
  <c r="I477" i="2"/>
  <c r="I476" i="2"/>
  <c r="I475" i="2"/>
  <c r="I474" i="2"/>
  <c r="I473" i="2"/>
  <c r="I472" i="2"/>
  <c r="I471" i="2"/>
  <c r="I470" i="2"/>
  <c r="I469" i="2"/>
  <c r="I450" i="2"/>
  <c r="I1526" i="2"/>
  <c r="I2005" i="2"/>
  <c r="I1524" i="2"/>
  <c r="I1523" i="2"/>
  <c r="I1522" i="2"/>
  <c r="I1521" i="2"/>
  <c r="I1520" i="2"/>
  <c r="I1519" i="2"/>
  <c r="I1518" i="2"/>
  <c r="I1517" i="2"/>
  <c r="I1516" i="2"/>
  <c r="I1515" i="2"/>
  <c r="I1514" i="2"/>
  <c r="I1513" i="2"/>
  <c r="I1512" i="2"/>
  <c r="I1511" i="2"/>
  <c r="I1510" i="2"/>
  <c r="I1509" i="2"/>
  <c r="I1508" i="2"/>
  <c r="I1507" i="2"/>
  <c r="I1506" i="2"/>
  <c r="I1505" i="2"/>
  <c r="I1504" i="2"/>
  <c r="I1503" i="2"/>
  <c r="I1502" i="2"/>
  <c r="I1501" i="2"/>
  <c r="I1500" i="2"/>
  <c r="I1499" i="2"/>
  <c r="I1498" i="2"/>
  <c r="I2004" i="2"/>
  <c r="I1496" i="2"/>
  <c r="I1495" i="2"/>
  <c r="I1494" i="2"/>
  <c r="I1493" i="2"/>
  <c r="I1492" i="2"/>
  <c r="I1997" i="2"/>
  <c r="I1490" i="2"/>
  <c r="I1489" i="2"/>
  <c r="I1488" i="2"/>
  <c r="I1487" i="2"/>
  <c r="I1486" i="2"/>
  <c r="I1485" i="2"/>
  <c r="I1484" i="2"/>
  <c r="I1483" i="2"/>
  <c r="I1482" i="2"/>
  <c r="I1481" i="2"/>
  <c r="I1480" i="2"/>
  <c r="I1479" i="2"/>
  <c r="I1478" i="2"/>
  <c r="I1477" i="2"/>
  <c r="I1476" i="2"/>
  <c r="I1475" i="2"/>
  <c r="I1474" i="2"/>
  <c r="I1473" i="2"/>
  <c r="I1472" i="2"/>
  <c r="I1996" i="2"/>
  <c r="I1470" i="2"/>
  <c r="I1469" i="2"/>
  <c r="I1468" i="2"/>
  <c r="I1467" i="2"/>
  <c r="I1466" i="2"/>
  <c r="I1465" i="2"/>
  <c r="I1464" i="2"/>
  <c r="I1463" i="2"/>
  <c r="I1462" i="2"/>
  <c r="I1461" i="2"/>
  <c r="I1460" i="2"/>
  <c r="I1459" i="2"/>
  <c r="I1458" i="2"/>
  <c r="I1457" i="2"/>
  <c r="I1456" i="2"/>
  <c r="I1455" i="2"/>
  <c r="I1454" i="2"/>
  <c r="I1453" i="2"/>
  <c r="I1452" i="2"/>
  <c r="I1451" i="2"/>
  <c r="I1450" i="2"/>
  <c r="I1449" i="2"/>
  <c r="I1448" i="2"/>
  <c r="I1447" i="2"/>
  <c r="I1446" i="2"/>
  <c r="I1445" i="2"/>
  <c r="I1444" i="2"/>
  <c r="I1443" i="2"/>
  <c r="I1442" i="2"/>
  <c r="I1441" i="2"/>
  <c r="I1440" i="2"/>
  <c r="I1439" i="2"/>
  <c r="I1438" i="2"/>
  <c r="I1437" i="2"/>
  <c r="I1436" i="2"/>
  <c r="I1435" i="2"/>
  <c r="I1434" i="2"/>
  <c r="I1433" i="2"/>
  <c r="I1432" i="2"/>
  <c r="I1431" i="2"/>
  <c r="I1430" i="2"/>
  <c r="I1429" i="2"/>
  <c r="I1428" i="2"/>
  <c r="I1427" i="2"/>
  <c r="I1426" i="2"/>
  <c r="I1425" i="2"/>
  <c r="I1424" i="2"/>
  <c r="I1423" i="2"/>
  <c r="I1422" i="2"/>
  <c r="I1421" i="2"/>
  <c r="I1420" i="2"/>
  <c r="I1968" i="2"/>
  <c r="I1418" i="2"/>
  <c r="I1417" i="2"/>
  <c r="I1967" i="2"/>
  <c r="I1415" i="2"/>
  <c r="I1414" i="2"/>
  <c r="I1413" i="2"/>
  <c r="I1412" i="2"/>
  <c r="I1411" i="2"/>
  <c r="I1966" i="2"/>
  <c r="I1938" i="2"/>
  <c r="I1928" i="2"/>
  <c r="I1407" i="2"/>
  <c r="I1406" i="2"/>
  <c r="I1405" i="2"/>
  <c r="I1404" i="2"/>
  <c r="I1403" i="2"/>
  <c r="I1402" i="2"/>
  <c r="I1401" i="2"/>
  <c r="I1926" i="2"/>
  <c r="I1924" i="2"/>
  <c r="I1922" i="2"/>
  <c r="I1397" i="2"/>
  <c r="I1396" i="2"/>
  <c r="I1395" i="2"/>
  <c r="I1394" i="2"/>
  <c r="I1393" i="2"/>
  <c r="I1392" i="2"/>
  <c r="I1920" i="2"/>
  <c r="I1390" i="2"/>
  <c r="I1389" i="2"/>
  <c r="I1388" i="2"/>
  <c r="I1387" i="2"/>
  <c r="I1386" i="2"/>
  <c r="I1385" i="2"/>
  <c r="I1384" i="2"/>
  <c r="I1383" i="2"/>
  <c r="I1382" i="2"/>
  <c r="I1381" i="2"/>
  <c r="I1380" i="2"/>
  <c r="I1379" i="2"/>
  <c r="I1378" i="2"/>
  <c r="I1377" i="2"/>
  <c r="I1376" i="2"/>
  <c r="I1913" i="2"/>
  <c r="I1905" i="2"/>
  <c r="I1904" i="2"/>
  <c r="I1761" i="2"/>
  <c r="I1759" i="2"/>
  <c r="I1733" i="2"/>
  <c r="I1369" i="2"/>
  <c r="I1368" i="2"/>
  <c r="I1367" i="2"/>
  <c r="I1730" i="2"/>
  <c r="I1727" i="2"/>
  <c r="I1724" i="2"/>
  <c r="I1363" i="2"/>
  <c r="I1362" i="2"/>
  <c r="I1361" i="2"/>
  <c r="I1360" i="2"/>
  <c r="I1359" i="2"/>
  <c r="I1358" i="2"/>
  <c r="I1357" i="2"/>
  <c r="I1356" i="2"/>
  <c r="I1355" i="2"/>
  <c r="I1354" i="2"/>
  <c r="I1353" i="2"/>
  <c r="I1352" i="2"/>
  <c r="I1351" i="2"/>
  <c r="I1350" i="2"/>
  <c r="I1723" i="2"/>
  <c r="I1719" i="2"/>
  <c r="I1718" i="2"/>
  <c r="I395" i="2"/>
  <c r="L395" i="2" s="1"/>
  <c r="M395" i="2" s="1"/>
  <c r="I1717" i="2"/>
  <c r="L1717" i="2" s="1"/>
  <c r="M1717" i="2" s="1"/>
  <c r="I1712" i="2"/>
  <c r="L1712" i="2" s="1"/>
  <c r="M1712" i="2" s="1"/>
  <c r="I1710" i="2"/>
  <c r="L1710" i="2" s="1"/>
  <c r="M1710" i="2" s="1"/>
  <c r="I1342" i="2"/>
  <c r="L1342" i="2" s="1"/>
  <c r="M1342" i="2" s="1"/>
  <c r="I391" i="2"/>
  <c r="I1608" i="2"/>
  <c r="L1608" i="2" s="1"/>
  <c r="M1608" i="2" s="1"/>
  <c r="I1607" i="2"/>
  <c r="L1607" i="2" s="1"/>
  <c r="M1607" i="2" s="1"/>
  <c r="I1606" i="2"/>
  <c r="L1606" i="2" s="1"/>
  <c r="M1606" i="2" s="1"/>
  <c r="I1322" i="2"/>
  <c r="L1322" i="2" s="1"/>
  <c r="M1322" i="2" s="1"/>
  <c r="I1605" i="2"/>
  <c r="L1605" i="2" s="1"/>
  <c r="M1605" i="2" s="1"/>
  <c r="I1572" i="2"/>
  <c r="L1572" i="2" s="1"/>
  <c r="M1572" i="2" s="1"/>
  <c r="I1334" i="2"/>
  <c r="L1334" i="2" s="1"/>
  <c r="M1334" i="2" s="1"/>
  <c r="I1333" i="2"/>
  <c r="L1333" i="2" s="1"/>
  <c r="M1333" i="2" s="1"/>
  <c r="I1332" i="2"/>
  <c r="L1332" i="2" s="1"/>
  <c r="M1332" i="2" s="1"/>
  <c r="I1331" i="2"/>
  <c r="L1331" i="2" s="1"/>
  <c r="M1331" i="2" s="1"/>
  <c r="I1330" i="2"/>
  <c r="L1330" i="2" s="1"/>
  <c r="M1330" i="2" s="1"/>
  <c r="I1329" i="2"/>
  <c r="L1329" i="2" s="1"/>
  <c r="M1329" i="2" s="1"/>
  <c r="I1328" i="2"/>
  <c r="L1328" i="2" s="1"/>
  <c r="M1328" i="2" s="1"/>
  <c r="I1327" i="2"/>
  <c r="L1327" i="2" s="1"/>
  <c r="M1327" i="2" s="1"/>
  <c r="I1326" i="2"/>
  <c r="L1326" i="2" s="1"/>
  <c r="M1326" i="2" s="1"/>
  <c r="I1325" i="2"/>
  <c r="L1325" i="2" s="1"/>
  <c r="M1325" i="2" s="1"/>
  <c r="I1324" i="2"/>
  <c r="I1570" i="2"/>
  <c r="L1570" i="2" s="1"/>
  <c r="M1570" i="2" s="1"/>
  <c r="I1321" i="2"/>
  <c r="I1320" i="2"/>
  <c r="I1319" i="2"/>
  <c r="I1318" i="2"/>
  <c r="I1317" i="2"/>
  <c r="I1316" i="2"/>
  <c r="I1315" i="2"/>
  <c r="I1314" i="2"/>
  <c r="I1313" i="2"/>
  <c r="I1312" i="2"/>
  <c r="I1311" i="2"/>
  <c r="I1310" i="2"/>
  <c r="I1309" i="2"/>
  <c r="I1308" i="2"/>
  <c r="I1307" i="2"/>
  <c r="I1306" i="2"/>
  <c r="I1305" i="2"/>
  <c r="I1304" i="2"/>
  <c r="I1303" i="2"/>
  <c r="I1302" i="2"/>
  <c r="I1301" i="2"/>
  <c r="I1300" i="2"/>
  <c r="I1299" i="2"/>
  <c r="I1298" i="2"/>
  <c r="I1297" i="2"/>
  <c r="I1296" i="2"/>
  <c r="I1295" i="2"/>
  <c r="I1294" i="2"/>
  <c r="I1293" i="2"/>
  <c r="I1292" i="2"/>
  <c r="I1291" i="2"/>
  <c r="I1290" i="2"/>
  <c r="I1289" i="2"/>
  <c r="I1288" i="2"/>
  <c r="I1287" i="2"/>
  <c r="I1286" i="2"/>
  <c r="I1285" i="2"/>
  <c r="I1284" i="2"/>
  <c r="I1283" i="2"/>
  <c r="I1282" i="2"/>
  <c r="I1559" i="2"/>
  <c r="I1280" i="2"/>
  <c r="I1279" i="2"/>
  <c r="I1278" i="2"/>
  <c r="I1563" i="2"/>
  <c r="I1276" i="2"/>
  <c r="I1275" i="2"/>
  <c r="I1274" i="2"/>
  <c r="I1273" i="2"/>
  <c r="I1272" i="2"/>
  <c r="I1271" i="2"/>
  <c r="I1270" i="2"/>
  <c r="I1269" i="2"/>
  <c r="I1268" i="2"/>
  <c r="I1267" i="2"/>
  <c r="I1557" i="2"/>
  <c r="I1265" i="2"/>
  <c r="I1264" i="2"/>
  <c r="I1263" i="2"/>
  <c r="I1262" i="2"/>
  <c r="I1261" i="2"/>
  <c r="I1260" i="2"/>
  <c r="I1259" i="2"/>
  <c r="I1258" i="2"/>
  <c r="I1257" i="2"/>
  <c r="I390" i="2"/>
  <c r="I1255" i="2"/>
  <c r="I1254" i="2"/>
  <c r="I1253" i="2"/>
  <c r="I1252" i="2"/>
  <c r="I1251" i="2"/>
  <c r="I1250" i="2"/>
  <c r="I235" i="2"/>
  <c r="I1100" i="2"/>
  <c r="I1247" i="2"/>
  <c r="I1246" i="2"/>
  <c r="I223" i="2"/>
  <c r="I1550" i="2"/>
  <c r="I1243" i="2"/>
  <c r="I1242" i="2"/>
  <c r="I1241" i="2"/>
  <c r="I1536" i="2"/>
  <c r="I1535" i="2"/>
  <c r="I1534" i="2"/>
  <c r="I1533" i="2"/>
  <c r="I1236" i="2"/>
  <c r="I1235" i="2"/>
  <c r="I1234" i="2"/>
  <c r="I1233" i="2"/>
  <c r="I1232" i="2"/>
  <c r="I1532" i="2"/>
  <c r="I1230" i="2"/>
  <c r="I1229" i="2"/>
  <c r="I1228" i="2"/>
  <c r="I1227" i="2"/>
  <c r="I1226" i="2"/>
  <c r="I1225" i="2"/>
  <c r="I1224" i="2"/>
  <c r="I1223" i="2"/>
  <c r="I1222" i="2"/>
  <c r="I1221" i="2"/>
  <c r="I1220" i="2"/>
  <c r="I1219" i="2"/>
  <c r="I1218" i="2"/>
  <c r="I1217" i="2"/>
  <c r="I1216" i="2"/>
  <c r="I1215" i="2"/>
  <c r="I1214" i="2"/>
  <c r="I1213" i="2"/>
  <c r="I1212" i="2"/>
  <c r="I1211" i="2"/>
  <c r="I1210" i="2"/>
  <c r="I1209" i="2"/>
  <c r="I1208" i="2"/>
  <c r="I1207" i="2"/>
  <c r="I1206" i="2"/>
  <c r="I1205" i="2"/>
  <c r="I1204" i="2"/>
  <c r="I1203" i="2"/>
  <c r="I1202" i="2"/>
  <c r="I1201" i="2"/>
  <c r="I1200" i="2"/>
  <c r="I1199" i="2"/>
  <c r="I1198" i="2"/>
  <c r="I1197" i="2"/>
  <c r="I1196" i="2"/>
  <c r="I1195" i="2"/>
  <c r="I1194" i="2"/>
  <c r="I222" i="2"/>
  <c r="I1192" i="2"/>
  <c r="I1191" i="2"/>
  <c r="I1190" i="2"/>
  <c r="I1531" i="2"/>
  <c r="I1188" i="2"/>
  <c r="I1530" i="2"/>
  <c r="I1186" i="2"/>
  <c r="I1529" i="2"/>
  <c r="I1184" i="2"/>
  <c r="I1528" i="2"/>
  <c r="I1527" i="2"/>
  <c r="I1181" i="2"/>
  <c r="I1180" i="2"/>
  <c r="I1179" i="2"/>
  <c r="I1178" i="2"/>
  <c r="I1525" i="2"/>
  <c r="I1176" i="2"/>
  <c r="I1175" i="2"/>
  <c r="I1174" i="2"/>
  <c r="I1173" i="2"/>
  <c r="I1172" i="2"/>
  <c r="I1171" i="2"/>
  <c r="I1170" i="2"/>
  <c r="I1169" i="2"/>
  <c r="I1168" i="2"/>
  <c r="I1167" i="2"/>
  <c r="I1166" i="2"/>
  <c r="I1165" i="2"/>
  <c r="I1164" i="2"/>
  <c r="I1163" i="2"/>
  <c r="I1162" i="2"/>
  <c r="I1161" i="2"/>
  <c r="I1160" i="2"/>
  <c r="I1159" i="2"/>
  <c r="I1497" i="2"/>
  <c r="I1157" i="2"/>
  <c r="I1491" i="2"/>
  <c r="I1155" i="2"/>
  <c r="I1154" i="2"/>
  <c r="I1153" i="2"/>
  <c r="I1152" i="2"/>
  <c r="I1151" i="2"/>
  <c r="I1150" i="2"/>
  <c r="I1149" i="2"/>
  <c r="I1148" i="2"/>
  <c r="I1147" i="2"/>
  <c r="I1146" i="2"/>
  <c r="I1145" i="2"/>
  <c r="I1144" i="2"/>
  <c r="I1471" i="2"/>
  <c r="I1142" i="2"/>
  <c r="I1141" i="2"/>
  <c r="I1140" i="2"/>
  <c r="I1139" i="2"/>
  <c r="I1138" i="2"/>
  <c r="I1137" i="2"/>
  <c r="I1419" i="2"/>
  <c r="I1135" i="2"/>
  <c r="I1134" i="2"/>
  <c r="I1133" i="2"/>
  <c r="I1132" i="2"/>
  <c r="I1131" i="2"/>
  <c r="I1130" i="2"/>
  <c r="I1129" i="2"/>
  <c r="I1128" i="2"/>
  <c r="I1127" i="2"/>
  <c r="I1126" i="2"/>
  <c r="I1125" i="2"/>
  <c r="I1124" i="2"/>
  <c r="I1099" i="2"/>
  <c r="I1122" i="2"/>
  <c r="I1121" i="2"/>
  <c r="I1120" i="2"/>
  <c r="I1119" i="2"/>
  <c r="I1118" i="2"/>
  <c r="I1117" i="2"/>
  <c r="I1416" i="2"/>
  <c r="I1115" i="2"/>
  <c r="I1114" i="2"/>
  <c r="I1113" i="2"/>
  <c r="I1410" i="2"/>
  <c r="I1111" i="2"/>
  <c r="I1110" i="2"/>
  <c r="I1109" i="2"/>
  <c r="I1108" i="2"/>
  <c r="I1107" i="2"/>
  <c r="I1106" i="2"/>
  <c r="I1105" i="2"/>
  <c r="I1409" i="2"/>
  <c r="I1103" i="2"/>
  <c r="I1408" i="2"/>
  <c r="I1400" i="2"/>
  <c r="I1399" i="2"/>
  <c r="I1398" i="2"/>
  <c r="I1391" i="2"/>
  <c r="I1097" i="2"/>
  <c r="I1096" i="2"/>
  <c r="I1095" i="2"/>
  <c r="I1094" i="2"/>
  <c r="I1093" i="2"/>
  <c r="I1092" i="2"/>
  <c r="I1091" i="2"/>
  <c r="I1090" i="2"/>
  <c r="I1089" i="2"/>
  <c r="I1088" i="2"/>
  <c r="I1087" i="2"/>
  <c r="I1375" i="2"/>
  <c r="I1085" i="2"/>
  <c r="I1084" i="2"/>
  <c r="I1374" i="2"/>
  <c r="I1373" i="2"/>
  <c r="I1372" i="2"/>
  <c r="I1080" i="2"/>
  <c r="I1079" i="2"/>
  <c r="I1078" i="2"/>
  <c r="I1077" i="2"/>
  <c r="I1371" i="2"/>
  <c r="I1075" i="2"/>
  <c r="I1074" i="2"/>
  <c r="I1073" i="2"/>
  <c r="I1072" i="2"/>
  <c r="I1071" i="2"/>
  <c r="I1070" i="2"/>
  <c r="I1069" i="2"/>
  <c r="I1068" i="2"/>
  <c r="I1067" i="2"/>
  <c r="I1066" i="2"/>
  <c r="I1065" i="2"/>
  <c r="I1370" i="2"/>
  <c r="I1063" i="2"/>
  <c r="I1062" i="2"/>
  <c r="I1061" i="2"/>
  <c r="I1060" i="2"/>
  <c r="I1558" i="2"/>
  <c r="I1366" i="2"/>
  <c r="I1365" i="2"/>
  <c r="I1364" i="2"/>
  <c r="I1349" i="2"/>
  <c r="I1348" i="2"/>
  <c r="I1346" i="2"/>
  <c r="I1345" i="2"/>
  <c r="I1051" i="2"/>
  <c r="I1050" i="2"/>
  <c r="I1049" i="2"/>
  <c r="I1048" i="2"/>
  <c r="I1047" i="2"/>
  <c r="I1046" i="2"/>
  <c r="I1045" i="2"/>
  <c r="I1044" i="2"/>
  <c r="I1043" i="2"/>
  <c r="I1042" i="2"/>
  <c r="I1041" i="2"/>
  <c r="I1040" i="2"/>
  <c r="I1039" i="2"/>
  <c r="I1038" i="2"/>
  <c r="I1037" i="2"/>
  <c r="I1036" i="2"/>
  <c r="I1035" i="2"/>
  <c r="I1034" i="2"/>
  <c r="I1033" i="2"/>
  <c r="I1032" i="2"/>
  <c r="I1031" i="2"/>
  <c r="I1030" i="2"/>
  <c r="I1029" i="2"/>
  <c r="I1028" i="2"/>
  <c r="I1027" i="2"/>
  <c r="I1026" i="2"/>
  <c r="I1025" i="2"/>
  <c r="I1024" i="2"/>
  <c r="I1023" i="2"/>
  <c r="I1022" i="2"/>
  <c r="I1021" i="2"/>
  <c r="I1020" i="2"/>
  <c r="I1019" i="2"/>
  <c r="I1018" i="2"/>
  <c r="I1017" i="2"/>
  <c r="I1016" i="2"/>
  <c r="I1015" i="2"/>
  <c r="I1014" i="2"/>
  <c r="I1013" i="2"/>
  <c r="I1012" i="2"/>
  <c r="I1011" i="2"/>
  <c r="I1010" i="2"/>
  <c r="I1009" i="2"/>
  <c r="I1008" i="2"/>
  <c r="I1007" i="2"/>
  <c r="I1006" i="2"/>
  <c r="I1005" i="2"/>
  <c r="I1004" i="2"/>
  <c r="I1003" i="2"/>
  <c r="I1002" i="2"/>
  <c r="I1001" i="2"/>
  <c r="I1344" i="2"/>
  <c r="I999" i="2"/>
  <c r="I998" i="2"/>
  <c r="I997" i="2"/>
  <c r="I1343" i="2"/>
  <c r="I995" i="2"/>
  <c r="I994" i="2"/>
  <c r="I993" i="2"/>
  <c r="I992" i="2"/>
  <c r="I991" i="2"/>
  <c r="I990" i="2"/>
  <c r="I1341" i="2"/>
  <c r="I1340" i="2"/>
  <c r="I987" i="2"/>
  <c r="I986" i="2"/>
  <c r="I985" i="2"/>
  <c r="I984" i="2"/>
  <c r="I983" i="2"/>
  <c r="I982" i="2"/>
  <c r="I981" i="2"/>
  <c r="I980" i="2"/>
  <c r="I979" i="2"/>
  <c r="I978" i="2"/>
  <c r="I977" i="2"/>
  <c r="I976" i="2"/>
  <c r="I975" i="2"/>
  <c r="I974" i="2"/>
  <c r="I973" i="2"/>
  <c r="I972" i="2"/>
  <c r="I1339" i="2"/>
  <c r="I1338" i="2"/>
  <c r="I1337" i="2"/>
  <c r="I1336" i="2"/>
  <c r="I1335" i="2"/>
  <c r="I1323" i="2"/>
  <c r="I965" i="2"/>
  <c r="I1347" i="2"/>
  <c r="L1347" i="2" s="1"/>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221" i="2"/>
  <c r="I160"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185" i="2"/>
  <c r="I865" i="2"/>
  <c r="I864" i="2"/>
  <c r="I863" i="2"/>
  <c r="I862" i="2"/>
  <c r="I861" i="2"/>
  <c r="I860" i="2"/>
  <c r="I159" i="2"/>
  <c r="I144" i="2"/>
  <c r="I130" i="2"/>
  <c r="I88" i="2"/>
  <c r="I855" i="2"/>
  <c r="I854" i="2"/>
  <c r="I853" i="2"/>
  <c r="I852" i="2"/>
  <c r="I851" i="2"/>
  <c r="I850" i="2"/>
  <c r="I849" i="2"/>
  <c r="I848" i="2"/>
  <c r="I847" i="2"/>
  <c r="I846" i="2"/>
  <c r="I845" i="2"/>
  <c r="I844" i="2"/>
  <c r="I843" i="2"/>
  <c r="I842" i="2"/>
  <c r="I841" i="2"/>
  <c r="I840" i="2"/>
  <c r="I839" i="2"/>
  <c r="I838" i="2"/>
  <c r="I837" i="2"/>
  <c r="I836" i="2"/>
  <c r="I835" i="2"/>
  <c r="I834" i="2"/>
  <c r="I833" i="2"/>
  <c r="I832" i="2"/>
  <c r="I84"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1281"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713" i="2"/>
  <c r="I712" i="2"/>
  <c r="I711" i="2"/>
  <c r="I710" i="2"/>
  <c r="I709" i="2"/>
  <c r="I708" i="2"/>
  <c r="I707" i="2"/>
  <c r="I706" i="2"/>
  <c r="I705"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1277"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1266" i="2"/>
  <c r="I1256" i="2"/>
  <c r="I525" i="2"/>
  <c r="I524" i="2"/>
  <c r="I523" i="2"/>
  <c r="I1249"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1248" i="2"/>
  <c r="I1245" i="2"/>
  <c r="I1244" i="2"/>
  <c r="I1240" i="2"/>
  <c r="I1239" i="2"/>
  <c r="I1238" i="2"/>
  <c r="I1237" i="2"/>
  <c r="I1231" i="2"/>
  <c r="I1193" i="2"/>
  <c r="I1189" i="2"/>
  <c r="I1187" i="2"/>
  <c r="I468" i="2"/>
  <c r="I467" i="2"/>
  <c r="I466" i="2"/>
  <c r="I465" i="2"/>
  <c r="I464" i="2"/>
  <c r="I463" i="2"/>
  <c r="I462" i="2"/>
  <c r="I461" i="2"/>
  <c r="I460" i="2"/>
  <c r="I459" i="2"/>
  <c r="I458" i="2"/>
  <c r="I457" i="2"/>
  <c r="I456" i="2"/>
  <c r="I455" i="2"/>
  <c r="I454" i="2"/>
  <c r="I453" i="2"/>
  <c r="I452" i="2"/>
  <c r="I451" i="2"/>
  <c r="I1185"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1183" i="2"/>
  <c r="I394" i="2"/>
  <c r="I393" i="2"/>
  <c r="I392" i="2"/>
  <c r="I83" i="2"/>
  <c r="I82"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1182" i="2"/>
  <c r="I234" i="2"/>
  <c r="I233" i="2"/>
  <c r="I232" i="2"/>
  <c r="I231" i="2"/>
  <c r="I230" i="2"/>
  <c r="I229" i="2"/>
  <c r="I228" i="2"/>
  <c r="I227" i="2"/>
  <c r="I226" i="2"/>
  <c r="I225" i="2"/>
  <c r="I224" i="2"/>
  <c r="I1177" i="2"/>
  <c r="I1158" i="2"/>
  <c r="I1156"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143" i="2"/>
  <c r="I184" i="2"/>
  <c r="I183" i="2"/>
  <c r="I182" i="2"/>
  <c r="I181" i="2"/>
  <c r="I180" i="2"/>
  <c r="I179" i="2"/>
  <c r="I178" i="2"/>
  <c r="I177" i="2"/>
  <c r="I176" i="2"/>
  <c r="I175" i="2"/>
  <c r="I174" i="2"/>
  <c r="I173" i="2"/>
  <c r="I172" i="2"/>
  <c r="I171" i="2"/>
  <c r="I170" i="2"/>
  <c r="I169" i="2"/>
  <c r="I168" i="2"/>
  <c r="I167" i="2"/>
  <c r="I166" i="2"/>
  <c r="I165" i="2"/>
  <c r="I164" i="2"/>
  <c r="I163" i="2"/>
  <c r="I162" i="2"/>
  <c r="I161" i="2"/>
  <c r="I1136" i="2"/>
  <c r="I1123" i="2"/>
  <c r="I158" i="2"/>
  <c r="I157" i="2"/>
  <c r="I156" i="2"/>
  <c r="I155" i="2"/>
  <c r="I154" i="2"/>
  <c r="I153" i="2"/>
  <c r="I152" i="2"/>
  <c r="I151" i="2"/>
  <c r="I150" i="2"/>
  <c r="I149" i="2"/>
  <c r="I148" i="2"/>
  <c r="I147" i="2"/>
  <c r="I146" i="2"/>
  <c r="I145" i="2"/>
  <c r="I1116" i="2"/>
  <c r="I143" i="2"/>
  <c r="I142" i="2"/>
  <c r="I141" i="2"/>
  <c r="I140" i="2"/>
  <c r="I139" i="2"/>
  <c r="I138" i="2"/>
  <c r="I137" i="2"/>
  <c r="I136" i="2"/>
  <c r="I135" i="2"/>
  <c r="I134" i="2"/>
  <c r="I133" i="2"/>
  <c r="I132" i="2"/>
  <c r="I131" i="2"/>
  <c r="I1112"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1104" i="2"/>
  <c r="I87" i="2"/>
  <c r="I86" i="2"/>
  <c r="I85" i="2"/>
  <c r="I1102" i="2"/>
  <c r="I1101" i="2"/>
  <c r="I1098"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I15" i="2"/>
  <c r="I14" i="2"/>
  <c r="I13" i="2"/>
  <c r="I12" i="2"/>
  <c r="I11" i="2"/>
  <c r="I10" i="2"/>
  <c r="I9" i="2"/>
  <c r="I8" i="2"/>
  <c r="I7" i="2"/>
  <c r="I6" i="2"/>
  <c r="H2279" i="2"/>
  <c r="H2278" i="2"/>
  <c r="H2277" i="2"/>
  <c r="H2276" i="2"/>
  <c r="H2275" i="2"/>
  <c r="H2274" i="2"/>
  <c r="H2273" i="2"/>
  <c r="H2272" i="2"/>
  <c r="H2271" i="2"/>
  <c r="H2270" i="2"/>
  <c r="H2269" i="2"/>
  <c r="H2268" i="2"/>
  <c r="H2267" i="2"/>
  <c r="H2266" i="2"/>
  <c r="H2265" i="2"/>
  <c r="H2264" i="2"/>
  <c r="H2263" i="2"/>
  <c r="H2262" i="2"/>
  <c r="H2261" i="2"/>
  <c r="H2260" i="2"/>
  <c r="H2259" i="2"/>
  <c r="H2258" i="2"/>
  <c r="H2257" i="2"/>
  <c r="H2256" i="2"/>
  <c r="H2255" i="2"/>
  <c r="H2254" i="2"/>
  <c r="H2253" i="2"/>
  <c r="H2252" i="2"/>
  <c r="H2251" i="2"/>
  <c r="H2250" i="2"/>
  <c r="H2249" i="2"/>
  <c r="H2248" i="2"/>
  <c r="H2247" i="2"/>
  <c r="H2246" i="2"/>
  <c r="H2245" i="2"/>
  <c r="H2244" i="2"/>
  <c r="H2243" i="2"/>
  <c r="H2242" i="2"/>
  <c r="H2241" i="2"/>
  <c r="H2240" i="2"/>
  <c r="H2239" i="2"/>
  <c r="H2238" i="2"/>
  <c r="H2237" i="2"/>
  <c r="H2236" i="2"/>
  <c r="H2235" i="2"/>
  <c r="H2234" i="2"/>
  <c r="H2233" i="2"/>
  <c r="H2232" i="2"/>
  <c r="H2231" i="2"/>
  <c r="H2230" i="2"/>
  <c r="H2229" i="2"/>
  <c r="H2228" i="2"/>
  <c r="H2227" i="2"/>
  <c r="H2226" i="2"/>
  <c r="H2225" i="2"/>
  <c r="H2224" i="2"/>
  <c r="H2223" i="2"/>
  <c r="H2222" i="2"/>
  <c r="H2221" i="2"/>
  <c r="H2220" i="2"/>
  <c r="H2219" i="2"/>
  <c r="H2218" i="2"/>
  <c r="H2217" i="2"/>
  <c r="H2216" i="2"/>
  <c r="H2215" i="2"/>
  <c r="H2214" i="2"/>
  <c r="H2213" i="2"/>
  <c r="H2212" i="2"/>
  <c r="H2211" i="2"/>
  <c r="H2210" i="2"/>
  <c r="H2209" i="2"/>
  <c r="H2208" i="2"/>
  <c r="H2207" i="2"/>
  <c r="H2206" i="2"/>
  <c r="H2205" i="2"/>
  <c r="H2204" i="2"/>
  <c r="H2203" i="2"/>
  <c r="H2202" i="2"/>
  <c r="H2201" i="2"/>
  <c r="H2200" i="2"/>
  <c r="H2199" i="2"/>
  <c r="H2198" i="2"/>
  <c r="H2197" i="2"/>
  <c r="H2196" i="2"/>
  <c r="H2195" i="2"/>
  <c r="H2194" i="2"/>
  <c r="H2193" i="2"/>
  <c r="H996" i="2"/>
  <c r="H989" i="2"/>
  <c r="H2190" i="2"/>
  <c r="H988" i="2"/>
  <c r="H2188" i="2"/>
  <c r="H2187" i="2"/>
  <c r="H2186" i="2"/>
  <c r="H2185" i="2"/>
  <c r="H2184" i="2"/>
  <c r="H2183" i="2"/>
  <c r="H2182" i="2"/>
  <c r="H2181" i="2"/>
  <c r="H971" i="2"/>
  <c r="H2179" i="2"/>
  <c r="H2178" i="2"/>
  <c r="H2177" i="2"/>
  <c r="H2176" i="2"/>
  <c r="H2175" i="2"/>
  <c r="H2174" i="2"/>
  <c r="H2173" i="2"/>
  <c r="H2172" i="2"/>
  <c r="H2171" i="2"/>
  <c r="H2170" i="2"/>
  <c r="H2169" i="2"/>
  <c r="H2168" i="2"/>
  <c r="H2167" i="2"/>
  <c r="H2166" i="2"/>
  <c r="H2165" i="2"/>
  <c r="H2164" i="2"/>
  <c r="H2163" i="2"/>
  <c r="H2162" i="2"/>
  <c r="H2161" i="2"/>
  <c r="H2160" i="2"/>
  <c r="H2159" i="2"/>
  <c r="H2158" i="2"/>
  <c r="H2157" i="2"/>
  <c r="H2156" i="2"/>
  <c r="H2155" i="2"/>
  <c r="H2154" i="2"/>
  <c r="H2153" i="2"/>
  <c r="H2152" i="2"/>
  <c r="H2151" i="2"/>
  <c r="H2150" i="2"/>
  <c r="H2149" i="2"/>
  <c r="H2148" i="2"/>
  <c r="H2147" i="2"/>
  <c r="H2146" i="2"/>
  <c r="H2145" i="2"/>
  <c r="H2332" i="2"/>
  <c r="H2330" i="2"/>
  <c r="H2142" i="2"/>
  <c r="H2141" i="2"/>
  <c r="H2140" i="2"/>
  <c r="H2139" i="2"/>
  <c r="H2138" i="2"/>
  <c r="H2137" i="2"/>
  <c r="H2136" i="2"/>
  <c r="H2135" i="2"/>
  <c r="H2134" i="2"/>
  <c r="H2133" i="2"/>
  <c r="H2132" i="2"/>
  <c r="H2131" i="2"/>
  <c r="H2130" i="2"/>
  <c r="H2129" i="2"/>
  <c r="H2128" i="2"/>
  <c r="H2127" i="2"/>
  <c r="H2126" i="2"/>
  <c r="H2125" i="2"/>
  <c r="H2124" i="2"/>
  <c r="H2123" i="2"/>
  <c r="H2122" i="2"/>
  <c r="H2121" i="2"/>
  <c r="H2329" i="2"/>
  <c r="H2119" i="2"/>
  <c r="H2328" i="2"/>
  <c r="H2327" i="2"/>
  <c r="H2116" i="2"/>
  <c r="H2115" i="2"/>
  <c r="H2114" i="2"/>
  <c r="H2113" i="2"/>
  <c r="H2112" i="2"/>
  <c r="H2111" i="2"/>
  <c r="H2110" i="2"/>
  <c r="H2109" i="2"/>
  <c r="H2108" i="2"/>
  <c r="H2107" i="2"/>
  <c r="H2106" i="2"/>
  <c r="H2105" i="2"/>
  <c r="H2104" i="2"/>
  <c r="H2103" i="2"/>
  <c r="H2102" i="2"/>
  <c r="H2101" i="2"/>
  <c r="H2100" i="2"/>
  <c r="H2099" i="2"/>
  <c r="H2098" i="2"/>
  <c r="H2097" i="2"/>
  <c r="H2096" i="2"/>
  <c r="H2311" i="2"/>
  <c r="H2310" i="2"/>
  <c r="H2093" i="2"/>
  <c r="H2092" i="2"/>
  <c r="H2091" i="2"/>
  <c r="H2090" i="2"/>
  <c r="H2089" i="2"/>
  <c r="H2088" i="2"/>
  <c r="H970" i="2"/>
  <c r="H2086" i="2"/>
  <c r="H2085" i="2"/>
  <c r="H2084" i="2"/>
  <c r="H2083" i="2"/>
  <c r="H2082" i="2"/>
  <c r="H2294" i="2"/>
  <c r="H969" i="2"/>
  <c r="H968" i="2"/>
  <c r="H2078" i="2"/>
  <c r="H2077" i="2"/>
  <c r="H967" i="2"/>
  <c r="H2075" i="2"/>
  <c r="H2074" i="2"/>
  <c r="H2073" i="2"/>
  <c r="H2293" i="2"/>
  <c r="H2071" i="2"/>
  <c r="H2070" i="2"/>
  <c r="H2069" i="2"/>
  <c r="H2068" i="2"/>
  <c r="H2067" i="2"/>
  <c r="H2066" i="2"/>
  <c r="H2065" i="2"/>
  <c r="H2064" i="2"/>
  <c r="H2063" i="2"/>
  <c r="H2062" i="2"/>
  <c r="H2061" i="2"/>
  <c r="H2060" i="2"/>
  <c r="H2059" i="2"/>
  <c r="H2058" i="2"/>
  <c r="H2057" i="2"/>
  <c r="H2056" i="2"/>
  <c r="H2055" i="2"/>
  <c r="H2054" i="2"/>
  <c r="H2053" i="2"/>
  <c r="H2052" i="2"/>
  <c r="H2051" i="2"/>
  <c r="H2050" i="2"/>
  <c r="H2049" i="2"/>
  <c r="H2048" i="2"/>
  <c r="H2047" i="2"/>
  <c r="H2046" i="2"/>
  <c r="H2045" i="2"/>
  <c r="H2044" i="2"/>
  <c r="H2043" i="2"/>
  <c r="H2042" i="2"/>
  <c r="H2041" i="2"/>
  <c r="H2040" i="2"/>
  <c r="H2039" i="2"/>
  <c r="H2038" i="2"/>
  <c r="H2037" i="2"/>
  <c r="H2036" i="2"/>
  <c r="H966" i="2"/>
  <c r="H2034" i="2"/>
  <c r="H2033" i="2"/>
  <c r="H2032" i="2"/>
  <c r="H2031" i="2"/>
  <c r="H2030" i="2"/>
  <c r="H2029" i="2"/>
  <c r="H2028" i="2"/>
  <c r="H2027" i="2"/>
  <c r="H2026" i="2"/>
  <c r="H2025" i="2"/>
  <c r="H2024" i="2"/>
  <c r="H2023" i="2"/>
  <c r="H2022" i="2"/>
  <c r="H2021" i="2"/>
  <c r="H2020" i="2"/>
  <c r="H2019" i="2"/>
  <c r="H2018" i="2"/>
  <c r="H2017" i="2"/>
  <c r="H2016" i="2"/>
  <c r="H2015" i="2"/>
  <c r="H2014" i="2"/>
  <c r="H2013" i="2"/>
  <c r="H2012" i="2"/>
  <c r="H2011" i="2"/>
  <c r="H2010" i="2"/>
  <c r="H2009" i="2"/>
  <c r="H2008" i="2"/>
  <c r="H2007" i="2"/>
  <c r="H2006" i="2"/>
  <c r="H964" i="2"/>
  <c r="H926" i="2"/>
  <c r="H2003" i="2"/>
  <c r="H2002" i="2"/>
  <c r="H2001" i="2"/>
  <c r="H2000" i="2"/>
  <c r="H1999" i="2"/>
  <c r="H1998" i="2"/>
  <c r="H2292" i="2"/>
  <c r="H2288" i="2"/>
  <c r="H1995" i="2"/>
  <c r="H1994" i="2"/>
  <c r="H1993" i="2"/>
  <c r="H1992" i="2"/>
  <c r="H1991" i="2"/>
  <c r="H1990" i="2"/>
  <c r="H1989" i="2"/>
  <c r="H1988" i="2"/>
  <c r="H1987" i="2"/>
  <c r="H1986" i="2"/>
  <c r="H1985" i="2"/>
  <c r="H1984" i="2"/>
  <c r="H1983" i="2"/>
  <c r="H1982" i="2"/>
  <c r="H1981" i="2"/>
  <c r="H1980" i="2"/>
  <c r="H1979" i="2"/>
  <c r="H1978" i="2"/>
  <c r="H1977" i="2"/>
  <c r="H1976" i="2"/>
  <c r="H1975" i="2"/>
  <c r="H1974" i="2"/>
  <c r="H1973" i="2"/>
  <c r="H1972" i="2"/>
  <c r="H1971" i="2"/>
  <c r="H1970" i="2"/>
  <c r="H1969" i="2"/>
  <c r="H925" i="2"/>
  <c r="H866" i="2"/>
  <c r="H859" i="2"/>
  <c r="H1965" i="2"/>
  <c r="H1964" i="2"/>
  <c r="H1963" i="2"/>
  <c r="H1962" i="2"/>
  <c r="H1961" i="2"/>
  <c r="H1960" i="2"/>
  <c r="H1959" i="2"/>
  <c r="H1958" i="2"/>
  <c r="H1957" i="2"/>
  <c r="H1956" i="2"/>
  <c r="H1955" i="2"/>
  <c r="H1954" i="2"/>
  <c r="H1953" i="2"/>
  <c r="H1952" i="2"/>
  <c r="H1951" i="2"/>
  <c r="H1950" i="2"/>
  <c r="H1949" i="2"/>
  <c r="H1948" i="2"/>
  <c r="H1947" i="2"/>
  <c r="H1946" i="2"/>
  <c r="H1945" i="2"/>
  <c r="H1944" i="2"/>
  <c r="H1943" i="2"/>
  <c r="H1942" i="2"/>
  <c r="H1941" i="2"/>
  <c r="H1940" i="2"/>
  <c r="H1939" i="2"/>
  <c r="H2287" i="2"/>
  <c r="H1937" i="2"/>
  <c r="H1936" i="2"/>
  <c r="H1935" i="2"/>
  <c r="H1934" i="2"/>
  <c r="H1933" i="2"/>
  <c r="H1932" i="2"/>
  <c r="H1931" i="2"/>
  <c r="H1930" i="2"/>
  <c r="H1929" i="2"/>
  <c r="H858" i="2"/>
  <c r="H1927" i="2"/>
  <c r="H857" i="2"/>
  <c r="H1925" i="2"/>
  <c r="H856" i="2"/>
  <c r="H1923" i="2"/>
  <c r="H831" i="2"/>
  <c r="H1921" i="2"/>
  <c r="H2286" i="2"/>
  <c r="H1919" i="2"/>
  <c r="H1918" i="2"/>
  <c r="H1917" i="2"/>
  <c r="H1916" i="2"/>
  <c r="H1915" i="2"/>
  <c r="H1914" i="2"/>
  <c r="H2285" i="2"/>
  <c r="H1912" i="2"/>
  <c r="H1911" i="2"/>
  <c r="H1910" i="2"/>
  <c r="H1909" i="2"/>
  <c r="H1908" i="2"/>
  <c r="H1907" i="2"/>
  <c r="H1906" i="2"/>
  <c r="H2284" i="2"/>
  <c r="H2192" i="2"/>
  <c r="H1903" i="2"/>
  <c r="H1902" i="2"/>
  <c r="H1901" i="2"/>
  <c r="H1900" i="2"/>
  <c r="H1899" i="2"/>
  <c r="H1898" i="2"/>
  <c r="H1897" i="2"/>
  <c r="H1896" i="2"/>
  <c r="H1895" i="2"/>
  <c r="H1894" i="2"/>
  <c r="H1893" i="2"/>
  <c r="H1892" i="2"/>
  <c r="H1891" i="2"/>
  <c r="H1890" i="2"/>
  <c r="H1889" i="2"/>
  <c r="H1888" i="2"/>
  <c r="H1887" i="2"/>
  <c r="H1886" i="2"/>
  <c r="H1885" i="2"/>
  <c r="H1884" i="2"/>
  <c r="H1883" i="2"/>
  <c r="H1882" i="2"/>
  <c r="H1881" i="2"/>
  <c r="H1880" i="2"/>
  <c r="H1879" i="2"/>
  <c r="H1878" i="2"/>
  <c r="H1877" i="2"/>
  <c r="H1876" i="2"/>
  <c r="H1875" i="2"/>
  <c r="H1874" i="2"/>
  <c r="H1873" i="2"/>
  <c r="H1872" i="2"/>
  <c r="H1871" i="2"/>
  <c r="H1870" i="2"/>
  <c r="H1869" i="2"/>
  <c r="H1868" i="2"/>
  <c r="H1867" i="2"/>
  <c r="H1866" i="2"/>
  <c r="H1865" i="2"/>
  <c r="H1864" i="2"/>
  <c r="H1863" i="2"/>
  <c r="H1862" i="2"/>
  <c r="H1861" i="2"/>
  <c r="H1860" i="2"/>
  <c r="H1859" i="2"/>
  <c r="H1858" i="2"/>
  <c r="H1857" i="2"/>
  <c r="H1856" i="2"/>
  <c r="H1855" i="2"/>
  <c r="H1854" i="2"/>
  <c r="H1853" i="2"/>
  <c r="H1852" i="2"/>
  <c r="H1851" i="2"/>
  <c r="H1850" i="2"/>
  <c r="H1849" i="2"/>
  <c r="H1848" i="2"/>
  <c r="H1847" i="2"/>
  <c r="H1846" i="2"/>
  <c r="H1845" i="2"/>
  <c r="H1844" i="2"/>
  <c r="H1843" i="2"/>
  <c r="H1842" i="2"/>
  <c r="H1841" i="2"/>
  <c r="H1840" i="2"/>
  <c r="H1839" i="2"/>
  <c r="H1838" i="2"/>
  <c r="H1837" i="2"/>
  <c r="H1836" i="2"/>
  <c r="H1835" i="2"/>
  <c r="H1834" i="2"/>
  <c r="H1833" i="2"/>
  <c r="H1832" i="2"/>
  <c r="H1831" i="2"/>
  <c r="H1830" i="2"/>
  <c r="H1829" i="2"/>
  <c r="H1828" i="2"/>
  <c r="H1827" i="2"/>
  <c r="H1826" i="2"/>
  <c r="H1825" i="2"/>
  <c r="H1824" i="2"/>
  <c r="H1823" i="2"/>
  <c r="H1822" i="2"/>
  <c r="H1821" i="2"/>
  <c r="H1820" i="2"/>
  <c r="H1819" i="2"/>
  <c r="H1818" i="2"/>
  <c r="H1817" i="2"/>
  <c r="H1816" i="2"/>
  <c r="H1815" i="2"/>
  <c r="H1814" i="2"/>
  <c r="H1813" i="2"/>
  <c r="H1812" i="2"/>
  <c r="H1811" i="2"/>
  <c r="H1810" i="2"/>
  <c r="H1809" i="2"/>
  <c r="H1808" i="2"/>
  <c r="H1807" i="2"/>
  <c r="H1806" i="2"/>
  <c r="H1805" i="2"/>
  <c r="H1804" i="2"/>
  <c r="H1803" i="2"/>
  <c r="H1802" i="2"/>
  <c r="H1801" i="2"/>
  <c r="H1800" i="2"/>
  <c r="H1799" i="2"/>
  <c r="H1798" i="2"/>
  <c r="H1797" i="2"/>
  <c r="H1796" i="2"/>
  <c r="H1795" i="2"/>
  <c r="H1794" i="2"/>
  <c r="H1793" i="2"/>
  <c r="H1792" i="2"/>
  <c r="H1791" i="2"/>
  <c r="H1790" i="2"/>
  <c r="H1789" i="2"/>
  <c r="H1788" i="2"/>
  <c r="H1787" i="2"/>
  <c r="H1786" i="2"/>
  <c r="H1785" i="2"/>
  <c r="H1784" i="2"/>
  <c r="H1783" i="2"/>
  <c r="H1782" i="2"/>
  <c r="H1781" i="2"/>
  <c r="H1780" i="2"/>
  <c r="H1779" i="2"/>
  <c r="H1778" i="2"/>
  <c r="H1777" i="2"/>
  <c r="H1776" i="2"/>
  <c r="H1775" i="2"/>
  <c r="H1774" i="2"/>
  <c r="H1773" i="2"/>
  <c r="H1772" i="2"/>
  <c r="H1771" i="2"/>
  <c r="H1770" i="2"/>
  <c r="H1769" i="2"/>
  <c r="H1768" i="2"/>
  <c r="H1767" i="2"/>
  <c r="H1766" i="2"/>
  <c r="H1765" i="2"/>
  <c r="H1764" i="2"/>
  <c r="H1763" i="2"/>
  <c r="H1762" i="2"/>
  <c r="H776" i="2"/>
  <c r="H1760" i="2"/>
  <c r="H591" i="2"/>
  <c r="H1758" i="2"/>
  <c r="H1757" i="2"/>
  <c r="H1756" i="2"/>
  <c r="H1755" i="2"/>
  <c r="H1754" i="2"/>
  <c r="H1753" i="2"/>
  <c r="H1752" i="2"/>
  <c r="H1751" i="2"/>
  <c r="H1750" i="2"/>
  <c r="H1749" i="2"/>
  <c r="H1748" i="2"/>
  <c r="H1747" i="2"/>
  <c r="H1746" i="2"/>
  <c r="H1745" i="2"/>
  <c r="H1744" i="2"/>
  <c r="H1743" i="2"/>
  <c r="H1742" i="2"/>
  <c r="H1741" i="2"/>
  <c r="H1740" i="2"/>
  <c r="H1739" i="2"/>
  <c r="H1738" i="2"/>
  <c r="H1737" i="2"/>
  <c r="H1736" i="2"/>
  <c r="H1735" i="2"/>
  <c r="H1734" i="2"/>
  <c r="H527" i="2"/>
  <c r="H1732" i="2"/>
  <c r="H1731" i="2"/>
  <c r="H526" i="2"/>
  <c r="H1729" i="2"/>
  <c r="H1728" i="2"/>
  <c r="H522" i="2"/>
  <c r="H1726" i="2"/>
  <c r="H1725" i="2"/>
  <c r="H479" i="2"/>
  <c r="H2191" i="2"/>
  <c r="H1722" i="2"/>
  <c r="H1721" i="2"/>
  <c r="H1720" i="2"/>
  <c r="H2189" i="2"/>
  <c r="H478" i="2"/>
  <c r="H2180" i="2"/>
  <c r="H1716" i="2"/>
  <c r="H1715" i="2"/>
  <c r="H1714" i="2"/>
  <c r="H1713" i="2"/>
  <c r="H2144" i="2"/>
  <c r="H1711" i="2"/>
  <c r="H2143" i="2"/>
  <c r="H1709" i="2"/>
  <c r="H1708" i="2"/>
  <c r="H1707" i="2"/>
  <c r="H1706" i="2"/>
  <c r="H1705" i="2"/>
  <c r="H1704" i="2"/>
  <c r="H1703" i="2"/>
  <c r="H1702" i="2"/>
  <c r="H1701" i="2"/>
  <c r="H1700" i="2"/>
  <c r="H1699" i="2"/>
  <c r="H1698" i="2"/>
  <c r="H1697" i="2"/>
  <c r="H1696" i="2"/>
  <c r="H1695" i="2"/>
  <c r="H1694" i="2"/>
  <c r="H1693" i="2"/>
  <c r="H1692" i="2"/>
  <c r="H1691" i="2"/>
  <c r="H1690" i="2"/>
  <c r="H1689" i="2"/>
  <c r="H1688" i="2"/>
  <c r="H1687" i="2"/>
  <c r="H1686" i="2"/>
  <c r="H1685" i="2"/>
  <c r="H1684" i="2"/>
  <c r="H1683" i="2"/>
  <c r="H1682" i="2"/>
  <c r="H1681" i="2"/>
  <c r="H1680" i="2"/>
  <c r="H1679" i="2"/>
  <c r="H1678" i="2"/>
  <c r="H1677" i="2"/>
  <c r="H1676" i="2"/>
  <c r="H1675" i="2"/>
  <c r="H1674" i="2"/>
  <c r="H1673" i="2"/>
  <c r="H1672" i="2"/>
  <c r="H1671" i="2"/>
  <c r="H1670" i="2"/>
  <c r="H1669" i="2"/>
  <c r="H1668" i="2"/>
  <c r="H1667" i="2"/>
  <c r="H1666" i="2"/>
  <c r="H1665" i="2"/>
  <c r="H1664" i="2"/>
  <c r="H1663" i="2"/>
  <c r="H1662" i="2"/>
  <c r="H1661" i="2"/>
  <c r="H1660" i="2"/>
  <c r="H1659" i="2"/>
  <c r="H1658" i="2"/>
  <c r="H1657" i="2"/>
  <c r="H1656" i="2"/>
  <c r="H1655" i="2"/>
  <c r="H1654" i="2"/>
  <c r="H1653" i="2"/>
  <c r="H1652" i="2"/>
  <c r="H1651" i="2"/>
  <c r="H1650" i="2"/>
  <c r="H1649" i="2"/>
  <c r="H1648" i="2"/>
  <c r="H1647" i="2"/>
  <c r="H1646" i="2"/>
  <c r="H1645" i="2"/>
  <c r="H1644" i="2"/>
  <c r="H1643" i="2"/>
  <c r="H1642" i="2"/>
  <c r="H1641" i="2"/>
  <c r="H1640" i="2"/>
  <c r="H1639" i="2"/>
  <c r="H1638" i="2"/>
  <c r="H1637" i="2"/>
  <c r="H1636" i="2"/>
  <c r="H1635" i="2"/>
  <c r="H1634" i="2"/>
  <c r="H1633" i="2"/>
  <c r="H1632" i="2"/>
  <c r="H1631" i="2"/>
  <c r="H1630" i="2"/>
  <c r="H1629" i="2"/>
  <c r="H1628" i="2"/>
  <c r="H1627" i="2"/>
  <c r="H1626" i="2"/>
  <c r="H1625" i="2"/>
  <c r="H1624" i="2"/>
  <c r="H1623" i="2"/>
  <c r="H1622" i="2"/>
  <c r="H1621" i="2"/>
  <c r="H1620" i="2"/>
  <c r="H1619" i="2"/>
  <c r="H1618" i="2"/>
  <c r="H1617" i="2"/>
  <c r="H1616" i="2"/>
  <c r="H1615" i="2"/>
  <c r="H1614" i="2"/>
  <c r="H1613" i="2"/>
  <c r="H1612" i="2"/>
  <c r="H1611" i="2"/>
  <c r="H1610" i="2"/>
  <c r="H1609" i="2"/>
  <c r="H2120" i="2"/>
  <c r="H2118" i="2"/>
  <c r="H2117" i="2"/>
  <c r="H2095" i="2"/>
  <c r="H1604" i="2"/>
  <c r="H1603" i="2"/>
  <c r="H1602" i="2"/>
  <c r="H1601" i="2"/>
  <c r="H1600" i="2"/>
  <c r="H1599" i="2"/>
  <c r="H1598" i="2"/>
  <c r="H1597" i="2"/>
  <c r="H1596" i="2"/>
  <c r="H1595" i="2"/>
  <c r="H1594" i="2"/>
  <c r="H1593" i="2"/>
  <c r="H1592" i="2"/>
  <c r="H1591" i="2"/>
  <c r="H1590" i="2"/>
  <c r="H1589" i="2"/>
  <c r="H1588" i="2"/>
  <c r="H1587" i="2"/>
  <c r="H1586" i="2"/>
  <c r="H1585" i="2"/>
  <c r="H1584" i="2"/>
  <c r="H1583" i="2"/>
  <c r="H1582" i="2"/>
  <c r="H1581" i="2"/>
  <c r="H1580" i="2"/>
  <c r="H1579" i="2"/>
  <c r="H1578" i="2"/>
  <c r="H1577" i="2"/>
  <c r="H1576" i="2"/>
  <c r="H1575" i="2"/>
  <c r="H1574" i="2"/>
  <c r="H1573" i="2"/>
  <c r="H2094" i="2"/>
  <c r="H1571" i="2"/>
  <c r="H2087" i="2"/>
  <c r="H1569" i="2"/>
  <c r="H1568" i="2"/>
  <c r="H1567" i="2"/>
  <c r="H1566" i="2"/>
  <c r="H1565" i="2"/>
  <c r="H1564" i="2"/>
  <c r="H2081" i="2"/>
  <c r="H1562" i="2"/>
  <c r="H2080" i="2"/>
  <c r="H1560" i="2"/>
  <c r="H2079" i="2"/>
  <c r="H2076" i="2"/>
  <c r="H2072" i="2"/>
  <c r="H1556" i="2"/>
  <c r="H1555" i="2"/>
  <c r="H1554" i="2"/>
  <c r="H1553" i="2"/>
  <c r="H1552" i="2"/>
  <c r="H1551" i="2"/>
  <c r="H2035" i="2"/>
  <c r="H1549" i="2"/>
  <c r="H1548" i="2"/>
  <c r="H1547" i="2"/>
  <c r="H1546" i="2"/>
  <c r="H1545" i="2"/>
  <c r="H1544" i="2"/>
  <c r="H1543" i="2"/>
  <c r="H1542" i="2"/>
  <c r="H1541" i="2"/>
  <c r="H1540" i="2"/>
  <c r="H1539" i="2"/>
  <c r="H1538" i="2"/>
  <c r="H1537" i="2"/>
  <c r="H477" i="2"/>
  <c r="H476" i="2"/>
  <c r="H475" i="2"/>
  <c r="H474" i="2"/>
  <c r="H473" i="2"/>
  <c r="H472" i="2"/>
  <c r="H471" i="2"/>
  <c r="H470" i="2"/>
  <c r="H469" i="2"/>
  <c r="H450" i="2"/>
  <c r="H1526" i="2"/>
  <c r="H2005" i="2"/>
  <c r="H1524" i="2"/>
  <c r="H1523" i="2"/>
  <c r="H1522" i="2"/>
  <c r="H1521" i="2"/>
  <c r="H1520" i="2"/>
  <c r="H1519" i="2"/>
  <c r="H1518" i="2"/>
  <c r="H1517" i="2"/>
  <c r="H1516" i="2"/>
  <c r="H1515" i="2"/>
  <c r="H1514" i="2"/>
  <c r="H1513" i="2"/>
  <c r="H1512" i="2"/>
  <c r="H1511" i="2"/>
  <c r="H1510" i="2"/>
  <c r="H1509" i="2"/>
  <c r="H1508" i="2"/>
  <c r="H1507" i="2"/>
  <c r="H1506" i="2"/>
  <c r="H1505" i="2"/>
  <c r="H1504" i="2"/>
  <c r="H1503" i="2"/>
  <c r="H1502" i="2"/>
  <c r="H1501" i="2"/>
  <c r="H1500" i="2"/>
  <c r="H1499" i="2"/>
  <c r="H1498" i="2"/>
  <c r="H2004" i="2"/>
  <c r="H1496" i="2"/>
  <c r="H1495" i="2"/>
  <c r="H1494" i="2"/>
  <c r="H1493" i="2"/>
  <c r="H1492" i="2"/>
  <c r="H1997" i="2"/>
  <c r="H1490" i="2"/>
  <c r="H1489" i="2"/>
  <c r="H1488" i="2"/>
  <c r="H1487" i="2"/>
  <c r="H1486" i="2"/>
  <c r="H1485" i="2"/>
  <c r="H1484" i="2"/>
  <c r="H1483" i="2"/>
  <c r="H1482" i="2"/>
  <c r="H1481" i="2"/>
  <c r="H1480" i="2"/>
  <c r="H1479" i="2"/>
  <c r="H1478" i="2"/>
  <c r="H1477" i="2"/>
  <c r="H1476" i="2"/>
  <c r="H1475" i="2"/>
  <c r="H1474" i="2"/>
  <c r="H1473" i="2"/>
  <c r="H1472" i="2"/>
  <c r="H1996" i="2"/>
  <c r="H1470" i="2"/>
  <c r="H1469" i="2"/>
  <c r="H1468" i="2"/>
  <c r="H1467" i="2"/>
  <c r="H1466" i="2"/>
  <c r="H1465" i="2"/>
  <c r="H1464" i="2"/>
  <c r="H1463" i="2"/>
  <c r="H1462" i="2"/>
  <c r="H1461" i="2"/>
  <c r="H1460" i="2"/>
  <c r="H1459" i="2"/>
  <c r="H1458" i="2"/>
  <c r="H1457" i="2"/>
  <c r="H1456" i="2"/>
  <c r="H1455" i="2"/>
  <c r="H1454" i="2"/>
  <c r="H1453" i="2"/>
  <c r="H1452" i="2"/>
  <c r="H1451" i="2"/>
  <c r="H1450" i="2"/>
  <c r="H1449" i="2"/>
  <c r="H1448" i="2"/>
  <c r="H1447" i="2"/>
  <c r="H1446" i="2"/>
  <c r="H1445" i="2"/>
  <c r="H1444" i="2"/>
  <c r="H1443" i="2"/>
  <c r="H1442" i="2"/>
  <c r="H1441" i="2"/>
  <c r="H1440" i="2"/>
  <c r="H1439" i="2"/>
  <c r="H1438" i="2"/>
  <c r="H1437" i="2"/>
  <c r="H1436" i="2"/>
  <c r="H1435" i="2"/>
  <c r="H1434" i="2"/>
  <c r="H1433" i="2"/>
  <c r="H1432" i="2"/>
  <c r="H1431" i="2"/>
  <c r="H1430" i="2"/>
  <c r="H1429" i="2"/>
  <c r="H1428" i="2"/>
  <c r="H1427" i="2"/>
  <c r="H1426" i="2"/>
  <c r="H1425" i="2"/>
  <c r="H1424" i="2"/>
  <c r="H1423" i="2"/>
  <c r="H1422" i="2"/>
  <c r="H1421" i="2"/>
  <c r="H1420" i="2"/>
  <c r="H1968" i="2"/>
  <c r="H1418" i="2"/>
  <c r="H1417" i="2"/>
  <c r="H1967" i="2"/>
  <c r="H1415" i="2"/>
  <c r="H1414" i="2"/>
  <c r="H1413" i="2"/>
  <c r="H1412" i="2"/>
  <c r="H1411" i="2"/>
  <c r="H1966" i="2"/>
  <c r="H1938" i="2"/>
  <c r="H1928" i="2"/>
  <c r="H1407" i="2"/>
  <c r="H1406" i="2"/>
  <c r="H1405" i="2"/>
  <c r="H1404" i="2"/>
  <c r="H1403" i="2"/>
  <c r="H1402" i="2"/>
  <c r="H1401" i="2"/>
  <c r="H1926" i="2"/>
  <c r="H1924" i="2"/>
  <c r="H1922" i="2"/>
  <c r="H1397" i="2"/>
  <c r="H1396" i="2"/>
  <c r="H1395" i="2"/>
  <c r="H1394" i="2"/>
  <c r="H1393" i="2"/>
  <c r="H1392" i="2"/>
  <c r="H1920" i="2"/>
  <c r="H1390" i="2"/>
  <c r="H1389" i="2"/>
  <c r="H1388" i="2"/>
  <c r="H1387" i="2"/>
  <c r="H1386" i="2"/>
  <c r="H1385" i="2"/>
  <c r="H1384" i="2"/>
  <c r="H1383" i="2"/>
  <c r="H1382" i="2"/>
  <c r="H1381" i="2"/>
  <c r="H1380" i="2"/>
  <c r="H1379" i="2"/>
  <c r="H1378" i="2"/>
  <c r="H1377" i="2"/>
  <c r="H1376" i="2"/>
  <c r="H1913" i="2"/>
  <c r="H1905" i="2"/>
  <c r="H1904" i="2"/>
  <c r="H1761" i="2"/>
  <c r="H1759" i="2"/>
  <c r="H1733" i="2"/>
  <c r="H1369" i="2"/>
  <c r="H1368" i="2"/>
  <c r="H1367" i="2"/>
  <c r="H1730" i="2"/>
  <c r="H1727" i="2"/>
  <c r="H1724" i="2"/>
  <c r="H1363" i="2"/>
  <c r="H1362" i="2"/>
  <c r="H1361" i="2"/>
  <c r="H1360" i="2"/>
  <c r="H1359" i="2"/>
  <c r="H1358" i="2"/>
  <c r="H1357" i="2"/>
  <c r="H1356" i="2"/>
  <c r="H1355" i="2"/>
  <c r="H1354" i="2"/>
  <c r="H1353" i="2"/>
  <c r="H1352" i="2"/>
  <c r="H1351" i="2"/>
  <c r="H1350" i="2"/>
  <c r="H1723" i="2"/>
  <c r="H1719" i="2"/>
  <c r="H1718" i="2"/>
  <c r="H395" i="2"/>
  <c r="H1717" i="2"/>
  <c r="H1712" i="2"/>
  <c r="H1710" i="2"/>
  <c r="H1342" i="2"/>
  <c r="H391" i="2"/>
  <c r="H1608" i="2"/>
  <c r="H1607" i="2"/>
  <c r="H1606" i="2"/>
  <c r="H1322" i="2"/>
  <c r="H1605" i="2"/>
  <c r="H1572" i="2"/>
  <c r="H1334" i="2"/>
  <c r="H1333" i="2"/>
  <c r="H1332" i="2"/>
  <c r="H1331" i="2"/>
  <c r="H1330" i="2"/>
  <c r="H1329" i="2"/>
  <c r="H1328" i="2"/>
  <c r="H1327" i="2"/>
  <c r="H1326" i="2"/>
  <c r="H1325" i="2"/>
  <c r="H1324" i="2"/>
  <c r="H1570" i="2"/>
  <c r="H1561" i="2"/>
  <c r="H1321" i="2"/>
  <c r="H1320" i="2"/>
  <c r="H1319" i="2"/>
  <c r="H1318" i="2"/>
  <c r="H1317" i="2"/>
  <c r="H1316" i="2"/>
  <c r="H1315" i="2"/>
  <c r="H1314" i="2"/>
  <c r="H1313" i="2"/>
  <c r="H1312" i="2"/>
  <c r="H1311" i="2"/>
  <c r="H1310" i="2"/>
  <c r="H1309" i="2"/>
  <c r="H1308" i="2"/>
  <c r="H1307" i="2"/>
  <c r="H1306" i="2"/>
  <c r="H1305" i="2"/>
  <c r="H1304" i="2"/>
  <c r="H1303" i="2"/>
  <c r="H1302" i="2"/>
  <c r="H1301" i="2"/>
  <c r="H1300" i="2"/>
  <c r="H1299" i="2"/>
  <c r="H1298" i="2"/>
  <c r="H1297" i="2"/>
  <c r="H1296" i="2"/>
  <c r="H1295" i="2"/>
  <c r="H1294" i="2"/>
  <c r="H1293" i="2"/>
  <c r="H1292" i="2"/>
  <c r="H1291" i="2"/>
  <c r="H1290" i="2"/>
  <c r="H1289" i="2"/>
  <c r="H1288" i="2"/>
  <c r="H1287" i="2"/>
  <c r="H1286" i="2"/>
  <c r="H1285" i="2"/>
  <c r="H1284" i="2"/>
  <c r="H1283" i="2"/>
  <c r="H1282" i="2"/>
  <c r="H1559" i="2"/>
  <c r="H1280" i="2"/>
  <c r="H1279" i="2"/>
  <c r="H1278" i="2"/>
  <c r="H1563" i="2"/>
  <c r="H1276" i="2"/>
  <c r="H1275" i="2"/>
  <c r="H1274" i="2"/>
  <c r="H1273" i="2"/>
  <c r="H1272" i="2"/>
  <c r="H1271" i="2"/>
  <c r="H1270" i="2"/>
  <c r="H1269" i="2"/>
  <c r="H1268" i="2"/>
  <c r="H1267" i="2"/>
  <c r="H1557" i="2"/>
  <c r="H1265" i="2"/>
  <c r="H1264" i="2"/>
  <c r="H1263" i="2"/>
  <c r="H1262" i="2"/>
  <c r="H1261" i="2"/>
  <c r="H1260" i="2"/>
  <c r="H1259" i="2"/>
  <c r="H1258" i="2"/>
  <c r="H1257" i="2"/>
  <c r="H390" i="2"/>
  <c r="H1255" i="2"/>
  <c r="H1254" i="2"/>
  <c r="H1253" i="2"/>
  <c r="H1252" i="2"/>
  <c r="H1251" i="2"/>
  <c r="H1250" i="2"/>
  <c r="H235" i="2"/>
  <c r="H1100" i="2"/>
  <c r="H1247" i="2"/>
  <c r="H1246" i="2"/>
  <c r="H223" i="2"/>
  <c r="H1550" i="2"/>
  <c r="H1243" i="2"/>
  <c r="H1242" i="2"/>
  <c r="H1241" i="2"/>
  <c r="H1536" i="2"/>
  <c r="H1535" i="2"/>
  <c r="H1534" i="2"/>
  <c r="H1533" i="2"/>
  <c r="H1236" i="2"/>
  <c r="H1235" i="2"/>
  <c r="H1234" i="2"/>
  <c r="H1233" i="2"/>
  <c r="H1232" i="2"/>
  <c r="H1532" i="2"/>
  <c r="H1230" i="2"/>
  <c r="H1229" i="2"/>
  <c r="H1228" i="2"/>
  <c r="H1227" i="2"/>
  <c r="H1226" i="2"/>
  <c r="H1225" i="2"/>
  <c r="H1224" i="2"/>
  <c r="H1223" i="2"/>
  <c r="H1222" i="2"/>
  <c r="H1221" i="2"/>
  <c r="H1220" i="2"/>
  <c r="H1219" i="2"/>
  <c r="H1218" i="2"/>
  <c r="H1217" i="2"/>
  <c r="H1216" i="2"/>
  <c r="H1215" i="2"/>
  <c r="H1214" i="2"/>
  <c r="H1213" i="2"/>
  <c r="H1212" i="2"/>
  <c r="H1211" i="2"/>
  <c r="H1210" i="2"/>
  <c r="H1209" i="2"/>
  <c r="H1208" i="2"/>
  <c r="H1207" i="2"/>
  <c r="H1206" i="2"/>
  <c r="H1205" i="2"/>
  <c r="H1204" i="2"/>
  <c r="H1203" i="2"/>
  <c r="H1202" i="2"/>
  <c r="H1201" i="2"/>
  <c r="H1200" i="2"/>
  <c r="H1199" i="2"/>
  <c r="H1198" i="2"/>
  <c r="H1197" i="2"/>
  <c r="H1196" i="2"/>
  <c r="H1195" i="2"/>
  <c r="H1194" i="2"/>
  <c r="H222" i="2"/>
  <c r="H1192" i="2"/>
  <c r="H1191" i="2"/>
  <c r="H1190" i="2"/>
  <c r="H1531" i="2"/>
  <c r="H1188" i="2"/>
  <c r="H1530" i="2"/>
  <c r="H1186" i="2"/>
  <c r="H1529" i="2"/>
  <c r="H1184" i="2"/>
  <c r="H1528" i="2"/>
  <c r="H1527" i="2"/>
  <c r="H1181" i="2"/>
  <c r="H1180" i="2"/>
  <c r="H1179" i="2"/>
  <c r="H1178" i="2"/>
  <c r="H1525" i="2"/>
  <c r="H1176" i="2"/>
  <c r="H1175" i="2"/>
  <c r="H1174" i="2"/>
  <c r="H1173" i="2"/>
  <c r="H1172" i="2"/>
  <c r="H1171" i="2"/>
  <c r="H1170" i="2"/>
  <c r="H1169" i="2"/>
  <c r="H1168" i="2"/>
  <c r="H1167" i="2"/>
  <c r="H1166" i="2"/>
  <c r="H1165" i="2"/>
  <c r="H1164" i="2"/>
  <c r="H1163" i="2"/>
  <c r="H1162" i="2"/>
  <c r="H1161" i="2"/>
  <c r="H1160" i="2"/>
  <c r="H1159" i="2"/>
  <c r="H1497" i="2"/>
  <c r="H1157" i="2"/>
  <c r="H1491" i="2"/>
  <c r="H1155" i="2"/>
  <c r="H1154" i="2"/>
  <c r="H1153" i="2"/>
  <c r="H1152" i="2"/>
  <c r="H1151" i="2"/>
  <c r="H1150" i="2"/>
  <c r="H1149" i="2"/>
  <c r="H1148" i="2"/>
  <c r="H1147" i="2"/>
  <c r="H1146" i="2"/>
  <c r="H1145" i="2"/>
  <c r="H1144" i="2"/>
  <c r="H1471" i="2"/>
  <c r="H1142" i="2"/>
  <c r="H1141" i="2"/>
  <c r="H1140" i="2"/>
  <c r="H1139" i="2"/>
  <c r="H1138" i="2"/>
  <c r="H1137" i="2"/>
  <c r="H1419" i="2"/>
  <c r="H1135" i="2"/>
  <c r="H1134" i="2"/>
  <c r="H1133" i="2"/>
  <c r="H1132" i="2"/>
  <c r="H1131" i="2"/>
  <c r="H1130" i="2"/>
  <c r="H1129" i="2"/>
  <c r="H1128" i="2"/>
  <c r="H1127" i="2"/>
  <c r="H1126" i="2"/>
  <c r="H1125" i="2"/>
  <c r="H1124" i="2"/>
  <c r="H1099" i="2"/>
  <c r="H1122" i="2"/>
  <c r="H1121" i="2"/>
  <c r="H1120" i="2"/>
  <c r="H1119" i="2"/>
  <c r="H1118" i="2"/>
  <c r="H1117" i="2"/>
  <c r="H1416" i="2"/>
  <c r="H1115" i="2"/>
  <c r="H1114" i="2"/>
  <c r="H1113" i="2"/>
  <c r="H1410" i="2"/>
  <c r="H1111" i="2"/>
  <c r="H1110" i="2"/>
  <c r="H1109" i="2"/>
  <c r="H1108" i="2"/>
  <c r="H1107" i="2"/>
  <c r="H1106" i="2"/>
  <c r="H1105" i="2"/>
  <c r="H1409" i="2"/>
  <c r="H1103" i="2"/>
  <c r="H1408" i="2"/>
  <c r="H1400" i="2"/>
  <c r="H1399" i="2"/>
  <c r="H1398" i="2"/>
  <c r="H1391" i="2"/>
  <c r="H1097" i="2"/>
  <c r="H1096" i="2"/>
  <c r="H1095" i="2"/>
  <c r="H1094" i="2"/>
  <c r="H1093" i="2"/>
  <c r="H1092" i="2"/>
  <c r="H1091" i="2"/>
  <c r="H1090" i="2"/>
  <c r="H1089" i="2"/>
  <c r="H1088" i="2"/>
  <c r="H1087" i="2"/>
  <c r="H1375" i="2"/>
  <c r="H1085" i="2"/>
  <c r="H1084" i="2"/>
  <c r="H1374" i="2"/>
  <c r="H1373" i="2"/>
  <c r="H1372" i="2"/>
  <c r="H1080" i="2"/>
  <c r="H1079" i="2"/>
  <c r="H1078" i="2"/>
  <c r="H1077" i="2"/>
  <c r="H1371" i="2"/>
  <c r="H1075" i="2"/>
  <c r="H1074" i="2"/>
  <c r="H1073" i="2"/>
  <c r="H1072" i="2"/>
  <c r="H1071" i="2"/>
  <c r="H1070" i="2"/>
  <c r="H1069" i="2"/>
  <c r="H1068" i="2"/>
  <c r="H1067" i="2"/>
  <c r="H1066" i="2"/>
  <c r="H1065" i="2"/>
  <c r="H1370" i="2"/>
  <c r="H1063" i="2"/>
  <c r="H1062" i="2"/>
  <c r="H1061" i="2"/>
  <c r="H1060" i="2"/>
  <c r="H1558" i="2"/>
  <c r="H1366" i="2"/>
  <c r="H1365" i="2"/>
  <c r="H1364" i="2"/>
  <c r="H1349" i="2"/>
  <c r="H1348" i="2"/>
  <c r="H1346" i="2"/>
  <c r="H1345" i="2"/>
  <c r="H1051" i="2"/>
  <c r="H1050" i="2"/>
  <c r="H1049" i="2"/>
  <c r="H1048" i="2"/>
  <c r="H1047" i="2"/>
  <c r="H1046" i="2"/>
  <c r="H1045" i="2"/>
  <c r="H1044" i="2"/>
  <c r="H1043" i="2"/>
  <c r="H1042" i="2"/>
  <c r="H1041" i="2"/>
  <c r="H1040" i="2"/>
  <c r="H1039" i="2"/>
  <c r="H1038" i="2"/>
  <c r="H1037" i="2"/>
  <c r="H1036" i="2"/>
  <c r="H1035" i="2"/>
  <c r="H1034" i="2"/>
  <c r="H1033" i="2"/>
  <c r="H1032" i="2"/>
  <c r="H1031" i="2"/>
  <c r="H1030" i="2"/>
  <c r="H1029" i="2"/>
  <c r="H1028" i="2"/>
  <c r="H1027" i="2"/>
  <c r="H1026" i="2"/>
  <c r="H1025" i="2"/>
  <c r="H1024" i="2"/>
  <c r="H1023" i="2"/>
  <c r="H1022" i="2"/>
  <c r="H1021" i="2"/>
  <c r="H1020" i="2"/>
  <c r="H1019" i="2"/>
  <c r="H1018" i="2"/>
  <c r="H1017" i="2"/>
  <c r="H1016" i="2"/>
  <c r="H1015" i="2"/>
  <c r="H1014" i="2"/>
  <c r="H1013" i="2"/>
  <c r="H1012" i="2"/>
  <c r="H1011" i="2"/>
  <c r="H1010" i="2"/>
  <c r="H1009" i="2"/>
  <c r="H1008" i="2"/>
  <c r="H1007" i="2"/>
  <c r="H1006" i="2"/>
  <c r="H1005" i="2"/>
  <c r="H1004" i="2"/>
  <c r="H1003" i="2"/>
  <c r="H1002" i="2"/>
  <c r="H1001" i="2"/>
  <c r="H1344" i="2"/>
  <c r="H999" i="2"/>
  <c r="H998" i="2"/>
  <c r="H997" i="2"/>
  <c r="H1343" i="2"/>
  <c r="H995" i="2"/>
  <c r="H994" i="2"/>
  <c r="H993" i="2"/>
  <c r="H992" i="2"/>
  <c r="H991" i="2"/>
  <c r="H990" i="2"/>
  <c r="H1341" i="2"/>
  <c r="H1340" i="2"/>
  <c r="H987" i="2"/>
  <c r="H986" i="2"/>
  <c r="H985" i="2"/>
  <c r="H984" i="2"/>
  <c r="H983" i="2"/>
  <c r="H982" i="2"/>
  <c r="H981" i="2"/>
  <c r="H980" i="2"/>
  <c r="H979" i="2"/>
  <c r="H978" i="2"/>
  <c r="H977" i="2"/>
  <c r="H976" i="2"/>
  <c r="H975" i="2"/>
  <c r="H974" i="2"/>
  <c r="H973" i="2"/>
  <c r="H972" i="2"/>
  <c r="H1339" i="2"/>
  <c r="H1338" i="2"/>
  <c r="H1337" i="2"/>
  <c r="H1336" i="2"/>
  <c r="H1335" i="2"/>
  <c r="H1323" i="2"/>
  <c r="H965" i="2"/>
  <c r="H1347" i="2"/>
  <c r="H963" i="2"/>
  <c r="H962" i="2"/>
  <c r="H961" i="2"/>
  <c r="H960" i="2"/>
  <c r="H959" i="2"/>
  <c r="H958" i="2"/>
  <c r="H957" i="2"/>
  <c r="H956" i="2"/>
  <c r="H955" i="2"/>
  <c r="H954" i="2"/>
  <c r="H953" i="2"/>
  <c r="H952" i="2"/>
  <c r="H951" i="2"/>
  <c r="H950" i="2"/>
  <c r="H949" i="2"/>
  <c r="H948" i="2"/>
  <c r="H947" i="2"/>
  <c r="H946" i="2"/>
  <c r="H945" i="2"/>
  <c r="H944" i="2"/>
  <c r="H943" i="2"/>
  <c r="H942" i="2"/>
  <c r="H941" i="2"/>
  <c r="H940" i="2"/>
  <c r="H939" i="2"/>
  <c r="H938" i="2"/>
  <c r="H937" i="2"/>
  <c r="H936" i="2"/>
  <c r="H935" i="2"/>
  <c r="H934" i="2"/>
  <c r="H933" i="2"/>
  <c r="H932" i="2"/>
  <c r="H931" i="2"/>
  <c r="H930" i="2"/>
  <c r="H929" i="2"/>
  <c r="H928" i="2"/>
  <c r="H927" i="2"/>
  <c r="H221" i="2"/>
  <c r="H160" i="2"/>
  <c r="H924" i="2"/>
  <c r="H923" i="2"/>
  <c r="H922" i="2"/>
  <c r="H921" i="2"/>
  <c r="H920" i="2"/>
  <c r="H919" i="2"/>
  <c r="H918" i="2"/>
  <c r="H917" i="2"/>
  <c r="H916" i="2"/>
  <c r="H915" i="2"/>
  <c r="H914" i="2"/>
  <c r="H913" i="2"/>
  <c r="H912" i="2"/>
  <c r="H911" i="2"/>
  <c r="H910" i="2"/>
  <c r="H909" i="2"/>
  <c r="H908" i="2"/>
  <c r="H907" i="2"/>
  <c r="H906" i="2"/>
  <c r="H905" i="2"/>
  <c r="H904" i="2"/>
  <c r="H903" i="2"/>
  <c r="H902" i="2"/>
  <c r="H901" i="2"/>
  <c r="H900" i="2"/>
  <c r="H899" i="2"/>
  <c r="H898" i="2"/>
  <c r="H897" i="2"/>
  <c r="H896" i="2"/>
  <c r="H895" i="2"/>
  <c r="H894" i="2"/>
  <c r="H893" i="2"/>
  <c r="H892" i="2"/>
  <c r="H891" i="2"/>
  <c r="H890" i="2"/>
  <c r="H889" i="2"/>
  <c r="H888" i="2"/>
  <c r="H887" i="2"/>
  <c r="H886" i="2"/>
  <c r="H885" i="2"/>
  <c r="H884" i="2"/>
  <c r="H883" i="2"/>
  <c r="H882" i="2"/>
  <c r="H881" i="2"/>
  <c r="H880" i="2"/>
  <c r="H879" i="2"/>
  <c r="H878" i="2"/>
  <c r="H877" i="2"/>
  <c r="H876" i="2"/>
  <c r="H875" i="2"/>
  <c r="H874" i="2"/>
  <c r="H873" i="2"/>
  <c r="H872" i="2"/>
  <c r="H871" i="2"/>
  <c r="H870" i="2"/>
  <c r="H869" i="2"/>
  <c r="H868" i="2"/>
  <c r="H867" i="2"/>
  <c r="H185" i="2"/>
  <c r="H865" i="2"/>
  <c r="H864" i="2"/>
  <c r="H863" i="2"/>
  <c r="H862" i="2"/>
  <c r="H861" i="2"/>
  <c r="H860" i="2"/>
  <c r="H159" i="2"/>
  <c r="H144" i="2"/>
  <c r="H130" i="2"/>
  <c r="H88" i="2"/>
  <c r="H855" i="2"/>
  <c r="H854" i="2"/>
  <c r="H853" i="2"/>
  <c r="H852" i="2"/>
  <c r="H851" i="2"/>
  <c r="H850" i="2"/>
  <c r="H849" i="2"/>
  <c r="H848" i="2"/>
  <c r="H847" i="2"/>
  <c r="H846" i="2"/>
  <c r="H845" i="2"/>
  <c r="H844" i="2"/>
  <c r="H843" i="2"/>
  <c r="H842" i="2"/>
  <c r="H841" i="2"/>
  <c r="H840" i="2"/>
  <c r="H839" i="2"/>
  <c r="H838" i="2"/>
  <c r="H837" i="2"/>
  <c r="H836" i="2"/>
  <c r="H835" i="2"/>
  <c r="H834" i="2"/>
  <c r="H833" i="2"/>
  <c r="H832" i="2"/>
  <c r="H84" i="2"/>
  <c r="H830" i="2"/>
  <c r="H829" i="2"/>
  <c r="H828" i="2"/>
  <c r="H827" i="2"/>
  <c r="H826" i="2"/>
  <c r="H825" i="2"/>
  <c r="H824" i="2"/>
  <c r="H823" i="2"/>
  <c r="H822" i="2"/>
  <c r="H821" i="2"/>
  <c r="H820" i="2"/>
  <c r="H819" i="2"/>
  <c r="H818" i="2"/>
  <c r="H817" i="2"/>
  <c r="H816" i="2"/>
  <c r="H815" i="2"/>
  <c r="H814" i="2"/>
  <c r="H813" i="2"/>
  <c r="H812" i="2"/>
  <c r="H811" i="2"/>
  <c r="H810" i="2"/>
  <c r="H809" i="2"/>
  <c r="H808" i="2"/>
  <c r="H807" i="2"/>
  <c r="H806" i="2"/>
  <c r="H805" i="2"/>
  <c r="H804" i="2"/>
  <c r="H803" i="2"/>
  <c r="H802" i="2"/>
  <c r="H801" i="2"/>
  <c r="H800" i="2"/>
  <c r="H799" i="2"/>
  <c r="H798" i="2"/>
  <c r="H797" i="2"/>
  <c r="H796" i="2"/>
  <c r="H795" i="2"/>
  <c r="H794" i="2"/>
  <c r="H793" i="2"/>
  <c r="H792" i="2"/>
  <c r="H791" i="2"/>
  <c r="H790" i="2"/>
  <c r="H789" i="2"/>
  <c r="H788" i="2"/>
  <c r="H787" i="2"/>
  <c r="H786" i="2"/>
  <c r="H785" i="2"/>
  <c r="H784" i="2"/>
  <c r="H783" i="2"/>
  <c r="H782" i="2"/>
  <c r="H781" i="2"/>
  <c r="H780" i="2"/>
  <c r="H779" i="2"/>
  <c r="H778" i="2"/>
  <c r="H777" i="2"/>
  <c r="H1281" i="2"/>
  <c r="H775" i="2"/>
  <c r="H774" i="2"/>
  <c r="H773" i="2"/>
  <c r="H772" i="2"/>
  <c r="H771" i="2"/>
  <c r="H770" i="2"/>
  <c r="H769" i="2"/>
  <c r="H768" i="2"/>
  <c r="H767" i="2"/>
  <c r="H766" i="2"/>
  <c r="H765" i="2"/>
  <c r="H764" i="2"/>
  <c r="H763" i="2"/>
  <c r="H762" i="2"/>
  <c r="H761" i="2"/>
  <c r="H760" i="2"/>
  <c r="H759" i="2"/>
  <c r="H758" i="2"/>
  <c r="H757" i="2"/>
  <c r="H756" i="2"/>
  <c r="H755" i="2"/>
  <c r="H754" i="2"/>
  <c r="H753" i="2"/>
  <c r="H752" i="2"/>
  <c r="H751" i="2"/>
  <c r="H750" i="2"/>
  <c r="H749" i="2"/>
  <c r="H748" i="2"/>
  <c r="H747" i="2"/>
  <c r="H746" i="2"/>
  <c r="H745" i="2"/>
  <c r="H744" i="2"/>
  <c r="H743" i="2"/>
  <c r="H742" i="2"/>
  <c r="H741" i="2"/>
  <c r="H740" i="2"/>
  <c r="H739" i="2"/>
  <c r="H738" i="2"/>
  <c r="H737" i="2"/>
  <c r="H736" i="2"/>
  <c r="H735" i="2"/>
  <c r="H734" i="2"/>
  <c r="H733" i="2"/>
  <c r="H732" i="2"/>
  <c r="H731" i="2"/>
  <c r="H730" i="2"/>
  <c r="H729" i="2"/>
  <c r="H728" i="2"/>
  <c r="H727" i="2"/>
  <c r="H726" i="2"/>
  <c r="H725" i="2"/>
  <c r="H724" i="2"/>
  <c r="H723" i="2"/>
  <c r="H722" i="2"/>
  <c r="H721" i="2"/>
  <c r="H720" i="2"/>
  <c r="H719" i="2"/>
  <c r="H718" i="2"/>
  <c r="H717" i="2"/>
  <c r="H716" i="2"/>
  <c r="H715" i="2"/>
  <c r="H714" i="2"/>
  <c r="H713" i="2"/>
  <c r="H712" i="2"/>
  <c r="H711" i="2"/>
  <c r="H710" i="2"/>
  <c r="H709" i="2"/>
  <c r="H708" i="2"/>
  <c r="H707" i="2"/>
  <c r="H706" i="2"/>
  <c r="H705"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1277"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1266" i="2"/>
  <c r="H1256" i="2"/>
  <c r="H525" i="2"/>
  <c r="H524" i="2"/>
  <c r="H523" i="2"/>
  <c r="H1249"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1248" i="2"/>
  <c r="H1245" i="2"/>
  <c r="H1244" i="2"/>
  <c r="H1240" i="2"/>
  <c r="H1239" i="2"/>
  <c r="H1238" i="2"/>
  <c r="H1237" i="2"/>
  <c r="H1231" i="2"/>
  <c r="H1193" i="2"/>
  <c r="H1189" i="2"/>
  <c r="H1187" i="2"/>
  <c r="H468" i="2"/>
  <c r="H467" i="2"/>
  <c r="H466" i="2"/>
  <c r="H465" i="2"/>
  <c r="H464" i="2"/>
  <c r="H463" i="2"/>
  <c r="H462" i="2"/>
  <c r="H461" i="2"/>
  <c r="H460" i="2"/>
  <c r="H459" i="2"/>
  <c r="H458" i="2"/>
  <c r="H457" i="2"/>
  <c r="H456" i="2"/>
  <c r="H455" i="2"/>
  <c r="H454" i="2"/>
  <c r="H453" i="2"/>
  <c r="H452" i="2"/>
  <c r="H451" i="2"/>
  <c r="H1185"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1183" i="2"/>
  <c r="H394" i="2"/>
  <c r="H393" i="2"/>
  <c r="H392" i="2"/>
  <c r="H83" i="2"/>
  <c r="H82"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4" i="2"/>
  <c r="H263" i="2"/>
  <c r="H262" i="2"/>
  <c r="H261"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1182" i="2"/>
  <c r="H234" i="2"/>
  <c r="H233" i="2"/>
  <c r="H232" i="2"/>
  <c r="H231" i="2"/>
  <c r="H230" i="2"/>
  <c r="H229" i="2"/>
  <c r="H228" i="2"/>
  <c r="H227" i="2"/>
  <c r="H226" i="2"/>
  <c r="H225" i="2"/>
  <c r="H224" i="2"/>
  <c r="H1177" i="2"/>
  <c r="H1158" i="2"/>
  <c r="H1156" i="2"/>
  <c r="H220" i="2"/>
  <c r="H219" i="2"/>
  <c r="H218" i="2"/>
  <c r="H217" i="2"/>
  <c r="H216" i="2"/>
  <c r="H215" i="2"/>
  <c r="H214" i="2"/>
  <c r="H213" i="2"/>
  <c r="H212" i="2"/>
  <c r="H211" i="2"/>
  <c r="H210" i="2"/>
  <c r="H209" i="2"/>
  <c r="H208" i="2"/>
  <c r="H207" i="2"/>
  <c r="H206" i="2"/>
  <c r="H205" i="2"/>
  <c r="H204" i="2"/>
  <c r="H203" i="2"/>
  <c r="H202" i="2"/>
  <c r="H201" i="2"/>
  <c r="H200" i="2"/>
  <c r="H199" i="2"/>
  <c r="H198" i="2"/>
  <c r="H197" i="2"/>
  <c r="H196" i="2"/>
  <c r="H195" i="2"/>
  <c r="H194" i="2"/>
  <c r="H193" i="2"/>
  <c r="H192" i="2"/>
  <c r="H191" i="2"/>
  <c r="H190" i="2"/>
  <c r="H189" i="2"/>
  <c r="H188" i="2"/>
  <c r="H187" i="2"/>
  <c r="H186" i="2"/>
  <c r="H1143" i="2"/>
  <c r="H184" i="2"/>
  <c r="H183" i="2"/>
  <c r="H182" i="2"/>
  <c r="H181" i="2"/>
  <c r="H180" i="2"/>
  <c r="H179" i="2"/>
  <c r="H178" i="2"/>
  <c r="H177" i="2"/>
  <c r="H176" i="2"/>
  <c r="H175" i="2"/>
  <c r="H174" i="2"/>
  <c r="H173" i="2"/>
  <c r="H172" i="2"/>
  <c r="H171" i="2"/>
  <c r="H170" i="2"/>
  <c r="H169" i="2"/>
  <c r="H168" i="2"/>
  <c r="H167" i="2"/>
  <c r="H166" i="2"/>
  <c r="H165" i="2"/>
  <c r="H164" i="2"/>
  <c r="H163" i="2"/>
  <c r="H162" i="2"/>
  <c r="H161" i="2"/>
  <c r="H1136" i="2"/>
  <c r="H1123" i="2"/>
  <c r="H158" i="2"/>
  <c r="H157" i="2"/>
  <c r="H156" i="2"/>
  <c r="H155" i="2"/>
  <c r="H154" i="2"/>
  <c r="H153" i="2"/>
  <c r="H152" i="2"/>
  <c r="H151" i="2"/>
  <c r="H150" i="2"/>
  <c r="H149" i="2"/>
  <c r="H148" i="2"/>
  <c r="H147" i="2"/>
  <c r="H146" i="2"/>
  <c r="H145" i="2"/>
  <c r="H1116" i="2"/>
  <c r="H143" i="2"/>
  <c r="H142" i="2"/>
  <c r="H141" i="2"/>
  <c r="H140" i="2"/>
  <c r="H139" i="2"/>
  <c r="H138" i="2"/>
  <c r="H137" i="2"/>
  <c r="H136" i="2"/>
  <c r="H135" i="2"/>
  <c r="H134" i="2"/>
  <c r="H133" i="2"/>
  <c r="H132" i="2"/>
  <c r="H131" i="2"/>
  <c r="H1112"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1104" i="2"/>
  <c r="H87" i="2"/>
  <c r="H86" i="2"/>
  <c r="H85" i="2"/>
  <c r="H1102" i="2"/>
  <c r="H1101" i="2"/>
  <c r="H1098"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G2279" i="2"/>
  <c r="G2278" i="2"/>
  <c r="G2277" i="2"/>
  <c r="G2276" i="2"/>
  <c r="G2275" i="2"/>
  <c r="G2274" i="2"/>
  <c r="G2273" i="2"/>
  <c r="G2272" i="2"/>
  <c r="G2271" i="2"/>
  <c r="G2270" i="2"/>
  <c r="G2269" i="2"/>
  <c r="G2268" i="2"/>
  <c r="G2267" i="2"/>
  <c r="G2266" i="2"/>
  <c r="G2265" i="2"/>
  <c r="G2264" i="2"/>
  <c r="G2263" i="2"/>
  <c r="G2262" i="2"/>
  <c r="G2261" i="2"/>
  <c r="G2260" i="2"/>
  <c r="G2259" i="2"/>
  <c r="G2258" i="2"/>
  <c r="G2257" i="2"/>
  <c r="G2256" i="2"/>
  <c r="G2255" i="2"/>
  <c r="G2254" i="2"/>
  <c r="G2253" i="2"/>
  <c r="G2252" i="2"/>
  <c r="G2251" i="2"/>
  <c r="G2250" i="2"/>
  <c r="G2249" i="2"/>
  <c r="G2248" i="2"/>
  <c r="G2247" i="2"/>
  <c r="G2246" i="2"/>
  <c r="G2245" i="2"/>
  <c r="G2244" i="2"/>
  <c r="G2243" i="2"/>
  <c r="G2242" i="2"/>
  <c r="G2241" i="2"/>
  <c r="G2240" i="2"/>
  <c r="G2239" i="2"/>
  <c r="G2238" i="2"/>
  <c r="G2237" i="2"/>
  <c r="G2236" i="2"/>
  <c r="G2235" i="2"/>
  <c r="G2234" i="2"/>
  <c r="G2233" i="2"/>
  <c r="G2232" i="2"/>
  <c r="G2231" i="2"/>
  <c r="G2230" i="2"/>
  <c r="G2229" i="2"/>
  <c r="G2228" i="2"/>
  <c r="G2227" i="2"/>
  <c r="G2226" i="2"/>
  <c r="G2225" i="2"/>
  <c r="G2224" i="2"/>
  <c r="G2223" i="2"/>
  <c r="G2222" i="2"/>
  <c r="G2221" i="2"/>
  <c r="G2220" i="2"/>
  <c r="G2219" i="2"/>
  <c r="G2218" i="2"/>
  <c r="G2217" i="2"/>
  <c r="G2216" i="2"/>
  <c r="G2215" i="2"/>
  <c r="G2214" i="2"/>
  <c r="G2213" i="2"/>
  <c r="G2212" i="2"/>
  <c r="G2211" i="2"/>
  <c r="G2210" i="2"/>
  <c r="G2209" i="2"/>
  <c r="G2208" i="2"/>
  <c r="G2207" i="2"/>
  <c r="G2206" i="2"/>
  <c r="G2205" i="2"/>
  <c r="G2204" i="2"/>
  <c r="G2203" i="2"/>
  <c r="G2202" i="2"/>
  <c r="G2201" i="2"/>
  <c r="G2200" i="2"/>
  <c r="G2199" i="2"/>
  <c r="G2198" i="2"/>
  <c r="G2197" i="2"/>
  <c r="G2196" i="2"/>
  <c r="G2195" i="2"/>
  <c r="G2194" i="2"/>
  <c r="G2193" i="2"/>
  <c r="G996" i="2"/>
  <c r="G989" i="2"/>
  <c r="G2190" i="2"/>
  <c r="G988" i="2"/>
  <c r="G2188" i="2"/>
  <c r="G2187" i="2"/>
  <c r="G2186" i="2"/>
  <c r="G2185" i="2"/>
  <c r="G2184" i="2"/>
  <c r="G2183" i="2"/>
  <c r="G2182" i="2"/>
  <c r="G2181" i="2"/>
  <c r="G971" i="2"/>
  <c r="G2179" i="2"/>
  <c r="G2178" i="2"/>
  <c r="G2177" i="2"/>
  <c r="G2176" i="2"/>
  <c r="G2175" i="2"/>
  <c r="G2174" i="2"/>
  <c r="G2173" i="2"/>
  <c r="G2172" i="2"/>
  <c r="G2171" i="2"/>
  <c r="G2170" i="2"/>
  <c r="G2169" i="2"/>
  <c r="G2168" i="2"/>
  <c r="G2167" i="2"/>
  <c r="G2166" i="2"/>
  <c r="G2165" i="2"/>
  <c r="G2164" i="2"/>
  <c r="G2163" i="2"/>
  <c r="G2162" i="2"/>
  <c r="G2161" i="2"/>
  <c r="G2160" i="2"/>
  <c r="G2159" i="2"/>
  <c r="G2158" i="2"/>
  <c r="G2157" i="2"/>
  <c r="G2156" i="2"/>
  <c r="G2155" i="2"/>
  <c r="G2154" i="2"/>
  <c r="G2153" i="2"/>
  <c r="G2152" i="2"/>
  <c r="G2151" i="2"/>
  <c r="G2150" i="2"/>
  <c r="G2149" i="2"/>
  <c r="G2148" i="2"/>
  <c r="G2147" i="2"/>
  <c r="G2146" i="2"/>
  <c r="G2145" i="2"/>
  <c r="G2332" i="2"/>
  <c r="G2330" i="2"/>
  <c r="G2142" i="2"/>
  <c r="G2141" i="2"/>
  <c r="G2140" i="2"/>
  <c r="G2139" i="2"/>
  <c r="G2138" i="2"/>
  <c r="G2137" i="2"/>
  <c r="G2136" i="2"/>
  <c r="G2135" i="2"/>
  <c r="G2134" i="2"/>
  <c r="G2133" i="2"/>
  <c r="G2132" i="2"/>
  <c r="G2131" i="2"/>
  <c r="G2130" i="2"/>
  <c r="G2129" i="2"/>
  <c r="G2128" i="2"/>
  <c r="G2127" i="2"/>
  <c r="G2126" i="2"/>
  <c r="G2125" i="2"/>
  <c r="G2124" i="2"/>
  <c r="G2123" i="2"/>
  <c r="G2122" i="2"/>
  <c r="G2121" i="2"/>
  <c r="G2329" i="2"/>
  <c r="G2119" i="2"/>
  <c r="G2328" i="2"/>
  <c r="G2327" i="2"/>
  <c r="G2116" i="2"/>
  <c r="G2115" i="2"/>
  <c r="G2114" i="2"/>
  <c r="G2113" i="2"/>
  <c r="G2112" i="2"/>
  <c r="G2111" i="2"/>
  <c r="G2110" i="2"/>
  <c r="G2109" i="2"/>
  <c r="G2108" i="2"/>
  <c r="G2107" i="2"/>
  <c r="G2106" i="2"/>
  <c r="G2105" i="2"/>
  <c r="G2104" i="2"/>
  <c r="G2103" i="2"/>
  <c r="G2102" i="2"/>
  <c r="G2101" i="2"/>
  <c r="G2100" i="2"/>
  <c r="G2099" i="2"/>
  <c r="G2098" i="2"/>
  <c r="G2097" i="2"/>
  <c r="G2096" i="2"/>
  <c r="G2311" i="2"/>
  <c r="G2310" i="2"/>
  <c r="G2093" i="2"/>
  <c r="G2092" i="2"/>
  <c r="G2091" i="2"/>
  <c r="G2090" i="2"/>
  <c r="G2089" i="2"/>
  <c r="G2088" i="2"/>
  <c r="G970" i="2"/>
  <c r="G2086" i="2"/>
  <c r="G2085" i="2"/>
  <c r="G2084" i="2"/>
  <c r="G2083" i="2"/>
  <c r="G2082" i="2"/>
  <c r="G2294" i="2"/>
  <c r="G969" i="2"/>
  <c r="G968" i="2"/>
  <c r="G2078" i="2"/>
  <c r="G2077" i="2"/>
  <c r="G967" i="2"/>
  <c r="G2075" i="2"/>
  <c r="G2074" i="2"/>
  <c r="G2073" i="2"/>
  <c r="G2293" i="2"/>
  <c r="G2071" i="2"/>
  <c r="G2070" i="2"/>
  <c r="G2069" i="2"/>
  <c r="G2068" i="2"/>
  <c r="G2067" i="2"/>
  <c r="G2066" i="2"/>
  <c r="G2065" i="2"/>
  <c r="G2064" i="2"/>
  <c r="G2063" i="2"/>
  <c r="G2062" i="2"/>
  <c r="G2061" i="2"/>
  <c r="G2060" i="2"/>
  <c r="G2059" i="2"/>
  <c r="G2058" i="2"/>
  <c r="G2057" i="2"/>
  <c r="G2056" i="2"/>
  <c r="G2055" i="2"/>
  <c r="G2054" i="2"/>
  <c r="G2053" i="2"/>
  <c r="G2052" i="2"/>
  <c r="G2051" i="2"/>
  <c r="G2050" i="2"/>
  <c r="G2049" i="2"/>
  <c r="G2048" i="2"/>
  <c r="G2047" i="2"/>
  <c r="G2046" i="2"/>
  <c r="G2045" i="2"/>
  <c r="G2044" i="2"/>
  <c r="G2043" i="2"/>
  <c r="G2042" i="2"/>
  <c r="G2041" i="2"/>
  <c r="G2040" i="2"/>
  <c r="G2039" i="2"/>
  <c r="G2038" i="2"/>
  <c r="G2037" i="2"/>
  <c r="G2036" i="2"/>
  <c r="G966" i="2"/>
  <c r="G2034" i="2"/>
  <c r="G2033" i="2"/>
  <c r="G2032" i="2"/>
  <c r="G2031" i="2"/>
  <c r="G2030" i="2"/>
  <c r="G2029" i="2"/>
  <c r="G2028" i="2"/>
  <c r="G2027" i="2"/>
  <c r="G2026" i="2"/>
  <c r="G2025" i="2"/>
  <c r="G2024" i="2"/>
  <c r="G2023" i="2"/>
  <c r="G2022" i="2"/>
  <c r="G2021" i="2"/>
  <c r="G2020" i="2"/>
  <c r="G2019" i="2"/>
  <c r="G2018" i="2"/>
  <c r="G2017" i="2"/>
  <c r="G2016" i="2"/>
  <c r="G2015" i="2"/>
  <c r="G2014" i="2"/>
  <c r="G2013" i="2"/>
  <c r="G2012" i="2"/>
  <c r="G2011" i="2"/>
  <c r="G2010" i="2"/>
  <c r="G2009" i="2"/>
  <c r="G2008" i="2"/>
  <c r="G2007" i="2"/>
  <c r="G2006" i="2"/>
  <c r="G964" i="2"/>
  <c r="G926" i="2"/>
  <c r="G2003" i="2"/>
  <c r="G2002" i="2"/>
  <c r="G2001" i="2"/>
  <c r="G2000" i="2"/>
  <c r="G1999" i="2"/>
  <c r="G1998" i="2"/>
  <c r="G2292" i="2"/>
  <c r="G2288" i="2"/>
  <c r="G1995" i="2"/>
  <c r="G1994" i="2"/>
  <c r="G1993" i="2"/>
  <c r="G1992" i="2"/>
  <c r="G1991" i="2"/>
  <c r="G1990" i="2"/>
  <c r="G1989" i="2"/>
  <c r="G1988" i="2"/>
  <c r="G1987" i="2"/>
  <c r="G1986" i="2"/>
  <c r="G1985" i="2"/>
  <c r="G1984" i="2"/>
  <c r="G1983" i="2"/>
  <c r="G1982" i="2"/>
  <c r="G1981" i="2"/>
  <c r="G1980" i="2"/>
  <c r="G1979" i="2"/>
  <c r="G1978" i="2"/>
  <c r="G1977" i="2"/>
  <c r="G1976" i="2"/>
  <c r="G1975" i="2"/>
  <c r="G1974" i="2"/>
  <c r="G1973" i="2"/>
  <c r="G1972" i="2"/>
  <c r="G1971" i="2"/>
  <c r="G1970" i="2"/>
  <c r="G1969" i="2"/>
  <c r="G925" i="2"/>
  <c r="G866" i="2"/>
  <c r="G859" i="2"/>
  <c r="G1965" i="2"/>
  <c r="G1964" i="2"/>
  <c r="G1963" i="2"/>
  <c r="G1962" i="2"/>
  <c r="G1961" i="2"/>
  <c r="G1960" i="2"/>
  <c r="G1959" i="2"/>
  <c r="G1958" i="2"/>
  <c r="G1957" i="2"/>
  <c r="G1956" i="2"/>
  <c r="G1955" i="2"/>
  <c r="G1954" i="2"/>
  <c r="G1953" i="2"/>
  <c r="G1952" i="2"/>
  <c r="G1951" i="2"/>
  <c r="G1950" i="2"/>
  <c r="G1949" i="2"/>
  <c r="G1948" i="2"/>
  <c r="G1947" i="2"/>
  <c r="G1946" i="2"/>
  <c r="G1945" i="2"/>
  <c r="G1944" i="2"/>
  <c r="G1943" i="2"/>
  <c r="G1942" i="2"/>
  <c r="G1941" i="2"/>
  <c r="G1940" i="2"/>
  <c r="G1939" i="2"/>
  <c r="G2287" i="2"/>
  <c r="G1937" i="2"/>
  <c r="G1936" i="2"/>
  <c r="G1935" i="2"/>
  <c r="G1934" i="2"/>
  <c r="G1933" i="2"/>
  <c r="G1932" i="2"/>
  <c r="G1931" i="2"/>
  <c r="G1930" i="2"/>
  <c r="G1929" i="2"/>
  <c r="G858" i="2"/>
  <c r="G1927" i="2"/>
  <c r="G857" i="2"/>
  <c r="G1925" i="2"/>
  <c r="G856" i="2"/>
  <c r="G1923" i="2"/>
  <c r="G831" i="2"/>
  <c r="G1921" i="2"/>
  <c r="G2286" i="2"/>
  <c r="G1919" i="2"/>
  <c r="G1917" i="2"/>
  <c r="G1916" i="2"/>
  <c r="G1915" i="2"/>
  <c r="G1914" i="2"/>
  <c r="G2285" i="2"/>
  <c r="G1912" i="2"/>
  <c r="G1911" i="2"/>
  <c r="G1910" i="2"/>
  <c r="G1909" i="2"/>
  <c r="G1908" i="2"/>
  <c r="G1907" i="2"/>
  <c r="G1906" i="2"/>
  <c r="G2284" i="2"/>
  <c r="G2192" i="2"/>
  <c r="G1903" i="2"/>
  <c r="G1902" i="2"/>
  <c r="G1901" i="2"/>
  <c r="G1900" i="2"/>
  <c r="G1899" i="2"/>
  <c r="G1898" i="2"/>
  <c r="G1897" i="2"/>
  <c r="G1896" i="2"/>
  <c r="G1895" i="2"/>
  <c r="G1894" i="2"/>
  <c r="G1893" i="2"/>
  <c r="G1892" i="2"/>
  <c r="G1891" i="2"/>
  <c r="G1890" i="2"/>
  <c r="G1889" i="2"/>
  <c r="G1888" i="2"/>
  <c r="G1887" i="2"/>
  <c r="G1886" i="2"/>
  <c r="G1885" i="2"/>
  <c r="G1884" i="2"/>
  <c r="G1883" i="2"/>
  <c r="G1882" i="2"/>
  <c r="G1881" i="2"/>
  <c r="G1880" i="2"/>
  <c r="G1879" i="2"/>
  <c r="G1878" i="2"/>
  <c r="G1877" i="2"/>
  <c r="G1876" i="2"/>
  <c r="G1875" i="2"/>
  <c r="G1874" i="2"/>
  <c r="G1873" i="2"/>
  <c r="G1872" i="2"/>
  <c r="G1871" i="2"/>
  <c r="G1870" i="2"/>
  <c r="G1869" i="2"/>
  <c r="G1868" i="2"/>
  <c r="G1867" i="2"/>
  <c r="G1866" i="2"/>
  <c r="G1865" i="2"/>
  <c r="G1864" i="2"/>
  <c r="G1863" i="2"/>
  <c r="G1862" i="2"/>
  <c r="G1861" i="2"/>
  <c r="G1860" i="2"/>
  <c r="G1859" i="2"/>
  <c r="G1858" i="2"/>
  <c r="G1857" i="2"/>
  <c r="G1856" i="2"/>
  <c r="G1855" i="2"/>
  <c r="G1854" i="2"/>
  <c r="G1853" i="2"/>
  <c r="G1852" i="2"/>
  <c r="G1851" i="2"/>
  <c r="G1850" i="2"/>
  <c r="G1849" i="2"/>
  <c r="G1848" i="2"/>
  <c r="G1847" i="2"/>
  <c r="G1846" i="2"/>
  <c r="G1845" i="2"/>
  <c r="G1844" i="2"/>
  <c r="G1843" i="2"/>
  <c r="G1842" i="2"/>
  <c r="G1841" i="2"/>
  <c r="G1840" i="2"/>
  <c r="G1839" i="2"/>
  <c r="G1838" i="2"/>
  <c r="G1837" i="2"/>
  <c r="G1836" i="2"/>
  <c r="G1835" i="2"/>
  <c r="G1834" i="2"/>
  <c r="G1833" i="2"/>
  <c r="G1832" i="2"/>
  <c r="G1831" i="2"/>
  <c r="G1830" i="2"/>
  <c r="G1829" i="2"/>
  <c r="G1828" i="2"/>
  <c r="G1827" i="2"/>
  <c r="G1826" i="2"/>
  <c r="G1825" i="2"/>
  <c r="G1824" i="2"/>
  <c r="G1823" i="2"/>
  <c r="G1822" i="2"/>
  <c r="G1821" i="2"/>
  <c r="G1820" i="2"/>
  <c r="G1819" i="2"/>
  <c r="G1818" i="2"/>
  <c r="G1817" i="2"/>
  <c r="G1816" i="2"/>
  <c r="G1815" i="2"/>
  <c r="G1814" i="2"/>
  <c r="G1813" i="2"/>
  <c r="G1812" i="2"/>
  <c r="G1811" i="2"/>
  <c r="G1810" i="2"/>
  <c r="G1809" i="2"/>
  <c r="G1808" i="2"/>
  <c r="G1807" i="2"/>
  <c r="G1806" i="2"/>
  <c r="G1805" i="2"/>
  <c r="G1804" i="2"/>
  <c r="G1803" i="2"/>
  <c r="G1802" i="2"/>
  <c r="G1801" i="2"/>
  <c r="G1800" i="2"/>
  <c r="G1799" i="2"/>
  <c r="G1798" i="2"/>
  <c r="G1797" i="2"/>
  <c r="G1796" i="2"/>
  <c r="G1795" i="2"/>
  <c r="G1794" i="2"/>
  <c r="G1793" i="2"/>
  <c r="G1792" i="2"/>
  <c r="G1791" i="2"/>
  <c r="G1790" i="2"/>
  <c r="G1789" i="2"/>
  <c r="G1788" i="2"/>
  <c r="G1787" i="2"/>
  <c r="G1786" i="2"/>
  <c r="G1785" i="2"/>
  <c r="G1784" i="2"/>
  <c r="G1783" i="2"/>
  <c r="G1782" i="2"/>
  <c r="G1781" i="2"/>
  <c r="G1780" i="2"/>
  <c r="G1779" i="2"/>
  <c r="G1778" i="2"/>
  <c r="G1777" i="2"/>
  <c r="G1776" i="2"/>
  <c r="G1775" i="2"/>
  <c r="G1774" i="2"/>
  <c r="G1773" i="2"/>
  <c r="G1772" i="2"/>
  <c r="G1771" i="2"/>
  <c r="G1770" i="2"/>
  <c r="G1769" i="2"/>
  <c r="G1768" i="2"/>
  <c r="G1767" i="2"/>
  <c r="G1766" i="2"/>
  <c r="G1765" i="2"/>
  <c r="G1764" i="2"/>
  <c r="G1763" i="2"/>
  <c r="G1762" i="2"/>
  <c r="G776" i="2"/>
  <c r="G1760" i="2"/>
  <c r="G591" i="2"/>
  <c r="G1758" i="2"/>
  <c r="G1757" i="2"/>
  <c r="G1756" i="2"/>
  <c r="G1755" i="2"/>
  <c r="G1754" i="2"/>
  <c r="G1753" i="2"/>
  <c r="G1752" i="2"/>
  <c r="G1751" i="2"/>
  <c r="G1750" i="2"/>
  <c r="G1749" i="2"/>
  <c r="G1748" i="2"/>
  <c r="G1747" i="2"/>
  <c r="G1746" i="2"/>
  <c r="G1745" i="2"/>
  <c r="G1744" i="2"/>
  <c r="G1743" i="2"/>
  <c r="G1742" i="2"/>
  <c r="G1741" i="2"/>
  <c r="G1740" i="2"/>
  <c r="G1739" i="2"/>
  <c r="G1738" i="2"/>
  <c r="G1737" i="2"/>
  <c r="G1736" i="2"/>
  <c r="G1735" i="2"/>
  <c r="G1734" i="2"/>
  <c r="G527" i="2"/>
  <c r="G1732" i="2"/>
  <c r="G1731" i="2"/>
  <c r="G526" i="2"/>
  <c r="G1729" i="2"/>
  <c r="G1728" i="2"/>
  <c r="G522" i="2"/>
  <c r="G1726" i="2"/>
  <c r="G1725" i="2"/>
  <c r="G479" i="2"/>
  <c r="G2191" i="2"/>
  <c r="G1722" i="2"/>
  <c r="G1721" i="2"/>
  <c r="G1720" i="2"/>
  <c r="G2189" i="2"/>
  <c r="G478" i="2"/>
  <c r="G2180" i="2"/>
  <c r="G1716" i="2"/>
  <c r="G1715" i="2"/>
  <c r="G1714" i="2"/>
  <c r="G1713" i="2"/>
  <c r="G2144" i="2"/>
  <c r="G1711" i="2"/>
  <c r="G2143" i="2"/>
  <c r="G1709" i="2"/>
  <c r="G1708" i="2"/>
  <c r="G1707" i="2"/>
  <c r="G1706" i="2"/>
  <c r="G1705" i="2"/>
  <c r="G1704" i="2"/>
  <c r="G1703" i="2"/>
  <c r="G1702" i="2"/>
  <c r="G1701" i="2"/>
  <c r="G1700" i="2"/>
  <c r="G1699" i="2"/>
  <c r="G1698" i="2"/>
  <c r="G1697" i="2"/>
  <c r="G1696" i="2"/>
  <c r="G1695" i="2"/>
  <c r="G1694" i="2"/>
  <c r="G1693" i="2"/>
  <c r="G1692" i="2"/>
  <c r="G1691" i="2"/>
  <c r="G1690" i="2"/>
  <c r="G1689" i="2"/>
  <c r="G1688" i="2"/>
  <c r="G1687" i="2"/>
  <c r="G1686" i="2"/>
  <c r="G1685" i="2"/>
  <c r="G1684" i="2"/>
  <c r="G1683" i="2"/>
  <c r="G1682" i="2"/>
  <c r="G1681" i="2"/>
  <c r="G1680" i="2"/>
  <c r="G1679" i="2"/>
  <c r="G1678" i="2"/>
  <c r="G1677" i="2"/>
  <c r="G1676" i="2"/>
  <c r="G1675" i="2"/>
  <c r="G1674" i="2"/>
  <c r="G1673" i="2"/>
  <c r="G1672" i="2"/>
  <c r="G1671" i="2"/>
  <c r="G1670" i="2"/>
  <c r="G1669" i="2"/>
  <c r="G1668" i="2"/>
  <c r="G1667" i="2"/>
  <c r="G1666" i="2"/>
  <c r="G1665" i="2"/>
  <c r="G1664" i="2"/>
  <c r="G1663" i="2"/>
  <c r="G1662" i="2"/>
  <c r="G1661" i="2"/>
  <c r="G1660" i="2"/>
  <c r="G1659" i="2"/>
  <c r="G1658" i="2"/>
  <c r="G1657" i="2"/>
  <c r="G1656" i="2"/>
  <c r="G1655" i="2"/>
  <c r="G1654" i="2"/>
  <c r="G1653" i="2"/>
  <c r="G1652" i="2"/>
  <c r="G1651" i="2"/>
  <c r="G1650" i="2"/>
  <c r="G1649" i="2"/>
  <c r="G1648" i="2"/>
  <c r="G1647" i="2"/>
  <c r="G1646" i="2"/>
  <c r="G1645" i="2"/>
  <c r="G1644" i="2"/>
  <c r="G1643" i="2"/>
  <c r="G1642" i="2"/>
  <c r="G1641" i="2"/>
  <c r="G1640" i="2"/>
  <c r="G1639" i="2"/>
  <c r="G1638" i="2"/>
  <c r="G1637" i="2"/>
  <c r="G1636" i="2"/>
  <c r="G1635" i="2"/>
  <c r="G1634" i="2"/>
  <c r="G1633" i="2"/>
  <c r="G1632" i="2"/>
  <c r="G1631" i="2"/>
  <c r="G1630" i="2"/>
  <c r="G1629" i="2"/>
  <c r="G1628" i="2"/>
  <c r="G1627" i="2"/>
  <c r="G1626" i="2"/>
  <c r="G1625" i="2"/>
  <c r="G1624" i="2"/>
  <c r="G1623" i="2"/>
  <c r="G1622" i="2"/>
  <c r="G1621" i="2"/>
  <c r="G1620" i="2"/>
  <c r="G1619" i="2"/>
  <c r="G1618" i="2"/>
  <c r="G1617" i="2"/>
  <c r="G1616" i="2"/>
  <c r="G1615" i="2"/>
  <c r="G1614" i="2"/>
  <c r="G1613" i="2"/>
  <c r="G1612" i="2"/>
  <c r="G1611" i="2"/>
  <c r="G1610" i="2"/>
  <c r="G1609" i="2"/>
  <c r="G2120" i="2"/>
  <c r="G2118" i="2"/>
  <c r="G2117" i="2"/>
  <c r="G2095" i="2"/>
  <c r="G1604" i="2"/>
  <c r="G1603" i="2"/>
  <c r="G1602" i="2"/>
  <c r="G1601" i="2"/>
  <c r="G1600" i="2"/>
  <c r="G1599" i="2"/>
  <c r="G1598" i="2"/>
  <c r="G1597" i="2"/>
  <c r="G1596" i="2"/>
  <c r="G1595" i="2"/>
  <c r="G1594" i="2"/>
  <c r="G1593" i="2"/>
  <c r="G1592" i="2"/>
  <c r="G1591" i="2"/>
  <c r="G1590" i="2"/>
  <c r="G1589" i="2"/>
  <c r="G1588" i="2"/>
  <c r="G1587" i="2"/>
  <c r="G1586" i="2"/>
  <c r="G1585" i="2"/>
  <c r="G1584" i="2"/>
  <c r="G1583" i="2"/>
  <c r="G1582" i="2"/>
  <c r="G1581" i="2"/>
  <c r="G1580" i="2"/>
  <c r="G1579" i="2"/>
  <c r="G1578" i="2"/>
  <c r="G1577" i="2"/>
  <c r="G1576" i="2"/>
  <c r="G1575" i="2"/>
  <c r="G1574" i="2"/>
  <c r="G1573" i="2"/>
  <c r="G2094" i="2"/>
  <c r="G1571" i="2"/>
  <c r="G2087" i="2"/>
  <c r="G1569" i="2"/>
  <c r="G1568" i="2"/>
  <c r="G1567" i="2"/>
  <c r="G1566" i="2"/>
  <c r="G1565" i="2"/>
  <c r="G1564" i="2"/>
  <c r="G2081" i="2"/>
  <c r="G1562" i="2"/>
  <c r="G2080" i="2"/>
  <c r="G1560" i="2"/>
  <c r="G2079" i="2"/>
  <c r="G2076" i="2"/>
  <c r="G2072" i="2"/>
  <c r="G1556" i="2"/>
  <c r="G1555" i="2"/>
  <c r="G1554" i="2"/>
  <c r="G1553" i="2"/>
  <c r="G1552" i="2"/>
  <c r="G1551" i="2"/>
  <c r="G2035" i="2"/>
  <c r="G1549" i="2"/>
  <c r="G1548" i="2"/>
  <c r="G1547" i="2"/>
  <c r="G1546" i="2"/>
  <c r="G1545" i="2"/>
  <c r="G1544" i="2"/>
  <c r="G1543" i="2"/>
  <c r="G1542" i="2"/>
  <c r="G1541" i="2"/>
  <c r="G1540" i="2"/>
  <c r="G1539" i="2"/>
  <c r="G1538" i="2"/>
  <c r="G1537" i="2"/>
  <c r="G477" i="2"/>
  <c r="G476" i="2"/>
  <c r="G475" i="2"/>
  <c r="G474" i="2"/>
  <c r="G473" i="2"/>
  <c r="G472" i="2"/>
  <c r="G471" i="2"/>
  <c r="G470" i="2"/>
  <c r="G469" i="2"/>
  <c r="G450" i="2"/>
  <c r="G1526" i="2"/>
  <c r="G2005" i="2"/>
  <c r="G1524" i="2"/>
  <c r="G1523" i="2"/>
  <c r="G1522" i="2"/>
  <c r="G1521" i="2"/>
  <c r="G1520" i="2"/>
  <c r="G1519" i="2"/>
  <c r="G1518" i="2"/>
  <c r="G1517" i="2"/>
  <c r="G1516" i="2"/>
  <c r="G1515" i="2"/>
  <c r="G1514" i="2"/>
  <c r="G1513" i="2"/>
  <c r="G1512" i="2"/>
  <c r="G1511" i="2"/>
  <c r="G1510" i="2"/>
  <c r="G1509" i="2"/>
  <c r="G1508" i="2"/>
  <c r="G1507" i="2"/>
  <c r="G1506" i="2"/>
  <c r="G1505" i="2"/>
  <c r="G1504" i="2"/>
  <c r="G1503" i="2"/>
  <c r="G1502" i="2"/>
  <c r="G1501" i="2"/>
  <c r="G1500" i="2"/>
  <c r="G1499" i="2"/>
  <c r="G1498" i="2"/>
  <c r="G2004" i="2"/>
  <c r="G1496" i="2"/>
  <c r="G1495" i="2"/>
  <c r="G1494" i="2"/>
  <c r="G1493" i="2"/>
  <c r="G1492" i="2"/>
  <c r="G1997" i="2"/>
  <c r="G1490" i="2"/>
  <c r="G1489" i="2"/>
  <c r="G1488" i="2"/>
  <c r="G1487" i="2"/>
  <c r="G1486" i="2"/>
  <c r="G1485" i="2"/>
  <c r="G1484" i="2"/>
  <c r="G1483" i="2"/>
  <c r="G1482" i="2"/>
  <c r="G1481" i="2"/>
  <c r="G1480" i="2"/>
  <c r="G1479" i="2"/>
  <c r="G1478" i="2"/>
  <c r="G1477" i="2"/>
  <c r="G1476" i="2"/>
  <c r="G1475" i="2"/>
  <c r="G1474" i="2"/>
  <c r="G1473" i="2"/>
  <c r="G1472" i="2"/>
  <c r="G1996" i="2"/>
  <c r="G1470" i="2"/>
  <c r="G1469" i="2"/>
  <c r="G1468" i="2"/>
  <c r="G1467" i="2"/>
  <c r="G1466" i="2"/>
  <c r="G1465" i="2"/>
  <c r="G1464" i="2"/>
  <c r="G1463" i="2"/>
  <c r="G1462" i="2"/>
  <c r="G1461" i="2"/>
  <c r="G1460" i="2"/>
  <c r="G1459" i="2"/>
  <c r="G1458" i="2"/>
  <c r="G1457" i="2"/>
  <c r="G1456" i="2"/>
  <c r="G1455" i="2"/>
  <c r="G1454" i="2"/>
  <c r="G1453" i="2"/>
  <c r="G1452" i="2"/>
  <c r="G1451" i="2"/>
  <c r="G1450" i="2"/>
  <c r="G1449" i="2"/>
  <c r="G1448" i="2"/>
  <c r="G1447" i="2"/>
  <c r="G1446" i="2"/>
  <c r="G1445" i="2"/>
  <c r="G1444" i="2"/>
  <c r="G1443" i="2"/>
  <c r="G1442" i="2"/>
  <c r="G1441" i="2"/>
  <c r="G1440" i="2"/>
  <c r="G1439" i="2"/>
  <c r="G1438" i="2"/>
  <c r="G1437" i="2"/>
  <c r="G1436" i="2"/>
  <c r="G1435" i="2"/>
  <c r="G1434" i="2"/>
  <c r="G1433" i="2"/>
  <c r="G1432" i="2"/>
  <c r="G1431" i="2"/>
  <c r="G1430" i="2"/>
  <c r="G1429" i="2"/>
  <c r="G1428" i="2"/>
  <c r="G1427" i="2"/>
  <c r="G1426" i="2"/>
  <c r="G1425" i="2"/>
  <c r="G1424" i="2"/>
  <c r="G1423" i="2"/>
  <c r="G1422" i="2"/>
  <c r="G1421" i="2"/>
  <c r="G1420" i="2"/>
  <c r="G1968" i="2"/>
  <c r="G1418" i="2"/>
  <c r="G1417" i="2"/>
  <c r="G1967" i="2"/>
  <c r="G1415" i="2"/>
  <c r="G1414" i="2"/>
  <c r="G1413" i="2"/>
  <c r="G1412" i="2"/>
  <c r="G1411" i="2"/>
  <c r="G1966" i="2"/>
  <c r="G1938" i="2"/>
  <c r="G1928" i="2"/>
  <c r="G1407" i="2"/>
  <c r="G1406" i="2"/>
  <c r="G1405" i="2"/>
  <c r="G1404" i="2"/>
  <c r="G1403" i="2"/>
  <c r="G1402" i="2"/>
  <c r="G1401" i="2"/>
  <c r="G1926" i="2"/>
  <c r="G1924" i="2"/>
  <c r="G1922" i="2"/>
  <c r="G1397" i="2"/>
  <c r="G1396" i="2"/>
  <c r="G1395" i="2"/>
  <c r="G1394" i="2"/>
  <c r="G1393" i="2"/>
  <c r="G1392" i="2"/>
  <c r="G1920" i="2"/>
  <c r="G1390" i="2"/>
  <c r="G1389" i="2"/>
  <c r="G1388" i="2"/>
  <c r="G1387" i="2"/>
  <c r="G1386" i="2"/>
  <c r="G1385" i="2"/>
  <c r="G1384" i="2"/>
  <c r="G1383" i="2"/>
  <c r="G1382" i="2"/>
  <c r="G1381" i="2"/>
  <c r="G1380" i="2"/>
  <c r="G1379" i="2"/>
  <c r="G1378" i="2"/>
  <c r="G1377" i="2"/>
  <c r="G1376" i="2"/>
  <c r="G1913" i="2"/>
  <c r="G1905" i="2"/>
  <c r="G1904" i="2"/>
  <c r="G1761" i="2"/>
  <c r="G1759" i="2"/>
  <c r="G1733" i="2"/>
  <c r="G1369" i="2"/>
  <c r="G1368" i="2"/>
  <c r="G1367" i="2"/>
  <c r="G1730" i="2"/>
  <c r="G1727" i="2"/>
  <c r="G1724" i="2"/>
  <c r="G1363" i="2"/>
  <c r="G1362" i="2"/>
  <c r="G1361" i="2"/>
  <c r="G1360" i="2"/>
  <c r="G1359" i="2"/>
  <c r="G1358" i="2"/>
  <c r="G1357" i="2"/>
  <c r="G1356" i="2"/>
  <c r="G1355" i="2"/>
  <c r="G1354" i="2"/>
  <c r="G1353" i="2"/>
  <c r="G1352" i="2"/>
  <c r="G1351" i="2"/>
  <c r="G1350" i="2"/>
  <c r="G1723" i="2"/>
  <c r="G1719" i="2"/>
  <c r="G1718" i="2"/>
  <c r="G395" i="2"/>
  <c r="G1717" i="2"/>
  <c r="G1712" i="2"/>
  <c r="G1710" i="2"/>
  <c r="G1342" i="2"/>
  <c r="G391" i="2"/>
  <c r="G1608" i="2"/>
  <c r="G1607" i="2"/>
  <c r="G1606" i="2"/>
  <c r="G1322" i="2"/>
  <c r="G1605" i="2"/>
  <c r="G1572" i="2"/>
  <c r="G1334" i="2"/>
  <c r="G1333" i="2"/>
  <c r="G1332" i="2"/>
  <c r="G1331" i="2"/>
  <c r="G1330" i="2"/>
  <c r="G1329" i="2"/>
  <c r="G1328" i="2"/>
  <c r="G1327" i="2"/>
  <c r="G1326" i="2"/>
  <c r="G1325" i="2"/>
  <c r="G1324" i="2"/>
  <c r="G1570" i="2"/>
  <c r="G1561" i="2"/>
  <c r="G1321" i="2"/>
  <c r="G1320" i="2"/>
  <c r="G1319" i="2"/>
  <c r="G1318" i="2"/>
  <c r="G1317" i="2"/>
  <c r="G1316" i="2"/>
  <c r="G1315" i="2"/>
  <c r="G1314" i="2"/>
  <c r="G1313" i="2"/>
  <c r="G1312" i="2"/>
  <c r="G1311" i="2"/>
  <c r="G1310" i="2"/>
  <c r="G1309" i="2"/>
  <c r="G1308" i="2"/>
  <c r="G1307" i="2"/>
  <c r="G1306" i="2"/>
  <c r="G1305" i="2"/>
  <c r="G1304" i="2"/>
  <c r="G1303" i="2"/>
  <c r="G1302" i="2"/>
  <c r="G1301" i="2"/>
  <c r="G1300" i="2"/>
  <c r="G1299" i="2"/>
  <c r="G1298" i="2"/>
  <c r="G1297" i="2"/>
  <c r="G1296" i="2"/>
  <c r="G1295" i="2"/>
  <c r="G1294" i="2"/>
  <c r="G1293" i="2"/>
  <c r="G1292" i="2"/>
  <c r="G1291" i="2"/>
  <c r="G1290" i="2"/>
  <c r="G1289" i="2"/>
  <c r="G1288" i="2"/>
  <c r="G1287" i="2"/>
  <c r="G1286" i="2"/>
  <c r="G1285" i="2"/>
  <c r="G1284" i="2"/>
  <c r="G1283" i="2"/>
  <c r="G1282" i="2"/>
  <c r="G1559" i="2"/>
  <c r="G1280" i="2"/>
  <c r="G1279" i="2"/>
  <c r="G1278" i="2"/>
  <c r="G1563" i="2"/>
  <c r="G1276" i="2"/>
  <c r="G1275" i="2"/>
  <c r="G1274" i="2"/>
  <c r="G1273" i="2"/>
  <c r="G1272" i="2"/>
  <c r="G1271" i="2"/>
  <c r="G1270" i="2"/>
  <c r="G1269" i="2"/>
  <c r="G1268" i="2"/>
  <c r="G1267" i="2"/>
  <c r="G1557" i="2"/>
  <c r="G1265" i="2"/>
  <c r="G1264" i="2"/>
  <c r="G1263" i="2"/>
  <c r="G1262" i="2"/>
  <c r="G1261" i="2"/>
  <c r="G1260" i="2"/>
  <c r="G1259" i="2"/>
  <c r="G1258" i="2"/>
  <c r="G1257" i="2"/>
  <c r="G390" i="2"/>
  <c r="G1255" i="2"/>
  <c r="G1254" i="2"/>
  <c r="G1253" i="2"/>
  <c r="G1252" i="2"/>
  <c r="G1251" i="2"/>
  <c r="G1250" i="2"/>
  <c r="G235" i="2"/>
  <c r="G1100" i="2"/>
  <c r="G1247" i="2"/>
  <c r="G1246" i="2"/>
  <c r="G223" i="2"/>
  <c r="G1550" i="2"/>
  <c r="G1243" i="2"/>
  <c r="G1242" i="2"/>
  <c r="G1241" i="2"/>
  <c r="G1536" i="2"/>
  <c r="G1535" i="2"/>
  <c r="G1534" i="2"/>
  <c r="G1533" i="2"/>
  <c r="G1236" i="2"/>
  <c r="G1235" i="2"/>
  <c r="G1234" i="2"/>
  <c r="G1233" i="2"/>
  <c r="G1232" i="2"/>
  <c r="G1532" i="2"/>
  <c r="G1230" i="2"/>
  <c r="G1229" i="2"/>
  <c r="G1228" i="2"/>
  <c r="G1227" i="2"/>
  <c r="G1226" i="2"/>
  <c r="G1225" i="2"/>
  <c r="G1224" i="2"/>
  <c r="G1223" i="2"/>
  <c r="G1222" i="2"/>
  <c r="G1221" i="2"/>
  <c r="G1220" i="2"/>
  <c r="G1219" i="2"/>
  <c r="G1218" i="2"/>
  <c r="G1217" i="2"/>
  <c r="G1216" i="2"/>
  <c r="G1215" i="2"/>
  <c r="G1214" i="2"/>
  <c r="G1213" i="2"/>
  <c r="G1212" i="2"/>
  <c r="G1211" i="2"/>
  <c r="G1210" i="2"/>
  <c r="G1209" i="2"/>
  <c r="G1208" i="2"/>
  <c r="G1207" i="2"/>
  <c r="G1206" i="2"/>
  <c r="G1205" i="2"/>
  <c r="G1204" i="2"/>
  <c r="G1203" i="2"/>
  <c r="G1202" i="2"/>
  <c r="G1201" i="2"/>
  <c r="G1200" i="2"/>
  <c r="G1199" i="2"/>
  <c r="G1198" i="2"/>
  <c r="G1197" i="2"/>
  <c r="G1196" i="2"/>
  <c r="G1195" i="2"/>
  <c r="G1194" i="2"/>
  <c r="G222" i="2"/>
  <c r="G1192" i="2"/>
  <c r="G1191" i="2"/>
  <c r="G1190" i="2"/>
  <c r="G1531" i="2"/>
  <c r="G1188" i="2"/>
  <c r="G1530" i="2"/>
  <c r="G1186" i="2"/>
  <c r="G1529" i="2"/>
  <c r="G1184" i="2"/>
  <c r="G1528" i="2"/>
  <c r="G1527" i="2"/>
  <c r="G1181" i="2"/>
  <c r="G1180" i="2"/>
  <c r="G1179" i="2"/>
  <c r="G1178" i="2"/>
  <c r="G1525" i="2"/>
  <c r="G1176" i="2"/>
  <c r="G1175" i="2"/>
  <c r="G1174" i="2"/>
  <c r="G1173" i="2"/>
  <c r="G1172" i="2"/>
  <c r="G1171" i="2"/>
  <c r="G1170" i="2"/>
  <c r="G1169" i="2"/>
  <c r="G1168" i="2"/>
  <c r="G1167" i="2"/>
  <c r="G1166" i="2"/>
  <c r="G1165" i="2"/>
  <c r="G1164" i="2"/>
  <c r="G1163" i="2"/>
  <c r="G1162" i="2"/>
  <c r="G1161" i="2"/>
  <c r="G1160" i="2"/>
  <c r="G1159" i="2"/>
  <c r="G1497" i="2"/>
  <c r="G1157" i="2"/>
  <c r="G1491" i="2"/>
  <c r="G1155" i="2"/>
  <c r="G1154" i="2"/>
  <c r="G1153" i="2"/>
  <c r="G1152" i="2"/>
  <c r="G1151" i="2"/>
  <c r="G1150" i="2"/>
  <c r="G1149" i="2"/>
  <c r="G1148" i="2"/>
  <c r="G1147" i="2"/>
  <c r="G1146" i="2"/>
  <c r="G1145" i="2"/>
  <c r="G1144" i="2"/>
  <c r="G1471" i="2"/>
  <c r="G1142" i="2"/>
  <c r="G1141" i="2"/>
  <c r="G1140" i="2"/>
  <c r="G1139" i="2"/>
  <c r="G1138" i="2"/>
  <c r="G1137" i="2"/>
  <c r="G1419" i="2"/>
  <c r="G1135" i="2"/>
  <c r="G1134" i="2"/>
  <c r="G1133" i="2"/>
  <c r="G1132" i="2"/>
  <c r="G1131" i="2"/>
  <c r="G1130" i="2"/>
  <c r="G1129" i="2"/>
  <c r="G1128" i="2"/>
  <c r="G1127" i="2"/>
  <c r="G1126" i="2"/>
  <c r="G1125" i="2"/>
  <c r="G1124" i="2"/>
  <c r="G1099" i="2"/>
  <c r="G1122" i="2"/>
  <c r="G1121" i="2"/>
  <c r="G1120" i="2"/>
  <c r="G1119" i="2"/>
  <c r="G1118" i="2"/>
  <c r="G1117" i="2"/>
  <c r="G1416" i="2"/>
  <c r="G1115" i="2"/>
  <c r="G1114" i="2"/>
  <c r="G1113" i="2"/>
  <c r="G1410" i="2"/>
  <c r="G1111" i="2"/>
  <c r="G1110" i="2"/>
  <c r="G1109" i="2"/>
  <c r="G1108" i="2"/>
  <c r="G1107" i="2"/>
  <c r="G1106" i="2"/>
  <c r="G1105" i="2"/>
  <c r="G1409" i="2"/>
  <c r="G1103" i="2"/>
  <c r="G1408" i="2"/>
  <c r="G1400" i="2"/>
  <c r="G1399" i="2"/>
  <c r="G1398" i="2"/>
  <c r="G1391" i="2"/>
  <c r="G1097" i="2"/>
  <c r="G1096" i="2"/>
  <c r="G1095" i="2"/>
  <c r="G1094" i="2"/>
  <c r="G1093" i="2"/>
  <c r="G1092" i="2"/>
  <c r="G1091" i="2"/>
  <c r="G1090" i="2"/>
  <c r="G1089" i="2"/>
  <c r="G1088" i="2"/>
  <c r="G1087" i="2"/>
  <c r="G1375" i="2"/>
  <c r="G1085" i="2"/>
  <c r="G1084" i="2"/>
  <c r="G1374" i="2"/>
  <c r="G1373" i="2"/>
  <c r="G1372" i="2"/>
  <c r="G1080" i="2"/>
  <c r="G1079" i="2"/>
  <c r="G1078" i="2"/>
  <c r="G1077" i="2"/>
  <c r="G1371" i="2"/>
  <c r="G1075" i="2"/>
  <c r="G1074" i="2"/>
  <c r="G1073" i="2"/>
  <c r="G1072" i="2"/>
  <c r="G1071" i="2"/>
  <c r="G1070" i="2"/>
  <c r="G1069" i="2"/>
  <c r="G1068" i="2"/>
  <c r="G1067" i="2"/>
  <c r="G1066" i="2"/>
  <c r="G1065" i="2"/>
  <c r="G1370" i="2"/>
  <c r="G1063" i="2"/>
  <c r="G1062" i="2"/>
  <c r="G1061" i="2"/>
  <c r="G1060" i="2"/>
  <c r="G1558" i="2"/>
  <c r="G1366" i="2"/>
  <c r="G1365" i="2"/>
  <c r="G1364" i="2"/>
  <c r="G1349" i="2"/>
  <c r="G1348" i="2"/>
  <c r="G1346" i="2"/>
  <c r="G1345" i="2"/>
  <c r="G1051" i="2"/>
  <c r="G1050" i="2"/>
  <c r="G1049" i="2"/>
  <c r="G1048" i="2"/>
  <c r="G1047" i="2"/>
  <c r="G1046" i="2"/>
  <c r="G1045" i="2"/>
  <c r="G1044" i="2"/>
  <c r="G1043" i="2"/>
  <c r="G1042" i="2"/>
  <c r="G1041" i="2"/>
  <c r="G1040" i="2"/>
  <c r="G1039" i="2"/>
  <c r="G1038" i="2"/>
  <c r="G1037" i="2"/>
  <c r="G1036" i="2"/>
  <c r="G1035" i="2"/>
  <c r="G1034" i="2"/>
  <c r="G1033" i="2"/>
  <c r="G1032" i="2"/>
  <c r="G1031" i="2"/>
  <c r="G1030" i="2"/>
  <c r="G1029" i="2"/>
  <c r="G1028" i="2"/>
  <c r="G1027" i="2"/>
  <c r="G1026" i="2"/>
  <c r="G1025" i="2"/>
  <c r="G1024" i="2"/>
  <c r="G1023" i="2"/>
  <c r="G1022" i="2"/>
  <c r="G1021" i="2"/>
  <c r="G1020" i="2"/>
  <c r="G1019" i="2"/>
  <c r="G1018" i="2"/>
  <c r="G1017" i="2"/>
  <c r="G1016" i="2"/>
  <c r="G1015" i="2"/>
  <c r="G1014" i="2"/>
  <c r="G1013" i="2"/>
  <c r="G1012" i="2"/>
  <c r="G1011" i="2"/>
  <c r="G1010" i="2"/>
  <c r="G1009" i="2"/>
  <c r="G1008" i="2"/>
  <c r="G1007" i="2"/>
  <c r="G1006" i="2"/>
  <c r="G1005" i="2"/>
  <c r="G1004" i="2"/>
  <c r="G1003" i="2"/>
  <c r="G1002" i="2"/>
  <c r="G1001" i="2"/>
  <c r="G1344" i="2"/>
  <c r="G999" i="2"/>
  <c r="G998" i="2"/>
  <c r="G997" i="2"/>
  <c r="G1343" i="2"/>
  <c r="G995" i="2"/>
  <c r="G994" i="2"/>
  <c r="G993" i="2"/>
  <c r="G992" i="2"/>
  <c r="G991" i="2"/>
  <c r="G990" i="2"/>
  <c r="G1341" i="2"/>
  <c r="G1340" i="2"/>
  <c r="G987" i="2"/>
  <c r="G986" i="2"/>
  <c r="G985" i="2"/>
  <c r="G984" i="2"/>
  <c r="G983" i="2"/>
  <c r="G982" i="2"/>
  <c r="G981" i="2"/>
  <c r="G980" i="2"/>
  <c r="G979" i="2"/>
  <c r="G978" i="2"/>
  <c r="G977" i="2"/>
  <c r="G976" i="2"/>
  <c r="G975" i="2"/>
  <c r="G974" i="2"/>
  <c r="G973" i="2"/>
  <c r="G972" i="2"/>
  <c r="G1339" i="2"/>
  <c r="G1338" i="2"/>
  <c r="G1337" i="2"/>
  <c r="G1336" i="2"/>
  <c r="G1335" i="2"/>
  <c r="G1323" i="2"/>
  <c r="G965" i="2"/>
  <c r="G1347" i="2"/>
  <c r="G963" i="2"/>
  <c r="G962" i="2"/>
  <c r="G961" i="2"/>
  <c r="G960" i="2"/>
  <c r="G959" i="2"/>
  <c r="G958" i="2"/>
  <c r="G957" i="2"/>
  <c r="G956" i="2"/>
  <c r="G955" i="2"/>
  <c r="G954" i="2"/>
  <c r="G953" i="2"/>
  <c r="G952" i="2"/>
  <c r="G951" i="2"/>
  <c r="G950" i="2"/>
  <c r="G949" i="2"/>
  <c r="G948" i="2"/>
  <c r="G947" i="2"/>
  <c r="G946" i="2"/>
  <c r="G945" i="2"/>
  <c r="G944" i="2"/>
  <c r="G943" i="2"/>
  <c r="G942" i="2"/>
  <c r="G941" i="2"/>
  <c r="G940" i="2"/>
  <c r="G939" i="2"/>
  <c r="G938" i="2"/>
  <c r="G937" i="2"/>
  <c r="G936" i="2"/>
  <c r="G935" i="2"/>
  <c r="G934" i="2"/>
  <c r="G933" i="2"/>
  <c r="G932" i="2"/>
  <c r="G931" i="2"/>
  <c r="G930" i="2"/>
  <c r="G929" i="2"/>
  <c r="G928" i="2"/>
  <c r="G927" i="2"/>
  <c r="G221" i="2"/>
  <c r="G160" i="2"/>
  <c r="G924" i="2"/>
  <c r="G923" i="2"/>
  <c r="G922" i="2"/>
  <c r="G921" i="2"/>
  <c r="G920" i="2"/>
  <c r="G919" i="2"/>
  <c r="G918" i="2"/>
  <c r="G917" i="2"/>
  <c r="G916" i="2"/>
  <c r="G915" i="2"/>
  <c r="G914" i="2"/>
  <c r="G913" i="2"/>
  <c r="G912" i="2"/>
  <c r="G911" i="2"/>
  <c r="G910" i="2"/>
  <c r="G909" i="2"/>
  <c r="G908" i="2"/>
  <c r="G907" i="2"/>
  <c r="G906" i="2"/>
  <c r="G905" i="2"/>
  <c r="G904" i="2"/>
  <c r="G903" i="2"/>
  <c r="G902" i="2"/>
  <c r="G901" i="2"/>
  <c r="G900" i="2"/>
  <c r="G899" i="2"/>
  <c r="G898" i="2"/>
  <c r="G897" i="2"/>
  <c r="G896" i="2"/>
  <c r="G895" i="2"/>
  <c r="G894" i="2"/>
  <c r="G893" i="2"/>
  <c r="G892" i="2"/>
  <c r="G891" i="2"/>
  <c r="G890" i="2"/>
  <c r="G889" i="2"/>
  <c r="G888" i="2"/>
  <c r="G887" i="2"/>
  <c r="G886" i="2"/>
  <c r="G885" i="2"/>
  <c r="G884" i="2"/>
  <c r="G883" i="2"/>
  <c r="G882" i="2"/>
  <c r="G881" i="2"/>
  <c r="G880" i="2"/>
  <c r="G879" i="2"/>
  <c r="G878" i="2"/>
  <c r="G877" i="2"/>
  <c r="G876" i="2"/>
  <c r="G875" i="2"/>
  <c r="G874" i="2"/>
  <c r="G873" i="2"/>
  <c r="G872" i="2"/>
  <c r="G871" i="2"/>
  <c r="G870" i="2"/>
  <c r="G869" i="2"/>
  <c r="G868" i="2"/>
  <c r="G867" i="2"/>
  <c r="G185" i="2"/>
  <c r="G865" i="2"/>
  <c r="G864" i="2"/>
  <c r="G863" i="2"/>
  <c r="G862" i="2"/>
  <c r="G861" i="2"/>
  <c r="G860" i="2"/>
  <c r="G159" i="2"/>
  <c r="G144" i="2"/>
  <c r="G130" i="2"/>
  <c r="G88" i="2"/>
  <c r="G855" i="2"/>
  <c r="G854" i="2"/>
  <c r="G853" i="2"/>
  <c r="G852" i="2"/>
  <c r="G851" i="2"/>
  <c r="G850" i="2"/>
  <c r="G849" i="2"/>
  <c r="G848" i="2"/>
  <c r="G847" i="2"/>
  <c r="G846" i="2"/>
  <c r="G845" i="2"/>
  <c r="G844" i="2"/>
  <c r="G843" i="2"/>
  <c r="G842" i="2"/>
  <c r="G841" i="2"/>
  <c r="G840" i="2"/>
  <c r="G839" i="2"/>
  <c r="G838" i="2"/>
  <c r="G837" i="2"/>
  <c r="G836" i="2"/>
  <c r="G835" i="2"/>
  <c r="G834" i="2"/>
  <c r="G833" i="2"/>
  <c r="G832" i="2"/>
  <c r="G84" i="2"/>
  <c r="G830" i="2"/>
  <c r="G829" i="2"/>
  <c r="G828" i="2"/>
  <c r="G827" i="2"/>
  <c r="G826" i="2"/>
  <c r="G825" i="2"/>
  <c r="G824" i="2"/>
  <c r="G823" i="2"/>
  <c r="G822" i="2"/>
  <c r="G821" i="2"/>
  <c r="G820" i="2"/>
  <c r="G819" i="2"/>
  <c r="G818" i="2"/>
  <c r="G817" i="2"/>
  <c r="G816" i="2"/>
  <c r="G815" i="2"/>
  <c r="G814" i="2"/>
  <c r="G813" i="2"/>
  <c r="G812" i="2"/>
  <c r="G811" i="2"/>
  <c r="G810" i="2"/>
  <c r="G809" i="2"/>
  <c r="G808" i="2"/>
  <c r="G807" i="2"/>
  <c r="G806" i="2"/>
  <c r="G805" i="2"/>
  <c r="G804" i="2"/>
  <c r="G803" i="2"/>
  <c r="G802" i="2"/>
  <c r="G801" i="2"/>
  <c r="G800" i="2"/>
  <c r="G799" i="2"/>
  <c r="G798" i="2"/>
  <c r="G797" i="2"/>
  <c r="G796" i="2"/>
  <c r="G795" i="2"/>
  <c r="G794" i="2"/>
  <c r="G793" i="2"/>
  <c r="G792" i="2"/>
  <c r="G791" i="2"/>
  <c r="G790" i="2"/>
  <c r="G789" i="2"/>
  <c r="G788" i="2"/>
  <c r="G787" i="2"/>
  <c r="G786" i="2"/>
  <c r="G785" i="2"/>
  <c r="G784" i="2"/>
  <c r="G783" i="2"/>
  <c r="G782" i="2"/>
  <c r="G781" i="2"/>
  <c r="G780" i="2"/>
  <c r="G779" i="2"/>
  <c r="G778" i="2"/>
  <c r="G777" i="2"/>
  <c r="G1281" i="2"/>
  <c r="G775" i="2"/>
  <c r="G774" i="2"/>
  <c r="G773" i="2"/>
  <c r="G772" i="2"/>
  <c r="G771" i="2"/>
  <c r="G770" i="2"/>
  <c r="G769" i="2"/>
  <c r="G768" i="2"/>
  <c r="G767" i="2"/>
  <c r="G766" i="2"/>
  <c r="G765" i="2"/>
  <c r="G764" i="2"/>
  <c r="G763" i="2"/>
  <c r="G762" i="2"/>
  <c r="G761" i="2"/>
  <c r="G760" i="2"/>
  <c r="G759" i="2"/>
  <c r="G758" i="2"/>
  <c r="G757" i="2"/>
  <c r="G756" i="2"/>
  <c r="G755" i="2"/>
  <c r="G754" i="2"/>
  <c r="G753" i="2"/>
  <c r="G752" i="2"/>
  <c r="G751" i="2"/>
  <c r="G750" i="2"/>
  <c r="G749" i="2"/>
  <c r="G748" i="2"/>
  <c r="G747" i="2"/>
  <c r="G746" i="2"/>
  <c r="G745" i="2"/>
  <c r="G744" i="2"/>
  <c r="G743" i="2"/>
  <c r="G742" i="2"/>
  <c r="G741" i="2"/>
  <c r="G740" i="2"/>
  <c r="G739" i="2"/>
  <c r="G738" i="2"/>
  <c r="G737" i="2"/>
  <c r="G736" i="2"/>
  <c r="G735" i="2"/>
  <c r="G734" i="2"/>
  <c r="G733" i="2"/>
  <c r="G732" i="2"/>
  <c r="G731" i="2"/>
  <c r="G730" i="2"/>
  <c r="G729" i="2"/>
  <c r="G728" i="2"/>
  <c r="G727" i="2"/>
  <c r="G726" i="2"/>
  <c r="G725" i="2"/>
  <c r="G724" i="2"/>
  <c r="G723" i="2"/>
  <c r="G722" i="2"/>
  <c r="G721" i="2"/>
  <c r="G720" i="2"/>
  <c r="G719" i="2"/>
  <c r="G718" i="2"/>
  <c r="G717" i="2"/>
  <c r="G716" i="2"/>
  <c r="G715" i="2"/>
  <c r="G714" i="2"/>
  <c r="G713" i="2"/>
  <c r="G712" i="2"/>
  <c r="G711" i="2"/>
  <c r="G710" i="2"/>
  <c r="G709" i="2"/>
  <c r="G708" i="2"/>
  <c r="G707" i="2"/>
  <c r="G706" i="2"/>
  <c r="G705" i="2"/>
  <c r="G704" i="2"/>
  <c r="G703" i="2"/>
  <c r="G702" i="2"/>
  <c r="G701" i="2"/>
  <c r="G700" i="2"/>
  <c r="G699" i="2"/>
  <c r="G698" i="2"/>
  <c r="G697" i="2"/>
  <c r="G696" i="2"/>
  <c r="G695" i="2"/>
  <c r="G694" i="2"/>
  <c r="G693" i="2"/>
  <c r="G692" i="2"/>
  <c r="G691" i="2"/>
  <c r="G690" i="2"/>
  <c r="G689" i="2"/>
  <c r="G688" i="2"/>
  <c r="G687" i="2"/>
  <c r="G686" i="2"/>
  <c r="G685" i="2"/>
  <c r="G684" i="2"/>
  <c r="G683" i="2"/>
  <c r="G682" i="2"/>
  <c r="G681" i="2"/>
  <c r="G680" i="2"/>
  <c r="G679" i="2"/>
  <c r="G678" i="2"/>
  <c r="G677" i="2"/>
  <c r="G676" i="2"/>
  <c r="G675" i="2"/>
  <c r="G674" i="2"/>
  <c r="G673" i="2"/>
  <c r="G672" i="2"/>
  <c r="G671" i="2"/>
  <c r="G670" i="2"/>
  <c r="G669" i="2"/>
  <c r="G668" i="2"/>
  <c r="G667" i="2"/>
  <c r="G666" i="2"/>
  <c r="G665" i="2"/>
  <c r="G664" i="2"/>
  <c r="G663" i="2"/>
  <c r="G662" i="2"/>
  <c r="G661" i="2"/>
  <c r="G660" i="2"/>
  <c r="G659" i="2"/>
  <c r="G658" i="2"/>
  <c r="G657" i="2"/>
  <c r="G656" i="2"/>
  <c r="G655" i="2"/>
  <c r="G654" i="2"/>
  <c r="G653" i="2"/>
  <c r="G652" i="2"/>
  <c r="G651" i="2"/>
  <c r="G650" i="2"/>
  <c r="G649" i="2"/>
  <c r="G648" i="2"/>
  <c r="G647" i="2"/>
  <c r="G646" i="2"/>
  <c r="G645" i="2"/>
  <c r="G644" i="2"/>
  <c r="G643" i="2"/>
  <c r="G642" i="2"/>
  <c r="G641" i="2"/>
  <c r="G640" i="2"/>
  <c r="G639" i="2"/>
  <c r="G638" i="2"/>
  <c r="G637" i="2"/>
  <c r="G636" i="2"/>
  <c r="G635" i="2"/>
  <c r="G634" i="2"/>
  <c r="G633" i="2"/>
  <c r="G632" i="2"/>
  <c r="G631" i="2"/>
  <c r="G630" i="2"/>
  <c r="G629" i="2"/>
  <c r="G628" i="2"/>
  <c r="G627" i="2"/>
  <c r="G626" i="2"/>
  <c r="G625" i="2"/>
  <c r="G624" i="2"/>
  <c r="G623" i="2"/>
  <c r="G622" i="2"/>
  <c r="G621" i="2"/>
  <c r="G620" i="2"/>
  <c r="G619" i="2"/>
  <c r="G618" i="2"/>
  <c r="G617" i="2"/>
  <c r="G616" i="2"/>
  <c r="G615" i="2"/>
  <c r="G614" i="2"/>
  <c r="G613" i="2"/>
  <c r="G612" i="2"/>
  <c r="G611" i="2"/>
  <c r="G610" i="2"/>
  <c r="G609" i="2"/>
  <c r="G608" i="2"/>
  <c r="G607" i="2"/>
  <c r="G606" i="2"/>
  <c r="G605" i="2"/>
  <c r="G604" i="2"/>
  <c r="G603" i="2"/>
  <c r="G602" i="2"/>
  <c r="G601" i="2"/>
  <c r="G600" i="2"/>
  <c r="G599" i="2"/>
  <c r="G598" i="2"/>
  <c r="G597" i="2"/>
  <c r="G596" i="2"/>
  <c r="G595" i="2"/>
  <c r="G594" i="2"/>
  <c r="G593" i="2"/>
  <c r="G592" i="2"/>
  <c r="G1277" i="2"/>
  <c r="G590" i="2"/>
  <c r="G589" i="2"/>
  <c r="G588" i="2"/>
  <c r="G587" i="2"/>
  <c r="G586" i="2"/>
  <c r="G585" i="2"/>
  <c r="G584" i="2"/>
  <c r="G583" i="2"/>
  <c r="G582" i="2"/>
  <c r="G581" i="2"/>
  <c r="G580" i="2"/>
  <c r="G579" i="2"/>
  <c r="G578" i="2"/>
  <c r="G577" i="2"/>
  <c r="G576" i="2"/>
  <c r="G575" i="2"/>
  <c r="G574" i="2"/>
  <c r="G573" i="2"/>
  <c r="G572" i="2"/>
  <c r="G571" i="2"/>
  <c r="G570" i="2"/>
  <c r="G569" i="2"/>
  <c r="G568" i="2"/>
  <c r="G567" i="2"/>
  <c r="G566" i="2"/>
  <c r="G565" i="2"/>
  <c r="G564" i="2"/>
  <c r="G563" i="2"/>
  <c r="G562" i="2"/>
  <c r="G561" i="2"/>
  <c r="G560" i="2"/>
  <c r="G559" i="2"/>
  <c r="G558" i="2"/>
  <c r="G557" i="2"/>
  <c r="G556" i="2"/>
  <c r="G555" i="2"/>
  <c r="G554" i="2"/>
  <c r="G553" i="2"/>
  <c r="G552" i="2"/>
  <c r="G551" i="2"/>
  <c r="G550" i="2"/>
  <c r="G549" i="2"/>
  <c r="G548" i="2"/>
  <c r="G547" i="2"/>
  <c r="G546" i="2"/>
  <c r="G545" i="2"/>
  <c r="G544" i="2"/>
  <c r="G543" i="2"/>
  <c r="G542" i="2"/>
  <c r="G541" i="2"/>
  <c r="G540" i="2"/>
  <c r="G539" i="2"/>
  <c r="G538" i="2"/>
  <c r="G537" i="2"/>
  <c r="G536" i="2"/>
  <c r="G535" i="2"/>
  <c r="G534" i="2"/>
  <c r="G533" i="2"/>
  <c r="G532" i="2"/>
  <c r="G531" i="2"/>
  <c r="G530" i="2"/>
  <c r="G529" i="2"/>
  <c r="G528" i="2"/>
  <c r="G1266" i="2"/>
  <c r="G1256" i="2"/>
  <c r="G525" i="2"/>
  <c r="G524" i="2"/>
  <c r="G523" i="2"/>
  <c r="G1249" i="2"/>
  <c r="G521" i="2"/>
  <c r="G520" i="2"/>
  <c r="G519" i="2"/>
  <c r="G518" i="2"/>
  <c r="G517" i="2"/>
  <c r="G516" i="2"/>
  <c r="G515" i="2"/>
  <c r="G514" i="2"/>
  <c r="G513" i="2"/>
  <c r="G512" i="2"/>
  <c r="G511" i="2"/>
  <c r="G510" i="2"/>
  <c r="G509" i="2"/>
  <c r="G508" i="2"/>
  <c r="G507" i="2"/>
  <c r="G506" i="2"/>
  <c r="G505" i="2"/>
  <c r="G504" i="2"/>
  <c r="G503" i="2"/>
  <c r="G502" i="2"/>
  <c r="G501" i="2"/>
  <c r="G500" i="2"/>
  <c r="G499" i="2"/>
  <c r="G498" i="2"/>
  <c r="G497" i="2"/>
  <c r="G496" i="2"/>
  <c r="G495" i="2"/>
  <c r="G494" i="2"/>
  <c r="G493" i="2"/>
  <c r="G492" i="2"/>
  <c r="G491" i="2"/>
  <c r="G490" i="2"/>
  <c r="G489" i="2"/>
  <c r="G488" i="2"/>
  <c r="G487" i="2"/>
  <c r="G486" i="2"/>
  <c r="G485" i="2"/>
  <c r="G484" i="2"/>
  <c r="G483" i="2"/>
  <c r="G482" i="2"/>
  <c r="G481" i="2"/>
  <c r="G480" i="2"/>
  <c r="G1248" i="2"/>
  <c r="G1245" i="2"/>
  <c r="G1244" i="2"/>
  <c r="G1240" i="2"/>
  <c r="G1239" i="2"/>
  <c r="G1238" i="2"/>
  <c r="G1237" i="2"/>
  <c r="G1231" i="2"/>
  <c r="G1193" i="2"/>
  <c r="G1189" i="2"/>
  <c r="G1187" i="2"/>
  <c r="G468" i="2"/>
  <c r="G467" i="2"/>
  <c r="G466" i="2"/>
  <c r="G465" i="2"/>
  <c r="G464" i="2"/>
  <c r="G463" i="2"/>
  <c r="G462" i="2"/>
  <c r="G461" i="2"/>
  <c r="G460" i="2"/>
  <c r="G459" i="2"/>
  <c r="G458" i="2"/>
  <c r="G457" i="2"/>
  <c r="G456" i="2"/>
  <c r="G455" i="2"/>
  <c r="G454" i="2"/>
  <c r="G453" i="2"/>
  <c r="G452" i="2"/>
  <c r="G451" i="2"/>
  <c r="G1185" i="2"/>
  <c r="G449" i="2"/>
  <c r="G448" i="2"/>
  <c r="G447" i="2"/>
  <c r="G446" i="2"/>
  <c r="G445" i="2"/>
  <c r="G444" i="2"/>
  <c r="G443" i="2"/>
  <c r="G442" i="2"/>
  <c r="G441" i="2"/>
  <c r="G440" i="2"/>
  <c r="G439" i="2"/>
  <c r="G438" i="2"/>
  <c r="G437" i="2"/>
  <c r="G436" i="2"/>
  <c r="G435" i="2"/>
  <c r="G434" i="2"/>
  <c r="G433" i="2"/>
  <c r="G432" i="2"/>
  <c r="G431" i="2"/>
  <c r="G430" i="2"/>
  <c r="G429" i="2"/>
  <c r="G428" i="2"/>
  <c r="G427" i="2"/>
  <c r="G426" i="2"/>
  <c r="G425" i="2"/>
  <c r="G424" i="2"/>
  <c r="G423" i="2"/>
  <c r="G422" i="2"/>
  <c r="G421" i="2"/>
  <c r="G420" i="2"/>
  <c r="G419" i="2"/>
  <c r="G418" i="2"/>
  <c r="G417" i="2"/>
  <c r="G416" i="2"/>
  <c r="G415" i="2"/>
  <c r="G414" i="2"/>
  <c r="G413" i="2"/>
  <c r="G412" i="2"/>
  <c r="G411" i="2"/>
  <c r="G410" i="2"/>
  <c r="G409" i="2"/>
  <c r="G408" i="2"/>
  <c r="G407" i="2"/>
  <c r="G406" i="2"/>
  <c r="G405" i="2"/>
  <c r="G404" i="2"/>
  <c r="G403" i="2"/>
  <c r="G402" i="2"/>
  <c r="G401" i="2"/>
  <c r="G400" i="2"/>
  <c r="G399" i="2"/>
  <c r="G398" i="2"/>
  <c r="G397" i="2"/>
  <c r="G396" i="2"/>
  <c r="G1183" i="2"/>
  <c r="G394" i="2"/>
  <c r="G393" i="2"/>
  <c r="G392" i="2"/>
  <c r="G83" i="2"/>
  <c r="G82" i="2"/>
  <c r="G389" i="2"/>
  <c r="G388" i="2"/>
  <c r="G387" i="2"/>
  <c r="G386" i="2"/>
  <c r="G385" i="2"/>
  <c r="G384" i="2"/>
  <c r="G383" i="2"/>
  <c r="G382" i="2"/>
  <c r="G381" i="2"/>
  <c r="G380" i="2"/>
  <c r="G379" i="2"/>
  <c r="G378" i="2"/>
  <c r="G377" i="2"/>
  <c r="G376" i="2"/>
  <c r="G375" i="2"/>
  <c r="G374" i="2"/>
  <c r="G373" i="2"/>
  <c r="G372" i="2"/>
  <c r="G371" i="2"/>
  <c r="G370" i="2"/>
  <c r="G369" i="2"/>
  <c r="G368" i="2"/>
  <c r="G367" i="2"/>
  <c r="G366" i="2"/>
  <c r="G365" i="2"/>
  <c r="G364" i="2"/>
  <c r="G363" i="2"/>
  <c r="G362" i="2"/>
  <c r="G361" i="2"/>
  <c r="G360"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1182" i="2"/>
  <c r="G234" i="2"/>
  <c r="G233" i="2"/>
  <c r="G232" i="2"/>
  <c r="G231" i="2"/>
  <c r="G230" i="2"/>
  <c r="G229" i="2"/>
  <c r="G228" i="2"/>
  <c r="G227" i="2"/>
  <c r="G226" i="2"/>
  <c r="G225" i="2"/>
  <c r="G224" i="2"/>
  <c r="G1177" i="2"/>
  <c r="G1158" i="2"/>
  <c r="G1156"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143" i="2"/>
  <c r="G184" i="2"/>
  <c r="G183" i="2"/>
  <c r="G182" i="2"/>
  <c r="G181" i="2"/>
  <c r="G180" i="2"/>
  <c r="G179" i="2"/>
  <c r="G178" i="2"/>
  <c r="G177" i="2"/>
  <c r="G176" i="2"/>
  <c r="G175" i="2"/>
  <c r="G174" i="2"/>
  <c r="G173" i="2"/>
  <c r="G172" i="2"/>
  <c r="G171" i="2"/>
  <c r="G170" i="2"/>
  <c r="G169" i="2"/>
  <c r="G168" i="2"/>
  <c r="G167" i="2"/>
  <c r="G166" i="2"/>
  <c r="G165" i="2"/>
  <c r="G164" i="2"/>
  <c r="G163" i="2"/>
  <c r="G162" i="2"/>
  <c r="G161" i="2"/>
  <c r="G1136" i="2"/>
  <c r="G1123" i="2"/>
  <c r="G158" i="2"/>
  <c r="G157" i="2"/>
  <c r="G156" i="2"/>
  <c r="G155" i="2"/>
  <c r="G154" i="2"/>
  <c r="G153" i="2"/>
  <c r="G152" i="2"/>
  <c r="G151" i="2"/>
  <c r="G150" i="2"/>
  <c r="G149" i="2"/>
  <c r="G148" i="2"/>
  <c r="G147" i="2"/>
  <c r="G146" i="2"/>
  <c r="G145" i="2"/>
  <c r="G1116" i="2"/>
  <c r="G143" i="2"/>
  <c r="G142" i="2"/>
  <c r="G141" i="2"/>
  <c r="G140" i="2"/>
  <c r="G139" i="2"/>
  <c r="G138" i="2"/>
  <c r="G137" i="2"/>
  <c r="G136" i="2"/>
  <c r="G135" i="2"/>
  <c r="G134" i="2"/>
  <c r="G133" i="2"/>
  <c r="G132" i="2"/>
  <c r="G131" i="2"/>
  <c r="G1112"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1104" i="2"/>
  <c r="G87" i="2"/>
  <c r="G86" i="2"/>
  <c r="G85" i="2"/>
  <c r="G1102" i="2"/>
  <c r="G1101" i="2"/>
  <c r="G1098"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A2279" i="2"/>
  <c r="A2278" i="2"/>
  <c r="A2277" i="2"/>
  <c r="A2276" i="2"/>
  <c r="A2275" i="2"/>
  <c r="A2274" i="2"/>
  <c r="A2273" i="2"/>
  <c r="A2272" i="2"/>
  <c r="A2271" i="2"/>
  <c r="A2270" i="2"/>
  <c r="A2269" i="2"/>
  <c r="A2268" i="2"/>
  <c r="A2267" i="2"/>
  <c r="A2266" i="2"/>
  <c r="A2265" i="2"/>
  <c r="A2264" i="2"/>
  <c r="A2263" i="2"/>
  <c r="A2262" i="2"/>
  <c r="A2261" i="2"/>
  <c r="A2260" i="2"/>
  <c r="A2259" i="2"/>
  <c r="A2258" i="2"/>
  <c r="A2257" i="2"/>
  <c r="A2256" i="2"/>
  <c r="A2255" i="2"/>
  <c r="A2254" i="2"/>
  <c r="A2253" i="2"/>
  <c r="A2252" i="2"/>
  <c r="A2251" i="2"/>
  <c r="A2250" i="2"/>
  <c r="A2249" i="2"/>
  <c r="A2248" i="2"/>
  <c r="A2247" i="2"/>
  <c r="A2246" i="2"/>
  <c r="A2245" i="2"/>
  <c r="A2244" i="2"/>
  <c r="A2243" i="2"/>
  <c r="A2242" i="2"/>
  <c r="A2241" i="2"/>
  <c r="A2240" i="2"/>
  <c r="A2239" i="2"/>
  <c r="A2238" i="2"/>
  <c r="A2237" i="2"/>
  <c r="A2236" i="2"/>
  <c r="A2235" i="2"/>
  <c r="A2234" i="2"/>
  <c r="A2233" i="2"/>
  <c r="A2232" i="2"/>
  <c r="A2231" i="2"/>
  <c r="A2230" i="2"/>
  <c r="A2229" i="2"/>
  <c r="A2228" i="2"/>
  <c r="A2227" i="2"/>
  <c r="A2226" i="2"/>
  <c r="A2225" i="2"/>
  <c r="A2224" i="2"/>
  <c r="A2223" i="2"/>
  <c r="A2222" i="2"/>
  <c r="A2221" i="2"/>
  <c r="A2220" i="2"/>
  <c r="A2219" i="2"/>
  <c r="A2218" i="2"/>
  <c r="A2217" i="2"/>
  <c r="A2216" i="2"/>
  <c r="A2215" i="2"/>
  <c r="A2214" i="2"/>
  <c r="A2213" i="2"/>
  <c r="A2212" i="2"/>
  <c r="A2211" i="2"/>
  <c r="A2210" i="2"/>
  <c r="A2209" i="2"/>
  <c r="A2208" i="2"/>
  <c r="A2207" i="2"/>
  <c r="A2206" i="2"/>
  <c r="A2205" i="2"/>
  <c r="A2204" i="2"/>
  <c r="A2203" i="2"/>
  <c r="A2202" i="2"/>
  <c r="A2200" i="2"/>
  <c r="A2199" i="2"/>
  <c r="A2198" i="2"/>
  <c r="A2197" i="2"/>
  <c r="A2196" i="2"/>
  <c r="A2195" i="2"/>
  <c r="A2194" i="2"/>
  <c r="A2193" i="2"/>
  <c r="A996" i="2"/>
  <c r="A989" i="2"/>
  <c r="A2190" i="2"/>
  <c r="A988" i="2"/>
  <c r="A2188" i="2"/>
  <c r="A2187" i="2"/>
  <c r="A2186" i="2"/>
  <c r="A2185" i="2"/>
  <c r="A2184" i="2"/>
  <c r="A2183" i="2"/>
  <c r="A2182" i="2"/>
  <c r="A2181" i="2"/>
  <c r="A971" i="2"/>
  <c r="A2179" i="2"/>
  <c r="A2178" i="2"/>
  <c r="A2177" i="2"/>
  <c r="A2176" i="2"/>
  <c r="A2175" i="2"/>
  <c r="A2174" i="2"/>
  <c r="A2173" i="2"/>
  <c r="A2172" i="2"/>
  <c r="A2171" i="2"/>
  <c r="A2170" i="2"/>
  <c r="A2169" i="2"/>
  <c r="A2168" i="2"/>
  <c r="A2167" i="2"/>
  <c r="A2166" i="2"/>
  <c r="A2165" i="2"/>
  <c r="A2164" i="2"/>
  <c r="A2163" i="2"/>
  <c r="A2162" i="2"/>
  <c r="A2161" i="2"/>
  <c r="A2160" i="2"/>
  <c r="A2159" i="2"/>
  <c r="A2158" i="2"/>
  <c r="A2157" i="2"/>
  <c r="A2156" i="2"/>
  <c r="A2155" i="2"/>
  <c r="A2154" i="2"/>
  <c r="A2153" i="2"/>
  <c r="A2152" i="2"/>
  <c r="A2151" i="2"/>
  <c r="A2150" i="2"/>
  <c r="A2149" i="2"/>
  <c r="A2148" i="2"/>
  <c r="A2147" i="2"/>
  <c r="A2146" i="2"/>
  <c r="A2145" i="2"/>
  <c r="A2332" i="2"/>
  <c r="A2330" i="2"/>
  <c r="A2142" i="2"/>
  <c r="A2141" i="2"/>
  <c r="A2140" i="2"/>
  <c r="A2139" i="2"/>
  <c r="A2138" i="2"/>
  <c r="A2137" i="2"/>
  <c r="A2136" i="2"/>
  <c r="A2135" i="2"/>
  <c r="A2134" i="2"/>
  <c r="A2133" i="2"/>
  <c r="A2132" i="2"/>
  <c r="A2131" i="2"/>
  <c r="A2130" i="2"/>
  <c r="A2129" i="2"/>
  <c r="A2128" i="2"/>
  <c r="A2127" i="2"/>
  <c r="A2126" i="2"/>
  <c r="A2125" i="2"/>
  <c r="A2124" i="2"/>
  <c r="A2123" i="2"/>
  <c r="A2122" i="2"/>
  <c r="A2121" i="2"/>
  <c r="A2329" i="2"/>
  <c r="A2119" i="2"/>
  <c r="A2328" i="2"/>
  <c r="A2327" i="2"/>
  <c r="A2116" i="2"/>
  <c r="A2115" i="2"/>
  <c r="A2114" i="2"/>
  <c r="A2113" i="2"/>
  <c r="A2112" i="2"/>
  <c r="A2111" i="2"/>
  <c r="A2110" i="2"/>
  <c r="A2109" i="2"/>
  <c r="A2108" i="2"/>
  <c r="A2107" i="2"/>
  <c r="A2106" i="2"/>
  <c r="A2105" i="2"/>
  <c r="A2104" i="2"/>
  <c r="A2103" i="2"/>
  <c r="A2102" i="2"/>
  <c r="A2101" i="2"/>
  <c r="A2100" i="2"/>
  <c r="A2099" i="2"/>
  <c r="A2098" i="2"/>
  <c r="A2097" i="2"/>
  <c r="A2096" i="2"/>
  <c r="A2311" i="2"/>
  <c r="A2310" i="2"/>
  <c r="A2093" i="2"/>
  <c r="A2092" i="2"/>
  <c r="A2091" i="2"/>
  <c r="A2090" i="2"/>
  <c r="A2089" i="2"/>
  <c r="A2088" i="2"/>
  <c r="A970" i="2"/>
  <c r="A2086" i="2"/>
  <c r="A2085" i="2"/>
  <c r="A2084" i="2"/>
  <c r="A2083" i="2"/>
  <c r="A2082" i="2"/>
  <c r="A2294" i="2"/>
  <c r="A969" i="2"/>
  <c r="A968" i="2"/>
  <c r="A2078" i="2"/>
  <c r="A2077" i="2"/>
  <c r="A967" i="2"/>
  <c r="A2075" i="2"/>
  <c r="A2074" i="2"/>
  <c r="A2073" i="2"/>
  <c r="A2293" i="2"/>
  <c r="A2071" i="2"/>
  <c r="A2070" i="2"/>
  <c r="A2069" i="2"/>
  <c r="A2068" i="2"/>
  <c r="A2067" i="2"/>
  <c r="A2066" i="2"/>
  <c r="A2065" i="2"/>
  <c r="A2064" i="2"/>
  <c r="A2063" i="2"/>
  <c r="A2062" i="2"/>
  <c r="A2061" i="2"/>
  <c r="A2060" i="2"/>
  <c r="A2059" i="2"/>
  <c r="A2058" i="2"/>
  <c r="A2057" i="2"/>
  <c r="A2056" i="2"/>
  <c r="A2055" i="2"/>
  <c r="A2054" i="2"/>
  <c r="A2053" i="2"/>
  <c r="A2052" i="2"/>
  <c r="A2051" i="2"/>
  <c r="A2050" i="2"/>
  <c r="A2049" i="2"/>
  <c r="A2048" i="2"/>
  <c r="A2047" i="2"/>
  <c r="A2046" i="2"/>
  <c r="A2045" i="2"/>
  <c r="A2044" i="2"/>
  <c r="A2043" i="2"/>
  <c r="A2042" i="2"/>
  <c r="A2041" i="2"/>
  <c r="A2040" i="2"/>
  <c r="A2039" i="2"/>
  <c r="A2038" i="2"/>
  <c r="A2037" i="2"/>
  <c r="A2036" i="2"/>
  <c r="A966" i="2"/>
  <c r="A2034" i="2"/>
  <c r="A2033" i="2"/>
  <c r="A2032" i="2"/>
  <c r="A2031" i="2"/>
  <c r="A2030" i="2"/>
  <c r="A2029" i="2"/>
  <c r="A2028" i="2"/>
  <c r="A2027" i="2"/>
  <c r="A2026" i="2"/>
  <c r="A2025" i="2"/>
  <c r="A2024" i="2"/>
  <c r="A2023" i="2"/>
  <c r="A2022" i="2"/>
  <c r="A2021" i="2"/>
  <c r="A2020" i="2"/>
  <c r="A2019" i="2"/>
  <c r="A2018" i="2"/>
  <c r="A2017" i="2"/>
  <c r="A2016" i="2"/>
  <c r="A2015" i="2"/>
  <c r="A2014" i="2"/>
  <c r="A2013" i="2"/>
  <c r="A2012" i="2"/>
  <c r="A2011" i="2"/>
  <c r="A2010" i="2"/>
  <c r="A2009" i="2"/>
  <c r="A2008" i="2"/>
  <c r="A2007" i="2"/>
  <c r="A2006" i="2"/>
  <c r="A964" i="2"/>
  <c r="A926" i="2"/>
  <c r="A2003" i="2"/>
  <c r="A2002" i="2"/>
  <c r="A2001" i="2"/>
  <c r="A2000" i="2"/>
  <c r="A1999" i="2"/>
  <c r="A1998" i="2"/>
  <c r="A2292" i="2"/>
  <c r="A2288" i="2"/>
  <c r="A1995" i="2"/>
  <c r="A1994" i="2"/>
  <c r="A1993" i="2"/>
  <c r="A1992" i="2"/>
  <c r="A1991" i="2"/>
  <c r="A1990" i="2"/>
  <c r="A1989" i="2"/>
  <c r="A1988" i="2"/>
  <c r="A1987" i="2"/>
  <c r="A1986" i="2"/>
  <c r="A1985" i="2"/>
  <c r="A1984" i="2"/>
  <c r="A1983" i="2"/>
  <c r="A1982" i="2"/>
  <c r="A1981" i="2"/>
  <c r="A1980" i="2"/>
  <c r="A1979" i="2"/>
  <c r="A1978" i="2"/>
  <c r="A1977" i="2"/>
  <c r="A1976" i="2"/>
  <c r="A1975" i="2"/>
  <c r="A1974" i="2"/>
  <c r="A1973" i="2"/>
  <c r="A1972" i="2"/>
  <c r="A1971" i="2"/>
  <c r="A1970" i="2"/>
  <c r="A1969" i="2"/>
  <c r="A925" i="2"/>
  <c r="A866" i="2"/>
  <c r="A859" i="2"/>
  <c r="A1965" i="2"/>
  <c r="A1964" i="2"/>
  <c r="A1963" i="2"/>
  <c r="A1962" i="2"/>
  <c r="A1961" i="2"/>
  <c r="A1960" i="2"/>
  <c r="A1959" i="2"/>
  <c r="A1958" i="2"/>
  <c r="A1957" i="2"/>
  <c r="A1956" i="2"/>
  <c r="A1955" i="2"/>
  <c r="A1954" i="2"/>
  <c r="A1953" i="2"/>
  <c r="A1952" i="2"/>
  <c r="A1951" i="2"/>
  <c r="A1950" i="2"/>
  <c r="A1949" i="2"/>
  <c r="A1948" i="2"/>
  <c r="A1947" i="2"/>
  <c r="A1946" i="2"/>
  <c r="A1945" i="2"/>
  <c r="A1944" i="2"/>
  <c r="A1942" i="2"/>
  <c r="A1941" i="2"/>
  <c r="A1940" i="2"/>
  <c r="A1939" i="2"/>
  <c r="A2287" i="2"/>
  <c r="A1937" i="2"/>
  <c r="A1936" i="2"/>
  <c r="A1935" i="2"/>
  <c r="A1934" i="2"/>
  <c r="A1933" i="2"/>
  <c r="A1932" i="2"/>
  <c r="A1931" i="2"/>
  <c r="A1930" i="2"/>
  <c r="A1929" i="2"/>
  <c r="A858" i="2"/>
  <c r="A1927" i="2"/>
  <c r="A857" i="2"/>
  <c r="A1925" i="2"/>
  <c r="A856" i="2"/>
  <c r="A1923" i="2"/>
  <c r="A831" i="2"/>
  <c r="A1921" i="2"/>
  <c r="A2286" i="2"/>
  <c r="A1919" i="2"/>
  <c r="A1917" i="2"/>
  <c r="A1916" i="2"/>
  <c r="A1915" i="2"/>
  <c r="A1914" i="2"/>
  <c r="A2285" i="2"/>
  <c r="A1912" i="2"/>
  <c r="A1911" i="2"/>
  <c r="A1910" i="2"/>
  <c r="A1909" i="2"/>
  <c r="A1908" i="2"/>
  <c r="A1907" i="2"/>
  <c r="A1906" i="2"/>
  <c r="A2284" i="2"/>
  <c r="A2192" i="2"/>
  <c r="A1903" i="2"/>
  <c r="A1902" i="2"/>
  <c r="A1901" i="2"/>
  <c r="A1900" i="2"/>
  <c r="A1899" i="2"/>
  <c r="A1898" i="2"/>
  <c r="A1897" i="2"/>
  <c r="A1896" i="2"/>
  <c r="A1895" i="2"/>
  <c r="A1894" i="2"/>
  <c r="A1893" i="2"/>
  <c r="A1892" i="2"/>
  <c r="A1891" i="2"/>
  <c r="A1890" i="2"/>
  <c r="A1889" i="2"/>
  <c r="A1888" i="2"/>
  <c r="A1887" i="2"/>
  <c r="A1886" i="2"/>
  <c r="A1885" i="2"/>
  <c r="A1884" i="2"/>
  <c r="A1883" i="2"/>
  <c r="A1882" i="2"/>
  <c r="A1881" i="2"/>
  <c r="A1880" i="2"/>
  <c r="A1879" i="2"/>
  <c r="A1878" i="2"/>
  <c r="A1877" i="2"/>
  <c r="A1876" i="2"/>
  <c r="A1875" i="2"/>
  <c r="A1874" i="2"/>
  <c r="A1873" i="2"/>
  <c r="A1872" i="2"/>
  <c r="A1871" i="2"/>
  <c r="A1870" i="2"/>
  <c r="A1869" i="2"/>
  <c r="A1868" i="2"/>
  <c r="A1867" i="2"/>
  <c r="A1866" i="2"/>
  <c r="A1865" i="2"/>
  <c r="A1864" i="2"/>
  <c r="A1863" i="2"/>
  <c r="A1862" i="2"/>
  <c r="A1861" i="2"/>
  <c r="A1860" i="2"/>
  <c r="A1859" i="2"/>
  <c r="A1858" i="2"/>
  <c r="A1857" i="2"/>
  <c r="A1856" i="2"/>
  <c r="A1855" i="2"/>
  <c r="A1854" i="2"/>
  <c r="A1853" i="2"/>
  <c r="A1852" i="2"/>
  <c r="A1851" i="2"/>
  <c r="A1850" i="2"/>
  <c r="A1849" i="2"/>
  <c r="A1848" i="2"/>
  <c r="A1847" i="2"/>
  <c r="A1846" i="2"/>
  <c r="A1845" i="2"/>
  <c r="A1844" i="2"/>
  <c r="A1843" i="2"/>
  <c r="A1842" i="2"/>
  <c r="A1841" i="2"/>
  <c r="A1840" i="2"/>
  <c r="A1839" i="2"/>
  <c r="A1838" i="2"/>
  <c r="A1837" i="2"/>
  <c r="A1836" i="2"/>
  <c r="A1835" i="2"/>
  <c r="A1834" i="2"/>
  <c r="A1833" i="2"/>
  <c r="A1832" i="2"/>
  <c r="A1831" i="2"/>
  <c r="A1830" i="2"/>
  <c r="A1829" i="2"/>
  <c r="A1828" i="2"/>
  <c r="A1827" i="2"/>
  <c r="A1826" i="2"/>
  <c r="A1825" i="2"/>
  <c r="A1824" i="2"/>
  <c r="A1823" i="2"/>
  <c r="A1822" i="2"/>
  <c r="A1821" i="2"/>
  <c r="A1820" i="2"/>
  <c r="A1819" i="2"/>
  <c r="A1818" i="2"/>
  <c r="A1817" i="2"/>
  <c r="A1816" i="2"/>
  <c r="A1815" i="2"/>
  <c r="A1814" i="2"/>
  <c r="A1813" i="2"/>
  <c r="A1812" i="2"/>
  <c r="A1811" i="2"/>
  <c r="A1810" i="2"/>
  <c r="A1809" i="2"/>
  <c r="A1808" i="2"/>
  <c r="A1807" i="2"/>
  <c r="A1806" i="2"/>
  <c r="A1805" i="2"/>
  <c r="A1804" i="2"/>
  <c r="A1803" i="2"/>
  <c r="A1802" i="2"/>
  <c r="A1801" i="2"/>
  <c r="A1800" i="2"/>
  <c r="A1799" i="2"/>
  <c r="A1798" i="2"/>
  <c r="A1797" i="2"/>
  <c r="A1796" i="2"/>
  <c r="A1795" i="2"/>
  <c r="A1794" i="2"/>
  <c r="A1793" i="2"/>
  <c r="A1792" i="2"/>
  <c r="A1791" i="2"/>
  <c r="A1790" i="2"/>
  <c r="A1789" i="2"/>
  <c r="A1788" i="2"/>
  <c r="A1787" i="2"/>
  <c r="A1786" i="2"/>
  <c r="A1785" i="2"/>
  <c r="A1784" i="2"/>
  <c r="A1783" i="2"/>
  <c r="A1782" i="2"/>
  <c r="A1781" i="2"/>
  <c r="A1780" i="2"/>
  <c r="A1779" i="2"/>
  <c r="A1778" i="2"/>
  <c r="A1777" i="2"/>
  <c r="A1776" i="2"/>
  <c r="A1775" i="2"/>
  <c r="A1774" i="2"/>
  <c r="A1773" i="2"/>
  <c r="A1772" i="2"/>
  <c r="A1771" i="2"/>
  <c r="A1770" i="2"/>
  <c r="A1769" i="2"/>
  <c r="A1768" i="2"/>
  <c r="A1767" i="2"/>
  <c r="A1766" i="2"/>
  <c r="A1765" i="2"/>
  <c r="A1764" i="2"/>
  <c r="A1762" i="2"/>
  <c r="A776" i="2"/>
  <c r="A1760" i="2"/>
  <c r="A591" i="2"/>
  <c r="A1758" i="2"/>
  <c r="A1757" i="2"/>
  <c r="A1756" i="2"/>
  <c r="A1755" i="2"/>
  <c r="A1754" i="2"/>
  <c r="A1753" i="2"/>
  <c r="A1752" i="2"/>
  <c r="A1751" i="2"/>
  <c r="A1750" i="2"/>
  <c r="A1749" i="2"/>
  <c r="A1748" i="2"/>
  <c r="A1747" i="2"/>
  <c r="A1746" i="2"/>
  <c r="A1745" i="2"/>
  <c r="A1744" i="2"/>
  <c r="A1743" i="2"/>
  <c r="A1742" i="2"/>
  <c r="A1741" i="2"/>
  <c r="A1740" i="2"/>
  <c r="A1739" i="2"/>
  <c r="A1738" i="2"/>
  <c r="A1737" i="2"/>
  <c r="A1736" i="2"/>
  <c r="A1735" i="2"/>
  <c r="A1734" i="2"/>
  <c r="A527" i="2"/>
  <c r="A1732" i="2"/>
  <c r="A1731" i="2"/>
  <c r="A526" i="2"/>
  <c r="A1729" i="2"/>
  <c r="A1728" i="2"/>
  <c r="A522" i="2"/>
  <c r="A1726" i="2"/>
  <c r="A1725" i="2"/>
  <c r="A479" i="2"/>
  <c r="A2191" i="2"/>
  <c r="A1722" i="2"/>
  <c r="A1721" i="2"/>
  <c r="A1720" i="2"/>
  <c r="A2189" i="2"/>
  <c r="A478" i="2"/>
  <c r="A2180" i="2"/>
  <c r="A1716" i="2"/>
  <c r="A1715" i="2"/>
  <c r="A1714" i="2"/>
  <c r="A1713" i="2"/>
  <c r="A2144" i="2"/>
  <c r="A1711" i="2"/>
  <c r="A2143" i="2"/>
  <c r="A1709" i="2"/>
  <c r="A1708" i="2"/>
  <c r="A1707" i="2"/>
  <c r="A1706" i="2"/>
  <c r="A1705" i="2"/>
  <c r="A1704" i="2"/>
  <c r="A1703" i="2"/>
  <c r="A1702" i="2"/>
  <c r="A1701" i="2"/>
  <c r="A1700" i="2"/>
  <c r="A1699" i="2"/>
  <c r="A1698" i="2"/>
  <c r="A1697" i="2"/>
  <c r="A1696" i="2"/>
  <c r="A1695" i="2"/>
  <c r="A1694" i="2"/>
  <c r="A1693" i="2"/>
  <c r="A1692" i="2"/>
  <c r="A1691" i="2"/>
  <c r="A1690" i="2"/>
  <c r="A1689" i="2"/>
  <c r="A1688" i="2"/>
  <c r="A1687" i="2"/>
  <c r="A1686" i="2"/>
  <c r="A1685" i="2"/>
  <c r="A1684" i="2"/>
  <c r="A1683" i="2"/>
  <c r="A1682" i="2"/>
  <c r="A1681" i="2"/>
  <c r="A1680" i="2"/>
  <c r="A1679" i="2"/>
  <c r="A1678" i="2"/>
  <c r="A1677" i="2"/>
  <c r="A1676" i="2"/>
  <c r="A1675" i="2"/>
  <c r="A1674" i="2"/>
  <c r="A1673" i="2"/>
  <c r="A1672" i="2"/>
  <c r="A1671" i="2"/>
  <c r="A1670" i="2"/>
  <c r="A1669" i="2"/>
  <c r="A1668" i="2"/>
  <c r="A1667" i="2"/>
  <c r="A1666" i="2"/>
  <c r="A1665" i="2"/>
  <c r="A1664" i="2"/>
  <c r="A1663" i="2"/>
  <c r="A1662" i="2"/>
  <c r="A1661" i="2"/>
  <c r="A1660" i="2"/>
  <c r="A1659" i="2"/>
  <c r="A1658" i="2"/>
  <c r="A1657" i="2"/>
  <c r="A1656" i="2"/>
  <c r="A1655" i="2"/>
  <c r="A1654" i="2"/>
  <c r="A1653" i="2"/>
  <c r="A1652" i="2"/>
  <c r="A1651" i="2"/>
  <c r="A1650" i="2"/>
  <c r="A1649" i="2"/>
  <c r="A1648" i="2"/>
  <c r="A1647" i="2"/>
  <c r="A1646" i="2"/>
  <c r="A1645" i="2"/>
  <c r="A1644" i="2"/>
  <c r="A1643" i="2"/>
  <c r="A1642" i="2"/>
  <c r="A1641" i="2"/>
  <c r="A1640" i="2"/>
  <c r="A1639" i="2"/>
  <c r="A1638" i="2"/>
  <c r="A1637" i="2"/>
  <c r="A1636" i="2"/>
  <c r="A1635" i="2"/>
  <c r="A1634" i="2"/>
  <c r="A1633" i="2"/>
  <c r="A1632" i="2"/>
  <c r="A1631" i="2"/>
  <c r="A1630" i="2"/>
  <c r="A1629" i="2"/>
  <c r="A1628" i="2"/>
  <c r="A1627" i="2"/>
  <c r="A1626" i="2"/>
  <c r="A1625" i="2"/>
  <c r="A1624" i="2"/>
  <c r="A1623" i="2"/>
  <c r="A1622" i="2"/>
  <c r="A1621" i="2"/>
  <c r="A1620" i="2"/>
  <c r="A1619" i="2"/>
  <c r="A1618" i="2"/>
  <c r="A1617" i="2"/>
  <c r="A1616" i="2"/>
  <c r="A1615" i="2"/>
  <c r="A1614" i="2"/>
  <c r="A1613" i="2"/>
  <c r="A1612" i="2"/>
  <c r="A1611" i="2"/>
  <c r="A1610" i="2"/>
  <c r="A1609" i="2"/>
  <c r="A2120" i="2"/>
  <c r="A2118" i="2"/>
  <c r="A2117" i="2"/>
  <c r="A2095" i="2"/>
  <c r="A1604" i="2"/>
  <c r="A1603" i="2"/>
  <c r="A1602" i="2"/>
  <c r="A1601" i="2"/>
  <c r="A1600" i="2"/>
  <c r="A1599" i="2"/>
  <c r="A1598" i="2"/>
  <c r="A1597" i="2"/>
  <c r="A1596" i="2"/>
  <c r="A1595" i="2"/>
  <c r="A1594" i="2"/>
  <c r="A1593" i="2"/>
  <c r="A1592" i="2"/>
  <c r="A1591" i="2"/>
  <c r="A1590" i="2"/>
  <c r="A1589" i="2"/>
  <c r="A1588" i="2"/>
  <c r="A1587" i="2"/>
  <c r="A1586" i="2"/>
  <c r="A1585" i="2"/>
  <c r="A1584" i="2"/>
  <c r="A1583" i="2"/>
  <c r="A1582" i="2"/>
  <c r="A1581" i="2"/>
  <c r="A1580" i="2"/>
  <c r="A1579" i="2"/>
  <c r="A1578" i="2"/>
  <c r="A1577" i="2"/>
  <c r="A1576" i="2"/>
  <c r="A1575" i="2"/>
  <c r="A1574" i="2"/>
  <c r="A1573" i="2"/>
  <c r="A2094" i="2"/>
  <c r="A1571" i="2"/>
  <c r="A2087" i="2"/>
  <c r="A1569" i="2"/>
  <c r="A1568" i="2"/>
  <c r="A1567" i="2"/>
  <c r="A1566" i="2"/>
  <c r="A1565" i="2"/>
  <c r="A1564" i="2"/>
  <c r="A2081" i="2"/>
  <c r="A1562" i="2"/>
  <c r="A2080" i="2"/>
  <c r="A1560" i="2"/>
  <c r="A2079" i="2"/>
  <c r="A2076" i="2"/>
  <c r="A2072" i="2"/>
  <c r="A1556" i="2"/>
  <c r="A1555" i="2"/>
  <c r="A1554" i="2"/>
  <c r="A1553" i="2"/>
  <c r="A1552" i="2"/>
  <c r="A1551" i="2"/>
  <c r="A2035" i="2"/>
  <c r="A1549" i="2"/>
  <c r="A1548" i="2"/>
  <c r="A1547" i="2"/>
  <c r="A1546" i="2"/>
  <c r="A1545" i="2"/>
  <c r="A1544" i="2"/>
  <c r="A1543" i="2"/>
  <c r="A1542" i="2"/>
  <c r="A1541" i="2"/>
  <c r="A1540" i="2"/>
  <c r="A1539" i="2"/>
  <c r="A1538" i="2"/>
  <c r="A1537" i="2"/>
  <c r="A477" i="2"/>
  <c r="A476" i="2"/>
  <c r="A475" i="2"/>
  <c r="A474" i="2"/>
  <c r="A473" i="2"/>
  <c r="A472" i="2"/>
  <c r="A471" i="2"/>
  <c r="A470" i="2"/>
  <c r="A469" i="2"/>
  <c r="A450" i="2"/>
  <c r="A1526" i="2"/>
  <c r="A2005" i="2"/>
  <c r="A1524" i="2"/>
  <c r="A1523" i="2"/>
  <c r="A1522" i="2"/>
  <c r="A1521" i="2"/>
  <c r="A1520" i="2"/>
  <c r="A1519" i="2"/>
  <c r="A1518" i="2"/>
  <c r="A1517" i="2"/>
  <c r="A1516" i="2"/>
  <c r="A1515" i="2"/>
  <c r="A1514" i="2"/>
  <c r="A1513" i="2"/>
  <c r="A1512" i="2"/>
  <c r="A1511" i="2"/>
  <c r="A1510" i="2"/>
  <c r="A1509" i="2"/>
  <c r="A1508" i="2"/>
  <c r="A1507" i="2"/>
  <c r="A1506" i="2"/>
  <c r="A1505" i="2"/>
  <c r="A1504" i="2"/>
  <c r="A1503" i="2"/>
  <c r="A1502" i="2"/>
  <c r="A1501" i="2"/>
  <c r="A1500" i="2"/>
  <c r="A1499" i="2"/>
  <c r="A1498" i="2"/>
  <c r="A2004" i="2"/>
  <c r="A1496" i="2"/>
  <c r="A1495" i="2"/>
  <c r="A1494" i="2"/>
  <c r="A1493" i="2"/>
  <c r="A1492" i="2"/>
  <c r="A1997" i="2"/>
  <c r="A1490" i="2"/>
  <c r="A1489" i="2"/>
  <c r="A1488" i="2"/>
  <c r="A1487" i="2"/>
  <c r="A1486" i="2"/>
  <c r="A1485" i="2"/>
  <c r="A1484" i="2"/>
  <c r="A1483" i="2"/>
  <c r="A1482" i="2"/>
  <c r="A1481" i="2"/>
  <c r="A1480" i="2"/>
  <c r="A1479" i="2"/>
  <c r="A1478" i="2"/>
  <c r="A1477" i="2"/>
  <c r="A1476" i="2"/>
  <c r="A1475" i="2"/>
  <c r="A1474" i="2"/>
  <c r="A1473" i="2"/>
  <c r="A1472" i="2"/>
  <c r="A1996" i="2"/>
  <c r="A1470" i="2"/>
  <c r="A1469" i="2"/>
  <c r="A1468" i="2"/>
  <c r="A1467" i="2"/>
  <c r="A1466" i="2"/>
  <c r="A1465" i="2"/>
  <c r="A1464" i="2"/>
  <c r="A1463" i="2"/>
  <c r="A1462" i="2"/>
  <c r="A1461" i="2"/>
  <c r="A1460" i="2"/>
  <c r="A1459" i="2"/>
  <c r="A1458" i="2"/>
  <c r="A1457" i="2"/>
  <c r="A1456" i="2"/>
  <c r="A1455" i="2"/>
  <c r="A1454" i="2"/>
  <c r="A1453" i="2"/>
  <c r="A1452" i="2"/>
  <c r="A1451" i="2"/>
  <c r="A1450" i="2"/>
  <c r="A1449" i="2"/>
  <c r="A1448" i="2"/>
  <c r="A1447" i="2"/>
  <c r="A1446" i="2"/>
  <c r="A1445" i="2"/>
  <c r="A1444" i="2"/>
  <c r="A1443" i="2"/>
  <c r="A1442" i="2"/>
  <c r="A1441" i="2"/>
  <c r="A1440" i="2"/>
  <c r="A1439" i="2"/>
  <c r="A1438" i="2"/>
  <c r="A1437" i="2"/>
  <c r="A1436" i="2"/>
  <c r="A1435" i="2"/>
  <c r="A1434" i="2"/>
  <c r="A1433" i="2"/>
  <c r="A1432" i="2"/>
  <c r="A1431" i="2"/>
  <c r="A1430" i="2"/>
  <c r="A1429" i="2"/>
  <c r="A1428" i="2"/>
  <c r="A1427" i="2"/>
  <c r="A1426" i="2"/>
  <c r="A1425" i="2"/>
  <c r="A1424" i="2"/>
  <c r="A1423" i="2"/>
  <c r="A1422" i="2"/>
  <c r="A1421" i="2"/>
  <c r="A1420" i="2"/>
  <c r="A1968" i="2"/>
  <c r="A1418" i="2"/>
  <c r="A1417" i="2"/>
  <c r="A1967" i="2"/>
  <c r="A1415" i="2"/>
  <c r="A1414" i="2"/>
  <c r="A1413" i="2"/>
  <c r="A1412" i="2"/>
  <c r="A1411" i="2"/>
  <c r="A1966" i="2"/>
  <c r="A1938" i="2"/>
  <c r="A1928" i="2"/>
  <c r="A1407" i="2"/>
  <c r="A1406" i="2"/>
  <c r="A1405" i="2"/>
  <c r="A1404" i="2"/>
  <c r="A1403" i="2"/>
  <c r="A1402" i="2"/>
  <c r="A1401" i="2"/>
  <c r="A1926" i="2"/>
  <c r="A1924" i="2"/>
  <c r="A1922" i="2"/>
  <c r="A1397" i="2"/>
  <c r="A1396" i="2"/>
  <c r="A1395" i="2"/>
  <c r="A1394" i="2"/>
  <c r="A1393" i="2"/>
  <c r="A1392" i="2"/>
  <c r="A1920" i="2"/>
  <c r="A1390" i="2"/>
  <c r="A1389" i="2"/>
  <c r="A1388" i="2"/>
  <c r="A1387" i="2"/>
  <c r="A1386" i="2"/>
  <c r="A1385" i="2"/>
  <c r="A1384" i="2"/>
  <c r="A1383" i="2"/>
  <c r="A1382" i="2"/>
  <c r="A1381" i="2"/>
  <c r="A1380" i="2"/>
  <c r="A1379" i="2"/>
  <c r="A1378" i="2"/>
  <c r="A1377" i="2"/>
  <c r="A1376" i="2"/>
  <c r="A1913" i="2"/>
  <c r="A1905" i="2"/>
  <c r="A1904" i="2"/>
  <c r="A1761" i="2"/>
  <c r="A1759" i="2"/>
  <c r="A1733" i="2"/>
  <c r="A1369" i="2"/>
  <c r="A1368" i="2"/>
  <c r="A1367" i="2"/>
  <c r="A1730" i="2"/>
  <c r="A1727" i="2"/>
  <c r="A1724" i="2"/>
  <c r="A1363" i="2"/>
  <c r="A1362" i="2"/>
  <c r="A1361" i="2"/>
  <c r="A1360" i="2"/>
  <c r="A1359" i="2"/>
  <c r="A1358" i="2"/>
  <c r="A1357" i="2"/>
  <c r="A1356" i="2"/>
  <c r="A1355" i="2"/>
  <c r="A1354" i="2"/>
  <c r="A1353" i="2"/>
  <c r="A1352" i="2"/>
  <c r="A1351" i="2"/>
  <c r="A1350" i="2"/>
  <c r="A1723" i="2"/>
  <c r="A1719" i="2"/>
  <c r="A1718" i="2"/>
  <c r="A395" i="2"/>
  <c r="A1717" i="2"/>
  <c r="A1712" i="2"/>
  <c r="A1710" i="2"/>
  <c r="A1342" i="2"/>
  <c r="A391" i="2"/>
  <c r="A1608" i="2"/>
  <c r="A1607" i="2"/>
  <c r="A1606" i="2"/>
  <c r="A1322" i="2"/>
  <c r="A1605" i="2"/>
  <c r="A1572" i="2"/>
  <c r="A1334" i="2"/>
  <c r="A1333" i="2"/>
  <c r="A1332" i="2"/>
  <c r="A1331" i="2"/>
  <c r="A1330" i="2"/>
  <c r="A1329" i="2"/>
  <c r="A1328" i="2"/>
  <c r="A1327" i="2"/>
  <c r="A1326" i="2"/>
  <c r="A1325" i="2"/>
  <c r="A1324" i="2"/>
  <c r="A1570" i="2"/>
  <c r="A1561" i="2"/>
  <c r="A1321" i="2"/>
  <c r="A1320" i="2"/>
  <c r="A1319" i="2"/>
  <c r="A1318" i="2"/>
  <c r="A1317" i="2"/>
  <c r="A1316" i="2"/>
  <c r="A1315" i="2"/>
  <c r="A1314" i="2"/>
  <c r="A1313" i="2"/>
  <c r="A1312" i="2"/>
  <c r="A1311" i="2"/>
  <c r="A1310" i="2"/>
  <c r="A1309" i="2"/>
  <c r="A1308" i="2"/>
  <c r="A1307" i="2"/>
  <c r="A1306" i="2"/>
  <c r="A1305" i="2"/>
  <c r="A1304" i="2"/>
  <c r="A1303" i="2"/>
  <c r="A1302" i="2"/>
  <c r="A1301" i="2"/>
  <c r="A1300" i="2"/>
  <c r="A1299" i="2"/>
  <c r="A1298" i="2"/>
  <c r="A1297" i="2"/>
  <c r="A1296" i="2"/>
  <c r="A1295" i="2"/>
  <c r="A1294" i="2"/>
  <c r="A1293" i="2"/>
  <c r="A1292" i="2"/>
  <c r="A1291" i="2"/>
  <c r="A1290" i="2"/>
  <c r="A1289" i="2"/>
  <c r="A1288" i="2"/>
  <c r="A1287" i="2"/>
  <c r="A1286" i="2"/>
  <c r="A1285" i="2"/>
  <c r="A1284" i="2"/>
  <c r="A1283" i="2"/>
  <c r="A1282" i="2"/>
  <c r="A1559" i="2"/>
  <c r="A1280" i="2"/>
  <c r="A1279" i="2"/>
  <c r="A1278" i="2"/>
  <c r="A1563" i="2"/>
  <c r="A1276" i="2"/>
  <c r="A1275" i="2"/>
  <c r="A1274" i="2"/>
  <c r="A1273" i="2"/>
  <c r="A1272" i="2"/>
  <c r="A1271" i="2"/>
  <c r="A1270" i="2"/>
  <c r="A1269" i="2"/>
  <c r="A1268" i="2"/>
  <c r="A1267" i="2"/>
  <c r="A1557" i="2"/>
  <c r="A1265" i="2"/>
  <c r="A1264" i="2"/>
  <c r="A1263" i="2"/>
  <c r="A1262" i="2"/>
  <c r="A1261" i="2"/>
  <c r="A1260" i="2"/>
  <c r="A1259" i="2"/>
  <c r="A1258" i="2"/>
  <c r="A1257" i="2"/>
  <c r="A390" i="2"/>
  <c r="A1255" i="2"/>
  <c r="A1254" i="2"/>
  <c r="A1253" i="2"/>
  <c r="A1252" i="2"/>
  <c r="A1251" i="2"/>
  <c r="A1250" i="2"/>
  <c r="A235" i="2"/>
  <c r="A1100" i="2"/>
  <c r="A1247" i="2"/>
  <c r="A1246" i="2"/>
  <c r="A223" i="2"/>
  <c r="A1550" i="2"/>
  <c r="A1243" i="2"/>
  <c r="A1242" i="2"/>
  <c r="A1241" i="2"/>
  <c r="A1536" i="2"/>
  <c r="A1535" i="2"/>
  <c r="A1534" i="2"/>
  <c r="A1533" i="2"/>
  <c r="A1236" i="2"/>
  <c r="A1235" i="2"/>
  <c r="A1234" i="2"/>
  <c r="A1233" i="2"/>
  <c r="A1232" i="2"/>
  <c r="A1532" i="2"/>
  <c r="A1230" i="2"/>
  <c r="A1229" i="2"/>
  <c r="A1228" i="2"/>
  <c r="A1227" i="2"/>
  <c r="A1226" i="2"/>
  <c r="A1225" i="2"/>
  <c r="A1224" i="2"/>
  <c r="A1223" i="2"/>
  <c r="A1222" i="2"/>
  <c r="A1221" i="2"/>
  <c r="A1220" i="2"/>
  <c r="A1219" i="2"/>
  <c r="A1218" i="2"/>
  <c r="A1217" i="2"/>
  <c r="A1216" i="2"/>
  <c r="A1215" i="2"/>
  <c r="A1214" i="2"/>
  <c r="A1213" i="2"/>
  <c r="A1212" i="2"/>
  <c r="A1211" i="2"/>
  <c r="A1210" i="2"/>
  <c r="A1209" i="2"/>
  <c r="A1208" i="2"/>
  <c r="A1207" i="2"/>
  <c r="A1206" i="2"/>
  <c r="A1205" i="2"/>
  <c r="A1204" i="2"/>
  <c r="A1203" i="2"/>
  <c r="A1202" i="2"/>
  <c r="A1201" i="2"/>
  <c r="A1200" i="2"/>
  <c r="A1199" i="2"/>
  <c r="A1198" i="2"/>
  <c r="A1197" i="2"/>
  <c r="A1196" i="2"/>
  <c r="A1195" i="2"/>
  <c r="A1194" i="2"/>
  <c r="A222" i="2"/>
  <c r="A1192" i="2"/>
  <c r="A1191" i="2"/>
  <c r="A1190" i="2"/>
  <c r="A1531" i="2"/>
  <c r="A1188" i="2"/>
  <c r="A1530" i="2"/>
  <c r="A1186" i="2"/>
  <c r="A1529" i="2"/>
  <c r="A1184" i="2"/>
  <c r="A1528" i="2"/>
  <c r="A1527" i="2"/>
  <c r="A1181" i="2"/>
  <c r="A1180" i="2"/>
  <c r="A1179" i="2"/>
  <c r="A1178" i="2"/>
  <c r="A1525" i="2"/>
  <c r="A1176" i="2"/>
  <c r="A1175" i="2"/>
  <c r="A1174" i="2"/>
  <c r="A1173" i="2"/>
  <c r="A1172" i="2"/>
  <c r="A1171" i="2"/>
  <c r="A1170" i="2"/>
  <c r="A1169" i="2"/>
  <c r="A1168" i="2"/>
  <c r="A1167" i="2"/>
  <c r="A1166" i="2"/>
  <c r="A1165" i="2"/>
  <c r="A1164" i="2"/>
  <c r="A1163" i="2"/>
  <c r="A1162" i="2"/>
  <c r="A1161" i="2"/>
  <c r="A1160" i="2"/>
  <c r="A1159" i="2"/>
  <c r="A1497" i="2"/>
  <c r="A1157" i="2"/>
  <c r="A1491" i="2"/>
  <c r="A1155" i="2"/>
  <c r="A1154" i="2"/>
  <c r="A1153" i="2"/>
  <c r="A1152" i="2"/>
  <c r="A1151" i="2"/>
  <c r="A1150" i="2"/>
  <c r="A1149" i="2"/>
  <c r="A1148" i="2"/>
  <c r="A1147" i="2"/>
  <c r="A1146" i="2"/>
  <c r="A1145" i="2"/>
  <c r="A1144" i="2"/>
  <c r="A1471" i="2"/>
  <c r="A1142" i="2"/>
  <c r="A1141" i="2"/>
  <c r="A1140" i="2"/>
  <c r="A1139" i="2"/>
  <c r="A1138" i="2"/>
  <c r="A1137" i="2"/>
  <c r="A1419" i="2"/>
  <c r="A1135" i="2"/>
  <c r="A1134" i="2"/>
  <c r="A1133" i="2"/>
  <c r="A1132" i="2"/>
  <c r="A1131" i="2"/>
  <c r="A1130" i="2"/>
  <c r="A1129" i="2"/>
  <c r="A1128" i="2"/>
  <c r="A1127" i="2"/>
  <c r="A1126" i="2"/>
  <c r="A1125" i="2"/>
  <c r="A1124" i="2"/>
  <c r="A1099" i="2"/>
  <c r="A1122" i="2"/>
  <c r="A1121" i="2"/>
  <c r="A1120" i="2"/>
  <c r="A1119" i="2"/>
  <c r="A1118" i="2"/>
  <c r="A1117" i="2"/>
  <c r="A1416" i="2"/>
  <c r="A1115" i="2"/>
  <c r="A1114" i="2"/>
  <c r="A1113" i="2"/>
  <c r="A1410" i="2"/>
  <c r="A1111" i="2"/>
  <c r="A1110" i="2"/>
  <c r="A1109" i="2"/>
  <c r="A1108" i="2"/>
  <c r="A1107" i="2"/>
  <c r="A1106" i="2"/>
  <c r="A1105" i="2"/>
  <c r="A1409" i="2"/>
  <c r="A1103" i="2"/>
  <c r="A1408" i="2"/>
  <c r="A1400" i="2"/>
  <c r="A1399" i="2"/>
  <c r="A1398" i="2"/>
  <c r="A1391" i="2"/>
  <c r="A1097" i="2"/>
  <c r="A1096" i="2"/>
  <c r="A1095" i="2"/>
  <c r="A1094" i="2"/>
  <c r="A1093" i="2"/>
  <c r="A1092" i="2"/>
  <c r="A1091" i="2"/>
  <c r="A1090" i="2"/>
  <c r="A1089" i="2"/>
  <c r="A1088" i="2"/>
  <c r="A1087" i="2"/>
  <c r="A1375" i="2"/>
  <c r="A1085" i="2"/>
  <c r="A1084" i="2"/>
  <c r="A1374" i="2"/>
  <c r="A1373" i="2"/>
  <c r="A1372" i="2"/>
  <c r="A1080" i="2"/>
  <c r="A1079" i="2"/>
  <c r="A1078" i="2"/>
  <c r="A1077" i="2"/>
  <c r="A1371" i="2"/>
  <c r="A1075" i="2"/>
  <c r="A1074" i="2"/>
  <c r="A1073" i="2"/>
  <c r="A1072" i="2"/>
  <c r="A1071" i="2"/>
  <c r="A1070" i="2"/>
  <c r="A1069" i="2"/>
  <c r="A1068" i="2"/>
  <c r="A1067" i="2"/>
  <c r="A1066" i="2"/>
  <c r="A1065" i="2"/>
  <c r="A1370" i="2"/>
  <c r="A1063" i="2"/>
  <c r="A1062" i="2"/>
  <c r="A1061" i="2"/>
  <c r="A1060" i="2"/>
  <c r="A1558" i="2"/>
  <c r="A1366" i="2"/>
  <c r="A1365" i="2"/>
  <c r="A1364" i="2"/>
  <c r="A1349" i="2"/>
  <c r="A1348" i="2"/>
  <c r="A1346" i="2"/>
  <c r="A1345" i="2"/>
  <c r="A1051" i="2"/>
  <c r="A1050" i="2"/>
  <c r="A1049" i="2"/>
  <c r="A1048" i="2"/>
  <c r="A1047" i="2"/>
  <c r="A1046" i="2"/>
  <c r="A1045" i="2"/>
  <c r="A1044" i="2"/>
  <c r="A1043" i="2"/>
  <c r="A1042" i="2"/>
  <c r="A1041" i="2"/>
  <c r="A1040" i="2"/>
  <c r="A1039" i="2"/>
  <c r="A1038" i="2"/>
  <c r="A1037" i="2"/>
  <c r="A1036" i="2"/>
  <c r="A1035" i="2"/>
  <c r="A1034" i="2"/>
  <c r="A1033" i="2"/>
  <c r="A1032" i="2"/>
  <c r="A1031" i="2"/>
  <c r="A1030" i="2"/>
  <c r="A1029" i="2"/>
  <c r="A1028" i="2"/>
  <c r="A1027" i="2"/>
  <c r="A1026" i="2"/>
  <c r="A1025" i="2"/>
  <c r="A1024" i="2"/>
  <c r="A1023" i="2"/>
  <c r="A1022" i="2"/>
  <c r="A1021" i="2"/>
  <c r="A1020" i="2"/>
  <c r="A1019" i="2"/>
  <c r="A1018" i="2"/>
  <c r="A1017" i="2"/>
  <c r="A1016" i="2"/>
  <c r="A1015" i="2"/>
  <c r="A1014" i="2"/>
  <c r="A1013" i="2"/>
  <c r="A1012" i="2"/>
  <c r="A1011" i="2"/>
  <c r="A1010" i="2"/>
  <c r="A1009" i="2"/>
  <c r="A1008" i="2"/>
  <c r="A1007" i="2"/>
  <c r="A1006" i="2"/>
  <c r="A1005" i="2"/>
  <c r="A1004" i="2"/>
  <c r="A1003" i="2"/>
  <c r="A1002" i="2"/>
  <c r="A1001" i="2"/>
  <c r="A1344" i="2"/>
  <c r="A999" i="2"/>
  <c r="A998" i="2"/>
  <c r="A997" i="2"/>
  <c r="A1343" i="2"/>
  <c r="A995" i="2"/>
  <c r="A994" i="2"/>
  <c r="A993" i="2"/>
  <c r="A992" i="2"/>
  <c r="A991" i="2"/>
  <c r="A990" i="2"/>
  <c r="A1341" i="2"/>
  <c r="A1340" i="2"/>
  <c r="A987" i="2"/>
  <c r="A986" i="2"/>
  <c r="A985" i="2"/>
  <c r="A984" i="2"/>
  <c r="A983" i="2"/>
  <c r="A982" i="2"/>
  <c r="A981" i="2"/>
  <c r="A980" i="2"/>
  <c r="A979" i="2"/>
  <c r="A978" i="2"/>
  <c r="A977" i="2"/>
  <c r="A976" i="2"/>
  <c r="A975" i="2"/>
  <c r="A974" i="2"/>
  <c r="A973" i="2"/>
  <c r="A972" i="2"/>
  <c r="A1339" i="2"/>
  <c r="A1338" i="2"/>
  <c r="A1337" i="2"/>
  <c r="A1336" i="2"/>
  <c r="A1335" i="2"/>
  <c r="A1323" i="2"/>
  <c r="A965" i="2"/>
  <c r="A1347"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221" i="2"/>
  <c r="A160"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185" i="2"/>
  <c r="A865" i="2"/>
  <c r="A864" i="2"/>
  <c r="A863" i="2"/>
  <c r="A862" i="2"/>
  <c r="A861" i="2"/>
  <c r="A860" i="2"/>
  <c r="A159" i="2"/>
  <c r="A144" i="2"/>
  <c r="A130" i="2"/>
  <c r="A88" i="2"/>
  <c r="A855" i="2"/>
  <c r="A854" i="2"/>
  <c r="A853" i="2"/>
  <c r="A852" i="2"/>
  <c r="A851" i="2"/>
  <c r="A850" i="2"/>
  <c r="A849" i="2"/>
  <c r="A848" i="2"/>
  <c r="A847" i="2"/>
  <c r="A846" i="2"/>
  <c r="A845" i="2"/>
  <c r="A844" i="2"/>
  <c r="A843" i="2"/>
  <c r="A842" i="2"/>
  <c r="A841" i="2"/>
  <c r="A840" i="2"/>
  <c r="A839" i="2"/>
  <c r="A838" i="2"/>
  <c r="A837" i="2"/>
  <c r="A836" i="2"/>
  <c r="A835" i="2"/>
  <c r="A834" i="2"/>
  <c r="A833" i="2"/>
  <c r="A832" i="2"/>
  <c r="A84"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1281"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1277"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1266" i="2"/>
  <c r="A1256" i="2"/>
  <c r="A525" i="2"/>
  <c r="A524" i="2"/>
  <c r="A523" i="2"/>
  <c r="A1249"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1248" i="2"/>
  <c r="A1245" i="2"/>
  <c r="A1244" i="2"/>
  <c r="A1240" i="2"/>
  <c r="A1239" i="2"/>
  <c r="A1238" i="2"/>
  <c r="A1237" i="2"/>
  <c r="A1231" i="2"/>
  <c r="A1193" i="2"/>
  <c r="A1189" i="2"/>
  <c r="A1187" i="2"/>
  <c r="A468" i="2"/>
  <c r="A467" i="2"/>
  <c r="A466" i="2"/>
  <c r="A465" i="2"/>
  <c r="A464" i="2"/>
  <c r="A463" i="2"/>
  <c r="A462" i="2"/>
  <c r="A461" i="2"/>
  <c r="A460" i="2"/>
  <c r="A459" i="2"/>
  <c r="A458" i="2"/>
  <c r="A457" i="2"/>
  <c r="A456" i="2"/>
  <c r="A455" i="2"/>
  <c r="A454" i="2"/>
  <c r="A453" i="2"/>
  <c r="A452" i="2"/>
  <c r="A451" i="2"/>
  <c r="A1185"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1183" i="2"/>
  <c r="A394" i="2"/>
  <c r="A393" i="2"/>
  <c r="A392" i="2"/>
  <c r="A83" i="2"/>
  <c r="A82"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1182" i="2"/>
  <c r="A234" i="2"/>
  <c r="A233" i="2"/>
  <c r="A232" i="2"/>
  <c r="A231" i="2"/>
  <c r="A230" i="2"/>
  <c r="A229" i="2"/>
  <c r="A228" i="2"/>
  <c r="A227" i="2"/>
  <c r="A226" i="2"/>
  <c r="A225" i="2"/>
  <c r="A224" i="2"/>
  <c r="A1177" i="2"/>
  <c r="A1158" i="2"/>
  <c r="A1156"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143" i="2"/>
  <c r="A184" i="2"/>
  <c r="A183" i="2"/>
  <c r="A182" i="2"/>
  <c r="A181" i="2"/>
  <c r="A180" i="2"/>
  <c r="A179" i="2"/>
  <c r="A178" i="2"/>
  <c r="A177" i="2"/>
  <c r="A176" i="2"/>
  <c r="A175" i="2"/>
  <c r="A174" i="2"/>
  <c r="A173" i="2"/>
  <c r="A172" i="2"/>
  <c r="A171" i="2"/>
  <c r="A170" i="2"/>
  <c r="A169" i="2"/>
  <c r="A168" i="2"/>
  <c r="A167" i="2"/>
  <c r="A166" i="2"/>
  <c r="A165" i="2"/>
  <c r="A164" i="2"/>
  <c r="A163" i="2"/>
  <c r="A162" i="2"/>
  <c r="A161" i="2"/>
  <c r="A1136" i="2"/>
  <c r="A1123" i="2"/>
  <c r="A158" i="2"/>
  <c r="A157" i="2"/>
  <c r="A156" i="2"/>
  <c r="A155" i="2"/>
  <c r="A154" i="2"/>
  <c r="A153" i="2"/>
  <c r="A152" i="2"/>
  <c r="A151" i="2"/>
  <c r="A150" i="2"/>
  <c r="A149" i="2"/>
  <c r="A148" i="2"/>
  <c r="A147" i="2"/>
  <c r="A146" i="2"/>
  <c r="A145" i="2"/>
  <c r="A1116" i="2"/>
  <c r="A143" i="2"/>
  <c r="A142" i="2"/>
  <c r="A141" i="2"/>
  <c r="A140" i="2"/>
  <c r="A139" i="2"/>
  <c r="A138" i="2"/>
  <c r="A137" i="2"/>
  <c r="A136" i="2"/>
  <c r="A135" i="2"/>
  <c r="A134" i="2"/>
  <c r="A133" i="2"/>
  <c r="A132" i="2"/>
  <c r="A131" i="2"/>
  <c r="A1112"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1104" i="2"/>
  <c r="A87" i="2"/>
  <c r="A86" i="2"/>
  <c r="A85" i="2"/>
  <c r="A1102" i="2"/>
  <c r="A1101" i="2"/>
  <c r="A1098"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6" i="2"/>
  <c r="O2186" i="2"/>
  <c r="O2185" i="2"/>
  <c r="O2184" i="2"/>
  <c r="O2183" i="2"/>
  <c r="L146" i="30" l="1"/>
  <c r="L127" i="30" s="1"/>
  <c r="H146" i="30"/>
  <c r="H127" i="30" s="1"/>
  <c r="K264" i="30"/>
  <c r="K266" i="30" s="1"/>
  <c r="K267" i="30" s="1"/>
  <c r="K157" i="30"/>
  <c r="D127" i="15"/>
  <c r="D162" i="15"/>
  <c r="D163" i="15" s="1"/>
  <c r="C127" i="15"/>
  <c r="C162" i="15"/>
  <c r="C163" i="15" s="1"/>
  <c r="D134" i="15"/>
  <c r="D171" i="15"/>
  <c r="C134" i="15"/>
  <c r="C171" i="15"/>
  <c r="D114" i="15"/>
  <c r="D115" i="15"/>
  <c r="C114" i="15"/>
  <c r="C115" i="15"/>
  <c r="D112" i="15"/>
  <c r="D113" i="15"/>
  <c r="C112" i="15"/>
  <c r="C113" i="15"/>
  <c r="J115" i="15"/>
  <c r="J99" i="15" s="1"/>
  <c r="J100" i="15" s="1"/>
  <c r="M127" i="15"/>
  <c r="M129" i="15" s="1"/>
  <c r="M130" i="15" s="1"/>
  <c r="M112" i="15"/>
  <c r="J114" i="15"/>
  <c r="K114" i="15"/>
  <c r="L114" i="15"/>
  <c r="K112" i="15"/>
  <c r="H160" i="15"/>
  <c r="H162" i="15" s="1"/>
  <c r="H163" i="15" s="1"/>
  <c r="J171" i="15"/>
  <c r="J137" i="15" s="1"/>
  <c r="J139" i="15" s="1"/>
  <c r="J140" i="15" s="1"/>
  <c r="F113" i="15"/>
  <c r="H114" i="15"/>
  <c r="J112" i="15"/>
  <c r="H112" i="15"/>
  <c r="I115" i="15"/>
  <c r="F112" i="15"/>
  <c r="E112" i="15"/>
  <c r="E115" i="15"/>
  <c r="K113" i="15"/>
  <c r="K94" i="15" s="1"/>
  <c r="E127" i="15"/>
  <c r="E129" i="15" s="1"/>
  <c r="E130" i="15" s="1"/>
  <c r="G114" i="15"/>
  <c r="L115" i="15"/>
  <c r="L99" i="15" s="1"/>
  <c r="L100" i="15" s="1"/>
  <c r="H115" i="15"/>
  <c r="J272" i="15"/>
  <c r="J273" i="15" s="1"/>
  <c r="I113" i="15"/>
  <c r="I94" i="15" s="1"/>
  <c r="I95" i="15" s="1"/>
  <c r="K171" i="15"/>
  <c r="K137" i="15" s="1"/>
  <c r="K139" i="15" s="1"/>
  <c r="K140" i="15" s="1"/>
  <c r="E113" i="15"/>
  <c r="I112" i="15"/>
  <c r="M173" i="15"/>
  <c r="M174" i="15" s="1"/>
  <c r="M137" i="15"/>
  <c r="M139" i="15" s="1"/>
  <c r="M140" i="15" s="1"/>
  <c r="M113" i="15"/>
  <c r="M94" i="15" s="1"/>
  <c r="F171" i="15"/>
  <c r="F136" i="15"/>
  <c r="F115" i="15" s="1"/>
  <c r="M145" i="15"/>
  <c r="M147" i="15" s="1"/>
  <c r="M148" i="15" s="1"/>
  <c r="M272" i="15"/>
  <c r="M273" i="15" s="1"/>
  <c r="K145" i="15"/>
  <c r="K147" i="15" s="1"/>
  <c r="K148" i="15" s="1"/>
  <c r="K272" i="15"/>
  <c r="K273" i="15" s="1"/>
  <c r="G134" i="15"/>
  <c r="G113" i="15" s="1"/>
  <c r="G171" i="15"/>
  <c r="J113" i="15"/>
  <c r="J94" i="15" s="1"/>
  <c r="L160" i="15"/>
  <c r="G162" i="15"/>
  <c r="G163" i="15" s="1"/>
  <c r="G127" i="15"/>
  <c r="E114" i="15"/>
  <c r="F114" i="15"/>
  <c r="J127" i="15"/>
  <c r="J162" i="15"/>
  <c r="J163" i="15" s="1"/>
  <c r="K127" i="15"/>
  <c r="K162" i="15"/>
  <c r="K163" i="15" s="1"/>
  <c r="E173" i="15"/>
  <c r="E174" i="15" s="1"/>
  <c r="E137" i="15"/>
  <c r="E139" i="15" s="1"/>
  <c r="E140" i="15" s="1"/>
  <c r="M114" i="15"/>
  <c r="I114" i="15"/>
  <c r="K115" i="15"/>
  <c r="K99" i="15" s="1"/>
  <c r="K100" i="15" s="1"/>
  <c r="I270" i="15"/>
  <c r="I144" i="15"/>
  <c r="F162" i="15"/>
  <c r="F163" i="15" s="1"/>
  <c r="F127" i="15"/>
  <c r="L145" i="15"/>
  <c r="L147" i="15" s="1"/>
  <c r="L148" i="15" s="1"/>
  <c r="L272" i="15"/>
  <c r="L273" i="15" s="1"/>
  <c r="G112" i="15"/>
  <c r="L112" i="15"/>
  <c r="G144" i="15"/>
  <c r="G270" i="15"/>
  <c r="M115" i="15"/>
  <c r="M99" i="15" s="1"/>
  <c r="M100" i="15" s="1"/>
  <c r="H134" i="15"/>
  <c r="H113" i="15" s="1"/>
  <c r="H94" i="15" s="1"/>
  <c r="H171" i="15"/>
  <c r="E145" i="15"/>
  <c r="E147" i="15" s="1"/>
  <c r="E148" i="15" s="1"/>
  <c r="E272" i="15"/>
  <c r="E273" i="15" s="1"/>
  <c r="L171" i="15"/>
  <c r="L134" i="15"/>
  <c r="L113" i="15" s="1"/>
  <c r="L94" i="15" s="1"/>
  <c r="F145" i="15"/>
  <c r="F147" i="15" s="1"/>
  <c r="F148" i="15" s="1"/>
  <c r="F272" i="15"/>
  <c r="F273" i="15" s="1"/>
  <c r="I162" i="15"/>
  <c r="I163" i="15" s="1"/>
  <c r="I127" i="15"/>
  <c r="H270" i="15"/>
  <c r="H144" i="15"/>
  <c r="I173" i="15"/>
  <c r="I174" i="15" s="1"/>
  <c r="I137" i="15"/>
  <c r="I139" i="15" s="1"/>
  <c r="I140" i="15" s="1"/>
  <c r="E305" i="30"/>
  <c r="E306" i="30" s="1"/>
  <c r="E178" i="30"/>
  <c r="E180" i="30" s="1"/>
  <c r="E181" i="30" s="1"/>
  <c r="L305" i="30"/>
  <c r="L306" i="30" s="1"/>
  <c r="L178" i="30"/>
  <c r="L180" i="30" s="1"/>
  <c r="L181" i="30" s="1"/>
  <c r="E147" i="30"/>
  <c r="E159" i="30"/>
  <c r="E148" i="30" s="1"/>
  <c r="J193" i="30"/>
  <c r="F160" i="30"/>
  <c r="F162" i="30" s="1"/>
  <c r="F163" i="30" s="1"/>
  <c r="E177" i="30"/>
  <c r="M132" i="30"/>
  <c r="M133" i="30" s="1"/>
  <c r="G170" i="30"/>
  <c r="G172" i="30" s="1"/>
  <c r="G173" i="30" s="1"/>
  <c r="L145" i="30"/>
  <c r="K146" i="30"/>
  <c r="K127" i="30" s="1"/>
  <c r="K136" i="30" s="1"/>
  <c r="E146" i="30"/>
  <c r="L170" i="30"/>
  <c r="L172" i="30" s="1"/>
  <c r="L173" i="30" s="1"/>
  <c r="M167" i="30"/>
  <c r="M146" i="30" s="1"/>
  <c r="M127" i="30" s="1"/>
  <c r="M170" i="30"/>
  <c r="M172" i="30" s="1"/>
  <c r="M173" i="30" s="1"/>
  <c r="H148" i="30"/>
  <c r="H132" i="30" s="1"/>
  <c r="H133" i="30" s="1"/>
  <c r="G146" i="30"/>
  <c r="J167" i="30"/>
  <c r="J204" i="30"/>
  <c r="I146" i="30"/>
  <c r="I127" i="30" s="1"/>
  <c r="G148" i="30"/>
  <c r="G160" i="30"/>
  <c r="H160" i="30"/>
  <c r="H195" i="30"/>
  <c r="H196" i="30" s="1"/>
  <c r="H305" i="30"/>
  <c r="H306" i="30" s="1"/>
  <c r="H178" i="30"/>
  <c r="H180" i="30" s="1"/>
  <c r="H181" i="30" s="1"/>
  <c r="K206" i="30"/>
  <c r="K207" i="30" s="1"/>
  <c r="K170" i="30"/>
  <c r="K172" i="30" s="1"/>
  <c r="K173" i="30" s="1"/>
  <c r="L128" i="30"/>
  <c r="I218" i="30"/>
  <c r="I219" i="30" s="1"/>
  <c r="I160" i="30"/>
  <c r="J303" i="30"/>
  <c r="J177" i="30"/>
  <c r="J132" i="30" s="1"/>
  <c r="J133" i="30" s="1"/>
  <c r="I148" i="30"/>
  <c r="I132" i="30" s="1"/>
  <c r="I133" i="30" s="1"/>
  <c r="E170" i="30"/>
  <c r="E172" i="30" s="1"/>
  <c r="E173" i="30" s="1"/>
  <c r="F204" i="30"/>
  <c r="F167" i="30"/>
  <c r="F146" i="30" s="1"/>
  <c r="H170" i="30"/>
  <c r="H172" i="30" s="1"/>
  <c r="H173" i="30" s="1"/>
  <c r="L216" i="30"/>
  <c r="J195" i="30"/>
  <c r="J196" i="30" s="1"/>
  <c r="J157" i="30"/>
  <c r="J216" i="30"/>
  <c r="J218" i="30" s="1"/>
  <c r="J219" i="30" s="1"/>
  <c r="I204" i="30"/>
  <c r="K128" i="30"/>
  <c r="M195" i="30"/>
  <c r="M196" i="30" s="1"/>
  <c r="M160" i="30"/>
  <c r="E160" i="30"/>
  <c r="E195" i="30"/>
  <c r="E196" i="30" s="1"/>
  <c r="K305" i="30"/>
  <c r="K306" i="30" s="1"/>
  <c r="K178" i="30"/>
  <c r="K180" i="30" s="1"/>
  <c r="K181" i="30" s="1"/>
  <c r="M305" i="30"/>
  <c r="M306" i="30" s="1"/>
  <c r="M178" i="30"/>
  <c r="M180" i="30" s="1"/>
  <c r="M181" i="30" s="1"/>
  <c r="H128" i="30"/>
  <c r="K195" i="30"/>
  <c r="K196" i="30" s="1"/>
  <c r="K160" i="30"/>
  <c r="L132" i="30"/>
  <c r="L133" i="30" s="1"/>
  <c r="K145" i="30"/>
  <c r="F178" i="30"/>
  <c r="F180" i="30" s="1"/>
  <c r="F181" i="30" s="1"/>
  <c r="F305" i="30"/>
  <c r="F306" i="30" s="1"/>
  <c r="O1415" i="2"/>
  <c r="O1967" i="2"/>
  <c r="O1922" i="2"/>
  <c r="O1924" i="2"/>
  <c r="O1926" i="2"/>
  <c r="O1401" i="2"/>
  <c r="O1402" i="2"/>
  <c r="O1403" i="2"/>
  <c r="O1404" i="2"/>
  <c r="O1405" i="2"/>
  <c r="O1406" i="2"/>
  <c r="O1407" i="2"/>
  <c r="O1928" i="2"/>
  <c r="O1938" i="2"/>
  <c r="O1966" i="2"/>
  <c r="O1392" i="2"/>
  <c r="O1393" i="2"/>
  <c r="O1394" i="2"/>
  <c r="O1920" i="2"/>
  <c r="O1390" i="2"/>
  <c r="O2078" i="2"/>
  <c r="O968" i="2"/>
  <c r="O969" i="2"/>
  <c r="O2294" i="2"/>
  <c r="O2068" i="2"/>
  <c r="O2069" i="2"/>
  <c r="O2070" i="2"/>
  <c r="O2071" i="2"/>
  <c r="O2293" i="2"/>
  <c r="O2073" i="2"/>
  <c r="O2074" i="2"/>
  <c r="O2075" i="2"/>
  <c r="O967" i="2"/>
  <c r="O2077" i="2"/>
  <c r="O1294" i="2"/>
  <c r="O1295" i="2"/>
  <c r="O1296" i="2"/>
  <c r="O1285" i="2"/>
  <c r="O1286" i="2"/>
  <c r="O1287" i="2"/>
  <c r="O1288" i="2"/>
  <c r="O1289" i="2"/>
  <c r="O1290" i="2"/>
  <c r="O1291" i="2"/>
  <c r="O1292" i="2"/>
  <c r="O1293" i="2"/>
  <c r="O1559" i="2"/>
  <c r="O1282" i="2"/>
  <c r="O1283" i="2"/>
  <c r="O1284" i="2"/>
  <c r="O1280" i="2"/>
  <c r="O2181" i="2"/>
  <c r="O2182" i="2"/>
  <c r="O971" i="2"/>
  <c r="O2058" i="2"/>
  <c r="O2064" i="2"/>
  <c r="O2067" i="2"/>
  <c r="O2066" i="2"/>
  <c r="O2065" i="2"/>
  <c r="O2062" i="2"/>
  <c r="O2063" i="2"/>
  <c r="O2061" i="2"/>
  <c r="O2060" i="2"/>
  <c r="O2059" i="2"/>
  <c r="O2057" i="2"/>
  <c r="O2056" i="2"/>
  <c r="O2053" i="2"/>
  <c r="O2055" i="2"/>
  <c r="O2054" i="2"/>
  <c r="O2052" i="2"/>
  <c r="O2051" i="2"/>
  <c r="O2050" i="2"/>
  <c r="O2049" i="2"/>
  <c r="O2048" i="2"/>
  <c r="O2047" i="2"/>
  <c r="O2046" i="2"/>
  <c r="O2045" i="2"/>
  <c r="O2044" i="2"/>
  <c r="O2043" i="2"/>
  <c r="O2042" i="2"/>
  <c r="O2040" i="2"/>
  <c r="O2041" i="2"/>
  <c r="O2039" i="2"/>
  <c r="O2038" i="2"/>
  <c r="O2037" i="2"/>
  <c r="O2036" i="2"/>
  <c r="O1321" i="2"/>
  <c r="O1320" i="2"/>
  <c r="O1318" i="2"/>
  <c r="O1319" i="2"/>
  <c r="O1317" i="2"/>
  <c r="O1313" i="2"/>
  <c r="O1305" i="2"/>
  <c r="O1304" i="2"/>
  <c r="O1303" i="2"/>
  <c r="O1302" i="2"/>
  <c r="O1301" i="2"/>
  <c r="O1297" i="2"/>
  <c r="O1300" i="2"/>
  <c r="O1299" i="2"/>
  <c r="O1298" i="2"/>
  <c r="O1279" i="2"/>
  <c r="O1278" i="2"/>
  <c r="O1268" i="2"/>
  <c r="O1267" i="2"/>
  <c r="O1265" i="2"/>
  <c r="O1264" i="2"/>
  <c r="O1263" i="2"/>
  <c r="O1262" i="2"/>
  <c r="O1247" i="2"/>
  <c r="O1246" i="2"/>
  <c r="O1222" i="2"/>
  <c r="O223" i="2"/>
  <c r="O1221" i="2"/>
  <c r="O1220" i="2"/>
  <c r="O1219" i="2"/>
  <c r="O1218" i="2"/>
  <c r="O1217" i="2"/>
  <c r="O2279" i="2"/>
  <c r="O1965" i="2"/>
  <c r="O1100" i="2"/>
  <c r="C137" i="15" l="1"/>
  <c r="C139" i="15" s="1"/>
  <c r="C140" i="15" s="1"/>
  <c r="C173" i="15"/>
  <c r="C174" i="15" s="1"/>
  <c r="D137" i="15"/>
  <c r="D139" i="15" s="1"/>
  <c r="D140" i="15" s="1"/>
  <c r="D173" i="15"/>
  <c r="D174" i="15" s="1"/>
  <c r="C116" i="15"/>
  <c r="C118" i="15" s="1"/>
  <c r="C119" i="15" s="1"/>
  <c r="C129" i="15"/>
  <c r="C130" i="15" s="1"/>
  <c r="D116" i="15"/>
  <c r="D118" i="15" s="1"/>
  <c r="D119" i="15" s="1"/>
  <c r="D129" i="15"/>
  <c r="D130" i="15" s="1"/>
  <c r="J173" i="15"/>
  <c r="J174" i="15" s="1"/>
  <c r="H127" i="15"/>
  <c r="H129" i="15" s="1"/>
  <c r="H130" i="15" s="1"/>
  <c r="K103" i="15"/>
  <c r="H99" i="15"/>
  <c r="H100" i="15" s="1"/>
  <c r="I99" i="15"/>
  <c r="I100" i="15" s="1"/>
  <c r="K173" i="15"/>
  <c r="K174" i="15" s="1"/>
  <c r="K95" i="15"/>
  <c r="I129" i="15"/>
  <c r="I130" i="15" s="1"/>
  <c r="I116" i="15"/>
  <c r="I118" i="15" s="1"/>
  <c r="I119" i="15" s="1"/>
  <c r="M116" i="15"/>
  <c r="M118" i="15" s="1"/>
  <c r="M119" i="15" s="1"/>
  <c r="H137" i="15"/>
  <c r="H139" i="15" s="1"/>
  <c r="H140" i="15" s="1"/>
  <c r="H173" i="15"/>
  <c r="H174" i="15" s="1"/>
  <c r="G129" i="15"/>
  <c r="G130" i="15" s="1"/>
  <c r="I145" i="15"/>
  <c r="I147" i="15" s="1"/>
  <c r="I148" i="15" s="1"/>
  <c r="I272" i="15"/>
  <c r="I273" i="15" s="1"/>
  <c r="K116" i="15"/>
  <c r="K118" i="15" s="1"/>
  <c r="K119" i="15" s="1"/>
  <c r="K129" i="15"/>
  <c r="K130" i="15" s="1"/>
  <c r="F173" i="15"/>
  <c r="F174" i="15" s="1"/>
  <c r="F137" i="15"/>
  <c r="F139" i="15" s="1"/>
  <c r="F140" i="15" s="1"/>
  <c r="E116" i="15"/>
  <c r="E118" i="15" s="1"/>
  <c r="E119" i="15" s="1"/>
  <c r="L127" i="15"/>
  <c r="L162" i="15"/>
  <c r="L163" i="15" s="1"/>
  <c r="M95" i="15"/>
  <c r="M103" i="15"/>
  <c r="L95" i="15"/>
  <c r="L103" i="15"/>
  <c r="L137" i="15"/>
  <c r="L139" i="15" s="1"/>
  <c r="L140" i="15" s="1"/>
  <c r="L173" i="15"/>
  <c r="L174" i="15" s="1"/>
  <c r="H95" i="15"/>
  <c r="J103" i="15"/>
  <c r="J95" i="15"/>
  <c r="F129" i="15"/>
  <c r="F130" i="15" s="1"/>
  <c r="H272" i="15"/>
  <c r="H273" i="15" s="1"/>
  <c r="H145" i="15"/>
  <c r="H147" i="15" s="1"/>
  <c r="H148" i="15" s="1"/>
  <c r="G272" i="15"/>
  <c r="G273" i="15" s="1"/>
  <c r="G145" i="15"/>
  <c r="G147" i="15" s="1"/>
  <c r="G148" i="15" s="1"/>
  <c r="J116" i="15"/>
  <c r="J118" i="15" s="1"/>
  <c r="J119" i="15" s="1"/>
  <c r="J129" i="15"/>
  <c r="J130" i="15" s="1"/>
  <c r="G137" i="15"/>
  <c r="G139" i="15" s="1"/>
  <c r="G140" i="15" s="1"/>
  <c r="G173" i="15"/>
  <c r="G174" i="15" s="1"/>
  <c r="M128" i="30"/>
  <c r="M136" i="30"/>
  <c r="H136" i="30"/>
  <c r="K149" i="30"/>
  <c r="K151" i="30" s="1"/>
  <c r="K152" i="30" s="1"/>
  <c r="K162" i="30"/>
  <c r="K163" i="30" s="1"/>
  <c r="E149" i="30"/>
  <c r="E151" i="30" s="1"/>
  <c r="E152" i="30" s="1"/>
  <c r="E162" i="30"/>
  <c r="E163" i="30" s="1"/>
  <c r="F206" i="30"/>
  <c r="F207" i="30" s="1"/>
  <c r="F170" i="30"/>
  <c r="I162" i="30"/>
  <c r="I163" i="30" s="1"/>
  <c r="M149" i="30"/>
  <c r="M151" i="30" s="1"/>
  <c r="M152" i="30" s="1"/>
  <c r="M162" i="30"/>
  <c r="M163" i="30" s="1"/>
  <c r="J146" i="30"/>
  <c r="J127" i="30" s="1"/>
  <c r="H149" i="30"/>
  <c r="H151" i="30" s="1"/>
  <c r="H152" i="30" s="1"/>
  <c r="H162" i="30"/>
  <c r="H163" i="30" s="1"/>
  <c r="L136" i="30"/>
  <c r="G162" i="30"/>
  <c r="G163" i="30" s="1"/>
  <c r="G149" i="30"/>
  <c r="G151" i="30" s="1"/>
  <c r="G152" i="30" s="1"/>
  <c r="I136" i="30"/>
  <c r="I128" i="30"/>
  <c r="J160" i="30"/>
  <c r="I206" i="30"/>
  <c r="I207" i="30" s="1"/>
  <c r="I170" i="30"/>
  <c r="I172" i="30" s="1"/>
  <c r="I173" i="30" s="1"/>
  <c r="L218" i="30"/>
  <c r="L219" i="30" s="1"/>
  <c r="L160" i="30"/>
  <c r="J305" i="30"/>
  <c r="J306" i="30" s="1"/>
  <c r="J178" i="30"/>
  <c r="J180" i="30" s="1"/>
  <c r="J181" i="30" s="1"/>
  <c r="J206" i="30"/>
  <c r="J207" i="30" s="1"/>
  <c r="J170" i="30"/>
  <c r="J172" i="30" s="1"/>
  <c r="J173" i="30" s="1"/>
  <c r="O2328" i="2"/>
  <c r="O2327" i="2"/>
  <c r="O1111" i="2"/>
  <c r="O1573" i="2"/>
  <c r="O1570" i="2"/>
  <c r="O1375" i="2"/>
  <c r="Q1371" i="2"/>
  <c r="AY759" i="2"/>
  <c r="AX759" i="2"/>
  <c r="AW759" i="2"/>
  <c r="AV759" i="2"/>
  <c r="AU759" i="2"/>
  <c r="AT759" i="2"/>
  <c r="AS759" i="2"/>
  <c r="AR759" i="2"/>
  <c r="AQ759" i="2"/>
  <c r="AP759" i="2"/>
  <c r="AO759" i="2"/>
  <c r="AN759" i="2"/>
  <c r="AM759" i="2"/>
  <c r="AL759" i="2"/>
  <c r="AK759" i="2"/>
  <c r="AJ759" i="2"/>
  <c r="AI759" i="2"/>
  <c r="AH759" i="2"/>
  <c r="AH760" i="2"/>
  <c r="H103" i="15" l="1"/>
  <c r="I103" i="15"/>
  <c r="H116" i="15"/>
  <c r="H118" i="15" s="1"/>
  <c r="H119" i="15" s="1"/>
  <c r="F116" i="15"/>
  <c r="F118" i="15" s="1"/>
  <c r="F119" i="15" s="1"/>
  <c r="G116" i="15"/>
  <c r="G118" i="15" s="1"/>
  <c r="G119" i="15" s="1"/>
  <c r="L116" i="15"/>
  <c r="L118" i="15" s="1"/>
  <c r="L119" i="15" s="1"/>
  <c r="L129" i="15"/>
  <c r="L130" i="15" s="1"/>
  <c r="I149" i="30"/>
  <c r="I151" i="30" s="1"/>
  <c r="I152" i="30" s="1"/>
  <c r="J149" i="30"/>
  <c r="J151" i="30" s="1"/>
  <c r="J152" i="30" s="1"/>
  <c r="J162" i="30"/>
  <c r="J163" i="30" s="1"/>
  <c r="L149" i="30"/>
  <c r="L151" i="30" s="1"/>
  <c r="L152" i="30" s="1"/>
  <c r="L162" i="30"/>
  <c r="L163" i="30" s="1"/>
  <c r="F172" i="30"/>
  <c r="F173" i="30" s="1"/>
  <c r="F149" i="30"/>
  <c r="F151" i="30" s="1"/>
  <c r="F152" i="30" s="1"/>
  <c r="J136" i="30"/>
  <c r="J128" i="30"/>
  <c r="D38" i="1"/>
  <c r="L2055" i="2"/>
  <c r="M2055" i="2" s="1"/>
  <c r="L2054" i="2"/>
  <c r="M2054" i="2" s="1"/>
  <c r="L2053" i="2"/>
  <c r="M2053" i="2" s="1"/>
  <c r="L2052" i="2"/>
  <c r="M2052" i="2" s="1"/>
  <c r="L2051" i="2"/>
  <c r="M2051" i="2" s="1"/>
  <c r="L2050" i="2"/>
  <c r="M2050" i="2" s="1"/>
  <c r="L2049" i="2"/>
  <c r="M2049" i="2" s="1"/>
  <c r="L2048" i="2"/>
  <c r="M2048" i="2" s="1"/>
  <c r="L2047" i="2"/>
  <c r="M2047" i="2" s="1"/>
  <c r="L2046" i="2"/>
  <c r="M2046" i="2" s="1"/>
  <c r="L2045" i="2"/>
  <c r="M2045" i="2" s="1"/>
  <c r="L2044" i="2"/>
  <c r="M2044" i="2" s="1"/>
  <c r="L2043" i="2"/>
  <c r="M2043" i="2" s="1"/>
  <c r="L2042" i="2"/>
  <c r="M2042" i="2" s="1"/>
  <c r="L2041" i="2"/>
  <c r="M2041" i="2" s="1"/>
  <c r="L2040" i="2"/>
  <c r="M2040" i="2" s="1"/>
  <c r="L2039" i="2"/>
  <c r="M2039" i="2" s="1"/>
  <c r="L2038" i="2"/>
  <c r="M2038" i="2" s="1"/>
  <c r="L2037" i="2"/>
  <c r="M2037" i="2" s="1"/>
  <c r="L2036" i="2"/>
  <c r="M2036" i="2" s="1"/>
  <c r="AQ760" i="2"/>
  <c r="AR760" i="2"/>
  <c r="AS760" i="2"/>
  <c r="AT760" i="2"/>
  <c r="AU760" i="2"/>
  <c r="AV760" i="2"/>
  <c r="AW760" i="2"/>
  <c r="AX760" i="2"/>
  <c r="AY760" i="2"/>
  <c r="A5" i="2"/>
  <c r="AY1" i="2" l="1"/>
  <c r="AX1" i="2"/>
  <c r="AW1" i="2"/>
  <c r="AV1" i="2"/>
  <c r="AU1" i="2"/>
  <c r="AT1" i="2"/>
  <c r="AS1" i="2"/>
  <c r="AR1" i="2"/>
  <c r="AQ1" i="2"/>
  <c r="L596" i="2"/>
  <c r="M596" i="2" s="1"/>
  <c r="O596" i="2"/>
  <c r="L597" i="2"/>
  <c r="M597" i="2" s="1"/>
  <c r="O597" i="2"/>
  <c r="L598" i="2"/>
  <c r="M598" i="2" s="1"/>
  <c r="O598" i="2"/>
  <c r="L599" i="2"/>
  <c r="M599" i="2" s="1"/>
  <c r="O599" i="2"/>
  <c r="L600" i="2"/>
  <c r="M600" i="2" s="1"/>
  <c r="O600" i="2"/>
  <c r="L601" i="2"/>
  <c r="M601" i="2" s="1"/>
  <c r="O601" i="2"/>
  <c r="L602" i="2"/>
  <c r="M602" i="2" s="1"/>
  <c r="O602" i="2"/>
  <c r="L603" i="2"/>
  <c r="M603" i="2" s="1"/>
  <c r="O603" i="2"/>
  <c r="L604" i="2"/>
  <c r="M604" i="2" s="1"/>
  <c r="O604" i="2"/>
  <c r="L605" i="2"/>
  <c r="M605" i="2" s="1"/>
  <c r="O605" i="2"/>
  <c r="L606" i="2"/>
  <c r="M606" i="2" s="1"/>
  <c r="O606" i="2"/>
  <c r="L607" i="2"/>
  <c r="M607" i="2" s="1"/>
  <c r="O607" i="2"/>
  <c r="L608" i="2"/>
  <c r="M608" i="2" s="1"/>
  <c r="O608" i="2"/>
  <c r="L609" i="2"/>
  <c r="M609" i="2" s="1"/>
  <c r="O609" i="2"/>
  <c r="L610" i="2"/>
  <c r="M610" i="2" s="1"/>
  <c r="O610" i="2"/>
  <c r="L611" i="2"/>
  <c r="M611" i="2" s="1"/>
  <c r="O611" i="2"/>
  <c r="L612" i="2"/>
  <c r="M612" i="2" s="1"/>
  <c r="O612" i="2"/>
  <c r="L613" i="2"/>
  <c r="M613" i="2" s="1"/>
  <c r="O613" i="2"/>
  <c r="L614" i="2"/>
  <c r="M614" i="2" s="1"/>
  <c r="O614" i="2"/>
  <c r="L615" i="2"/>
  <c r="M615" i="2" s="1"/>
  <c r="O615" i="2"/>
  <c r="L616" i="2"/>
  <c r="M616" i="2" s="1"/>
  <c r="O616" i="2"/>
  <c r="L617" i="2"/>
  <c r="M617" i="2" s="1"/>
  <c r="O617" i="2"/>
  <c r="L618" i="2"/>
  <c r="M618" i="2" s="1"/>
  <c r="O618" i="2"/>
  <c r="L619" i="2"/>
  <c r="M619" i="2" s="1"/>
  <c r="O619" i="2"/>
  <c r="L620" i="2"/>
  <c r="M620" i="2" s="1"/>
  <c r="O620" i="2"/>
  <c r="L621" i="2"/>
  <c r="M621" i="2" s="1"/>
  <c r="O621" i="2"/>
  <c r="L622" i="2"/>
  <c r="M622" i="2" s="1"/>
  <c r="O622" i="2"/>
  <c r="L623" i="2"/>
  <c r="M623" i="2" s="1"/>
  <c r="O623" i="2"/>
  <c r="L624" i="2"/>
  <c r="M624" i="2" s="1"/>
  <c r="O624" i="2"/>
  <c r="L625" i="2"/>
  <c r="M625" i="2" s="1"/>
  <c r="O625" i="2"/>
  <c r="L626" i="2"/>
  <c r="M626" i="2" s="1"/>
  <c r="O626" i="2"/>
  <c r="L627" i="2"/>
  <c r="M627" i="2" s="1"/>
  <c r="O627" i="2"/>
  <c r="L628" i="2"/>
  <c r="M628" i="2" s="1"/>
  <c r="O628" i="2"/>
  <c r="L629" i="2"/>
  <c r="M629" i="2" s="1"/>
  <c r="O629" i="2"/>
  <c r="L630" i="2"/>
  <c r="M630" i="2" s="1"/>
  <c r="O630" i="2"/>
  <c r="L631" i="2"/>
  <c r="M631" i="2" s="1"/>
  <c r="O631" i="2"/>
  <c r="L632" i="2"/>
  <c r="M632" i="2" s="1"/>
  <c r="O632" i="2"/>
  <c r="L633" i="2"/>
  <c r="M633" i="2" s="1"/>
  <c r="O633" i="2"/>
  <c r="L634" i="2"/>
  <c r="M634" i="2" s="1"/>
  <c r="O634" i="2"/>
  <c r="L635" i="2"/>
  <c r="M635" i="2" s="1"/>
  <c r="O635" i="2"/>
  <c r="L636" i="2"/>
  <c r="M636" i="2" s="1"/>
  <c r="O636" i="2"/>
  <c r="L637" i="2"/>
  <c r="M637" i="2" s="1"/>
  <c r="O637" i="2"/>
  <c r="L638" i="2"/>
  <c r="M638" i="2" s="1"/>
  <c r="O638" i="2"/>
  <c r="L639" i="2"/>
  <c r="M639" i="2" s="1"/>
  <c r="O639" i="2"/>
  <c r="L640" i="2"/>
  <c r="M640" i="2" s="1"/>
  <c r="O640" i="2"/>
  <c r="L641" i="2"/>
  <c r="M641" i="2" s="1"/>
  <c r="O641" i="2"/>
  <c r="L642" i="2"/>
  <c r="M642" i="2" s="1"/>
  <c r="O642" i="2"/>
  <c r="L643" i="2"/>
  <c r="M643" i="2" s="1"/>
  <c r="O643" i="2"/>
  <c r="L644" i="2"/>
  <c r="M644" i="2" s="1"/>
  <c r="O644" i="2"/>
  <c r="L645" i="2"/>
  <c r="M645" i="2" s="1"/>
  <c r="O645" i="2"/>
  <c r="L646" i="2"/>
  <c r="M646" i="2" s="1"/>
  <c r="O646" i="2"/>
  <c r="L647" i="2"/>
  <c r="M647" i="2" s="1"/>
  <c r="O647" i="2"/>
  <c r="L648" i="2"/>
  <c r="M648" i="2" s="1"/>
  <c r="O648" i="2"/>
  <c r="L649" i="2"/>
  <c r="M649" i="2" s="1"/>
  <c r="O649" i="2"/>
  <c r="L650" i="2"/>
  <c r="M650" i="2" s="1"/>
  <c r="O650" i="2"/>
  <c r="L651" i="2"/>
  <c r="M651" i="2" s="1"/>
  <c r="O651" i="2"/>
  <c r="L652" i="2"/>
  <c r="M652" i="2" s="1"/>
  <c r="O652" i="2"/>
  <c r="L653" i="2"/>
  <c r="M653" i="2" s="1"/>
  <c r="O653" i="2"/>
  <c r="L654" i="2"/>
  <c r="M654" i="2" s="1"/>
  <c r="O654" i="2"/>
  <c r="L655" i="2"/>
  <c r="M655" i="2" s="1"/>
  <c r="O655" i="2"/>
  <c r="L656" i="2"/>
  <c r="M656" i="2" s="1"/>
  <c r="O656" i="2"/>
  <c r="L657" i="2"/>
  <c r="M657" i="2" s="1"/>
  <c r="O657" i="2"/>
  <c r="L658" i="2"/>
  <c r="M658" i="2" s="1"/>
  <c r="O658" i="2"/>
  <c r="L659" i="2"/>
  <c r="M659" i="2" s="1"/>
  <c r="O659" i="2"/>
  <c r="L660" i="2"/>
  <c r="M660" i="2" s="1"/>
  <c r="O660" i="2"/>
  <c r="L661" i="2"/>
  <c r="M661" i="2" s="1"/>
  <c r="O661" i="2"/>
  <c r="L662" i="2"/>
  <c r="M662" i="2" s="1"/>
  <c r="O662" i="2"/>
  <c r="L663" i="2"/>
  <c r="M663" i="2" s="1"/>
  <c r="O663" i="2"/>
  <c r="L664" i="2"/>
  <c r="M664" i="2" s="1"/>
  <c r="O664" i="2"/>
  <c r="L665" i="2"/>
  <c r="M665" i="2" s="1"/>
  <c r="O665" i="2"/>
  <c r="L666" i="2"/>
  <c r="M666" i="2" s="1"/>
  <c r="O666" i="2"/>
  <c r="L667" i="2"/>
  <c r="M667" i="2" s="1"/>
  <c r="O667" i="2"/>
  <c r="L668" i="2"/>
  <c r="M668" i="2" s="1"/>
  <c r="O668" i="2"/>
  <c r="L669" i="2"/>
  <c r="M669" i="2" s="1"/>
  <c r="O669" i="2"/>
  <c r="L670" i="2"/>
  <c r="M670" i="2" s="1"/>
  <c r="O670" i="2"/>
  <c r="L671" i="2"/>
  <c r="M671" i="2" s="1"/>
  <c r="O671" i="2"/>
  <c r="L672" i="2"/>
  <c r="M672" i="2" s="1"/>
  <c r="O672" i="2"/>
  <c r="L673" i="2"/>
  <c r="M673" i="2" s="1"/>
  <c r="O673" i="2"/>
  <c r="L674" i="2"/>
  <c r="M674" i="2" s="1"/>
  <c r="O674" i="2"/>
  <c r="L1705" i="2"/>
  <c r="M1705" i="2" s="1"/>
  <c r="O1705" i="2"/>
  <c r="L1702" i="2"/>
  <c r="M1702" i="2" s="1"/>
  <c r="O1702" i="2"/>
  <c r="L1706" i="2"/>
  <c r="M1706" i="2" s="1"/>
  <c r="O1706" i="2"/>
  <c r="L678" i="2"/>
  <c r="M678" i="2" s="1"/>
  <c r="O678" i="2"/>
  <c r="O679" i="2"/>
  <c r="L1696" i="2"/>
  <c r="M1696" i="2" s="1"/>
  <c r="O1696" i="2"/>
  <c r="L681" i="2"/>
  <c r="M681" i="2" s="1"/>
  <c r="O681" i="2"/>
  <c r="L1298" i="2"/>
  <c r="M1298" i="2" s="1"/>
  <c r="L1299" i="2"/>
  <c r="M1299" i="2" s="1"/>
  <c r="L1300" i="2"/>
  <c r="M1300" i="2" s="1"/>
  <c r="L1301" i="2"/>
  <c r="M1301" i="2" s="1"/>
  <c r="L1302" i="2"/>
  <c r="M1302" i="2" s="1"/>
  <c r="L1303" i="2"/>
  <c r="M1303" i="2" s="1"/>
  <c r="L1304" i="2"/>
  <c r="M1304" i="2" s="1"/>
  <c r="L1305" i="2"/>
  <c r="M1305" i="2" s="1"/>
  <c r="L1297" i="2"/>
  <c r="M1297" i="2" s="1"/>
  <c r="L1573" i="2" l="1"/>
  <c r="M1573" i="2" s="1"/>
  <c r="AP760" i="2"/>
  <c r="AP1" i="2" s="1"/>
  <c r="AO760" i="2"/>
  <c r="AN760" i="2"/>
  <c r="AN1" i="2" s="1"/>
  <c r="AM760" i="2"/>
  <c r="AM1" i="2" s="1"/>
  <c r="AL760" i="2"/>
  <c r="AL1" i="2" s="1"/>
  <c r="AK760" i="2"/>
  <c r="AJ760" i="2"/>
  <c r="AI760" i="2"/>
  <c r="AI1" i="2" s="1"/>
  <c r="AH1" i="2"/>
  <c r="O760" i="2"/>
  <c r="O759" i="2"/>
  <c r="C144" i="29"/>
  <c r="D144" i="29"/>
  <c r="E144" i="29"/>
  <c r="E145" i="29" s="1"/>
  <c r="F144" i="29"/>
  <c r="F145" i="29" s="1"/>
  <c r="G144" i="29"/>
  <c r="G145" i="29" s="1"/>
  <c r="H144" i="29"/>
  <c r="H145" i="29" s="1"/>
  <c r="I144" i="29"/>
  <c r="I145" i="29" s="1"/>
  <c r="J144" i="29"/>
  <c r="J145" i="29" s="1"/>
  <c r="C145" i="29"/>
  <c r="D145" i="29"/>
  <c r="C146" i="29"/>
  <c r="C147" i="29" s="1"/>
  <c r="D146" i="29"/>
  <c r="D147" i="29" s="1"/>
  <c r="E146" i="29"/>
  <c r="E147" i="29" s="1"/>
  <c r="F146" i="29"/>
  <c r="F147" i="29" s="1"/>
  <c r="G146" i="29"/>
  <c r="G147" i="29" s="1"/>
  <c r="H146" i="29"/>
  <c r="H147" i="29" s="1"/>
  <c r="I146" i="29"/>
  <c r="I147" i="29" s="1"/>
  <c r="J146" i="29"/>
  <c r="J147" i="29" s="1"/>
  <c r="C156" i="29"/>
  <c r="C157" i="29" s="1"/>
  <c r="D156" i="29"/>
  <c r="D157" i="29" s="1"/>
  <c r="E156" i="29"/>
  <c r="E157" i="29" s="1"/>
  <c r="F156" i="29"/>
  <c r="F157" i="29" s="1"/>
  <c r="G156" i="29"/>
  <c r="G157" i="29" s="1"/>
  <c r="H156" i="29"/>
  <c r="H157" i="29" s="1"/>
  <c r="I156" i="29"/>
  <c r="I157" i="29" s="1"/>
  <c r="J156" i="29"/>
  <c r="J157" i="29" s="1"/>
  <c r="K156" i="29"/>
  <c r="K157" i="29" s="1"/>
  <c r="C158" i="29"/>
  <c r="C159" i="29" s="1"/>
  <c r="D158" i="29"/>
  <c r="D159" i="29" s="1"/>
  <c r="E158" i="29"/>
  <c r="E159" i="29" s="1"/>
  <c r="F158" i="29"/>
  <c r="F159" i="29" s="1"/>
  <c r="G158" i="29"/>
  <c r="G159" i="29" s="1"/>
  <c r="H158" i="29"/>
  <c r="H159" i="29" s="1"/>
  <c r="I158" i="29"/>
  <c r="I159" i="29" s="1"/>
  <c r="J158" i="29"/>
  <c r="J159" i="29" s="1"/>
  <c r="K158" i="29"/>
  <c r="K159" i="29" s="1"/>
  <c r="O161" i="29"/>
  <c r="C168" i="29"/>
  <c r="D168" i="29"/>
  <c r="D169" i="29" s="1"/>
  <c r="E168" i="29"/>
  <c r="E169" i="29" s="1"/>
  <c r="F168" i="29"/>
  <c r="F169" i="29" s="1"/>
  <c r="G168" i="29"/>
  <c r="G169" i="29" s="1"/>
  <c r="H168" i="29"/>
  <c r="H169" i="29" s="1"/>
  <c r="I168" i="29"/>
  <c r="I169" i="29" s="1"/>
  <c r="J168" i="29"/>
  <c r="J169" i="29" s="1"/>
  <c r="C169" i="29"/>
  <c r="C170" i="29"/>
  <c r="D170" i="29"/>
  <c r="E170" i="29"/>
  <c r="F170" i="29"/>
  <c r="F171" i="29" s="1"/>
  <c r="G170" i="29"/>
  <c r="G171" i="29" s="1"/>
  <c r="H170" i="29"/>
  <c r="H171" i="29" s="1"/>
  <c r="I170" i="29"/>
  <c r="I171" i="29" s="1"/>
  <c r="J170" i="29"/>
  <c r="C171" i="29"/>
  <c r="D171" i="29"/>
  <c r="E171" i="29"/>
  <c r="C180" i="29"/>
  <c r="C181" i="29" s="1"/>
  <c r="D180" i="29"/>
  <c r="D181" i="29" s="1"/>
  <c r="E180" i="29"/>
  <c r="E181" i="29" s="1"/>
  <c r="F180" i="29"/>
  <c r="F181" i="29" s="1"/>
  <c r="G180" i="29"/>
  <c r="G181" i="29" s="1"/>
  <c r="H180" i="29"/>
  <c r="H181" i="29" s="1"/>
  <c r="I180" i="29"/>
  <c r="I181" i="29" s="1"/>
  <c r="J180" i="29"/>
  <c r="J181" i="29" s="1"/>
  <c r="C182" i="29"/>
  <c r="D182" i="29"/>
  <c r="D183" i="29" s="1"/>
  <c r="E182" i="29"/>
  <c r="E183" i="29" s="1"/>
  <c r="F182" i="29"/>
  <c r="F183" i="29" s="1"/>
  <c r="G182" i="29"/>
  <c r="G183" i="29" s="1"/>
  <c r="H182" i="29"/>
  <c r="H183" i="29" s="1"/>
  <c r="I182" i="29"/>
  <c r="I183" i="29" s="1"/>
  <c r="J182" i="29"/>
  <c r="J183" i="29" s="1"/>
  <c r="C183" i="29"/>
  <c r="C192" i="29"/>
  <c r="C193" i="29" s="1"/>
  <c r="D192" i="29"/>
  <c r="D193" i="29" s="1"/>
  <c r="E192" i="29"/>
  <c r="E193" i="29" s="1"/>
  <c r="F192" i="29"/>
  <c r="F193" i="29" s="1"/>
  <c r="G192" i="29"/>
  <c r="G193" i="29" s="1"/>
  <c r="H192" i="29"/>
  <c r="H193" i="29" s="1"/>
  <c r="I192" i="29"/>
  <c r="I193" i="29" s="1"/>
  <c r="J192" i="29"/>
  <c r="J193" i="29" s="1"/>
  <c r="C194" i="29"/>
  <c r="C195" i="29" s="1"/>
  <c r="D194" i="29"/>
  <c r="D195" i="29" s="1"/>
  <c r="E194" i="29"/>
  <c r="E195" i="29" s="1"/>
  <c r="F194" i="29"/>
  <c r="F195" i="29" s="1"/>
  <c r="G194" i="29"/>
  <c r="G195" i="29" s="1"/>
  <c r="H194" i="29"/>
  <c r="H195" i="29" s="1"/>
  <c r="I194" i="29"/>
  <c r="I195" i="29" s="1"/>
  <c r="J194" i="29"/>
  <c r="J195" i="29" s="1"/>
  <c r="C204" i="29"/>
  <c r="C205" i="29" s="1"/>
  <c r="D204" i="29"/>
  <c r="D205" i="29" s="1"/>
  <c r="E204" i="29"/>
  <c r="E205" i="29" s="1"/>
  <c r="F204" i="29"/>
  <c r="F205" i="29" s="1"/>
  <c r="G204" i="29"/>
  <c r="G205" i="29" s="1"/>
  <c r="H204" i="29"/>
  <c r="H205" i="29" s="1"/>
  <c r="I204" i="29"/>
  <c r="I205" i="29" s="1"/>
  <c r="J204" i="29"/>
  <c r="J205" i="29" s="1"/>
  <c r="K204" i="29"/>
  <c r="K205" i="29" s="1"/>
  <c r="C206" i="29"/>
  <c r="C207" i="29" s="1"/>
  <c r="D206" i="29"/>
  <c r="D207" i="29" s="1"/>
  <c r="E206" i="29"/>
  <c r="F206" i="29"/>
  <c r="F207" i="29" s="1"/>
  <c r="G206" i="29"/>
  <c r="G207" i="29" s="1"/>
  <c r="H206" i="29"/>
  <c r="H207" i="29" s="1"/>
  <c r="I206" i="29"/>
  <c r="I207" i="29" s="1"/>
  <c r="J206" i="29"/>
  <c r="J207" i="29" s="1"/>
  <c r="K206" i="29"/>
  <c r="K207" i="29" s="1"/>
  <c r="C216" i="29"/>
  <c r="C217" i="29" s="1"/>
  <c r="D216" i="29"/>
  <c r="D217" i="29" s="1"/>
  <c r="E216" i="29"/>
  <c r="E217" i="29" s="1"/>
  <c r="F216" i="29"/>
  <c r="F217" i="29" s="1"/>
  <c r="G216" i="29"/>
  <c r="G217" i="29" s="1"/>
  <c r="H216" i="29"/>
  <c r="H217" i="29" s="1"/>
  <c r="I216" i="29"/>
  <c r="I217" i="29" s="1"/>
  <c r="J216" i="29"/>
  <c r="J217" i="29" s="1"/>
  <c r="C218" i="29"/>
  <c r="C219" i="29" s="1"/>
  <c r="D218" i="29"/>
  <c r="D219" i="29" s="1"/>
  <c r="E218" i="29"/>
  <c r="E219" i="29" s="1"/>
  <c r="F218" i="29"/>
  <c r="F219" i="29" s="1"/>
  <c r="G218" i="29"/>
  <c r="G219" i="29" s="1"/>
  <c r="H218" i="29"/>
  <c r="H219" i="29" s="1"/>
  <c r="I218" i="29"/>
  <c r="I219" i="29" s="1"/>
  <c r="J218" i="29"/>
  <c r="J219" i="29" s="1"/>
  <c r="C228" i="29"/>
  <c r="D228" i="29"/>
  <c r="D229" i="29" s="1"/>
  <c r="E228" i="29"/>
  <c r="E229" i="29" s="1"/>
  <c r="F228" i="29"/>
  <c r="F229" i="29" s="1"/>
  <c r="G228" i="29"/>
  <c r="G229" i="29" s="1"/>
  <c r="H228" i="29"/>
  <c r="H229" i="29" s="1"/>
  <c r="I228" i="29"/>
  <c r="J228" i="29"/>
  <c r="J229" i="29" s="1"/>
  <c r="C229" i="29"/>
  <c r="C230" i="29"/>
  <c r="C231" i="29" s="1"/>
  <c r="D230" i="29"/>
  <c r="D231" i="29" s="1"/>
  <c r="E230" i="29"/>
  <c r="E231" i="29" s="1"/>
  <c r="F230" i="29"/>
  <c r="F231" i="29" s="1"/>
  <c r="G230" i="29"/>
  <c r="G231" i="29" s="1"/>
  <c r="H230" i="29"/>
  <c r="H231" i="29" s="1"/>
  <c r="I230" i="29"/>
  <c r="I231" i="29" s="1"/>
  <c r="J230" i="29"/>
  <c r="J231" i="29" s="1"/>
  <c r="C241" i="29"/>
  <c r="C242" i="29" s="1"/>
  <c r="C243" i="29" s="1"/>
  <c r="C245" i="29" s="1"/>
  <c r="C246" i="29" s="1"/>
  <c r="D241" i="29"/>
  <c r="D242" i="29" s="1"/>
  <c r="D243" i="29" s="1"/>
  <c r="D245" i="29" s="1"/>
  <c r="D246" i="29" s="1"/>
  <c r="E241" i="29"/>
  <c r="E242" i="29" s="1"/>
  <c r="E243" i="29" s="1"/>
  <c r="F241" i="29"/>
  <c r="F242" i="29" s="1"/>
  <c r="F243" i="29" s="1"/>
  <c r="G241" i="29"/>
  <c r="G242" i="29" s="1"/>
  <c r="G243" i="29" s="1"/>
  <c r="H241" i="29"/>
  <c r="H242" i="29" s="1"/>
  <c r="H243" i="29" s="1"/>
  <c r="I241" i="29"/>
  <c r="I242" i="29" s="1"/>
  <c r="I243" i="29" s="1"/>
  <c r="J241" i="29"/>
  <c r="J242" i="29" s="1"/>
  <c r="J243" i="29" s="1"/>
  <c r="J245" i="29" s="1"/>
  <c r="J246" i="29" s="1"/>
  <c r="C251" i="29"/>
  <c r="C252" i="29" s="1"/>
  <c r="C253" i="29" s="1"/>
  <c r="C255" i="29" s="1"/>
  <c r="C256" i="29" s="1"/>
  <c r="D251" i="29"/>
  <c r="D252" i="29" s="1"/>
  <c r="D253" i="29" s="1"/>
  <c r="D255" i="29" s="1"/>
  <c r="D256" i="29" s="1"/>
  <c r="E251" i="29"/>
  <c r="E252" i="29" s="1"/>
  <c r="F251" i="29"/>
  <c r="F252" i="29" s="1"/>
  <c r="G251" i="29"/>
  <c r="G252" i="29" s="1"/>
  <c r="G253" i="29" s="1"/>
  <c r="G255" i="29" s="1"/>
  <c r="G256" i="29" s="1"/>
  <c r="H251" i="29"/>
  <c r="H252" i="29" s="1"/>
  <c r="I251" i="29"/>
  <c r="J251" i="29"/>
  <c r="J252" i="29" s="1"/>
  <c r="J253" i="29" s="1"/>
  <c r="C269" i="29"/>
  <c r="C271" i="29" s="1"/>
  <c r="C273" i="29" s="1"/>
  <c r="C274" i="29" s="1"/>
  <c r="D269" i="29"/>
  <c r="E269" i="29"/>
  <c r="F269" i="29"/>
  <c r="G269" i="29"/>
  <c r="H269" i="29"/>
  <c r="I269" i="29"/>
  <c r="J269" i="29"/>
  <c r="C270" i="29"/>
  <c r="D270" i="29"/>
  <c r="E270" i="29"/>
  <c r="F270" i="29"/>
  <c r="G270" i="29"/>
  <c r="H270" i="29"/>
  <c r="I270" i="29"/>
  <c r="J270" i="29"/>
  <c r="D271" i="29"/>
  <c r="D273" i="29" s="1"/>
  <c r="D274" i="29" s="1"/>
  <c r="E271" i="29"/>
  <c r="F271" i="29"/>
  <c r="G271" i="29"/>
  <c r="H271" i="29"/>
  <c r="I271" i="29"/>
  <c r="J271" i="29"/>
  <c r="E273" i="29"/>
  <c r="F273" i="29"/>
  <c r="G273" i="29"/>
  <c r="H273" i="29"/>
  <c r="I273" i="29"/>
  <c r="J273" i="29"/>
  <c r="E274" i="29"/>
  <c r="F274" i="29"/>
  <c r="G274" i="29"/>
  <c r="H274" i="29"/>
  <c r="I274" i="29"/>
  <c r="J274" i="29"/>
  <c r="C291" i="29"/>
  <c r="D291" i="29"/>
  <c r="E291" i="29"/>
  <c r="F291" i="29"/>
  <c r="G291" i="29"/>
  <c r="H291" i="29"/>
  <c r="I291" i="29"/>
  <c r="J291" i="29"/>
  <c r="C292" i="29"/>
  <c r="D292" i="29"/>
  <c r="E292" i="29"/>
  <c r="F292" i="29"/>
  <c r="G292" i="29"/>
  <c r="H292" i="29"/>
  <c r="I292" i="29"/>
  <c r="J292" i="29"/>
  <c r="C293" i="29"/>
  <c r="D293" i="29"/>
  <c r="E293" i="29"/>
  <c r="F293" i="29"/>
  <c r="G293" i="29"/>
  <c r="H293" i="29"/>
  <c r="I293" i="29"/>
  <c r="J293" i="29"/>
  <c r="C294" i="29"/>
  <c r="D294" i="29"/>
  <c r="E294" i="29"/>
  <c r="F294" i="29"/>
  <c r="G294" i="29"/>
  <c r="H294" i="29"/>
  <c r="I294" i="29"/>
  <c r="J294" i="29"/>
  <c r="C133" i="29"/>
  <c r="C134" i="29" s="1"/>
  <c r="D133" i="29"/>
  <c r="D134" i="29" s="1"/>
  <c r="E133" i="29"/>
  <c r="E134" i="29" s="1"/>
  <c r="F133" i="29"/>
  <c r="F134" i="29" s="1"/>
  <c r="G133" i="29"/>
  <c r="G134" i="29" s="1"/>
  <c r="H133" i="29"/>
  <c r="I133" i="29"/>
  <c r="I134" i="29" s="1"/>
  <c r="J133" i="29"/>
  <c r="K133" i="29"/>
  <c r="C135" i="29"/>
  <c r="C136" i="29" s="1"/>
  <c r="D135" i="29"/>
  <c r="D136" i="29" s="1"/>
  <c r="E135" i="29"/>
  <c r="E136" i="29" s="1"/>
  <c r="F135" i="29"/>
  <c r="G135" i="29"/>
  <c r="G136" i="29" s="1"/>
  <c r="H135" i="29"/>
  <c r="I135" i="29"/>
  <c r="I136" i="29" s="1"/>
  <c r="J135" i="29"/>
  <c r="J136" i="29" s="1"/>
  <c r="K135" i="29"/>
  <c r="K136" i="29" s="1"/>
  <c r="E123" i="29"/>
  <c r="F123" i="29"/>
  <c r="G123" i="29"/>
  <c r="H123" i="29"/>
  <c r="I123" i="29"/>
  <c r="J123" i="29"/>
  <c r="E115" i="29"/>
  <c r="F115" i="29"/>
  <c r="G115" i="29"/>
  <c r="H115" i="29"/>
  <c r="I115" i="29"/>
  <c r="J115" i="29"/>
  <c r="E105" i="29"/>
  <c r="F105" i="29"/>
  <c r="F94" i="29" s="1"/>
  <c r="G105" i="29"/>
  <c r="G94" i="29" s="1"/>
  <c r="H105" i="29"/>
  <c r="I105" i="29"/>
  <c r="J105" i="29"/>
  <c r="K105" i="29"/>
  <c r="E94" i="29"/>
  <c r="I94" i="29"/>
  <c r="J94" i="29"/>
  <c r="E80" i="29"/>
  <c r="E82" i="29" s="1"/>
  <c r="I80" i="29"/>
  <c r="J80" i="29"/>
  <c r="J82" i="29" s="1"/>
  <c r="I82" i="29"/>
  <c r="F3" i="29"/>
  <c r="E12" i="29"/>
  <c r="F12" i="29"/>
  <c r="G12" i="29"/>
  <c r="G26" i="29" s="1"/>
  <c r="H12" i="29"/>
  <c r="H26" i="29" s="1"/>
  <c r="H29" i="29" s="1"/>
  <c r="I12" i="29"/>
  <c r="J12" i="29"/>
  <c r="J26" i="29" s="1"/>
  <c r="J29" i="29" s="1"/>
  <c r="E16" i="29"/>
  <c r="F16" i="29"/>
  <c r="G16" i="29"/>
  <c r="H16" i="29"/>
  <c r="I16" i="29"/>
  <c r="I26" i="29" s="1"/>
  <c r="I29" i="29" s="1"/>
  <c r="J16" i="29"/>
  <c r="E24" i="29"/>
  <c r="F24" i="29"/>
  <c r="G24" i="29"/>
  <c r="H24" i="29"/>
  <c r="I24" i="29"/>
  <c r="J24" i="29"/>
  <c r="E26" i="29"/>
  <c r="F26" i="29"/>
  <c r="L459" i="2"/>
  <c r="M459" i="2" s="1"/>
  <c r="L458" i="2"/>
  <c r="M458" i="2" s="1"/>
  <c r="L454" i="2"/>
  <c r="M454" i="2" s="1"/>
  <c r="L455" i="2"/>
  <c r="M455" i="2" s="1"/>
  <c r="L456" i="2"/>
  <c r="M456" i="2" s="1"/>
  <c r="L457" i="2"/>
  <c r="M457" i="2" s="1"/>
  <c r="L453" i="2"/>
  <c r="M453" i="2" s="1"/>
  <c r="L452" i="2"/>
  <c r="M452" i="2" s="1"/>
  <c r="L451" i="2"/>
  <c r="M451" i="2" s="1"/>
  <c r="L1270" i="2"/>
  <c r="M1270" i="2" s="1"/>
  <c r="L1271" i="2"/>
  <c r="M1271" i="2" s="1"/>
  <c r="L1272" i="2"/>
  <c r="M1272" i="2" s="1"/>
  <c r="L1273" i="2"/>
  <c r="M1273" i="2" s="1"/>
  <c r="L1274" i="2"/>
  <c r="M1274" i="2" s="1"/>
  <c r="L1275" i="2"/>
  <c r="M1275" i="2" s="1"/>
  <c r="L1276" i="2"/>
  <c r="M1276" i="2" s="1"/>
  <c r="L1563" i="2"/>
  <c r="M1563" i="2" s="1"/>
  <c r="L1278" i="2"/>
  <c r="M1278" i="2" s="1"/>
  <c r="L1279" i="2"/>
  <c r="M1279" i="2" s="1"/>
  <c r="L1269" i="2"/>
  <c r="M1269" i="2" s="1"/>
  <c r="L2072" i="2"/>
  <c r="M2072" i="2" s="1"/>
  <c r="L1556" i="2"/>
  <c r="M1556" i="2" s="1"/>
  <c r="L1555" i="2"/>
  <c r="M1555" i="2" s="1"/>
  <c r="C232" i="29" l="1"/>
  <c r="C234" i="29" s="1"/>
  <c r="C235" i="29" s="1"/>
  <c r="J100" i="29"/>
  <c r="E148" i="29"/>
  <c r="E150" i="29" s="1"/>
  <c r="E151" i="29" s="1"/>
  <c r="D148" i="29"/>
  <c r="D150" i="29" s="1"/>
  <c r="D151" i="29" s="1"/>
  <c r="AJ1" i="2"/>
  <c r="AK1" i="2"/>
  <c r="AK2" i="2" s="1"/>
  <c r="AO1" i="2"/>
  <c r="K100" i="29"/>
  <c r="D184" i="29"/>
  <c r="D186" i="29" s="1"/>
  <c r="D187" i="29" s="1"/>
  <c r="F121" i="29"/>
  <c r="F220" i="29"/>
  <c r="F222" i="29" s="1"/>
  <c r="F223" i="29" s="1"/>
  <c r="C172" i="29"/>
  <c r="C174" i="29" s="1"/>
  <c r="C175" i="29" s="1"/>
  <c r="G102" i="29"/>
  <c r="F148" i="29"/>
  <c r="F150" i="29" s="1"/>
  <c r="F151" i="29" s="1"/>
  <c r="F110" i="29"/>
  <c r="K134" i="29"/>
  <c r="K101" i="29" s="1"/>
  <c r="E172" i="29"/>
  <c r="E174" i="29" s="1"/>
  <c r="E175" i="29" s="1"/>
  <c r="C148" i="29"/>
  <c r="C150" i="29" s="1"/>
  <c r="C151" i="29" s="1"/>
  <c r="C220" i="29"/>
  <c r="C222" i="29" s="1"/>
  <c r="C223" i="29" s="1"/>
  <c r="E220" i="29"/>
  <c r="E222" i="29" s="1"/>
  <c r="E223" i="29" s="1"/>
  <c r="D220" i="29"/>
  <c r="D222" i="29" s="1"/>
  <c r="D223" i="29" s="1"/>
  <c r="J160" i="29"/>
  <c r="J162" i="29" s="1"/>
  <c r="J163" i="29" s="1"/>
  <c r="J148" i="29"/>
  <c r="J150" i="29" s="1"/>
  <c r="J151" i="29" s="1"/>
  <c r="E100" i="29"/>
  <c r="E184" i="29"/>
  <c r="E186" i="29" s="1"/>
  <c r="E187" i="29" s="1"/>
  <c r="G148" i="29"/>
  <c r="G150" i="29" s="1"/>
  <c r="G151" i="29" s="1"/>
  <c r="J220" i="29"/>
  <c r="J222" i="29" s="1"/>
  <c r="J223" i="29" s="1"/>
  <c r="F232" i="29"/>
  <c r="F234" i="29" s="1"/>
  <c r="F235" i="29" s="1"/>
  <c r="D232" i="29"/>
  <c r="D234" i="29" s="1"/>
  <c r="D235" i="29" s="1"/>
  <c r="F102" i="29"/>
  <c r="H220" i="29"/>
  <c r="H222" i="29" s="1"/>
  <c r="H223" i="29" s="1"/>
  <c r="D172" i="29"/>
  <c r="D174" i="29" s="1"/>
  <c r="D175" i="29" s="1"/>
  <c r="K160" i="29"/>
  <c r="K162" i="29" s="1"/>
  <c r="K163" i="29" s="1"/>
  <c r="C160" i="29"/>
  <c r="C162" i="29" s="1"/>
  <c r="C163" i="29" s="1"/>
  <c r="I148" i="29"/>
  <c r="I150" i="29" s="1"/>
  <c r="I151" i="29" s="1"/>
  <c r="H172" i="29"/>
  <c r="H174" i="29" s="1"/>
  <c r="H175" i="29" s="1"/>
  <c r="C184" i="29"/>
  <c r="C186" i="29" s="1"/>
  <c r="C187" i="29" s="1"/>
  <c r="J112" i="29"/>
  <c r="H196" i="29"/>
  <c r="H198" i="29" s="1"/>
  <c r="H199" i="29" s="1"/>
  <c r="F196" i="29"/>
  <c r="F198" i="29" s="1"/>
  <c r="F199" i="29" s="1"/>
  <c r="H113" i="29"/>
  <c r="H148" i="29"/>
  <c r="H150" i="29" s="1"/>
  <c r="H151" i="29" s="1"/>
  <c r="I220" i="29"/>
  <c r="I222" i="29" s="1"/>
  <c r="I223" i="29" s="1"/>
  <c r="D196" i="29"/>
  <c r="D198" i="29" s="1"/>
  <c r="D199" i="29" s="1"/>
  <c r="C196" i="29"/>
  <c r="C198" i="29" s="1"/>
  <c r="C199" i="29" s="1"/>
  <c r="H160" i="29"/>
  <c r="H162" i="29" s="1"/>
  <c r="H163" i="29" s="1"/>
  <c r="E196" i="29"/>
  <c r="E198" i="29" s="1"/>
  <c r="E199" i="29" s="1"/>
  <c r="G120" i="29"/>
  <c r="J232" i="29"/>
  <c r="J234" i="29" s="1"/>
  <c r="J235" i="29" s="1"/>
  <c r="E137" i="29"/>
  <c r="E139" i="29" s="1"/>
  <c r="E140" i="29" s="1"/>
  <c r="H100" i="29"/>
  <c r="I110" i="29"/>
  <c r="F113" i="29"/>
  <c r="F112" i="29"/>
  <c r="E111" i="29"/>
  <c r="G111" i="29"/>
  <c r="H232" i="29"/>
  <c r="H234" i="29" s="1"/>
  <c r="H235" i="29" s="1"/>
  <c r="E112" i="29"/>
  <c r="G184" i="29"/>
  <c r="G186" i="29" s="1"/>
  <c r="G187" i="29" s="1"/>
  <c r="F184" i="29"/>
  <c r="F186" i="29" s="1"/>
  <c r="F187" i="29" s="1"/>
  <c r="G232" i="29"/>
  <c r="G234" i="29" s="1"/>
  <c r="G235" i="29" s="1"/>
  <c r="G110" i="29"/>
  <c r="J184" i="29"/>
  <c r="J186" i="29" s="1"/>
  <c r="J187" i="29" s="1"/>
  <c r="J111" i="29"/>
  <c r="G220" i="29"/>
  <c r="G222" i="29" s="1"/>
  <c r="G223" i="29" s="1"/>
  <c r="G172" i="29"/>
  <c r="G122" i="29"/>
  <c r="G124" i="29" s="1"/>
  <c r="G125" i="29" s="1"/>
  <c r="G245" i="29"/>
  <c r="G246" i="29" s="1"/>
  <c r="J196" i="29"/>
  <c r="J198" i="29" s="1"/>
  <c r="J199" i="29" s="1"/>
  <c r="H111" i="29"/>
  <c r="H184" i="29"/>
  <c r="H186" i="29" s="1"/>
  <c r="H187" i="29" s="1"/>
  <c r="G113" i="29"/>
  <c r="G196" i="29"/>
  <c r="G198" i="29" s="1"/>
  <c r="G199" i="29" s="1"/>
  <c r="I184" i="29"/>
  <c r="I186" i="29" s="1"/>
  <c r="I187" i="29" s="1"/>
  <c r="H134" i="29"/>
  <c r="H101" i="29" s="1"/>
  <c r="J171" i="29"/>
  <c r="J172" i="29" s="1"/>
  <c r="J110" i="29"/>
  <c r="H102" i="29"/>
  <c r="E101" i="29"/>
  <c r="E90" i="29" s="1"/>
  <c r="G112" i="29"/>
  <c r="H120" i="29"/>
  <c r="E102" i="29"/>
  <c r="E91" i="29" s="1"/>
  <c r="I208" i="29"/>
  <c r="I210" i="29" s="1"/>
  <c r="I211" i="29" s="1"/>
  <c r="E110" i="29"/>
  <c r="D208" i="29"/>
  <c r="D210" i="29" s="1"/>
  <c r="D211" i="29" s="1"/>
  <c r="G100" i="29"/>
  <c r="F136" i="29"/>
  <c r="F103" i="29" s="1"/>
  <c r="F120" i="29"/>
  <c r="E160" i="29"/>
  <c r="E162" i="29" s="1"/>
  <c r="E163" i="29" s="1"/>
  <c r="F100" i="29"/>
  <c r="E120" i="29"/>
  <c r="J208" i="29"/>
  <c r="J210" i="29" s="1"/>
  <c r="J211" i="29" s="1"/>
  <c r="F208" i="29"/>
  <c r="F210" i="29" s="1"/>
  <c r="F211" i="29" s="1"/>
  <c r="H110" i="29"/>
  <c r="I112" i="29"/>
  <c r="F111" i="29"/>
  <c r="F172" i="29"/>
  <c r="J122" i="29"/>
  <c r="J124" i="29" s="1"/>
  <c r="J125" i="29" s="1"/>
  <c r="J255" i="29"/>
  <c r="J256" i="29" s="1"/>
  <c r="I245" i="29"/>
  <c r="I246" i="29" s="1"/>
  <c r="H121" i="29"/>
  <c r="H253" i="29"/>
  <c r="H255" i="29" s="1"/>
  <c r="H256" i="29" s="1"/>
  <c r="E232" i="29"/>
  <c r="E234" i="29" s="1"/>
  <c r="E235" i="29" s="1"/>
  <c r="E113" i="29"/>
  <c r="I196" i="29"/>
  <c r="I198" i="29" s="1"/>
  <c r="I199" i="29" s="1"/>
  <c r="I113" i="29"/>
  <c r="F245" i="29"/>
  <c r="F246" i="29" s="1"/>
  <c r="E245" i="29"/>
  <c r="E246" i="29" s="1"/>
  <c r="E253" i="29"/>
  <c r="E255" i="29" s="1"/>
  <c r="E256" i="29" s="1"/>
  <c r="E121" i="29"/>
  <c r="I172" i="29"/>
  <c r="I174" i="29" s="1"/>
  <c r="I175" i="29" s="1"/>
  <c r="I160" i="29"/>
  <c r="I162" i="29" s="1"/>
  <c r="I163" i="29" s="1"/>
  <c r="J103" i="29"/>
  <c r="E207" i="29"/>
  <c r="E103" i="29" s="1"/>
  <c r="H208" i="29"/>
  <c r="H210" i="29" s="1"/>
  <c r="H211" i="29" s="1"/>
  <c r="H112" i="29"/>
  <c r="K102" i="29"/>
  <c r="G121" i="29"/>
  <c r="I102" i="29"/>
  <c r="J134" i="29"/>
  <c r="J101" i="29" s="1"/>
  <c r="J90" i="29" s="1"/>
  <c r="K103" i="29"/>
  <c r="I229" i="29"/>
  <c r="I232" i="29" s="1"/>
  <c r="I103" i="29"/>
  <c r="F253" i="29"/>
  <c r="F255" i="29" s="1"/>
  <c r="F256" i="29" s="1"/>
  <c r="H245" i="29"/>
  <c r="H246" i="29" s="1"/>
  <c r="I120" i="29"/>
  <c r="K208" i="29"/>
  <c r="K210" i="29" s="1"/>
  <c r="K211" i="29" s="1"/>
  <c r="H136" i="29"/>
  <c r="C137" i="29"/>
  <c r="C139" i="29" s="1"/>
  <c r="C140" i="29" s="1"/>
  <c r="I252" i="29"/>
  <c r="J121" i="29"/>
  <c r="J120" i="29"/>
  <c r="D160" i="29"/>
  <c r="D162" i="29" s="1"/>
  <c r="D163" i="29" s="1"/>
  <c r="G160" i="29"/>
  <c r="G162" i="29" s="1"/>
  <c r="G163" i="29" s="1"/>
  <c r="G101" i="29"/>
  <c r="I137" i="29"/>
  <c r="I101" i="29"/>
  <c r="G103" i="29"/>
  <c r="G137" i="29"/>
  <c r="F101" i="29"/>
  <c r="G208" i="29"/>
  <c r="G210" i="29" s="1"/>
  <c r="G211" i="29" s="1"/>
  <c r="D137" i="29"/>
  <c r="D139" i="29" s="1"/>
  <c r="D140" i="29" s="1"/>
  <c r="C208" i="29"/>
  <c r="C210" i="29" s="1"/>
  <c r="C211" i="29" s="1"/>
  <c r="F160" i="29"/>
  <c r="F162" i="29" s="1"/>
  <c r="F163" i="29" s="1"/>
  <c r="I100" i="29"/>
  <c r="J102" i="29"/>
  <c r="H80" i="29"/>
  <c r="H82" i="29" s="1"/>
  <c r="H94" i="29"/>
  <c r="G80" i="29"/>
  <c r="G82" i="29" s="1"/>
  <c r="F80" i="29"/>
  <c r="F82" i="29" s="1"/>
  <c r="I91" i="29" l="1"/>
  <c r="J89" i="29"/>
  <c r="G90" i="29"/>
  <c r="K137" i="29"/>
  <c r="E89" i="29"/>
  <c r="G92" i="29"/>
  <c r="F89" i="29"/>
  <c r="G91" i="29"/>
  <c r="F137" i="29"/>
  <c r="F139" i="29" s="1"/>
  <c r="F140" i="29" s="1"/>
  <c r="H79" i="29"/>
  <c r="I92" i="29"/>
  <c r="H90" i="29"/>
  <c r="H89" i="29"/>
  <c r="G79" i="29"/>
  <c r="F91" i="29"/>
  <c r="E208" i="29"/>
  <c r="F92" i="29"/>
  <c r="E79" i="29"/>
  <c r="H91" i="29"/>
  <c r="G89" i="29"/>
  <c r="G174" i="29"/>
  <c r="G175" i="29" s="1"/>
  <c r="G114" i="29"/>
  <c r="G116" i="29" s="1"/>
  <c r="G117" i="29" s="1"/>
  <c r="J137" i="29"/>
  <c r="J104" i="29" s="1"/>
  <c r="J174" i="29"/>
  <c r="J175" i="29" s="1"/>
  <c r="J114" i="29"/>
  <c r="J116" i="29" s="1"/>
  <c r="J117" i="29" s="1"/>
  <c r="F79" i="29"/>
  <c r="J113" i="29"/>
  <c r="J92" i="29" s="1"/>
  <c r="H114" i="29"/>
  <c r="H116" i="29" s="1"/>
  <c r="H117" i="29" s="1"/>
  <c r="E92" i="29"/>
  <c r="H122" i="29"/>
  <c r="H124" i="29" s="1"/>
  <c r="H125" i="29" s="1"/>
  <c r="I253" i="29"/>
  <c r="I121" i="29"/>
  <c r="I111" i="29"/>
  <c r="I90" i="29" s="1"/>
  <c r="F122" i="29"/>
  <c r="F124" i="29" s="1"/>
  <c r="F125" i="29" s="1"/>
  <c r="I114" i="29"/>
  <c r="I116" i="29" s="1"/>
  <c r="I117" i="29" s="1"/>
  <c r="I234" i="29"/>
  <c r="I235" i="29" s="1"/>
  <c r="H103" i="29"/>
  <c r="H92" i="29" s="1"/>
  <c r="H137" i="29"/>
  <c r="F114" i="29"/>
  <c r="F116" i="29" s="1"/>
  <c r="F117" i="29" s="1"/>
  <c r="F174" i="29"/>
  <c r="F175" i="29" s="1"/>
  <c r="F90" i="29"/>
  <c r="E122" i="29"/>
  <c r="E124" i="29" s="1"/>
  <c r="E125" i="29" s="1"/>
  <c r="E114" i="29"/>
  <c r="E116" i="29" s="1"/>
  <c r="E117" i="29" s="1"/>
  <c r="G139" i="29"/>
  <c r="G140" i="29" s="1"/>
  <c r="G104" i="29"/>
  <c r="I89" i="29"/>
  <c r="I79" i="29"/>
  <c r="K139" i="29"/>
  <c r="K140" i="29" s="1"/>
  <c r="K104" i="29"/>
  <c r="K106" i="29" s="1"/>
  <c r="K107" i="29" s="1"/>
  <c r="I139" i="29"/>
  <c r="I140" i="29" s="1"/>
  <c r="I104" i="29"/>
  <c r="J91" i="29"/>
  <c r="J79" i="29"/>
  <c r="L1554" i="2"/>
  <c r="M1554" i="2" s="1"/>
  <c r="O1553" i="2"/>
  <c r="L1553" i="2"/>
  <c r="M1553" i="2" s="1"/>
  <c r="O1552" i="2"/>
  <c r="L1552" i="2"/>
  <c r="M1552" i="2" s="1"/>
  <c r="O1551" i="2"/>
  <c r="L1551" i="2"/>
  <c r="M1551" i="2" s="1"/>
  <c r="L534" i="2"/>
  <c r="M534" i="2" s="1"/>
  <c r="L227" i="2"/>
  <c r="M227" i="2" s="1"/>
  <c r="L1229" i="2"/>
  <c r="M1229" i="2" s="1"/>
  <c r="O1229" i="2"/>
  <c r="L1230" i="2"/>
  <c r="M1230" i="2" s="1"/>
  <c r="O1230" i="2"/>
  <c r="L1532" i="2"/>
  <c r="M1532" i="2" s="1"/>
  <c r="O1532" i="2"/>
  <c r="L1232" i="2"/>
  <c r="M1232" i="2" s="1"/>
  <c r="O1232" i="2"/>
  <c r="L1113" i="2"/>
  <c r="M1113" i="2" s="1"/>
  <c r="L1110" i="2"/>
  <c r="M1110" i="2" s="1"/>
  <c r="L1108" i="2"/>
  <c r="M1108" i="2" s="1"/>
  <c r="L1107" i="2"/>
  <c r="M1107" i="2" s="1"/>
  <c r="AY2" i="2"/>
  <c r="AX2" i="2"/>
  <c r="AW2" i="2"/>
  <c r="AV2" i="2"/>
  <c r="AU2" i="2"/>
  <c r="AT2" i="2"/>
  <c r="L1268" i="2"/>
  <c r="M1268" i="2" s="1"/>
  <c r="L1267" i="2"/>
  <c r="M1267" i="2" s="1"/>
  <c r="L1557" i="2"/>
  <c r="M1557" i="2" s="1"/>
  <c r="L1265" i="2"/>
  <c r="M1265" i="2" s="1"/>
  <c r="L1264" i="2"/>
  <c r="M1264" i="2" s="1"/>
  <c r="L1263" i="2"/>
  <c r="M1263" i="2" s="1"/>
  <c r="L1247" i="2"/>
  <c r="M1247" i="2" s="1"/>
  <c r="L1246" i="2"/>
  <c r="M1246" i="2" s="1"/>
  <c r="L223" i="2"/>
  <c r="M223" i="2" s="1"/>
  <c r="L1550" i="2"/>
  <c r="M1550" i="2" s="1"/>
  <c r="L1243" i="2"/>
  <c r="M1243" i="2" s="1"/>
  <c r="L1242" i="2"/>
  <c r="M1242" i="2" s="1"/>
  <c r="L1241" i="2"/>
  <c r="M1241" i="2" s="1"/>
  <c r="L1536" i="2"/>
  <c r="M1536" i="2" s="1"/>
  <c r="L1535" i="2"/>
  <c r="M1535" i="2" s="1"/>
  <c r="L1534" i="2"/>
  <c r="M1534" i="2" s="1"/>
  <c r="L1533" i="2"/>
  <c r="M1533" i="2" s="1"/>
  <c r="L1236" i="2"/>
  <c r="M1236" i="2" s="1"/>
  <c r="L1235" i="2"/>
  <c r="M1235" i="2" s="1"/>
  <c r="L1233" i="2"/>
  <c r="M1233" i="2" s="1"/>
  <c r="K5" i="2"/>
  <c r="I5" i="2"/>
  <c r="L1370" i="2"/>
  <c r="M1370" i="2" s="1"/>
  <c r="L1228" i="2"/>
  <c r="M1228" i="2" s="1"/>
  <c r="L1227" i="2"/>
  <c r="M1227" i="2" s="1"/>
  <c r="L1226" i="2"/>
  <c r="M1226" i="2" s="1"/>
  <c r="L1225" i="2"/>
  <c r="M1225" i="2" s="1"/>
  <c r="L1224" i="2"/>
  <c r="M1224" i="2" s="1"/>
  <c r="L1223" i="2"/>
  <c r="M1223" i="2" s="1"/>
  <c r="L1222" i="2"/>
  <c r="M1222" i="2" s="1"/>
  <c r="L1221" i="2"/>
  <c r="M1221" i="2" s="1"/>
  <c r="L1220" i="2"/>
  <c r="M1220" i="2" s="1"/>
  <c r="L1219" i="2"/>
  <c r="M1219" i="2" s="1"/>
  <c r="L1218" i="2"/>
  <c r="M1218" i="2" s="1"/>
  <c r="L1217" i="2"/>
  <c r="M1217" i="2" s="1"/>
  <c r="L1216" i="2"/>
  <c r="M1216" i="2" s="1"/>
  <c r="L1215" i="2"/>
  <c r="M1215" i="2" s="1"/>
  <c r="L1214" i="2"/>
  <c r="M1214" i="2" s="1"/>
  <c r="L172" i="2"/>
  <c r="M172" i="2" s="1"/>
  <c r="L1197" i="2"/>
  <c r="M1197" i="2" s="1"/>
  <c r="L1375" i="2"/>
  <c r="M1375" i="2" s="1"/>
  <c r="L1210" i="2"/>
  <c r="M1210" i="2" s="1"/>
  <c r="L1209" i="2"/>
  <c r="M1209" i="2" s="1"/>
  <c r="L1208" i="2"/>
  <c r="M1208" i="2" s="1"/>
  <c r="L1207" i="2"/>
  <c r="M1207" i="2" s="1"/>
  <c r="L1206" i="2"/>
  <c r="M1206" i="2" s="1"/>
  <c r="L1205" i="2"/>
  <c r="M1205" i="2" s="1"/>
  <c r="L1204" i="2"/>
  <c r="M1204" i="2" s="1"/>
  <c r="L1203" i="2"/>
  <c r="M1203" i="2" s="1"/>
  <c r="L1202" i="2"/>
  <c r="M1202" i="2" s="1"/>
  <c r="L1201" i="2"/>
  <c r="M1201" i="2" s="1"/>
  <c r="L1135" i="2"/>
  <c r="M1135" i="2" s="1"/>
  <c r="L1374" i="2"/>
  <c r="M1374" i="2" s="1"/>
  <c r="L1373" i="2"/>
  <c r="M1373" i="2" s="1"/>
  <c r="L1196" i="2"/>
  <c r="M1196" i="2" s="1"/>
  <c r="L1195" i="2"/>
  <c r="M1195" i="2" s="1"/>
  <c r="L1194" i="2"/>
  <c r="M1194" i="2" s="1"/>
  <c r="L222" i="2"/>
  <c r="M222" i="2" s="1"/>
  <c r="L1192" i="2"/>
  <c r="M1192" i="2" s="1"/>
  <c r="L1191" i="2"/>
  <c r="M1191" i="2" s="1"/>
  <c r="L1190" i="2"/>
  <c r="M1190" i="2" s="1"/>
  <c r="L1085" i="2"/>
  <c r="M1085" i="2" s="1"/>
  <c r="L1084" i="2"/>
  <c r="M1084" i="2" s="1"/>
  <c r="L1188" i="2"/>
  <c r="M1188" i="2" s="1"/>
  <c r="L1122" i="2"/>
  <c r="M1122" i="2" s="1"/>
  <c r="L1186" i="2"/>
  <c r="M1186" i="2" s="1"/>
  <c r="L1529" i="2"/>
  <c r="M1529" i="2" s="1"/>
  <c r="L1184" i="2"/>
  <c r="M1184" i="2" s="1"/>
  <c r="L162" i="2"/>
  <c r="M162" i="2" s="1"/>
  <c r="L1527" i="2"/>
  <c r="M1527" i="2" s="1"/>
  <c r="L1181" i="2"/>
  <c r="M1181" i="2" s="1"/>
  <c r="L1180" i="2"/>
  <c r="M1180" i="2" s="1"/>
  <c r="L1179" i="2"/>
  <c r="M1179" i="2" s="1"/>
  <c r="L1178" i="2"/>
  <c r="M1178" i="2" s="1"/>
  <c r="L1525" i="2"/>
  <c r="M1525" i="2" s="1"/>
  <c r="L1176" i="2"/>
  <c r="M1176" i="2" s="1"/>
  <c r="L1175" i="2"/>
  <c r="M1175" i="2" s="1"/>
  <c r="M1347" i="2"/>
  <c r="L394" i="2"/>
  <c r="M394" i="2" s="1"/>
  <c r="L1198" i="2"/>
  <c r="M1198" i="2" s="1"/>
  <c r="L1531" i="2"/>
  <c r="M1531" i="2" s="1"/>
  <c r="L1530" i="2"/>
  <c r="M1530" i="2" s="1"/>
  <c r="L1528" i="2"/>
  <c r="M1528" i="2" s="1"/>
  <c r="L1167" i="2"/>
  <c r="M1167" i="2" s="1"/>
  <c r="L1166" i="2"/>
  <c r="M1166" i="2" s="1"/>
  <c r="L1165" i="2"/>
  <c r="M1165" i="2" s="1"/>
  <c r="L1164" i="2"/>
  <c r="M1164" i="2" s="1"/>
  <c r="L1163" i="2"/>
  <c r="M1163" i="2" s="1"/>
  <c r="L1162" i="2"/>
  <c r="M1162" i="2" s="1"/>
  <c r="L1161" i="2"/>
  <c r="M1161" i="2" s="1"/>
  <c r="L1160" i="2"/>
  <c r="M1160" i="2" s="1"/>
  <c r="L1159" i="2"/>
  <c r="M1159" i="2" s="1"/>
  <c r="L1211" i="2"/>
  <c r="M1211" i="2" s="1"/>
  <c r="L1157" i="2"/>
  <c r="M1157" i="2" s="1"/>
  <c r="L1497" i="2"/>
  <c r="M1497" i="2" s="1"/>
  <c r="L1155" i="2"/>
  <c r="M1155" i="2" s="1"/>
  <c r="L1154" i="2"/>
  <c r="M1154" i="2" s="1"/>
  <c r="L1153" i="2"/>
  <c r="M1153" i="2" s="1"/>
  <c r="L1152" i="2"/>
  <c r="M1152" i="2" s="1"/>
  <c r="L1151" i="2"/>
  <c r="M1151" i="2" s="1"/>
  <c r="L1150" i="2"/>
  <c r="M1150" i="2" s="1"/>
  <c r="L1149" i="2"/>
  <c r="M1149" i="2" s="1"/>
  <c r="L1106" i="2"/>
  <c r="M1106" i="2" s="1"/>
  <c r="L1091" i="2"/>
  <c r="M1091" i="2" s="1"/>
  <c r="L1088" i="2"/>
  <c r="M1088" i="2" s="1"/>
  <c r="L1087" i="2"/>
  <c r="M1087" i="2" s="1"/>
  <c r="L1558" i="2"/>
  <c r="M1558" i="2" s="1"/>
  <c r="L1366" i="2"/>
  <c r="M1366" i="2" s="1"/>
  <c r="L1365" i="2"/>
  <c r="M1365" i="2" s="1"/>
  <c r="L1364" i="2"/>
  <c r="M1364" i="2" s="1"/>
  <c r="L1349" i="2"/>
  <c r="M1349" i="2" s="1"/>
  <c r="L1348" i="2"/>
  <c r="M1348" i="2" s="1"/>
  <c r="L1063" i="2"/>
  <c r="M1063" i="2" s="1"/>
  <c r="L1062" i="2"/>
  <c r="M1062" i="2" s="1"/>
  <c r="L1061" i="2"/>
  <c r="M1061" i="2" s="1"/>
  <c r="L1060" i="2"/>
  <c r="M1060" i="2" s="1"/>
  <c r="L1134" i="2"/>
  <c r="M1134" i="2" s="1"/>
  <c r="L1133" i="2"/>
  <c r="M1133" i="2" s="1"/>
  <c r="L1132" i="2"/>
  <c r="M1132" i="2" s="1"/>
  <c r="L1131" i="2"/>
  <c r="M1131" i="2" s="1"/>
  <c r="L1130" i="2"/>
  <c r="M1130" i="2" s="1"/>
  <c r="L1129" i="2"/>
  <c r="M1129" i="2" s="1"/>
  <c r="L1128" i="2"/>
  <c r="M1128" i="2" s="1"/>
  <c r="L1127" i="2"/>
  <c r="M1127" i="2" s="1"/>
  <c r="L1126" i="2"/>
  <c r="M1126" i="2" s="1"/>
  <c r="L1125" i="2"/>
  <c r="M1125" i="2" s="1"/>
  <c r="L1124" i="2"/>
  <c r="M1124" i="2" s="1"/>
  <c r="L1099" i="2"/>
  <c r="M1099" i="2" s="1"/>
  <c r="L531" i="2"/>
  <c r="M531" i="2" s="1"/>
  <c r="L1266" i="2"/>
  <c r="M1266" i="2" s="1"/>
  <c r="L1120" i="2"/>
  <c r="M1120" i="2" s="1"/>
  <c r="L1119" i="2"/>
  <c r="M1119" i="2" s="1"/>
  <c r="L1118" i="2"/>
  <c r="M1118" i="2" s="1"/>
  <c r="L1117" i="2"/>
  <c r="M1117" i="2" s="1"/>
  <c r="L187" i="2"/>
  <c r="M187" i="2" s="1"/>
  <c r="L1115" i="2"/>
  <c r="M1115" i="2" s="1"/>
  <c r="L1114" i="2"/>
  <c r="M1114" i="2" s="1"/>
  <c r="L173" i="2"/>
  <c r="M173" i="2" s="1"/>
  <c r="L1410" i="2"/>
  <c r="M1410" i="2" s="1"/>
  <c r="L1111" i="2"/>
  <c r="M1111" i="2" s="1"/>
  <c r="L1168" i="2"/>
  <c r="M1168" i="2" s="1"/>
  <c r="L1109" i="2"/>
  <c r="M1109" i="2" s="1"/>
  <c r="L1213" i="2"/>
  <c r="M1213" i="2" s="1"/>
  <c r="L1105" i="2"/>
  <c r="M1105" i="2" s="1"/>
  <c r="L1409" i="2"/>
  <c r="M1409" i="2" s="1"/>
  <c r="L1103" i="2"/>
  <c r="M1103" i="2" s="1"/>
  <c r="L1408" i="2"/>
  <c r="M1408" i="2" s="1"/>
  <c r="L1400" i="2"/>
  <c r="M1400" i="2" s="1"/>
  <c r="L1399" i="2"/>
  <c r="M1399" i="2" s="1"/>
  <c r="L1398" i="2"/>
  <c r="M1398" i="2" s="1"/>
  <c r="L1391" i="2"/>
  <c r="M1391" i="2" s="1"/>
  <c r="L1097" i="2"/>
  <c r="M1097" i="2" s="1"/>
  <c r="L1096" i="2"/>
  <c r="M1096" i="2" s="1"/>
  <c r="L1095" i="2"/>
  <c r="M1095" i="2" s="1"/>
  <c r="L1094" i="2"/>
  <c r="M1094" i="2" s="1"/>
  <c r="L1093" i="2"/>
  <c r="M1093" i="2" s="1"/>
  <c r="L1092" i="2"/>
  <c r="M1092" i="2" s="1"/>
  <c r="L161" i="2"/>
  <c r="M161" i="2" s="1"/>
  <c r="L1090" i="2"/>
  <c r="M1090" i="2" s="1"/>
  <c r="L1089" i="2"/>
  <c r="M1089" i="2" s="1"/>
  <c r="L1256" i="2"/>
  <c r="M1256" i="2" s="1"/>
  <c r="L232" i="2"/>
  <c r="M232" i="2" s="1"/>
  <c r="L1174" i="2"/>
  <c r="M1174" i="2" s="1"/>
  <c r="L1173" i="2"/>
  <c r="M1173" i="2" s="1"/>
  <c r="L1172" i="2"/>
  <c r="M1172" i="2" s="1"/>
  <c r="L231" i="2"/>
  <c r="M231" i="2" s="1"/>
  <c r="L1372" i="2"/>
  <c r="M1372" i="2" s="1"/>
  <c r="L1080" i="2"/>
  <c r="M1080" i="2" s="1"/>
  <c r="L1079" i="2"/>
  <c r="M1079" i="2" s="1"/>
  <c r="L1078" i="2"/>
  <c r="M1078" i="2" s="1"/>
  <c r="L1077" i="2"/>
  <c r="M1077" i="2" s="1"/>
  <c r="L1371" i="2"/>
  <c r="M1371" i="2" s="1"/>
  <c r="L1075" i="2"/>
  <c r="M1075" i="2" s="1"/>
  <c r="L1074" i="2"/>
  <c r="M1074" i="2" s="1"/>
  <c r="L1073" i="2"/>
  <c r="M1073" i="2" s="1"/>
  <c r="L1072" i="2"/>
  <c r="M1072" i="2" s="1"/>
  <c r="L1071" i="2"/>
  <c r="M1071" i="2" s="1"/>
  <c r="L1070" i="2"/>
  <c r="M1070" i="2" s="1"/>
  <c r="L1069" i="2"/>
  <c r="M1069" i="2" s="1"/>
  <c r="L1068" i="2"/>
  <c r="M1068" i="2" s="1"/>
  <c r="L1067" i="2"/>
  <c r="M1067" i="2" s="1"/>
  <c r="L1066" i="2"/>
  <c r="M1066" i="2" s="1"/>
  <c r="L1065" i="2"/>
  <c r="M1065" i="2" s="1"/>
  <c r="L1199" i="2"/>
  <c r="M1199" i="2" s="1"/>
  <c r="L1200" i="2"/>
  <c r="M1200" i="2" s="1"/>
  <c r="L1212" i="2"/>
  <c r="M1212" i="2" s="1"/>
  <c r="L1491" i="2"/>
  <c r="M1491" i="2" s="1"/>
  <c r="L539" i="2"/>
  <c r="M539" i="2" s="1"/>
  <c r="L538" i="2"/>
  <c r="M538" i="2" s="1"/>
  <c r="L537" i="2"/>
  <c r="M537" i="2" s="1"/>
  <c r="L536" i="2"/>
  <c r="M536" i="2" s="1"/>
  <c r="L535" i="2"/>
  <c r="M535" i="2" s="1"/>
  <c r="L533" i="2"/>
  <c r="M533" i="2" s="1"/>
  <c r="L532" i="2"/>
  <c r="M532" i="2" s="1"/>
  <c r="L1346" i="2"/>
  <c r="M1346" i="2" s="1"/>
  <c r="L1345" i="2"/>
  <c r="M1345" i="2" s="1"/>
  <c r="L1051" i="2"/>
  <c r="M1051" i="2" s="1"/>
  <c r="L1050" i="2"/>
  <c r="M1050" i="2" s="1"/>
  <c r="L1049" i="2"/>
  <c r="M1049" i="2" s="1"/>
  <c r="L1048" i="2"/>
  <c r="M1048" i="2" s="1"/>
  <c r="L1047" i="2"/>
  <c r="M1047" i="2" s="1"/>
  <c r="L1046" i="2"/>
  <c r="M1046" i="2" s="1"/>
  <c r="L1045" i="2"/>
  <c r="M1045" i="2" s="1"/>
  <c r="L1044" i="2"/>
  <c r="M1044" i="2" s="1"/>
  <c r="L1043" i="2"/>
  <c r="M1043" i="2" s="1"/>
  <c r="L1042" i="2"/>
  <c r="M1042" i="2" s="1"/>
  <c r="L1041" i="2"/>
  <c r="M1041" i="2" s="1"/>
  <c r="L1040" i="2"/>
  <c r="M1040" i="2" s="1"/>
  <c r="L1039" i="2"/>
  <c r="M1039" i="2" s="1"/>
  <c r="L1038" i="2"/>
  <c r="M1038" i="2" s="1"/>
  <c r="L1037" i="2"/>
  <c r="M1037" i="2" s="1"/>
  <c r="L1036" i="2"/>
  <c r="M1036" i="2" s="1"/>
  <c r="L1035" i="2"/>
  <c r="M1035" i="2" s="1"/>
  <c r="L1034" i="2"/>
  <c r="M1034" i="2" s="1"/>
  <c r="L1033" i="2"/>
  <c r="M1033" i="2" s="1"/>
  <c r="L1032" i="2"/>
  <c r="M1032" i="2" s="1"/>
  <c r="L1031" i="2"/>
  <c r="M1031" i="2" s="1"/>
  <c r="L1030" i="2"/>
  <c r="M1030" i="2" s="1"/>
  <c r="L1029" i="2"/>
  <c r="M1029" i="2" s="1"/>
  <c r="L1028" i="2"/>
  <c r="M1028" i="2" s="1"/>
  <c r="L1027" i="2"/>
  <c r="M1027" i="2" s="1"/>
  <c r="L1026" i="2"/>
  <c r="M1026" i="2" s="1"/>
  <c r="L1025" i="2"/>
  <c r="M1025" i="2" s="1"/>
  <c r="L1024" i="2"/>
  <c r="M1024" i="2" s="1"/>
  <c r="L1023" i="2"/>
  <c r="M1023" i="2" s="1"/>
  <c r="L1022" i="2"/>
  <c r="M1022" i="2" s="1"/>
  <c r="L1021" i="2"/>
  <c r="M1021" i="2" s="1"/>
  <c r="L1020" i="2"/>
  <c r="M1020" i="2" s="1"/>
  <c r="L1019" i="2"/>
  <c r="M1019" i="2" s="1"/>
  <c r="L1018" i="2"/>
  <c r="M1018" i="2" s="1"/>
  <c r="L1017" i="2"/>
  <c r="M1017" i="2" s="1"/>
  <c r="L1016" i="2"/>
  <c r="M1016" i="2" s="1"/>
  <c r="L1015" i="2"/>
  <c r="M1015" i="2" s="1"/>
  <c r="L1014" i="2"/>
  <c r="M1014" i="2" s="1"/>
  <c r="L1013" i="2"/>
  <c r="M1013" i="2" s="1"/>
  <c r="L1012" i="2"/>
  <c r="M1012" i="2" s="1"/>
  <c r="L1011" i="2"/>
  <c r="M1011" i="2" s="1"/>
  <c r="L1010" i="2"/>
  <c r="M1010" i="2" s="1"/>
  <c r="L1009" i="2"/>
  <c r="M1009" i="2" s="1"/>
  <c r="L1008" i="2"/>
  <c r="M1008" i="2" s="1"/>
  <c r="L1007" i="2"/>
  <c r="M1007" i="2" s="1"/>
  <c r="L1006" i="2"/>
  <c r="M1006" i="2" s="1"/>
  <c r="L1005" i="2"/>
  <c r="M1005" i="2" s="1"/>
  <c r="L1004" i="2"/>
  <c r="M1004" i="2" s="1"/>
  <c r="L1003" i="2"/>
  <c r="M1003" i="2" s="1"/>
  <c r="L1002" i="2"/>
  <c r="M1002" i="2" s="1"/>
  <c r="L1001" i="2"/>
  <c r="M1001" i="2" s="1"/>
  <c r="L525" i="2"/>
  <c r="M525" i="2" s="1"/>
  <c r="L999" i="2"/>
  <c r="M999" i="2" s="1"/>
  <c r="L998" i="2"/>
  <c r="M998" i="2" s="1"/>
  <c r="L997" i="2"/>
  <c r="M997" i="2" s="1"/>
  <c r="L1344" i="2"/>
  <c r="M1344" i="2" s="1"/>
  <c r="L995" i="2"/>
  <c r="M995" i="2" s="1"/>
  <c r="L994" i="2"/>
  <c r="M994" i="2" s="1"/>
  <c r="L993" i="2"/>
  <c r="M993" i="2" s="1"/>
  <c r="L992" i="2"/>
  <c r="M992" i="2" s="1"/>
  <c r="L991" i="2"/>
  <c r="M991" i="2" s="1"/>
  <c r="L990" i="2"/>
  <c r="M990" i="2" s="1"/>
  <c r="L1281" i="2"/>
  <c r="M1281" i="2" s="1"/>
  <c r="L987" i="2"/>
  <c r="M987" i="2" s="1"/>
  <c r="L986" i="2"/>
  <c r="M986" i="2" s="1"/>
  <c r="L985" i="2"/>
  <c r="M985" i="2" s="1"/>
  <c r="L984" i="2"/>
  <c r="M984" i="2" s="1"/>
  <c r="L983" i="2"/>
  <c r="M983" i="2" s="1"/>
  <c r="L982" i="2"/>
  <c r="M982" i="2" s="1"/>
  <c r="L981" i="2"/>
  <c r="M981" i="2" s="1"/>
  <c r="L980" i="2"/>
  <c r="M980" i="2" s="1"/>
  <c r="L979" i="2"/>
  <c r="M979" i="2" s="1"/>
  <c r="L978" i="2"/>
  <c r="M978" i="2" s="1"/>
  <c r="L977" i="2"/>
  <c r="M977" i="2" s="1"/>
  <c r="L976" i="2"/>
  <c r="M976" i="2" s="1"/>
  <c r="L975" i="2"/>
  <c r="M975" i="2" s="1"/>
  <c r="L974" i="2"/>
  <c r="M974" i="2" s="1"/>
  <c r="L973" i="2"/>
  <c r="M973" i="2" s="1"/>
  <c r="L972" i="2"/>
  <c r="M972" i="2" s="1"/>
  <c r="L1343" i="2"/>
  <c r="M1343" i="2" s="1"/>
  <c r="L1341" i="2"/>
  <c r="M1341" i="2" s="1"/>
  <c r="L1340" i="2"/>
  <c r="M1340" i="2" s="1"/>
  <c r="L1339" i="2"/>
  <c r="M1339" i="2" s="1"/>
  <c r="L1338" i="2"/>
  <c r="M1338" i="2" s="1"/>
  <c r="L1139" i="2"/>
  <c r="M1139" i="2" s="1"/>
  <c r="L1138" i="2"/>
  <c r="M1138" i="2" s="1"/>
  <c r="L1137" i="2"/>
  <c r="M1137" i="2" s="1"/>
  <c r="L963" i="2"/>
  <c r="M963" i="2" s="1"/>
  <c r="L962" i="2"/>
  <c r="M962" i="2" s="1"/>
  <c r="L961" i="2"/>
  <c r="M961" i="2" s="1"/>
  <c r="L960" i="2"/>
  <c r="M960" i="2" s="1"/>
  <c r="L959" i="2"/>
  <c r="M959" i="2" s="1"/>
  <c r="L958" i="2"/>
  <c r="M958" i="2" s="1"/>
  <c r="L957" i="2"/>
  <c r="M957" i="2" s="1"/>
  <c r="L956" i="2"/>
  <c r="M956" i="2" s="1"/>
  <c r="L955" i="2"/>
  <c r="M955" i="2" s="1"/>
  <c r="L954" i="2"/>
  <c r="M954" i="2" s="1"/>
  <c r="L953" i="2"/>
  <c r="M953" i="2" s="1"/>
  <c r="L952" i="2"/>
  <c r="M952" i="2" s="1"/>
  <c r="L951" i="2"/>
  <c r="M951" i="2" s="1"/>
  <c r="L950" i="2"/>
  <c r="M950" i="2" s="1"/>
  <c r="L949" i="2"/>
  <c r="M949" i="2" s="1"/>
  <c r="L948" i="2"/>
  <c r="M948" i="2" s="1"/>
  <c r="L947" i="2"/>
  <c r="M947" i="2" s="1"/>
  <c r="L946" i="2"/>
  <c r="M946" i="2" s="1"/>
  <c r="L945" i="2"/>
  <c r="M945" i="2" s="1"/>
  <c r="L944" i="2"/>
  <c r="M944" i="2" s="1"/>
  <c r="L943" i="2"/>
  <c r="M943" i="2" s="1"/>
  <c r="L942" i="2"/>
  <c r="M942" i="2" s="1"/>
  <c r="L941" i="2"/>
  <c r="M941" i="2" s="1"/>
  <c r="L940" i="2"/>
  <c r="M940" i="2" s="1"/>
  <c r="L939" i="2"/>
  <c r="M939" i="2" s="1"/>
  <c r="L938" i="2"/>
  <c r="M938" i="2" s="1"/>
  <c r="L937" i="2"/>
  <c r="M937" i="2" s="1"/>
  <c r="L936" i="2"/>
  <c r="M936" i="2" s="1"/>
  <c r="L935" i="2"/>
  <c r="M935" i="2" s="1"/>
  <c r="L934" i="2"/>
  <c r="M934" i="2" s="1"/>
  <c r="L933" i="2"/>
  <c r="M933" i="2" s="1"/>
  <c r="L932" i="2"/>
  <c r="M932" i="2" s="1"/>
  <c r="L931" i="2"/>
  <c r="M931" i="2" s="1"/>
  <c r="L930" i="2"/>
  <c r="M930" i="2" s="1"/>
  <c r="L929" i="2"/>
  <c r="M929" i="2" s="1"/>
  <c r="L928" i="2"/>
  <c r="M928" i="2" s="1"/>
  <c r="L927" i="2"/>
  <c r="M927" i="2" s="1"/>
  <c r="L221" i="2"/>
  <c r="M221" i="2" s="1"/>
  <c r="L160" i="2"/>
  <c r="M160" i="2" s="1"/>
  <c r="L924" i="2"/>
  <c r="M924" i="2" s="1"/>
  <c r="L923" i="2"/>
  <c r="M923" i="2" s="1"/>
  <c r="L922" i="2"/>
  <c r="M922" i="2" s="1"/>
  <c r="L921" i="2"/>
  <c r="M921" i="2" s="1"/>
  <c r="L920" i="2"/>
  <c r="M920" i="2" s="1"/>
  <c r="L919" i="2"/>
  <c r="M919" i="2" s="1"/>
  <c r="L918" i="2"/>
  <c r="M918" i="2" s="1"/>
  <c r="L917" i="2"/>
  <c r="M917" i="2" s="1"/>
  <c r="L916" i="2"/>
  <c r="M916" i="2" s="1"/>
  <c r="L915" i="2"/>
  <c r="M915" i="2" s="1"/>
  <c r="L914" i="2"/>
  <c r="M914" i="2" s="1"/>
  <c r="L913" i="2"/>
  <c r="M913" i="2" s="1"/>
  <c r="L912" i="2"/>
  <c r="M912" i="2" s="1"/>
  <c r="L911" i="2"/>
  <c r="M911" i="2" s="1"/>
  <c r="L910" i="2"/>
  <c r="M910" i="2" s="1"/>
  <c r="L909" i="2"/>
  <c r="M909" i="2" s="1"/>
  <c r="L908" i="2"/>
  <c r="M908" i="2" s="1"/>
  <c r="L907" i="2"/>
  <c r="M907" i="2" s="1"/>
  <c r="L906" i="2"/>
  <c r="M906" i="2" s="1"/>
  <c r="L905" i="2"/>
  <c r="M905" i="2" s="1"/>
  <c r="L904" i="2"/>
  <c r="M904" i="2" s="1"/>
  <c r="L903" i="2"/>
  <c r="M903" i="2" s="1"/>
  <c r="L902" i="2"/>
  <c r="M902" i="2" s="1"/>
  <c r="L901" i="2"/>
  <c r="M901" i="2" s="1"/>
  <c r="L900" i="2"/>
  <c r="M900" i="2" s="1"/>
  <c r="L899" i="2"/>
  <c r="M899" i="2" s="1"/>
  <c r="L898" i="2"/>
  <c r="M898" i="2" s="1"/>
  <c r="L897" i="2"/>
  <c r="M897" i="2" s="1"/>
  <c r="L896" i="2"/>
  <c r="M896" i="2" s="1"/>
  <c r="L895" i="2"/>
  <c r="M895" i="2" s="1"/>
  <c r="L894" i="2"/>
  <c r="M894" i="2" s="1"/>
  <c r="L893" i="2"/>
  <c r="M893" i="2" s="1"/>
  <c r="L892" i="2"/>
  <c r="M892" i="2" s="1"/>
  <c r="L891" i="2"/>
  <c r="M891" i="2" s="1"/>
  <c r="L890" i="2"/>
  <c r="M890" i="2" s="1"/>
  <c r="L889" i="2"/>
  <c r="M889" i="2" s="1"/>
  <c r="L888" i="2"/>
  <c r="M888" i="2" s="1"/>
  <c r="L887" i="2"/>
  <c r="M887" i="2" s="1"/>
  <c r="L886" i="2"/>
  <c r="M886" i="2" s="1"/>
  <c r="L885" i="2"/>
  <c r="M885" i="2" s="1"/>
  <c r="L884" i="2"/>
  <c r="M884" i="2" s="1"/>
  <c r="L883" i="2"/>
  <c r="M883" i="2" s="1"/>
  <c r="L882" i="2"/>
  <c r="M882" i="2" s="1"/>
  <c r="L881" i="2"/>
  <c r="M881" i="2" s="1"/>
  <c r="L880" i="2"/>
  <c r="M880" i="2" s="1"/>
  <c r="L879" i="2"/>
  <c r="M879" i="2" s="1"/>
  <c r="L878" i="2"/>
  <c r="M878" i="2" s="1"/>
  <c r="L877" i="2"/>
  <c r="M877" i="2" s="1"/>
  <c r="L876" i="2"/>
  <c r="M876" i="2" s="1"/>
  <c r="L875" i="2"/>
  <c r="M875" i="2" s="1"/>
  <c r="L874" i="2"/>
  <c r="M874" i="2" s="1"/>
  <c r="L873" i="2"/>
  <c r="M873" i="2" s="1"/>
  <c r="L872" i="2"/>
  <c r="M872" i="2" s="1"/>
  <c r="L871" i="2"/>
  <c r="M871" i="2" s="1"/>
  <c r="L870" i="2"/>
  <c r="M870" i="2" s="1"/>
  <c r="L869" i="2"/>
  <c r="M869" i="2" s="1"/>
  <c r="L868" i="2"/>
  <c r="M868" i="2" s="1"/>
  <c r="L867" i="2"/>
  <c r="M867" i="2" s="1"/>
  <c r="L185" i="2"/>
  <c r="M185" i="2" s="1"/>
  <c r="L865" i="2"/>
  <c r="M865" i="2" s="1"/>
  <c r="L864" i="2"/>
  <c r="M864" i="2" s="1"/>
  <c r="L863" i="2"/>
  <c r="M863" i="2" s="1"/>
  <c r="L862" i="2"/>
  <c r="M862" i="2" s="1"/>
  <c r="L861" i="2"/>
  <c r="M861" i="2" s="1"/>
  <c r="L860" i="2"/>
  <c r="M860" i="2" s="1"/>
  <c r="L159" i="2"/>
  <c r="M159" i="2" s="1"/>
  <c r="L144" i="2"/>
  <c r="M144" i="2" s="1"/>
  <c r="L130" i="2"/>
  <c r="M130" i="2" s="1"/>
  <c r="L88" i="2"/>
  <c r="M88" i="2" s="1"/>
  <c r="L855" i="2"/>
  <c r="M855" i="2" s="1"/>
  <c r="L854" i="2"/>
  <c r="M854" i="2" s="1"/>
  <c r="L853" i="2"/>
  <c r="M853" i="2" s="1"/>
  <c r="L852" i="2"/>
  <c r="M852" i="2" s="1"/>
  <c r="L851" i="2"/>
  <c r="M851" i="2" s="1"/>
  <c r="L850" i="2"/>
  <c r="M850" i="2" s="1"/>
  <c r="L849" i="2"/>
  <c r="M849" i="2" s="1"/>
  <c r="L848" i="2"/>
  <c r="M848" i="2" s="1"/>
  <c r="L847" i="2"/>
  <c r="M847" i="2" s="1"/>
  <c r="L846" i="2"/>
  <c r="M846" i="2" s="1"/>
  <c r="L845" i="2"/>
  <c r="M845" i="2" s="1"/>
  <c r="L844" i="2"/>
  <c r="M844" i="2" s="1"/>
  <c r="L843" i="2"/>
  <c r="M843" i="2" s="1"/>
  <c r="L842" i="2"/>
  <c r="M842" i="2" s="1"/>
  <c r="L841" i="2"/>
  <c r="M841" i="2" s="1"/>
  <c r="L840" i="2"/>
  <c r="M840" i="2" s="1"/>
  <c r="L839" i="2"/>
  <c r="M839" i="2" s="1"/>
  <c r="L838" i="2"/>
  <c r="M838" i="2" s="1"/>
  <c r="L837" i="2"/>
  <c r="M837" i="2" s="1"/>
  <c r="L836" i="2"/>
  <c r="M836" i="2" s="1"/>
  <c r="L835" i="2"/>
  <c r="M835" i="2" s="1"/>
  <c r="L834" i="2"/>
  <c r="M834" i="2" s="1"/>
  <c r="L833" i="2"/>
  <c r="M833" i="2" s="1"/>
  <c r="L832" i="2"/>
  <c r="M832" i="2" s="1"/>
  <c r="L84" i="2"/>
  <c r="M84" i="2" s="1"/>
  <c r="L830" i="2"/>
  <c r="M830" i="2" s="1"/>
  <c r="L829" i="2"/>
  <c r="M829" i="2" s="1"/>
  <c r="L828" i="2"/>
  <c r="M828" i="2" s="1"/>
  <c r="L827" i="2"/>
  <c r="M827" i="2" s="1"/>
  <c r="L826" i="2"/>
  <c r="M826" i="2" s="1"/>
  <c r="L825" i="2"/>
  <c r="M825" i="2" s="1"/>
  <c r="L824" i="2"/>
  <c r="M824" i="2" s="1"/>
  <c r="L823" i="2"/>
  <c r="M823" i="2" s="1"/>
  <c r="L822" i="2"/>
  <c r="M822" i="2" s="1"/>
  <c r="L821" i="2"/>
  <c r="M821" i="2" s="1"/>
  <c r="L820" i="2"/>
  <c r="M820" i="2" s="1"/>
  <c r="L819" i="2"/>
  <c r="M819" i="2" s="1"/>
  <c r="L818" i="2"/>
  <c r="M818" i="2" s="1"/>
  <c r="L817" i="2"/>
  <c r="M817" i="2" s="1"/>
  <c r="L816" i="2"/>
  <c r="M816" i="2" s="1"/>
  <c r="L815" i="2"/>
  <c r="M815" i="2" s="1"/>
  <c r="L814" i="2"/>
  <c r="M814" i="2" s="1"/>
  <c r="L813" i="2"/>
  <c r="M813" i="2" s="1"/>
  <c r="L812" i="2"/>
  <c r="M812" i="2" s="1"/>
  <c r="L811" i="2"/>
  <c r="M811" i="2" s="1"/>
  <c r="L810" i="2"/>
  <c r="M810" i="2" s="1"/>
  <c r="L809" i="2"/>
  <c r="M809" i="2" s="1"/>
  <c r="L808" i="2"/>
  <c r="M808" i="2" s="1"/>
  <c r="L807" i="2"/>
  <c r="M807" i="2" s="1"/>
  <c r="L806" i="2"/>
  <c r="M806" i="2" s="1"/>
  <c r="L805" i="2"/>
  <c r="M805" i="2" s="1"/>
  <c r="L804" i="2"/>
  <c r="M804" i="2" s="1"/>
  <c r="L803" i="2"/>
  <c r="M803" i="2" s="1"/>
  <c r="L802" i="2"/>
  <c r="M802" i="2" s="1"/>
  <c r="L801" i="2"/>
  <c r="M801" i="2" s="1"/>
  <c r="L800" i="2"/>
  <c r="M800" i="2" s="1"/>
  <c r="L799" i="2"/>
  <c r="M799" i="2" s="1"/>
  <c r="L798" i="2"/>
  <c r="M798" i="2" s="1"/>
  <c r="L797" i="2"/>
  <c r="M797" i="2" s="1"/>
  <c r="L796" i="2"/>
  <c r="M796" i="2" s="1"/>
  <c r="L795" i="2"/>
  <c r="M795" i="2" s="1"/>
  <c r="L794" i="2"/>
  <c r="M794" i="2" s="1"/>
  <c r="L793" i="2"/>
  <c r="M793" i="2" s="1"/>
  <c r="L792" i="2"/>
  <c r="M792" i="2" s="1"/>
  <c r="L791" i="2"/>
  <c r="M791" i="2" s="1"/>
  <c r="L790" i="2"/>
  <c r="M790" i="2" s="1"/>
  <c r="L789" i="2"/>
  <c r="M789" i="2" s="1"/>
  <c r="L788" i="2"/>
  <c r="M788" i="2" s="1"/>
  <c r="L787" i="2"/>
  <c r="M787" i="2" s="1"/>
  <c r="L786" i="2"/>
  <c r="M786" i="2" s="1"/>
  <c r="L785" i="2"/>
  <c r="M785" i="2" s="1"/>
  <c r="L784" i="2"/>
  <c r="M784" i="2" s="1"/>
  <c r="L783" i="2"/>
  <c r="M783" i="2" s="1"/>
  <c r="L782" i="2"/>
  <c r="M782" i="2" s="1"/>
  <c r="L781" i="2"/>
  <c r="M781" i="2" s="1"/>
  <c r="L780" i="2"/>
  <c r="M780" i="2" s="1"/>
  <c r="L779" i="2"/>
  <c r="M779" i="2" s="1"/>
  <c r="L778" i="2"/>
  <c r="M778" i="2" s="1"/>
  <c r="L777" i="2"/>
  <c r="M777" i="2" s="1"/>
  <c r="L1183" i="2"/>
  <c r="M1183" i="2" s="1"/>
  <c r="L775" i="2"/>
  <c r="M775" i="2" s="1"/>
  <c r="L774" i="2"/>
  <c r="M774" i="2" s="1"/>
  <c r="L773" i="2"/>
  <c r="M773" i="2" s="1"/>
  <c r="L500" i="2"/>
  <c r="M500" i="2" s="1"/>
  <c r="L501" i="2"/>
  <c r="M501" i="2" s="1"/>
  <c r="L770" i="2"/>
  <c r="M770" i="2" s="1"/>
  <c r="L769" i="2"/>
  <c r="M769" i="2" s="1"/>
  <c r="L768" i="2"/>
  <c r="M768" i="2" s="1"/>
  <c r="L767" i="2"/>
  <c r="M767" i="2" s="1"/>
  <c r="L766" i="2"/>
  <c r="M766" i="2" s="1"/>
  <c r="L765" i="2"/>
  <c r="M765" i="2" s="1"/>
  <c r="L764" i="2"/>
  <c r="M764" i="2" s="1"/>
  <c r="L763" i="2"/>
  <c r="M763" i="2" s="1"/>
  <c r="L762" i="2"/>
  <c r="M762" i="2" s="1"/>
  <c r="L761" i="2"/>
  <c r="M761" i="2" s="1"/>
  <c r="L758" i="2"/>
  <c r="M758" i="2" s="1"/>
  <c r="L757" i="2"/>
  <c r="M757" i="2" s="1"/>
  <c r="L756" i="2"/>
  <c r="M756" i="2" s="1"/>
  <c r="L755" i="2"/>
  <c r="M755" i="2" s="1"/>
  <c r="L754" i="2"/>
  <c r="M754" i="2" s="1"/>
  <c r="L753" i="2"/>
  <c r="M753" i="2" s="1"/>
  <c r="L752" i="2"/>
  <c r="M752" i="2" s="1"/>
  <c r="L751" i="2"/>
  <c r="M751" i="2" s="1"/>
  <c r="L750" i="2"/>
  <c r="M750" i="2" s="1"/>
  <c r="L749" i="2"/>
  <c r="M749" i="2" s="1"/>
  <c r="L748" i="2"/>
  <c r="M748" i="2" s="1"/>
  <c r="L747" i="2"/>
  <c r="M747" i="2" s="1"/>
  <c r="L746" i="2"/>
  <c r="M746" i="2" s="1"/>
  <c r="L745" i="2"/>
  <c r="M745" i="2" s="1"/>
  <c r="L744" i="2"/>
  <c r="M744" i="2" s="1"/>
  <c r="L743" i="2"/>
  <c r="M743" i="2" s="1"/>
  <c r="L742" i="2"/>
  <c r="M742" i="2" s="1"/>
  <c r="L741" i="2"/>
  <c r="M741" i="2" s="1"/>
  <c r="L740" i="2"/>
  <c r="M740" i="2" s="1"/>
  <c r="L739" i="2"/>
  <c r="M739" i="2" s="1"/>
  <c r="L738" i="2"/>
  <c r="M738" i="2" s="1"/>
  <c r="L737" i="2"/>
  <c r="M737" i="2" s="1"/>
  <c r="L736" i="2"/>
  <c r="M736" i="2" s="1"/>
  <c r="L735" i="2"/>
  <c r="M735" i="2" s="1"/>
  <c r="L734" i="2"/>
  <c r="M734" i="2" s="1"/>
  <c r="L733" i="2"/>
  <c r="M733" i="2" s="1"/>
  <c r="L732" i="2"/>
  <c r="M732" i="2" s="1"/>
  <c r="L731" i="2"/>
  <c r="M731" i="2" s="1"/>
  <c r="L730" i="2"/>
  <c r="M730" i="2" s="1"/>
  <c r="L729" i="2"/>
  <c r="M729" i="2" s="1"/>
  <c r="L728" i="2"/>
  <c r="M728" i="2" s="1"/>
  <c r="L727" i="2"/>
  <c r="M727" i="2" s="1"/>
  <c r="L726" i="2"/>
  <c r="M726" i="2" s="1"/>
  <c r="L725" i="2"/>
  <c r="M725" i="2" s="1"/>
  <c r="L724" i="2"/>
  <c r="M724" i="2" s="1"/>
  <c r="L723" i="2"/>
  <c r="M723" i="2" s="1"/>
  <c r="L722" i="2"/>
  <c r="M722" i="2" s="1"/>
  <c r="L721" i="2"/>
  <c r="M721" i="2" s="1"/>
  <c r="L720" i="2"/>
  <c r="M720" i="2" s="1"/>
  <c r="L719" i="2"/>
  <c r="M719" i="2" s="1"/>
  <c r="L718" i="2"/>
  <c r="M718" i="2" s="1"/>
  <c r="L717" i="2"/>
  <c r="M717" i="2" s="1"/>
  <c r="L716" i="2"/>
  <c r="M716" i="2" s="1"/>
  <c r="L715" i="2"/>
  <c r="M715" i="2" s="1"/>
  <c r="L714" i="2"/>
  <c r="M714" i="2" s="1"/>
  <c r="L713" i="2"/>
  <c r="M713" i="2" s="1"/>
  <c r="L712" i="2"/>
  <c r="M712" i="2" s="1"/>
  <c r="L711" i="2"/>
  <c r="M711" i="2" s="1"/>
  <c r="L710" i="2"/>
  <c r="M710" i="2" s="1"/>
  <c r="L709" i="2"/>
  <c r="M709" i="2" s="1"/>
  <c r="L708" i="2"/>
  <c r="M708" i="2" s="1"/>
  <c r="L707" i="2"/>
  <c r="M707" i="2" s="1"/>
  <c r="L706" i="2"/>
  <c r="M706" i="2" s="1"/>
  <c r="L705" i="2"/>
  <c r="M705" i="2" s="1"/>
  <c r="L704" i="2"/>
  <c r="M704" i="2" s="1"/>
  <c r="L703" i="2"/>
  <c r="M703" i="2" s="1"/>
  <c r="L702" i="2"/>
  <c r="M702" i="2" s="1"/>
  <c r="L701" i="2"/>
  <c r="M701" i="2" s="1"/>
  <c r="L700" i="2"/>
  <c r="M700" i="2" s="1"/>
  <c r="L699" i="2"/>
  <c r="M699" i="2" s="1"/>
  <c r="L698" i="2"/>
  <c r="M698" i="2" s="1"/>
  <c r="L697" i="2"/>
  <c r="M697" i="2" s="1"/>
  <c r="L696" i="2"/>
  <c r="M696" i="2" s="1"/>
  <c r="L695" i="2"/>
  <c r="M695" i="2" s="1"/>
  <c r="L694" i="2"/>
  <c r="M694" i="2" s="1"/>
  <c r="L693" i="2"/>
  <c r="M693" i="2" s="1"/>
  <c r="L692" i="2"/>
  <c r="M692" i="2" s="1"/>
  <c r="L691" i="2"/>
  <c r="M691" i="2" s="1"/>
  <c r="L690" i="2"/>
  <c r="M690" i="2" s="1"/>
  <c r="L689" i="2"/>
  <c r="M689" i="2" s="1"/>
  <c r="L688" i="2"/>
  <c r="M688" i="2" s="1"/>
  <c r="L687" i="2"/>
  <c r="M687" i="2" s="1"/>
  <c r="L686" i="2"/>
  <c r="M686" i="2" s="1"/>
  <c r="L685" i="2"/>
  <c r="M685" i="2" s="1"/>
  <c r="L684" i="2"/>
  <c r="M684" i="2" s="1"/>
  <c r="L683" i="2"/>
  <c r="M683" i="2" s="1"/>
  <c r="L682" i="2"/>
  <c r="M682" i="2" s="1"/>
  <c r="L584" i="2"/>
  <c r="M584" i="2" s="1"/>
  <c r="L583" i="2"/>
  <c r="M583" i="2" s="1"/>
  <c r="L582" i="2"/>
  <c r="M582" i="2" s="1"/>
  <c r="L581" i="2"/>
  <c r="M581" i="2" s="1"/>
  <c r="L580" i="2"/>
  <c r="M580" i="2" s="1"/>
  <c r="L579" i="2"/>
  <c r="M579" i="2" s="1"/>
  <c r="L578" i="2"/>
  <c r="M578" i="2" s="1"/>
  <c r="L577" i="2"/>
  <c r="M577" i="2" s="1"/>
  <c r="L575" i="2"/>
  <c r="M575" i="2" s="1"/>
  <c r="L574" i="2"/>
  <c r="M574" i="2" s="1"/>
  <c r="L573" i="2"/>
  <c r="M573" i="2" s="1"/>
  <c r="L572" i="2"/>
  <c r="M572" i="2" s="1"/>
  <c r="L571" i="2"/>
  <c r="M571" i="2" s="1"/>
  <c r="L570" i="2"/>
  <c r="M570" i="2" s="1"/>
  <c r="L569" i="2"/>
  <c r="M569" i="2" s="1"/>
  <c r="L568" i="2"/>
  <c r="M568" i="2" s="1"/>
  <c r="L567" i="2"/>
  <c r="M567" i="2" s="1"/>
  <c r="L566" i="2"/>
  <c r="M566" i="2" s="1"/>
  <c r="L565" i="2"/>
  <c r="M565" i="2" s="1"/>
  <c r="L564" i="2"/>
  <c r="M564" i="2" s="1"/>
  <c r="L563" i="2"/>
  <c r="M563" i="2" s="1"/>
  <c r="L562" i="2"/>
  <c r="M562" i="2" s="1"/>
  <c r="L561" i="2"/>
  <c r="M561" i="2" s="1"/>
  <c r="L560" i="2"/>
  <c r="M560" i="2" s="1"/>
  <c r="L559" i="2"/>
  <c r="M559" i="2" s="1"/>
  <c r="L558" i="2"/>
  <c r="M558" i="2" s="1"/>
  <c r="L557" i="2"/>
  <c r="M557" i="2" s="1"/>
  <c r="L556" i="2"/>
  <c r="M556" i="2" s="1"/>
  <c r="L555" i="2"/>
  <c r="M555" i="2" s="1"/>
  <c r="L554" i="2"/>
  <c r="M554" i="2" s="1"/>
  <c r="L553" i="2"/>
  <c r="M553" i="2" s="1"/>
  <c r="L552" i="2"/>
  <c r="M552" i="2" s="1"/>
  <c r="L551" i="2"/>
  <c r="M551" i="2" s="1"/>
  <c r="L550" i="2"/>
  <c r="M550" i="2" s="1"/>
  <c r="L549" i="2"/>
  <c r="M549" i="2" s="1"/>
  <c r="L548" i="2"/>
  <c r="M548" i="2" s="1"/>
  <c r="L547" i="2"/>
  <c r="M547" i="2" s="1"/>
  <c r="L546" i="2"/>
  <c r="M546" i="2" s="1"/>
  <c r="L545" i="2"/>
  <c r="M545" i="2" s="1"/>
  <c r="L544" i="2"/>
  <c r="M544" i="2" s="1"/>
  <c r="L543" i="2"/>
  <c r="M543" i="2" s="1"/>
  <c r="L542" i="2"/>
  <c r="M542" i="2" s="1"/>
  <c r="L541" i="2"/>
  <c r="M541" i="2" s="1"/>
  <c r="L540" i="2"/>
  <c r="M540" i="2" s="1"/>
  <c r="L1136" i="2"/>
  <c r="M1136" i="2" s="1"/>
  <c r="L1123" i="2"/>
  <c r="M1123" i="2" s="1"/>
  <c r="L1116" i="2"/>
  <c r="M1116" i="2" s="1"/>
  <c r="L1104" i="2"/>
  <c r="M1104" i="2" s="1"/>
  <c r="L1101" i="2"/>
  <c r="M1101" i="2" s="1"/>
  <c r="L1098" i="2"/>
  <c r="M1098" i="2" s="1"/>
  <c r="L1148" i="2"/>
  <c r="M1148" i="2" s="1"/>
  <c r="L1147" i="2"/>
  <c r="M1147" i="2" s="1"/>
  <c r="L530" i="2"/>
  <c r="M530" i="2" s="1"/>
  <c r="L529" i="2"/>
  <c r="M529" i="2" s="1"/>
  <c r="L528" i="2"/>
  <c r="M528" i="2" s="1"/>
  <c r="L393" i="2"/>
  <c r="M393" i="2" s="1"/>
  <c r="L1121" i="2"/>
  <c r="M1121" i="2" s="1"/>
  <c r="L1416" i="2"/>
  <c r="M1416" i="2" s="1"/>
  <c r="L1146" i="2"/>
  <c r="M1146" i="2" s="1"/>
  <c r="L965" i="2"/>
  <c r="M965" i="2" s="1"/>
  <c r="L1249" i="2"/>
  <c r="M1249" i="2" s="1"/>
  <c r="L521" i="2"/>
  <c r="M521" i="2" s="1"/>
  <c r="L520" i="2"/>
  <c r="M520" i="2" s="1"/>
  <c r="L519" i="2"/>
  <c r="M519" i="2" s="1"/>
  <c r="L518" i="2"/>
  <c r="M518" i="2" s="1"/>
  <c r="L517" i="2"/>
  <c r="M517" i="2" s="1"/>
  <c r="L516" i="2"/>
  <c r="M516" i="2" s="1"/>
  <c r="L515" i="2"/>
  <c r="M515" i="2" s="1"/>
  <c r="L514" i="2"/>
  <c r="M514" i="2" s="1"/>
  <c r="L513" i="2"/>
  <c r="M513" i="2" s="1"/>
  <c r="L512" i="2"/>
  <c r="M512" i="2" s="1"/>
  <c r="L511" i="2"/>
  <c r="M511" i="2" s="1"/>
  <c r="L510" i="2"/>
  <c r="M510" i="2" s="1"/>
  <c r="L509" i="2"/>
  <c r="M509" i="2" s="1"/>
  <c r="L508" i="2"/>
  <c r="M508" i="2" s="1"/>
  <c r="L507" i="2"/>
  <c r="M507" i="2" s="1"/>
  <c r="L506" i="2"/>
  <c r="M506" i="2" s="1"/>
  <c r="L505" i="2"/>
  <c r="M505" i="2" s="1"/>
  <c r="L504" i="2"/>
  <c r="M504" i="2" s="1"/>
  <c r="L503" i="2"/>
  <c r="M503" i="2" s="1"/>
  <c r="L502" i="2"/>
  <c r="M502" i="2" s="1"/>
  <c r="L772" i="2"/>
  <c r="M772" i="2" s="1"/>
  <c r="L771" i="2"/>
  <c r="M771" i="2" s="1"/>
  <c r="L499" i="2"/>
  <c r="M499" i="2" s="1"/>
  <c r="L498" i="2"/>
  <c r="M498" i="2" s="1"/>
  <c r="L497" i="2"/>
  <c r="M497" i="2" s="1"/>
  <c r="L496" i="2"/>
  <c r="M496" i="2" s="1"/>
  <c r="L495" i="2"/>
  <c r="M495" i="2" s="1"/>
  <c r="L494" i="2"/>
  <c r="M494" i="2" s="1"/>
  <c r="L493" i="2"/>
  <c r="M493" i="2" s="1"/>
  <c r="L492" i="2"/>
  <c r="M492" i="2" s="1"/>
  <c r="L491" i="2"/>
  <c r="M491" i="2" s="1"/>
  <c r="L490" i="2"/>
  <c r="M490" i="2" s="1"/>
  <c r="L489" i="2"/>
  <c r="M489" i="2" s="1"/>
  <c r="L488" i="2"/>
  <c r="M488" i="2" s="1"/>
  <c r="L487" i="2"/>
  <c r="M487" i="2" s="1"/>
  <c r="L486" i="2"/>
  <c r="M486" i="2" s="1"/>
  <c r="L485" i="2"/>
  <c r="M485" i="2" s="1"/>
  <c r="L484" i="2"/>
  <c r="M484" i="2" s="1"/>
  <c r="L483" i="2"/>
  <c r="M483" i="2" s="1"/>
  <c r="L482" i="2"/>
  <c r="M482" i="2" s="1"/>
  <c r="L481" i="2"/>
  <c r="M481" i="2" s="1"/>
  <c r="L480" i="2"/>
  <c r="M480" i="2" s="1"/>
  <c r="L1185" i="2"/>
  <c r="M1185" i="2" s="1"/>
  <c r="L449" i="2"/>
  <c r="M449" i="2" s="1"/>
  <c r="L448" i="2"/>
  <c r="M448" i="2" s="1"/>
  <c r="L447" i="2"/>
  <c r="M447" i="2" s="1"/>
  <c r="L446" i="2"/>
  <c r="M446" i="2" s="1"/>
  <c r="L445" i="2"/>
  <c r="M445" i="2" s="1"/>
  <c r="L444" i="2"/>
  <c r="M444" i="2" s="1"/>
  <c r="L443" i="2"/>
  <c r="M443" i="2" s="1"/>
  <c r="L442" i="2"/>
  <c r="M442" i="2" s="1"/>
  <c r="L441" i="2"/>
  <c r="M441" i="2" s="1"/>
  <c r="L440" i="2"/>
  <c r="M440" i="2" s="1"/>
  <c r="L439" i="2"/>
  <c r="M439" i="2" s="1"/>
  <c r="L438" i="2"/>
  <c r="M438" i="2" s="1"/>
  <c r="L437" i="2"/>
  <c r="M437" i="2" s="1"/>
  <c r="L436" i="2"/>
  <c r="M436" i="2" s="1"/>
  <c r="L435" i="2"/>
  <c r="M435" i="2" s="1"/>
  <c r="L434" i="2"/>
  <c r="M434" i="2" s="1"/>
  <c r="L433" i="2"/>
  <c r="M433" i="2" s="1"/>
  <c r="L432" i="2"/>
  <c r="M432" i="2" s="1"/>
  <c r="L431" i="2"/>
  <c r="M431" i="2" s="1"/>
  <c r="L430" i="2"/>
  <c r="M430" i="2" s="1"/>
  <c r="L429" i="2"/>
  <c r="M429" i="2" s="1"/>
  <c r="L428" i="2"/>
  <c r="M428" i="2" s="1"/>
  <c r="L427" i="2"/>
  <c r="M427" i="2" s="1"/>
  <c r="L426" i="2"/>
  <c r="M426" i="2" s="1"/>
  <c r="L425" i="2"/>
  <c r="M425" i="2" s="1"/>
  <c r="L424" i="2"/>
  <c r="M424" i="2" s="1"/>
  <c r="L423" i="2"/>
  <c r="M423" i="2" s="1"/>
  <c r="L422" i="2"/>
  <c r="M422" i="2" s="1"/>
  <c r="L421" i="2"/>
  <c r="M421" i="2" s="1"/>
  <c r="L420" i="2"/>
  <c r="M420" i="2" s="1"/>
  <c r="L419" i="2"/>
  <c r="M419" i="2" s="1"/>
  <c r="L418" i="2"/>
  <c r="M418" i="2" s="1"/>
  <c r="L417" i="2"/>
  <c r="M417" i="2" s="1"/>
  <c r="L416" i="2"/>
  <c r="M416" i="2" s="1"/>
  <c r="L415" i="2"/>
  <c r="M415" i="2" s="1"/>
  <c r="L414" i="2"/>
  <c r="M414" i="2" s="1"/>
  <c r="L413" i="2"/>
  <c r="M413" i="2" s="1"/>
  <c r="L412" i="2"/>
  <c r="M412" i="2" s="1"/>
  <c r="L411" i="2"/>
  <c r="M411" i="2" s="1"/>
  <c r="L410" i="2"/>
  <c r="M410" i="2" s="1"/>
  <c r="L408" i="2"/>
  <c r="M408" i="2" s="1"/>
  <c r="L407" i="2"/>
  <c r="M407" i="2" s="1"/>
  <c r="L406" i="2"/>
  <c r="M406" i="2" s="1"/>
  <c r="L405" i="2"/>
  <c r="M405" i="2" s="1"/>
  <c r="L404" i="2"/>
  <c r="M404" i="2" s="1"/>
  <c r="L403" i="2"/>
  <c r="M403" i="2" s="1"/>
  <c r="L402" i="2"/>
  <c r="M402" i="2" s="1"/>
  <c r="L401" i="2"/>
  <c r="M401" i="2" s="1"/>
  <c r="L400" i="2"/>
  <c r="M400" i="2" s="1"/>
  <c r="L399" i="2"/>
  <c r="M399" i="2" s="1"/>
  <c r="L398" i="2"/>
  <c r="M398" i="2" s="1"/>
  <c r="L397" i="2"/>
  <c r="M397" i="2" s="1"/>
  <c r="L396" i="2"/>
  <c r="M396" i="2" s="1"/>
  <c r="L1171" i="2"/>
  <c r="M1171" i="2" s="1"/>
  <c r="L1170" i="2"/>
  <c r="M1170" i="2" s="1"/>
  <c r="L1169" i="2"/>
  <c r="M1169" i="2" s="1"/>
  <c r="L392" i="2"/>
  <c r="M392" i="2" s="1"/>
  <c r="L83" i="2"/>
  <c r="M83" i="2" s="1"/>
  <c r="L82" i="2"/>
  <c r="M82" i="2" s="1"/>
  <c r="L389" i="2"/>
  <c r="M389" i="2" s="1"/>
  <c r="L388" i="2"/>
  <c r="M388" i="2" s="1"/>
  <c r="L387" i="2"/>
  <c r="M387" i="2" s="1"/>
  <c r="L386" i="2"/>
  <c r="M386" i="2" s="1"/>
  <c r="L385" i="2"/>
  <c r="M385" i="2" s="1"/>
  <c r="L384" i="2"/>
  <c r="M384" i="2" s="1"/>
  <c r="L383" i="2"/>
  <c r="M383" i="2" s="1"/>
  <c r="L382" i="2"/>
  <c r="M382" i="2" s="1"/>
  <c r="L381" i="2"/>
  <c r="M381" i="2" s="1"/>
  <c r="L380" i="2"/>
  <c r="M380" i="2" s="1"/>
  <c r="L379" i="2"/>
  <c r="M379" i="2" s="1"/>
  <c r="L378" i="2"/>
  <c r="M378" i="2" s="1"/>
  <c r="L377" i="2"/>
  <c r="M377" i="2" s="1"/>
  <c r="L376" i="2"/>
  <c r="M376" i="2" s="1"/>
  <c r="L375" i="2"/>
  <c r="M375" i="2" s="1"/>
  <c r="L374" i="2"/>
  <c r="M374" i="2" s="1"/>
  <c r="L373" i="2"/>
  <c r="M373" i="2" s="1"/>
  <c r="L372" i="2"/>
  <c r="M372" i="2" s="1"/>
  <c r="L371" i="2"/>
  <c r="M371" i="2" s="1"/>
  <c r="L370" i="2"/>
  <c r="M370" i="2" s="1"/>
  <c r="L369" i="2"/>
  <c r="M369" i="2" s="1"/>
  <c r="L368" i="2"/>
  <c r="M368" i="2" s="1"/>
  <c r="L367" i="2"/>
  <c r="M367" i="2" s="1"/>
  <c r="L366" i="2"/>
  <c r="M366" i="2" s="1"/>
  <c r="L365" i="2"/>
  <c r="M365" i="2" s="1"/>
  <c r="L364" i="2"/>
  <c r="M364" i="2" s="1"/>
  <c r="L363" i="2"/>
  <c r="M363" i="2" s="1"/>
  <c r="L362" i="2"/>
  <c r="M362" i="2" s="1"/>
  <c r="L361" i="2"/>
  <c r="M361" i="2" s="1"/>
  <c r="L360" i="2"/>
  <c r="M360" i="2" s="1"/>
  <c r="L359" i="2"/>
  <c r="M359" i="2" s="1"/>
  <c r="L358" i="2"/>
  <c r="M358" i="2" s="1"/>
  <c r="L357" i="2"/>
  <c r="M357" i="2" s="1"/>
  <c r="L356" i="2"/>
  <c r="M356" i="2" s="1"/>
  <c r="L355" i="2"/>
  <c r="M355" i="2" s="1"/>
  <c r="L354" i="2"/>
  <c r="M354" i="2" s="1"/>
  <c r="L353" i="2"/>
  <c r="M353" i="2" s="1"/>
  <c r="L352" i="2"/>
  <c r="M352" i="2" s="1"/>
  <c r="L351" i="2"/>
  <c r="M351" i="2" s="1"/>
  <c r="L350" i="2"/>
  <c r="M350" i="2" s="1"/>
  <c r="L349" i="2"/>
  <c r="M349" i="2" s="1"/>
  <c r="L348" i="2"/>
  <c r="M348" i="2" s="1"/>
  <c r="L347" i="2"/>
  <c r="M347" i="2" s="1"/>
  <c r="L346" i="2"/>
  <c r="M346" i="2" s="1"/>
  <c r="L345" i="2"/>
  <c r="M345" i="2" s="1"/>
  <c r="L344" i="2"/>
  <c r="M344" i="2" s="1"/>
  <c r="L343" i="2"/>
  <c r="M343" i="2" s="1"/>
  <c r="L342" i="2"/>
  <c r="M342" i="2" s="1"/>
  <c r="L341" i="2"/>
  <c r="M341" i="2" s="1"/>
  <c r="L340" i="2"/>
  <c r="M340" i="2" s="1"/>
  <c r="L339" i="2"/>
  <c r="M339" i="2" s="1"/>
  <c r="L338" i="2"/>
  <c r="M338" i="2" s="1"/>
  <c r="L337" i="2"/>
  <c r="M337" i="2" s="1"/>
  <c r="L336" i="2"/>
  <c r="M336" i="2" s="1"/>
  <c r="L335" i="2"/>
  <c r="M335" i="2" s="1"/>
  <c r="L334" i="2"/>
  <c r="M334" i="2" s="1"/>
  <c r="L333" i="2"/>
  <c r="M333" i="2" s="1"/>
  <c r="L332" i="2"/>
  <c r="M332" i="2" s="1"/>
  <c r="L331" i="2"/>
  <c r="M331" i="2" s="1"/>
  <c r="L330" i="2"/>
  <c r="M330" i="2" s="1"/>
  <c r="L329" i="2"/>
  <c r="M329" i="2" s="1"/>
  <c r="L328" i="2"/>
  <c r="M328" i="2" s="1"/>
  <c r="L327" i="2"/>
  <c r="M327" i="2" s="1"/>
  <c r="L326" i="2"/>
  <c r="M326" i="2" s="1"/>
  <c r="L325" i="2"/>
  <c r="M325" i="2" s="1"/>
  <c r="L324" i="2"/>
  <c r="M324" i="2" s="1"/>
  <c r="L323" i="2"/>
  <c r="M323" i="2" s="1"/>
  <c r="L322" i="2"/>
  <c r="M322" i="2" s="1"/>
  <c r="L321" i="2"/>
  <c r="M321" i="2" s="1"/>
  <c r="L320" i="2"/>
  <c r="M320" i="2" s="1"/>
  <c r="L319" i="2"/>
  <c r="M319" i="2" s="1"/>
  <c r="L318" i="2"/>
  <c r="M318" i="2" s="1"/>
  <c r="L317" i="2"/>
  <c r="M317" i="2" s="1"/>
  <c r="L316" i="2"/>
  <c r="M316" i="2" s="1"/>
  <c r="L315" i="2"/>
  <c r="M315" i="2" s="1"/>
  <c r="L314" i="2"/>
  <c r="M314" i="2" s="1"/>
  <c r="L313" i="2"/>
  <c r="M313" i="2" s="1"/>
  <c r="L312" i="2"/>
  <c r="M312" i="2" s="1"/>
  <c r="L311" i="2"/>
  <c r="M311" i="2" s="1"/>
  <c r="L310" i="2"/>
  <c r="M310" i="2" s="1"/>
  <c r="L309" i="2"/>
  <c r="M309" i="2" s="1"/>
  <c r="L308" i="2"/>
  <c r="M308" i="2" s="1"/>
  <c r="L307" i="2"/>
  <c r="M307" i="2" s="1"/>
  <c r="L306" i="2"/>
  <c r="M306" i="2" s="1"/>
  <c r="L305" i="2"/>
  <c r="M305" i="2" s="1"/>
  <c r="L304" i="2"/>
  <c r="M304" i="2" s="1"/>
  <c r="L303" i="2"/>
  <c r="M303" i="2" s="1"/>
  <c r="L302" i="2"/>
  <c r="M302" i="2" s="1"/>
  <c r="L301" i="2"/>
  <c r="M301" i="2" s="1"/>
  <c r="L300" i="2"/>
  <c r="M300" i="2" s="1"/>
  <c r="L299" i="2"/>
  <c r="M299" i="2" s="1"/>
  <c r="L298" i="2"/>
  <c r="M298" i="2" s="1"/>
  <c r="L297" i="2"/>
  <c r="M297" i="2" s="1"/>
  <c r="L296" i="2"/>
  <c r="M296" i="2" s="1"/>
  <c r="L295" i="2"/>
  <c r="M295" i="2" s="1"/>
  <c r="L294" i="2"/>
  <c r="M294" i="2" s="1"/>
  <c r="L293" i="2"/>
  <c r="M293" i="2" s="1"/>
  <c r="L292" i="2"/>
  <c r="M292" i="2" s="1"/>
  <c r="L291" i="2"/>
  <c r="M291" i="2" s="1"/>
  <c r="L290" i="2"/>
  <c r="M290" i="2" s="1"/>
  <c r="L289" i="2"/>
  <c r="M289" i="2" s="1"/>
  <c r="L288" i="2"/>
  <c r="M288" i="2" s="1"/>
  <c r="L287" i="2"/>
  <c r="M287" i="2" s="1"/>
  <c r="L286" i="2"/>
  <c r="M286" i="2" s="1"/>
  <c r="L285" i="2"/>
  <c r="M285" i="2" s="1"/>
  <c r="L284" i="2"/>
  <c r="M284" i="2" s="1"/>
  <c r="L283" i="2"/>
  <c r="M283" i="2" s="1"/>
  <c r="L282" i="2"/>
  <c r="M282" i="2" s="1"/>
  <c r="L281" i="2"/>
  <c r="M281" i="2" s="1"/>
  <c r="L280" i="2"/>
  <c r="M280" i="2" s="1"/>
  <c r="L279" i="2"/>
  <c r="M279" i="2" s="1"/>
  <c r="L278" i="2"/>
  <c r="M278" i="2" s="1"/>
  <c r="L277" i="2"/>
  <c r="M277" i="2" s="1"/>
  <c r="L276" i="2"/>
  <c r="M276" i="2" s="1"/>
  <c r="L275" i="2"/>
  <c r="M275" i="2" s="1"/>
  <c r="L274" i="2"/>
  <c r="M274" i="2" s="1"/>
  <c r="L273" i="2"/>
  <c r="M273" i="2" s="1"/>
  <c r="L272" i="2"/>
  <c r="M272" i="2" s="1"/>
  <c r="L271" i="2"/>
  <c r="M271" i="2" s="1"/>
  <c r="L270" i="2"/>
  <c r="M270" i="2" s="1"/>
  <c r="L269" i="2"/>
  <c r="M269" i="2" s="1"/>
  <c r="L268" i="2"/>
  <c r="M268" i="2" s="1"/>
  <c r="L267" i="2"/>
  <c r="M267" i="2" s="1"/>
  <c r="L266" i="2"/>
  <c r="M266" i="2" s="1"/>
  <c r="L265" i="2"/>
  <c r="M265" i="2" s="1"/>
  <c r="L264" i="2"/>
  <c r="M264" i="2" s="1"/>
  <c r="L263" i="2"/>
  <c r="M263" i="2" s="1"/>
  <c r="L262" i="2"/>
  <c r="M262" i="2" s="1"/>
  <c r="L261" i="2"/>
  <c r="M261" i="2" s="1"/>
  <c r="L260" i="2"/>
  <c r="M260" i="2" s="1"/>
  <c r="L259" i="2"/>
  <c r="M259" i="2" s="1"/>
  <c r="L258" i="2"/>
  <c r="M258" i="2" s="1"/>
  <c r="L257" i="2"/>
  <c r="M257" i="2" s="1"/>
  <c r="L256" i="2"/>
  <c r="M256" i="2" s="1"/>
  <c r="L255" i="2"/>
  <c r="M255" i="2" s="1"/>
  <c r="L254" i="2"/>
  <c r="M254" i="2" s="1"/>
  <c r="L253" i="2"/>
  <c r="M253" i="2" s="1"/>
  <c r="L252" i="2"/>
  <c r="M252" i="2" s="1"/>
  <c r="L251" i="2"/>
  <c r="M251" i="2" s="1"/>
  <c r="L250" i="2"/>
  <c r="M250" i="2" s="1"/>
  <c r="L249" i="2"/>
  <c r="M249" i="2" s="1"/>
  <c r="L248" i="2"/>
  <c r="M248" i="2" s="1"/>
  <c r="L247" i="2"/>
  <c r="M247" i="2" s="1"/>
  <c r="L246" i="2"/>
  <c r="M246" i="2" s="1"/>
  <c r="L245" i="2"/>
  <c r="M245" i="2" s="1"/>
  <c r="L244" i="2"/>
  <c r="M244" i="2" s="1"/>
  <c r="L243" i="2"/>
  <c r="M243" i="2" s="1"/>
  <c r="L242" i="2"/>
  <c r="M242" i="2" s="1"/>
  <c r="L241" i="2"/>
  <c r="M241" i="2" s="1"/>
  <c r="L240" i="2"/>
  <c r="M240" i="2" s="1"/>
  <c r="L239" i="2"/>
  <c r="M239" i="2" s="1"/>
  <c r="L238" i="2"/>
  <c r="M238" i="2" s="1"/>
  <c r="L237" i="2"/>
  <c r="M237" i="2" s="1"/>
  <c r="L236" i="2"/>
  <c r="M236" i="2" s="1"/>
  <c r="L1182" i="2"/>
  <c r="M1182" i="2" s="1"/>
  <c r="L234" i="2"/>
  <c r="M234" i="2" s="1"/>
  <c r="L233" i="2"/>
  <c r="M233" i="2" s="1"/>
  <c r="L1145" i="2"/>
  <c r="M1145" i="2" s="1"/>
  <c r="L1144" i="2"/>
  <c r="M1144" i="2" s="1"/>
  <c r="L230" i="2"/>
  <c r="M230" i="2" s="1"/>
  <c r="L229" i="2"/>
  <c r="M229" i="2" s="1"/>
  <c r="L228" i="2"/>
  <c r="M228" i="2" s="1"/>
  <c r="L226" i="2"/>
  <c r="M226" i="2" s="1"/>
  <c r="L225" i="2"/>
  <c r="M225" i="2" s="1"/>
  <c r="L224" i="2"/>
  <c r="M224" i="2" s="1"/>
  <c r="L1177" i="2"/>
  <c r="M1177" i="2" s="1"/>
  <c r="L1158" i="2"/>
  <c r="M1158" i="2" s="1"/>
  <c r="L1156" i="2"/>
  <c r="M1156" i="2" s="1"/>
  <c r="L220" i="2"/>
  <c r="M220" i="2" s="1"/>
  <c r="L219" i="2"/>
  <c r="M219" i="2" s="1"/>
  <c r="L218" i="2"/>
  <c r="M218" i="2" s="1"/>
  <c r="L217" i="2"/>
  <c r="M217" i="2" s="1"/>
  <c r="L216" i="2"/>
  <c r="M216" i="2" s="1"/>
  <c r="L215" i="2"/>
  <c r="M215" i="2" s="1"/>
  <c r="L214" i="2"/>
  <c r="M214" i="2" s="1"/>
  <c r="L213" i="2"/>
  <c r="M213" i="2" s="1"/>
  <c r="L212" i="2"/>
  <c r="M212" i="2" s="1"/>
  <c r="L211" i="2"/>
  <c r="M211" i="2" s="1"/>
  <c r="L210" i="2"/>
  <c r="M210" i="2" s="1"/>
  <c r="L209" i="2"/>
  <c r="M209" i="2" s="1"/>
  <c r="L208" i="2"/>
  <c r="M208" i="2" s="1"/>
  <c r="L207" i="2"/>
  <c r="M207" i="2" s="1"/>
  <c r="L206" i="2"/>
  <c r="M206" i="2" s="1"/>
  <c r="L205" i="2"/>
  <c r="M205" i="2" s="1"/>
  <c r="L204" i="2"/>
  <c r="M204" i="2" s="1"/>
  <c r="L203" i="2"/>
  <c r="M203" i="2" s="1"/>
  <c r="L202" i="2"/>
  <c r="M202" i="2" s="1"/>
  <c r="L201" i="2"/>
  <c r="M201" i="2" s="1"/>
  <c r="L200" i="2"/>
  <c r="M200" i="2" s="1"/>
  <c r="L199" i="2"/>
  <c r="M199" i="2" s="1"/>
  <c r="L198" i="2"/>
  <c r="M198" i="2" s="1"/>
  <c r="L197" i="2"/>
  <c r="M197" i="2" s="1"/>
  <c r="L196" i="2"/>
  <c r="M196" i="2" s="1"/>
  <c r="L195" i="2"/>
  <c r="M195" i="2" s="1"/>
  <c r="L194" i="2"/>
  <c r="M194" i="2" s="1"/>
  <c r="L193" i="2"/>
  <c r="M193" i="2" s="1"/>
  <c r="L192" i="2"/>
  <c r="M192" i="2" s="1"/>
  <c r="L191" i="2"/>
  <c r="M191" i="2" s="1"/>
  <c r="L190" i="2"/>
  <c r="M190" i="2" s="1"/>
  <c r="L189" i="2"/>
  <c r="M189" i="2" s="1"/>
  <c r="L188" i="2"/>
  <c r="M188" i="2" s="1"/>
  <c r="L1471" i="2"/>
  <c r="M1471" i="2" s="1"/>
  <c r="L186" i="2"/>
  <c r="M186" i="2" s="1"/>
  <c r="L1143" i="2"/>
  <c r="M1143" i="2" s="1"/>
  <c r="L184" i="2"/>
  <c r="M184" i="2" s="1"/>
  <c r="L183" i="2"/>
  <c r="M183" i="2" s="1"/>
  <c r="L182" i="2"/>
  <c r="M182" i="2" s="1"/>
  <c r="L181" i="2"/>
  <c r="M181" i="2" s="1"/>
  <c r="L180" i="2"/>
  <c r="M180" i="2" s="1"/>
  <c r="L179" i="2"/>
  <c r="M179" i="2" s="1"/>
  <c r="L178" i="2"/>
  <c r="M178" i="2" s="1"/>
  <c r="L177" i="2"/>
  <c r="M177" i="2" s="1"/>
  <c r="L176" i="2"/>
  <c r="M176" i="2" s="1"/>
  <c r="L175" i="2"/>
  <c r="M175" i="2" s="1"/>
  <c r="L174" i="2"/>
  <c r="M174" i="2" s="1"/>
  <c r="L1142" i="2"/>
  <c r="M1142" i="2" s="1"/>
  <c r="L1141" i="2"/>
  <c r="M1141" i="2" s="1"/>
  <c r="L171" i="2"/>
  <c r="M171" i="2" s="1"/>
  <c r="L170" i="2"/>
  <c r="M170" i="2" s="1"/>
  <c r="L169" i="2"/>
  <c r="M169" i="2" s="1"/>
  <c r="L168" i="2"/>
  <c r="M168" i="2" s="1"/>
  <c r="L167" i="2"/>
  <c r="M167" i="2" s="1"/>
  <c r="L166" i="2"/>
  <c r="M166" i="2" s="1"/>
  <c r="L165" i="2"/>
  <c r="M165" i="2" s="1"/>
  <c r="L164" i="2"/>
  <c r="M164" i="2" s="1"/>
  <c r="L163" i="2"/>
  <c r="M163" i="2" s="1"/>
  <c r="L1335" i="2"/>
  <c r="M1335" i="2" s="1"/>
  <c r="L1323" i="2"/>
  <c r="M1323" i="2" s="1"/>
  <c r="L1337" i="2"/>
  <c r="M1337" i="2" s="1"/>
  <c r="L1336" i="2"/>
  <c r="M1336" i="2" s="1"/>
  <c r="L158" i="2"/>
  <c r="M158" i="2" s="1"/>
  <c r="L157" i="2"/>
  <c r="M157" i="2" s="1"/>
  <c r="L156" i="2"/>
  <c r="M156" i="2" s="1"/>
  <c r="L155" i="2"/>
  <c r="M155" i="2" s="1"/>
  <c r="L154" i="2"/>
  <c r="M154" i="2" s="1"/>
  <c r="L153" i="2"/>
  <c r="M153" i="2" s="1"/>
  <c r="L152" i="2"/>
  <c r="M152" i="2" s="1"/>
  <c r="L151" i="2"/>
  <c r="M151" i="2" s="1"/>
  <c r="L150" i="2"/>
  <c r="M150" i="2" s="1"/>
  <c r="L149" i="2"/>
  <c r="M149" i="2" s="1"/>
  <c r="L148" i="2"/>
  <c r="M148" i="2" s="1"/>
  <c r="L147" i="2"/>
  <c r="M147" i="2" s="1"/>
  <c r="L146" i="2"/>
  <c r="M146" i="2" s="1"/>
  <c r="L145" i="2"/>
  <c r="M145" i="2" s="1"/>
  <c r="L1419" i="2"/>
  <c r="M1419" i="2" s="1"/>
  <c r="L143" i="2"/>
  <c r="M143" i="2" s="1"/>
  <c r="L142" i="2"/>
  <c r="M142" i="2" s="1"/>
  <c r="L141" i="2"/>
  <c r="M141" i="2" s="1"/>
  <c r="L140" i="2"/>
  <c r="M140" i="2" s="1"/>
  <c r="L139" i="2"/>
  <c r="M139" i="2" s="1"/>
  <c r="L138" i="2"/>
  <c r="M138" i="2" s="1"/>
  <c r="L137" i="2"/>
  <c r="M137" i="2" s="1"/>
  <c r="L136" i="2"/>
  <c r="M136" i="2" s="1"/>
  <c r="L135" i="2"/>
  <c r="M135" i="2" s="1"/>
  <c r="L134" i="2"/>
  <c r="M134" i="2" s="1"/>
  <c r="L133" i="2"/>
  <c r="M133" i="2" s="1"/>
  <c r="L132" i="2"/>
  <c r="M132" i="2" s="1"/>
  <c r="L131" i="2"/>
  <c r="M131" i="2" s="1"/>
  <c r="L1112" i="2"/>
  <c r="M1112" i="2" s="1"/>
  <c r="L129" i="2"/>
  <c r="M129" i="2" s="1"/>
  <c r="L128" i="2"/>
  <c r="M128" i="2" s="1"/>
  <c r="L127" i="2"/>
  <c r="M127" i="2" s="1"/>
  <c r="L126" i="2"/>
  <c r="M126" i="2" s="1"/>
  <c r="L125" i="2"/>
  <c r="M125" i="2" s="1"/>
  <c r="L124" i="2"/>
  <c r="M124" i="2" s="1"/>
  <c r="L123" i="2"/>
  <c r="M123" i="2" s="1"/>
  <c r="L122" i="2"/>
  <c r="M122" i="2" s="1"/>
  <c r="L121" i="2"/>
  <c r="M121" i="2" s="1"/>
  <c r="L120" i="2"/>
  <c r="M120" i="2" s="1"/>
  <c r="L119" i="2"/>
  <c r="M119" i="2" s="1"/>
  <c r="L118" i="2"/>
  <c r="M118" i="2" s="1"/>
  <c r="L117" i="2"/>
  <c r="M117" i="2" s="1"/>
  <c r="L116" i="2"/>
  <c r="M116" i="2" s="1"/>
  <c r="L115" i="2"/>
  <c r="M115" i="2" s="1"/>
  <c r="L114" i="2"/>
  <c r="M114" i="2" s="1"/>
  <c r="L113" i="2"/>
  <c r="M113" i="2" s="1"/>
  <c r="L112" i="2"/>
  <c r="M112" i="2" s="1"/>
  <c r="L111" i="2"/>
  <c r="M111" i="2" s="1"/>
  <c r="L110" i="2"/>
  <c r="M110" i="2" s="1"/>
  <c r="L109" i="2"/>
  <c r="M109" i="2" s="1"/>
  <c r="L108" i="2"/>
  <c r="M108" i="2" s="1"/>
  <c r="L107" i="2"/>
  <c r="M107" i="2" s="1"/>
  <c r="L106" i="2"/>
  <c r="M106" i="2" s="1"/>
  <c r="L105" i="2"/>
  <c r="M105" i="2" s="1"/>
  <c r="L104" i="2"/>
  <c r="M104" i="2" s="1"/>
  <c r="L103" i="2"/>
  <c r="M103" i="2" s="1"/>
  <c r="L102" i="2"/>
  <c r="M102" i="2" s="1"/>
  <c r="L101" i="2"/>
  <c r="M101" i="2" s="1"/>
  <c r="L100" i="2"/>
  <c r="M100" i="2" s="1"/>
  <c r="L99" i="2"/>
  <c r="M99" i="2" s="1"/>
  <c r="L98" i="2"/>
  <c r="M98" i="2" s="1"/>
  <c r="L97" i="2"/>
  <c r="M97" i="2" s="1"/>
  <c r="L96" i="2"/>
  <c r="M96" i="2" s="1"/>
  <c r="L95" i="2"/>
  <c r="M95" i="2" s="1"/>
  <c r="L94" i="2"/>
  <c r="M94" i="2" s="1"/>
  <c r="L93" i="2"/>
  <c r="M93" i="2" s="1"/>
  <c r="L92" i="2"/>
  <c r="M92" i="2" s="1"/>
  <c r="L91" i="2"/>
  <c r="M91" i="2" s="1"/>
  <c r="L90" i="2"/>
  <c r="M90" i="2" s="1"/>
  <c r="L89" i="2"/>
  <c r="M89" i="2" s="1"/>
  <c r="L1140" i="2"/>
  <c r="M1140" i="2" s="1"/>
  <c r="L87" i="2"/>
  <c r="M87" i="2" s="1"/>
  <c r="L86" i="2"/>
  <c r="M86" i="2" s="1"/>
  <c r="L85" i="2"/>
  <c r="M85" i="2" s="1"/>
  <c r="L1102" i="2"/>
  <c r="M1102" i="2" s="1"/>
  <c r="L524" i="2"/>
  <c r="M524" i="2" s="1"/>
  <c r="L523" i="2"/>
  <c r="M523" i="2" s="1"/>
  <c r="L81" i="2"/>
  <c r="M81" i="2" s="1"/>
  <c r="L80" i="2"/>
  <c r="M80" i="2" s="1"/>
  <c r="L79" i="2"/>
  <c r="M79" i="2" s="1"/>
  <c r="L78" i="2"/>
  <c r="M78" i="2" s="1"/>
  <c r="L77" i="2"/>
  <c r="M77" i="2" s="1"/>
  <c r="L76" i="2"/>
  <c r="M76" i="2" s="1"/>
  <c r="L75" i="2"/>
  <c r="M75" i="2" s="1"/>
  <c r="L74" i="2"/>
  <c r="M74" i="2" s="1"/>
  <c r="L73" i="2"/>
  <c r="M73" i="2" s="1"/>
  <c r="L72" i="2"/>
  <c r="M72" i="2" s="1"/>
  <c r="L71" i="2"/>
  <c r="M71" i="2" s="1"/>
  <c r="L70" i="2"/>
  <c r="M70" i="2" s="1"/>
  <c r="L69" i="2"/>
  <c r="M69" i="2" s="1"/>
  <c r="L68" i="2"/>
  <c r="M68" i="2" s="1"/>
  <c r="L67" i="2"/>
  <c r="M67" i="2" s="1"/>
  <c r="L66" i="2"/>
  <c r="M66" i="2" s="1"/>
  <c r="L65" i="2"/>
  <c r="M65" i="2" s="1"/>
  <c r="L64" i="2"/>
  <c r="M64" i="2" s="1"/>
  <c r="L63" i="2"/>
  <c r="M63" i="2" s="1"/>
  <c r="L62" i="2"/>
  <c r="M62" i="2" s="1"/>
  <c r="L61" i="2"/>
  <c r="M61" i="2" s="1"/>
  <c r="L60" i="2"/>
  <c r="M60" i="2" s="1"/>
  <c r="L59" i="2"/>
  <c r="M59" i="2" s="1"/>
  <c r="L58" i="2"/>
  <c r="M58" i="2" s="1"/>
  <c r="L57" i="2"/>
  <c r="M57" i="2" s="1"/>
  <c r="L56" i="2"/>
  <c r="M56" i="2" s="1"/>
  <c r="L55" i="2"/>
  <c r="M55" i="2" s="1"/>
  <c r="L54" i="2"/>
  <c r="M54" i="2" s="1"/>
  <c r="L53" i="2"/>
  <c r="M53" i="2" s="1"/>
  <c r="L52" i="2"/>
  <c r="M52" i="2" s="1"/>
  <c r="L51" i="2"/>
  <c r="M51" i="2" s="1"/>
  <c r="L50" i="2"/>
  <c r="M50" i="2" s="1"/>
  <c r="L49" i="2"/>
  <c r="M49" i="2" s="1"/>
  <c r="L48" i="2"/>
  <c r="M48" i="2" s="1"/>
  <c r="L47" i="2"/>
  <c r="M47" i="2" s="1"/>
  <c r="L46" i="2"/>
  <c r="M46" i="2" s="1"/>
  <c r="L45" i="2"/>
  <c r="M45" i="2" s="1"/>
  <c r="L44" i="2"/>
  <c r="M44" i="2" s="1"/>
  <c r="L43" i="2"/>
  <c r="M43" i="2" s="1"/>
  <c r="L42" i="2"/>
  <c r="M42" i="2" s="1"/>
  <c r="L41" i="2"/>
  <c r="M41" i="2" s="1"/>
  <c r="L40" i="2"/>
  <c r="M40" i="2" s="1"/>
  <c r="L39" i="2"/>
  <c r="M39" i="2" s="1"/>
  <c r="L38" i="2"/>
  <c r="M38" i="2" s="1"/>
  <c r="L37" i="2"/>
  <c r="M37" i="2" s="1"/>
  <c r="L36" i="2"/>
  <c r="M36" i="2" s="1"/>
  <c r="L35" i="2"/>
  <c r="M35" i="2" s="1"/>
  <c r="L34" i="2"/>
  <c r="M34" i="2" s="1"/>
  <c r="L33" i="2"/>
  <c r="M33" i="2" s="1"/>
  <c r="L32" i="2"/>
  <c r="M32" i="2" s="1"/>
  <c r="L31" i="2"/>
  <c r="M31" i="2" s="1"/>
  <c r="L30" i="2"/>
  <c r="M30" i="2" s="1"/>
  <c r="L29" i="2"/>
  <c r="M29" i="2" s="1"/>
  <c r="L28" i="2"/>
  <c r="M28" i="2" s="1"/>
  <c r="L27" i="2"/>
  <c r="M27" i="2" s="1"/>
  <c r="L26" i="2"/>
  <c r="M26" i="2" s="1"/>
  <c r="L25" i="2"/>
  <c r="M25" i="2" s="1"/>
  <c r="L24" i="2"/>
  <c r="M24" i="2" s="1"/>
  <c r="L23" i="2"/>
  <c r="M23" i="2" s="1"/>
  <c r="L22" i="2"/>
  <c r="M22" i="2" s="1"/>
  <c r="L21" i="2"/>
  <c r="M21" i="2" s="1"/>
  <c r="L20" i="2"/>
  <c r="M20" i="2" s="1"/>
  <c r="L19" i="2"/>
  <c r="M19" i="2" s="1"/>
  <c r="L18" i="2"/>
  <c r="M18" i="2" s="1"/>
  <c r="L17" i="2"/>
  <c r="M17" i="2" s="1"/>
  <c r="L16" i="2"/>
  <c r="M16" i="2" s="1"/>
  <c r="L15" i="2"/>
  <c r="M15" i="2" s="1"/>
  <c r="L14" i="2"/>
  <c r="M14" i="2" s="1"/>
  <c r="L13" i="2"/>
  <c r="M13" i="2" s="1"/>
  <c r="L12" i="2"/>
  <c r="M12" i="2" s="1"/>
  <c r="L11" i="2"/>
  <c r="M11" i="2" s="1"/>
  <c r="L10" i="2"/>
  <c r="M10" i="2" s="1"/>
  <c r="L9" i="2"/>
  <c r="M9" i="2" s="1"/>
  <c r="L8" i="2"/>
  <c r="M8" i="2" s="1"/>
  <c r="L7" i="2"/>
  <c r="M7" i="2" s="1"/>
  <c r="L6" i="2"/>
  <c r="M6" i="2" s="1"/>
  <c r="H5" i="2"/>
  <c r="G5" i="2"/>
  <c r="L409" i="2" l="1"/>
  <c r="M409" i="2" s="1"/>
  <c r="L5" i="2"/>
  <c r="M5" i="2" s="1"/>
  <c r="F104" i="29"/>
  <c r="F93" i="29" s="1"/>
  <c r="F95" i="29" s="1"/>
  <c r="F96" i="29" s="1"/>
  <c r="L1317" i="2"/>
  <c r="M1317" i="2" s="1"/>
  <c r="L1319" i="2"/>
  <c r="M1319" i="2" s="1"/>
  <c r="L1321" i="2"/>
  <c r="M1321" i="2" s="1"/>
  <c r="L1318" i="2"/>
  <c r="M1318" i="2" s="1"/>
  <c r="L1320" i="2"/>
  <c r="M1320" i="2" s="1"/>
  <c r="L1313" i="2"/>
  <c r="M1313" i="2" s="1"/>
  <c r="J139" i="29"/>
  <c r="J140" i="29" s="1"/>
  <c r="E210" i="29"/>
  <c r="E211" i="29" s="1"/>
  <c r="E104" i="29"/>
  <c r="E106" i="29" s="1"/>
  <c r="E107" i="29" s="1"/>
  <c r="H139" i="29"/>
  <c r="H140" i="29" s="1"/>
  <c r="H104" i="29"/>
  <c r="I255" i="29"/>
  <c r="I256" i="29" s="1"/>
  <c r="I122" i="29"/>
  <c r="I124" i="29" s="1"/>
  <c r="I125" i="29" s="1"/>
  <c r="I106" i="29"/>
  <c r="I107" i="29" s="1"/>
  <c r="I93" i="29"/>
  <c r="I95" i="29" s="1"/>
  <c r="I96" i="29" s="1"/>
  <c r="G93" i="29"/>
  <c r="G95" i="29" s="1"/>
  <c r="G96" i="29" s="1"/>
  <c r="G106" i="29"/>
  <c r="G107" i="29" s="1"/>
  <c r="J93" i="29"/>
  <c r="J95" i="29" s="1"/>
  <c r="J96" i="29" s="1"/>
  <c r="J106" i="29"/>
  <c r="J107" i="29" s="1"/>
  <c r="L1251" i="2"/>
  <c r="M1251" i="2" s="1"/>
  <c r="L1253" i="2"/>
  <c r="M1253" i="2" s="1"/>
  <c r="L1250" i="2"/>
  <c r="M1250" i="2" s="1"/>
  <c r="L1252" i="2"/>
  <c r="M1252" i="2" s="1"/>
  <c r="L1254" i="2"/>
  <c r="M1254" i="2" s="1"/>
  <c r="L235" i="2"/>
  <c r="M235" i="2" s="1"/>
  <c r="L1255" i="2"/>
  <c r="M1255" i="2" s="1"/>
  <c r="L1257" i="2"/>
  <c r="M1257" i="2" s="1"/>
  <c r="L1259" i="2"/>
  <c r="M1259" i="2" s="1"/>
  <c r="L1261" i="2"/>
  <c r="M1261" i="2" s="1"/>
  <c r="L1100" i="2"/>
  <c r="M1100" i="2" s="1"/>
  <c r="L390" i="2"/>
  <c r="M390" i="2" s="1"/>
  <c r="L1258" i="2"/>
  <c r="M1258" i="2" s="1"/>
  <c r="L1260" i="2"/>
  <c r="M1260" i="2" s="1"/>
  <c r="L1262" i="2"/>
  <c r="M1262" i="2" s="1"/>
  <c r="L1234" i="2"/>
  <c r="M1234" i="2" s="1"/>
  <c r="O1202" i="2"/>
  <c r="O1203" i="2"/>
  <c r="O1204" i="2"/>
  <c r="O1070" i="2"/>
  <c r="O1071" i="2"/>
  <c r="O1209" i="2"/>
  <c r="O1208" i="2"/>
  <c r="O1207" i="2"/>
  <c r="O1206" i="2"/>
  <c r="O1205" i="2"/>
  <c r="O1201" i="2"/>
  <c r="O1135" i="2"/>
  <c r="O1374" i="2"/>
  <c r="O1373" i="2"/>
  <c r="O1370" i="2"/>
  <c r="O1196" i="2"/>
  <c r="O1195" i="2"/>
  <c r="O1194" i="2"/>
  <c r="O222" i="2"/>
  <c r="O1192" i="2"/>
  <c r="O1191" i="2"/>
  <c r="O1190" i="2"/>
  <c r="O1085" i="2"/>
  <c r="O1084" i="2"/>
  <c r="O1188" i="2"/>
  <c r="O1122" i="2"/>
  <c r="O1186" i="2"/>
  <c r="O1529" i="2"/>
  <c r="O1184" i="2"/>
  <c r="O162" i="2"/>
  <c r="F106" i="29" l="1"/>
  <c r="F107" i="29" s="1"/>
  <c r="E93" i="29"/>
  <c r="E95" i="29" s="1"/>
  <c r="E96" i="29" s="1"/>
  <c r="H93" i="29"/>
  <c r="H95" i="29" s="1"/>
  <c r="H96" i="29" s="1"/>
  <c r="H106" i="29"/>
  <c r="H107" i="29" s="1"/>
  <c r="F21" i="24"/>
  <c r="F16" i="24"/>
  <c r="O5" i="2"/>
  <c r="O1527" i="2" l="1"/>
  <c r="O1181" i="2"/>
  <c r="O1180" i="2"/>
  <c r="O1179" i="2"/>
  <c r="O1178" i="2"/>
  <c r="O1525" i="2"/>
  <c r="O1176" i="2"/>
  <c r="O1175" i="2"/>
  <c r="O1347" i="2"/>
  <c r="O394" i="2"/>
  <c r="O1198" i="2"/>
  <c r="O1163" i="2" l="1"/>
  <c r="O1531" i="2" l="1"/>
  <c r="O1530" i="2"/>
  <c r="O1528" i="2"/>
  <c r="AN2" i="2"/>
  <c r="AP2" i="2"/>
  <c r="I26" i="16"/>
  <c r="H26" i="16"/>
  <c r="G26" i="16"/>
  <c r="F26" i="16"/>
  <c r="E26" i="16"/>
  <c r="D26" i="16"/>
  <c r="C26" i="16"/>
  <c r="B26" i="16"/>
  <c r="M58" i="16"/>
  <c r="L55" i="16"/>
  <c r="L53" i="16"/>
  <c r="O1167" i="2"/>
  <c r="O1166" i="2"/>
  <c r="O1165" i="2"/>
  <c r="O1164" i="2"/>
  <c r="O1162" i="2"/>
  <c r="O1161" i="2"/>
  <c r="O1160" i="2"/>
  <c r="O1159" i="2"/>
  <c r="O1211" i="2"/>
  <c r="O1157" i="2"/>
  <c r="O1497" i="2"/>
  <c r="O1155" i="2"/>
  <c r="O1154" i="2"/>
  <c r="O1153" i="2"/>
  <c r="O1152" i="2"/>
  <c r="O1151" i="2"/>
  <c r="O1150" i="2"/>
  <c r="O1149" i="2"/>
  <c r="O1106" i="2"/>
  <c r="O1091" i="2"/>
  <c r="O1088" i="2"/>
  <c r="O1087" i="2"/>
  <c r="O1558" i="2"/>
  <c r="O1366" i="2"/>
  <c r="O1365" i="2"/>
  <c r="O1364" i="2"/>
  <c r="O1349" i="2"/>
  <c r="O1348" i="2"/>
  <c r="O1063" i="2"/>
  <c r="O1062" i="2"/>
  <c r="O1061" i="2"/>
  <c r="O1060" i="2"/>
  <c r="O1134" i="2"/>
  <c r="O1133" i="2"/>
  <c r="O1132" i="2"/>
  <c r="O1131" i="2"/>
  <c r="O1130" i="2"/>
  <c r="O1129" i="2"/>
  <c r="O1128" i="2"/>
  <c r="O1127" i="2"/>
  <c r="O1126" i="2"/>
  <c r="O1125" i="2"/>
  <c r="O536" i="2"/>
  <c r="O533" i="2"/>
  <c r="O225" i="2"/>
  <c r="O1044" i="2" l="1"/>
  <c r="O556" i="2"/>
  <c r="O1200" i="2"/>
  <c r="O1032"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523" i="2"/>
  <c r="O524" i="2"/>
  <c r="O1102" i="2"/>
  <c r="O85" i="2"/>
  <c r="O86" i="2"/>
  <c r="O87" i="2"/>
  <c r="O1140"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112" i="2"/>
  <c r="O131" i="2"/>
  <c r="O132" i="2"/>
  <c r="O133" i="2"/>
  <c r="O134" i="2"/>
  <c r="O135" i="2"/>
  <c r="O136" i="2"/>
  <c r="O137" i="2"/>
  <c r="O138" i="2"/>
  <c r="O139" i="2"/>
  <c r="O140" i="2"/>
  <c r="O141" i="2"/>
  <c r="O142" i="2"/>
  <c r="O143" i="2"/>
  <c r="O1419" i="2"/>
  <c r="O145" i="2"/>
  <c r="O146" i="2"/>
  <c r="O147" i="2"/>
  <c r="O148" i="2"/>
  <c r="O149" i="2"/>
  <c r="O150" i="2"/>
  <c r="O151" i="2"/>
  <c r="O152" i="2"/>
  <c r="O153" i="2"/>
  <c r="O154" i="2"/>
  <c r="O155" i="2"/>
  <c r="O156" i="2"/>
  <c r="O157" i="2"/>
  <c r="O158" i="2"/>
  <c r="O1336" i="2"/>
  <c r="O1337" i="2"/>
  <c r="O1323" i="2"/>
  <c r="O1335" i="2"/>
  <c r="O163" i="2"/>
  <c r="O164" i="2"/>
  <c r="O165" i="2"/>
  <c r="O166" i="2"/>
  <c r="O167" i="2"/>
  <c r="O168" i="2"/>
  <c r="O169" i="2"/>
  <c r="O170" i="2"/>
  <c r="O171" i="2"/>
  <c r="O1141" i="2"/>
  <c r="O1142" i="2"/>
  <c r="O174" i="2"/>
  <c r="O175" i="2"/>
  <c r="O176" i="2"/>
  <c r="O177" i="2"/>
  <c r="O178" i="2"/>
  <c r="O179" i="2"/>
  <c r="O180" i="2"/>
  <c r="O181" i="2"/>
  <c r="O182" i="2"/>
  <c r="O183" i="2"/>
  <c r="O184" i="2"/>
  <c r="O1143" i="2"/>
  <c r="O186" i="2"/>
  <c r="O1471"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1156" i="2"/>
  <c r="O1158" i="2"/>
  <c r="O1177" i="2"/>
  <c r="O224" i="2"/>
  <c r="O226" i="2"/>
  <c r="O228" i="2"/>
  <c r="O229" i="2"/>
  <c r="O230" i="2"/>
  <c r="O1144" i="2"/>
  <c r="O1145" i="2"/>
  <c r="O233" i="2"/>
  <c r="O234" i="2"/>
  <c r="O1182"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82" i="2"/>
  <c r="O83" i="2"/>
  <c r="O392" i="2"/>
  <c r="O1169" i="2"/>
  <c r="O1170" i="2"/>
  <c r="O1171"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1185" i="2"/>
  <c r="O480" i="2"/>
  <c r="O481" i="2"/>
  <c r="O482" i="2"/>
  <c r="O483" i="2"/>
  <c r="O484" i="2"/>
  <c r="O485" i="2"/>
  <c r="O486" i="2"/>
  <c r="O487" i="2"/>
  <c r="O488" i="2"/>
  <c r="O489" i="2"/>
  <c r="O490" i="2"/>
  <c r="O491" i="2"/>
  <c r="O492" i="2"/>
  <c r="O493" i="2"/>
  <c r="O494" i="2"/>
  <c r="O495" i="2"/>
  <c r="O496" i="2"/>
  <c r="O497" i="2"/>
  <c r="O498" i="2"/>
  <c r="O499" i="2"/>
  <c r="O771" i="2"/>
  <c r="O772" i="2"/>
  <c r="O502" i="2"/>
  <c r="O503" i="2"/>
  <c r="O504" i="2"/>
  <c r="O505" i="2"/>
  <c r="O506" i="2"/>
  <c r="O507" i="2"/>
  <c r="O508" i="2"/>
  <c r="O509" i="2"/>
  <c r="O510" i="2"/>
  <c r="O511" i="2"/>
  <c r="O512" i="2"/>
  <c r="O513" i="2"/>
  <c r="O514" i="2"/>
  <c r="O515" i="2"/>
  <c r="O516" i="2"/>
  <c r="O517" i="2"/>
  <c r="O518" i="2"/>
  <c r="O519" i="2"/>
  <c r="O520" i="2"/>
  <c r="O521" i="2"/>
  <c r="O1249" i="2"/>
  <c r="O965" i="2"/>
  <c r="O1146" i="2"/>
  <c r="O1416" i="2"/>
  <c r="O1121" i="2"/>
  <c r="O393" i="2"/>
  <c r="O528" i="2"/>
  <c r="O529" i="2"/>
  <c r="O530" i="2"/>
  <c r="O1147" i="2"/>
  <c r="O1148" i="2"/>
  <c r="O1098" i="2"/>
  <c r="O1101" i="2"/>
  <c r="O1104" i="2"/>
  <c r="O1116" i="2"/>
  <c r="O1123" i="2"/>
  <c r="O1136" i="2"/>
  <c r="O540" i="2"/>
  <c r="O541" i="2"/>
  <c r="O542" i="2"/>
  <c r="O543" i="2"/>
  <c r="O544" i="2"/>
  <c r="O545" i="2"/>
  <c r="O546" i="2"/>
  <c r="O547" i="2"/>
  <c r="O548" i="2"/>
  <c r="O549" i="2"/>
  <c r="O550" i="2"/>
  <c r="O551" i="2"/>
  <c r="O552" i="2"/>
  <c r="O553" i="2"/>
  <c r="O554" i="2"/>
  <c r="O555"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1277" i="2"/>
  <c r="O592" i="2"/>
  <c r="O593" i="2"/>
  <c r="O594" i="2"/>
  <c r="O595"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61" i="2"/>
  <c r="O762" i="2"/>
  <c r="O763" i="2"/>
  <c r="O764" i="2"/>
  <c r="O765" i="2"/>
  <c r="O766" i="2"/>
  <c r="O767" i="2"/>
  <c r="O768" i="2"/>
  <c r="O769" i="2"/>
  <c r="O770" i="2"/>
  <c r="O501" i="2"/>
  <c r="O500" i="2"/>
  <c r="O773" i="2"/>
  <c r="O774" i="2"/>
  <c r="O775" i="2"/>
  <c r="O1183"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4" i="2"/>
  <c r="O832" i="2"/>
  <c r="O833" i="2"/>
  <c r="O834" i="2"/>
  <c r="O835" i="2"/>
  <c r="O836" i="2"/>
  <c r="O837" i="2"/>
  <c r="O838" i="2"/>
  <c r="O839" i="2"/>
  <c r="O840" i="2"/>
  <c r="O841" i="2"/>
  <c r="O842" i="2"/>
  <c r="O843" i="2"/>
  <c r="O844" i="2"/>
  <c r="O845" i="2"/>
  <c r="O846" i="2"/>
  <c r="O847" i="2"/>
  <c r="O848" i="2"/>
  <c r="O849" i="2"/>
  <c r="O850" i="2"/>
  <c r="O851" i="2"/>
  <c r="O852" i="2"/>
  <c r="O853" i="2"/>
  <c r="O854" i="2"/>
  <c r="O855" i="2"/>
  <c r="O88" i="2"/>
  <c r="O130" i="2"/>
  <c r="O144" i="2"/>
  <c r="O159" i="2"/>
  <c r="O860" i="2"/>
  <c r="O861" i="2"/>
  <c r="O862" i="2"/>
  <c r="O863" i="2"/>
  <c r="O864" i="2"/>
  <c r="O865" i="2"/>
  <c r="O185"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160" i="2"/>
  <c r="O221"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1137" i="2"/>
  <c r="O1138" i="2"/>
  <c r="O1139" i="2"/>
  <c r="O1338" i="2"/>
  <c r="O1339" i="2"/>
  <c r="O1340" i="2"/>
  <c r="O1341" i="2"/>
  <c r="O1343" i="2"/>
  <c r="O972" i="2"/>
  <c r="O973" i="2"/>
  <c r="O974" i="2"/>
  <c r="O975" i="2"/>
  <c r="O976" i="2"/>
  <c r="O977" i="2"/>
  <c r="O978" i="2"/>
  <c r="O979" i="2"/>
  <c r="O980" i="2"/>
  <c r="O981" i="2"/>
  <c r="O982" i="2"/>
  <c r="O983" i="2"/>
  <c r="O984" i="2"/>
  <c r="O985" i="2"/>
  <c r="O986" i="2"/>
  <c r="O987" i="2"/>
  <c r="O1281" i="2"/>
  <c r="O990" i="2"/>
  <c r="O991" i="2"/>
  <c r="O992" i="2"/>
  <c r="O993" i="2"/>
  <c r="O994" i="2"/>
  <c r="O995" i="2"/>
  <c r="O1344" i="2"/>
  <c r="O997" i="2"/>
  <c r="O998" i="2"/>
  <c r="O999" i="2"/>
  <c r="O525"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3" i="2"/>
  <c r="O1034" i="2"/>
  <c r="O1035" i="2"/>
  <c r="O1036" i="2"/>
  <c r="O1037" i="2"/>
  <c r="O1038" i="2"/>
  <c r="O1039" i="2"/>
  <c r="O1040" i="2"/>
  <c r="O1041" i="2"/>
  <c r="O1042" i="2"/>
  <c r="O1043" i="2"/>
  <c r="O1045" i="2"/>
  <c r="O1046" i="2"/>
  <c r="O1047" i="2"/>
  <c r="O1048" i="2"/>
  <c r="O1049" i="2"/>
  <c r="O1050" i="2"/>
  <c r="O1051" i="2"/>
  <c r="O1345" i="2"/>
  <c r="O1346" i="2"/>
  <c r="O532" i="2"/>
  <c r="O535" i="2"/>
  <c r="O537" i="2"/>
  <c r="O538" i="2"/>
  <c r="O539" i="2"/>
  <c r="O1491" i="2"/>
  <c r="O1212" i="2"/>
  <c r="O1199" i="2"/>
  <c r="O1065" i="2"/>
  <c r="O1066" i="2"/>
  <c r="O1067" i="2"/>
  <c r="O1068" i="2"/>
  <c r="O1069" i="2"/>
  <c r="O1072" i="2"/>
  <c r="O1073" i="2"/>
  <c r="O1074" i="2"/>
  <c r="O1075" i="2"/>
  <c r="O1371" i="2"/>
  <c r="O1077" i="2"/>
  <c r="O1078" i="2"/>
  <c r="O1079" i="2"/>
  <c r="O1080" i="2"/>
  <c r="O1372" i="2"/>
  <c r="O231" i="2"/>
  <c r="O1172" i="2"/>
  <c r="O1173" i="2"/>
  <c r="O1174" i="2"/>
  <c r="O232" i="2"/>
  <c r="O1256" i="2"/>
  <c r="O1089" i="2"/>
  <c r="O1090" i="2"/>
  <c r="O161" i="2"/>
  <c r="O1092" i="2"/>
  <c r="O1093" i="2"/>
  <c r="O1094" i="2"/>
  <c r="O1095" i="2"/>
  <c r="O1096" i="2"/>
  <c r="O1097" i="2"/>
  <c r="O1391" i="2"/>
  <c r="O1398" i="2"/>
  <c r="O1399" i="2"/>
  <c r="O1400" i="2"/>
  <c r="O1408" i="2"/>
  <c r="O1103" i="2"/>
  <c r="O1409" i="2"/>
  <c r="O1105" i="2"/>
  <c r="O1213" i="2"/>
  <c r="O1109" i="2"/>
  <c r="O1168" i="2"/>
  <c r="O1410" i="2"/>
  <c r="O173" i="2"/>
  <c r="O1114" i="2"/>
  <c r="O1115" i="2"/>
  <c r="O187" i="2"/>
  <c r="O1117" i="2"/>
  <c r="O1118" i="2"/>
  <c r="O1119" i="2"/>
  <c r="O1120" i="2"/>
  <c r="O1266" i="2"/>
  <c r="O531" i="2"/>
  <c r="O1099" i="2"/>
  <c r="O1124" i="2"/>
  <c r="O6" i="2"/>
  <c r="B32" i="16" l="1"/>
  <c r="I54" i="16"/>
  <c r="H54" i="16"/>
  <c r="G54" i="16"/>
  <c r="F54" i="16"/>
  <c r="E54" i="16"/>
  <c r="D54" i="16"/>
  <c r="C54" i="16"/>
  <c r="B54" i="16"/>
  <c r="I52" i="16"/>
  <c r="H52" i="16"/>
  <c r="G52" i="16"/>
  <c r="F52" i="16"/>
  <c r="E52" i="16"/>
  <c r="D52" i="16"/>
  <c r="C52" i="16"/>
  <c r="B52" i="16"/>
  <c r="I45" i="16"/>
  <c r="H45" i="16"/>
  <c r="G45" i="16"/>
  <c r="F45" i="16"/>
  <c r="E45" i="16"/>
  <c r="D45" i="16"/>
  <c r="C45" i="16"/>
  <c r="B45" i="16"/>
  <c r="I43" i="16"/>
  <c r="H43" i="16"/>
  <c r="G43" i="16"/>
  <c r="F43" i="16"/>
  <c r="E43" i="16"/>
  <c r="D43" i="16"/>
  <c r="C43" i="16"/>
  <c r="B43" i="16"/>
  <c r="I36" i="16"/>
  <c r="H36" i="16"/>
  <c r="G36" i="16"/>
  <c r="F36" i="16"/>
  <c r="E36" i="16"/>
  <c r="D36" i="16"/>
  <c r="C36" i="16"/>
  <c r="B36" i="16"/>
  <c r="I34" i="16"/>
  <c r="H34" i="16"/>
  <c r="G34" i="16"/>
  <c r="F34" i="16"/>
  <c r="E34" i="16"/>
  <c r="D34" i="16"/>
  <c r="C34" i="16"/>
  <c r="B34" i="16"/>
  <c r="I65" i="19"/>
  <c r="I66" i="19" s="1"/>
  <c r="H65" i="19"/>
  <c r="H66" i="19" s="1"/>
  <c r="G65" i="19"/>
  <c r="G66" i="19" s="1"/>
  <c r="F65" i="19"/>
  <c r="F66" i="19" s="1"/>
  <c r="E65" i="19"/>
  <c r="E66" i="19" s="1"/>
  <c r="D65" i="19"/>
  <c r="D66" i="19" s="1"/>
  <c r="C65" i="19"/>
  <c r="C66" i="19" s="1"/>
  <c r="B65" i="19"/>
  <c r="B66" i="19" s="1"/>
  <c r="M62" i="19"/>
  <c r="I54" i="19"/>
  <c r="I55" i="19" s="1"/>
  <c r="H54" i="19"/>
  <c r="H55" i="19" s="1"/>
  <c r="G54" i="19"/>
  <c r="G55" i="19" s="1"/>
  <c r="F54" i="19"/>
  <c r="F55" i="19" s="1"/>
  <c r="E54" i="19"/>
  <c r="E55" i="19" s="1"/>
  <c r="D54" i="19"/>
  <c r="D55" i="19" s="1"/>
  <c r="C54" i="19"/>
  <c r="C55" i="19" s="1"/>
  <c r="B54" i="19"/>
  <c r="B55" i="19" s="1"/>
  <c r="I52" i="19"/>
  <c r="I53" i="19" s="1"/>
  <c r="H52" i="19"/>
  <c r="H53" i="19" s="1"/>
  <c r="G52" i="19"/>
  <c r="G53" i="19" s="1"/>
  <c r="F52" i="19"/>
  <c r="F53" i="19" s="1"/>
  <c r="E52" i="19"/>
  <c r="E53" i="19" s="1"/>
  <c r="D52" i="19"/>
  <c r="D53" i="19" s="1"/>
  <c r="C52" i="19"/>
  <c r="C53" i="19" s="1"/>
  <c r="B52" i="19"/>
  <c r="B53" i="19" s="1"/>
  <c r="I45" i="19"/>
  <c r="I46" i="19" s="1"/>
  <c r="H45" i="19"/>
  <c r="H46" i="19" s="1"/>
  <c r="G45" i="19"/>
  <c r="G46" i="19" s="1"/>
  <c r="F45" i="19"/>
  <c r="F46" i="19" s="1"/>
  <c r="E45" i="19"/>
  <c r="E46" i="19" s="1"/>
  <c r="D45" i="19"/>
  <c r="D46" i="19" s="1"/>
  <c r="C45" i="19"/>
  <c r="C46" i="19" s="1"/>
  <c r="B45" i="19"/>
  <c r="B46" i="19" s="1"/>
  <c r="I43" i="19"/>
  <c r="I44" i="19" s="1"/>
  <c r="H43" i="19"/>
  <c r="H44" i="19" s="1"/>
  <c r="G43" i="19"/>
  <c r="G44" i="19" s="1"/>
  <c r="F43" i="19"/>
  <c r="F44" i="19" s="1"/>
  <c r="E43" i="19"/>
  <c r="E44" i="19" s="1"/>
  <c r="D43" i="19"/>
  <c r="D44" i="19" s="1"/>
  <c r="C43" i="19"/>
  <c r="C44" i="19" s="1"/>
  <c r="B43" i="19"/>
  <c r="B44" i="19" s="1"/>
  <c r="I36" i="19"/>
  <c r="I37" i="19" s="1"/>
  <c r="H36" i="19"/>
  <c r="H37" i="19" s="1"/>
  <c r="G36" i="19"/>
  <c r="G37" i="19" s="1"/>
  <c r="F36" i="19"/>
  <c r="F37" i="19" s="1"/>
  <c r="E36" i="19"/>
  <c r="E37" i="19" s="1"/>
  <c r="D36" i="19"/>
  <c r="D37" i="19" s="1"/>
  <c r="C36" i="19"/>
  <c r="B36" i="19"/>
  <c r="B37" i="19" s="1"/>
  <c r="I34" i="19"/>
  <c r="I35" i="19" s="1"/>
  <c r="H34" i="19"/>
  <c r="H35" i="19" s="1"/>
  <c r="G34" i="19"/>
  <c r="G35" i="19" s="1"/>
  <c r="F34" i="19"/>
  <c r="F35" i="19" s="1"/>
  <c r="E34" i="19"/>
  <c r="E35" i="19" s="1"/>
  <c r="D34" i="19"/>
  <c r="D35" i="19" s="1"/>
  <c r="C34" i="19"/>
  <c r="C35" i="19" s="1"/>
  <c r="B34" i="19"/>
  <c r="B35" i="19" s="1"/>
  <c r="I32" i="19"/>
  <c r="H32" i="19"/>
  <c r="G32" i="19"/>
  <c r="F32" i="19"/>
  <c r="E32" i="19"/>
  <c r="D32" i="19"/>
  <c r="C32" i="19"/>
  <c r="B32" i="19"/>
  <c r="K30" i="19"/>
  <c r="M29" i="19"/>
  <c r="O29" i="19" s="1"/>
  <c r="I26" i="19"/>
  <c r="I28" i="19" s="1"/>
  <c r="I29" i="19" s="1"/>
  <c r="H26" i="19"/>
  <c r="H28" i="19" s="1"/>
  <c r="H29" i="19" s="1"/>
  <c r="G26" i="19"/>
  <c r="G28" i="19" s="1"/>
  <c r="G29" i="19" s="1"/>
  <c r="F26" i="19"/>
  <c r="F28" i="19" s="1"/>
  <c r="F29" i="19" s="1"/>
  <c r="E26" i="19"/>
  <c r="E28" i="19" s="1"/>
  <c r="E29" i="19" s="1"/>
  <c r="D26" i="19"/>
  <c r="D28" i="19" s="1"/>
  <c r="D29" i="19" s="1"/>
  <c r="C26" i="19"/>
  <c r="C28" i="19" s="1"/>
  <c r="C29" i="19" s="1"/>
  <c r="B26" i="19"/>
  <c r="B28" i="19" s="1"/>
  <c r="B29" i="19" s="1"/>
  <c r="S22" i="19"/>
  <c r="S24" i="19" s="1"/>
  <c r="O22" i="19"/>
  <c r="O24" i="19" s="1"/>
  <c r="T21" i="19"/>
  <c r="T22" i="19" s="1"/>
  <c r="T24" i="19" s="1"/>
  <c r="S21" i="19"/>
  <c r="R21" i="19"/>
  <c r="R22" i="19" s="1"/>
  <c r="R24" i="19" s="1"/>
  <c r="Q21" i="19"/>
  <c r="Q22" i="19" s="1"/>
  <c r="Q24" i="19" s="1"/>
  <c r="P21" i="19"/>
  <c r="P22" i="19" s="1"/>
  <c r="P24" i="19" s="1"/>
  <c r="O21" i="19"/>
  <c r="N21" i="19"/>
  <c r="N22" i="19" s="1"/>
  <c r="N24" i="19" s="1"/>
  <c r="M21" i="19"/>
  <c r="M22" i="19" s="1"/>
  <c r="M24" i="19" s="1"/>
  <c r="K19" i="19"/>
  <c r="K16" i="19"/>
  <c r="T9" i="19"/>
  <c r="T10" i="19" s="1"/>
  <c r="T12" i="19" s="1"/>
  <c r="S9" i="19"/>
  <c r="S10" i="19" s="1"/>
  <c r="S12" i="19" s="1"/>
  <c r="R9" i="19"/>
  <c r="R10" i="19" s="1"/>
  <c r="R12" i="19" s="1"/>
  <c r="Q9" i="19"/>
  <c r="Q10" i="19" s="1"/>
  <c r="Q12" i="19" s="1"/>
  <c r="P9" i="19"/>
  <c r="P10" i="19" s="1"/>
  <c r="P12" i="19" s="1"/>
  <c r="O9" i="19"/>
  <c r="O10" i="19" s="1"/>
  <c r="O12" i="19" s="1"/>
  <c r="N9" i="19"/>
  <c r="N10" i="19" s="1"/>
  <c r="N12" i="19" s="1"/>
  <c r="M9" i="19"/>
  <c r="M10" i="19" s="1"/>
  <c r="M12" i="19" s="1"/>
  <c r="N9" i="16"/>
  <c r="H31" i="19" l="1"/>
  <c r="F31" i="19"/>
  <c r="I47" i="19"/>
  <c r="I49" i="19" s="1"/>
  <c r="I50" i="19" s="1"/>
  <c r="G38" i="19"/>
  <c r="G40" i="19" s="1"/>
  <c r="G41" i="19" s="1"/>
  <c r="G31" i="19"/>
  <c r="F47" i="19"/>
  <c r="F49" i="19" s="1"/>
  <c r="F50" i="19" s="1"/>
  <c r="C31" i="19"/>
  <c r="B47" i="19"/>
  <c r="B49" i="19" s="1"/>
  <c r="B50" i="19" s="1"/>
  <c r="C47" i="19"/>
  <c r="C49" i="19" s="1"/>
  <c r="C50" i="19" s="1"/>
  <c r="I56" i="19"/>
  <c r="I58" i="19" s="1"/>
  <c r="I61" i="19" s="1"/>
  <c r="I62" i="19" s="1"/>
  <c r="D31" i="19"/>
  <c r="D47" i="19"/>
  <c r="D49" i="19" s="1"/>
  <c r="D50" i="19" s="1"/>
  <c r="B56" i="19"/>
  <c r="B58" i="19" s="1"/>
  <c r="B59" i="19" s="1"/>
  <c r="C56" i="19"/>
  <c r="C58" i="19" s="1"/>
  <c r="B71" i="19"/>
  <c r="B69" i="19"/>
  <c r="D56" i="19"/>
  <c r="D58" i="19" s="1"/>
  <c r="C71" i="19"/>
  <c r="C69" i="19"/>
  <c r="E47" i="19"/>
  <c r="E49" i="19" s="1"/>
  <c r="E50" i="19" s="1"/>
  <c r="I38" i="19"/>
  <c r="I40" i="19" s="1"/>
  <c r="I41" i="19" s="1"/>
  <c r="B38" i="19"/>
  <c r="B40" i="19" s="1"/>
  <c r="B41" i="19" s="1"/>
  <c r="D38" i="19"/>
  <c r="D40" i="19" s="1"/>
  <c r="D41" i="19" s="1"/>
  <c r="E38" i="19"/>
  <c r="E40" i="19" s="1"/>
  <c r="E41" i="19" s="1"/>
  <c r="H71" i="19"/>
  <c r="H69" i="19"/>
  <c r="I71" i="19"/>
  <c r="I69" i="19"/>
  <c r="C37" i="19"/>
  <c r="C38" i="19" s="1"/>
  <c r="C40" i="19" s="1"/>
  <c r="C41" i="19" s="1"/>
  <c r="I31" i="19"/>
  <c r="B31" i="19"/>
  <c r="F38" i="19"/>
  <c r="F40" i="19" s="1"/>
  <c r="F41" i="19" s="1"/>
  <c r="D69" i="19"/>
  <c r="D71" i="19"/>
  <c r="E31" i="19"/>
  <c r="E56" i="19"/>
  <c r="E58" i="19" s="1"/>
  <c r="G47" i="19"/>
  <c r="G49" i="19" s="1"/>
  <c r="G50" i="19" s="1"/>
  <c r="H47" i="19"/>
  <c r="H49" i="19" s="1"/>
  <c r="H50" i="19" s="1"/>
  <c r="G56" i="19"/>
  <c r="G58" i="19" s="1"/>
  <c r="F69" i="19"/>
  <c r="F71" i="19"/>
  <c r="H38" i="19"/>
  <c r="H40" i="19" s="1"/>
  <c r="H41" i="19" s="1"/>
  <c r="F56" i="19"/>
  <c r="F58" i="19" s="1"/>
  <c r="E69" i="19"/>
  <c r="E71" i="19"/>
  <c r="H56" i="19"/>
  <c r="H58" i="19" s="1"/>
  <c r="G71" i="19"/>
  <c r="G69" i="19"/>
  <c r="B61" i="19" l="1"/>
  <c r="B62" i="19" s="1"/>
  <c r="I59" i="19"/>
  <c r="H61" i="19"/>
  <c r="H62" i="19" s="1"/>
  <c r="H59" i="19"/>
  <c r="D59" i="19"/>
  <c r="D61" i="19"/>
  <c r="D62" i="19" s="1"/>
  <c r="G61" i="19"/>
  <c r="G62" i="19" s="1"/>
  <c r="G59" i="19"/>
  <c r="F61" i="19"/>
  <c r="F62" i="19" s="1"/>
  <c r="F59" i="19"/>
  <c r="E61" i="19"/>
  <c r="E62" i="19" s="1"/>
  <c r="E59" i="19"/>
  <c r="C59" i="19"/>
  <c r="C61" i="19"/>
  <c r="C62" i="19" s="1"/>
  <c r="M62" i="16" l="1"/>
  <c r="AS2" i="2"/>
  <c r="AR2" i="2"/>
  <c r="AQ2" i="2"/>
  <c r="AO2" i="2"/>
  <c r="M1" i="2" l="1"/>
  <c r="I32" i="16" l="1"/>
  <c r="H32" i="16"/>
  <c r="G32" i="16"/>
  <c r="F32" i="16"/>
  <c r="E32" i="16"/>
  <c r="D32" i="16"/>
  <c r="C32" i="16"/>
  <c r="AG1" i="2"/>
  <c r="AF1" i="2"/>
  <c r="M29" i="16" l="1"/>
  <c r="O29" i="16" s="1"/>
  <c r="K30" i="16"/>
  <c r="N21" i="16" l="1"/>
  <c r="N22" i="16" s="1"/>
  <c r="N24" i="16" s="1"/>
  <c r="O21" i="16"/>
  <c r="O22" i="16" s="1"/>
  <c r="O24" i="16" s="1"/>
  <c r="P21" i="16"/>
  <c r="P22" i="16" s="1"/>
  <c r="P24" i="16" s="1"/>
  <c r="Q21" i="16"/>
  <c r="Q22" i="16" s="1"/>
  <c r="Q24" i="16" s="1"/>
  <c r="R21" i="16"/>
  <c r="R22" i="16" s="1"/>
  <c r="R24" i="16" s="1"/>
  <c r="S21" i="16"/>
  <c r="S22" i="16" s="1"/>
  <c r="S24" i="16" s="1"/>
  <c r="T21" i="16"/>
  <c r="T22" i="16" s="1"/>
  <c r="T24" i="16" s="1"/>
  <c r="M21" i="16"/>
  <c r="M22" i="16" s="1"/>
  <c r="M24" i="16" s="1"/>
  <c r="T9" i="16"/>
  <c r="T10" i="16" s="1"/>
  <c r="T12" i="16" s="1"/>
  <c r="N10" i="16"/>
  <c r="N12" i="16" s="1"/>
  <c r="O9" i="16"/>
  <c r="O10" i="16" s="1"/>
  <c r="O12" i="16" s="1"/>
  <c r="P9" i="16"/>
  <c r="P10" i="16" s="1"/>
  <c r="P12" i="16" s="1"/>
  <c r="Q9" i="16"/>
  <c r="Q10" i="16" s="1"/>
  <c r="Q12" i="16" s="1"/>
  <c r="R9" i="16"/>
  <c r="R10" i="16" s="1"/>
  <c r="R12" i="16" s="1"/>
  <c r="S9" i="16"/>
  <c r="S10" i="16" s="1"/>
  <c r="S12" i="16" s="1"/>
  <c r="M9" i="16"/>
  <c r="M10" i="16" s="1"/>
  <c r="M12" i="16" s="1"/>
  <c r="D65" i="16"/>
  <c r="D66" i="16" s="1"/>
  <c r="E65" i="16"/>
  <c r="E66" i="16" s="1"/>
  <c r="F65" i="16"/>
  <c r="F66" i="16" s="1"/>
  <c r="G65" i="16"/>
  <c r="G66" i="16" s="1"/>
  <c r="H65" i="16"/>
  <c r="H66" i="16" s="1"/>
  <c r="I65" i="16"/>
  <c r="I66" i="16" s="1"/>
  <c r="C65" i="16"/>
  <c r="C66" i="16" s="1"/>
  <c r="B65" i="16"/>
  <c r="B66" i="16" s="1"/>
  <c r="K16" i="16"/>
  <c r="K19" i="16"/>
  <c r="F69" i="16" l="1"/>
  <c r="F71" i="16"/>
  <c r="E69" i="16"/>
  <c r="E71" i="16"/>
  <c r="D69" i="16"/>
  <c r="D71" i="16"/>
  <c r="G69" i="16"/>
  <c r="G71" i="16"/>
  <c r="B69" i="16"/>
  <c r="B71" i="16"/>
  <c r="C69" i="16"/>
  <c r="C71" i="16"/>
  <c r="I69" i="16"/>
  <c r="I71" i="16"/>
  <c r="H69" i="16"/>
  <c r="H71" i="16"/>
  <c r="I55" i="16" l="1"/>
  <c r="H55" i="16"/>
  <c r="G55" i="16"/>
  <c r="F55" i="16"/>
  <c r="E55" i="16"/>
  <c r="D55" i="16"/>
  <c r="C55" i="16"/>
  <c r="I53" i="16"/>
  <c r="H53" i="16"/>
  <c r="G53" i="16"/>
  <c r="F53" i="16"/>
  <c r="E53" i="16"/>
  <c r="D53" i="16"/>
  <c r="C53" i="16"/>
  <c r="B55" i="16"/>
  <c r="B53" i="16"/>
  <c r="I46" i="16"/>
  <c r="H46" i="16"/>
  <c r="G46" i="16"/>
  <c r="F46" i="16"/>
  <c r="E46" i="16"/>
  <c r="D46" i="16"/>
  <c r="C46" i="16"/>
  <c r="I44" i="16"/>
  <c r="H44" i="16"/>
  <c r="G44" i="16"/>
  <c r="F44" i="16"/>
  <c r="E44" i="16"/>
  <c r="D44" i="16"/>
  <c r="C44" i="16"/>
  <c r="B46" i="16"/>
  <c r="B44" i="16"/>
  <c r="I37" i="16"/>
  <c r="H37" i="16"/>
  <c r="G37" i="16"/>
  <c r="F37" i="16"/>
  <c r="E37" i="16"/>
  <c r="D37" i="16"/>
  <c r="C37" i="16"/>
  <c r="I31" i="16" l="1"/>
  <c r="C31" i="16"/>
  <c r="B37" i="16"/>
  <c r="B31" i="16"/>
  <c r="D31" i="16"/>
  <c r="E31" i="16"/>
  <c r="F31" i="16"/>
  <c r="G31" i="16"/>
  <c r="H31" i="16"/>
  <c r="E28" i="16"/>
  <c r="E29" i="16" s="1"/>
  <c r="F28" i="16"/>
  <c r="F29" i="16" s="1"/>
  <c r="B28" i="16"/>
  <c r="B29" i="16" s="1"/>
  <c r="G28" i="16"/>
  <c r="G29" i="16" s="1"/>
  <c r="H28" i="16"/>
  <c r="H29" i="16" s="1"/>
  <c r="C28" i="16"/>
  <c r="C29" i="16" s="1"/>
  <c r="I28" i="16"/>
  <c r="I29" i="16" s="1"/>
  <c r="D28" i="16"/>
  <c r="D29" i="16" s="1"/>
  <c r="B56" i="16"/>
  <c r="B58" i="16" s="1"/>
  <c r="B47" i="16"/>
  <c r="B49" i="16" s="1"/>
  <c r="B50" i="16" s="1"/>
  <c r="C47" i="16"/>
  <c r="C49" i="16" s="1"/>
  <c r="C50" i="16" s="1"/>
  <c r="C56" i="16"/>
  <c r="C58" i="16" s="1"/>
  <c r="G56" i="16"/>
  <c r="G58" i="16" s="1"/>
  <c r="I47" i="16"/>
  <c r="I49" i="16" s="1"/>
  <c r="I50" i="16" s="1"/>
  <c r="F56" i="16"/>
  <c r="F58" i="16" s="1"/>
  <c r="D47" i="16"/>
  <c r="D49" i="16" s="1"/>
  <c r="D50" i="16" s="1"/>
  <c r="D56" i="16"/>
  <c r="D58" i="16" s="1"/>
  <c r="E47" i="16"/>
  <c r="E49" i="16" s="1"/>
  <c r="E50" i="16" s="1"/>
  <c r="I56" i="16"/>
  <c r="I58" i="16" s="1"/>
  <c r="E56" i="16"/>
  <c r="E58" i="16" s="1"/>
  <c r="H47" i="16"/>
  <c r="H49" i="16" s="1"/>
  <c r="H50" i="16" s="1"/>
  <c r="H56" i="16"/>
  <c r="H58" i="16" s="1"/>
  <c r="F47" i="16"/>
  <c r="F49" i="16" s="1"/>
  <c r="F50" i="16" s="1"/>
  <c r="G47" i="16"/>
  <c r="G49" i="16" s="1"/>
  <c r="G50" i="16" s="1"/>
  <c r="C59" i="16" l="1"/>
  <c r="C61" i="16"/>
  <c r="C62" i="16" s="1"/>
  <c r="G59" i="16"/>
  <c r="G61" i="16"/>
  <c r="G62" i="16" s="1"/>
  <c r="I59" i="16"/>
  <c r="I61" i="16"/>
  <c r="I62" i="16" s="1"/>
  <c r="B59" i="16"/>
  <c r="B61" i="16"/>
  <c r="B62" i="16" s="1"/>
  <c r="F59" i="16"/>
  <c r="F61" i="16"/>
  <c r="F62" i="16" s="1"/>
  <c r="E59" i="16"/>
  <c r="E61" i="16"/>
  <c r="E62" i="16" s="1"/>
  <c r="D59" i="16"/>
  <c r="D61" i="16"/>
  <c r="D62" i="16" s="1"/>
  <c r="H59" i="16"/>
  <c r="H61" i="16"/>
  <c r="H62" i="16" s="1"/>
  <c r="I35" i="16"/>
  <c r="I38" i="16" s="1"/>
  <c r="I40" i="16" s="1"/>
  <c r="I41" i="16" s="1"/>
  <c r="H35" i="16"/>
  <c r="H38" i="16" s="1"/>
  <c r="H40" i="16" s="1"/>
  <c r="H41" i="16" s="1"/>
  <c r="G35" i="16"/>
  <c r="G38" i="16" s="1"/>
  <c r="G40" i="16" s="1"/>
  <c r="G41" i="16" s="1"/>
  <c r="F35" i="16"/>
  <c r="F38" i="16" s="1"/>
  <c r="F40" i="16" s="1"/>
  <c r="F41" i="16" s="1"/>
  <c r="E35" i="16"/>
  <c r="E38" i="16" s="1"/>
  <c r="E40" i="16" s="1"/>
  <c r="E41" i="16" s="1"/>
  <c r="D35" i="16"/>
  <c r="D38" i="16" s="1"/>
  <c r="D40" i="16" s="1"/>
  <c r="D41" i="16" s="1"/>
  <c r="C35" i="16"/>
  <c r="C38" i="16" s="1"/>
  <c r="C40" i="16" s="1"/>
  <c r="C41" i="16" s="1"/>
  <c r="B35" i="16"/>
  <c r="B38" i="16" s="1"/>
  <c r="B40" i="16" s="1"/>
  <c r="B41" i="16" s="1"/>
  <c r="AE1" i="2" l="1"/>
  <c r="AE2" i="2" s="1"/>
  <c r="AJ2" i="2"/>
  <c r="AL2" i="2"/>
  <c r="AI2" i="2"/>
  <c r="AH2" i="2"/>
  <c r="AG2" i="2"/>
  <c r="AF2" i="2"/>
  <c r="D45" i="6" l="1"/>
  <c r="D46" i="6"/>
  <c r="D47" i="6"/>
  <c r="D48" i="6"/>
  <c r="D49" i="6"/>
  <c r="D50" i="6"/>
  <c r="D13" i="6"/>
  <c r="D18" i="6"/>
  <c r="D20" i="6"/>
  <c r="D126" i="6"/>
  <c r="D125" i="6"/>
  <c r="D124" i="6"/>
  <c r="D44" i="6" l="1"/>
  <c r="D72" i="6"/>
  <c r="D71" i="6"/>
  <c r="D70" i="6"/>
  <c r="D68" i="6"/>
  <c r="D67" i="6"/>
  <c r="D69" i="6"/>
  <c r="D64" i="6"/>
  <c r="D65" i="6"/>
  <c r="D66" i="6"/>
  <c r="D32" i="6"/>
  <c r="D33" i="6"/>
  <c r="D52" i="6"/>
  <c r="D51" i="6"/>
  <c r="D40" i="6"/>
  <c r="D39" i="6"/>
  <c r="D35" i="6"/>
  <c r="D34" i="6"/>
  <c r="D31" i="6"/>
  <c r="D30" i="6"/>
  <c r="D28" i="6"/>
  <c r="D27" i="6"/>
  <c r="D26" i="6"/>
  <c r="D24" i="6"/>
  <c r="D23" i="6"/>
  <c r="D22" i="6"/>
  <c r="D17" i="6"/>
  <c r="D16" i="6"/>
  <c r="D15" i="6"/>
  <c r="D14" i="6"/>
  <c r="D12" i="6"/>
  <c r="D11" i="6"/>
  <c r="D10" i="6"/>
  <c r="D9" i="6"/>
  <c r="D8" i="6"/>
  <c r="D7" i="6"/>
  <c r="D6" i="6"/>
  <c r="D5" i="6"/>
  <c r="D4" i="6"/>
  <c r="D3" i="6"/>
  <c r="D2" i="6"/>
  <c r="D329" i="5"/>
  <c r="D328" i="5"/>
  <c r="D327" i="5"/>
  <c r="D326" i="5"/>
  <c r="D325" i="5"/>
  <c r="F324" i="5"/>
  <c r="F323" i="5"/>
  <c r="F322" i="5"/>
  <c r="F321" i="5"/>
  <c r="F320" i="5"/>
  <c r="F319" i="5"/>
  <c r="F318" i="5"/>
  <c r="F317" i="5"/>
  <c r="F316" i="5"/>
  <c r="F315" i="5"/>
  <c r="G314" i="5"/>
  <c r="H314" i="5" s="1"/>
  <c r="F313" i="5"/>
  <c r="D313" i="5"/>
  <c r="G313" i="5" s="1"/>
  <c r="H313" i="5" s="1"/>
  <c r="F312" i="5"/>
  <c r="D312" i="5"/>
  <c r="G312" i="5" s="1"/>
  <c r="H312" i="5" s="1"/>
  <c r="F311" i="5"/>
  <c r="D311" i="5"/>
  <c r="G311" i="5" s="1"/>
  <c r="H311" i="5" s="1"/>
  <c r="F310" i="5"/>
  <c r="D310" i="5"/>
  <c r="G310" i="5" s="1"/>
  <c r="H310" i="5" s="1"/>
  <c r="F309" i="5"/>
  <c r="D309" i="5"/>
  <c r="G309" i="5" s="1"/>
  <c r="H309" i="5" s="1"/>
  <c r="F308" i="5"/>
  <c r="D308" i="5"/>
  <c r="G308" i="5" s="1"/>
  <c r="H308" i="5" s="1"/>
  <c r="F307" i="5"/>
  <c r="D307" i="5"/>
  <c r="G307" i="5" s="1"/>
  <c r="H307" i="5" s="1"/>
  <c r="F306" i="5"/>
  <c r="D306" i="5"/>
  <c r="G306" i="5" s="1"/>
  <c r="H306" i="5" s="1"/>
  <c r="F305" i="5"/>
  <c r="D305" i="5"/>
  <c r="G305" i="5" s="1"/>
  <c r="H305" i="5" s="1"/>
  <c r="F304" i="5"/>
  <c r="D304" i="5"/>
  <c r="G304" i="5" s="1"/>
  <c r="H304" i="5" s="1"/>
  <c r="F303" i="5"/>
  <c r="D303" i="5"/>
  <c r="G303" i="5" s="1"/>
  <c r="H303" i="5" s="1"/>
  <c r="F302" i="5"/>
  <c r="D302" i="5"/>
  <c r="G302" i="5" s="1"/>
  <c r="H302" i="5" s="1"/>
  <c r="F301" i="5"/>
  <c r="D301" i="5"/>
  <c r="G301" i="5" s="1"/>
  <c r="H301" i="5" s="1"/>
  <c r="F300" i="5"/>
  <c r="D300" i="5"/>
  <c r="G300" i="5" s="1"/>
  <c r="H300" i="5" s="1"/>
  <c r="F299" i="5"/>
  <c r="D299" i="5"/>
  <c r="G299" i="5" s="1"/>
  <c r="H299" i="5" s="1"/>
  <c r="F298" i="5"/>
  <c r="D298" i="5"/>
  <c r="G298" i="5" s="1"/>
  <c r="H298" i="5" s="1"/>
  <c r="F297" i="5"/>
  <c r="D297" i="5"/>
  <c r="G297" i="5" s="1"/>
  <c r="H297" i="5" s="1"/>
  <c r="F296" i="5"/>
  <c r="D296" i="5"/>
  <c r="G296" i="5" s="1"/>
  <c r="H296" i="5" s="1"/>
  <c r="F295" i="5"/>
  <c r="D295" i="5"/>
  <c r="G295" i="5" s="1"/>
  <c r="H295" i="5" s="1"/>
  <c r="F294" i="5"/>
  <c r="D294" i="5"/>
  <c r="G294" i="5" s="1"/>
  <c r="H294" i="5" s="1"/>
  <c r="F293" i="5"/>
  <c r="D293" i="5"/>
  <c r="G293" i="5" s="1"/>
  <c r="H293" i="5" s="1"/>
  <c r="F292" i="5"/>
  <c r="D292" i="5"/>
  <c r="G292" i="5" s="1"/>
  <c r="H292" i="5" s="1"/>
  <c r="F291" i="5"/>
  <c r="D291" i="5"/>
  <c r="G291" i="5" s="1"/>
  <c r="H291" i="5" s="1"/>
  <c r="F290" i="5"/>
  <c r="D290" i="5"/>
  <c r="G290" i="5" s="1"/>
  <c r="H290" i="5" s="1"/>
  <c r="F289" i="5"/>
  <c r="D289" i="5"/>
  <c r="G289" i="5" s="1"/>
  <c r="H289" i="5" s="1"/>
  <c r="F288" i="5"/>
  <c r="D288" i="5"/>
  <c r="G288" i="5" s="1"/>
  <c r="H288" i="5" s="1"/>
  <c r="F287" i="5"/>
  <c r="D287" i="5"/>
  <c r="G287" i="5" s="1"/>
  <c r="H287" i="5" s="1"/>
  <c r="F286" i="5"/>
  <c r="D286" i="5"/>
  <c r="G286" i="5" s="1"/>
  <c r="H286" i="5" s="1"/>
  <c r="F285" i="5"/>
  <c r="D285" i="5"/>
  <c r="G285" i="5" s="1"/>
  <c r="H285" i="5" s="1"/>
  <c r="F284" i="5"/>
  <c r="D284" i="5"/>
  <c r="G284" i="5" s="1"/>
  <c r="H284" i="5" s="1"/>
  <c r="F283" i="5"/>
  <c r="D283" i="5"/>
  <c r="G283" i="5" s="1"/>
  <c r="H283" i="5" s="1"/>
  <c r="F282" i="5"/>
  <c r="D282" i="5"/>
  <c r="G282" i="5" s="1"/>
  <c r="H282" i="5" s="1"/>
  <c r="F281" i="5"/>
  <c r="D281" i="5"/>
  <c r="G281" i="5" s="1"/>
  <c r="H281" i="5" s="1"/>
  <c r="F280" i="5"/>
  <c r="D280" i="5"/>
  <c r="G280" i="5" s="1"/>
  <c r="H280" i="5" s="1"/>
  <c r="F279" i="5"/>
  <c r="D279" i="5"/>
  <c r="G279" i="5" s="1"/>
  <c r="H279" i="5" s="1"/>
  <c r="F278" i="5"/>
  <c r="D278" i="5"/>
  <c r="G278" i="5" s="1"/>
  <c r="H278" i="5" s="1"/>
  <c r="F277" i="5"/>
  <c r="D277" i="5"/>
  <c r="G277" i="5" s="1"/>
  <c r="H277" i="5" s="1"/>
  <c r="F276" i="5"/>
  <c r="D276" i="5"/>
  <c r="G276" i="5" s="1"/>
  <c r="H276" i="5" s="1"/>
  <c r="F275" i="5"/>
  <c r="D275" i="5"/>
  <c r="G275" i="5" s="1"/>
  <c r="H275" i="5" s="1"/>
  <c r="F274" i="5"/>
  <c r="D274" i="5"/>
  <c r="G274" i="5" s="1"/>
  <c r="H274" i="5" s="1"/>
  <c r="F273" i="5"/>
  <c r="D273" i="5"/>
  <c r="G273" i="5" s="1"/>
  <c r="H273" i="5" s="1"/>
  <c r="F272" i="5"/>
  <c r="D272" i="5"/>
  <c r="G272" i="5" s="1"/>
  <c r="H272" i="5" s="1"/>
  <c r="F271" i="5"/>
  <c r="D271" i="5"/>
  <c r="G271" i="5" s="1"/>
  <c r="H271" i="5" s="1"/>
  <c r="F270" i="5"/>
  <c r="D270" i="5"/>
  <c r="G270" i="5" s="1"/>
  <c r="H270" i="5" s="1"/>
  <c r="F269" i="5"/>
  <c r="D269" i="5"/>
  <c r="G269" i="5" s="1"/>
  <c r="H269" i="5" s="1"/>
  <c r="F268" i="5"/>
  <c r="D268" i="5"/>
  <c r="G268" i="5" s="1"/>
  <c r="H268" i="5" s="1"/>
  <c r="F267" i="5"/>
  <c r="D267" i="5"/>
  <c r="G267" i="5" s="1"/>
  <c r="H267" i="5" s="1"/>
  <c r="F266" i="5"/>
  <c r="D266" i="5"/>
  <c r="G266" i="5" s="1"/>
  <c r="H266" i="5" s="1"/>
  <c r="F265" i="5"/>
  <c r="D265" i="5"/>
  <c r="G265" i="5" s="1"/>
  <c r="H265" i="5" s="1"/>
  <c r="F264" i="5"/>
  <c r="D264" i="5"/>
  <c r="G264" i="5" s="1"/>
  <c r="H264" i="5" s="1"/>
  <c r="F263" i="5"/>
  <c r="D263" i="5"/>
  <c r="G263" i="5" s="1"/>
  <c r="H263" i="5" s="1"/>
  <c r="F262" i="5"/>
  <c r="D262" i="5"/>
  <c r="G262" i="5" s="1"/>
  <c r="H262" i="5" s="1"/>
  <c r="F261" i="5"/>
  <c r="D261" i="5"/>
  <c r="G261" i="5" s="1"/>
  <c r="H261" i="5" s="1"/>
  <c r="F260" i="5"/>
  <c r="D260" i="5"/>
  <c r="G260" i="5" s="1"/>
  <c r="H260" i="5" s="1"/>
  <c r="F259" i="5"/>
  <c r="D259" i="5"/>
  <c r="G259" i="5" s="1"/>
  <c r="H259" i="5" s="1"/>
  <c r="F258" i="5"/>
  <c r="D258" i="5"/>
  <c r="G258" i="5" s="1"/>
  <c r="H258" i="5" s="1"/>
  <c r="F257" i="5"/>
  <c r="D257" i="5"/>
  <c r="G257" i="5" s="1"/>
  <c r="H257" i="5" s="1"/>
  <c r="F256" i="5"/>
  <c r="D256" i="5"/>
  <c r="G256" i="5" s="1"/>
  <c r="H256" i="5" s="1"/>
  <c r="F255" i="5"/>
  <c r="D255" i="5"/>
  <c r="G255" i="5" s="1"/>
  <c r="H255" i="5" s="1"/>
  <c r="F254" i="5"/>
  <c r="D254" i="5"/>
  <c r="G254" i="5" s="1"/>
  <c r="H254" i="5" s="1"/>
  <c r="F253" i="5"/>
  <c r="D253" i="5"/>
  <c r="G253" i="5" s="1"/>
  <c r="H253" i="5" s="1"/>
  <c r="F252" i="5"/>
  <c r="D252" i="5"/>
  <c r="G252" i="5" s="1"/>
  <c r="H252" i="5" s="1"/>
  <c r="F251" i="5"/>
  <c r="D251" i="5"/>
  <c r="G251" i="5" s="1"/>
  <c r="H251" i="5" s="1"/>
  <c r="F250" i="5"/>
  <c r="D250" i="5"/>
  <c r="G250" i="5" s="1"/>
  <c r="H250" i="5" s="1"/>
  <c r="F249" i="5"/>
  <c r="D249" i="5"/>
  <c r="G249" i="5" s="1"/>
  <c r="H249" i="5" s="1"/>
  <c r="F248" i="5"/>
  <c r="D248" i="5"/>
  <c r="G248" i="5" s="1"/>
  <c r="H248" i="5" s="1"/>
  <c r="F247" i="5"/>
  <c r="D247" i="5"/>
  <c r="G247" i="5" s="1"/>
  <c r="H247" i="5" s="1"/>
  <c r="F246" i="5"/>
  <c r="D246" i="5"/>
  <c r="G246" i="5" s="1"/>
  <c r="H246" i="5" s="1"/>
  <c r="F245" i="5"/>
  <c r="D245" i="5"/>
  <c r="G245" i="5" s="1"/>
  <c r="H245" i="5" s="1"/>
  <c r="F244" i="5"/>
  <c r="D244" i="5"/>
  <c r="G244" i="5" s="1"/>
  <c r="H244" i="5" s="1"/>
  <c r="F243" i="5"/>
  <c r="D243" i="5"/>
  <c r="G243" i="5" s="1"/>
  <c r="H243" i="5" s="1"/>
  <c r="F242" i="5"/>
  <c r="D242" i="5"/>
  <c r="G242" i="5" s="1"/>
  <c r="H242" i="5" s="1"/>
  <c r="F241" i="5"/>
  <c r="D241" i="5"/>
  <c r="G241" i="5" s="1"/>
  <c r="H241" i="5" s="1"/>
  <c r="F240" i="5"/>
  <c r="D240" i="5"/>
  <c r="G240" i="5" s="1"/>
  <c r="H240" i="5" s="1"/>
  <c r="F239" i="5"/>
  <c r="D239" i="5"/>
  <c r="G239" i="5" s="1"/>
  <c r="H239" i="5" s="1"/>
  <c r="F238" i="5"/>
  <c r="D238" i="5"/>
  <c r="G238" i="5" s="1"/>
  <c r="H238" i="5" s="1"/>
  <c r="F237" i="5"/>
  <c r="D237" i="5"/>
  <c r="G237" i="5" s="1"/>
  <c r="H237" i="5" s="1"/>
  <c r="F236" i="5"/>
  <c r="D236" i="5"/>
  <c r="G236" i="5" s="1"/>
  <c r="H236" i="5" s="1"/>
  <c r="F235" i="5"/>
  <c r="D235" i="5"/>
  <c r="G235" i="5" s="1"/>
  <c r="H235" i="5" s="1"/>
  <c r="F234" i="5"/>
  <c r="D234" i="5"/>
  <c r="G234" i="5" s="1"/>
  <c r="H234" i="5" s="1"/>
  <c r="F233" i="5"/>
  <c r="D233" i="5"/>
  <c r="G233" i="5" s="1"/>
  <c r="H233" i="5" s="1"/>
  <c r="F232" i="5"/>
  <c r="D232" i="5"/>
  <c r="G232" i="5" s="1"/>
  <c r="H232" i="5" s="1"/>
  <c r="F231" i="5"/>
  <c r="D231" i="5"/>
  <c r="G231" i="5" s="1"/>
  <c r="H231" i="5" s="1"/>
  <c r="F230" i="5"/>
  <c r="D230" i="5"/>
  <c r="G230" i="5" s="1"/>
  <c r="H230" i="5" s="1"/>
  <c r="F229" i="5"/>
  <c r="D229" i="5"/>
  <c r="G229" i="5" s="1"/>
  <c r="H229" i="5" s="1"/>
  <c r="F228" i="5"/>
  <c r="D228" i="5"/>
  <c r="G228" i="5" s="1"/>
  <c r="H228" i="5" s="1"/>
  <c r="F227" i="5"/>
  <c r="D227" i="5"/>
  <c r="G227" i="5" s="1"/>
  <c r="H227" i="5" s="1"/>
  <c r="F226" i="5"/>
  <c r="D226" i="5"/>
  <c r="G226" i="5" s="1"/>
  <c r="H226" i="5" s="1"/>
  <c r="F225" i="5"/>
  <c r="D225" i="5"/>
  <c r="G225" i="5" s="1"/>
  <c r="H225" i="5" s="1"/>
  <c r="F224" i="5"/>
  <c r="D224" i="5"/>
  <c r="G224" i="5" s="1"/>
  <c r="H224" i="5" s="1"/>
  <c r="F223" i="5"/>
  <c r="D223" i="5"/>
  <c r="G223" i="5" s="1"/>
  <c r="H223" i="5" s="1"/>
  <c r="F222" i="5"/>
  <c r="D222" i="5"/>
  <c r="G222" i="5" s="1"/>
  <c r="H222" i="5" s="1"/>
  <c r="F221" i="5"/>
  <c r="D221" i="5"/>
  <c r="G221" i="5" s="1"/>
  <c r="H221" i="5" s="1"/>
  <c r="F220" i="5"/>
  <c r="D220" i="5"/>
  <c r="G220" i="5" s="1"/>
  <c r="H220" i="5" s="1"/>
  <c r="F219" i="5"/>
  <c r="D219" i="5"/>
  <c r="G219" i="5" s="1"/>
  <c r="H219" i="5" s="1"/>
  <c r="F218" i="5"/>
  <c r="D218" i="5"/>
  <c r="G218" i="5" s="1"/>
  <c r="H218" i="5" s="1"/>
  <c r="F217" i="5"/>
  <c r="D217" i="5"/>
  <c r="G217" i="5" s="1"/>
  <c r="H217" i="5" s="1"/>
  <c r="F216" i="5"/>
  <c r="D216" i="5"/>
  <c r="G216" i="5" s="1"/>
  <c r="H216" i="5" s="1"/>
  <c r="F215" i="5"/>
  <c r="D215" i="5"/>
  <c r="G215" i="5" s="1"/>
  <c r="H215" i="5" s="1"/>
  <c r="F214" i="5"/>
  <c r="D214" i="5"/>
  <c r="G214" i="5" s="1"/>
  <c r="H214" i="5" s="1"/>
  <c r="F213" i="5"/>
  <c r="D213" i="5"/>
  <c r="G213" i="5" s="1"/>
  <c r="H213" i="5" s="1"/>
  <c r="F212" i="5"/>
  <c r="D212" i="5"/>
  <c r="G212" i="5" s="1"/>
  <c r="H212" i="5" s="1"/>
  <c r="F211" i="5"/>
  <c r="D211" i="5"/>
  <c r="G211" i="5" s="1"/>
  <c r="H211" i="5" s="1"/>
  <c r="F210" i="5"/>
  <c r="D210" i="5"/>
  <c r="G210" i="5" s="1"/>
  <c r="H210" i="5" s="1"/>
  <c r="F209" i="5"/>
  <c r="D209" i="5"/>
  <c r="G209" i="5" s="1"/>
  <c r="H209" i="5" s="1"/>
  <c r="F208" i="5"/>
  <c r="D208" i="5"/>
  <c r="G208" i="5" s="1"/>
  <c r="H208" i="5" s="1"/>
  <c r="F207" i="5"/>
  <c r="D207" i="5"/>
  <c r="G207" i="5" s="1"/>
  <c r="H207" i="5" s="1"/>
  <c r="F206" i="5"/>
  <c r="D206" i="5"/>
  <c r="G206" i="5" s="1"/>
  <c r="H206" i="5" s="1"/>
  <c r="F205" i="5"/>
  <c r="D205" i="5"/>
  <c r="G205" i="5" s="1"/>
  <c r="H205" i="5" s="1"/>
  <c r="F204" i="5"/>
  <c r="D204" i="5"/>
  <c r="G204" i="5" s="1"/>
  <c r="H204" i="5" s="1"/>
  <c r="F203" i="5"/>
  <c r="D203" i="5"/>
  <c r="G203" i="5" s="1"/>
  <c r="H203" i="5" s="1"/>
  <c r="F202" i="5"/>
  <c r="D202" i="5"/>
  <c r="G202" i="5" s="1"/>
  <c r="H202" i="5" s="1"/>
  <c r="F201" i="5"/>
  <c r="D201" i="5"/>
  <c r="G201" i="5" s="1"/>
  <c r="H201" i="5" s="1"/>
  <c r="F200" i="5"/>
  <c r="D200" i="5"/>
  <c r="G200" i="5" s="1"/>
  <c r="H200" i="5" s="1"/>
  <c r="F199" i="5"/>
  <c r="D199" i="5"/>
  <c r="G199" i="5" s="1"/>
  <c r="H199" i="5" s="1"/>
  <c r="F198" i="5"/>
  <c r="D198" i="5"/>
  <c r="G198" i="5" s="1"/>
  <c r="H198" i="5" s="1"/>
  <c r="F197" i="5"/>
  <c r="D197" i="5"/>
  <c r="G197" i="5" s="1"/>
  <c r="H197" i="5" s="1"/>
  <c r="F196" i="5"/>
  <c r="D196" i="5"/>
  <c r="G196" i="5" s="1"/>
  <c r="H196" i="5" s="1"/>
  <c r="F195" i="5"/>
  <c r="D195" i="5"/>
  <c r="G195" i="5" s="1"/>
  <c r="H195" i="5" s="1"/>
  <c r="F194" i="5"/>
  <c r="D194" i="5"/>
  <c r="G194" i="5" s="1"/>
  <c r="H194" i="5" s="1"/>
  <c r="F193" i="5"/>
  <c r="D193" i="5"/>
  <c r="G193" i="5" s="1"/>
  <c r="H193" i="5" s="1"/>
  <c r="F192" i="5"/>
  <c r="D192" i="5"/>
  <c r="G192" i="5" s="1"/>
  <c r="H192" i="5" s="1"/>
  <c r="F191" i="5"/>
  <c r="D191" i="5"/>
  <c r="G191" i="5" s="1"/>
  <c r="H191" i="5" s="1"/>
  <c r="F190" i="5"/>
  <c r="D190" i="5"/>
  <c r="G190" i="5" s="1"/>
  <c r="H190" i="5" s="1"/>
  <c r="F189" i="5"/>
  <c r="D189" i="5"/>
  <c r="G189" i="5" s="1"/>
  <c r="H189" i="5" s="1"/>
  <c r="F188" i="5"/>
  <c r="D188" i="5"/>
  <c r="G188" i="5" s="1"/>
  <c r="H188" i="5" s="1"/>
  <c r="D184" i="5"/>
  <c r="D183" i="5"/>
  <c r="D182" i="5"/>
  <c r="D181" i="5"/>
  <c r="D180" i="5"/>
  <c r="D179" i="5"/>
  <c r="D178" i="5"/>
  <c r="D177" i="5"/>
  <c r="G176" i="5"/>
  <c r="H176" i="5" s="1"/>
  <c r="G175" i="5"/>
  <c r="H175" i="5" s="1"/>
  <c r="F174" i="5"/>
  <c r="D174" i="5"/>
  <c r="G174" i="5" s="1"/>
  <c r="H174" i="5" s="1"/>
  <c r="D171" i="5"/>
  <c r="D170" i="5"/>
  <c r="D166" i="5"/>
  <c r="D165" i="5"/>
  <c r="D164" i="5"/>
  <c r="D163" i="5"/>
  <c r="D162" i="5"/>
  <c r="D160" i="5"/>
  <c r="D159" i="5"/>
  <c r="D158" i="5"/>
  <c r="D156" i="5"/>
  <c r="D155" i="5"/>
  <c r="D154" i="5"/>
  <c r="D152" i="5"/>
  <c r="D150" i="5"/>
  <c r="D149" i="5"/>
  <c r="D148" i="5"/>
  <c r="D147" i="5"/>
  <c r="D146" i="5"/>
  <c r="D145" i="5"/>
  <c r="D144" i="5"/>
  <c r="D143" i="5"/>
  <c r="D142" i="5"/>
  <c r="D141" i="5"/>
  <c r="D140" i="5"/>
  <c r="D139" i="5"/>
  <c r="D138" i="5"/>
  <c r="D137" i="5"/>
  <c r="D136" i="5"/>
  <c r="D135" i="5"/>
  <c r="D134" i="5"/>
  <c r="F131" i="5"/>
  <c r="D131" i="5"/>
  <c r="G131" i="5" s="1"/>
  <c r="H131" i="5" s="1"/>
  <c r="D125" i="5"/>
  <c r="D124" i="5"/>
  <c r="D123" i="5"/>
  <c r="D122" i="5"/>
  <c r="D121" i="5"/>
  <c r="D120" i="5"/>
  <c r="D114" i="5"/>
  <c r="D113" i="5"/>
  <c r="D112" i="5"/>
  <c r="D111" i="5"/>
  <c r="D110" i="5"/>
  <c r="D109" i="5"/>
  <c r="D108" i="5"/>
  <c r="D107" i="5"/>
  <c r="D106" i="5"/>
  <c r="D105" i="5"/>
  <c r="D104" i="5"/>
  <c r="D103" i="5"/>
  <c r="D102" i="5"/>
  <c r="D101" i="5"/>
  <c r="D100" i="5"/>
  <c r="D99" i="5"/>
  <c r="D98" i="5"/>
  <c r="D97" i="5"/>
  <c r="D96" i="5"/>
  <c r="D95" i="5"/>
  <c r="F94" i="5"/>
  <c r="D94" i="5"/>
  <c r="G94" i="5" s="1"/>
  <c r="H94" i="5" s="1"/>
  <c r="F93" i="5"/>
  <c r="D93" i="5"/>
  <c r="G93" i="5" s="1"/>
  <c r="H93" i="5" s="1"/>
  <c r="F92" i="5"/>
  <c r="D92" i="5"/>
  <c r="G92" i="5" s="1"/>
  <c r="H92" i="5" s="1"/>
  <c r="F91" i="5"/>
  <c r="D91" i="5"/>
  <c r="G91" i="5" s="1"/>
  <c r="H91" i="5" s="1"/>
  <c r="F90" i="5"/>
  <c r="D90" i="5"/>
  <c r="G90" i="5" s="1"/>
  <c r="H90" i="5" s="1"/>
  <c r="F89" i="5"/>
  <c r="D89" i="5"/>
  <c r="G89" i="5" s="1"/>
  <c r="H89" i="5" s="1"/>
  <c r="F88" i="5"/>
  <c r="D88" i="5"/>
  <c r="G88" i="5" s="1"/>
  <c r="H88" i="5" s="1"/>
  <c r="F87" i="5"/>
  <c r="D87" i="5"/>
  <c r="G87" i="5" s="1"/>
  <c r="H87" i="5" s="1"/>
  <c r="F86" i="5"/>
  <c r="D86" i="5"/>
  <c r="G86" i="5" s="1"/>
  <c r="H86" i="5" s="1"/>
  <c r="F85" i="5"/>
  <c r="D85" i="5"/>
  <c r="G85" i="5" s="1"/>
  <c r="H85" i="5" s="1"/>
  <c r="F84" i="5"/>
  <c r="D84" i="5"/>
  <c r="G84" i="5" s="1"/>
  <c r="H84" i="5" s="1"/>
  <c r="F83" i="5"/>
  <c r="D83" i="5"/>
  <c r="G83" i="5" s="1"/>
  <c r="H83" i="5" s="1"/>
  <c r="D75" i="5"/>
  <c r="D74" i="5"/>
  <c r="D73" i="5"/>
  <c r="D72" i="5"/>
  <c r="D71" i="5"/>
  <c r="D70" i="5"/>
  <c r="D69" i="5"/>
  <c r="D68" i="5"/>
  <c r="D67"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H32" i="5"/>
  <c r="H31" i="5"/>
  <c r="D31" i="5"/>
  <c r="H30" i="5"/>
  <c r="D30" i="5"/>
  <c r="D29" i="5"/>
  <c r="D28" i="5"/>
  <c r="H27" i="5"/>
  <c r="D27" i="5"/>
  <c r="H26" i="5"/>
  <c r="D26" i="5"/>
  <c r="H25" i="5"/>
  <c r="D25" i="5"/>
  <c r="H24" i="5"/>
  <c r="D24" i="5"/>
  <c r="H23" i="5"/>
  <c r="D23" i="5"/>
  <c r="H22" i="5"/>
  <c r="D22" i="5"/>
  <c r="H21" i="5"/>
  <c r="D21" i="5"/>
  <c r="H20" i="5"/>
  <c r="D20" i="5"/>
  <c r="H19" i="5"/>
  <c r="D19" i="5"/>
  <c r="H18" i="5"/>
  <c r="D18" i="5"/>
  <c r="H17" i="5"/>
  <c r="D17" i="5"/>
  <c r="H16" i="5"/>
  <c r="D16" i="5"/>
  <c r="H15" i="5"/>
  <c r="D15" i="5"/>
  <c r="H14" i="5"/>
  <c r="D14" i="5"/>
  <c r="H13" i="5"/>
  <c r="D13" i="5"/>
  <c r="H12" i="5"/>
  <c r="D12" i="5"/>
  <c r="H11" i="5"/>
  <c r="D11" i="5"/>
  <c r="H10" i="5"/>
  <c r="D10" i="5"/>
  <c r="H9" i="5"/>
  <c r="D9" i="5"/>
  <c r="H8" i="5"/>
  <c r="D8" i="5"/>
  <c r="H7" i="5"/>
  <c r="D7" i="5"/>
  <c r="H6" i="5"/>
  <c r="D6" i="5"/>
  <c r="H5" i="5"/>
  <c r="D5" i="5"/>
  <c r="H4" i="5"/>
  <c r="D4" i="5"/>
  <c r="H3" i="5"/>
  <c r="D3" i="5"/>
  <c r="H2" i="5"/>
  <c r="D2" i="5"/>
  <c r="AS3" i="1" l="1"/>
  <c r="AS4" i="1" s="1"/>
  <c r="AS5" i="1" s="1"/>
  <c r="AS6" i="1" s="1"/>
  <c r="AS7" i="1" s="1"/>
  <c r="AS8" i="1" s="1"/>
  <c r="AS9" i="1" s="1"/>
  <c r="AS10" i="1" s="1"/>
  <c r="AS11" i="1" s="1"/>
  <c r="AS12" i="1" s="1"/>
  <c r="AM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tc={78E8A281-76E7-4E21-AA84-5EC58D007A3B}</author>
    <author>tc={5E7B32C4-8693-47F7-8CB3-5AAA4F09BFFE}</author>
    <author>tc={563DDB82-D653-4301-B1E3-29062A81CFC6}</author>
    <author>tc={EB58D29E-52B2-462F-A9FB-C06E30A8E4F8}</author>
    <author>tc={94EF783C-6023-40EF-B3B6-BBFC8F68E775}</author>
    <author>tc={90BB70C5-D52C-4511-BA5E-5E28835B6DF5}</author>
  </authors>
  <commentList>
    <comment ref="F23" authorId="0" shapeId="0" xr:uid="{78E8A281-76E7-4E21-AA84-5EC58D007A3B}">
      <text>
        <t>[Threaded comment]
Your version of Excel allows you to read this threaded comment; however, any edits to it will get removed if the file is opened in a newer version of Excel. Learn more: https://go.microsoft.com/fwlink/?linkid=870924
Comment:
    2 increased (onshore replacement)</t>
      </text>
    </comment>
    <comment ref="F26" authorId="1" shapeId="0" xr:uid="{5E7B32C4-8693-47F7-8CB3-5AAA4F09BFFE}">
      <text>
        <t>[Threaded comment]
Your version of Excel allows you to read this threaded comment; however, any edits to it will get removed if the file is opened in a newer version of Excel. Learn more: https://go.microsoft.com/fwlink/?linkid=870924
Comment:
    Increase: 6 for Cloud + 2 for Tarun</t>
      </text>
    </comment>
    <comment ref="G26" authorId="2" shapeId="0" xr:uid="{563DDB82-D653-4301-B1E3-29062A81CFC6}">
      <text>
        <t>[Threaded comment]
Your version of Excel allows you to read this threaded comment; however, any edits to it will get removed if the file is opened in a newer version of Excel. Learn more: https://go.microsoft.com/fwlink/?linkid=870924
Comment:
    Increase: 6 for Cloud + 2 for Tarun</t>
      </text>
    </comment>
    <comment ref="H26" authorId="3" shapeId="0" xr:uid="{EB58D29E-52B2-462F-A9FB-C06E30A8E4F8}">
      <text>
        <t>[Threaded comment]
Your version of Excel allows you to read this threaded comment; however, any edits to it will get removed if the file is opened in a newer version of Excel. Learn more: https://go.microsoft.com/fwlink/?linkid=870924
Comment:
    Cloud: 1 decrease by Dinesh, 1 decrease by Himanshu</t>
      </text>
    </comment>
    <comment ref="I26" authorId="4" shapeId="0" xr:uid="{94EF783C-6023-40EF-B3B6-BBFC8F68E775}">
      <text>
        <t>[Threaded comment]
Your version of Excel allows you to read this threaded comment; however, any edits to it will get removed if the file is opened in a newer version of Excel. Learn more: https://go.microsoft.com/fwlink/?linkid=870924
Comment:
    Cloud: 1 decrease by Dinesh, 1 decrease by Himanshu</t>
      </text>
    </comment>
    <comment ref="J26" authorId="5" shapeId="0" xr:uid="{90BB70C5-D52C-4511-BA5E-5E28835B6DF5}">
      <text>
        <t>[Threaded comment]
Your version of Excel allows you to read this threaded comment; however, any edits to it will get removed if the file is opened in a newer version of Excel. Learn more: https://go.microsoft.com/fwlink/?linkid=870924
Comment:
    Cloud: 1 decrease by Dinesh, 1 decrease by Himanshu</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tc={62C34DDB-3DFA-4960-B27F-FEBD38346543}</author>
    <author>tc={826C7D86-81F6-4C39-90E3-06D7A4E7E416}</author>
    <author>tc={5BF03C6F-9259-4E21-9180-588E808E7F6E}</author>
    <author>tc={EAAA3D29-08A9-45F3-89E4-1F8B9F10985E}</author>
    <author>tc={FD1523A7-517F-4EE6-A6B3-9A865922E634}</author>
  </authors>
  <commentList>
    <comment ref="I93" authorId="0" shapeId="0" xr:uid="{62C34DDB-3DFA-4960-B27F-FEBD38346543}">
      <text>
        <t>[Threaded comment]
Your version of Excel allows you to read this threaded comment; however, any edits to it will get removed if the file is opened in a newer version of Excel. Learn more: https://go.microsoft.com/fwlink/?linkid=870924
Comment:
    Added 3 of Dashboard approval</t>
      </text>
    </comment>
    <comment ref="J93" authorId="1" shapeId="0" xr:uid="{826C7D86-81F6-4C39-90E3-06D7A4E7E416}">
      <text>
        <t>[Threaded comment]
Your version of Excel allows you to read this threaded comment; however, any edits to it will get removed if the file is opened in a newer version of Excel. Learn more: https://go.microsoft.com/fwlink/?linkid=870924
Comment:
    Added 4 of Dashboard approval</t>
      </text>
    </comment>
    <comment ref="K93" authorId="2" shapeId="0" xr:uid="{5BF03C6F-9259-4E21-9180-588E808E7F6E}">
      <text>
        <t>[Threaded comment]
Your version of Excel allows you to read this threaded comment; however, any edits to it will get removed if the file is opened in a newer version of Excel. Learn more: https://go.microsoft.com/fwlink/?linkid=870924
Comment:
    Added 5 of Dashboard approval</t>
      </text>
    </comment>
    <comment ref="L93" authorId="3" shapeId="0" xr:uid="{EAAA3D29-08A9-45F3-89E4-1F8B9F10985E}">
      <text>
        <t>[Threaded comment]
Your version of Excel allows you to read this threaded comment; however, any edits to it will get removed if the file is opened in a newer version of Excel. Learn more: https://go.microsoft.com/fwlink/?linkid=870924
Comment:
    Added 5 of Dashboard approval</t>
      </text>
    </comment>
    <comment ref="M93" authorId="4" shapeId="0" xr:uid="{FD1523A7-517F-4EE6-A6B3-9A865922E634}">
      <text>
        <t>[Threaded comment]
Your version of Excel allows you to read this threaded comment; however, any edits to it will get removed if the file is opened in a newer version of Excel. Learn more: https://go.microsoft.com/fwlink/?linkid=870924
Comment:
    Added 5 of Dashboard approval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tc={0CFB9DE0-548B-4BC7-81E5-4124E95E80B6}</author>
    <author>tc={E7B9586A-7C14-4A08-B29E-6CBF73EBF78F}</author>
    <author>tc={9BE88BDD-0E81-46EE-94A3-71D54BE81834}</author>
    <author>tc={587410FB-8D5C-46A2-941A-00CAC8A8C3C3}</author>
    <author>tc={BCB74712-9BB9-438C-9498-ADB3F6E98BD9}</author>
    <author>tc={4F056720-7CE8-4904-841A-11370D533CEF}</author>
    <author>tc={7EC2A0B7-4C41-4317-86A2-6BA1ADE7974E}</author>
    <author>tc={D61F405B-D32F-4983-B9D2-795029A992B8}</author>
    <author>tc={9F548932-DFB9-4D21-A37C-F64B7660FD77}</author>
    <author>tc={28305F90-175E-496A-AE4C-E3DE46E2E9F9}</author>
    <author>tc={B4F80A31-9C55-49AC-9549-1C1744DD1B6C}</author>
  </authors>
  <commentList>
    <comment ref="F23" authorId="0" shapeId="0" xr:uid="{0CFB9DE0-548B-4BC7-81E5-4124E95E80B6}">
      <text>
        <t>[Threaded comment]
Your version of Excel allows you to read this threaded comment; however, any edits to it will get removed if the file is opened in a newer version of Excel. Learn more: https://go.microsoft.com/fwlink/?linkid=870924
Comment:
    2 increased (onshore replacement)</t>
      </text>
    </comment>
    <comment ref="F26" authorId="1" shapeId="0" xr:uid="{E7B9586A-7C14-4A08-B29E-6CBF73EBF78F}">
      <text>
        <t>[Threaded comment]
Your version of Excel allows you to read this threaded comment; however, any edits to it will get removed if the file is opened in a newer version of Excel. Learn more: https://go.microsoft.com/fwlink/?linkid=870924
Comment:
    Increase: 6 for Cloud + 2 for Tarun</t>
      </text>
    </comment>
    <comment ref="G26" authorId="2" shapeId="0" xr:uid="{9BE88BDD-0E81-46EE-94A3-71D54BE81834}">
      <text>
        <t>[Threaded comment]
Your version of Excel allows you to read this threaded comment; however, any edits to it will get removed if the file is opened in a newer version of Excel. Learn more: https://go.microsoft.com/fwlink/?linkid=870924
Comment:
    Increase: 6 for Cloud + 2 for Tarun</t>
      </text>
    </comment>
    <comment ref="H26" authorId="3" shapeId="0" xr:uid="{587410FB-8D5C-46A2-941A-00CAC8A8C3C3}">
      <text>
        <t>[Threaded comment]
Your version of Excel allows you to read this threaded comment; however, any edits to it will get removed if the file is opened in a newer version of Excel. Learn more: https://go.microsoft.com/fwlink/?linkid=870924
Comment:
    Cloud: 1 decrease by Dinesh, 1 decrease by Himanshu</t>
      </text>
    </comment>
    <comment ref="I26" authorId="4" shapeId="0" xr:uid="{BCB74712-9BB9-438C-9498-ADB3F6E98BD9}">
      <text>
        <t>[Threaded comment]
Your version of Excel allows you to read this threaded comment; however, any edits to it will get removed if the file is opened in a newer version of Excel. Learn more: https://go.microsoft.com/fwlink/?linkid=870924
Comment:
    Cloud: 1 decrease by Dinesh, 1 decrease by Himanshu</t>
      </text>
    </comment>
    <comment ref="J26" authorId="5" shapeId="0" xr:uid="{4F056720-7CE8-4904-841A-11370D533CEF}">
      <text>
        <t>[Threaded comment]
Your version of Excel allows you to read this threaded comment; however, any edits to it will get removed if the file is opened in a newer version of Excel. Learn more: https://go.microsoft.com/fwlink/?linkid=870924
Comment:
    Cloud: 1 decrease by Dinesh, 1 decrease by Himanshu</t>
      </text>
    </comment>
    <comment ref="I126" authorId="6" shapeId="0" xr:uid="{7EC2A0B7-4C41-4317-86A2-6BA1ADE7974E}">
      <text>
        <t>[Threaded comment]
Your version of Excel allows you to read this threaded comment; however, any edits to it will get removed if the file is opened in a newer version of Excel. Learn more: https://go.microsoft.com/fwlink/?linkid=870924
Comment:
    Added 3 of Dashboard approval</t>
      </text>
    </comment>
    <comment ref="J126" authorId="7" shapeId="0" xr:uid="{D61F405B-D32F-4983-B9D2-795029A992B8}">
      <text>
        <t>[Threaded comment]
Your version of Excel allows you to read this threaded comment; however, any edits to it will get removed if the file is opened in a newer version of Excel. Learn more: https://go.microsoft.com/fwlink/?linkid=870924
Comment:
    Added 4 of Dashboard approval</t>
      </text>
    </comment>
    <comment ref="K126" authorId="8" shapeId="0" xr:uid="{9F548932-DFB9-4D21-A37C-F64B7660FD77}">
      <text>
        <t>[Threaded comment]
Your version of Excel allows you to read this threaded comment; however, any edits to it will get removed if the file is opened in a newer version of Excel. Learn more: https://go.microsoft.com/fwlink/?linkid=870924
Comment:
    Added 5 of Dashboard approval</t>
      </text>
    </comment>
    <comment ref="L126" authorId="9" shapeId="0" xr:uid="{28305F90-175E-496A-AE4C-E3DE46E2E9F9}">
      <text>
        <t>[Threaded comment]
Your version of Excel allows you to read this threaded comment; however, any edits to it will get removed if the file is opened in a newer version of Excel. Learn more: https://go.microsoft.com/fwlink/?linkid=870924
Comment:
    Added 5 of Dashboard approval</t>
      </text>
    </comment>
    <comment ref="M126" authorId="10" shapeId="0" xr:uid="{B4F80A31-9C55-49AC-9549-1C1744DD1B6C}">
      <text>
        <t>[Threaded comment]
Your version of Excel allows you to read this threaded comment; however, any edits to it will get removed if the file is opened in a newer version of Excel. Learn more: https://go.microsoft.com/fwlink/?linkid=870924
Comment:
    Added 5 of Dashboard approval</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tc={B20B7AD2-B11C-482F-AB7D-75050DCFED32}</author>
    <author>tc={9D3F6565-515D-4F37-9DCD-8497189EE33D}</author>
    <author>Sanjay Lokhande</author>
    <author>tc={53ECB141-C8EA-4E75-8A83-0470367E618B}</author>
    <author>tc={6DBE4D6E-6B85-46AE-9341-0E06E96FE38B}</author>
    <author>tc={F6A7765C-F532-4338-B0F1-053F8B68DC4C}</author>
    <author>tc={6F7ED1D1-9158-4F74-8B6D-64F4ED409F20}</author>
    <author>Istiyaqahmed Shaikh</author>
  </authors>
  <commentList>
    <comment ref="Q213" authorId="0" shapeId="0" xr:uid="{B20B7AD2-B11C-482F-AB7D-75050DCFED32}">
      <text>
        <t>[Threaded comment]
Your version of Excel allows you to read this threaded comment; however, any edits to it will get removed if the file is opened in a newer version of Excel. Learn more: https://go.microsoft.com/fwlink/?linkid=870924
Comment:
    Initial estimates were 4616. Much of the development work is completed prior to project going on hold. Project is resuming now and is being re-estimated.
Reply:
    ~790 hours estimated for pending activities for both apps combined.</t>
      </text>
    </comment>
    <comment ref="Q214" authorId="1" shapeId="0" xr:uid="{9D3F6565-515D-4F37-9DCD-8497189EE33D}">
      <text>
        <t>[Threaded comment]
Your version of Excel allows you to read this threaded comment; however, any edits to it will get removed if the file is opened in a newer version of Excel. Learn more: https://go.microsoft.com/fwlink/?linkid=870924
Comment:
    Initial estimates were 140. Much of the development work is completed prior to project going on hold. Project is resuming now and is being re-estimated.
Reply:
    ~790 hours estimated for pending activities for both apps combined.</t>
      </text>
    </comment>
    <comment ref="D367" authorId="2" shapeId="0" xr:uid="{01D094F8-5F0C-47CD-A31B-ED25624CF9D2}">
      <text>
        <r>
          <rPr>
            <sz val="11"/>
            <color theme="1"/>
            <rFont val="Calibri"/>
            <family val="2"/>
            <scheme val="minor"/>
          </rPr>
          <t>Sanjay Lokhande:
In Year 2022, 49 jobs were abended and There were 8 production issues.
So, based on this data calculated per month hours.
(49 job abends = 49*4=196
8 prod issues = 8*9=72
268/12= 22 hrs. per month)</t>
        </r>
      </text>
    </comment>
    <comment ref="D392" authorId="2" shapeId="0" xr:uid="{551AEC47-67A7-49FE-B19A-3824B4640428}">
      <text>
        <r>
          <rPr>
            <sz val="11"/>
            <color theme="1"/>
            <rFont val="Calibri"/>
            <family val="2"/>
            <scheme val="minor"/>
          </rPr>
          <t>Sanjay Lokhande:
In Year 2022, Worked on 28 RDs.
So, Based on this RD data, calculated hours per month.
(28*25=650, 
700/12=58 hrs. per month)</t>
        </r>
      </text>
    </comment>
    <comment ref="D396" authorId="2" shapeId="0" xr:uid="{E8A6F5AE-55CD-4454-B28B-0385E234AEEC}">
      <text>
        <r>
          <rPr>
            <sz val="11"/>
            <color theme="1"/>
            <rFont val="Calibri"/>
            <family val="2"/>
            <scheme val="minor"/>
          </rPr>
          <t>Sanjay Lokhande:
In Year 2022, 
60 jobs were abended. There were 6 production issues.
So, based on this data calculated per month hours.
(60 job abends = 60*4=240
6 prod issues = 6*20=120
360/12= 30 hrs. per month)</t>
        </r>
      </text>
    </comment>
    <comment ref="D409" authorId="2" shapeId="0" xr:uid="{FD760D63-3B2E-4CDC-8027-F44C2B2AC92A}">
      <text>
        <r>
          <rPr>
            <sz val="11"/>
            <color theme="1"/>
            <rFont val="Calibri"/>
            <family val="2"/>
            <scheme val="minor"/>
          </rPr>
          <t>Sanjay Lokhande:
In Year 2022, 
worked on 45 client queries
45 client queries/Prod issues = 45*36 = 1620
1620/12 = 135 hrs. per month</t>
        </r>
      </text>
    </comment>
    <comment ref="D410" authorId="2" shapeId="0" xr:uid="{BC304151-07FD-47F0-B986-3E701751E2FE}">
      <text>
        <r>
          <rPr>
            <sz val="11"/>
            <color theme="1"/>
            <rFont val="Calibri"/>
            <family val="2"/>
            <scheme val="minor"/>
          </rPr>
          <t>Sanjay Lokhande:
In Year 2022, 
Worked on 16 RDs.
So, Based on this RD data, calculated hours per month.
(16*8=128, 
128/12=10 hrs. per month)</t>
        </r>
      </text>
    </comment>
    <comment ref="D421" authorId="2" shapeId="0" xr:uid="{29CE3B7E-51BA-430B-8B7E-F55670C1B99D}">
      <text>
        <r>
          <rPr>
            <sz val="11"/>
            <color theme="1"/>
            <rFont val="Calibri"/>
            <family val="2"/>
            <scheme val="minor"/>
          </rPr>
          <t>Sanjay Lokhande:
In Year 2022, 
Worked on 57 RDs.
So, Based on this RD data, calculated hours per month.
(57*20 = 1140
1140/12=95 hrs. per month)</t>
        </r>
      </text>
    </comment>
    <comment ref="AG976" authorId="3" shapeId="0" xr:uid="{53ECB141-C8EA-4E75-8A83-0470367E618B}">
      <text>
        <t>[Threaded comment]
Your version of Excel allows you to read this threaded comment; however, any edits to it will get removed if the file is opened in a newer version of Excel. Learn more: https://go.microsoft.com/fwlink/?linkid=870924
Comment:
    Team's focus is om PMTs and MS works have been pushed to later months</t>
      </text>
    </comment>
    <comment ref="AH976" authorId="4" shapeId="0" xr:uid="{6DBE4D6E-6B85-46AE-9341-0E06E96FE38B}">
      <text>
        <t>[Threaded comment]
Your version of Excel allows you to read this threaded comment; however, any edits to it will get removed if the file is opened in a newer version of Excel. Learn more: https://go.microsoft.com/fwlink/?linkid=870924
Comment:
    Team's focus is om PMTs and MS works have been pushed to later months</t>
      </text>
    </comment>
    <comment ref="AI976" authorId="5" shapeId="0" xr:uid="{F6A7765C-F532-4338-B0F1-053F8B68DC4C}">
      <text>
        <t>[Threaded comment]
Your version of Excel allows you to read this threaded comment; however, any edits to it will get removed if the file is opened in a newer version of Excel. Learn more: https://go.microsoft.com/fwlink/?linkid=870924
Comment:
    Team's focus is om PMTs and MS works have been pushed to later months</t>
      </text>
    </comment>
    <comment ref="AJ976" authorId="6" shapeId="0" xr:uid="{6F7ED1D1-9158-4F74-8B6D-64F4ED409F20}">
      <text>
        <t>[Threaded comment]
Your version of Excel allows you to read this threaded comment; however, any edits to it will get removed if the file is opened in a newer version of Excel. Learn more: https://go.microsoft.com/fwlink/?linkid=870924
Comment:
    Team's focus is om PMTs and MS works have been pushed to later months</t>
      </text>
    </comment>
    <comment ref="D980" authorId="2" shapeId="0" xr:uid="{BACA9A8E-9EFE-498C-B62D-E236A2CDCE88}">
      <text>
        <r>
          <rPr>
            <sz val="11"/>
            <color theme="1"/>
            <rFont val="Calibri"/>
            <family val="2"/>
            <scheme val="minor"/>
          </rPr>
          <t>Sanjay Lokhande:
RTS Support = 4 hrs.
ST Support = 6 hrs.</t>
        </r>
      </text>
    </comment>
    <comment ref="D981" authorId="2" shapeId="0" xr:uid="{69B200AA-443E-4BF9-8519-882DC152E6E7}">
      <text>
        <r>
          <rPr>
            <sz val="11"/>
            <color theme="1"/>
            <rFont val="Calibri"/>
            <family val="2"/>
            <scheme val="minor"/>
          </rPr>
          <t>Sanjay Lokhande:
Weekly two status call meeting with onshore = 2*4 = 8 hrs.
Weekly meeting with Ruben = 0.5*4 = 2 hrs.
Weekly meeting with TVM = 0.5 *4 = 2 hrs.
Daily Huddle = 0.5*20 = 10 hrs.
Working session = 5 hrs.
Total=27 hrs per month</t>
        </r>
      </text>
    </comment>
    <comment ref="D982" authorId="2" shapeId="0" xr:uid="{3406C5DA-2B27-4B18-84D4-FE42B5B496C9}">
      <text>
        <r>
          <rPr>
            <sz val="11"/>
            <color theme="1"/>
            <rFont val="Calibri"/>
            <family val="2"/>
            <scheme val="minor"/>
          </rPr>
          <t>Sanjay Lokhande:
1]CMPM Client Affiliate Allocation Certificatio = 0.5*16 = 8 hrs per year
2]RIM inventory record Validation = 5*16 = 80 hrs. per year
3]DPLR Profile Survey = 5*16 = 80 hrs per year
4]CCPA Inventory Survey = 1*16 = 16 hrs per year
5]AVT Scan = 20*4 = 80 hrs per Year
6]Sensitive Data Inventory Recertifications = 3*16 = 48 hrs per year
7]Interface discrepancies/MOTS Update = 0.5*16 = 8 hrs per year
8]SOX IT Controls Certification = 5*1 = 5 hrs per year
9]Validate Product Families &amp; Client of Records Fields in MOTS = 0.5*16 = 8 hrs per year
10]CCAM compliance assessment = 1*16 = 16 hrs per year
11]Review ARM Document = 3*12 = 36 hrs per year
12]Online Application Security Checklist (OASC) Annual Compliance Review Process = 1*16 = 16hrs per year
401/12 = 33 hrs per month</t>
        </r>
      </text>
    </comment>
    <comment ref="D983" authorId="2" shapeId="0" xr:uid="{EDB21418-3DF4-44D1-9F9A-2027404C23F3}">
      <text>
        <r>
          <rPr>
            <sz val="11"/>
            <color theme="1"/>
            <rFont val="Calibri"/>
            <family val="2"/>
            <scheme val="minor"/>
          </rPr>
          <t>Sanjay Lokhande:
In Year 2022, Worked on 37 client queries, 1 daily acivity, 4 monthly activities, 2 yearly activities and 1 Bi-annual activity.
(37 Client queries = 37*36=1332
4 Monthly tasks = 6*12 = 72
1 Daily task = 1*20 = 20*12 = 240
2 Yearly Tasks = 9*16=144 = 144
1 Bi-Annual activity = 9*2 = 18 
1806/12 = 150 hrs. per month</t>
        </r>
      </text>
    </comment>
    <comment ref="D984" authorId="2" shapeId="0" xr:uid="{AF03D204-F1F2-4F93-A436-E8533F9C74D1}">
      <text>
        <r>
          <rPr>
            <sz val="11"/>
            <color theme="1"/>
            <rFont val="Calibri"/>
            <family val="2"/>
            <scheme val="minor"/>
          </rPr>
          <t>Sanjay Lokhande:
Weekly one status call meeting with onshore = 1*4 = 4 hrs.
Daily Huddle = 0.5*20 = 10 hrs.
Working session = 5 hrs.
Total=19 hrs. per month</t>
        </r>
      </text>
    </comment>
    <comment ref="D985" authorId="2" shapeId="0" xr:uid="{AA69F913-499E-46D1-A1FA-ED1349E8B6EE}">
      <text>
        <r>
          <rPr>
            <sz val="11"/>
            <color theme="1"/>
            <rFont val="Calibri"/>
            <family val="2"/>
            <scheme val="minor"/>
          </rPr>
          <t>Sanjay Lokhande:
1]CMPM Client Affiliate Allocation Certificatio = 0.5*4 = 2 hrs per year
2]RIM inventory record Validation = 5*4 = 20 hrs. per year
3]DPLR Profile Survey = 5*4 = 20 hrs per year
4]CCPA Inventory Survey = 1*4 = 4 hrs per year
5]Sensitive Data Inventory Recertifications = 3*4 = 12 hrs per year
6]Interface discrepancies/MOTS Update = 0.5*4 = 2 hrs per year
7]SOX IT Controls Certification = 5*1 = 5 hrs per year
8]Validate Product Families &amp; Client of Records Fields in MOTS = 0.5*4 = 2 hrs per year
9]CCAM compliance assessment = 1*4 = 4 hrs per year
10]Review ARM Document = 3*4 = 12 hrs per year
11]Online Application Security Checklist (OASC) Annual Compliance Review Process = 1*4 = 4 hrs per year
87/12 = 7 hrs per month</t>
        </r>
      </text>
    </comment>
    <comment ref="D986" authorId="2" shapeId="0" xr:uid="{0B2B71DB-AA52-4369-8E93-8FEB45F2A1B2}">
      <text>
        <r>
          <rPr>
            <sz val="11"/>
            <color theme="1"/>
            <rFont val="Calibri"/>
            <family val="2"/>
            <scheme val="minor"/>
          </rPr>
          <t>Sanjay Lokhande:
In Year 2022,
Worked on 45 client queries, 3 monthly, 1 Weekly, 1 daily, 3 yearly adhoc tasks.
(45 Client queries = 45*36=1620
3 Monthly task = 3*20 = 60*12 = 720
1 Weekly Task = 1*1=1*4=4*12 = 48
1 Daily task = 1*20 = 20*12 = 240
3 Yearly Task = 3*40=120 
2748/12 = 229 hrs. per month</t>
        </r>
      </text>
    </comment>
    <comment ref="D987" authorId="2" shapeId="0" xr:uid="{76036DC2-A9B1-4B7C-956D-9A200D8CDF71}">
      <text>
        <r>
          <rPr>
            <sz val="11"/>
            <color theme="1"/>
            <rFont val="Calibri"/>
            <family val="2"/>
            <scheme val="minor"/>
          </rPr>
          <t>Sanjay Lokhande:
Weekly one status call meeting with onshore = 1*4 = 4 hrs.
Daily Huddle = 0.15*20 = 3 hrs.
Working session = 3 hrs.
Total=10 hrs. per month</t>
        </r>
      </text>
    </comment>
    <comment ref="Q1182" authorId="7" shapeId="0" xr:uid="{A0C2CFDE-4C4C-4297-B97E-7E0B0A098716}">
      <text>
        <r>
          <rPr>
            <b/>
            <sz val="9"/>
            <color indexed="81"/>
            <rFont val="Tahoma"/>
            <family val="2"/>
          </rPr>
          <t>Istiyaqahmed Shaikh:</t>
        </r>
        <r>
          <rPr>
            <sz val="9"/>
            <color indexed="81"/>
            <rFont val="Tahoma"/>
            <family val="2"/>
          </rPr>
          <t xml:space="preserve">
246</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2D87FE-E32C-4EE3-9858-49AAB976C08E}" name="Query - tblApplicationGroup" description="Connection to the 'tblApplicationGroup' query in the workbook." type="100" refreshedVersion="7" minRefreshableVersion="5">
    <extLst>
      <ext xmlns:x15="http://schemas.microsoft.com/office/spreadsheetml/2010/11/main" uri="{DE250136-89BD-433C-8126-D09CA5730AF9}">
        <x15:connection id="74855b46-c8d2-43bd-bdab-799f752eb1fa"/>
      </ext>
    </extLst>
  </connection>
  <connection id="2" xr16:uid="{5530538C-A824-4C94-A769-0ADE40765C9C}" name="Query - tblCapacity" description="Connection to the 'tblCapacity' query in the workbook." type="100" refreshedVersion="6" minRefreshableVersion="5">
    <extLst>
      <ext xmlns:x15="http://schemas.microsoft.com/office/spreadsheetml/2010/11/main" uri="{DE250136-89BD-433C-8126-D09CA5730AF9}">
        <x15:connection id="b3fb0f76-f236-4c00-ac25-46bf9ab0f312"/>
      </ext>
    </extLst>
  </connection>
  <connection id="3" xr16:uid="{2442D4AF-4860-48CF-A14E-71DC1E1AEC99}" name="Query - tblData" description="Connection to the 'tblData' query in the workbook." type="100" refreshedVersion="7" minRefreshableVersion="5">
    <extLst>
      <ext xmlns:x15="http://schemas.microsoft.com/office/spreadsheetml/2010/11/main" uri="{DE250136-89BD-433C-8126-D09CA5730AF9}">
        <x15:connection id="87da1d5e-9435-437f-90c5-5011fd69a9bb"/>
      </ext>
    </extLst>
  </connection>
  <connection id="4" xr16:uid="{C23F38E7-FC51-407B-8F70-D022EB439E7D}" name="Query - tblMonth" description="Connection to the 'tblMonth' query in the workbook." type="100" refreshedVersion="7" minRefreshableVersion="5">
    <extLst>
      <ext xmlns:x15="http://schemas.microsoft.com/office/spreadsheetml/2010/11/main" uri="{DE250136-89BD-433C-8126-D09CA5730AF9}">
        <x15:connection id="c27de3da-6434-45f2-ad0b-811dceeb0d33"/>
      </ext>
    </extLst>
  </connection>
  <connection id="5" xr16:uid="{6D967FA6-13D7-4E97-9AC1-50722E1F65E3}"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<sst xmlns="http://schemas.openxmlformats.org/spreadsheetml/2006/main" count="23294" uniqueCount="2920">
  <si>
    <t>Sort</t>
  </si>
  <si>
    <t>Month</t>
  </si>
  <si>
    <t>MM Capacity.</t>
  </si>
  <si>
    <t>MM Confirmed Work.</t>
  </si>
  <si>
    <t>Gap</t>
  </si>
  <si>
    <t>Sep-20</t>
  </si>
  <si>
    <t>Oct-20</t>
  </si>
  <si>
    <t>Nov-20</t>
  </si>
  <si>
    <t>Dec-20</t>
  </si>
  <si>
    <t>Jan-21</t>
  </si>
  <si>
    <t>Feb-21</t>
  </si>
  <si>
    <t>Mar-21</t>
  </si>
  <si>
    <t>Apr-21</t>
  </si>
  <si>
    <t>May-21</t>
  </si>
  <si>
    <t>Jun-21</t>
  </si>
  <si>
    <t>Jul-21</t>
  </si>
  <si>
    <t>Grand Total</t>
  </si>
  <si>
    <t>PMT/MWR/SMB</t>
  </si>
  <si>
    <t>Project Description</t>
  </si>
  <si>
    <t>Application</t>
  </si>
  <si>
    <t>Application Group</t>
  </si>
  <si>
    <t>Onshore Manager</t>
  </si>
  <si>
    <t>Onshore Director</t>
  </si>
  <si>
    <t>Offshore Lead</t>
  </si>
  <si>
    <t>Offshore Manager</t>
  </si>
  <si>
    <t>Production Deployment Date</t>
  </si>
  <si>
    <t>Release Month</t>
  </si>
  <si>
    <t>Committed (Y/N)?</t>
  </si>
  <si>
    <t>Estimated hours</t>
  </si>
  <si>
    <t>Jul-22</t>
  </si>
  <si>
    <t>Aug-22</t>
  </si>
  <si>
    <t>Sep-22</t>
  </si>
  <si>
    <t>Oct-22</t>
  </si>
  <si>
    <t>Nov-22</t>
  </si>
  <si>
    <t>Dec-22</t>
  </si>
  <si>
    <t>Jan-23</t>
  </si>
  <si>
    <t>Feb-23</t>
  </si>
  <si>
    <t>Mar-23</t>
  </si>
  <si>
    <t>Apr-23</t>
  </si>
  <si>
    <t>May-23</t>
  </si>
  <si>
    <t>Jun-23</t>
  </si>
  <si>
    <t>PMT</t>
  </si>
  <si>
    <t>PMT 500244 / PID 400838  Replace VicunLite - BDS</t>
  </si>
  <si>
    <t>ECRIS-CR RSI</t>
  </si>
  <si>
    <t xml:space="preserve">Ruben Rodriguez </t>
  </si>
  <si>
    <t>Muawiah Qaimari</t>
  </si>
  <si>
    <t>Istiyaqahmed Shaikh</t>
  </si>
  <si>
    <t>Aug</t>
  </si>
  <si>
    <t>Y</t>
  </si>
  <si>
    <t>Miscellaneous Rating</t>
  </si>
  <si>
    <t>PMT 501174, PID 403132Mandate 107 Suicide Prevention Hotline Fee for Telco Accounts 988 (SW)</t>
  </si>
  <si>
    <t>CRIS RC-RECON</t>
  </si>
  <si>
    <t>Feb</t>
  </si>
  <si>
    <t>CRIS BCAP</t>
  </si>
  <si>
    <t>CRIS CASH</t>
  </si>
  <si>
    <t>ADR</t>
  </si>
  <si>
    <t>FSP</t>
  </si>
  <si>
    <t>HB</t>
  </si>
  <si>
    <t>PMT 500753/401127 SecMod EOSL 7337 Finish U2L Migration CAPM</t>
  </si>
  <si>
    <t>Nov</t>
  </si>
  <si>
    <t>PMT# 496596/ PID# 328729  DCC RET 8716 CX0395 eTRACS</t>
  </si>
  <si>
    <t>CRIS SO</t>
  </si>
  <si>
    <t>ATT Wireline Address Change - BUS/RES (2150 Webster - west bill)</t>
  </si>
  <si>
    <t>PMT 505913/PID 411976 TULSA OKLAHOMA MIF MUNICIPAL INSPECTION FEE</t>
  </si>
  <si>
    <t>PMT 505913/PID 411976 TULSA OKLAHOMA MIF MUNICIPAL INSPECTION FEE ( T&amp;M)- Pre - M5</t>
  </si>
  <si>
    <t>PMT 506126/PID 411900 EOSL Secure Data Upgrade to z Protect BOCRIS</t>
  </si>
  <si>
    <t>PMT 503220/PID 401659b Late Impact OOM, Billing SaaS Globys - Phase 2</t>
  </si>
  <si>
    <t>CA Local E911</t>
  </si>
  <si>
    <t xml:space="preserve"> </t>
  </si>
  <si>
    <t>PMT 506033, 409937a, CR234126  Mandate P115 Inclusion of the percentage based UUT on CAC in the Telco West Biller</t>
  </si>
  <si>
    <t>PMT #503168 / PID #326140bb  Cloud Modernization (CPNI DM)</t>
  </si>
  <si>
    <t>InstaRate</t>
  </si>
  <si>
    <t xml:space="preserve">LSB Cloud Modernization - PID- 326140eg - CRIS CASH </t>
  </si>
  <si>
    <t>Daljeet Arora</t>
  </si>
  <si>
    <t>AMPD cloud migration</t>
  </si>
  <si>
    <t>Jul</t>
  </si>
  <si>
    <t>PMT TBD CPE 400 OTSM interface change</t>
  </si>
  <si>
    <t>CPE/400</t>
  </si>
  <si>
    <t>James Koernig</t>
  </si>
  <si>
    <t>Christine Moretti</t>
  </si>
  <si>
    <t>Aditi Papriwal</t>
  </si>
  <si>
    <t>PID 401587 ABOM retirement</t>
  </si>
  <si>
    <t>ABOM</t>
  </si>
  <si>
    <t xml:space="preserve">PMT 504488 / PID 409511 IAMS # 6668 remediate the SPI data found </t>
  </si>
  <si>
    <t>BOSS-SW</t>
  </si>
  <si>
    <t>BOSS-SW-ABOM</t>
  </si>
  <si>
    <t>May</t>
  </si>
  <si>
    <t>PMT 503220 Billing Saas Globys (EBAT Changes)</t>
  </si>
  <si>
    <t>SMB</t>
  </si>
  <si>
    <t>FW: Syncsort v3.1 Upgrade - Your Application May Be Impacted</t>
  </si>
  <si>
    <t>1986945 - Syncsort v3.1 Upgrade - Phase 2 (CRIS SO</t>
  </si>
  <si>
    <t>1986944 - Syncsort v3.1 Upgrade - Phase 2 (CRIS BCAP)</t>
  </si>
  <si>
    <t>1986943- Syncsort v3.1 Upgrade - Phase 2 (CRIS CASH))</t>
  </si>
  <si>
    <t>1986942 - Syncsort v3.1 Upgrade - Phase 2 (FSP)</t>
  </si>
  <si>
    <t>1986941 - Syncsort v3.1 Upgrade - Phase 2 (ADR)</t>
  </si>
  <si>
    <t>1978167 - Syncsort v3.1 Upgrade - Phase 2 (CRIS BCAP)</t>
  </si>
  <si>
    <t>1978168 - Syncsort v3.1 Upgrade - Phase 1</t>
  </si>
  <si>
    <t>CRIS BILLDAY</t>
  </si>
  <si>
    <t>1978169 - Syncsort v3.1 Upgrade - Phase 1</t>
  </si>
  <si>
    <t>SWHB</t>
  </si>
  <si>
    <t>1978170 - Syncsort v3.1 Upgrade - Phase 1</t>
  </si>
  <si>
    <t>1978171 - Syncsort v3.1 Upgrade - Phase 1</t>
  </si>
  <si>
    <t>1978172 - Syncsort v3.1 Upgrade - Phase 1</t>
  </si>
  <si>
    <t>1978173 - Syncsort v3.1 Upgrade - Phase 1</t>
  </si>
  <si>
    <t>1978174 - Syncsort v3.1 Upgrade - Phase 1</t>
  </si>
  <si>
    <t>CRIS ADST</t>
  </si>
  <si>
    <t>1978164 - Syncsort v3.1 Upgrade - Phase 1</t>
  </si>
  <si>
    <t>1978165 - Syncsort v3.1 Upgrade - Phase 1</t>
  </si>
  <si>
    <t>1978166 - Syncsort v3.1 Upgrade - Phase 1</t>
  </si>
  <si>
    <t>1978163 - Syncsort v3.1 Upgrade - Phase 1</t>
  </si>
  <si>
    <t>MWR</t>
  </si>
  <si>
    <t xml:space="preserve">1986147 - CRIS Billing – 800 Numbers on the bill (FSP)         </t>
  </si>
  <si>
    <t xml:space="preserve">1986146 - CRIS Billing – 800 Numbers on the bill (ADR)         </t>
  </si>
  <si>
    <t xml:space="preserve">1986146 - CRIS Billing – 800 Numbers on the bill (CRIS CASH)         </t>
  </si>
  <si>
    <t>1985088 - R22.11 SECB LC700 Libraries creation &amp; various Environment creations (ADR)</t>
  </si>
  <si>
    <t>1985088 - R22.11 SECB LC700 Libraries creation &amp; various Environment creations (FSP)</t>
  </si>
  <si>
    <t>1985088 - Env Setup</t>
  </si>
  <si>
    <t>1954353 - CRIS CASH: CN499A1F should not run until CN4CMRNF completes.</t>
  </si>
  <si>
    <t>1927052- Change the processing of KAT502 table transformations to once a day</t>
  </si>
  <si>
    <t>1965147 - Due By Due Date for Simple Business NOT consistently Populated (CRIS BCAP)</t>
  </si>
  <si>
    <t>AVT scan for SW Billing Apps</t>
  </si>
  <si>
    <t>Dec</t>
  </si>
  <si>
    <t>Maintenance</t>
  </si>
  <si>
    <t>PSA activities, TA activities, Compliance Activities
MOTS update, Interfacing application queries and Client Queries, System Documantation, Subledger queries)</t>
  </si>
  <si>
    <t>PTC</t>
  </si>
  <si>
    <t>RD</t>
  </si>
  <si>
    <t>RD1382-CR-2206-0734</t>
  </si>
  <si>
    <t>RD0352-CR-2207-0355</t>
  </si>
  <si>
    <t>Collects - SWBT</t>
  </si>
  <si>
    <t>RD0352-CR-2207-0523</t>
  </si>
  <si>
    <t>Sep</t>
  </si>
  <si>
    <t xml:space="preserve">CRIS Billing – Account suppression in paper FIR file (ADR) </t>
  </si>
  <si>
    <t xml:space="preserve">CRIS Billing – Account suppression in paper FIR file (FSP) </t>
  </si>
  <si>
    <t xml:space="preserve">CRIS Billing – Investigation for BLC Over Credit Recovery (ADR) – </t>
  </si>
  <si>
    <t xml:space="preserve">CRIS Billing – Investigation for BLC Over Credit Recovery (FSP) </t>
  </si>
  <si>
    <t xml:space="preserve">CRIS Billing – Investigation for CAPM Double Payment Issue (CRIS CASH)    </t>
  </si>
  <si>
    <t xml:space="preserve">CRIS Billing – Investigation for CAPM Double Payment Issue (CRIS BCAP)     </t>
  </si>
  <si>
    <t xml:space="preserve">CRIS Billing – Investigation for CAPM Double Payment Issue (ADR)               </t>
  </si>
  <si>
    <t xml:space="preserve">CRIS Billing – Investigation for ETM table load issue (CRIS SO)                         </t>
  </si>
  <si>
    <t>Several D Order with 960 errors</t>
  </si>
  <si>
    <t>Investigation for Missouri Error Report (CRIS CASH)</t>
  </si>
  <si>
    <t>SW-CRIS-MF</t>
  </si>
  <si>
    <t>1879765 - BOSS PAC ERROR (ERR0081 No REC04 for REC05) - ADR</t>
  </si>
  <si>
    <t>1879771 - BOSS PAC ERROR (ERR0521 Incorrect SEG_REV_DET_CD) - HB</t>
  </si>
  <si>
    <t>1917449 - 2021 COBOL V6 Upgrade (TRUNC(BIN) option replacement) - FSP</t>
  </si>
  <si>
    <t>1930930 -  EDI OOB on NV Accounts Due to Listing Not Mapped</t>
  </si>
  <si>
    <t>1988165- CRIS CASH: TPA Azure Migration Missed Outbound File</t>
  </si>
  <si>
    <t>1988164 - 2022 RIM Inventory Record Validation</t>
  </si>
  <si>
    <t>1988158 - 2022 RIM Inventory Record Validation</t>
  </si>
  <si>
    <t>1988157 - 2022 RIM Inventory Record Validation</t>
  </si>
  <si>
    <t>1988156 - 2022 RIM Inventory Record Validation</t>
  </si>
  <si>
    <t>1988155 - 2022 RIM Inventory Record Validation</t>
  </si>
  <si>
    <t>1988153 - 2022 RIM Inventory Record Validation</t>
  </si>
  <si>
    <t>1988154 - 2022 RIM Inventory Record Validation</t>
  </si>
  <si>
    <t>1988149 - 2022 RIM Inventory Record Validation</t>
  </si>
  <si>
    <t>1985089- BL2 Veify Process</t>
  </si>
  <si>
    <t>504693 - SecMod SDP W Billing SPI in text field SOFE</t>
  </si>
  <si>
    <t>EM</t>
  </si>
  <si>
    <t>Ruben R</t>
  </si>
  <si>
    <t>Swapnil Patil</t>
  </si>
  <si>
    <t>Amit Patidar</t>
  </si>
  <si>
    <t>June</t>
  </si>
  <si>
    <t>SOFE</t>
  </si>
  <si>
    <t>PMT 503710- AMI/MAP-Application retirement</t>
  </si>
  <si>
    <t>AMI/MAP</t>
  </si>
  <si>
    <t>506167, 325555c, CR232750, Late Impact OOM, DCC RET 8716 CX0403 Strategic Account Marking LPBK</t>
  </si>
  <si>
    <t>PMT 493546 - Calnet MSO P5 conversion</t>
  </si>
  <si>
    <t>Oct</t>
  </si>
  <si>
    <t>WP</t>
  </si>
  <si>
    <t>PL 10</t>
  </si>
  <si>
    <t>NPU rate fix</t>
  </si>
  <si>
    <t>RD2338 2022.07.01 W NV TDD Increase Rate Change</t>
  </si>
  <si>
    <t>July</t>
  </si>
  <si>
    <t>RD1864 - Expedite 2022.07.01  Access Line NV Rate Changes</t>
  </si>
  <si>
    <t>RD0933 2022.07.01 W 3Q22 EUCL Mandated</t>
  </si>
  <si>
    <t>RD2319 - Expetite_2022.08.01 W CA Business Access Lines and Trunk</t>
  </si>
  <si>
    <t>RD2319 - Expetite_2022.08.01 W NV Business Access Lines and Trunk</t>
  </si>
  <si>
    <t>RD0506-CPI &amp; WP Monthly SPUFI</t>
  </si>
  <si>
    <t>CPI</t>
  </si>
  <si>
    <t>Monthly RD</t>
  </si>
  <si>
    <t>Mandate 107 Suicide Prevention Hotline Fee for Telco Accounts 988 CR234419</t>
  </si>
  <si>
    <t>Mandate P115 Inclusion of the percentage based UUT on CAC in the Telco West Biller</t>
  </si>
  <si>
    <t>RD0933 - 2022.08.01 West PRI, BRI and Super Trunk ,ERF Rate change for CR-2206-0838</t>
  </si>
  <si>
    <t>Continuous RD work for DVCI applications</t>
  </si>
  <si>
    <t>WB-SAMW</t>
  </si>
  <si>
    <t>PSA activities, Monthly &amp; quarterly reports activities, Compliance Activities such as Mylogins file population, RIM update etc.
MOTS update, Interfacing application queries and Client Queries, System Documantation, Service order queries, Recovery)</t>
  </si>
  <si>
    <t>Job Abends/Production support</t>
  </si>
  <si>
    <t>ST Defect /ST Environment  setup support/RTS Defect/RTS support</t>
  </si>
  <si>
    <t xml:space="preserve">Weekly/Bi-weekly Meetings/Other Meetings </t>
  </si>
  <si>
    <t>CARAT-MVS</t>
  </si>
  <si>
    <t>PSA activities,  RIM update,
MOTS update, Interfacing application queries and Client Queries, System Documantation, Service order queries for SPI data, Recovery)</t>
  </si>
  <si>
    <t>Weekly huddle reports, Tracking of defects, Follow-up with teams, Accuracy report, HIS report  etc.</t>
  </si>
  <si>
    <t>DM/RM</t>
  </si>
  <si>
    <t>TCAM, AMI/MAP</t>
  </si>
  <si>
    <t>Sales</t>
  </si>
  <si>
    <t>Usage Mgmt GUIs- Replace Navigator with WebServices</t>
  </si>
  <si>
    <t>Usg-Mgmt GUIs</t>
  </si>
  <si>
    <t>TL-Mgnmt’- Swapnil</t>
  </si>
  <si>
    <t>TL-Mgnmt’- Rakesh</t>
  </si>
  <si>
    <t>WB-BPP1</t>
  </si>
  <si>
    <t>Rakesh Malesh Koli</t>
  </si>
  <si>
    <t>Halo E. sunsetting</t>
  </si>
  <si>
    <t>CARAT</t>
  </si>
  <si>
    <t>Greg Painter</t>
  </si>
  <si>
    <t>Darsha Naik</t>
  </si>
  <si>
    <t>Himanshu Mathur</t>
  </si>
  <si>
    <t>EOSL Sun Solaris and Oracle 11 Elimination CARAT</t>
  </si>
  <si>
    <t>MOSS-ASG : Application server health check and file status</t>
  </si>
  <si>
    <t>MOSS</t>
  </si>
  <si>
    <t>Sandeep Singh</t>
  </si>
  <si>
    <t>Regarding_renewal for MOSS SSL Certificates</t>
  </si>
  <si>
    <t>SMB Null Sessions targeting - July 2022</t>
  </si>
  <si>
    <t>Tracks #14256 Modification - PID 412145 RAMP-DM retirement</t>
  </si>
  <si>
    <t>Windows 11 testing</t>
  </si>
  <si>
    <t>TL-Mgmt's - Darsha</t>
  </si>
  <si>
    <t>USOC Browser</t>
  </si>
  <si>
    <t>Specific Applications validations/investigations apart from EMAS Daily Monitoring</t>
  </si>
  <si>
    <t>VMS Advisories/Vulnerability Monitoring and Investigation on each</t>
  </si>
  <si>
    <t>GI Upgrade</t>
  </si>
  <si>
    <t>ADO Agent</t>
  </si>
  <si>
    <t>CASH</t>
  </si>
  <si>
    <t>TAX/TAR- MR</t>
  </si>
  <si>
    <t>CODB</t>
  </si>
  <si>
    <t>MechID password update</t>
  </si>
  <si>
    <t>SAST Scan </t>
  </si>
  <si>
    <t>CRIS ASBS</t>
  </si>
  <si>
    <t>Freedom DotNet-OA</t>
  </si>
  <si>
    <t>CRO Updates</t>
  </si>
  <si>
    <t>Weekly/Bi-weekly Meetings/Other Meetings</t>
  </si>
  <si>
    <t xml:space="preserve">PID 402946c | BIS </t>
  </si>
  <si>
    <t>Boomerang</t>
  </si>
  <si>
    <t>Sahil Jain</t>
  </si>
  <si>
    <t>Mukesh Naval</t>
  </si>
  <si>
    <t xml:space="preserve">Rebuild VB.net processes in Boomerang </t>
  </si>
  <si>
    <t xml:space="preserve">PID 326140bb - HVCP Modernization </t>
  </si>
  <si>
    <t>HVCP</t>
  </si>
  <si>
    <t xml:space="preserve">Trouble tickets, client queries, compliance activities, MOTS update, vulnerabilities, adhoc request, 
job abends, production support, Interfacing application queries, surveys, GI upgrade, optimization,
other maintenance tasks
</t>
  </si>
  <si>
    <t>BOOM-BIGSYS</t>
  </si>
  <si>
    <t xml:space="preserve">EDW to Snowflake </t>
  </si>
  <si>
    <t>Website Automation - Comcast; Datagate Transformation impacts/estimates</t>
  </si>
  <si>
    <t xml:space="preserve">PID 402946c | BIS  </t>
  </si>
  <si>
    <t>CODES</t>
  </si>
  <si>
    <t xml:space="preserve">ASLA Onboarding </t>
  </si>
  <si>
    <t xml:space="preserve">client queries, compliance activities, adhoc request, 
job abends, production support, Interfacing application queries, surveys, GI upgrade, optimization,
other maintenance tasks
</t>
  </si>
  <si>
    <t>CODES-ULTS</t>
  </si>
  <si>
    <t>TL-Mgnmt’- Sahil</t>
  </si>
  <si>
    <t>TL-Mgnmt’- Gourav</t>
  </si>
  <si>
    <t>LSRV</t>
  </si>
  <si>
    <t>Gourav Patidar</t>
  </si>
  <si>
    <t>PMT - 504938 / LSRV U2L</t>
  </si>
  <si>
    <t>PMT - 502053/ PID - 405304 / UOM &amp; LSR-XML to B2BI</t>
  </si>
  <si>
    <t>Adhoc - 
SLNP PON Enhancements,
Iagent certificate validation, RIM inventory record validation, Sonar scan, SAST scan, SCA scan, DAST(ASE) scan</t>
  </si>
  <si>
    <t>Sonar Vulnerabilities, Device Vulnerabilities, OS Vulnerabilities, Application vulnerabilities, DB patching, OS patching, mech ID password update, Monitoring script update, Mech ID SSL bot to add LSRDBA ID for alrets, U2L phase 3 maintenance, deployments, R3find test support, apache tomcat upgrade.</t>
  </si>
  <si>
    <t>TL-Mgmt's - Ravinder Kumar</t>
  </si>
  <si>
    <t>CBS BVA BPM</t>
  </si>
  <si>
    <t>Ravinder Kumar</t>
  </si>
  <si>
    <t>PMT 500347 : DCC RET 8716 CX0448 EMBUS ESB</t>
  </si>
  <si>
    <t>PMT 503593 : NC NPA 910 overlay with NPA 472 NPA Relief</t>
  </si>
  <si>
    <t>PMT 501190 : DCC MOV 8711 CBS apps</t>
  </si>
  <si>
    <t xml:space="preserve">Production support </t>
  </si>
  <si>
    <t>QuickQuote SBS</t>
  </si>
  <si>
    <t>MechID password update,Certificate Renewal,GI Upgrade, DB Server Patching, ADO Agent upgrade</t>
  </si>
  <si>
    <t>PMT 503335 : AR Quick Hits 2021-2022</t>
  </si>
  <si>
    <t>ATTM CRM</t>
  </si>
  <si>
    <t>CBS-ATTCRM-SBS</t>
  </si>
  <si>
    <t>DB Password changes for multiple schemas and databases, Client Data requirement</t>
  </si>
  <si>
    <t>Daily Meeting</t>
  </si>
  <si>
    <t>PMT 409937 - Add CAC to UUT in Telco West Biller  CR230335</t>
  </si>
  <si>
    <t>T&amp;S</t>
  </si>
  <si>
    <t>CR</t>
  </si>
  <si>
    <t>22..11</t>
  </si>
  <si>
    <t>BDI</t>
  </si>
  <si>
    <t>WIN11 Certification</t>
  </si>
  <si>
    <t>RTM</t>
  </si>
  <si>
    <t>SD/SU</t>
  </si>
  <si>
    <t xml:space="preserve">Calnet Phase 4 account correction </t>
  </si>
  <si>
    <t>501214, 328680a Vista Mobility Retirement</t>
  </si>
  <si>
    <t>ED</t>
  </si>
  <si>
    <t>325555B TCAM retirement - IBCM</t>
  </si>
  <si>
    <t>TCAM</t>
  </si>
  <si>
    <t>Replace Everest CX0447 EDW (support)</t>
  </si>
  <si>
    <t>Syncsort upgrade</t>
  </si>
  <si>
    <t xml:space="preserve">RD0621 CR-2207-0536 </t>
  </si>
  <si>
    <t>Ongoing</t>
  </si>
  <si>
    <t> SSL certificate renewal </t>
  </si>
  <si>
    <t>CARAT DB Password changes for 100+ schemas and for CARAT 19 Databases</t>
  </si>
  <si>
    <t>Unix OS Patching</t>
  </si>
  <si>
    <t>MechId Password changes for multiple SMB connections/NDM/DB connectivity to interfaces</t>
  </si>
  <si>
    <t>DB data cleanup for RTL_Marval</t>
  </si>
  <si>
    <t>DB vulnerabilities </t>
  </si>
  <si>
    <t>Cycle Calender Load for CABS SE and MW</t>
  </si>
  <si>
    <t>Weekly Meeting</t>
  </si>
  <si>
    <t>TL-Management-Sandeep</t>
  </si>
  <si>
    <t>Interface application support (CBS app suites)</t>
  </si>
  <si>
    <t>BVA</t>
  </si>
  <si>
    <t>TL-Mgnmt’- Kushagra Mathur</t>
  </si>
  <si>
    <t>CARE MF/ USAGE-EMS/BossPAC/SW CRIS Billing</t>
  </si>
  <si>
    <t>Kushagra Mathur</t>
  </si>
  <si>
    <t>PMT 506126</t>
  </si>
  <si>
    <t>Zprotect</t>
  </si>
  <si>
    <t>BOSSPAC</t>
  </si>
  <si>
    <t>James Radke</t>
  </si>
  <si>
    <t xml:space="preserve">PMT 505734 </t>
  </si>
  <si>
    <t>PMT 505734 CLOUD Dashboard(Test Support)</t>
  </si>
  <si>
    <t>PMT503168</t>
  </si>
  <si>
    <t>eCPNI Move to Cloud(Test Support)</t>
  </si>
  <si>
    <t>PMT 504548</t>
  </si>
  <si>
    <t xml:space="preserve"> EOSL Finish CAPM Migration(Test Support)</t>
  </si>
  <si>
    <t>PMT 503220</t>
  </si>
  <si>
    <t>Billing Saas Globys (EBAT Changes)</t>
  </si>
  <si>
    <t>PMT 497825</t>
  </si>
  <si>
    <t xml:space="preserve">BDS Moderanization </t>
  </si>
  <si>
    <t>PMT 503081</t>
  </si>
  <si>
    <t>Add CAC to UUT in Telco West Biller</t>
  </si>
  <si>
    <t>SMB 1977746</t>
  </si>
  <si>
    <t>SYNCSORT/IEBGENER – Test Only Testing in test region)</t>
  </si>
  <si>
    <t>Mech-ID Password Change Activity In Test &amp; Prod</t>
  </si>
  <si>
    <t>CAC Live Defect</t>
  </si>
  <si>
    <t>RD305/307-NPA/NXX/1610</t>
  </si>
  <si>
    <t>Error fix and production Cycle Release</t>
  </si>
  <si>
    <t>PSA activities, Monthly &amp; quarterly reports activities, Compliance Activities such as Mylogins file population, RIM update etc, Weekly and Bi-weekly Meetings.
MOTS update, Interfacing application queries and, System Documantation, Service order queries, Recovery)</t>
  </si>
  <si>
    <t>Job Abends, User Queries, and Production Support</t>
  </si>
  <si>
    <t>UPS-EMS</t>
  </si>
  <si>
    <t>USAGE-EMS</t>
  </si>
  <si>
    <t xml:space="preserve">RD </t>
  </si>
  <si>
    <t xml:space="preserve">Monthly RD's </t>
  </si>
  <si>
    <t>Quaterly Activity,  GI Upgrade, DB VM OS Patching, DB VM patching</t>
  </si>
  <si>
    <t xml:space="preserve"> Astra Workload Inspect Summary Report for Account: ACC-PROD-627-UPS-EMS (CR- CHG000007621092 )</t>
  </si>
  <si>
    <t>Log Analytics - Non-Reporting (Formerly: Non-Compliant) resources found</t>
  </si>
  <si>
    <t>Windows 11 certification</t>
  </si>
  <si>
    <t>CRIS SERVICES</t>
  </si>
  <si>
    <t>SW CRIS Billing</t>
  </si>
  <si>
    <t>CRIS DOWNSTREAM</t>
  </si>
  <si>
    <t>Daily &amp; Weekly Meetings</t>
  </si>
  <si>
    <t>Mech-ID Password Change Activity In Test,Prod &amp;Dev</t>
  </si>
  <si>
    <t>CRIS STUDIES</t>
  </si>
  <si>
    <t>BDS Mainframe Modernization</t>
  </si>
  <si>
    <t>DBT to HDCE testing</t>
  </si>
  <si>
    <t>Jun</t>
  </si>
  <si>
    <t>PID 326140bb</t>
  </si>
  <si>
    <t xml:space="preserve"> eCPNI modernization *Rework*</t>
  </si>
  <si>
    <t>TBD</t>
  </si>
  <si>
    <t>N</t>
  </si>
  <si>
    <t>PID 326140ba2</t>
  </si>
  <si>
    <t>SOEG-CMI (MOTS:19066) moving to Public Cloud -- CRIS Services (MOTS-20816) is impacted</t>
  </si>
  <si>
    <t>PID 505734</t>
  </si>
  <si>
    <t>CRIS(MOTS:20816): Dashboard(MOTS:2000) Interface | Dashboard Azure migration | Move to C:D sec+</t>
  </si>
  <si>
    <t>PID 496271</t>
  </si>
  <si>
    <t>CPSOS(7394)</t>
  </si>
  <si>
    <t>PID 503168</t>
  </si>
  <si>
    <t>BillInfo(8270)</t>
  </si>
  <si>
    <t>PID 506126</t>
  </si>
  <si>
    <t>OOM/Resources, EOSL Secure Data Upgrade to z Protect BOCRIS</t>
  </si>
  <si>
    <t>PID 505535</t>
  </si>
  <si>
    <t>OOM, DCC MOV 8711 ENT LOOP ADSL QUAL(5612)</t>
  </si>
  <si>
    <t>PID 504548</t>
  </si>
  <si>
    <t>DDE (TCP2), EOSL Finish U2L Migration 2206 2208 2210 Rel CAPM</t>
  </si>
  <si>
    <t>PID 502927</t>
  </si>
  <si>
    <t>Resource Request/OOM, SEC VUL- DCC - ACE Biller - OS SW Upgrades</t>
  </si>
  <si>
    <t>PID 345289</t>
  </si>
  <si>
    <t>IMR ITO2201051023 / PRISM # 401146</t>
  </si>
  <si>
    <t>LSB: 326140eg, , TCP3, Wave 1 Azure Modernization Batch 1 - Amdocs apps with MAT and Cutover for 2023</t>
  </si>
  <si>
    <t>PSA activities, TA activities, Compliance Activities
MOTS update, Interfacing application queries and Client Queries, System Documantation, DR Exercise, Adhoc request, Meetings and RD Work</t>
  </si>
  <si>
    <t>CARE MF</t>
  </si>
  <si>
    <t>RRS/SAFARI(MF)</t>
  </si>
  <si>
    <t>Book Close Activity</t>
  </si>
  <si>
    <t>SAFARI (MainFrame)</t>
  </si>
  <si>
    <t>PID  -308250a -ABPS Informix Migration</t>
  </si>
  <si>
    <t xml:space="preserve">SMB 1978639 - Syncsort/IEBGENER
</t>
  </si>
  <si>
    <t>RRS</t>
  </si>
  <si>
    <t>CR-2207-0232 - SAFARI MF REPORTING</t>
  </si>
  <si>
    <t>MWR 1985553 : CASH-Correct Image Builder ( Packer ) Issues - /tmp Storage</t>
  </si>
  <si>
    <t>Freedom.Java</t>
  </si>
  <si>
    <t>Gregory Painter</t>
  </si>
  <si>
    <t>Muawaih Qaimari</t>
  </si>
  <si>
    <t>Ashish Bartwal</t>
  </si>
  <si>
    <t>MWR 1985630 : CMRS-Correct Image Builder ( Packer ) Issues - /tmp Storage</t>
  </si>
  <si>
    <t>CMRS</t>
  </si>
  <si>
    <t>MWR 1985629 : VDD Correct Image Builder ( Packer ) Issues - /tmp Storage</t>
  </si>
  <si>
    <t>VDD</t>
  </si>
  <si>
    <t>Freedom.CPP</t>
  </si>
  <si>
    <t>MWR 1987556 : CASH Updates - GI, Checksum fix - AVT Scan corrections</t>
  </si>
  <si>
    <t>MWR ?????? VDD App Mechid (M02020 - NPRD &amp; PROD) Password Change</t>
  </si>
  <si>
    <t>Yearly</t>
  </si>
  <si>
    <t>Setup Smalltalk IDE, pull code from Envy, verify ability to read code, resolve connection issue with dev Gemstone DB</t>
  </si>
  <si>
    <t>LECSIS</t>
  </si>
  <si>
    <t>MWR ?????? : CASHWEB AVT SCAN HIGH &amp; MEDIUM VULNERABILITIES</t>
  </si>
  <si>
    <t>MWR ?????? : LECSIS App MechID (m01098-Prod, M01943-Test) Password Chang</t>
  </si>
  <si>
    <t>SMB/PMT</t>
  </si>
  <si>
    <r>
      <t xml:space="preserve">SMB/PMT </t>
    </r>
    <r>
      <rPr>
        <sz val="11"/>
        <color rgb="FF000000"/>
        <rFont val="Calibri"/>
        <family val="2"/>
      </rPr>
      <t xml:space="preserve">TBD??? : Script to send Service Order details directly to WOI (bypassing OLCM SE GUI/DB)    </t>
    </r>
  </si>
  <si>
    <t>OLCM-SE</t>
  </si>
  <si>
    <r>
      <rPr>
        <sz val="9"/>
        <color rgb="FF000000"/>
        <rFont val="Calibri"/>
        <family val="2"/>
      </rPr>
      <t xml:space="preserve">MWR </t>
    </r>
    <r>
      <rPr>
        <sz val="11"/>
        <color rgb="FF000000"/>
        <rFont val="Calibri"/>
        <family val="2"/>
      </rPr>
      <t>TBD??? : OLCM Retirement</t>
    </r>
  </si>
  <si>
    <t>SMB 1955496</t>
  </si>
  <si>
    <t>OLCM-SE Vulnerability Fix - Apache Upgrade</t>
  </si>
  <si>
    <t> </t>
  </si>
  <si>
    <t>In Progress</t>
  </si>
  <si>
    <t>OLCM-SE Vulnerability Fix - Weblogic Upgrade</t>
  </si>
  <si>
    <t>Checksum Evidence submission every Month.</t>
  </si>
  <si>
    <t>Monthly</t>
  </si>
  <si>
    <t>CASH/CMRS/LECSIS</t>
  </si>
  <si>
    <t>GI Upgrade Activity - CASH (monthly)</t>
  </si>
  <si>
    <t>Monthly/Quaterly</t>
  </si>
  <si>
    <t>GI Upgrade Activity - CMRS (quaterly)</t>
  </si>
  <si>
    <t>GI Upgrade Activity - VDD (quaterly)</t>
  </si>
  <si>
    <t>Quaterly</t>
  </si>
  <si>
    <t>PSA activities, TA activities, Compliance Activities
MOTS update, Interfacing application queries and Client Queries, System Documantation, Adhoc requests, Meetings</t>
  </si>
  <si>
    <t>Freedom.Java/CPP/C</t>
  </si>
  <si>
    <t>TL-Mgmt's - Ashish Bartwal</t>
  </si>
  <si>
    <t>DCC MOVE 8711 PMOSS PIP and EDS</t>
  </si>
  <si>
    <t>Client Query and Resolution</t>
  </si>
  <si>
    <t>PMT#494511</t>
  </si>
  <si>
    <t>DCC RET 8716 CX0380 Tapestry</t>
  </si>
  <si>
    <t>ACCT-INTF</t>
  </si>
  <si>
    <t>SE-BILLING-USAGE</t>
  </si>
  <si>
    <t>Rudradeep Mandal</t>
  </si>
  <si>
    <t>Tarun Raghuwanshi</t>
  </si>
  <si>
    <t>Maint Window for HDD slot1 replacement </t>
  </si>
  <si>
    <t>SE-BILLING-CARE</t>
  </si>
  <si>
    <t>Irshad Ahmad Malik</t>
  </si>
  <si>
    <t>FDB</t>
  </si>
  <si>
    <t>BAD DEBT</t>
  </si>
  <si>
    <t>FDB POB</t>
  </si>
  <si>
    <t>SE-BILLING</t>
  </si>
  <si>
    <t>FDB REVDIR</t>
  </si>
  <si>
    <t>CRIS RATE DB</t>
  </si>
  <si>
    <t>OC&amp;C DB POSTING</t>
  </si>
  <si>
    <t>CRIS MP</t>
  </si>
  <si>
    <t>CRIS SO UPDATE</t>
  </si>
  <si>
    <t>GADB</t>
  </si>
  <si>
    <t>MOOSA SE</t>
  </si>
  <si>
    <t>BDS Migration</t>
  </si>
  <si>
    <t>ACIS</t>
  </si>
  <si>
    <t>MW-BILLING</t>
  </si>
  <si>
    <t>Ruben Rodriguez</t>
  </si>
  <si>
    <t>Lalit Bhagwat</t>
  </si>
  <si>
    <t>410826 to update customer DB</t>
  </si>
  <si>
    <t>PID 401674 Interfaces Modernization - BDS</t>
  </si>
  <si>
    <t>AIRS , ERP &amp; OPNS</t>
  </si>
  <si>
    <t>Interfaces Modernization - TLG or BB  ( TEST ONLY)</t>
  </si>
  <si>
    <t>AIRS &amp; ERP</t>
  </si>
  <si>
    <t>PMATT 359881 IBM MO MF Convert IMS Databases from DBT Compress to IBM HDCE</t>
  </si>
  <si>
    <t>ACIS-CI/ACIS-BI</t>
  </si>
  <si>
    <t>James Radtke</t>
  </si>
  <si>
    <t xml:space="preserve">497825 - BDS Mainframe Modernization </t>
  </si>
  <si>
    <t>ADJUST</t>
  </si>
  <si>
    <t>ABMS / DITREX PID 411102</t>
  </si>
  <si>
    <t>ABMS</t>
  </si>
  <si>
    <t xml:space="preserve">PID 411900 - EOSL Secure Data Upgrade to z Protect </t>
  </si>
  <si>
    <t>ACIS CI</t>
  </si>
  <si>
    <t>ACIS BI</t>
  </si>
  <si>
    <t>MODX</t>
  </si>
  <si>
    <t>PMT 504475, PID 410147, SecMod SDP SPI Data Non-Compliance SOCS</t>
  </si>
  <si>
    <t>ACIS CI-BI</t>
  </si>
  <si>
    <t>OOM630 Encryption project (SPI)</t>
  </si>
  <si>
    <t>ACIS CDM1/ADST</t>
  </si>
  <si>
    <t>IL NPA 309 overlay with NPA 861 NPA Relief</t>
  </si>
  <si>
    <t>ACIS T&amp;C</t>
  </si>
  <si>
    <t>ACIS UA</t>
  </si>
  <si>
    <t>ACIS CBF</t>
  </si>
  <si>
    <t>PMT 500753 PID 401127a SecMod EOSL 7337 Finish U2L Migration CAPM</t>
  </si>
  <si>
    <t>AIRS</t>
  </si>
  <si>
    <t>OPNS</t>
  </si>
  <si>
    <t>409937 - Add CAC to UUT in Telco West Biller CR230335</t>
  </si>
  <si>
    <t>DCC MOV 8711 ASON ROS TCS</t>
  </si>
  <si>
    <t>AIRS,OPNS &amp; ERP</t>
  </si>
  <si>
    <t>PMATT # 345289  / IMR ITO2201051023 / PRISM # 401146   Secure Plus to Z protect</t>
  </si>
  <si>
    <t>PID-405212  PMT 503393  DCC MOV 8711 ESP-CARE II</t>
  </si>
  <si>
    <t>PID 410247 Peacock Migration</t>
  </si>
  <si>
    <t>DCC move 8711 CBS apps</t>
  </si>
  <si>
    <t>BOCRIS</t>
  </si>
  <si>
    <t>PMT #501190</t>
  </si>
  <si>
    <t>CRIS POLICIES</t>
  </si>
  <si>
    <t>SMB #1986357</t>
  </si>
  <si>
    <t>IBIS-SE C:D change</t>
  </si>
  <si>
    <t>IBIS-SE</t>
  </si>
  <si>
    <t>AAN CRIS SYNCSORT and IEBGENER upgrade</t>
  </si>
  <si>
    <t>AAN CRIS</t>
  </si>
  <si>
    <t>ACCT INTF SYNCSORT and IEBGENER upgrade</t>
  </si>
  <si>
    <t>ACCT INTF</t>
  </si>
  <si>
    <t>ALPHA SYNCSORT and IEBGENER Upgrade</t>
  </si>
  <si>
    <t>ALPHA</t>
  </si>
  <si>
    <t>AT&amp;T RECEIPTS SYNCSORT and IEBGENER upgrade</t>
  </si>
  <si>
    <t>AT&amp;T RECEIPTS</t>
  </si>
  <si>
    <t>BARS SE SYNCSORT and IEBGENER upgrade</t>
  </si>
  <si>
    <t>BARS SE</t>
  </si>
  <si>
    <t>Legacy Order Blocking Phase 2</t>
  </si>
  <si>
    <t>RNS</t>
  </si>
  <si>
    <t>Freedom C Apps</t>
  </si>
  <si>
    <t>Koernig, James</t>
  </si>
  <si>
    <t>Tushar Vispute</t>
  </si>
  <si>
    <t>Dinesh Bansal</t>
  </si>
  <si>
    <t>SPI SOCS (Encryption/Description)</t>
  </si>
  <si>
    <t>Introscope Tool Retirement</t>
  </si>
  <si>
    <t>SOAP</t>
  </si>
  <si>
    <t>MA-SOAP</t>
  </si>
  <si>
    <t>RADTKE, JAMES</t>
  </si>
  <si>
    <t>BIS transformation (Test Only)</t>
  </si>
  <si>
    <t>Upgrade Connect Direct</t>
  </si>
  <si>
    <t>Galaxy</t>
  </si>
  <si>
    <t>Gal-SAF</t>
  </si>
  <si>
    <t>-</t>
  </si>
  <si>
    <t>Unix to Unix upgrade - RNS</t>
  </si>
  <si>
    <t>GAL Cookie replacement - OIDC for Galaxy</t>
  </si>
  <si>
    <t>22.08 </t>
  </si>
  <si>
    <t>GAL Cookie replacement - OIDC for Safari</t>
  </si>
  <si>
    <t>Safari</t>
  </si>
  <si>
    <t>DSAPDDI (MF-Mid Range)</t>
  </si>
  <si>
    <t>PID 405096 FIRST-ASSET and Agent Desktops(Telco Authorization)</t>
  </si>
  <si>
    <t>PID  504548/401127a - CAPM-EOSL Finish U2L Migration</t>
  </si>
  <si>
    <t>AT&amp;T Global Logon authentication cookie is sunsetting!</t>
  </si>
  <si>
    <t>ATTM SMRT</t>
  </si>
  <si>
    <t>UCDID</t>
  </si>
  <si>
    <t>DUE 3/28: 505304, 410435, , OOM/Resources, DCC MOV 8711 ASON ROS TCS</t>
  </si>
  <si>
    <t>SOAP PMT - 503122 &amp; PID - 325140ba - Modernization</t>
  </si>
  <si>
    <t>BASIS SYNCSORT and IEBGENER upgrade</t>
  </si>
  <si>
    <t>BASIS</t>
  </si>
  <si>
    <t>B&amp;C CABS FEED SYNCSORT and IEBGENER upgrade</t>
  </si>
  <si>
    <t>B&amp;C CABS FEED</t>
  </si>
  <si>
    <t>BIG HQ SYNCSORT and IEBGENER upgrade</t>
  </si>
  <si>
    <t>BIG HQ</t>
  </si>
  <si>
    <t>BILL DAY EQUIP SYNCSORT and IEBGENER upgrade</t>
  </si>
  <si>
    <t>BILL DAY EQUIP</t>
  </si>
  <si>
    <t>ADUF SYNCSORT and IEBGENER upgrade</t>
  </si>
  <si>
    <t>ADUF</t>
  </si>
  <si>
    <t>BOCRIS SOFTCASH SYNCSORT and IEBGENER upgrade</t>
  </si>
  <si>
    <t>BOCRIS SOFTCASH</t>
  </si>
  <si>
    <t>CBR MF SYNCSORT and IEBGENER upgrade</t>
  </si>
  <si>
    <t>CBR MF</t>
  </si>
  <si>
    <t>CLUB SYNCSORT and IEBGENER upgrade</t>
  </si>
  <si>
    <t>CLUB</t>
  </si>
  <si>
    <t>CLUE SYNCSORT and IEBGENER upgrade</t>
  </si>
  <si>
    <t>CLUE</t>
  </si>
  <si>
    <t>BAD DEBT SYNCSORT and IEBGENER upgrade</t>
  </si>
  <si>
    <t>CMDS HQ SYNCSORT and IEBGENER upgrade</t>
  </si>
  <si>
    <t>CMDS HQ</t>
  </si>
  <si>
    <t>CMRS SYNCSORT and IEBGENER upgrade</t>
  </si>
  <si>
    <t>CODB SYNCSORT and IEBGENER upgrade</t>
  </si>
  <si>
    <t>CREDFIN SYNCSORT and IEBGENER upgrade</t>
  </si>
  <si>
    <t>CREDFIN</t>
  </si>
  <si>
    <t>BIG RAO SYNCSORT and IEBGENER upgrade</t>
  </si>
  <si>
    <t>BIG RAO</t>
  </si>
  <si>
    <t>BILL CALC SYNCSORT and IEBGENER upgrade</t>
  </si>
  <si>
    <t>BILL CALC</t>
  </si>
  <si>
    <t>CRIS CASH POSTING SYNCSORT and IEBGENER upgrade</t>
  </si>
  <si>
    <t>CRIS CASH POSTING</t>
  </si>
  <si>
    <t>BOCRIS SYNCSORT and IEBGENER upgrade</t>
  </si>
  <si>
    <t>CRIS CIF SYNCSORT and IEBGENER upgrade</t>
  </si>
  <si>
    <t>CRIS CIF</t>
  </si>
  <si>
    <t>CASH SYNCSORT and IEBGENER upgrade</t>
  </si>
  <si>
    <t>CRIS DATA CONV SYNCSORT and IEBGENER upgrade</t>
  </si>
  <si>
    <t>CRIS DATA CONV</t>
  </si>
  <si>
    <t>CRIS POLICIES SYNCSORT and IEBGENER upgrade</t>
  </si>
  <si>
    <t>CRIS RATE DB SYNCSORT and IEBGENER upgrade</t>
  </si>
  <si>
    <t>CRIS SO RATING SYNCSORT and IEBGENER upgrade</t>
  </si>
  <si>
    <t>CRIS SO RATING</t>
  </si>
  <si>
    <t>CRIS SO UPDATE SYNCSORT and IEBGENER upgrade</t>
  </si>
  <si>
    <t>CRIS SO UPDATe</t>
  </si>
  <si>
    <t>CRIS STUDIES SYNCSORT and IEBGENER upgrade</t>
  </si>
  <si>
    <t>CRIS WFA C SYNCSORT and IEBGENER upgrade</t>
  </si>
  <si>
    <t>CRIS WFA C</t>
  </si>
  <si>
    <t>CROSS RAO SYNCSORT and IEBGENER upgrade</t>
  </si>
  <si>
    <t>CROSS RAO</t>
  </si>
  <si>
    <t>DEPOSITS SYNCSORT and IEBGENER upgrade</t>
  </si>
  <si>
    <t>DEPOSITS</t>
  </si>
  <si>
    <t>EDI-BILLING SYNCSORT and IEBGENER upgrade</t>
  </si>
  <si>
    <t>EDI-Billing</t>
  </si>
  <si>
    <t>FDB REVDIR SYNCSORT and IEBGENER upgrade</t>
  </si>
  <si>
    <t>FDB STLMT SYNCSORT and IEBGENER upgrade</t>
  </si>
  <si>
    <t>FDB STLMT</t>
  </si>
  <si>
    <t>GADB SYNCSORT and IEBGENER upgrade</t>
  </si>
  <si>
    <t>IBIS SE SYNCSORT and IEBGENER upgrade</t>
  </si>
  <si>
    <t>IBIS SE</t>
  </si>
  <si>
    <t>ICO STLMT SYNCSORT and IEBGENER UPGRADE</t>
  </si>
  <si>
    <t>ICO STLMT</t>
  </si>
  <si>
    <t>ILECR SR SYNCSORT and IEBGENER upgrade</t>
  </si>
  <si>
    <t>ILEC SR</t>
  </si>
  <si>
    <t>IXC INT SYNCSORT and IEBGENER upgrade</t>
  </si>
  <si>
    <t>IXC INTERFACES</t>
  </si>
  <si>
    <t>IXC PBA SYNCSORT and IEBGENER upgrade</t>
  </si>
  <si>
    <t>IXC PBA</t>
  </si>
  <si>
    <t>IXC TRACK SYNCSORT and IEBGENER upgrade</t>
  </si>
  <si>
    <t>IXC TRACKING</t>
  </si>
  <si>
    <t>CRIS MISC INPUT SYNCSORT and IEBGENER upgrade</t>
  </si>
  <si>
    <t>CRIS MISC INPUT</t>
  </si>
  <si>
    <t>CRIS MP SYNCSORT and IEBGENER upgrade</t>
  </si>
  <si>
    <t>LONG DURATION SYNCSORT and IEBGENER upgrade</t>
  </si>
  <si>
    <t>LONG DURATION</t>
  </si>
  <si>
    <t>MISC PRT SYNCSORT and IEBGENER upgrade</t>
  </si>
  <si>
    <t>MISC PRT</t>
  </si>
  <si>
    <t>MOBI SYNCSORT and IEBGENER upgrade</t>
  </si>
  <si>
    <t>MOBI</t>
  </si>
  <si>
    <t>MOOSA SE SYNCSORT and IEBGENER upgrade</t>
  </si>
  <si>
    <t>MSS SYNCSORT and IEBGENER upgrade</t>
  </si>
  <si>
    <t>MSS</t>
  </si>
  <si>
    <t>OC&amp;C DB POSTING SYNCSORT and IEBGENER upgrade</t>
  </si>
  <si>
    <t>OPEC SYNCSORT and IEBGENER upgrade</t>
  </si>
  <si>
    <t>OPEC</t>
  </si>
  <si>
    <t>PP SYNCSORT and IEBGENER upgrade</t>
  </si>
  <si>
    <t>PP</t>
  </si>
  <si>
    <t>CRIS TREATMENT SE SYNCSORT and IEBGENER upgrade</t>
  </si>
  <si>
    <t>CRIS TREATMENT SE</t>
  </si>
  <si>
    <t>CRIS UP SYSNCSORT and IEBGENER upgrade</t>
  </si>
  <si>
    <t>CRIS UP</t>
  </si>
  <si>
    <t>CRIS USAGE STUDIES SYNCSORT and IEBGENER upgrade</t>
  </si>
  <si>
    <t>CRIS USAGE STUDIES</t>
  </si>
  <si>
    <t>PULL BILL SYNCSORT and IEBGENER upgrade</t>
  </si>
  <si>
    <t>PULL BILL</t>
  </si>
  <si>
    <t>QUANTUM CRIS AR MF SYNCSORT and IEBGENER upgrade</t>
  </si>
  <si>
    <t>Quantum/CRIS AR/MF</t>
  </si>
  <si>
    <t>REFUNDS SYNCSORT and IEBGENER upgrade</t>
  </si>
  <si>
    <t>REFUNDS</t>
  </si>
  <si>
    <t>RIGA SYNCSORT and IEBGENER upgrade</t>
  </si>
  <si>
    <t>RIGA</t>
  </si>
  <si>
    <t>RSB SYNCSORT and IEBGENER upgrade</t>
  </si>
  <si>
    <t>RSB</t>
  </si>
  <si>
    <t>RVV SYNCSORT and IEBGENER upgrade</t>
  </si>
  <si>
    <t>RVV</t>
  </si>
  <si>
    <t>SMDR SYNCSORT and IEBGENER upgrade</t>
  </si>
  <si>
    <t>SMDR</t>
  </si>
  <si>
    <t>FDB SYNCSORT and IEBGENER upgrade</t>
  </si>
  <si>
    <t>FDB POB SYNCSORT and IEBGENER upgrade</t>
  </si>
  <si>
    <t>TAXING SYNCSORT and IEBGENER upgrade</t>
  </si>
  <si>
    <t>TAXING</t>
  </si>
  <si>
    <t>TAXTAR SYNCSORT and IEBGENER upgrade</t>
  </si>
  <si>
    <t>TAXTAR</t>
  </si>
  <si>
    <t>FLEX SYNCSORT and IEBGENER upgrade</t>
  </si>
  <si>
    <t>FLEX</t>
  </si>
  <si>
    <t>UNBILLED OC&amp;C's SYNCSORT and IEBGENER upgrade</t>
  </si>
  <si>
    <t>UNBILLED OC&amp;Cs</t>
  </si>
  <si>
    <t>IDB CBLD SYNCSORT and IEBGENER upgrade</t>
  </si>
  <si>
    <t>IDB-CBLD</t>
  </si>
  <si>
    <t>VDB SYNCSORT and IEBGENER upgrade</t>
  </si>
  <si>
    <t>VDB</t>
  </si>
  <si>
    <t>VERBATIM SYNCSORT and IEBGENER upgrade</t>
  </si>
  <si>
    <t>VERBATIM</t>
  </si>
  <si>
    <t>MAGTAPE SYNCSORT and IEBGENER upgrade</t>
  </si>
  <si>
    <t>MAGTAPE</t>
  </si>
  <si>
    <t>MESSAGE RATING SYNCSORT and IEBGENER upgrade</t>
  </si>
  <si>
    <t>MESSAGE RATING</t>
  </si>
  <si>
    <t>OC&amp;C RCATS SYNCSORT and IEBGENER upgrade</t>
  </si>
  <si>
    <t>OC&amp;C RCATS</t>
  </si>
  <si>
    <t>ODUF SYNCSORT and IEBGENER upgrade</t>
  </si>
  <si>
    <t>ODUF</t>
  </si>
  <si>
    <t>PMT-500753</t>
  </si>
  <si>
    <t>SecMod EOSL 7337 Finish U2L Migration CAPM</t>
  </si>
  <si>
    <t>PMT-403741</t>
  </si>
  <si>
    <t xml:space="preserve">DCC RET 8716 CX0448 EMBUS ESB </t>
  </si>
  <si>
    <t>409937(a) - Add CAC to UUT in Telco West Biller</t>
  </si>
  <si>
    <t>AIM</t>
  </si>
  <si>
    <t>JW</t>
  </si>
  <si>
    <t>Ashish Ranjan</t>
  </si>
  <si>
    <t>C/CA</t>
  </si>
  <si>
    <t>DT</t>
  </si>
  <si>
    <t>EBMIS</t>
  </si>
  <si>
    <t>497343 - Replace Everest CX0447</t>
  </si>
  <si>
    <t>UPSE</t>
  </si>
  <si>
    <t>504037 - AMPD Azure Migration</t>
  </si>
  <si>
    <t>504548- - U2L Migration CAPM</t>
  </si>
  <si>
    <t>493546 - CALNET 4 migration phase 5</t>
  </si>
  <si>
    <t xml:space="preserve">501214 - Vista Retirement </t>
  </si>
  <si>
    <t>PR</t>
  </si>
  <si>
    <t>1982470 - for deploying COBL V6 changes in AIM.</t>
  </si>
  <si>
    <t>1984746 - for deploying COBL V6 changes for S0C7</t>
  </si>
  <si>
    <t xml:space="preserve"> RAP database update for RCC code</t>
  </si>
  <si>
    <t>RAP</t>
  </si>
  <si>
    <t>PMT-502388</t>
  </si>
  <si>
    <t>Privacy CCPA Mapping and Tagging Refresh</t>
  </si>
  <si>
    <t>FDB Closeout, ESTAT Report, Dpay, E911</t>
  </si>
  <si>
    <t>CRIS Job validation</t>
  </si>
  <si>
    <t>CRIS Apps</t>
  </si>
  <si>
    <t>John Peed Report</t>
  </si>
  <si>
    <t>BOCRIS User Count</t>
  </si>
  <si>
    <t>BOCRIS User queries</t>
  </si>
  <si>
    <t>PMT-411900</t>
  </si>
  <si>
    <t>Replace Securedata</t>
  </si>
  <si>
    <t>ACCTS INTF</t>
  </si>
  <si>
    <t>PMT-411099</t>
  </si>
  <si>
    <t>ALPHA replace navigator with Webservices</t>
  </si>
  <si>
    <t>Alpha</t>
  </si>
  <si>
    <t>SMB 1978245</t>
  </si>
  <si>
    <t>VK-EARP Syncsort Analysis phase 1</t>
  </si>
  <si>
    <t>VK EARP</t>
  </si>
  <si>
    <t xml:space="preserve">SMB 1978243 </t>
  </si>
  <si>
    <t>PR Syncsort Analysis phase 1</t>
  </si>
  <si>
    <t>SMB 1978242</t>
  </si>
  <si>
    <t>OSI Syncsort Analysis phase 1</t>
  </si>
  <si>
    <t>OSI</t>
  </si>
  <si>
    <t>SMB 1978240</t>
  </si>
  <si>
    <t>ADJUST  Syncsort Analysis phase 1</t>
  </si>
  <si>
    <t>SMB 1978237</t>
  </si>
  <si>
    <t>RAP Syncsort Analysis phase 1</t>
  </si>
  <si>
    <t>SMB 1978236</t>
  </si>
  <si>
    <t>RA Syncsort Analysis phase 1</t>
  </si>
  <si>
    <t>RA</t>
  </si>
  <si>
    <t>SMB 1978234</t>
  </si>
  <si>
    <t>C/CA ECF Syncsort Analysis phase 1</t>
  </si>
  <si>
    <t>CCA ECF</t>
  </si>
  <si>
    <t>SMB 1978233</t>
  </si>
  <si>
    <t>C/CA Syncsort Analysis phase 1</t>
  </si>
  <si>
    <t>SMB 1986528</t>
  </si>
  <si>
    <t>VK EARP SYNCSORT UPGRADE PHASE 2</t>
  </si>
  <si>
    <t>VK-EARP</t>
  </si>
  <si>
    <t>SMB 1986527</t>
  </si>
  <si>
    <t>RAP SYNCSORT UPGRADE PHASE 2</t>
  </si>
  <si>
    <t>SMB 1986525</t>
  </si>
  <si>
    <t>PR SYNCSORT UPGRADE PHASE 2</t>
  </si>
  <si>
    <t>SMB 1986526</t>
  </si>
  <si>
    <t>C/CA SYNCSORT UPGRADE PHASE 2</t>
  </si>
  <si>
    <t xml:space="preserve">MWR 1978201 </t>
  </si>
  <si>
    <t>EBMIS Syncsort Analysis, testing and validation</t>
  </si>
  <si>
    <t>UPSE SYNCSORT UPGRADE PHASE 2</t>
  </si>
  <si>
    <t>TL-Mgmt's - Ashish Ranjan</t>
  </si>
  <si>
    <t>RAP-All</t>
  </si>
  <si>
    <t>CCTP - ACT</t>
  </si>
  <si>
    <t>DB VM Upgrade</t>
  </si>
  <si>
    <t>DB Patching</t>
  </si>
  <si>
    <t>RMW WEB Daily and Monthly Activity</t>
  </si>
  <si>
    <t>RMW WEB</t>
  </si>
  <si>
    <t>CRO and ASTRA Vulnerabilty fixing</t>
  </si>
  <si>
    <t>SSL/Mech ID password Renewal Activity</t>
  </si>
  <si>
    <t>RD0352</t>
  </si>
  <si>
    <t>To update AE205 script for ndm issue for SW regions.</t>
  </si>
  <si>
    <t>RD0222</t>
  </si>
  <si>
    <t xml:space="preserve">Updating UPS customer tables </t>
  </si>
  <si>
    <t>Job Abends, User Queries, and Production/Maintenance  Support</t>
  </si>
  <si>
    <t>CCA - ECF</t>
  </si>
  <si>
    <t>CCA ECF - Installation on new windows Machine</t>
  </si>
  <si>
    <t>CMDS - determine sequence issue MD30A01</t>
  </si>
  <si>
    <t>CMDS</t>
  </si>
  <si>
    <t>SE</t>
  </si>
  <si>
    <t>PMT-409532</t>
  </si>
  <si>
    <t>SECMOD SDP SPI in text field</t>
  </si>
  <si>
    <t>CRIS-STUDIES</t>
  </si>
  <si>
    <r>
      <t xml:space="preserve">SMB </t>
    </r>
    <r>
      <rPr>
        <b/>
        <sz val="11"/>
        <color rgb="FF000000"/>
        <rFont val="Calibri"/>
        <family val="2"/>
      </rPr>
      <t>TBD???</t>
    </r>
    <r>
      <rPr>
        <sz val="11"/>
        <color rgb="FF000000"/>
        <rFont val="Calibri"/>
        <family val="2"/>
      </rPr>
      <t xml:space="preserve"> : Script to send Service Order details directly to WOI (bypassing OLCM SE GUI/DB)    </t>
    </r>
  </si>
  <si>
    <r>
      <t xml:space="preserve">PMT </t>
    </r>
    <r>
      <rPr>
        <b/>
        <sz val="11"/>
        <color rgb="FF000000"/>
        <rFont val="Calibri"/>
        <family val="2"/>
      </rPr>
      <t>TBD???</t>
    </r>
    <r>
      <rPr>
        <sz val="11"/>
        <color rgb="FF000000"/>
        <rFont val="Calibri"/>
        <family val="2"/>
      </rPr>
      <t xml:space="preserve"> : Script to send Service Order details directly to WOI (bypassing OLCM SE GUI/DB)    </t>
    </r>
  </si>
  <si>
    <t>GI Upgrade Activity - CASH (monthly) / CMRS (quaterly) / VDD (quaterly)</t>
  </si>
  <si>
    <t>Freedom.Java/CPP</t>
  </si>
  <si>
    <t>November</t>
  </si>
  <si>
    <t>Renewal for MOSS SSL Certificates</t>
  </si>
  <si>
    <t>September</t>
  </si>
  <si>
    <t xml:space="preserve">SMB Null Sessions targeting </t>
  </si>
  <si>
    <t>December</t>
  </si>
  <si>
    <t>TL-Mgmt's - Darsha Naik</t>
  </si>
  <si>
    <t>Daily</t>
  </si>
  <si>
    <t>ADO Agent upgrade(Windows Golden image upgrade)</t>
  </si>
  <si>
    <t>y</t>
  </si>
  <si>
    <t>CRO Updates(vmss resize, vmss scaling, storage redundency update)</t>
  </si>
  <si>
    <t>Weekly</t>
  </si>
  <si>
    <t>Trouble tickets, client queries, compliance activities, MOTS update, vulnerabilities, adhoc request, 
job abends, production support, Interfacing application queries, surveys, GI upgrade, optimization,
other maintenance tasks</t>
  </si>
  <si>
    <t>client queries, compliance activities, adhoc request, 
job abends, production support, Interfacing application queries, surveys, GI upgrade, optimization,
other maintenance tasks</t>
  </si>
  <si>
    <t>Sonar Vulnerabilities, Device Vulnerabilities, OS Vulnerabilities, Application vulnerabilities, DB patching, OS patching, mech ID password update, Monitoring script update, Mech ID SSL bot to add LSRDBA ID for alrets, U2L phase 3 maintenance, deployments, 
R3find test support, apache tomcat upgrade.</t>
  </si>
  <si>
    <t>PSA activities, TA activities, Compliance Activities, MOTS update, Interfacing application queries and Client Queries, System Documantation, Adhoc requests, Meetings</t>
  </si>
  <si>
    <t>August</t>
  </si>
  <si>
    <t>Production support for 15 CBS suite of applications</t>
  </si>
  <si>
    <t>Hadoop Upgrade</t>
  </si>
  <si>
    <t>Connect Direct Certificate Renewal</t>
  </si>
  <si>
    <t>CARAT Data Router Certificate Renewal</t>
  </si>
  <si>
    <t>Device Vulnerability</t>
  </si>
  <si>
    <t>Microsoft Windows 11 Release Testing/Certification</t>
  </si>
  <si>
    <t>Tomcat Upgrade on 4 app servers (Windows)</t>
  </si>
  <si>
    <t xml:space="preserve"> Artifacts evidence certification for APP/DB/OS layers </t>
  </si>
  <si>
    <t>Disaster Recovery certification</t>
  </si>
  <si>
    <t>TL-Management - Sandeep Singh</t>
  </si>
  <si>
    <t>Freedom DotNet-CM</t>
  </si>
  <si>
    <t>CASHWeb</t>
  </si>
  <si>
    <t>Freedom Java/CPP Apps</t>
  </si>
  <si>
    <t xml:space="preserve">SMB/PMT TBD??? : Script to send Service Order details directly to WOI (bypassing OLCM SE GUI/DB)   </t>
  </si>
  <si>
    <t>MWR TBD??? : OLCM Retirement</t>
  </si>
  <si>
    <t xml:space="preserve">SMB </t>
  </si>
  <si>
    <t>onhold</t>
  </si>
  <si>
    <t>ongoing</t>
  </si>
  <si>
    <t>TL-Mgmt's - Tushar Vispute</t>
  </si>
  <si>
    <t>ATTM SMRT, NPAR, UC DID, GRMP Admin Tool &amp; SOAP</t>
  </si>
  <si>
    <t>RNS, Scrooge &amp; TFS</t>
  </si>
  <si>
    <t>GALAXY ACS, SAFARI</t>
  </si>
  <si>
    <t>Maintenance of ATTM SMRT, NPAR, UC DID, GRMP Admin Tool &amp; SOAP</t>
  </si>
  <si>
    <t>Maintenance of RNS, Scrooge &amp; TFS</t>
  </si>
  <si>
    <t>Maintenance of GALAXY ACS &amp; SAFARI</t>
  </si>
  <si>
    <t>MWR 1991532 : VDD - Upgrade Connect:Direct to 6.1</t>
  </si>
  <si>
    <t>MWR 1993758 : CASH (15860) Build Automation via Azure Pipelines</t>
  </si>
  <si>
    <t xml:space="preserve">MWR </t>
  </si>
  <si>
    <t>MWR 1991764 : Bring into compliance for Edge Chromium Browser</t>
  </si>
  <si>
    <t>MWR 1993754 : MOSS needs to replace its EOSL servers</t>
  </si>
  <si>
    <t>MWR 1992822 : Update website for new HALO access request instructions</t>
  </si>
  <si>
    <t>MWR 1992821 : grant of read-only access to our MOSS server instances to certain mechid/attuids for a SPI data audit</t>
  </si>
  <si>
    <t xml:space="preserve">MWR 1995749 </t>
  </si>
  <si>
    <t xml:space="preserve">UADM feed user account issue. UC-HelpDesk </t>
  </si>
  <si>
    <t>SMB 1994149</t>
  </si>
  <si>
    <t>Server Reduction Assessment</t>
  </si>
  <si>
    <t>MWR 1995939</t>
  </si>
  <si>
    <t>SPI Data Discovery Scan</t>
  </si>
  <si>
    <t>MWR 1995940</t>
  </si>
  <si>
    <t>SACT Vulnerability analysis</t>
  </si>
  <si>
    <t>PMT - 506833 : FL 561 NPA Overlay with new NPA 728</t>
  </si>
  <si>
    <t>PMT 503122 : Wave 1 Azure Modernization Batch 1- Amdocs- Apps prior to 0801 2021</t>
  </si>
  <si>
    <t>On Hold</t>
  </si>
  <si>
    <t>1994124 - CMRS - Win 11 Certification.</t>
  </si>
  <si>
    <t>1994126 - LECSIS - Win 11 Certification.</t>
  </si>
  <si>
    <t>1994128 - OLCM SE - Win 11 Certification.</t>
  </si>
  <si>
    <t>MM breakup</t>
  </si>
  <si>
    <t>MM</t>
  </si>
  <si>
    <t>Non-CCB/Fixed</t>
  </si>
  <si>
    <t>Infra</t>
  </si>
  <si>
    <t>Gaurav-Jade</t>
  </si>
  <si>
    <t>Ranjit-Jade</t>
  </si>
  <si>
    <t>HDJade</t>
  </si>
  <si>
    <t>Mar</t>
  </si>
  <si>
    <t>Apr</t>
  </si>
  <si>
    <t xml:space="preserve">Kapil- Tools </t>
  </si>
  <si>
    <t>ESON-Cloud bucket</t>
  </si>
  <si>
    <t>PMO</t>
  </si>
  <si>
    <t>ESON-CCB bucket</t>
  </si>
  <si>
    <t>Rohit Self</t>
  </si>
  <si>
    <t>SOAP-CCB bucket</t>
  </si>
  <si>
    <t>Non-CCB Total (A)</t>
  </si>
  <si>
    <t>EBDB-CCB bucket</t>
  </si>
  <si>
    <t>CCB-EMAS</t>
  </si>
  <si>
    <t>EMAS-SOAP-CCB bucket</t>
  </si>
  <si>
    <t>EMAS-Prasad</t>
  </si>
  <si>
    <t>EMAS-ESON-Cloud bucket</t>
  </si>
  <si>
    <t>EMAS-Ranjit</t>
  </si>
  <si>
    <t>EMAS-ESON-CCB bucket</t>
  </si>
  <si>
    <t>EMAS Total (B)</t>
  </si>
  <si>
    <t>CCB-MS</t>
  </si>
  <si>
    <t>Attritions - As of 3-Mar</t>
  </si>
  <si>
    <t>Ranjit Rai</t>
  </si>
  <si>
    <t>Himanshu</t>
  </si>
  <si>
    <t>Daljeet</t>
  </si>
  <si>
    <t>1 (contractor)</t>
  </si>
  <si>
    <t>CCB-MS Total (C)</t>
  </si>
  <si>
    <t>Amit</t>
  </si>
  <si>
    <t>.</t>
  </si>
  <si>
    <t>Tarun</t>
  </si>
  <si>
    <t>1 (lead)</t>
  </si>
  <si>
    <t>Grand Total (A+B+C)</t>
  </si>
  <si>
    <t>Dinesh</t>
  </si>
  <si>
    <t>As per Nagendra, target w/o cloud</t>
  </si>
  <si>
    <t>Ranjit</t>
  </si>
  <si>
    <t>Cloud</t>
  </si>
  <si>
    <t>Excess</t>
  </si>
  <si>
    <t>Prasad</t>
  </si>
  <si>
    <t>Manager - MR/MF/OPS Breakup Hrs</t>
  </si>
  <si>
    <t>Release</t>
  </si>
  <si>
    <t>(Multiple Items)</t>
  </si>
  <si>
    <t>Row Labels</t>
  </si>
  <si>
    <t>Sum of Nov-22</t>
  </si>
  <si>
    <t>Sum of Dec-22</t>
  </si>
  <si>
    <t>Sum of Jan-23</t>
  </si>
  <si>
    <t>Sum of Feb-23</t>
  </si>
  <si>
    <t>Sum of Mar-23</t>
  </si>
  <si>
    <t>Sum of Apr-23</t>
  </si>
  <si>
    <t>Sum of May-23</t>
  </si>
  <si>
    <t>Sum of Jun-23</t>
  </si>
  <si>
    <t>Sum of Jul-23</t>
  </si>
  <si>
    <t>MF</t>
  </si>
  <si>
    <t>Enhancement</t>
  </si>
  <si>
    <t>Sustenance</t>
  </si>
  <si>
    <t>MR</t>
  </si>
  <si>
    <t>Ops</t>
  </si>
  <si>
    <t>EMAS-Sustenance</t>
  </si>
  <si>
    <t>HD-Jade-Sustenance</t>
  </si>
  <si>
    <t>Jewel-Jade-Sustenance</t>
  </si>
  <si>
    <t>Dinesh Bansal (Gurgaon)</t>
  </si>
  <si>
    <t>Prasad Kulkarni</t>
  </si>
  <si>
    <t>Check Hrs (should match with pivot row total)</t>
  </si>
  <si>
    <t>Check Supply for MS (w/o managers)</t>
  </si>
  <si>
    <t>Manually entered</t>
  </si>
  <si>
    <t>Managers for MS</t>
  </si>
  <si>
    <t>Total Supply (should match with Submission nos)</t>
  </si>
  <si>
    <t>CCB Totals</t>
  </si>
  <si>
    <t>(MF + MR) Total</t>
  </si>
  <si>
    <t>Total - MF</t>
  </si>
  <si>
    <t>(MF + MR) - Enhancement (hrs)</t>
  </si>
  <si>
    <t>(MF + MR) - Enhancement (MM)</t>
  </si>
  <si>
    <t>(MF + MR) - Sustenance (hrs)</t>
  </si>
  <si>
    <t>(MF + MR) - Sustenance (MM)</t>
  </si>
  <si>
    <t>(MF + MR) Total Demand (MM)</t>
  </si>
  <si>
    <t>(MF + MR) Total Supply (MM)</t>
  </si>
  <si>
    <t>Total Gap (MM)</t>
  </si>
  <si>
    <t>Total Gap % (MM)</t>
  </si>
  <si>
    <t>MF Total</t>
  </si>
  <si>
    <t>Jul-23</t>
  </si>
  <si>
    <t>MF - Enhancement (hrs)</t>
  </si>
  <si>
    <t>MF - Enhancement (MM)</t>
  </si>
  <si>
    <t>MF - Sustenance (hrs)</t>
  </si>
  <si>
    <t>MF - Sustenance (MM)</t>
  </si>
  <si>
    <t>MF Total Demand (MM)</t>
  </si>
  <si>
    <t>MF Total Supply (MM)</t>
  </si>
  <si>
    <t>MF Total Gap (MM)</t>
  </si>
  <si>
    <t>MF Total Gap % (MM)</t>
  </si>
  <si>
    <t>MR Total</t>
  </si>
  <si>
    <t>Total - MR</t>
  </si>
  <si>
    <t>MR - Enhancement (hrs)</t>
  </si>
  <si>
    <t>MR - Enhancement (MM)</t>
  </si>
  <si>
    <t>MR - Sustenance (hrs)</t>
  </si>
  <si>
    <t>MR - Sustenance (MM)</t>
  </si>
  <si>
    <t>MR Total Demand (MM)</t>
  </si>
  <si>
    <t>MR Total Supply (MM)</t>
  </si>
  <si>
    <t>MR Total Gap (MM)</t>
  </si>
  <si>
    <t>MR Total Gap % (MM)</t>
  </si>
  <si>
    <t>Ops Total</t>
  </si>
  <si>
    <t>Total - Ops</t>
  </si>
  <si>
    <t>OPS EMAS-Sustenance (hrs)</t>
  </si>
  <si>
    <t>OPS EMAS-Sustenance (MM)</t>
  </si>
  <si>
    <t>OPS Total Demand (MM)</t>
  </si>
  <si>
    <t>OPS Total Supply</t>
  </si>
  <si>
    <t>Gap (-ve indicates shortage)</t>
  </si>
  <si>
    <t>Gap% (-ve indicates shortage)</t>
  </si>
  <si>
    <t>Manager wise Gaps (Demand vs Supply)</t>
  </si>
  <si>
    <t>Amit-MF</t>
  </si>
  <si>
    <t>Mitigation Plans/Steps</t>
  </si>
  <si>
    <t>Enhancement (hrs)</t>
  </si>
  <si>
    <t>Enhancement (MM)</t>
  </si>
  <si>
    <t>Sustenance (hrs)</t>
  </si>
  <si>
    <t>Sustenance (MM)</t>
  </si>
  <si>
    <t>Total Demand (MM)</t>
  </si>
  <si>
    <t>Manual Entry by manager</t>
  </si>
  <si>
    <t>Total Supply</t>
  </si>
  <si>
    <t>Amit-MR</t>
  </si>
  <si>
    <t>Excluding manager</t>
  </si>
  <si>
    <t>Daljeet-MF</t>
  </si>
  <si>
    <t>Daljeet-MR</t>
  </si>
  <si>
    <t>Himanshu-MR</t>
  </si>
  <si>
    <t>Ranjit-MR</t>
  </si>
  <si>
    <t>Tarun-MF</t>
  </si>
  <si>
    <t>Tarun-MR</t>
  </si>
  <si>
    <t>Dinesh-MR</t>
  </si>
  <si>
    <t>OPS</t>
  </si>
  <si>
    <t>Ranjit-OPS</t>
  </si>
  <si>
    <t>EMAS-Sustenance (hrs)</t>
  </si>
  <si>
    <t>EMAS-Sustenance (MM)</t>
  </si>
  <si>
    <t>Prasad-OPS</t>
  </si>
  <si>
    <t>EMAS</t>
  </si>
  <si>
    <t>Jade</t>
  </si>
  <si>
    <t>Sustenance/Enhancement</t>
  </si>
  <si>
    <t>Jade (9)</t>
  </si>
  <si>
    <t>Hrs</t>
  </si>
  <si>
    <t>Onshore LM wise Demand w/o EMAS</t>
  </si>
  <si>
    <t>Note that Jonie has EMAS + RD (Dinesh's)</t>
  </si>
  <si>
    <t>Jonie Greenwood</t>
  </si>
  <si>
    <t>(blank)</t>
  </si>
  <si>
    <t>Sustenance/Enhancement/EMAS-Sustenance</t>
  </si>
  <si>
    <t>PID/MWR/SMB</t>
  </si>
  <si>
    <t>Apps Count #</t>
  </si>
  <si>
    <t>Project Status/Challenges (R/Y/G)</t>
  </si>
  <si>
    <t>MF/MR/Ops</t>
  </si>
  <si>
    <t>Primary Skill</t>
  </si>
  <si>
    <t>21-May</t>
  </si>
  <si>
    <t>22-Jun</t>
  </si>
  <si>
    <t>Aug-23</t>
  </si>
  <si>
    <t>Sep-23</t>
  </si>
  <si>
    <t>Oct-23</t>
  </si>
  <si>
    <t>Nov-23</t>
  </si>
  <si>
    <t>Dec-23</t>
  </si>
  <si>
    <t>Jan-24</t>
  </si>
  <si>
    <t>Feb-24</t>
  </si>
  <si>
    <t>Mar-24</t>
  </si>
  <si>
    <t>Apr-24</t>
  </si>
  <si>
    <t>May-24</t>
  </si>
  <si>
    <t>Jun-24</t>
  </si>
  <si>
    <t>PID</t>
  </si>
  <si>
    <t>PID 421800 -- CA 530/ 837</t>
  </si>
  <si>
    <t>Data Services</t>
  </si>
  <si>
    <t>Cobol, DB2</t>
  </si>
  <si>
    <t>West Usage</t>
  </si>
  <si>
    <t>Sanjay Lokhande</t>
  </si>
  <si>
    <t>UP</t>
  </si>
  <si>
    <t>Cobol, IMS-DB, Assembler</t>
  </si>
  <si>
    <t>PMT 512519, PID 421111, Epic ID 1004708 CA NPA 213 &amp; 323 NPA Overlay with new NPA 738</t>
  </si>
  <si>
    <t>PID 414657 -- Mandate Telco Calif PPP Fee to Flat Fee</t>
  </si>
  <si>
    <t>UPSWI</t>
  </si>
  <si>
    <t>Sum of Sep-23</t>
  </si>
  <si>
    <t>Sum of Oct-23</t>
  </si>
  <si>
    <t>Sum of Nov-23</t>
  </si>
  <si>
    <t>Sum of Dec-23</t>
  </si>
  <si>
    <t>Sum of Jan-24</t>
  </si>
  <si>
    <t>Sum of Feb-24</t>
  </si>
  <si>
    <t>Sum of Mar-24</t>
  </si>
  <si>
    <t>Sum of Apr-24</t>
  </si>
  <si>
    <t>Sum of May-24</t>
  </si>
  <si>
    <t>Sum of Jun-24</t>
  </si>
  <si>
    <t>View 1</t>
  </si>
  <si>
    <t>Sum of Aug-23</t>
  </si>
  <si>
    <t>Application Support</t>
  </si>
  <si>
    <t>Client Queries</t>
  </si>
  <si>
    <t>Onshore-Offshore Discussions</t>
  </si>
  <si>
    <t>TL Governance</t>
  </si>
  <si>
    <t>Ad-hoc Tasks</t>
  </si>
  <si>
    <t>Cloud Tasks</t>
  </si>
  <si>
    <t>Compliance</t>
  </si>
  <si>
    <t>Mech ID/Password CRs</t>
  </si>
  <si>
    <t>Certificates Renewal</t>
  </si>
  <si>
    <t>Scan Support</t>
  </si>
  <si>
    <t>Patching On-Prem</t>
  </si>
  <si>
    <t>LD</t>
  </si>
  <si>
    <t>HD-Jade</t>
  </si>
  <si>
    <t>Jewel-Jade</t>
  </si>
  <si>
    <t>View 2</t>
  </si>
  <si>
    <t>Development nos from Nagendra</t>
  </si>
  <si>
    <t>Development Demand as per Capacity</t>
  </si>
  <si>
    <t>View 3</t>
  </si>
  <si>
    <t>Sustainment &amp; Ops nos from Nagendra (MS &amp; EMAS, Jewel-Jade, HD-Jade)</t>
  </si>
  <si>
    <t>Notes: Nagendra nos include managers count + Rohit too</t>
  </si>
  <si>
    <t>Sustainment &amp; Ops Demand as per Capacity</t>
  </si>
  <si>
    <t>Ops Total (EMAS+HDJade+Ranjit-Jade)</t>
  </si>
  <si>
    <t>Ops Sustenance (EMAS+HDJade+Jewel-Jade) (hrs)</t>
  </si>
  <si>
    <t>Ops Sustenance (EMAS+HDJade+Jewel-Jade) (MM)</t>
  </si>
  <si>
    <t>J Jrs</t>
  </si>
  <si>
    <t>J MM</t>
  </si>
  <si>
    <t>R Hrs</t>
  </si>
  <si>
    <t>R MM</t>
  </si>
  <si>
    <t>Notes: Supply count does not include managers &amp; Rohit</t>
  </si>
  <si>
    <t>Type of Work</t>
  </si>
  <si>
    <t>S/E</t>
  </si>
  <si>
    <t>Notes</t>
  </si>
  <si>
    <t>Primary Technology</t>
  </si>
  <si>
    <t>Count</t>
  </si>
  <si>
    <t>Committed</t>
  </si>
  <si>
    <t>Manager Name</t>
  </si>
  <si>
    <t>Group (CCB Pune/GGN/EMAS)</t>
  </si>
  <si>
    <t>22-Jan-23</t>
  </si>
  <si>
    <t>T1</t>
  </si>
  <si>
    <t>AAN-CRIS</t>
  </si>
  <si>
    <t>Cobol</t>
  </si>
  <si>
    <t>HDJ-Jade</t>
  </si>
  <si>
    <t>abc</t>
  </si>
  <si>
    <t>Jun-22</t>
  </si>
  <si>
    <t>Put Y if:
Committed in ATT Tool
OOM submitted
BR started
MWR/SMB created in the tool
All maintenance work
AOTS tick</t>
  </si>
  <si>
    <t>ELOS-LOS</t>
  </si>
  <si>
    <t>CCB-GGN</t>
  </si>
  <si>
    <t>T2</t>
  </si>
  <si>
    <t>Narendra Hajare</t>
  </si>
  <si>
    <t>Abhimanyu C</t>
  </si>
  <si>
    <t>MW-Billing</t>
  </si>
  <si>
    <t>Cobol, Focus DB</t>
  </si>
  <si>
    <t>Under discussion but OOM, BR etc still not started
On Hold</t>
  </si>
  <si>
    <t xml:space="preserve">Hrishikesh Kamathe </t>
  </si>
  <si>
    <t>AS400</t>
  </si>
  <si>
    <t>BOSS-PAC</t>
  </si>
  <si>
    <t>ABPS</t>
  </si>
  <si>
    <t>MDRG-RR</t>
  </si>
  <si>
    <t>Proc C, React JS</t>
  </si>
  <si>
    <t>PSA activities, Monthly &amp; quarterly reports activities, Compliance Activities such as Mylogins file population, RIM update etc.
MOTS update, Interfacing application queries and Client Queries, System Documentation, Service order queries, Recovery</t>
  </si>
  <si>
    <t>Om Bansal</t>
  </si>
  <si>
    <t>AC IT MGMT</t>
  </si>
  <si>
    <t>.NET</t>
  </si>
  <si>
    <t>BRAVO-MF-Rick</t>
  </si>
  <si>
    <t>Angie Farazier</t>
  </si>
  <si>
    <t>Irshad Ahmad</t>
  </si>
  <si>
    <t>Anuj Jain</t>
  </si>
  <si>
    <t>ACCT-Interfaces Billing</t>
  </si>
  <si>
    <t>Freedom CPP Apps</t>
  </si>
  <si>
    <t>ACIS AEBS</t>
  </si>
  <si>
    <t>Cobol,IMS-DB</t>
  </si>
  <si>
    <t>Freedom Java Apps</t>
  </si>
  <si>
    <t>Rajan Patil</t>
  </si>
  <si>
    <t>CARE-MF</t>
  </si>
  <si>
    <t>ACIS INV</t>
  </si>
  <si>
    <t xml:space="preserve">Darsha Naik </t>
  </si>
  <si>
    <t>ACIS SPLT</t>
  </si>
  <si>
    <t>CCB-MW</t>
  </si>
  <si>
    <t>ACIS-ADST</t>
  </si>
  <si>
    <t>Cobol, IMS-DB</t>
  </si>
  <si>
    <t>ACIS-APDP</t>
  </si>
  <si>
    <t>SW-USAGE</t>
  </si>
  <si>
    <t>ACIS-BI</t>
  </si>
  <si>
    <t>Cobol,Assembler,IMS-DB,IMS-DC,DB2,PL1</t>
  </si>
  <si>
    <t>DM-RM</t>
  </si>
  <si>
    <t>ASCOT</t>
  </si>
  <si>
    <t>CCB-PUNE</t>
  </si>
  <si>
    <t>SW-CRIS-Billing</t>
  </si>
  <si>
    <t>ACIS-BILLING UPDATE</t>
  </si>
  <si>
    <t>Sreejith Pillai</t>
  </si>
  <si>
    <t>ACIS-CDM1</t>
  </si>
  <si>
    <t>CCF-APT</t>
  </si>
  <si>
    <t>ACIS-CI</t>
  </si>
  <si>
    <t>Cobol,Assembler,IMS-DB,IMS-DC,DB2</t>
  </si>
  <si>
    <t>ESON-ALPS-ORS</t>
  </si>
  <si>
    <t>ACIS-REVENUE</t>
  </si>
  <si>
    <t>Freedom DotNet-MQ</t>
  </si>
  <si>
    <t>ICC-EX-LDWOT</t>
  </si>
  <si>
    <t>WS-BPP1</t>
  </si>
  <si>
    <t>Shashank Srivastava</t>
  </si>
  <si>
    <t>ACIS-TREATMENT&amp;CASH UPDAT</t>
  </si>
  <si>
    <t>CARE-USAGE</t>
  </si>
  <si>
    <t>Poonam Trimukhe</t>
  </si>
  <si>
    <t>ACIS-Usage Arrangement</t>
  </si>
  <si>
    <t>PEAT-CAPM-ELVIS</t>
  </si>
  <si>
    <t>Rakesh Koli</t>
  </si>
  <si>
    <t>SECAPP-FFF-ETM</t>
  </si>
  <si>
    <t>SALES</t>
  </si>
  <si>
    <t>Adjust - SE</t>
  </si>
  <si>
    <t>MR-APPS-PT</t>
  </si>
  <si>
    <t>JADE-TARP</t>
  </si>
  <si>
    <t>Narmada Nelluri</t>
  </si>
  <si>
    <t>SECURITY-APP</t>
  </si>
  <si>
    <t>Usage-EMS</t>
  </si>
  <si>
    <t>Ankita Mittal</t>
  </si>
  <si>
    <t>ADM</t>
  </si>
  <si>
    <t>Item</t>
  </si>
  <si>
    <t>Definition</t>
  </si>
  <si>
    <t>SW-CRIS</t>
  </si>
  <si>
    <t>PID No - Description</t>
  </si>
  <si>
    <t>MDRG-GP</t>
  </si>
  <si>
    <t>Similalry for MWR, RD, SMB</t>
  </si>
  <si>
    <t>Pushpa Ojha</t>
  </si>
  <si>
    <t>AGG</t>
  </si>
  <si>
    <t>xyz</t>
  </si>
  <si>
    <t>Application Support (C2W, RCA/LLs, Batch job abends, MF Heatlh Check, Online Tran Failure etc.)</t>
  </si>
  <si>
    <t>Rakesh Kumar Rout</t>
  </si>
  <si>
    <t>Client Queries, Analysis request (Code Analysis, BL Analysis, Edit Analysis etc.)</t>
  </si>
  <si>
    <t>Suraj Shette</t>
  </si>
  <si>
    <t>MW-MF-JULIE</t>
  </si>
  <si>
    <t>Cobol, Assembler</t>
  </si>
  <si>
    <t>On hold</t>
  </si>
  <si>
    <t>Onshore-Offshore Discussions Del. Status, Reviews, Huddles, Weekly Meetings</t>
  </si>
  <si>
    <t>Shefali Hambire</t>
  </si>
  <si>
    <t>MDRG-JR</t>
  </si>
  <si>
    <t>Vipin Kumar</t>
  </si>
  <si>
    <t>ALPS</t>
  </si>
  <si>
    <t>ColdFusion</t>
  </si>
  <si>
    <t>MR-APPS-SS</t>
  </si>
  <si>
    <t>COBOL, Teradata</t>
  </si>
  <si>
    <t>MR-ETM-eDocs</t>
  </si>
  <si>
    <t>PUNE-MR-GRP1</t>
  </si>
  <si>
    <t>APT</t>
  </si>
  <si>
    <t>Java</t>
  </si>
  <si>
    <t>MW Usage</t>
  </si>
  <si>
    <t>PUNE-MR-GRP2</t>
  </si>
  <si>
    <t>AR Aging</t>
  </si>
  <si>
    <t>ARG: AT&amp;T IDB-PB</t>
  </si>
  <si>
    <t>MW-ERP-Group</t>
  </si>
  <si>
    <t>ARG: GUIDING-PB</t>
  </si>
  <si>
    <t>MW-MF-Julie</t>
  </si>
  <si>
    <t>ARG: MCI-PB</t>
  </si>
  <si>
    <t>ARG: PBD-PB</t>
  </si>
  <si>
    <t>Freedom  CPP Apps</t>
  </si>
  <si>
    <t>C++/VC++</t>
  </si>
  <si>
    <t>WB-CRIS</t>
  </si>
  <si>
    <t>AT&amp;T Receipts</t>
  </si>
  <si>
    <t xml:space="preserve">SW-CRIS-Billing </t>
  </si>
  <si>
    <t>ATTEaseLauncher</t>
  </si>
  <si>
    <t>C, C++</t>
  </si>
  <si>
    <t xml:space="preserve">Sales-Bravo-Billing  </t>
  </si>
  <si>
    <t>Auto Letters</t>
  </si>
  <si>
    <t>B&amp;C Rates</t>
  </si>
  <si>
    <t>B&amp;C-CABS-FEED</t>
  </si>
  <si>
    <t>Tandem</t>
  </si>
  <si>
    <t>Usage-UPS</t>
  </si>
  <si>
    <t>BAMS</t>
  </si>
  <si>
    <t>PERL</t>
  </si>
  <si>
    <t>BARS - SE</t>
  </si>
  <si>
    <t>WEST USAGE</t>
  </si>
  <si>
    <t>EMAS Ops</t>
  </si>
  <si>
    <t>Big System</t>
  </si>
  <si>
    <t>EMAS App Support</t>
  </si>
  <si>
    <t>BIG-HQ</t>
  </si>
  <si>
    <t>EMAS Compliance</t>
  </si>
  <si>
    <t>BIG-RAO</t>
  </si>
  <si>
    <t>EMAS SDC</t>
  </si>
  <si>
    <t>BILL TRK</t>
  </si>
  <si>
    <t>EMAS Cloud</t>
  </si>
  <si>
    <t>BILL-CALCULATE</t>
  </si>
  <si>
    <t>BPM RD</t>
  </si>
  <si>
    <t>BILL-DAY-EQUIP</t>
  </si>
  <si>
    <t>BIS/BAM</t>
  </si>
  <si>
    <t>Cobol, IMS-DC</t>
  </si>
  <si>
    <t>BOCRIS SOFT CASH</t>
  </si>
  <si>
    <t>PL1, IMS-DB, IMS-DC</t>
  </si>
  <si>
    <t>Cobol, IMS-DB, IMS-DC</t>
  </si>
  <si>
    <t>BOSSSWRCAccess</t>
  </si>
  <si>
    <t>BPPO</t>
  </si>
  <si>
    <t>BSLD SMS</t>
  </si>
  <si>
    <t>CABSBPS</t>
  </si>
  <si>
    <t>CAMPS</t>
  </si>
  <si>
    <t>CAPM ADJ</t>
  </si>
  <si>
    <t>Hadoop, Java</t>
  </si>
  <si>
    <t>l</t>
  </si>
  <si>
    <t>CASH MF</t>
  </si>
  <si>
    <t>COBOL,DB2,IMS DB</t>
  </si>
  <si>
    <t>CBR - MF</t>
  </si>
  <si>
    <t>CBS BILL SMRY</t>
  </si>
  <si>
    <t>Java, Weblogic</t>
  </si>
  <si>
    <t>CBS BILL VIEW</t>
  </si>
  <si>
    <t>CBS Gen Adj</t>
  </si>
  <si>
    <t>CBS ITEM ADJ</t>
  </si>
  <si>
    <t>CBS VIEW ADJ</t>
  </si>
  <si>
    <t>CBS VIEW LSIMMA</t>
  </si>
  <si>
    <t>CBS VIEW TOC</t>
  </si>
  <si>
    <t>CBSUPDATEINFO</t>
  </si>
  <si>
    <t>CBSUPDATESOFTBAL</t>
  </si>
  <si>
    <t>.Net</t>
  </si>
  <si>
    <t>CCF-MAX</t>
  </si>
  <si>
    <t>CCF-SBS</t>
  </si>
  <si>
    <t>CCS-BI</t>
  </si>
  <si>
    <t>CCS-CAS</t>
  </si>
  <si>
    <t>CCS-Tuxedo</t>
  </si>
  <si>
    <t>CCTP Scripting</t>
  </si>
  <si>
    <t>CCTP-ACT</t>
  </si>
  <si>
    <t>CE</t>
  </si>
  <si>
    <t>CEO</t>
  </si>
  <si>
    <t>CL</t>
  </si>
  <si>
    <t>CLYDE</t>
  </si>
  <si>
    <t>CODB MF</t>
  </si>
  <si>
    <t>Cobol, IMS DB</t>
  </si>
  <si>
    <t>CRIS - CIF</t>
  </si>
  <si>
    <t>CRIS ASBS-MF</t>
  </si>
  <si>
    <t>COBOL, DB2</t>
  </si>
  <si>
    <t>PL1, Assembler</t>
  </si>
  <si>
    <t>Assembler</t>
  </si>
  <si>
    <t>CRIS Cash-Posting</t>
  </si>
  <si>
    <t>CRIS Downstream</t>
  </si>
  <si>
    <t>CRIS Misc. Input</t>
  </si>
  <si>
    <t>CRIS Policies</t>
  </si>
  <si>
    <t>Cobol, IMS-DC, DB2</t>
  </si>
  <si>
    <t>CRIS Services</t>
  </si>
  <si>
    <t>CRIS SO Rating</t>
  </si>
  <si>
    <t>CRIS Studies</t>
  </si>
  <si>
    <t>CRIS Usage Studies</t>
  </si>
  <si>
    <t>CRIS WFA Credit</t>
  </si>
  <si>
    <t>CRIS-BPRD GUIs</t>
  </si>
  <si>
    <t>CRISBPS</t>
  </si>
  <si>
    <t>CRIS-RATE-DB</t>
  </si>
  <si>
    <t>Cobol, IMS-DC, IMS DB</t>
  </si>
  <si>
    <t>CRIS-SO-UPDATE</t>
  </si>
  <si>
    <t>CRIS-Treatment-SE</t>
  </si>
  <si>
    <t>Cobol, DB2, IMS DC</t>
  </si>
  <si>
    <t>CRIS-UP</t>
  </si>
  <si>
    <t>CRUDE</t>
  </si>
  <si>
    <t>CSOS</t>
  </si>
  <si>
    <t>CST</t>
  </si>
  <si>
    <t>DAB-MF</t>
  </si>
  <si>
    <t>DAB-MR</t>
  </si>
  <si>
    <t>DASHBOARD</t>
  </si>
  <si>
    <t>DIAL</t>
  </si>
  <si>
    <t>Dial 1+</t>
  </si>
  <si>
    <t>Cobol,Assembler,IMS-DB</t>
  </si>
  <si>
    <t>DM</t>
  </si>
  <si>
    <t>DSCAT</t>
  </si>
  <si>
    <t>Dummy2</t>
  </si>
  <si>
    <t>NA</t>
  </si>
  <si>
    <t>EASE - SW</t>
  </si>
  <si>
    <t>Tandem, Powerbuilder</t>
  </si>
  <si>
    <t>EASE - West</t>
  </si>
  <si>
    <t>eBAR</t>
  </si>
  <si>
    <t>EBDB</t>
  </si>
  <si>
    <t>EBDB Agents</t>
  </si>
  <si>
    <t>EBDB EDF</t>
  </si>
  <si>
    <t>EBDB Loaders</t>
  </si>
  <si>
    <t>EBDB Purger</t>
  </si>
  <si>
    <t>EBPP</t>
  </si>
  <si>
    <t>EDI-BILLING</t>
  </si>
  <si>
    <t>EDoCS</t>
  </si>
  <si>
    <t>.NET, Java</t>
  </si>
  <si>
    <t>ELH</t>
  </si>
  <si>
    <t>ELOS</t>
  </si>
  <si>
    <t>ELVIS</t>
  </si>
  <si>
    <t>ERF</t>
  </si>
  <si>
    <t>ERP</t>
  </si>
  <si>
    <t>ESON</t>
  </si>
  <si>
    <t>C++, Tuxedo</t>
  </si>
  <si>
    <t>Esuite 602B</t>
  </si>
  <si>
    <t>ETI</t>
  </si>
  <si>
    <t>ETM</t>
  </si>
  <si>
    <t>EXCHPLUS</t>
  </si>
  <si>
    <t>Facepage</t>
  </si>
  <si>
    <t>FACTS</t>
  </si>
  <si>
    <t>FDB-POB</t>
  </si>
  <si>
    <t>FDB-REVDIR</t>
  </si>
  <si>
    <t>FDB-STLMT</t>
  </si>
  <si>
    <t>FDB-STLMT MF</t>
  </si>
  <si>
    <t>FGDB</t>
  </si>
  <si>
    <t>File Load Manager</t>
  </si>
  <si>
    <t>FRBE</t>
  </si>
  <si>
    <t>GALAXY ACS</t>
  </si>
  <si>
    <t>GRMP Admin Tool</t>
  </si>
  <si>
    <t>GRP-BOSS-SW-ABOM</t>
  </si>
  <si>
    <t>GRP-JW</t>
  </si>
  <si>
    <t>GRP-MR-APPS-PT</t>
  </si>
  <si>
    <t>GRP-MR-APPS-SS</t>
  </si>
  <si>
    <t>GRP-MW Usage</t>
  </si>
  <si>
    <t>GRP-SW-CRIS</t>
  </si>
  <si>
    <t>GRP-Tandem</t>
  </si>
  <si>
    <t>GRP-Usage-UPS</t>
  </si>
  <si>
    <t>GRP-WB-BPP1</t>
  </si>
  <si>
    <t>GRP-WB-SAMW</t>
  </si>
  <si>
    <t>GRP-West Usage</t>
  </si>
  <si>
    <t>GRP-BOOM-BIGSYS</t>
  </si>
  <si>
    <t>GRP- RNS</t>
  </si>
  <si>
    <t>GRP-CBS-ATTCRM-SBS</t>
  </si>
  <si>
    <t>Java, Websphere</t>
  </si>
  <si>
    <t>GRP-Freedom DotNet-OA</t>
  </si>
  <si>
    <t>GRP-Freedom Java Apps</t>
  </si>
  <si>
    <t>Cobol, DB2, CICS</t>
  </si>
  <si>
    <t>HBOL</t>
  </si>
  <si>
    <t>I96A Contract</t>
  </si>
  <si>
    <t>IBIS</t>
  </si>
  <si>
    <t>IBIS - SE</t>
  </si>
  <si>
    <t>ICBS</t>
  </si>
  <si>
    <t>ICBSWI</t>
  </si>
  <si>
    <t>iCBT</t>
  </si>
  <si>
    <t>iCC</t>
  </si>
  <si>
    <t>ICeBeRG</t>
  </si>
  <si>
    <t>ICO-STLMT</t>
  </si>
  <si>
    <t>IDB IDBLD</t>
  </si>
  <si>
    <t>IDBHANDL</t>
  </si>
  <si>
    <t>IGD</t>
  </si>
  <si>
    <t>iOMW</t>
  </si>
  <si>
    <t>iServices</t>
  </si>
  <si>
    <t>IXC-TRACK</t>
  </si>
  <si>
    <t>LD Error</t>
  </si>
  <si>
    <t>LDWOT</t>
  </si>
  <si>
    <t>SmallTalk, Gemstone</t>
  </si>
  <si>
    <t>LOCAL FICHE</t>
  </si>
  <si>
    <t>Long Duration</t>
  </si>
  <si>
    <t>LOS ACS</t>
  </si>
  <si>
    <t>LSB</t>
  </si>
  <si>
    <t>Power Builder, Sybase</t>
  </si>
  <si>
    <t>MC</t>
  </si>
  <si>
    <t>ME</t>
  </si>
  <si>
    <t>Message Rating</t>
  </si>
  <si>
    <t>Metasolv</t>
  </si>
  <si>
    <t>MFL</t>
  </si>
  <si>
    <t>MFTS</t>
  </si>
  <si>
    <t>MOOSA - SE</t>
  </si>
  <si>
    <t>.NET, VC++</t>
  </si>
  <si>
    <t>MP</t>
  </si>
  <si>
    <t>MP2052LD</t>
  </si>
  <si>
    <t>MPS</t>
  </si>
  <si>
    <t>MTECS</t>
  </si>
  <si>
    <t>NPAR</t>
  </si>
  <si>
    <t>OC&amp;C/RCATS</t>
  </si>
  <si>
    <t>OC&amp;C-DBASE &amp; POSTING</t>
  </si>
  <si>
    <t>OMS - SE</t>
  </si>
  <si>
    <t>Cobol, IMS DB, DB2</t>
  </si>
  <si>
    <t>ORS</t>
  </si>
  <si>
    <t>Java, Shell Scripting</t>
  </si>
  <si>
    <t>PCRCS</t>
  </si>
  <si>
    <t>PEAT</t>
  </si>
  <si>
    <t>Java, REACT</t>
  </si>
  <si>
    <t>PICLPIC</t>
  </si>
  <si>
    <t>POSSE</t>
  </si>
  <si>
    <t>PHP, Shell Scripting</t>
  </si>
  <si>
    <t>PRDB</t>
  </si>
  <si>
    <t>QUANTUM/CRIS AR MF</t>
  </si>
  <si>
    <t>QUANTUM-AR</t>
  </si>
  <si>
    <t>C++</t>
  </si>
  <si>
    <t>R&amp;M IW</t>
  </si>
  <si>
    <t>RBS</t>
  </si>
  <si>
    <t>Cobol,DB2,CICS</t>
  </si>
  <si>
    <t>ReRates</t>
  </si>
  <si>
    <t>RMBS</t>
  </si>
  <si>
    <t>Cobol,Focus DB</t>
  </si>
  <si>
    <t>RQS</t>
  </si>
  <si>
    <t>SACCE Plus</t>
  </si>
  <si>
    <t>SAFARI-MF</t>
  </si>
  <si>
    <t>SAFARI-MR</t>
  </si>
  <si>
    <t>SALES AID</t>
  </si>
  <si>
    <t>SBCButler</t>
  </si>
  <si>
    <t>Scrooge</t>
  </si>
  <si>
    <t>Security App</t>
  </si>
  <si>
    <t>Settlements ICS</t>
  </si>
  <si>
    <t>SN613 &amp; SN613M</t>
  </si>
  <si>
    <t>SOLS</t>
  </si>
  <si>
    <t>SOSA</t>
  </si>
  <si>
    <t>TAX/TAR -MF</t>
  </si>
  <si>
    <t>TFS</t>
  </si>
  <si>
    <t>TPB-ESP</t>
  </si>
  <si>
    <t>TPB-TPDE</t>
  </si>
  <si>
    <t>TRIMS</t>
  </si>
  <si>
    <t>UC DID</t>
  </si>
  <si>
    <t>ULTS</t>
  </si>
  <si>
    <t>UNBILLED OC&amp;CS</t>
  </si>
  <si>
    <t>UP-GUI</t>
  </si>
  <si>
    <t>UPMS</t>
  </si>
  <si>
    <t>UPSBILLD</t>
  </si>
  <si>
    <t>UPSCUST</t>
  </si>
  <si>
    <t>UPSCUSTOL</t>
  </si>
  <si>
    <t>PB</t>
  </si>
  <si>
    <t>UPSE-SWBT/PB</t>
  </si>
  <si>
    <t>Proc C</t>
  </si>
  <si>
    <t>UPS-GRT</t>
  </si>
  <si>
    <t>Cobol,DB2,IMS-DB</t>
  </si>
  <si>
    <t>UPSINTF</t>
  </si>
  <si>
    <t>UPSPOST</t>
  </si>
  <si>
    <t>US</t>
  </si>
  <si>
    <t>USSDB</t>
  </si>
  <si>
    <t>UWFE</t>
  </si>
  <si>
    <t>Verbatim</t>
  </si>
  <si>
    <t>WT-BSST</t>
  </si>
  <si>
    <t>GRP-Freedom C Apps</t>
  </si>
  <si>
    <t>GRP-Gal-SAF</t>
  </si>
  <si>
    <t>GRP-MA-SOAP</t>
  </si>
  <si>
    <t>EMAS Dummy 2</t>
  </si>
  <si>
    <t>GRP-SE-BILLING</t>
  </si>
  <si>
    <t>Cobol, IMS-DB, DB2</t>
  </si>
  <si>
    <t>GRP-SE-BILLING-CARE</t>
  </si>
  <si>
    <t>GRP-SE-BILLING-USAGE</t>
  </si>
  <si>
    <t>Cobol, DB2, IMS DB</t>
  </si>
  <si>
    <t>GRP-MW-Billing</t>
  </si>
  <si>
    <t>GRP-MW-ERP-Group</t>
  </si>
  <si>
    <t>GRP-MW-MF-Julie</t>
  </si>
  <si>
    <t>Enter only nos</t>
  </si>
  <si>
    <t>Enter in the format: PID/MWR/SMB Number - Description</t>
  </si>
  <si>
    <t>Dummy entry to reflect Enhancement in Summary</t>
  </si>
  <si>
    <t>TL-Mgnmt’- Kushagra</t>
  </si>
  <si>
    <t>PID 411900 -  Zprotect</t>
  </si>
  <si>
    <t>PMT 503168 eCPNI Move to Cloud(Test Support)</t>
  </si>
  <si>
    <t>PMT 504548 EOSL Finish CAPM Migration(Test Support)</t>
  </si>
  <si>
    <t>PMT 506033 Add CAC to UUT in Telco West Biller</t>
  </si>
  <si>
    <t>1976737 – BIMX/BIS - Test Support</t>
  </si>
  <si>
    <t>1976738 – BIM/BIS - Test Support</t>
  </si>
  <si>
    <t>RD305/307-NPA/NXX/1610 - On the average we receive 40 to 50 RD's per month.</t>
  </si>
  <si>
    <t>Error fix and production Cycle Release : In Daily bills cycle some bills are errored out due to pre-validation in boss sysem. In-order to process them manual intervention is needed to rectify the error and load the bills into boss system.
Job Abends and production support, Change requests , System Health Check and system documentation.</t>
  </si>
  <si>
    <t>Monthly &amp; quarterly reporting activities - User count, SPI report, Monthly Matrix (Production components stats, Transaction stats, Preprocessor stats, Boss Availability )</t>
  </si>
  <si>
    <t xml:space="preserve">User Queries .These requests require analysis of online programs and issues related to specific to functionality of BTN, and Adjustment Issues and  bill/CSR,/Notes/payments queries, USH requests, interfacing queries, code analysis for estimation.  </t>
  </si>
  <si>
    <t>Job Abends and production support, ESP/NDM restart, Support required to setup UPSCUSTOL application on user machines, System Documantation, System Health .</t>
  </si>
  <si>
    <t xml:space="preserve">Bi-Monthly Activity -  GI Upgrade( NPRD VM - 1, Jump VM -2 , PROD VM 5) However as we have large number of VM's the GI upgraded is performed in phases. Thus the activity rolls over monthly. It includes extension pipelines for all prod and NPRD VM's and vm.sh script run that needs to be run for vuln. fix.
Creation of CR and coordination with EMAS, Keys reset. </t>
  </si>
  <si>
    <t xml:space="preserve">Astra Workload Inspect Summary Report for Account: ACC-NPRD-627-UPS-EMS </t>
  </si>
  <si>
    <t>Windows 11 certification,</t>
  </si>
  <si>
    <t xml:space="preserve">License renew - NDM, SMTP 
</t>
  </si>
  <si>
    <t xml:space="preserve">Job Abends and Production Support, </t>
  </si>
  <si>
    <t xml:space="preserve">Compliance Activities like AVT scan,  RIM update, SAST Scan etc, </t>
  </si>
  <si>
    <t>Job Abends and Production Support</t>
  </si>
  <si>
    <t xml:space="preserve">PMT#497825 BDS Mainframe Modernization </t>
  </si>
  <si>
    <t>PMT#359881 DBT to HDCE testing</t>
  </si>
  <si>
    <t>PID#326140bb eCPNI modernization *Rework*</t>
  </si>
  <si>
    <t>PID# 326140ba2 SOEG-CMI (MOTS:19066) moving to Public Cloud -- CRIS Services (MOTS-20816) is impacted</t>
  </si>
  <si>
    <t>PID#505734 CRIS(MOTS:20816): Dashboard(MOTS:2000) Interface | Dashboard Azure migration | Move to C:D sec+</t>
  </si>
  <si>
    <t>PID#496271 CPSOS(7394)</t>
  </si>
  <si>
    <t>PID#503168 BillInfo(8270)</t>
  </si>
  <si>
    <t>PID#411900 OOM/Resources, EOSL Secure Data Upgrade to z Protect BOCRIS</t>
  </si>
  <si>
    <t>PID#505535 OOM, DCC MOV 8711 ENT LOOP ADSL QUAL(5612)</t>
  </si>
  <si>
    <t>PID#504548 DDE (TCP2), EOSL Finish U2L Migration 2206 2208 2210 Rel CAPM</t>
  </si>
  <si>
    <t>PID#502927 Resource Request/OOM, SEC VUL- DCC - ACE Biller - OS SW Upgrades</t>
  </si>
  <si>
    <t>PID#345289 IMR ITO2201051023 / PRISM # 401146</t>
  </si>
  <si>
    <t>PID#505734 LSB: 326140eg, , TCP3, Wave 1 Azure Modernization Batch 1 - Amdocs apps with MAT and Cutover for 2023</t>
  </si>
  <si>
    <t xml:space="preserve">Compliance Activities like RIM Inventory Record update and Validation 
</t>
  </si>
  <si>
    <t>Releif Testing - CST, Expiray file processing</t>
  </si>
  <si>
    <t>RD-1574 : SAFARI MF REPORTING :Daily task to prepare reconciliation reports. Two reports are automated. Looking for ABPS and RRS.</t>
  </si>
  <si>
    <t>Mandate 107 Suicide Prevention Hotline Fee for Telco Accounts 988 CR235042</t>
  </si>
  <si>
    <t>MWR 1992445 - PRDB stop transmission of files to BDR - PR73</t>
  </si>
  <si>
    <t>PSA activities - Rolebase maintenance &amp; verification of role on monthly basis, access request , updates in archer tool to maintain existing access of rolebase, Approval of access request as Guardian. AVT Scans, SPI data assessment, SOX audit request for Billing/Rating area, RIM updates &amp; validation and CCAM Assessment</t>
  </si>
  <si>
    <t xml:space="preserve">Master Calendar update activity, LNP update activity, Service order rate calculation, System Documentation </t>
  </si>
  <si>
    <t>Adhoc queries such as Service order error &amp; tax/surcharge/discount calculation if required.</t>
  </si>
  <si>
    <t>ST Environment  setup support/RTSDefect/RTS support</t>
  </si>
  <si>
    <t>MWR #2001946 - Retire ARG: PBD-PB</t>
  </si>
  <si>
    <t>Green - Analysis in progress</t>
  </si>
  <si>
    <t>MWR #2001944 - Retire ARG: MCI-PB</t>
  </si>
  <si>
    <t>CLUB causing issues with BBGW - Analysis</t>
  </si>
  <si>
    <t>CLUB OOB in site T - - Analysis</t>
  </si>
  <si>
    <t>1994535 - WP master file update for NPU</t>
  </si>
  <si>
    <t>Querires related to account details, rates , Interfacing application queries
Note- Most of the queries come for SOFE,EM, PL10 &amp; ERF. We analyze the service order errors by looking at code &amp; perfroming chain testing between SOFE,EM &amp; PL10. These queries come from Service order writers and count varies for each month. If there is any data issue then EM does the recovery of production data.</t>
  </si>
  <si>
    <t xml:space="preserve">Bill breakdown analysis, explanation of various taxes &amp; surcharges on bill, interfacing application queries, RSI queries, code analysis and estimation requests </t>
  </si>
  <si>
    <t>PSA activities - Rolebase maintenance &amp; verification of role on monthly basis, access request , updates in archer tool to maintain existing access of rolebase, Approval of access request as Guardian
 AVT Scans, SPI data assessment, 4th File population for WP, SOX audit request for rate change RDs, RIM updates &amp; validation</t>
  </si>
  <si>
    <t>CL business &amp; small business reports , Hitlist reports,, Service order rate calculation, Rate extraction from ERF rate files</t>
  </si>
  <si>
    <t xml:space="preserve">Adhoc queries such as Service order error &amp; recovery if required, CAC error analysis, NDM issues,EDW queries, FE11 recovery, Analysis and Estimate requests
</t>
  </si>
  <si>
    <t>ST Defect/ST Environment  setup support/RTS Defect/RTS support</t>
  </si>
  <si>
    <t># 1991261 - Syncsort upgrade</t>
  </si>
  <si>
    <t>PSA activities - Rolebase maintenance &amp; verification of role on monthly basis, access request , updates in archer tool to maintain existing access of rolebase, Approval of access request as Guardian</t>
  </si>
  <si>
    <t>Job Abends/Production support/NDM Failures</t>
  </si>
  <si>
    <t>PSA activities - Rolebase maintenance &amp; verification of role on monthly basis, access request , updates in archer tool to maintain existing access of rolebase</t>
  </si>
  <si>
    <t>MWR  #2006881 CL SMALL BUSINESS REPORT AUTOMATION</t>
  </si>
  <si>
    <t>CA 209 overlay with NPA 350 NPA Relief</t>
  </si>
  <si>
    <t>CA NPA 7070 OVERLAY WITH NEW NPA 369</t>
  </si>
  <si>
    <t>RIGA COBOL V6 issue with IGZERRE</t>
  </si>
  <si>
    <t xml:space="preserve">CHG000007787048 &amp; CHG000007786970 DR Exercise </t>
  </si>
  <si>
    <t>CHG000007880976 -  Stop Legal Hold Updates</t>
  </si>
  <si>
    <t>MWR#1952865 OSUITS</t>
  </si>
  <si>
    <t>CHG000007884872 Oracle Database Upgrade 12c to 19c</t>
  </si>
  <si>
    <t>Migration of ORA2DRDAGW to new servers</t>
  </si>
  <si>
    <t>St Louis 2022 MIT Mainframe DR Exercise</t>
  </si>
  <si>
    <t xml:space="preserve"> Dallas 2022 MIT Mainframe DR Exercise</t>
  </si>
  <si>
    <t>ALPHA COBOL V6 issues with IGZERRE</t>
  </si>
  <si>
    <t>DX615 Compress/Uncompress not functioning properly with CN0E</t>
  </si>
  <si>
    <t>Dallas 2022 MIT Mainframe DR Exercise</t>
  </si>
  <si>
    <t>VERBATIM COBOL v6 issue with IGZERRE</t>
  </si>
  <si>
    <t>BOCRIS COBOL v6 issue with IGZERRE</t>
  </si>
  <si>
    <t>2021670-PR - change Verizon NDM to SFG</t>
  </si>
  <si>
    <t>On Track</t>
  </si>
  <si>
    <t xml:space="preserve">2023192 TCAM DB Upgrade Needed - Oracle v 12c to 19c </t>
  </si>
  <si>
    <t>OOM664 Complete Link Utilization of USOCs effort - CRIS West</t>
  </si>
  <si>
    <t>401659b/418876 Globsys - to resend the files</t>
  </si>
  <si>
    <t>409642 - SecMod SDP W Billing SPI in text field SOFE</t>
  </si>
  <si>
    <t>Green : All SPI projects canceleed by AT&amp;T. OOMs initiated to guage budget required for SPI projects</t>
  </si>
  <si>
    <t xml:space="preserve">MWR #2008342 P01x S0C7 issue permament resolution </t>
  </si>
  <si>
    <t>Request#2006197 Database patching update TCAM</t>
  </si>
  <si>
    <t xml:space="preserve">  </t>
  </si>
  <si>
    <t xml:space="preserve">SAFARI User Password Expiration </t>
  </si>
  <si>
    <t xml:space="preserve">Production Support, Job Abends
</t>
  </si>
  <si>
    <t>Interfacing application queries</t>
  </si>
  <si>
    <t>CR-2210-1414 RD2481 Add BAN to the CAC Exemption table</t>
  </si>
  <si>
    <t>SMB 1976739 BIMX/BIS</t>
  </si>
  <si>
    <t>SMB 1976740 BIM/BIS</t>
  </si>
  <si>
    <t>SMB 1991508 NDM delay fix</t>
  </si>
  <si>
    <t>PID 402963 Testing connectivity between BOSS-SW and WFA billing (Test Support)</t>
  </si>
  <si>
    <t>PMT506126 ZProtect</t>
  </si>
  <si>
    <t xml:space="preserve">z15 CPU refresh </t>
  </si>
  <si>
    <t>PMT 505734 Dashboard Cloud Migration</t>
  </si>
  <si>
    <t>328680a Vista Mobility</t>
  </si>
  <si>
    <t>PID#409809 MO NPA 816 overlay with NPA 975 NPA Relief</t>
  </si>
  <si>
    <t>RD0352-CR-2207-0790</t>
  </si>
  <si>
    <t>RD0352-CR-2208-0464</t>
  </si>
  <si>
    <t>RD0352-CR-2207-1061</t>
  </si>
  <si>
    <t>RD0352CR-2207-1105</t>
  </si>
  <si>
    <t>TELCO-RDW connectivity for files</t>
  </si>
  <si>
    <t>Green</t>
  </si>
  <si>
    <t>SMB# CAT9X File Transfer Automation</t>
  </si>
  <si>
    <t>Need to NDM WI, IN, OH and MI files</t>
  </si>
  <si>
    <t>CAT9X files automation-PLUTO SNODE setup to receive files from SL0</t>
  </si>
  <si>
    <t xml:space="preserve">CAT9X files automation-SNODE TDSTEL </t>
  </si>
  <si>
    <t xml:space="preserve">	Error - DTVSettlement FileParser
OBID-22227004</t>
  </si>
  <si>
    <t>PMT 500244 / PID 400838  Replace VicunLite - BDS
The project is resuming after being on hold. Currently re-estimation of efforts pending and target release is being discussed.</t>
  </si>
  <si>
    <t xml:space="preserve">Completed </t>
  </si>
  <si>
    <t>Green - YTS</t>
  </si>
  <si>
    <t>CR-2211-0396 RD2481 Add BAN to the CAC Exemption table</t>
  </si>
  <si>
    <t>MWR 2009254 : CARAT U2L - unix 6 servers 1 test - unix to linux upgrade, oracle upgrade and CD upgrade</t>
  </si>
  <si>
    <t>MWR 2027276 : CARAT - support TADA data clean up requests regarding Hive performance issue</t>
  </si>
  <si>
    <t>Green - On Hold</t>
  </si>
  <si>
    <t>PMT# / PID# 10801 MR2000 Audit  project</t>
  </si>
  <si>
    <t>Green - Estimation Done</t>
  </si>
  <si>
    <t>SMB 2047176: CICS on SLT2 (CAST, CBBH, and CQ90) CICS upgraded to CICS V6.1 RSU2209 (HB)</t>
  </si>
  <si>
    <t>Green - Maintenance testing</t>
  </si>
  <si>
    <t>SMB# 2024297 CICS Maintenance Upgrade for BT00</t>
  </si>
  <si>
    <t>SMB 2016240: CICS on AA00 upgraded to CICS V6.1 RSU2209 (SWHB)</t>
  </si>
  <si>
    <t>PMT 505913/PID 411976 TULSA OKLAHOMA MIF MUNICIPAL INSPECTION FEE (R23.02)</t>
  </si>
  <si>
    <t>Green - Extensive ST Support supplied</t>
  </si>
  <si>
    <t>414447 - FLNPA Overlay</t>
  </si>
  <si>
    <t>Dev Completed, Unit testing is in progress</t>
  </si>
  <si>
    <t>414958 - CLOUD OBF</t>
  </si>
  <si>
    <t>Green - Extended testing support provided to CRIS Services post deployment.</t>
  </si>
  <si>
    <t>SMB# #2053007 West File Conversion for FTI - AS90</t>
  </si>
  <si>
    <t>Yellow - Late Impact Mandatory project.</t>
  </si>
  <si>
    <t>??</t>
  </si>
  <si>
    <t>1986147 - CRIS Billing – 800 Numbers on the bill (ADR) 
Note: Not Committing this project as it cannot be worked upon due to capacity crunch</t>
  </si>
  <si>
    <t>1986146 - CRIS Billing – 800 Numbers on the bill (FSP)
Note: Not Committing this project as it cannot be worked upon due to capacity crunch</t>
  </si>
  <si>
    <t>1986146 - CRIS Billing – 800 Numbers on the bill (CRIS CASH)         
Note: Not Committing this project as it cannot be worked upon due to capacity crunch</t>
  </si>
  <si>
    <t>AVT scan for SW Billing Apps - 4Q</t>
  </si>
  <si>
    <t>TL-Mgnmt’- Isti</t>
  </si>
  <si>
    <t>Green - MWR repriotized to absorb PMT work</t>
  </si>
  <si>
    <t>1988148 - 2022 RIM Inventory Record Validation</t>
  </si>
  <si>
    <t>1988147 - 2022 RIM Inventory Record Validation</t>
  </si>
  <si>
    <t>1988146 - 2022 RIM Inventory Record Validation</t>
  </si>
  <si>
    <t>1988145 - 2022 RIM Inventory Record Validation</t>
  </si>
  <si>
    <t>RD621 - CLEC PROFILE UPDATE</t>
  </si>
  <si>
    <t>SMB 1991138 3Q22 Desktop JRE 8u341 Critical Patch Update</t>
  </si>
  <si>
    <t>1444593 - Sept 2022 DR St Louis</t>
  </si>
  <si>
    <t>1444592 - Sept 2022 DR St Louis</t>
  </si>
  <si>
    <t>1444591 - Sept 2022 DR St Louis</t>
  </si>
  <si>
    <t>1444590 - Sept 2022 DR St Louis</t>
  </si>
  <si>
    <t>1444588 - Sept 2022 DR St Louis</t>
  </si>
  <si>
    <t>1444587 - Sept 2022 DR St Louis</t>
  </si>
  <si>
    <t>1444583 - Sept 2022 DR St Louis</t>
  </si>
  <si>
    <t>1444476 - Sept 2022 DR St Louis</t>
  </si>
  <si>
    <t>1444475 - Sept 2022 DR St Louis</t>
  </si>
  <si>
    <t>1444474 - Sept 2022 DR St Louis</t>
  </si>
  <si>
    <t>1444473 - Sept 2022 DR St Louis</t>
  </si>
  <si>
    <t>1444471 - Sept 2022 DR St Louis</t>
  </si>
  <si>
    <t>1994470 - Sept 2022 DR St Louis</t>
  </si>
  <si>
    <t>RIM Record Update - Location &amp; Component level retention</t>
  </si>
  <si>
    <t>CAPM - Double Payment Issue - Recovery</t>
  </si>
  <si>
    <t>EDI OOB and Record Discrepancies</t>
  </si>
  <si>
    <t>Remaining "Digital Bill" Creation Questions for Consumer Billers</t>
  </si>
  <si>
    <t>B201 File sent to BDR - Scrap</t>
  </si>
  <si>
    <t>HB Voucher Creation Issue - $10M adjustment</t>
  </si>
  <si>
    <t>OOM654 - Large Business Collections Platform Modernization
Note: Not Committing this project as it cannot be worked upon due to capacity crunch</t>
  </si>
  <si>
    <t>BR/AMI (MOTS ID 2367) cloud migration analysis</t>
  </si>
  <si>
    <t>DATRAK (MOTS ID 172) cloud migration</t>
  </si>
  <si>
    <t>PID 411976 Tulsa Oklahoma MIF  Municipal Inspection Fee (R23.02) [Test Only, sonly till Jan]</t>
  </si>
  <si>
    <t>Green - Test Support Impact. Extensive ST support provided</t>
  </si>
  <si>
    <t>Missouri Reports</t>
  </si>
  <si>
    <t>Completed</t>
  </si>
  <si>
    <t>TL-Mgnmt’- Poonam</t>
  </si>
  <si>
    <t>PID-403378 NICE IEX Development</t>
  </si>
  <si>
    <t>MechID Password Change</t>
  </si>
  <si>
    <t>AVT Scan</t>
  </si>
  <si>
    <t>Production issue- AVA Connectivity</t>
  </si>
  <si>
    <t>CCF-MAX WIN 11 certification</t>
  </si>
  <si>
    <t>CCF-SBS WIN11 certification</t>
  </si>
  <si>
    <t>Environment update</t>
  </si>
  <si>
    <t>Syncsort Upgrade from v2.1.9 to v3.1.4. SMB-1977748</t>
  </si>
  <si>
    <t>ALPS- NDM issue</t>
  </si>
  <si>
    <t>ALPS WIN11 Certification</t>
  </si>
  <si>
    <t>RD-716 To pull the letters</t>
  </si>
  <si>
    <t>Monthly activity (RD No)</t>
  </si>
  <si>
    <t>Enrollment issue (RD No)</t>
  </si>
  <si>
    <t>LDWOT Windows 11 20H2 certification</t>
  </si>
  <si>
    <t>LDWOT Automation- EMAS alerts</t>
  </si>
  <si>
    <t>Device Vulnerabilities</t>
  </si>
  <si>
    <t>CCF-MAX Migration from Reflection to Extra</t>
  </si>
  <si>
    <t>CCF-SBS Migration from Reflection to Extra</t>
  </si>
  <si>
    <t>on Track</t>
  </si>
  <si>
    <t>ALPS - CCDR automation</t>
  </si>
  <si>
    <t>Job Abends, Production Issues (For ex. Pack reject, NDM failure, Missing files, Bad file received)</t>
  </si>
  <si>
    <t>RD0553_CR-2206-0961</t>
  </si>
  <si>
    <t>RD0352_CR-2207-0346</t>
  </si>
  <si>
    <t>Syncsort Upgrade from v2.1.9 to v3.1.4</t>
  </si>
  <si>
    <t>PID308259b Phase 4 - CALNET4 Migration Execution</t>
  </si>
  <si>
    <t>PID308259b Phase 5 - CALNET4 Migration Execution</t>
  </si>
  <si>
    <t>PID 401674 - Interfaces Modernization - BDS</t>
  </si>
  <si>
    <t>PID 400176 - Replace Everest CX0447</t>
  </si>
  <si>
    <t>PID 411900 -- EOSL Secure Data Upgrade to z Protect</t>
  </si>
  <si>
    <t>PID-413154 CA 209/350 NPA Relief Project</t>
  </si>
  <si>
    <t>512197, 420714, CR819275, Late Impact OOM, 10348-2023 Wireline Billing SaaS Globys-PI-2</t>
  </si>
  <si>
    <t>RHEL Upgrade 7 to 8</t>
  </si>
  <si>
    <t>RD work for West Usage suite if applications (RD0520 Rate change, RD0453 Carrier add/remove, RD0553 CLECL/ILEC add/update/Remove, RD1145 add new POE codes,  RD0352 MATRIX scheduler update/PROC or CTC components add or update, Runbook add or update, Data set update, Configuration file update)</t>
  </si>
  <si>
    <t>493440, 324811, CR 809387, FB Late Impact, DCC MOV 8711 Tech Refresh TLG</t>
  </si>
  <si>
    <t>Requirement/Connectivity Issue with downstream application.</t>
  </si>
  <si>
    <t>493546 - CALNET 4 migration phase 6</t>
  </si>
  <si>
    <t>AR Quick Hits - SVN Codebase Migration to CodeCloud</t>
  </si>
  <si>
    <t>RD0087_CR-2207-0272</t>
  </si>
  <si>
    <t>RD0067_CR-2207-0242</t>
  </si>
  <si>
    <t>PID 411071 IL NPA 309 overlay with NPA 861 NPA Relief</t>
  </si>
  <si>
    <t>PID – 401127a -- EOSL Finish U2L Migration 2206 2208 2210 Rel</t>
  </si>
  <si>
    <t>PID 401587k CPE biller retirement PI 3</t>
  </si>
  <si>
    <t>PID 412205 -- OH NPA 513 overlay with new NPA 283</t>
  </si>
  <si>
    <t>PID 328680a Vista(18205) / VDMS (31310) migration’ project</t>
  </si>
  <si>
    <t xml:space="preserve">User queries,  Interfacing application queries, Production issues, Compliance Activities (SPI Scan/Sticky bit etc.), MOTS update, System Documentation
Yearly Activity -- DR Exercise, </t>
  </si>
  <si>
    <t>RD work for LSB Application (Monthly LSB data load RD0349 Validation for ACIS,AIRS,CARE,OLI,CMAS,CRIS BP, RD0636 to add or remove user from LSB, RD1055 to perform file scrubs on LBS databases, UNIX data and Mainframe files in the Midwest region, RD0749 Initiates parameter changes to script files, Powerbuilder objects, FTP text files and SQL queries used by the LEC Services Billing
(LSB) or Primary Carrier Reciprocal Compensating System (PCRCS) platforms. Also used to update FTP address information for
script or FTP files, RD0352 Update SWMAIL, Connect Direct/NDM, FTP, JCL, Parmlibs, Proc and control members for minor revisions due to parameter
modifications for space, volume, disposition, etc.; file name changes, scheduling changes and other changes that do not affect the
process.</t>
  </si>
  <si>
    <t>PID 328680a DCC RET 8716 - CX0458 - Vista-Mobility</t>
  </si>
  <si>
    <t>PID 405212, DCC MOV 8711 ESP-CARE II</t>
  </si>
  <si>
    <t>PID 413570 -- CA NPA 707 Overlay with new NPA 369 Project</t>
  </si>
  <si>
    <t>PID 404130a FENAP (MOTS 13478)  Server Migration - Impacts to Data Sources - SBC-W EMI</t>
  </si>
  <si>
    <t>PMT 501778, PID 403805 -- Treasury Workstation System Upgrade</t>
  </si>
  <si>
    <t>PMT 501214, PID 328680a DCC RET 8716 - CX0458 - Vista-Mobility</t>
  </si>
  <si>
    <t>PID OOM654 Large Business Collections Platform Modernization</t>
  </si>
  <si>
    <t>TL-Mgnmt’- Sanjay</t>
  </si>
  <si>
    <t>RD work for Midwest Usage suite if applications (RD0336 TPM Activity, RD0050/RD0053/RD0054/RD0056/RD0201/RD0182/RD0189/RD0212 – Rate Change RD0029 – to add/Change a Reseller, Unbundler or Unbundler V to the billing system RD0067 -- to establish a new or disconnect an existing LEC/CLEC/Cellular/Service provider queries outbound job and/or change file options. It can also be used to add a new IB confirmation Report or correct an Existing Report. RD0087 -- to change a LEC, CLEC or cellular customer's data media type from 9-Track to cartridge, High Speed Dial in (FTP) or Connect:Direct. It can also change cartridge to High Speed Dial In (HSD or FTP) or Connect:Direct.
RD0335 -- The B&amp;C agreement with the carrier has been terminated. Discontinue tracking Adjustments, Unbillables and Uncollectibles, as well as preparing monthly PARS for the carrier. 
RD0352 -- Update SWMAIL, Connect Direct/NDM, FTP, JCL, Parmlibs, Proc and control members for minor revisions due to parameter modifications for space, volume, disposition, etc.; file name changes, scheduling changes and other changes that do not affect the process. 
RD0927 -- used to add, change or delete 88-level values, value clauses or minor programming code updates.
)</t>
  </si>
  <si>
    <t>SMB 1977043  - LIMBIS migration</t>
  </si>
  <si>
    <t>SMB 1978737 CAPM-ADJ - MS Edge</t>
  </si>
  <si>
    <t>MWR 1985164 ELVIS - Customer Update Automation</t>
  </si>
  <si>
    <t>MWR 1985078 PEAT - User Administration</t>
  </si>
  <si>
    <t xml:space="preserve">CAPM-ADJ - BSS Evolution Payments SAFe Agile Supplier E PID328330se
</t>
  </si>
  <si>
    <t>501335 / 403840: Phase 2 Legacy Order Blocking</t>
  </si>
  <si>
    <t>505052, 411071, IL NPA 309 overlay with NPA 861 NPA Relief</t>
  </si>
  <si>
    <t>505304, 410435, DCC MOV 8711 ASON ROS TCS</t>
  </si>
  <si>
    <t>PEAT Monthly RDs (RD No)(Remove)</t>
  </si>
  <si>
    <t>ELVIS Monthly RDs (RD No)( 2 activities - PO/ EPF)</t>
  </si>
  <si>
    <t>MWR 1990217 - PEAT - WIN11 Certification</t>
  </si>
  <si>
    <t>MWR 1990216 - ELVIS - WIN11 Certification</t>
  </si>
  <si>
    <t>MWR 1985164 - ELVIS - Customer Update Automation</t>
  </si>
  <si>
    <t>MWR 1985078 - PEAT - User Administration</t>
  </si>
  <si>
    <t>SMB 1978737 - CAPM-ADJ - MS Edge</t>
  </si>
  <si>
    <t>SMB 1994039 - Facepage - WIN11 Certification</t>
  </si>
  <si>
    <t>SMB 1994040 - FACTS - WIN11 Certification</t>
  </si>
  <si>
    <t>SMB 1994041 - FRBE - WIN11 Certification</t>
  </si>
  <si>
    <t>SMB 1994125 - ICeBeRG - WIN11 Certification</t>
  </si>
  <si>
    <t>Iceberg</t>
  </si>
  <si>
    <t>SMB 1994060 - iOMW - WIN11 Certification</t>
  </si>
  <si>
    <t>BAMS - WIN11 Certification</t>
  </si>
  <si>
    <t>ASCOT - WIN11 Certification</t>
  </si>
  <si>
    <t>POSSE - WIN11 Certification</t>
  </si>
  <si>
    <t>POSSE - PHP migration</t>
  </si>
  <si>
    <t>ASCOT - 506836, 412205, OH NPA 513 overlay with new NPA 283. release 23.06</t>
  </si>
  <si>
    <t>ASCOT - 506942, 413159 ,OOM, IL NPA 618 overlay with NPA 730 for NPA Relief. Release 23.04</t>
  </si>
  <si>
    <t>ABPS SVN to Code Cloud migration</t>
  </si>
  <si>
    <t>ASCOT - 506832, 412210 Resource Request/OOM, WI 920 NPA Overlay with new NPA 274</t>
  </si>
  <si>
    <t xml:space="preserve">BAMS - FL NPA 904 Overlay with new NPA 324
</t>
  </si>
  <si>
    <t xml:space="preserve">BAMS - FL 305/786 NPA-Overlay - 414447 (Epic ID:1001633)
</t>
  </si>
  <si>
    <t>CCS-Tuxedo Microsoft Windows 11 Release 22H2 certification</t>
  </si>
  <si>
    <t>CCS-CAS Microsoft Windows 11 Release 22H2 certification</t>
  </si>
  <si>
    <t>CCS-BI Microsoft Windows 11 Release 22H2 certification</t>
  </si>
  <si>
    <t>ASCOT Microsoft Windows 11 Release 22H2 certification</t>
  </si>
  <si>
    <t xml:space="preserve">LDWOT - Microsoft Windows 11 Release 22H2 certification
</t>
  </si>
  <si>
    <t>CCS-TUxedo - To seperate ACR for Nonprod and Prod</t>
  </si>
  <si>
    <t>IOMW - WIn 11 22H2 Certification</t>
  </si>
  <si>
    <t>ELVIS - Win 11 22H2 Certification</t>
  </si>
  <si>
    <t>POSSE - Win 11 22H2 Certification</t>
  </si>
  <si>
    <t>BAMS - Win 11 22H2 Certiifcation</t>
  </si>
  <si>
    <t>CCF-SBS Win 11 22H2 Certification</t>
  </si>
  <si>
    <t>ALPS - Win 11 22H2 Certification</t>
  </si>
  <si>
    <t>CCF-MAX Win 11 22H2 Certification</t>
  </si>
  <si>
    <t>PEAT- Win 11 22H2 Certification</t>
  </si>
  <si>
    <t>IOMW - Cookie to OIDC authentication</t>
  </si>
  <si>
    <t>Dashboard SVN to Code Cloud migration</t>
  </si>
  <si>
    <t>CCTP-Scripting SVN to Code Cloud migration</t>
  </si>
  <si>
    <t>BISBAM SVN to Code Cloud migration</t>
  </si>
  <si>
    <t>BOSSSWRCAccess SVN to Code Cloud migration</t>
  </si>
  <si>
    <t>ATTEASELauncher 1.0 SVN to Code Cloud migration</t>
  </si>
  <si>
    <t>SBCButler SVN to Code Cloud migration</t>
  </si>
  <si>
    <t>ATT Ease Launcher Retirement - Dashboard</t>
  </si>
  <si>
    <t>ATT Ease Launcher Retirement - ATT Ease launcher</t>
  </si>
  <si>
    <t>Teradata to Snowflake Migration</t>
  </si>
  <si>
    <t>EDW Snowflake Migration</t>
  </si>
  <si>
    <t>PID Pending</t>
  </si>
  <si>
    <t>EDW Snowflake Miration</t>
  </si>
  <si>
    <t>Production support - Outage,P1/P2 issues, Client queries, user tickets and interface app queries</t>
  </si>
  <si>
    <t>Ad-hoc requests(eLVIS/Peat/- User activation, deletion,updation, AHT, BAMS - Code update, ARM doc update, DR exercise)</t>
  </si>
  <si>
    <t>Meetings - Daily Huddles Weekly/Bi-weekly/Working sessions/Estimatiion analysis</t>
  </si>
  <si>
    <t>GI Upgrade CR Creation for PROD</t>
  </si>
  <si>
    <t>GI Upgrade for App VM ,Jump VM and ADO Agent(NPROD)</t>
  </si>
  <si>
    <t>ASTRA/OS/AVT App Vulnerabilties/SAST/SCA scan</t>
  </si>
  <si>
    <t>Compliance Activities (?)</t>
  </si>
  <si>
    <t>Mech-ID Password Change Activity In TestProd &amp;Dev/MechID and DB Schema password update in Config file and Key Vault</t>
  </si>
  <si>
    <t>Renewal for SSL Certificates</t>
  </si>
  <si>
    <t>ST support( ST defects Env Issues)</t>
  </si>
  <si>
    <t>DB Password changes for Schemas/DB/OS Patching/DB support</t>
  </si>
  <si>
    <t>MOTS update/Surveys(CCAM/SPI data//Trouble(USH)/SACT Tickets(Permission issues on files/dir --- Dev env by App and Prod by SA team)</t>
  </si>
  <si>
    <t>MechID and DB Schema password update in Config file and Key Vault</t>
  </si>
  <si>
    <t>CRO tasks Cloud Applications(CRO activities - Disk size, VM resize, SKU changes)</t>
  </si>
  <si>
    <t>BIS Retirement</t>
  </si>
  <si>
    <t>CCPA Data Profiling</t>
  </si>
  <si>
    <t>Hayward/Jackson DC retirement</t>
  </si>
  <si>
    <t>Windows Server upgrade</t>
  </si>
  <si>
    <t>504548- - 401127a U2L Migration CAPM</t>
  </si>
  <si>
    <t>Testing is still not commenced out from CAPM side.Following up with CAPM/Site</t>
  </si>
  <si>
    <t>504548- -401127a  U2L Migration CAPM</t>
  </si>
  <si>
    <t>GEARS Cloud migration</t>
  </si>
  <si>
    <t>ECBR Azure Migration</t>
  </si>
  <si>
    <t>EASE SW- MS Edge Browser certification</t>
  </si>
  <si>
    <t>EASE W- MS Edge Browser certification</t>
  </si>
  <si>
    <t>Embus retirement</t>
  </si>
  <si>
    <t>R3:SBS Azure Migration</t>
  </si>
  <si>
    <t>MQ Upgrade</t>
  </si>
  <si>
    <t>Production Pnorth not working </t>
  </si>
  <si>
    <t>Yellow:
Current team is not appraised of outage that resulted into Production Pnorth not working.
Extensive investigation required to identify the root cause followed by proposed solution design.
Current Application and Technical exposure for EASE is medium, with Kunal/Abhishek leaving, this will impact further.</t>
  </si>
  <si>
    <t xml:space="preserve">CCDR User Profiles (Registrar vs Normal User)  </t>
  </si>
  <si>
    <t>Ease TT##000000312754103</t>
  </si>
  <si>
    <t>Removal of CASAN folder</t>
  </si>
  <si>
    <t xml:space="preserve">IBM Software Reporting </t>
  </si>
  <si>
    <t>SVN Migration to Codecloud</t>
  </si>
  <si>
    <t>504693 - SecMod SDP W Billing SPI in text field SOFE for 24.02</t>
  </si>
  <si>
    <t>504814, 409266, , DDE (TCP2), Credit Card Processing for Bus Accounts using FiS</t>
  </si>
  <si>
    <t>SUITS Production SFTP Server Migration</t>
  </si>
  <si>
    <t>SC NPA 864 Overlay with 821</t>
  </si>
  <si>
    <t>OOM664 - Complete Link Utilization of USOCs effort</t>
  </si>
  <si>
    <t>ECDW, EDW Snowflak Migration - OOM686</t>
  </si>
  <si>
    <t>Green - Test Only</t>
  </si>
  <si>
    <t>EDW and ECDW snowflake transformation - impact for legacy wireline applications</t>
  </si>
  <si>
    <t>Green - Impact Analysis &amp; Estimation done.</t>
  </si>
  <si>
    <t>Terrdata to Snowflake Migration</t>
  </si>
  <si>
    <t>Yellow - Impact Analysis &amp; Estimation done. Unavailability of utility to connect from MF to snowflake.</t>
  </si>
  <si>
    <t>RD1169 SW Calendar SUDV026 2022-2023 (CR-2210-0874)</t>
  </si>
  <si>
    <t>RD0017 - San Francisco e911 increase; tar 053 (CR-2210-0883)</t>
  </si>
  <si>
    <t>RD0018 Billing and Collection Changes (CR-2209-0633)</t>
  </si>
  <si>
    <t>PMATT 375821 - Migrating STAR and APLUS to Changeman 
Note: Not Committing this project as it cannot be worked upon due to capacity crunch</t>
  </si>
  <si>
    <t>MWR R23.06 SECB Lib and Env Setup</t>
  </si>
  <si>
    <t>Yellow - WorkBench Panel used for CT Extract process isn't working as BAU. Work around identified (which is time consuming) to build libraries/environment.</t>
  </si>
  <si>
    <t>Management Class Change for ACTIVELOG file</t>
  </si>
  <si>
    <t>Multiple MWRs created - Nov'22 Dallas 2022 MIT Mainframe DR exercise</t>
  </si>
  <si>
    <t xml:space="preserve">2005517 - CRIS SW Billing BPP2 DataServe Refresh Automation (ADR)    </t>
  </si>
  <si>
    <t xml:space="preserve">2005518 - CRIS SW Billing BPP2 DataServe Refresh Automation (FSP)    </t>
  </si>
  <si>
    <t>xxxxx - R23.02 SECB LC700 Libraries creation &amp; various Environment creations (ADR)</t>
  </si>
  <si>
    <t>xxxxx - R23.02 SECB LC700 Libraries creation &amp; various Environment creations (FSP)</t>
  </si>
  <si>
    <t>xxxxx - R23.02 - Env Setup</t>
  </si>
  <si>
    <t>MCI Data to Downstream application</t>
  </si>
  <si>
    <t>Pending Approval</t>
  </si>
  <si>
    <t>FL 562 NPA Overlay with 728</t>
  </si>
  <si>
    <t>Production Support, Health Checkup, Job Abends and fixes, Interface Issues handling and follow ups, job check and update</t>
  </si>
  <si>
    <t>Move Ticketing functionality from ATTM CRM to LS CRM</t>
  </si>
  <si>
    <t>NA, Project was cancelled as SOAP is moving to cloud without ATTM CRM as its interface</t>
  </si>
  <si>
    <t>DCC RET 8716 CX0448 EMBUS ESB (PMT 500347 / PID 403741)</t>
  </si>
  <si>
    <t xml:space="preserve">Production Support, Health Checkup, Interface Issues handling and follow ups, </t>
  </si>
  <si>
    <t>AT&amp;T Technology Advisory: Microsoft Windows 11 Release 22H2</t>
  </si>
  <si>
    <t>ATTM CRM to Galaxy Migration</t>
  </si>
  <si>
    <t>RHEL Upgrade</t>
  </si>
  <si>
    <t>MOSS - DCC MOV 8711 (505431/409334)</t>
  </si>
  <si>
    <t>Shared MTA</t>
  </si>
  <si>
    <t>DB VM OS Upgrade RHEL7 to RHEL8</t>
  </si>
  <si>
    <t>Daily RD Front End validation (700+ RDs)</t>
  </si>
  <si>
    <t>Client Queries and Resolution around on an average ~700 RD implemented per month and have ~1% requires followup queries from client, Adhoc Requests, Defect resolutions (PMT- 509449 &amp; PID-418533)</t>
  </si>
  <si>
    <t>MWR 1985630 - CMRS-Correct Image Builder ( Packer ) Issues - /tmp Storage</t>
  </si>
  <si>
    <t>MWR 1985629 - VDD Correct Image Builder ( Packer ) Issues - /tmp Storage</t>
  </si>
  <si>
    <t>MWR 1987556 - CASH Updates - GI, Checksum fix - AVT Scan corrections</t>
  </si>
  <si>
    <t>SMB 1955496 - OLCM-SE Vulnerability Fix - Apache Upgrade</t>
  </si>
  <si>
    <t>SMB - 1955497 OLCM-SE Vulnerability Fix - Weblogic Upgrade</t>
  </si>
  <si>
    <t>Checksum Evidence submission process every Month - as requested by AT&amp;T.</t>
  </si>
  <si>
    <t>Weekly/Bi-weekly Meetings/Ad-Hoc Meetings with Onsite/TVM/EMAS/DBA/Others</t>
  </si>
  <si>
    <t>PSA activities, TA activities</t>
  </si>
  <si>
    <t>MWR 1993758 - CASH (15860) Build Automation via Azure Pipelines</t>
  </si>
  <si>
    <t>SMB 1991764 - Bring into compliance for Edge Chromium Browser</t>
  </si>
  <si>
    <t>MWR 1994124 - CMRS - Win 11 Certification.</t>
  </si>
  <si>
    <t>MWR 1994126 - LECSIS - Win 11 Certification.</t>
  </si>
  <si>
    <t>MWR 1994128 - OLCM SE - Win 11 Certification.</t>
  </si>
  <si>
    <t xml:space="preserve"> User Queries, Job Abends analysis and recovery</t>
  </si>
  <si>
    <t>Application validations/investigations apart from EMAS Daily Monitoring/Mylogins file population</t>
  </si>
  <si>
    <t>VMS Advisories/Vulnerability Monitoring and Investigations on each components</t>
  </si>
  <si>
    <t>Quarterly - MWR 2003980 - GI Upgrade</t>
  </si>
  <si>
    <t>DSO, SCA, AVT, DAST, SAST, SONAR, SPI</t>
  </si>
  <si>
    <t>MWR 2004450 - MechID password update</t>
  </si>
  <si>
    <t>MWR 2004451 - MechID password update</t>
  </si>
  <si>
    <t>PSA activities - Rolebase maintenance &amp; verification of role on monthly basis, access request , Approval of access request as Guardian, new User Access, documentation</t>
  </si>
  <si>
    <t>PID - 411100 Usage Mgmt GUIs- Replace Navigator with WebServices</t>
  </si>
  <si>
    <t>Weekly/Bi-weekly Meetings/Monthly/Adhoc meetings with Onsite/DBA/CARAT MVS/MOSS/TVM etc.</t>
  </si>
  <si>
    <t>MWR - SSL certificate renewal - Dev/Test/PreProd/PROD (4) Anually</t>
  </si>
  <si>
    <t>CARAT DB Password changes for 100+ schemas and for CARAT 19 Databases (Monthly average 25 pwd changes)</t>
  </si>
  <si>
    <t>Unix OS Patching Activity - Multiple Servers</t>
  </si>
  <si>
    <t>MechId Password changes for multiple SMB connections/NDM/DB connectivity to interfaces (Total aprrox 40+ ID's, some annualy udpated, some quarterly)</t>
  </si>
  <si>
    <t>DB data cleanup activity as required</t>
  </si>
  <si>
    <t>DB Patching Activity</t>
  </si>
  <si>
    <t>Yearly (divided in 2m) - CARAT Data Router Certificate Renewal</t>
  </si>
  <si>
    <t>Quarterly - Device Vulnerability</t>
  </si>
  <si>
    <t>Yearly (divided in 2 m)Microsoft Windows 11 Release Testing/Certification</t>
  </si>
  <si>
    <t>Quarterly - Tomcat Upgrade on 4 app servers (Windows)</t>
  </si>
  <si>
    <t>Yearly - Artifacts evidence certification for APP/DB/OS layers</t>
  </si>
  <si>
    <t>Yearly - Disaster Recovery certification</t>
  </si>
  <si>
    <t>OOM654: Large Business Collections Platform Modernization</t>
  </si>
  <si>
    <t>PMT 500347 - DCC RET 8716 CX0448 EMBUS ESB</t>
  </si>
  <si>
    <t>PMT 503593 - NC NPA 910 overlay with NPA 472 NPA Relief</t>
  </si>
  <si>
    <t>PMT 501190 - DCC MOV 8711 CBS apps</t>
  </si>
  <si>
    <t>Investigation and production support for 15 CBS suite of applications</t>
  </si>
  <si>
    <t>PMT 503335 - AR Quick Hits 2021-2022</t>
  </si>
  <si>
    <t xml:space="preserve">MWR 1995749 - UADM feed user account issue. UC-HelpDesk </t>
  </si>
  <si>
    <t xml:space="preserve">Green : Completed </t>
  </si>
  <si>
    <t>SMB 1994149 - Server Reduction Assessment</t>
  </si>
  <si>
    <t>MWR 1995939 - SPI Data Discovery Scan</t>
  </si>
  <si>
    <t>MWR 1995940 - SAST Vulnerability analysis</t>
  </si>
  <si>
    <t>MOSS-ASG : Application server health check and file status (Outgoing MIDs to downstream((9 MIDs), Analysis services(7 services), reporting services(2), Jobs/ any upcoming issues, MEP reextractions(8 MIDs), Analysing Combined tables(19 tables), check for missing files, check for duplicates files, reprocess files that are stuck on data only/ control only(these all tasks needs to be done on all 4 servers), reprocess stuck files( on 2 e2e servers), check files stuck on hold and reprocess them on e2efileloader folder, reprocess files on e2esqlloader, reprocess gpp files that are stuck after comparing the 2 tables(needs to be done on 2 MOSS servers)</t>
  </si>
  <si>
    <t>MWR 1983419 - Renewal for MOSS SSL Certificates</t>
  </si>
  <si>
    <t xml:space="preserve">MWR - 1982285 Null Sessions targeting </t>
  </si>
  <si>
    <t>MWR 1954475 Windows 11 Testing/Certification</t>
  </si>
  <si>
    <t>Daily, Weekly and AdHoc Meetings</t>
  </si>
  <si>
    <t>PID - 404138 DCC MOVE 8711 PMOSS PIP and EDS</t>
  </si>
  <si>
    <t>MWR 1992822 - Maint Window for D10 HDD slot1 replacement</t>
  </si>
  <si>
    <t>MWR 1993754 - MOSS needs to replace its EOSL servers</t>
  </si>
  <si>
    <t>MWR 1992822 - Update website for new HALO access request instructions</t>
  </si>
  <si>
    <t>MWR 1992821 - grant of read-only access to our MOSS server instances to certain mechid/attuids for a SPI data audit</t>
  </si>
  <si>
    <t>MWR 1985553 - CASH-Correct Image Builder ( Packer ) Issues - /tmp Storage</t>
  </si>
  <si>
    <t>VDD - Upgrade Connect:Direct to 6.1</t>
  </si>
  <si>
    <t>Outage,P1/P2/P3 issues, C2W, RCAs</t>
  </si>
  <si>
    <t>Client queries, User tickets, and Interface app queries</t>
  </si>
  <si>
    <t>Status Calls, Huddles, Ad-hoc Meetings, Queries/Discussions, Weekly Meetings, Client Calls</t>
  </si>
  <si>
    <t>EMAS - Operations</t>
  </si>
  <si>
    <t>EMAS - Compliance</t>
  </si>
  <si>
    <t>EMAS - SDC</t>
  </si>
  <si>
    <t>Cloud activities (GI[Monthly]+CRO+VM/DB patching),SSL/Venafi/LGW certs renewal,ASTRA vulnerabilities</t>
  </si>
  <si>
    <t>Job Abends, User Queries, User Access to Application - Manual entry to DB/Guiding user and Production Support, supporting 200+ batch jobs daily</t>
  </si>
  <si>
    <t>AVT vulnerabilities/AVT scan fixes</t>
  </si>
  <si>
    <t>Password updates for mechid's/DB/keyvault</t>
  </si>
  <si>
    <t>Password updates for mechid's/DB/keyvolt</t>
  </si>
  <si>
    <t>ELH- AO retirement</t>
  </si>
  <si>
    <t>TABLU url change due to azure linux to azure windows migration</t>
  </si>
  <si>
    <t>Windows 11 Certification</t>
  </si>
  <si>
    <t>Upgradation of Connect:Direct to latest version</t>
  </si>
  <si>
    <t>Cloud activities (GI[Monthly]+CRO+VM patching),SSL/Venafi/LGW certs renewal,ASTRA vulnerabilities ,DR activity</t>
  </si>
  <si>
    <t>Cloud activities (GI+CRO+VM/DB patching),SSL/Venafi/LGW certs renewal,ASTRA vulnerabilities</t>
  </si>
  <si>
    <t>User Access to Application - Manual entry to DB/Guiding user</t>
  </si>
  <si>
    <t>ICBT</t>
  </si>
  <si>
    <t>Password updates for mechid's/DB</t>
  </si>
  <si>
    <t>GI upgrade</t>
  </si>
  <si>
    <t>SSL certificate renewable NPRD</t>
  </si>
  <si>
    <t>App Maintenace and bug fixing (PROD)</t>
  </si>
  <si>
    <t>mechid password change activity nprd</t>
  </si>
  <si>
    <t>SSL Certificates renewable nprd</t>
  </si>
  <si>
    <t>Application Performance managment (Prod) [requires cleanup, restart and reconnection with 16 Queues Manager]</t>
  </si>
  <si>
    <t>log monitoring (Prod)</t>
  </si>
  <si>
    <t>User queries and Tickets (Prod)</t>
  </si>
  <si>
    <t>GI upgrade NPRD</t>
  </si>
  <si>
    <t>Astra Vulnerbalities/ CRO Recommendation</t>
  </si>
  <si>
    <t>log monitoring (Prod) [Need to monitor each data center agents logs for their reported issues]</t>
  </si>
  <si>
    <t>Bug fixing (Prod) [need to provide fixes if agents unable to launch ATTEASELauncher]</t>
  </si>
  <si>
    <t>User queries and Tickets (Prod) [Desktop app requires manual web driver upgrade every month on each agents system, sanity done by dev requires effort]</t>
  </si>
  <si>
    <t>Cloud activities (GI+CRO+VM patching),SSL/Venafi/LGW certs renewal,ASTRA vulnerabilities</t>
  </si>
  <si>
    <t>TL-Mgnmt- Narmada</t>
  </si>
  <si>
    <t>ICBT Azure migration</t>
  </si>
  <si>
    <t>mechid,Voltage password change activity nprd</t>
  </si>
  <si>
    <t>Dashboard</t>
  </si>
  <si>
    <t>Data Source and DB link removal</t>
  </si>
  <si>
    <t>Monitoring OS/DB Patching, AVT Scan</t>
  </si>
  <si>
    <t>Job Abends, cleanup, defect fix etc [dashboard is GUI application and caters to 1800+ users]</t>
  </si>
  <si>
    <t>OS Patching (Prod/NRD)</t>
  </si>
  <si>
    <t>CCTP-Scripting Windows 11 Certification</t>
  </si>
  <si>
    <t>Mechid password change activity for Datarouter (40+ interfacing apps) and for voltage  (Prod/NRD)</t>
  </si>
  <si>
    <t>Key rotation (Prod/NRD)</t>
  </si>
  <si>
    <t>MQ certificate renewal (Prod)</t>
  </si>
  <si>
    <t>WMQ Jar upgradation/removal</t>
  </si>
  <si>
    <t>Chase Decryption prod and nprd - this is yearly  activity for prod and nprd . chase team will share the new key we have to update a ABPS and again need to encrypt all the spi data in all the tables with the new key</t>
  </si>
  <si>
    <t>Mid Add/Update (Prod)</t>
  </si>
  <si>
    <t>User Queries and Tickets (Prod) - Since ABPS is having connectivity with around 40 interfaces and we receive payment files from most of the interfaces we will get frequent  issues through the AOTS tickets and user queries.</t>
  </si>
  <si>
    <t>File missing details check enquired by EMAS (Prod)</t>
  </si>
  <si>
    <t>DFR Split issue (Prod)</t>
  </si>
  <si>
    <t>Chase file release (Prod)</t>
  </si>
  <si>
    <t>CopyBMDS Process (Prod)</t>
  </si>
  <si>
    <t>E012N missing file  (Prod)</t>
  </si>
  <si>
    <t>Prepaid refund activity (Ad hoc) (Prod)</t>
  </si>
  <si>
    <t>Prepaid Customer charge investigation (Adhoc) (Prod)</t>
  </si>
  <si>
    <t>Sequence Number( Adhoc)</t>
  </si>
  <si>
    <t>TCP error for CPS (Prod)</t>
  </si>
  <si>
    <t>EMBUS Retirement</t>
  </si>
  <si>
    <t xml:space="preserve">BIS Apps: Migration CORBA to REST call </t>
  </si>
  <si>
    <t>Dashboard Windows 11 Certification</t>
  </si>
  <si>
    <t>CIMBIS  retirement</t>
  </si>
  <si>
    <t>Inadequate Account Lockout after 5 Attempts</t>
  </si>
  <si>
    <t>Prod Database and Database OS Patching</t>
  </si>
  <si>
    <t>Prod Database Password Change Activity</t>
  </si>
  <si>
    <t>Launch Ease West and SW from Dashboard GUI</t>
  </si>
  <si>
    <t>User should see login screen if navigating to direct URL</t>
  </si>
  <si>
    <t>SecMod ABPS Informix Migration and Rewrite</t>
  </si>
  <si>
    <t>CPS MQ migration</t>
  </si>
  <si>
    <t>ABPS - PI 1-Billing SaaS Globys1</t>
  </si>
  <si>
    <t>EMAS - App Support</t>
  </si>
  <si>
    <t>EMAS - Cloud</t>
  </si>
  <si>
    <t>Legacy Blocking Phase- 2</t>
  </si>
  <si>
    <t>OOM, Large Business Collections Platform Modernization</t>
  </si>
  <si>
    <t>CCDR - SFTP Transition</t>
  </si>
  <si>
    <t>Team management, Team mentoring, Knowledge Management (Certifications Trainings), one to ones, Engagement with team on priority items</t>
  </si>
  <si>
    <t>Cloud work - GI (7 App VMs) + DB VM (30 VMs) + DB patching + CRO + Adhoc (Vulnerability fixes)</t>
  </si>
  <si>
    <t>Cloud work(GI + CRO + Adhoc), certifiaction and pwd reneawal, Vulnearabilties</t>
  </si>
  <si>
    <t>Cloud work(GI + CRO + Adhoc)</t>
  </si>
  <si>
    <t>RMW WEB Daily (2 hrs daily for 22 cycles) and Monthly Activity (25 hrs) including issues fixes and final reviews</t>
  </si>
  <si>
    <t>GI Upgrades, pipeline updates, DB/DB VM OS Patching, CRO, VM OS updates, VM maintenance</t>
  </si>
  <si>
    <t>Updating UPS customer tables(Amdocs CST)</t>
  </si>
  <si>
    <t>Add 3 new L6</t>
  </si>
  <si>
    <t>Add new time zone mappings</t>
  </si>
  <si>
    <t>Audit requests,, SPI data discoveries, System Documentation, Surveys, Meta data certifications, CCAM Surveys, SOX/PCI compliance, PSA activities, RIM update</t>
  </si>
  <si>
    <t>RAP table update for RCC</t>
  </si>
  <si>
    <t>Halo Access ALPHA GUI (Usg-Mgmt GUIs)</t>
  </si>
  <si>
    <t>DR Exercise for 11 JW apps</t>
  </si>
  <si>
    <t>1990254 - SYNCSORT and IEBGENER upgrade</t>
  </si>
  <si>
    <t>506833 - 412204 OOM FL Overlay</t>
  </si>
  <si>
    <t>506126 - Replace Securedata</t>
  </si>
  <si>
    <t>Pending Voucher Deletion</t>
  </si>
  <si>
    <t>TAXING site T OOB- Analysis</t>
  </si>
  <si>
    <t>TAXING site Q OOB- Analysis</t>
  </si>
  <si>
    <t>Vista Server move- CR235711</t>
  </si>
  <si>
    <t>TAXING site R OOB- Analysis</t>
  </si>
  <si>
    <t>ICO STLMT - fix MN75CEL job</t>
  </si>
  <si>
    <t>ALPHA - run mechanically on MLK</t>
  </si>
  <si>
    <t>328680a 271 performance Measurement</t>
  </si>
  <si>
    <t>506836/412205 - OH NPA 513 overlay new NPA 283</t>
  </si>
  <si>
    <t>BOCRIS - DJM utility job to rename GDG files</t>
  </si>
  <si>
    <t xml:space="preserve">CASH - notification of transfer adj ndm failures </t>
  </si>
  <si>
    <t>LECREF code changes Ph2</t>
  </si>
  <si>
    <t>PMT 503335 / PID 310222c - SVN to Codecloud(Git) migration</t>
  </si>
  <si>
    <t>CR235944/RSRCS, Billing SaaS Globys - Phase 2</t>
  </si>
  <si>
    <t>PID 411380 EWIP (AIRS SSN Edit changes)</t>
  </si>
  <si>
    <t xml:space="preserve">Prod Support, Job Abends, Prod Outages, Interface issues, Bug analysis, Recoveries etc. </t>
  </si>
  <si>
    <t>Interfacing application queries. Initial Analysis for MWR, PID, SMB, RD</t>
  </si>
  <si>
    <t>DS1 DS3 24-36 month for existing longer trm contracts - FED Gov needing longer contracts</t>
  </si>
  <si>
    <t>SecMod SDP SPI in text field MAGTAPE</t>
  </si>
  <si>
    <t>SMB 1977746 - OLCM-SE Vulnerability Fix - Weblogic Upgrade</t>
  </si>
  <si>
    <t>MWR 2001760  - OLCM SQL Injection Vulnerability (Critical) fix</t>
  </si>
  <si>
    <t xml:space="preserve">MWR 2002007 - CASH GI Upgrade &amp; Checksum mailx Implementation </t>
  </si>
  <si>
    <t>MWR 2002008 - VDD MECHID Password renewal - m01528 (NPRD) &amp; m01032 (PROD)</t>
  </si>
  <si>
    <t>MWR 2003313 - VDD (16403) Month End File Processing Automation</t>
  </si>
  <si>
    <t>MWR 2006158 - VDD Astra Vulnerability Fixes - VDD - Installation of Missing agent for Prod Jump VM</t>
  </si>
  <si>
    <t xml:space="preserve">MWR 2002009 - LECSIS MECHID Password renewal - m01943 (NPRD) &amp; m01098 (PROD) </t>
  </si>
  <si>
    <t>MWR 2003991 - CMRS-Astra fix for Ensure Sticky Bit is set</t>
  </si>
  <si>
    <t>MWR 2006432 - CASH GI Upgrade + Astra Fixes.</t>
  </si>
  <si>
    <t>MWR 2007408 - CMRS Astra Fixes</t>
  </si>
  <si>
    <t>MWR 2008119 - VDD GI Upgrade</t>
  </si>
  <si>
    <t>MWR - 2006340 Certificate renewal for ‘cash.web.att.com’ &amp; ‘cash.dev.att.com’</t>
  </si>
  <si>
    <t xml:space="preserve">MWR 2003981 - ATTM CRM -HP-UX: NMC: Midrange:Storage migration and UNIX Patching for DB VM </t>
  </si>
  <si>
    <t>Hadoop File processing/Data Load Issues for 12 types of File Patterns (Weekly)</t>
  </si>
  <si>
    <t>PID 404855 - ODR DB Migration (Code/Config changes on CARAT Side)</t>
  </si>
  <si>
    <t>Completed.</t>
  </si>
  <si>
    <t>MWR 1999379 - CARAT-5617-retire UBC schemas from DEV; TEST; PROTO and PROD servers</t>
  </si>
  <si>
    <t>MWR 2000346 and TR-14263 Modification - Sql Server patching</t>
  </si>
  <si>
    <t>MWR 1986886 Update to use EDGE</t>
  </si>
  <si>
    <t xml:space="preserve">Tracks #14267: MOSS will update Teradata Tools and Utilities to v17.x.  MWR 2008597, WR 4277613 </t>
  </si>
  <si>
    <t>MWR/TR for updating PUTTY software</t>
  </si>
  <si>
    <t>PMT 508589 PID  414915 - Calnet MSO P7 conversion</t>
  </si>
  <si>
    <t>PID 420714: 10348-2023 Wireline Billing SaaS Globys-PI-2</t>
  </si>
  <si>
    <t>409532 - SECMOD SDP SPI in text field</t>
  </si>
  <si>
    <t>409532 - SecMod SDP SPI in text field MAGTAPE</t>
  </si>
  <si>
    <t xml:space="preserve">Monthly RD Bill-Trk Calendar updates </t>
  </si>
  <si>
    <t>Interfacing application queries,Interfacing application queries. Initial Analysis for MWR, PID, SMB, RD</t>
  </si>
  <si>
    <t>EDOCS - DMA Activities</t>
  </si>
  <si>
    <t>EDOCS</t>
  </si>
  <si>
    <t>PSA activities, Monthly &amp; quarterly reports activities, Compliance Activities such as Mylogins file population, RIM update etc.</t>
  </si>
  <si>
    <t>Monthly &amp; quarterly reports activities</t>
  </si>
  <si>
    <t>TAXING site W OOB - Analysis</t>
  </si>
  <si>
    <t>CMDS fix job when empty file</t>
  </si>
  <si>
    <t>Auto Letters Maintenance/Client query</t>
  </si>
  <si>
    <t xml:space="preserve">ACCT INTF - Eliminate U4000 Abend in RF55B73 </t>
  </si>
  <si>
    <t xml:space="preserve">Prod Support, Prod Outages, Interface issues, Bug analysis, Recoveries etc. </t>
  </si>
  <si>
    <t>CBR-MF failure in RK01B55 due to package usoc</t>
  </si>
  <si>
    <t>EDI-BILLING - investigate AOTS</t>
  </si>
  <si>
    <t>BIG HQ - RK22B40 analysis of bad header</t>
  </si>
  <si>
    <t>FDB - test June balances being added to current UNE POB file</t>
  </si>
  <si>
    <t>BOCRIS - BOES IND 1 testing</t>
  </si>
  <si>
    <t>BILL CALC - TN BSLD audit data pull</t>
  </si>
  <si>
    <t>PSA activities, RIM updates etc, Work requests.</t>
  </si>
  <si>
    <t>2009234 - NDM Failures - Monthly MWR</t>
  </si>
  <si>
    <t>2007501 - AAN-CRIS - update email list</t>
  </si>
  <si>
    <t>2008770 - FDB - test tax account code change with Stellar</t>
  </si>
  <si>
    <t>MWR 2010100 - MODX - Yearly Voltage update</t>
  </si>
  <si>
    <t>Dallas 2022 MIT Mainframe DR Exercise for 5 ACIS Customer application</t>
  </si>
  <si>
    <t xml:space="preserve">Monthly &amp; weekly reports activities  </t>
  </si>
  <si>
    <t>1954565: CRIS Services DN749 - Feed file issue Duplicate mapping of accounts to different divisions</t>
  </si>
  <si>
    <t>PID 411976 Tulsa Oklahoma MIF  Municipal Inspection Fee (R23.06)</t>
  </si>
  <si>
    <t>Green - Test Support Impact. Assume ST support required isn't as extensive as R23.02.</t>
  </si>
  <si>
    <t>2042294  - MOSS Virtualization Creation of offline installer</t>
  </si>
  <si>
    <t>PID 310222c : SVN - Migrate to Git for CBS</t>
  </si>
  <si>
    <t>PID 310222c : SVN to GIT migrate for ATTM_CRM</t>
  </si>
  <si>
    <t>PID TBD : TeraData to Snowflake migration</t>
  </si>
  <si>
    <t>EDW to Snowflake Migration</t>
  </si>
  <si>
    <t>MWR 2042764 : Description: VDD-Migrating from an existing “Run As account” to “Managed identities</t>
  </si>
  <si>
    <t xml:space="preserve">MWR 2010099 ACIS-CI - Annual Voltage Password Change </t>
  </si>
  <si>
    <t>Missing Usage queries from carrier/interafce</t>
  </si>
  <si>
    <t>Job Abends analysis and recovery</t>
  </si>
  <si>
    <t>RD1145 - CTC and DB2 table update</t>
  </si>
  <si>
    <t>RD506 - BAIF/CCA table update</t>
  </si>
  <si>
    <t>SMB #2007423 Vista Mobility - VDMS interface changes</t>
  </si>
  <si>
    <t>ST Defect /RTS Defect/RTS support</t>
  </si>
  <si>
    <t>Working Session, Daily Huddle, Weekly/Bi-weekly Meetings</t>
  </si>
  <si>
    <t>Compliance Activities - 
CMPM Client Affiliate Allocation Certificatio, RIM inventory record Validation, DPLR Profile Survey,CCPA Inventory Survey, AVT Scan, Sensitive Data Inventory Recertifications , Interface discrepancies/MOTS Update, SOX IT Controls Certification,
Update Product Families &amp; Client of Records Fields in MOTS, CCAM compliance assessment, Review ARM Document, Online Application Security Checklist (OASC) Annual Compliance Review Process</t>
  </si>
  <si>
    <t xml:space="preserve">Client Queries, Interfacing application queries and Adhoc Tasks.
Daily activity -- Pack reject report
Monthly activity -- BTN Refresh File, 180-report, USSDB Monthly Activity, Jobs Validation for BR01 of every month.
Yearly Activity -- DR Exercise, M641 North &amp; south Yearly jobs validation.
Bi-Annual activity -- JH01 Job - Perform Time change validation)
</t>
  </si>
  <si>
    <t xml:space="preserve">Compliance Activities - 
CMPM Client Affiliate Allocation Certificatio, RIM inventory record Validation, DPLR Profile Survey,CCPA Inventory Survey, AVT Scan, DR Exercise, Sensitive Data Inventory Recertifications , Interface discrepancies/MOTS Update, SOX IT Controls Certification,
Update Product Families &amp; Client of Records Fields in MOTS, CCAM compliance assessment, Review ARM Document, 
</t>
  </si>
  <si>
    <t>Client Queries, Interfacing application queries, ST Defect and Adhoc Tasks(DR Exercise, Packlog monitoring, LERGDATA Activity, OLD DSN SCAN FOR all 5 LPAR activity, Validation for Job Delete alert Weekly job run which will get the consolidated report, CABI Christmas Processing for CABS, ETM Data Validation in CAMPS due to ETM password change activity, Validation for CLYDE CATHEDRAL TABLE data, )</t>
  </si>
  <si>
    <t>MWR 2048275 : WR:4386909 CENET Impacts by ATT Workday Implementation</t>
  </si>
  <si>
    <t>MWR 2049691 : Description: CASH LINUX GI Upgrade - August &amp; Vulnerability fix for Improper Output Neutralization for Logs</t>
  </si>
  <si>
    <t>CASH - reject RBAN payments, vouchers, etc</t>
  </si>
  <si>
    <t>MWR 1999376 - CARAT-5617-retire Wireline schemas from DEV; TEST; PROTO and PROD servers</t>
  </si>
  <si>
    <t>404243 - Connect Direct upgrade to 6.1 version</t>
  </si>
  <si>
    <t>ASBS GUI 2023 Run dates</t>
  </si>
  <si>
    <t>Connect Direct Certificate Update</t>
  </si>
  <si>
    <t>2024036- MechId Password change</t>
  </si>
  <si>
    <t>MWR: 2051117 - Description: CMRS Golden Image Upgrade August 2023</t>
  </si>
  <si>
    <t>Code fix in SOFE for BTN change scenario for C4 accounts</t>
  </si>
  <si>
    <t xml:space="preserve">Bi-Monthly Activity - NPRD DB VM OS Patching (7 dbs), PRPD DB VM OS Patching (15)
DB VM Patching NPRD &amp; PROD </t>
  </si>
  <si>
    <t xml:space="preserve">5 for 40 tasks Analysis and updates. -  (CRO Recommendations Analysis and update). 
Cloud Workload &amp; Inspect Vuln.
Resource Insights and log analytics.
Resource utilization Analysis(private end points, production and development VM's, configuration analysis etc.)
DevOps management ( Repo, pipeline and project settings ).
Update Branches and pipelines. 
Coordination of activities which involves other stake holders (ADBA/SDBA/EMAS/EPAS)  and work CRO engineers(meetings, calls etc)   </t>
  </si>
  <si>
    <t>2047193 - CCDR  change from C:D to SFTP</t>
  </si>
  <si>
    <t>RD's (RD0334, RD2481, RD2289, RD0065) Recurring RD's mostly in AIRS, OPNS,ACIS-CI, ACIS-BI, ADST, CDM1</t>
  </si>
  <si>
    <t>Production Support, Production Job Abend/Error Fix, Online Abends</t>
  </si>
  <si>
    <t>Client Queries and Resolution, Adhoc Requests, Interface Apps queries, Job monitoring, Yearly activity, Test online region support, Bill load process</t>
  </si>
  <si>
    <t>Compliance Activities (System Documantation, AVT Scans)</t>
  </si>
  <si>
    <t>Meetings and working session – Daily Huddles, Weekly/Bi-Weekly/Other Meetings, Working Sessions</t>
  </si>
  <si>
    <t>ST Support (ST Defect/Env Issues)</t>
  </si>
  <si>
    <t>Production Support, Job Abend/Error Fix</t>
  </si>
  <si>
    <t xml:space="preserve">Client Queries and Resolution, Adhoc Requests, Interface Apps queries
PTC Activities (PPCC Data PULL, AG619 Job Rerun, Disconnects,Masterfile Process , NDM CAT files, RD0352,PCRCS files etc.)
Note: </t>
  </si>
  <si>
    <t>Compliance Activities (PSA activities, MOTS update, System Documantation,  RIM update, SPI data discoveries,Certifications, AVT Scan, etc.)</t>
  </si>
  <si>
    <t xml:space="preserve">Client Queries and Resolution, Adhoc Requests, Interface Apps queries
Investigation for interface apps like EDI team, BDR/BDS, BOSS-PAC, BOSS-SW, Print Center &amp; Business clients on customer queries. </t>
  </si>
  <si>
    <t>Compliance Activities (PSA activities, MOTS update, System Documantation,  RIM update, SPI data discoveries,Certifications)</t>
  </si>
  <si>
    <t>Client Queries and Resolution, Adhoc Requests, Interface Apps queries.</t>
  </si>
  <si>
    <t>Compliance Activities (PSA activities, MOTS update, System Documantation,  RIM update, SPI data discoveries,Certifications, AVT Scans)</t>
  </si>
  <si>
    <t>Client Queries and Resolution, Adhoc Requests, Interface Apps queries</t>
  </si>
  <si>
    <t>Client Queries and Resolution, Adhoc Requests, Interface Apps queries
Note: There will be delay in addressing Client Queries due to Capacity Issues. Onshore to provide support/address client queries requesting urgent attention.</t>
  </si>
  <si>
    <t>Compliance Activities (PSA activities, MOTS update, System Documantation,  RIM update, SPI data discoveries,Certifications, Write-Up, Licensing, AVT scans, etc.)</t>
  </si>
  <si>
    <t>Meetings – Daily Huddles, Weekly/Bi-Weekly/Other Meetings , Working sessions</t>
  </si>
  <si>
    <t>RD Work for EASE,Icc, EXCHGPLUS
Ease SW RD's - RD001, RD030, RD513, RD1734
Ease WEST RD's - RD001, RD030, RD513, RD1735
ExchangePlus RDs - RD222, RD307, RD1864, RD2015, RD017, RD0520, RD0932, RD0934, etc.</t>
  </si>
  <si>
    <t>Dallas DR activity - Nov - 2022</t>
  </si>
  <si>
    <t>SMB#2009630 Teradata job failure permanent fix</t>
  </si>
  <si>
    <t>BIS Apps: Exception Handling for failed Responses</t>
  </si>
  <si>
    <t xml:space="preserve">Compliance activities like, RIM update, SAST Scan etc
</t>
  </si>
  <si>
    <t>ASLA Alarm Notification - Initial - MOTS 20199</t>
  </si>
  <si>
    <t>326756A - DSCAT &amp; OCX adding new circuit id's</t>
  </si>
  <si>
    <t>RD1468, RD1470 : 07 RDs 22.12, Update Internet Section, remove activation fees and extend promos</t>
  </si>
  <si>
    <t>OOM674: Venmo as a new Pay Method (Test Only Impact)</t>
  </si>
  <si>
    <t>RD0483 - Copyright Update</t>
  </si>
  <si>
    <t>Green - Development in progress</t>
  </si>
  <si>
    <t>BPP2 - RDs</t>
  </si>
  <si>
    <t>OOM662 : DSL – Nutrition Label</t>
  </si>
  <si>
    <t>PMT #504813 / PID #410283 USPS Address Change (Address of Record) Compliance</t>
  </si>
  <si>
    <t>CA PPP per line surcharge - Interin Solution01 - BR01 April</t>
  </si>
  <si>
    <t>Green - Late Impact Mandatory project - Delivered to Prod</t>
  </si>
  <si>
    <t>PMT 503335 / PID 310222c - SVN to GIT migration</t>
  </si>
  <si>
    <t>.NET Framework upgrade</t>
  </si>
  <si>
    <t>Analysis of conversion from desktop app to web application</t>
  </si>
  <si>
    <t>MOSS test/change for SUITS Production SFTP Server Migration</t>
  </si>
  <si>
    <t xml:space="preserve">MOSS test/change for SUITS Production SFTP Server Migration </t>
  </si>
  <si>
    <t>Investigate on how we use Webphone data</t>
  </si>
  <si>
    <t>Fix the NDM issue</t>
  </si>
  <si>
    <t>PID 413159 IL NPA 618 overlay with NPA 730 for NPA Relief</t>
  </si>
  <si>
    <t>Deployment completed</t>
  </si>
  <si>
    <t>DSLA onboarding</t>
  </si>
  <si>
    <t>RD 1469 – CR-2212-0673 -  Update to BLC Assurance for all regions (Winback Only) - all regions</t>
  </si>
  <si>
    <t>RD1470	CR-2212-0814 -- Internet - Manage Promo Expiration dates for Reward Card</t>
  </si>
  <si>
    <t>RD1470	CR-2212-0813 -- Internet - Create new $250 Reward Card</t>
  </si>
  <si>
    <t>RD1468	CR-2212-0812 -- Internet - Remove 100 M and add 500 M products to ABF-GPON</t>
  </si>
  <si>
    <t>PID - 414963, AZURE Mod AMDOCS-EBDB Purger 19235</t>
  </si>
  <si>
    <t>PID - 414966, AZURE Mod AMDOCS-EBDB Loaders 19266</t>
  </si>
  <si>
    <t>PID - 414965, AZURE Mod AMDOCS-EBDB Agents 19265</t>
  </si>
  <si>
    <t>403840 L egacy Blocking Order Phase 2</t>
  </si>
  <si>
    <t>2014238 - EDoCS - DMA automation</t>
  </si>
  <si>
    <t>OOM674 Venmo as a new Pay Method</t>
  </si>
  <si>
    <t>EDW and ECDW   snowflake transformation</t>
  </si>
  <si>
    <t>MWR 2017334 - EM102400 changes to reduce allowed posting percentage to avoid EM1X abend</t>
  </si>
  <si>
    <t>Inactive rows from KAT710_PKG_PRICE will be deleted to avoid system space abend in downstream jobs.</t>
  </si>
  <si>
    <t>CA PPP - Long Term - Late impact</t>
  </si>
  <si>
    <t>SWE911 - UAT requirement</t>
  </si>
  <si>
    <t>PID 414657 CA PPP Interim Solution IIR suppression</t>
  </si>
  <si>
    <t xml:space="preserve">Green - Deployed </t>
  </si>
  <si>
    <t>PMT 505223, PID 411406, GCP FIS GLOBAL REWARDS AT RETAIL SALES &amp; BILL PAY</t>
  </si>
  <si>
    <t xml:space="preserve">PID 414937 WI NPA 608 NPA Overlay with new NPA 353
</t>
  </si>
  <si>
    <t>CABS Bill cycle rollover</t>
  </si>
  <si>
    <t>NB06 Job abend</t>
  </si>
  <si>
    <t>Removal of Cookies based Authentication Method</t>
  </si>
  <si>
    <t>PBCF Upgrade</t>
  </si>
  <si>
    <t>Venmo as a new Pay Method</t>
  </si>
  <si>
    <t xml:space="preserve"> PMT 507236, 413009 E911-SW project</t>
  </si>
  <si>
    <t xml:space="preserve"> Capacity issue due to heavy pipeline for R23.06 and R23.11 </t>
  </si>
  <si>
    <t>Red:
MQ upgrade exercise tried already which didn't go through successfully. 
Extensive co-ordination/involvement of Dev, MQ support team required for this upgrade. 
Once this exercise resumes, rest of the deliverables go on hold due to unavailability of working environment.
If it goes beyond May, we may face resource challenge as well.</t>
  </si>
  <si>
    <t>PMT 509967 PID is 414657 CA PPP Long term solution</t>
  </si>
  <si>
    <t xml:space="preserve">Green - SR YTS. Capacity issue due to heavy pipeline for R23.06 and R23.11 </t>
  </si>
  <si>
    <t xml:space="preserve">PMT 512009, PID 420483,DCC RET 8716 TCAM (AIT) </t>
  </si>
  <si>
    <t>2007424-JHFTP JOB fix</t>
  </si>
  <si>
    <t>SMB-2021592 -- To change MC Application fuctionality to handle empty  correction detail File received from UPS-EMS Application</t>
  </si>
  <si>
    <t>PID 506832 WI 920 NPA Overlay with new NPA 274</t>
  </si>
  <si>
    <t>OOM674: Venmo as a new Pay Method</t>
  </si>
  <si>
    <t>MWR# 2015387 - CA983 cloning issue</t>
  </si>
  <si>
    <t>ST2 env issue needs to be researched</t>
  </si>
  <si>
    <t>Yellow:
Multiple approaches tried to resolve this issue. Appears to be rolebase specific. Dev team tried all approaches and is constantly working with ST and support team to debug the issue.</t>
  </si>
  <si>
    <t xml:space="preserve">Labmachine issue – Miles is working with a Service desk </t>
  </si>
  <si>
    <t>Yellow - Philips from Onshore is working on it.</t>
  </si>
  <si>
    <t>Jackson DCC Move - Interface Apps</t>
  </si>
  <si>
    <t>CPE/400 Retirement</t>
  </si>
  <si>
    <t xml:space="preserve">Green : PSD created. Onshore working with SORD </t>
  </si>
  <si>
    <t>509158, 418146, EOSL - Replace Vicuna DataGate - EASE-SW
Note: Contingent of EASE Launcher retirement. If retirement happens prior to this project, there is no need for this project</t>
  </si>
  <si>
    <t>Yellow: 
Post 1st week of May - Kunal (Primary Ease resource) is leaving org
Post 1st week of June - Abhishek (Tandem Expert) is leaving org</t>
  </si>
  <si>
    <t>509158, 418146, EOSL - Replace Vicuna DataGate - EASE-West
Note: Contingent of EASE Launcher retirement. If retirement happens prior to this project, there is no need for this project</t>
  </si>
  <si>
    <t>PID# 413008 - West E911 Data Reporting (FSP)
Note: Not Committing this project as it cannot be worked upon due to capacity crunch</t>
  </si>
  <si>
    <t>Green - Dev in Progress</t>
  </si>
  <si>
    <t>PID#405686 - CFM DataStage upgrade connectivity testing</t>
  </si>
  <si>
    <t>TL-Mgmt's</t>
  </si>
  <si>
    <t>MWR 2006340 : Description: MWR for certificate renewal for ‘cash.web.att.com’ &amp; ‘cash.dev.att.com’</t>
  </si>
  <si>
    <t>MWR 2006340 : Description: CMRS: MWR : 2009550 - Golden-Image-Upgrade</t>
  </si>
  <si>
    <t>MWR 2006340 : Description: Remove TWS/Tivoli from a3162183.al.bst.bls.com LECSIS server</t>
  </si>
  <si>
    <t>MWR 2006340 : Description: VDD Connect Direct Certificate Renewals</t>
  </si>
  <si>
    <t>MWR 2006340 : Description: CASH(15860): Golden Image Upgrade and Checksum Log Personal Access token renewal</t>
  </si>
  <si>
    <t>MWR 2006340 : Description: OLCM Prod Db password change</t>
  </si>
  <si>
    <t>MWR 2016341 - Description: CMRS(16370) Certificate Renewal cmrsdev.az.3pc.att.com and cmrsprod.az.3pc.att.com</t>
  </si>
  <si>
    <t>MySQL DB migration Estimate(FlexiServer migration)</t>
  </si>
  <si>
    <t>Teradata Move to Snowflake - Interface with ELH</t>
  </si>
  <si>
    <t>Teradata Move to Snowflake - CCTP-ACT</t>
  </si>
  <si>
    <t xml:space="preserve">PID413159 -- IL NPA 618 overlay with NPA 730 for NPA Relief </t>
  </si>
  <si>
    <t>Impl in prod successfully</t>
  </si>
  <si>
    <t>PMT 493546 - Calnet MSO P6 conversion</t>
  </si>
  <si>
    <t>Green - Test support</t>
  </si>
  <si>
    <t>PMT 505913/PID 411976 TULSA OKLAHOMA MIF MUNICIPAL INSPECTION FEE (R23.06)</t>
  </si>
  <si>
    <t>Yellow - Delivery of it may impact due to capacity issue and growing pipeline - Delivered to ST</t>
  </si>
  <si>
    <t>PMT 505913/PID 411976 TULSA OKLAHOMA MIF MUNICIPAL INSPECTION FEE (R23.06 - Additional USOC Testing) -CR812073</t>
  </si>
  <si>
    <t>Green - Assume no extensive ST Support required</t>
  </si>
  <si>
    <t>SWOT - 18827 migrating to Azure Cloud</t>
  </si>
  <si>
    <t xml:space="preserve"> PMT 504962 IL NPA Overlay for new '730' NPA for '618'</t>
  </si>
  <si>
    <t>Green - Dev Inprogress</t>
  </si>
  <si>
    <t>MWR 2017417 : Description - CASH Web LINUX GI Upgrade</t>
  </si>
  <si>
    <t>MWR 2021489 : Description - CASH Web Vulnerability fixes</t>
  </si>
  <si>
    <t>MWR 2021488 : Description - CASH Web - Fully Automated CASH GI upgrade NPRD and PROD</t>
  </si>
  <si>
    <t>MWR 2018924 : Description - CMRS Astra Alerts-GI Upgrades</t>
  </si>
  <si>
    <t>MWR 2018570 : Description - VDD Astra Alerts/GI Upgrades</t>
  </si>
  <si>
    <t>PMT 493440, PID 324811: DCC MOV 8711 Tech Refresh TLG MOB</t>
  </si>
  <si>
    <t>Yellow - Requirement/Connectivity Issue with XMARKET/TLG application.</t>
  </si>
  <si>
    <t>PID 326140bb - BOSS SW - CPNI-DM Cloud Project Info</t>
  </si>
  <si>
    <t xml:space="preserve">PID KANAS 998 sucide prevention </t>
  </si>
  <si>
    <t>PID 41170 Internet On Air</t>
  </si>
  <si>
    <t>RD1690, RD542</t>
  </si>
  <si>
    <t>Dallas and St Louis MIT MF DR Exercise</t>
  </si>
  <si>
    <t>PMT 507236,413009 E911-SW project - CR812062 (Flat) &amp; CR# for % pending</t>
  </si>
  <si>
    <t>SMB PBCF COBOL v6 Upgrade</t>
  </si>
  <si>
    <t>PMT Removal of Tech Support 360 service</t>
  </si>
  <si>
    <t>PMT-493440, PID-324811, CR814993 updates to Mobility TLG servers ILL Market</t>
  </si>
  <si>
    <t>Deployed Successfully</t>
  </si>
  <si>
    <t>PMT 508589, PID 414915 Phase6 - Calnet 4 Migration Execution</t>
  </si>
  <si>
    <t>Migration Completed</t>
  </si>
  <si>
    <t>PMT508202 PID414937 WI NPA 608 NPA Overlay with new NPA 353</t>
  </si>
  <si>
    <t xml:space="preserve">MWR - Connect Direct Upgrade </t>
  </si>
  <si>
    <t>CFAS upgrading Connect: Direct to 6.1</t>
  </si>
  <si>
    <t>409642- SecMod SDP SPI Scan database encryption BOSS West</t>
  </si>
  <si>
    <t>CSI Schema Validation</t>
  </si>
  <si>
    <t>EDW &amp; ECDW Snowflake testing</t>
  </si>
  <si>
    <t>Replace Datagate with Webservices (EASE efforts of 2000, ATTEASELauncher efforts of 800 added to Dashbaord)</t>
  </si>
  <si>
    <t>PMT 503220/PID 401659b Late Impact OOM, Billing SaaS Globys - Phase 2
Note: Not Committing this project as it cannot be worked upon due to capacity crunch</t>
  </si>
  <si>
    <t>Yellow - Scope/Requirements not clear. 23.05 doesn't have ST. Code changes in Assembler modules.</t>
  </si>
  <si>
    <t>503220 - Billing SaaS Globys - Phase 2</t>
  </si>
  <si>
    <t xml:space="preserve">2023218 - UPS-EMS AMA Cycle Date Update </t>
  </si>
  <si>
    <t>ESON - Cloud migration</t>
  </si>
  <si>
    <t>PMT 504814 - Credit Card Processing for Bus Accounts using FiS</t>
  </si>
  <si>
    <t>CCF-MAX SVN to Code Cloud migration</t>
  </si>
  <si>
    <t>MWR 2023814 : Description - Fix the missing emails for the CMRS contract uploader files</t>
  </si>
  <si>
    <t>CCF-SBS SVN to Code Cloud migration</t>
  </si>
  <si>
    <t>2021699  - CARAT - SMB fix for moving to local from share disk</t>
  </si>
  <si>
    <r>
      <t>2016853</t>
    </r>
    <r>
      <rPr>
        <sz val="11"/>
        <color theme="1"/>
        <rFont val="Calibri"/>
        <family val="2"/>
        <scheme val="minor"/>
      </rPr>
      <t> - CARAT-5617- CARAT DR automation</t>
    </r>
  </si>
  <si>
    <t>MWR 2021698 - RequestCARAT - Certificate renewal 2023</t>
  </si>
  <si>
    <t>ASCOT - SVN to Code Cloud migration</t>
  </si>
  <si>
    <t>Tomcat Upgrade</t>
  </si>
  <si>
    <t>CARAT Server Issues - Failover did not happen - failover services wnet down.</t>
  </si>
  <si>
    <t>Interface Issues - Multiple file failures occur frequently (Daily/Weekly/Monthly).</t>
  </si>
  <si>
    <t>SMB - 2022282 CLUE Coolgen analysis only</t>
  </si>
  <si>
    <t>Currently onshore assiting with the analysis, offshore will be enagged activtly after 23.06 ST delivery of other projects.</t>
  </si>
  <si>
    <t xml:space="preserve">SMB 2017969  AMT/QTY ABMS DEvelopment
</t>
  </si>
  <si>
    <t>SMB_2021637_ICBS Verizon Gateway to SFG Upgrade</t>
  </si>
  <si>
    <t>SMB_2021636_PTC Verizon Gateway to SFG Upgrade</t>
  </si>
  <si>
    <t>CR814374, SecMod SDP SPI Data Non-Compliance SOC</t>
  </si>
  <si>
    <t>MWR - 2026482, Cloud CheckR Remediation for both PROD and NPRD</t>
  </si>
  <si>
    <t>MWR - 2026483, DB Certificate Renewal for both PROD and NPRD</t>
  </si>
  <si>
    <t>MWR - 2026484, Application Certificate Renewal for both PROD and NPRD</t>
  </si>
  <si>
    <t>Crystal Reports migration</t>
  </si>
  <si>
    <t>2022159 - Log Analytics fix</t>
  </si>
  <si>
    <t>2021250 - Cloud CheckR Resource remediation</t>
  </si>
  <si>
    <t>2021251 - Cloud CheckR Resource remediation</t>
  </si>
  <si>
    <t>2021249 - Cloud CheckR Resource remediation</t>
  </si>
  <si>
    <t>MWR: 2023178: UNICA Azure Migration</t>
  </si>
  <si>
    <t>SMB#2012446: CAT11X files automation
Note: This SMB will be re-priotized to be targetted for later release considering recent server change exercise &amp; new projects.</t>
  </si>
  <si>
    <t>SMB#2017525 - misprod1 changing to vml241
Note: Can't be shifted due to Vendor server change</t>
  </si>
  <si>
    <t>SMB-2021139 -- Verizon Server Migration (NDM to SFG for files sent/received from Verizon)</t>
  </si>
  <si>
    <t>2014210- CRIS-SO-UPDATE fix RG30B65 max packages issue work this along with 1991077 see Jeff's notes</t>
  </si>
  <si>
    <t>CRIS-SO-Update</t>
  </si>
  <si>
    <t>MWR- CRIS MP - MF02 jobs force complete</t>
  </si>
  <si>
    <t>CRIS UP- analysis for QA02 issue</t>
  </si>
  <si>
    <t>MWR 2024940 : CASH - Apache Tomcat Input Validation Command Injection Vulnerability - CVE-2022-45143</t>
  </si>
  <si>
    <t xml:space="preserve">MWR 2024941 : CMRS - Apache Tomcat Input Validation Command Injection Vulnerability - CVE-2022-45143 </t>
  </si>
  <si>
    <t>MWR 2025954 : OLCM SE Vulnerability fixes</t>
  </si>
  <si>
    <t>MWR 2023076 : CASH Web LINUX GI Upgrade</t>
  </si>
  <si>
    <t>MWR 2026133 : CASH Mailx Certificate Renewal</t>
  </si>
  <si>
    <t>MWR 2023082 : VDD CRO Recommendations - Remove unused Private End Points.</t>
  </si>
  <si>
    <t xml:space="preserve">MWR 20240999  RBS Alerts for MR2000 files
</t>
  </si>
  <si>
    <t>This work item is reprioritized due to other Dev work.</t>
  </si>
  <si>
    <t>OOM682 - West BLC EBD - Partial disconnects and Port out</t>
  </si>
  <si>
    <t>SMB-2021140  -- Verizon Server Migration (NDM to SFG for files sent/received from Verizon)</t>
  </si>
  <si>
    <t>Testing in progress</t>
  </si>
  <si>
    <t>SMB 2058965 -- Verizon SFG Inbound file work - 2023 – ME</t>
  </si>
  <si>
    <t>CCS-CAS SVN to Code Cloud migration</t>
  </si>
  <si>
    <t>Verizon connection to SFG</t>
  </si>
  <si>
    <t>R23.03 BR01 Tulsa USOC Post production validation</t>
  </si>
  <si>
    <t>Green - Validation process in progress.</t>
  </si>
  <si>
    <t>CFAS upgrading Connect: Direct to 6.1 secure plus</t>
  </si>
  <si>
    <t>Green - Impact Analysis in Progress</t>
  </si>
  <si>
    <t>IOMW SVN to Code Cloud migration</t>
  </si>
  <si>
    <t>ALPS SVN to code Cloud migration</t>
  </si>
  <si>
    <t>LDWOT SVN to Code Cloud migration</t>
  </si>
  <si>
    <t>EBPP SVN to Code Cloud migration</t>
  </si>
  <si>
    <t>504475, 410147, CR814374
SecMod SDP SPI Data Non-Compliance SOPs​</t>
  </si>
  <si>
    <t>Yellow - Late Impact OOM request.</t>
  </si>
  <si>
    <t xml:space="preserve">506942, 413159, CR813876 : IL NPA 618 overlay with NPA 730 for NPA Relief </t>
  </si>
  <si>
    <t>CAPM-Adj SVN to Code Cloud migration</t>
  </si>
  <si>
    <t>CCS-BI SVN to Code Cloud migration</t>
  </si>
  <si>
    <t>MWR 2027275 : CARAT - validate and inventory CARAT Mech IDs as provided in e-mail</t>
  </si>
  <si>
    <t>MWR 2027274 : CARAT - FIX CVE-2023-24998 for common file upload jar warning</t>
  </si>
  <si>
    <t>CCS-Tuxedo SVN to Code Cloud migration</t>
  </si>
  <si>
    <t>Regarding Prognosis Alerts</t>
  </si>
  <si>
    <t>416394   - BBGW migration testing</t>
  </si>
  <si>
    <t>2022982 - Tax/Tar - Update GEO Code for SARDIS sales tax increase from 0% to 5%</t>
  </si>
  <si>
    <t>New Mechids change</t>
  </si>
  <si>
    <t>505734 - EBDB Cloud</t>
  </si>
  <si>
    <t xml:space="preserve">File conversion &amp; FTP to FTI for Legal hold </t>
  </si>
  <si>
    <t>Windows 11 Release 22H2 certification</t>
  </si>
  <si>
    <t>SMB 2028777 : Description: CASH - Windows 11 22H2 certification</t>
  </si>
  <si>
    <t>SMB 2028776 : Description: CMRS - Windows 11 22H2 certification</t>
  </si>
  <si>
    <t>SMB 2028781 : Description: OLCM SE - Windows 11 22H2 certification</t>
  </si>
  <si>
    <t>SMB 2028782 : Description: LECSIS - Windows 11 22H2 certification</t>
  </si>
  <si>
    <t>SMB 2029682 : Description - CASH Web - Change Security Service interface with Security Application by removing jar (axis2-kernel-1.4.1.jar) and using a webservice</t>
  </si>
  <si>
    <t>MWR - 2028895 : Description: CARAT - Microsoft Windows 11 Release 22H2</t>
  </si>
  <si>
    <t>MWR - 2030760  : Description: CRIS BPRD GUIS’ CD certificate renewal</t>
  </si>
  <si>
    <t>2028785 Description: Windows 11 22H2 certification</t>
  </si>
  <si>
    <t xml:space="preserve">2028786 Description: Windows 11 22H2 certification </t>
  </si>
  <si>
    <t xml:space="preserve">2028787 Description:Windows 11 22H2 certification </t>
  </si>
  <si>
    <t>2028788 Description: Windows 11 22H2 certification</t>
  </si>
  <si>
    <t xml:space="preserve">2028789 Windows 11 22H2 certification </t>
  </si>
  <si>
    <t>MWR - 2028896 : Windows 11 22H2 certification</t>
  </si>
  <si>
    <t>Wildfly Upgrade from 18.x to 25.x</t>
  </si>
  <si>
    <t>MWR 2031524 - Description : CMRS - Golden Image Upgrade</t>
  </si>
  <si>
    <t>MWR 2031523 - Description : CASH - Golden Image Upgrade</t>
  </si>
  <si>
    <t>PID - 414447 : FL NPA 305/786 Overlay with 645</t>
  </si>
  <si>
    <t>MERCATOR replacement</t>
  </si>
  <si>
    <t>MWR 2031801: QQ-SBS - Windows 11 22H2 Certification</t>
  </si>
  <si>
    <t>MWR 2033224: ATTM CRM - Windows 11 22H2 Certification</t>
  </si>
  <si>
    <t>MWR 2035648 : QQ-SBS - ADO Upgrade</t>
  </si>
  <si>
    <t>Scan Support (SCA/AVT/SAST/DAST/MPEN)</t>
  </si>
  <si>
    <t>Investigation for ESB connection and removal of ESB usage</t>
  </si>
  <si>
    <t>CPC Connectivity investigation and testing</t>
  </si>
  <si>
    <t>SMB 2017618 : ATTM CRM - Disabling of SOAP Interface</t>
  </si>
  <si>
    <t>MWR 2033225: ATTM CRM - MechID M99988 password update</t>
  </si>
  <si>
    <t>RD1470 CR-2304-0102 - Internet - Add Discount for 1G</t>
  </si>
  <si>
    <t>RD1468 CR-2304-0114 - Internet - Add New Product Internet Backup – 12 hr  device</t>
  </si>
  <si>
    <t>RD1468 CR-2304-0110 - Internet - Add New Product Managed Internet Backup device</t>
  </si>
  <si>
    <t>Application Support (C2W, RCA/LL, Job issues/abends etc.)</t>
  </si>
  <si>
    <t>Vulnerability Retest submissions, RMA's, Updating Questionires etc.</t>
  </si>
  <si>
    <t>Client / Onsite Queries (Code/Config Analysis requests, documentation, etc.)</t>
  </si>
  <si>
    <t>LECSIS C2W - 03202023 - C2W Investigations for LECSIS Job Queue not running after scheduled server reboot.</t>
  </si>
  <si>
    <t>LECSIS JobQueue investigation for missing runs and pending files.</t>
  </si>
  <si>
    <t>VDD RHEL 7 to 8 upgrade initial investigation.</t>
  </si>
  <si>
    <t>C2W, RCA, Job issues/abends etc.</t>
  </si>
  <si>
    <t>OLCM SE Retirement Meetings with TVM and other statkeholders, PSD documentation</t>
  </si>
  <si>
    <t>Handle SACTs tickets, Server FS issues etc.</t>
  </si>
  <si>
    <t>Patching On Prem (DB, server OS, etc.)</t>
  </si>
  <si>
    <t>Application related queries for MW apps (Client, Interface, analysis req, New estimate req)</t>
  </si>
  <si>
    <t xml:space="preserve">AVT SCANS support </t>
  </si>
  <si>
    <t>client queries, Interface queries</t>
  </si>
  <si>
    <t>SMB 2032337 NDM to SFG for files sent/received from Verizon</t>
  </si>
  <si>
    <t>SMB 2032339 NDM to SFG for files sent/received from Verizon</t>
  </si>
  <si>
    <t>SMB 2030540 SFG Taylor Communications</t>
  </si>
  <si>
    <t>SMB 2033623 : VDD RHEL 7 to 8 upgrade</t>
  </si>
  <si>
    <t>SMB 2034605 SLB CPU Refresh - April 22-23 weekend - AIRS</t>
  </si>
  <si>
    <t>SMB 2027240 Interface change for Equifax - Rel 23.06 INT, code deploy, No ST needed - AIRS</t>
  </si>
  <si>
    <t>MWR 2022655 2Q2023 AVT Scan - Rel 23.03 INT, no code deploy, No ST needed - AIRS</t>
  </si>
  <si>
    <t>MOTS update - App Technologies Review</t>
  </si>
  <si>
    <t>Issues/Process/APP Prpfile Documentation</t>
  </si>
  <si>
    <t>PID 324811 : Monthly market migration for TLG - Meetings and Requirement Gathering (Interface TLG - CARAT connects 32 market - Plan is to migrate all markets to azure over span of 2 years (1-2 markets per month) - CARAT has to update db links, jbbc connections etc per market.)</t>
  </si>
  <si>
    <t>Client USH tickets</t>
  </si>
  <si>
    <t>MyLogins/HALO E access related Queries.</t>
  </si>
  <si>
    <t>Mandate Telco Calif PPP Fee to Flat Fee</t>
  </si>
  <si>
    <t xml:space="preserve">PID 413008, PMT 506482 Telco West biller Enhance 911 Data to reporting </t>
  </si>
  <si>
    <t>Green - Good to deploy on M7 to ST</t>
  </si>
  <si>
    <t>SMB 2028661: Tomcat Version upgrade</t>
  </si>
  <si>
    <t xml:space="preserve">WIN 11 Certification </t>
  </si>
  <si>
    <t xml:space="preserve">Adjustments/Revenue queries from client - Avg 10-12/month,
Jouranls queries from At&amp;t finance team - 4-5/Month,
Interfacing apps queries - 3-4/Month and  
Production Issue Analysis </t>
  </si>
  <si>
    <t>RD1145,RD0222,RD506,RD2560</t>
  </si>
  <si>
    <t>Quaterly AVT &amp; SPI  scan support</t>
  </si>
  <si>
    <t>Status Calls with onshore, Huddle Meeting, Client Calls, interfacing Apps calls</t>
  </si>
  <si>
    <t xml:space="preserve">PID 413008, PMT 507233 Telco West biller Enhance 911 Data to reporting </t>
  </si>
  <si>
    <t>2038977 - Connect Direct Upgrade to 6.1.x Version| ACE Biller 10445 | Requesting for test file</t>
  </si>
  <si>
    <t>CA PPP per line surcharge - Interim Solution02 - R23.06</t>
  </si>
  <si>
    <t>Green - Impact Analysis &amp; Estimation in progress.</t>
  </si>
  <si>
    <t>PID 324811 Mobility Telegence Move to New (non-cloud) Server</t>
  </si>
  <si>
    <t>PID 413010 Telco MW Biller Enhance 911 Data for Reporting</t>
  </si>
  <si>
    <t>PMAT 398118  508281 - Citrix servers OS / Count (Development/ST)</t>
  </si>
  <si>
    <t>OOM693 - Citrix to VMWare Horizon Migration (Test Only)</t>
  </si>
  <si>
    <t>SMB 1994141(EASE W) &amp; SMB 1994140 (EASE WEST) - Win 22H2 testing. (Test Only)</t>
  </si>
  <si>
    <t>Green - ST to perform activities</t>
  </si>
  <si>
    <t>418200/509443 SecMod CT - EASE Suite Vulnerabilities</t>
  </si>
  <si>
    <t>420219/511255 NumeriTrack Wireline (NuTWLN) Upgrade to 5.3</t>
  </si>
  <si>
    <t>Yellow : Release shifted from 23.12 (during TCP2) to 23.04 (FB)</t>
  </si>
  <si>
    <t>OOM696 - Address SPI Data Findings in W</t>
  </si>
  <si>
    <t>OOM695 - Address SPI Data Findings in SW</t>
  </si>
  <si>
    <t>PMT 507236,413009 E911-SW project - CR236948 (Flat) &amp; CR# for % pending</t>
  </si>
  <si>
    <t>MWR_2039481_Collects RAO Removal</t>
  </si>
  <si>
    <t xml:space="preserve">PMT_506944_PROJECT_413206 MO NPA 573 NPA overlay with NPA 235 </t>
  </si>
  <si>
    <t>PMT _PID/EPIC-412209-AR 870 NPA</t>
  </si>
  <si>
    <t>PID 414657 CA PPP Interim Solution</t>
  </si>
  <si>
    <t>Yellow - Will deploy in ST Pass2 due to capacity issue</t>
  </si>
  <si>
    <t>512351, 420985 , CR819949, Business Access Line - Expand Pricing Over $999 ERF,SOFE,PL10 &amp; EM</t>
  </si>
  <si>
    <t>OOM 677, SCO file in West region (CA &amp; NV)</t>
  </si>
  <si>
    <t>PID 414657- CA PPP Telco biller - interim solution</t>
  </si>
  <si>
    <t xml:space="preserve">PMAT  508281 414757 SW - Citrix servers OS </t>
  </si>
  <si>
    <t>Yellow</t>
  </si>
  <si>
    <t>OOM686 - DW and ECDW Snowflake Transformation</t>
  </si>
  <si>
    <t xml:space="preserve">Green </t>
  </si>
  <si>
    <t xml:space="preserve">418146/509158 EOSL - Replace Vicuna DataGate </t>
  </si>
  <si>
    <t>Red</t>
  </si>
  <si>
    <t xml:space="preserve">OOM696 - Address SPI Data Findings in W </t>
  </si>
  <si>
    <t>yellow</t>
  </si>
  <si>
    <t>OOM714, OOM714, , OOM, Encryption of RPI data</t>
  </si>
  <si>
    <t>CPC Solaris Server Decommissioning - InstaRate</t>
  </si>
  <si>
    <t>Ease W/SW RDs</t>
  </si>
  <si>
    <t xml:space="preserve">SMB-2022239 -- CFAS upgrading Connect: Direct to 6.1 secure plus during the Feb 2023 Maintenance weekend. </t>
  </si>
  <si>
    <t>Need to do the validation once CDAS upgraded Coonect:Direct to 6.1 secure plus</t>
  </si>
  <si>
    <t xml:space="preserve">ARG MCI and ARG PBD retirement effort </t>
  </si>
  <si>
    <t>PMT 506832, PID 412210 -- WI 920 NPA Overlay with new NPA 274</t>
  </si>
  <si>
    <t>OOM684 -- Batch Agent changes or retirement in future</t>
  </si>
  <si>
    <t>SMB 2030108 -- OSCAS, CNAM and Blank notifications from LSB messages pop-up screen</t>
  </si>
  <si>
    <t>SMB-2022240 CFAS upgrading Connect: Direct to 6.1 secure plus during the Apr 2023 Maintenance weekend</t>
  </si>
  <si>
    <t>CDAS has upgraded Coonect:Direct to 6.1 secure plus. LSB File validation completed</t>
  </si>
  <si>
    <t>PMT-493440, PID-324811 CR816573 updates to Mobility TLG servers</t>
  </si>
  <si>
    <t>PMT 504548, PID 401127a --  EOSL Finish U2L Migration CAPM</t>
  </si>
  <si>
    <t>Chain testing completed</t>
  </si>
  <si>
    <t>PMT-493440, PID-324811, CR814993 updates to Mobility TLG servers GLR Market</t>
  </si>
  <si>
    <t>SMB 2038270
ACE Biller Connect Direct 6.1 upgrade testing - TPB-ESP</t>
  </si>
  <si>
    <t>Green - Implemented successfully</t>
  </si>
  <si>
    <t>SMB 2038392
ACE Biller Connect Direct 6.1 upgrade testing - ARG: GUIDING-PB</t>
  </si>
  <si>
    <t>SMB 2039442
ACE Biller Connect Direct 6.1 upgrade testing - ME</t>
  </si>
  <si>
    <t>SMB 2038393
ACE Biller Connect Direct 6.1 upgrade testing - CAMPS</t>
  </si>
  <si>
    <t>PMT 512351 PID 420985
Business Access Line - Expand Pricing Over $999
OOM677 -- SCO file in West region (CA &amp; NV)</t>
  </si>
  <si>
    <t>Green - Testing in Progress</t>
  </si>
  <si>
    <t>MWR# TBD - CIM CPNI proxy test connection issue</t>
  </si>
  <si>
    <t>OOM710
Data Migration from LSB to UB and Shut down the Pole/Conduit product billing in LSB
 -- Provide current account balance and aging data for P&amp;C (Pole and Conduit) product
 -- Shut down the P&amp;C product billing in LSB</t>
  </si>
  <si>
    <t>Estimates Provided</t>
  </si>
  <si>
    <t xml:space="preserve">OOM705 -- Option 1
LSB calculates late payment charges and displays the charge as a separate line item on the bill and include charge in the total amount due. </t>
  </si>
  <si>
    <t>OOM706 -- Option 2
External file received by LSB which contains late payment charges.  LSB will need to display late payment charge on bill as separate line item and include charge in the total amount due.</t>
  </si>
  <si>
    <t>OOM707 -- Option 3
Late payment charge will be manually input by the users in LSB.  LSB will need to display late payment charge on bill as separate line item and include charge in the total amount due.</t>
  </si>
  <si>
    <t>PID# 413008 - West E911 Data Reporting (ADR)
Note: Not Committing this project as it cannot be worked upon due to capacity crunch</t>
  </si>
  <si>
    <t>PID#507236/PMT413009 Telco Southwest Biller Enhance 911 Data for Reporting + Additional Scope with CR#812062</t>
  </si>
  <si>
    <t>SMB 2050495 - Verizon Server Migration (NDM to SFG for files sent to Verizon) -- Additional 27 Files</t>
  </si>
  <si>
    <t>SMB 2058966 - Verizon SFG Inbound file work - 2023 - CAMPS</t>
  </si>
  <si>
    <t>SMB 2055432 -- CENET data is changing</t>
  </si>
  <si>
    <t>SMB 2060220 -- TPB-TPDE - SBIR application retirement</t>
  </si>
  <si>
    <t>SMB 2060219 -- Data Services - SBIR application retirement</t>
  </si>
  <si>
    <t xml:space="preserve">ORS - RHEL 7 to 8 migration </t>
  </si>
  <si>
    <t>CCF-MAX - CCTool interface Azure migration</t>
  </si>
  <si>
    <t>POSSE - RHEL 7 to 8 migration</t>
  </si>
  <si>
    <t>BAMS - RHEL 7 to 8 migration</t>
  </si>
  <si>
    <t>CCF-MAX Yearly Mechid password change</t>
  </si>
  <si>
    <t>CC-SBS Yearly Mechid password chnage</t>
  </si>
  <si>
    <t>CCF-MAX/SBS GI upgrade</t>
  </si>
  <si>
    <t>SEC APP - Migration from smtp to Shared MTA for mail transfer</t>
  </si>
  <si>
    <t>413159 for IL NPA 618 overlay with new NPA 730​</t>
  </si>
  <si>
    <t xml:space="preserve">Deployed </t>
  </si>
  <si>
    <t>509967, 414657, Mandate Telco Calif PPP Fee to Flat Fee</t>
  </si>
  <si>
    <t>Orbix 6.31 upgrade in cS sites</t>
  </si>
  <si>
    <t>PMT 504488 / PID 409511 IAMS # 6668 - 
SecMod SDP SPI Scan Database encryption BOSS-SW</t>
  </si>
  <si>
    <t>Green - AD Inprogress</t>
  </si>
  <si>
    <t>2027661 - Apache HTTP Upgrade</t>
  </si>
  <si>
    <t>2028869 - WIN22H2 Certification</t>
  </si>
  <si>
    <t>2028865 - WIN22H2 Certification</t>
  </si>
  <si>
    <t>2030978 -  UPS-EMS - SKU Resize</t>
  </si>
  <si>
    <t>2030975 - UPS-EMS - Upgrade RHEL7 To RHEL8</t>
  </si>
  <si>
    <t>2030956 -  UPS-EMS - Duplicate Files sent to CRIS App</t>
  </si>
  <si>
    <t>Weekly and Bi-weekly Meetings, discussions</t>
  </si>
  <si>
    <t xml:space="preserve">To add or remove user from boss system,
load accounts, Provide access (adding user in TYB table), Datagate connectivity, Bills related issues, CPU upgrade, OOM requests  </t>
  </si>
  <si>
    <t>BOSS PAC - Removal of Voltage (SecureData) Mechids</t>
  </si>
  <si>
    <t xml:space="preserve">To remove user access, remove un-assinged cased, Data finding Scans requests . </t>
  </si>
  <si>
    <t xml:space="preserve"> Weekly and Bi-weekly Meetings, discussions.</t>
  </si>
  <si>
    <t xml:space="preserve">Interfacing application queries, ST Queries, datagate event queries , Code Analysis and Estimation requests. </t>
  </si>
  <si>
    <t xml:space="preserve">Interfacing application queries, Code Analysis and estimation requests, </t>
  </si>
  <si>
    <t>Interfacing application queries, Code Analysis and estimation requests</t>
  </si>
  <si>
    <t>Weekly and Bi-weekly Meetings, discussions.</t>
  </si>
  <si>
    <t>1954565 - DN749 - Feed file issue Duplicate mapping of accounts to different division</t>
  </si>
  <si>
    <t>2033600 -  Select Error Message handling with SPI return code not detailed in job log</t>
  </si>
  <si>
    <t>PMT TBD - EDW and ECDW snowflake transformation - impact for legacy wireline applications</t>
  </si>
  <si>
    <t>420572-  Mainframe Transformation</t>
  </si>
  <si>
    <t xml:space="preserve">Clients unable to create RCA, Report Dates Issues, AMA region decade date issue, Custol installation issues, Access Issues with users for EMS and CUSTOL onlines, Interfacing application and ST queries. </t>
  </si>
  <si>
    <t xml:space="preserve">#2034838 Training region DLA database resizing </t>
  </si>
  <si>
    <t>Compliance , SA related activity, audit requests, This is Mission Critical Application and also have online screens.</t>
  </si>
  <si>
    <t>PMT# 504548 - CAPM EOSL (Test Support)</t>
  </si>
  <si>
    <t>Replace Datagate with Webservices (efforts of EASE have been added to Dashboard &amp; made Committed as N so that it does show up as MF under Ranjit)</t>
  </si>
  <si>
    <t>Citrix to Vmware Horizon Migration</t>
  </si>
  <si>
    <t>DSCAT Onboarding to T-Trace</t>
  </si>
  <si>
    <t>TL-Mgnmt- Anubhav</t>
  </si>
  <si>
    <t>Citrix to Vmware Horizon Migration (Dev efforts)</t>
  </si>
  <si>
    <t xml:space="preserve">Windows 22H2 </t>
  </si>
  <si>
    <t>Offshore-Onshore meeting related to projects, queries etc</t>
  </si>
  <si>
    <t>VIT Remediatoin - 3 vul need to be fix</t>
  </si>
  <si>
    <t>ALPS &amp; Auto Letters retirement</t>
  </si>
  <si>
    <t>Oracle to Postgre sql migration</t>
  </si>
  <si>
    <t xml:space="preserve">ALSA Heartbeat </t>
  </si>
  <si>
    <t>CPNIDM migration - CPNIDM moving to azure from onprem- SFTP</t>
  </si>
  <si>
    <t>Windows  22H2 Testing GUI</t>
  </si>
  <si>
    <t>WildFly upgrade</t>
  </si>
  <si>
    <t>Active -Active DR Environment</t>
  </si>
  <si>
    <t>Active -Passive DR Environment</t>
  </si>
  <si>
    <t>Collection Hierarchy  - to dd new collection hierarchy for the users</t>
  </si>
  <si>
    <t>Changing cookies authentication with OpenID Connect</t>
  </si>
  <si>
    <t>409511- SecMod SDP SPI Scan database encryption BOSS SW</t>
  </si>
  <si>
    <t>SFTP upgrade</t>
  </si>
  <si>
    <t>SMB#2027387 ARG-MCI and ARG-PBD Applications Retirement</t>
  </si>
  <si>
    <t>Green - Minor code impact, Good to deploy as per schedule</t>
  </si>
  <si>
    <t>SMB 2030433 ARG: GUIDING-PB -- Retire Interface with ARG-MCI and ARG-PBD apps</t>
  </si>
  <si>
    <t>Green - Design in Progress</t>
  </si>
  <si>
    <t>RE: EDW and ECDW   snowflake transformation - impact for legacy wireline applications</t>
  </si>
  <si>
    <t>SMB 2030434 ARG: AT&amp;T IDB-PB -- Retire Interface with ARG-MCI app</t>
  </si>
  <si>
    <t>SMB 2030432 ICBSWI -- Retire Interface with ARG-MCI and ARG-PBD apps</t>
  </si>
  <si>
    <t>Telco Southeast Biller Enhance 911 Data for Reporting</t>
  </si>
  <si>
    <t>CA PPP per line surcharge - Permanent Solution</t>
  </si>
  <si>
    <t>Green - Impact Analysis and Estimation in progress</t>
  </si>
  <si>
    <t>PMT 505913/PID 411976 TULSA OKLAHOMA MIF MUNICIPAL INSPECTION FEE ( CR812074 )</t>
  </si>
  <si>
    <t>Citrix to Vmware Horizon Migration (test Only)</t>
  </si>
  <si>
    <t>ARG: MCI-PB &amp; ARG: PBD-PB Retirement</t>
  </si>
  <si>
    <t>Aboc migration</t>
  </si>
  <si>
    <t>Potential DSCAT SAREA Impact for P-SDEV-147 (Trunk EVCs) Adding 2 new circuit ids for OCX</t>
  </si>
  <si>
    <t>Tomact upgrade</t>
  </si>
  <si>
    <t>Vul Remediation/ Oracle upgrade to 19c</t>
  </si>
  <si>
    <t>Windows 22H2 certification for Win11  </t>
  </si>
  <si>
    <t>PID - 413569 : FL 904 NPA Overlay with 324</t>
  </si>
  <si>
    <t xml:space="preserve">ICO STLMT - fix MO65A10 internal table overflow
</t>
  </si>
  <si>
    <t>PID 511916, 420220, , OOM, OH 440/436 NPA Relief</t>
  </si>
  <si>
    <t>CROSS RAO - fix MS55A10 table overflow</t>
  </si>
  <si>
    <t>CRIS MISC INPUT - credit e911 in KY</t>
  </si>
  <si>
    <t>BILL CALC - credit e911 in KY</t>
  </si>
  <si>
    <t>Cloud EM-ABS</t>
  </si>
  <si>
    <t>ACCT INTF retire ECOP files</t>
  </si>
  <si>
    <t xml:space="preserve">MOBI - fix table space parms </t>
  </si>
  <si>
    <t>BOCRIS - clean up SECUREDATA</t>
  </si>
  <si>
    <t>BOCRIS - support CPU upgrade- UTS changes</t>
  </si>
  <si>
    <t>Coding completed, Testing in progress</t>
  </si>
  <si>
    <t>SMB 2031515 -  Voltage Mechid Clean-up</t>
  </si>
  <si>
    <t>EDW wrong extension</t>
  </si>
  <si>
    <t>MF CPU Upgrade BC00</t>
  </si>
  <si>
    <t>Audit requests,, SPI data discoveries, System Documentation, Surveys, Meta data certifications, CCAM Surveys, SOX/PCI compliance, RIM update</t>
  </si>
  <si>
    <t>Mechid password reset activity</t>
  </si>
  <si>
    <t>Client queries and initial analysis for PMATT</t>
  </si>
  <si>
    <t>MF ST Louis CPU Upgrade</t>
  </si>
  <si>
    <t>Analysis completed, email sent to interfaces, Team channel opened</t>
  </si>
  <si>
    <t>Georgia UAF --ODF# G0423UAF</t>
  </si>
  <si>
    <t>Mechid Renewal</t>
  </si>
  <si>
    <t>Password Renewal</t>
  </si>
  <si>
    <t>Certificate Change/Upgrade</t>
  </si>
  <si>
    <t>SC NPA</t>
  </si>
  <si>
    <t>Replace TLG MOG</t>
  </si>
  <si>
    <t>Outage,P1/P2 issues, 24*7 On-call production support, Job Abends, Fixes, RCAs, jobs check/update,Reports Check,Mylogins support,Production Support, Test Support(ST defects,Env Issues,provide access to test team for non-prod),On-prem server decomms, process stuck orders,Software reviews,ASLA support</t>
  </si>
  <si>
    <t>Outage,P1/P2 issues, 24*7 On-call production support, Job Abends, Fixes, RCAs, jobs check/update,Reports Check,Mylogins support,Production Support, Health Checkup support, Test Support(ST defects,Env Issues,provide access to test team for non-prod),On-prem server decomms, process stuck orders,Software reviews,ASLA support,</t>
  </si>
  <si>
    <t>Outage,P1/P2 issues, 24*7 On-call production support, Job Abends, Fixes, RCAs, jobs check/update,Reports Check,Mylogins support,Production Support, Health Checkup support, Test Support(ST defects,Env Issues,provide access to test team for non-prod),On-prem server decomms, process stuck orders,Software reviews,ASLA support</t>
  </si>
  <si>
    <t>Client queries, user tickets and interface app queries, Code Analysis, estimate Analysis</t>
  </si>
  <si>
    <t xml:space="preserve"> Disaster Recovery support and Documentation review
</t>
  </si>
  <si>
    <t>Compliance(Astra vulnerabilties,Device Vulnerabilties,App vulnerabilties,surveys,CCAM release queries)</t>
  </si>
  <si>
    <t>Tickets, Job Run,Commit Tools,update application/document profiles,shared mechids,Check SW licenses,Opus,order count,User count</t>
  </si>
  <si>
    <t>Tickets, Job Run,Commit Tools,update application/document profiles,shared mechids,Check SW licenses,Opus,order count,User count,adhoc reviews-in case of microsoft outages..</t>
  </si>
  <si>
    <t>Mech ID/Password CRs-DB/APP</t>
  </si>
  <si>
    <t>DB Server, OS etc</t>
  </si>
  <si>
    <t>Daily Huddle,Weekly Huddle,Monthly Team Meeting,Lead Huddle,Onsite Weekly Sync Up call,Onsite Ad hoc calls, interfacing Apps calls,Adhoc offsite calls with EMAS,ADBA,INFRA,OIG Reviews</t>
  </si>
  <si>
    <t>Cloud tasks(GI Upgrades,pipeline updates,DB/DB VM OS Patching,CRO Recommendations,VM OS updates,AKV updates,AOTS CRs,RTI Re-evaluation Request,SCDR Support)</t>
  </si>
  <si>
    <t>Engage Infra to order certs &amp; follow ups,install certs post conversion,validations</t>
  </si>
  <si>
    <t>SMB 2029443 AT&amp;T Technology Advisory: Microsoft Windows 11 Release 22H2</t>
  </si>
  <si>
    <t>RHEL 7 to 8 upgrade</t>
  </si>
  <si>
    <t>Wildfly 18.x to 25.x upgrade</t>
  </si>
  <si>
    <t>Unshare mechid M41653 for UADM /
repurpose m45725 or m45730 (Reassign UADM MechIDs - m45725 and m45730)</t>
  </si>
  <si>
    <t>Mail transfer Agent - (dedicated --&gt; shared MTA)</t>
  </si>
  <si>
    <t>ORACLE TO POSTGRES Upgrade</t>
  </si>
  <si>
    <t>RHEL 7 TO RHEL 8 DB Upgrade</t>
  </si>
  <si>
    <t>Cloud tasks(GI Upgrades,pipeline updates,DB/DB VM OS Patching,CRO,VM OS updates,AKV updates,AOTS CRs, ADBA Support)</t>
  </si>
  <si>
    <t>ASTRA Vulnerabilities, Audit Suppport, DR, PSA Activity, MyLogins support, Surveys, etc.</t>
  </si>
  <si>
    <t>Job Abends, Random Queries, Ad-hoc support etc</t>
  </si>
  <si>
    <t>Mech ID/Password</t>
  </si>
  <si>
    <t>Outage, Interface Queries, Interface Issues handling and follow ups, Interface Support, RCAs</t>
  </si>
  <si>
    <t>Client queries, user tickets, Code Analysis, Edit Analysis</t>
  </si>
  <si>
    <t>Status Call, Huddle, Meeting, queries, Onshore requests for order/user count etc, Client Calls, interfacing Apps calls</t>
  </si>
  <si>
    <t>Production Support, follow ups, Interface Support</t>
  </si>
  <si>
    <t>ASTRA Vulnerabilities, Audit Suppport, DR, PSA Activity, Surveys, MyLogins support</t>
  </si>
  <si>
    <t>Job Abends, Random Queries, Ad-hoc support, Commit Tools etc</t>
  </si>
  <si>
    <t>PID 402946c | BIS (Jan)</t>
  </si>
  <si>
    <t>Mech ID/Password, DB Password, CRs</t>
  </si>
  <si>
    <t>TrueUp Fix</t>
  </si>
  <si>
    <t>SMB Pending</t>
  </si>
  <si>
    <t>SCO Project Business Access Line - Expand Pricing Over $999</t>
  </si>
  <si>
    <t>2029725 - AT&amp;T Technology Advisory: Microsoft Windows 11 Release 22H2</t>
  </si>
  <si>
    <t>GCP FIS Global Rewards at Retail Sales &amp; Bill Pay</t>
  </si>
  <si>
    <t>2033316 - Billing address issue/Duplicate records/TrueUp</t>
  </si>
  <si>
    <t>Production Support, Specific Applications validations/investigations apart from EMAS Daily Monitoring, Manual Process Execution with EMAS, ST Support, MOTS Updates, Surveys, etc.</t>
  </si>
  <si>
    <t>2035350 RHEL Upgrade</t>
  </si>
  <si>
    <t>2035351 RHEL Upgrade</t>
  </si>
  <si>
    <t>CR821245, Full month data for TPA test, Telco West Biller Enhance 911 Data for Reporting</t>
  </si>
  <si>
    <t xml:space="preserve">411406 FIS Global Rewards </t>
  </si>
  <si>
    <t>PID 419690ETQ Teradata Offload (ETQ Teradata to Snowflake)</t>
  </si>
  <si>
    <t xml:space="preserve">In Progress </t>
  </si>
  <si>
    <t>CENET data is changing</t>
  </si>
  <si>
    <t>PMAT 398118  508281 - Citrix servers OS / Count (Production )</t>
  </si>
  <si>
    <t>PMT 505913/PID 411976 TULSA OKLAHOMA MIF MUNICIPAL INSPECTION FEE (CR816252 - Routing report to EDW/TPA)</t>
  </si>
  <si>
    <t>Migrate DB to PostgreSQL/PaaS</t>
  </si>
  <si>
    <t>Encryption of RPI Data</t>
  </si>
  <si>
    <t>VMware Client Horizon</t>
  </si>
  <si>
    <t>PMT 505913/PID 411976 TULSA OKLAHOMA MIF MUNICIPAL INSPECTION FEE (CR820094 - Routing report to EDW/TPA - Line Number)</t>
  </si>
  <si>
    <t>MetaSolv TBS-TEA TME-Bonding to Galaxy</t>
  </si>
  <si>
    <t>Outage,P1/P2 issues, Job Abends, Fixes, Interface Issues handling and follow ups, RCAs, jobs check/update</t>
  </si>
  <si>
    <t>Client queries, user tickets and interface app queries, Code Analysis, Edit Analysis</t>
  </si>
  <si>
    <t>Cloud tasks(GI Upgrades,pipeline updates,DB/DB VM OS Patching,CRO,VM OS updates,AKV updates,AOTS CRs)</t>
  </si>
  <si>
    <t>Audit Suppport, DR, PSA Activity, Myogins support</t>
  </si>
  <si>
    <t>Ticket, Job Run, Logs, Commit Tools, Upgrades etc</t>
  </si>
  <si>
    <t>Daily RD Back End validation &amp; implementation (7000+ RDs)</t>
  </si>
  <si>
    <t>Mailbox Assignment, P8 Failure fixes, NPA RD combinations</t>
  </si>
  <si>
    <t>2029734 LSRV - Microsoft Windows 11 Release 22H2 certification</t>
  </si>
  <si>
    <t>Production Support, Health Checkup, Interface Issues handling and follow ups, Job Abend/Error Fix, RCAs, jobs check/update</t>
  </si>
  <si>
    <t>Client queries, user tickets and interface app queries, Code Analysis, Edit Analysis (Avg 7 queries)/ Estimation</t>
  </si>
  <si>
    <t>Daily Huddle (22), weekly connect/review call (3), monthly team Meeting(3), onsite weekly call (12), onsite adhoc call (10), 1X1 disussion (2), offsite adhoc queries/calls (22), interfacing Apps calls (6)</t>
  </si>
  <si>
    <t>2033024 - Fixes for vulnerabilities for LSRV 2023 2nd qtr</t>
  </si>
  <si>
    <t>DB Server/OS Server Patching etc</t>
  </si>
  <si>
    <t>iExpert, cross training, Certifications</t>
  </si>
  <si>
    <t>RD 2480 for LSRV - 12 SPIDs and 36 various email carriers insertion</t>
  </si>
  <si>
    <t>MWR 2045068- Fixes for vulnerabilities for LSRV 2023 3rd Qtr</t>
  </si>
  <si>
    <t>INSTARATE</t>
  </si>
  <si>
    <t>MISCELLANEOUS RATING</t>
  </si>
  <si>
    <t>MFTS RHEL 8 upgrade</t>
  </si>
  <si>
    <t>SOLS RHEL 8 upgrade</t>
  </si>
  <si>
    <t>RD 2524</t>
  </si>
  <si>
    <t>ETM - ABM(21720): DMA</t>
  </si>
  <si>
    <t>ETM - Tomcat Upgrade</t>
  </si>
  <si>
    <t>Complete</t>
  </si>
  <si>
    <t xml:space="preserve">Financial Transformation Corp Financials PI6 (cloud)
</t>
  </si>
  <si>
    <t>CLOUD CPNI DM</t>
  </si>
  <si>
    <t>SE Region local toll and usage rate increase</t>
  </si>
  <si>
    <t>Update Folder for Windstream VML241 - BLSTH.M</t>
  </si>
  <si>
    <t>BOCRIS update users</t>
  </si>
  <si>
    <t>NPA Overlay</t>
  </si>
  <si>
    <t>Yet to start</t>
  </si>
  <si>
    <t>ETM ESP and CPU upgrade</t>
  </si>
  <si>
    <t>PMT 509967, PID 414657 -- Mandate Telco Calif PPP Fee to Flat Fee</t>
  </si>
  <si>
    <t>Provided etimates. Test support impact</t>
  </si>
  <si>
    <t xml:space="preserve">CRIS RATE DB - CPC server move
</t>
  </si>
  <si>
    <t>PMT 508589, PID 414915 Phase7 - CALNET 3 to CALNET 4 Acct Conversion</t>
  </si>
  <si>
    <t>CABS Cycle Rollover</t>
  </si>
  <si>
    <t>CRIS USAGE STUDIES - fix BAMS issue</t>
  </si>
  <si>
    <t>FLEX - Odysseus to VDMS server</t>
  </si>
  <si>
    <t>PMT 511916 PID 420220 EPIC 1004102
OH NPA 440 overlay with NPA 436</t>
  </si>
  <si>
    <t>Green - HLD in Progress</t>
  </si>
  <si>
    <t>SVN to Git migration - Auto Letters</t>
  </si>
  <si>
    <t xml:space="preserve"> Interfacing application queries</t>
  </si>
  <si>
    <t>Interfacing application queries,  VMS updates</t>
  </si>
  <si>
    <t>GUI Maintenance, Estimate request &amp; analysis, System Documentation,Oracle DB patching, VMS updates</t>
  </si>
  <si>
    <t>ASLA mechID PW change, Upstart PW change</t>
  </si>
  <si>
    <t>Estimate request &amp; analysis, System Documentation, VMS updates</t>
  </si>
  <si>
    <t>Upstart pw change</t>
  </si>
  <si>
    <t>Service order queries for SPI data, Recovery,DR activity,System Documantation</t>
  </si>
  <si>
    <t>Recovery defects (EM &amp; WP master file updates, FE11 recoveries to add or remove USOCs)</t>
  </si>
  <si>
    <t>2036559 - C:D testing</t>
  </si>
  <si>
    <t>2036560 - TPM table file overflow</t>
  </si>
  <si>
    <t>CPC Solaris Server Decommissioning, need to configure new Linux server</t>
  </si>
  <si>
    <t xml:space="preserve"> 512519 / 421111 / CA 213/323/738 NPA Relief</t>
  </si>
  <si>
    <t xml:space="preserve">Live defects Support </t>
  </si>
  <si>
    <t>MWR #2033510, #2034747 scrub/remove SPI data from files for Legal Hold and resend to FTI</t>
  </si>
  <si>
    <t>KPPR internal array size increase to accommodate additional rows</t>
  </si>
  <si>
    <t>SMB - Retire Interface with SBIR App</t>
  </si>
  <si>
    <t>PMT 505223, PID 411406, EPIC: 411406
GCP FIS Global Rewards at Retail Sales &amp; Bill Pay</t>
  </si>
  <si>
    <t>OOM714, Encryption of RPI data</t>
  </si>
  <si>
    <t>OOM763, Co:Z Solution for EDW and ECDW Snowflake Transformation</t>
  </si>
  <si>
    <t>SMB #2043247 SD/SU - SBIR application retirement</t>
  </si>
  <si>
    <t>RD1576 Connectivity Testing with MOSS</t>
  </si>
  <si>
    <t>EDW and ECDW Snowflake Transformation</t>
  </si>
  <si>
    <t>506944 -  MO NPA 573 NPA overlay with NPA 235</t>
  </si>
  <si>
    <t>505913, 411976, CR 816252	FB Scope Change, Tulsa Oklahoma MIF Municipal Inspection Fee</t>
  </si>
  <si>
    <t>2023.06|MR 310878537 Connect Direct Upgrade to 6.1.x Version| ACE Biller 10445 | Requesting for test file </t>
  </si>
  <si>
    <t xml:space="preserve">CPSOS Connect Direct 6.1 upgrade testing </t>
  </si>
  <si>
    <t>512099, 414576, CR821395, APP RET 8716 CX0532 E911 Mainframe</t>
  </si>
  <si>
    <t>Consultation Needed: Epic 410340: ATT Document Archive Service Transformation: CR822333 - FSP and CRIS SERVICES</t>
  </si>
  <si>
    <t>504488, 409511, CR822768, Late Impact TCP2/Resources, SecMod SDP BOSS SW SPI Scan database cleanup (interim) BOSS-SW</t>
  </si>
  <si>
    <t>Replace Datagate with Webservices (efforts of ATTEASELaucncher have been added to Dashboard &amp; made Committed as N)</t>
  </si>
  <si>
    <t>Orbix 6.3 testing prior to 6.31 Upgrade with BOSS PAC</t>
  </si>
  <si>
    <t>PID#507236/PMT413009 Telco Southwest Biller Enhance 911 Data for Reporting + Additional Scope with CR821744</t>
  </si>
  <si>
    <t>420572- Mainframe Transformation</t>
  </si>
  <si>
    <t>414967 - Testing work with CPNI-DM for their new servers</t>
  </si>
  <si>
    <t>PROD issues</t>
  </si>
  <si>
    <t>Cloud Check R remidiation</t>
  </si>
  <si>
    <t>Application installations for new users, VM Maintanence</t>
  </si>
  <si>
    <t>Application Maintanence</t>
  </si>
  <si>
    <t>PSA activities - System Documantation,  Job Abends analysis and recovery</t>
  </si>
  <si>
    <t>PSA Activities - reports activities, Compliance Activities</t>
  </si>
  <si>
    <t>PSA activities - Rolebase maintenance &amp; verification of role on monthly basis, access request</t>
  </si>
  <si>
    <t>2034703 - password reset activity mechID m77134</t>
  </si>
  <si>
    <t>2035290 - USOC BROWSER PROD Astra Vulnerability fix</t>
  </si>
  <si>
    <t>2029910 -  password reset activity mechID m77368</t>
  </si>
  <si>
    <t>2036250  - CRIS BPRD GUIS - Flexera installation on the prod cris bprd server</t>
  </si>
  <si>
    <t>Suite Citrix MQ Win Serv Upgrade - EASE-Suite</t>
  </si>
  <si>
    <t>Quarterly reports activities</t>
  </si>
  <si>
    <t>Provide Technologies used in Apps (Azure/On-Prem)</t>
  </si>
  <si>
    <t>Provide # of Interfaces for C:D file transfer and Avg. # of files transfer per month.</t>
  </si>
  <si>
    <t>Description: CASH Web LINUX GI Upgrade April 2023.</t>
  </si>
  <si>
    <t>Description: LECSIS - Manual Backup for a3162183 server.</t>
  </si>
  <si>
    <t>Interfacing application queries.</t>
  </si>
  <si>
    <t>AVT Scan Support (SCA/AVT/SAST/DAST/MPEN)</t>
  </si>
  <si>
    <t>LECSIS - DR Server preperation - C:D Installation and other activities to make the migration server as DR server.</t>
  </si>
  <si>
    <t>CRO Updates(unused PE, vmss resize, vmss scaling, storage redundency update etc.)</t>
  </si>
  <si>
    <t>CMRS : Astra Vulnerability Fix</t>
  </si>
  <si>
    <t>LECSIS Adjustments User Query - CABS credit not applied in March Month. Client chasing credit.</t>
  </si>
  <si>
    <t>LECSIS Payments Auditor Query - Amounts dropped from Feb netting.</t>
  </si>
  <si>
    <t>VDD Linux GI Upgrade</t>
  </si>
  <si>
    <t>PMT 508578 / PID 416445: Azure Mod-DCS OSM (Interfacing app migrating to Azure - establish (ndm) connectivity).</t>
  </si>
  <si>
    <t>FCAT data load issue - data clean up for table “MD35035_DCS_RECYCLE</t>
  </si>
  <si>
    <t>Raise RMA's, Questionirre Updates etc.</t>
  </si>
  <si>
    <t>MWR 2038230 : CARAT - Proprietary markings to comply with ASPR standards.</t>
  </si>
  <si>
    <t>MWR 2040359 : CMRS : Remove Connect Direct from NPRD</t>
  </si>
  <si>
    <t>VDD : Astra Vulnerability Fix</t>
  </si>
  <si>
    <t>MWR 2040362 : CASH LINUX GI Upgrade MAY + VM compliance alert fix + Log Analytics (LA) - Link to dedicated cluster.</t>
  </si>
  <si>
    <t>MWR 2040360 : CMRS SPI Discovery.</t>
  </si>
  <si>
    <t>MWR 2040361 : CRO Recommendation - April - CMRS (16370) - NPRD &amp; PROD</t>
  </si>
  <si>
    <t>MWR 2040363 : CASH Log Analytics (LA) - Link to dedicated cluster.</t>
  </si>
  <si>
    <t>MWR 2040364 : CMRS Log Analytics (LA) - Link to dedicated cluster.</t>
  </si>
  <si>
    <t>MWR 2040365 : VDD Log Analytics (LA) - Link to dedicated cluster.</t>
  </si>
  <si>
    <t xml:space="preserve">MWR 2039474 : Description: OLCM SE (16032) - Decomission unused (Dev - 4) servers </t>
  </si>
  <si>
    <t>MWR 2041729 : Description: CASH -ADO Agent upgrade from Ubuntu 18.04 to 20.04 (NON-PROD Only).</t>
  </si>
  <si>
    <t>MWR 2041728 : Description: VDD - ADO Agent upgrade from Ubuntu 18.04 to 20.04 (NON-PROD Only).</t>
  </si>
  <si>
    <t>SMB 2034591 - ESB Removal</t>
  </si>
  <si>
    <t>IBM Software Reporting and Reduction</t>
  </si>
  <si>
    <t>EBDB (19264) | Certificates Renewal</t>
  </si>
  <si>
    <t>DB Server and OS server patching</t>
  </si>
  <si>
    <t xml:space="preserve">MWR TBD - Shared MTA </t>
  </si>
  <si>
    <t>RPI Data Encryption for QQ</t>
  </si>
  <si>
    <t>RPI Data Encryption for CBS</t>
  </si>
  <si>
    <t>FLNPA 23.11</t>
  </si>
  <si>
    <t>MWR 2044757 : MTA Certificate Renewal</t>
  </si>
  <si>
    <t>MWR TBD : Shared MTA for QQ</t>
  </si>
  <si>
    <t>BBGW to Cloud</t>
  </si>
  <si>
    <t>CASH - update threshold</t>
  </si>
  <si>
    <t>MAGTAPE - fix RK07USC recurring abend</t>
  </si>
  <si>
    <t>Estimates Analysis, Code Analysis, Debug, Non-Prod Envt Activities/Maintenance, etc</t>
  </si>
  <si>
    <t>IExpert, Trainings, Certifications</t>
  </si>
  <si>
    <t>Certificates Update for Software, Interfaces, GUI, etc.</t>
  </si>
  <si>
    <t>BOCRIS - test CENET files</t>
  </si>
  <si>
    <t>DB2 12-M508 non UTS to UTS upgrade</t>
  </si>
  <si>
    <t>2029724 - AT&amp;T Technology Advisory: Microsoft Windows 11 Release 22H2</t>
  </si>
  <si>
    <t>OOM714 - RPI Estimate Request - BOSS SW</t>
  </si>
  <si>
    <t>QB 5357 - 414982 - UM Migration (Dallas to RCO)</t>
  </si>
  <si>
    <t>OOM714 - RPI Estimate Request</t>
  </si>
  <si>
    <t xml:space="preserve">KA70* job abend due to DB2 Upgrade/Maintenance. </t>
  </si>
  <si>
    <t>CR-2305-0689_ AI550 Recover missing packs</t>
  </si>
  <si>
    <t>CR-2305-0699_ Request to Reprocess AI5 pack for RAO 126A47A47 and 139A47A47</t>
  </si>
  <si>
    <t>CR-2305-0701_Reprocess usage for 151 149 149 with date errors - HOU</t>
  </si>
  <si>
    <t xml:space="preserve">CR-2305-0765 _RAO clean up effort - Internal RAOs receiving redundant errors </t>
  </si>
  <si>
    <t xml:space="preserve">CR-2306-0161_Reprocessing usage of AI5 PACK 149151151 </t>
  </si>
  <si>
    <t xml:space="preserve">CR-2306-0170 _Reprocessing usage of AI5 PACK 126A47A47 </t>
  </si>
  <si>
    <t xml:space="preserve">CR-2306-0266 _RAO Clean up -Internal RAO 149L87L87 getting redundant errors </t>
  </si>
  <si>
    <t>CR-2306-0666_IBIS-PTC ND0649AT RRC001 Change</t>
  </si>
  <si>
    <t>2029723 - New retire/remove products (Wildfly 18 to 25)</t>
  </si>
  <si>
    <t>2029722 - New retire/remove products (Wildfly 18 to 25)</t>
  </si>
  <si>
    <t>CR-2306-0766_NPA Overlays for Missouri and Arkansas</t>
  </si>
  <si>
    <t>CR-2306-0904_ND5007MT, correct referback</t>
  </si>
  <si>
    <t>CR-2306-0879_Reprocessing usage of AI5 PACK 151149149</t>
  </si>
  <si>
    <t>CR-2307-0114-Reprocessing usage of AI5 PACK 151149149</t>
  </si>
  <si>
    <t>2035352  DAST Vulnerabilities</t>
  </si>
  <si>
    <t>MWR 2043330 : CASH LINUX GI Upgrade - June 2023 + Cloud Inspect Vulnerability fix</t>
  </si>
  <si>
    <t>MWR 2043332 : CMRS Cloud Inspect Vulnerability fix</t>
  </si>
  <si>
    <t xml:space="preserve">SMB 2043677 : Description: CASH - Migration from smtp to Shared MTA for mail transfer </t>
  </si>
  <si>
    <t>SMB Approval Awaited</t>
  </si>
  <si>
    <t xml:space="preserve">SMB 2043678 : Description: CMRS - Migration from smtp to Shared MTA for mail transfer </t>
  </si>
  <si>
    <t>MWR 2036561 : CARAT - Tomcat Vul</t>
  </si>
  <si>
    <t>MWR 2044592 : Description: CMRS DSLA Onboarding for Database Security Log Alarming Compliance.</t>
  </si>
  <si>
    <t>MWR 2046053 : CASH LINUX GI Upgrade - July 2023</t>
  </si>
  <si>
    <t>MWR 2046152 : VDD LINUX GI Upgrade - July 2023</t>
  </si>
  <si>
    <t>RestFul API for LS services and publish it. (Triage)</t>
  </si>
  <si>
    <t>MWR 2049092 : Description: CARAT - proprietary markings in CARAT reports</t>
  </si>
  <si>
    <t>WOS CLOUD</t>
  </si>
  <si>
    <t>PID : 403048 - CARAT U2L - unix 6 servers 1 PROD - unix to linux upgrade, oracle upgrade and CD upgrade</t>
  </si>
  <si>
    <t>MWR 2052754 : CASH Web Golden Image Upgrade</t>
  </si>
  <si>
    <t>MWR 2052755 : CMRS MechID password Renewal – 2023</t>
  </si>
  <si>
    <t>MWR 2056115 : Description: CASH- Microsoft Hosted Agent Clean up</t>
  </si>
  <si>
    <t xml:space="preserve">MWR 2057077 : Description: CASH LINUX GI Upgrade </t>
  </si>
  <si>
    <t xml:space="preserve">MWR 2057078 : Description: CASH Azure Host OS security Logging for FIM </t>
  </si>
  <si>
    <t xml:space="preserve">MWR 2057079 : Description: VDD MECHID password renewal </t>
  </si>
  <si>
    <t xml:space="preserve">MWR 2057080 : Description: LECSIS MECHID password renewal </t>
  </si>
  <si>
    <t>MWR ?????? : OLCM SE Vulnerability Fixes</t>
  </si>
  <si>
    <t>EMABS Azure Migration - 415038</t>
  </si>
  <si>
    <t>SecMod UAM Retiring CSP Cookie based Auth-LS CRM</t>
  </si>
  <si>
    <t>Do not enter, will be populated based on other column(s)</t>
  </si>
  <si>
    <t>PTOPTS to Hitops Migration</t>
  </si>
  <si>
    <t>MFTS RHEL upgrade</t>
  </si>
  <si>
    <t>DCC Mov 8711 Lu Non Dev Multi Apps</t>
  </si>
  <si>
    <t>10348-2023 Wireline Billing SaaS Globsys-PI-2</t>
  </si>
  <si>
    <t>PMT 493546 - Calnet MSO P7 conversion</t>
  </si>
  <si>
    <t>MTA changes</t>
  </si>
  <si>
    <t>Conversion from desktop app to web application</t>
  </si>
  <si>
    <t>507409, 412209, , DDE (TCP2),  AR 870 NPA Overlay with new NPA 327</t>
  </si>
  <si>
    <t>PID 420985 - SCO File Expansion</t>
  </si>
  <si>
    <t>RD1469 - CR-2308-0223 - Update SE Telco Term Rates</t>
  </si>
  <si>
    <t>PID TBD : Cookies Sunset</t>
  </si>
  <si>
    <t>MWR 2057764 : QuickQuote SBS (17007): 2309 Password Update for QUICKQUOTE_SBS_NSB</t>
  </si>
  <si>
    <t>MWR 2057806 : 23.09 QuickQuote (17007) Internet Rate Updates</t>
  </si>
  <si>
    <t>PID - 413569 : FL 904 Overlay with 324</t>
  </si>
  <si>
    <t>SVN to GIT migration</t>
  </si>
  <si>
    <t>Testing for FIS</t>
  </si>
  <si>
    <t>SVN to GIT migration - BVA CISL</t>
  </si>
  <si>
    <t>PMT-504548 CAPM U2L connectivity testing</t>
  </si>
  <si>
    <t>411406 - GCP FIS Global rewards at retail sales and Bill Pay project</t>
  </si>
  <si>
    <t>2059545 - CASHBOOK CD cert update</t>
  </si>
  <si>
    <t>PMT 507409 PID 412209 - AR NPA Overlay '870' with '327'</t>
  </si>
  <si>
    <t>PMT 506944 / PID 413206 - MO 573 NPA Overlay with new NPA 235</t>
  </si>
  <si>
    <t>PID 413008 - West E911 - Full Month run in North and South to generate Report for UAT/Frank</t>
  </si>
  <si>
    <t>DUE 5/4:  511916, 420220, , OOM, OH 440/436 NPA Relief</t>
  </si>
  <si>
    <t>Hrishikesh Kamthe</t>
  </si>
  <si>
    <t>CR823559 - PID 413010 Telco MW Biller Enhance 911 Data for Reporting</t>
  </si>
  <si>
    <t>SMB 2051253 Windstream - File Destination and Format change requests</t>
  </si>
  <si>
    <t>SMB 2051254  RBS Connect Direct Upgrade</t>
  </si>
  <si>
    <t xml:space="preserve">SMB 2034522 RHEL upgrade for RBS </t>
  </si>
  <si>
    <t>SVN to GIT</t>
  </si>
  <si>
    <t>SMB 2051254 - RBS Midrange Connect Direct upgrade from Version 4 to 6.1</t>
  </si>
  <si>
    <t>SMB 2051533 - CPU Upgrade SF01 (SMA1 and SMA2)</t>
  </si>
  <si>
    <t xml:space="preserve">SMB 2057058 - RBS testing RID desktop application with Office 365 </t>
  </si>
  <si>
    <t>MWR 2057143 - Investigation on Ohio Account RBT Process</t>
  </si>
  <si>
    <t>Yet To Start</t>
  </si>
  <si>
    <t>MWR 2057142 - MW 3rd quarter AVT Scans for 5 applications</t>
  </si>
  <si>
    <t xml:space="preserve">MWR 2052008 - AIRS AVT SCAN </t>
  </si>
  <si>
    <t>ads</t>
  </si>
  <si>
    <t>sadsa</t>
  </si>
  <si>
    <t>asd</t>
  </si>
  <si>
    <t>MWR - MA10 Array Size Increase</t>
  </si>
  <si>
    <t>Count of PID/MWR/SMB</t>
  </si>
  <si>
    <t>Column Labels</t>
  </si>
  <si>
    <t>* MQ expertise required
* Late Commit and complex project resuming after long time (~1yr)</t>
  </si>
  <si>
    <t>We are not in a posotion to committ this project due to capacity crunch</t>
  </si>
  <si>
    <t>* Req came in on 2/24. 
* Scope/Requirements not clear
* 23.05 doesn't have ST</t>
  </si>
  <si>
    <t>* Project went on hold in Jan
* Resumed after 4w but no change in the committed release
* Tandem based projet - Team is new and limited appication knowledge
* Project is in red jeopardy</t>
  </si>
  <si>
    <t>This sheet is for the use by Daljeet - Pl. don’t do any changes</t>
  </si>
  <si>
    <t>Aditi - Usage + BOSS-SW</t>
  </si>
  <si>
    <t>Sree - Tandem</t>
  </si>
  <si>
    <t>Total-Capacity Sheet</t>
  </si>
  <si>
    <t>Total-Actuals(manual)</t>
  </si>
  <si>
    <t>Manual Entry</t>
  </si>
  <si>
    <t>Gap %</t>
  </si>
  <si>
    <t>Check (hrs)</t>
  </si>
  <si>
    <t>Check (actuals)</t>
  </si>
  <si>
    <t>MR-Poonam-Sustainance (hrs)</t>
  </si>
  <si>
    <t>MR-Poonam-Sustainance (MM)</t>
  </si>
  <si>
    <t>MR-Poonam-Enhancement (hrs)</t>
  </si>
  <si>
    <t>MR-Poonam-Enhancement (MM)</t>
  </si>
  <si>
    <t>Total (Sustenance + Enhancement)</t>
  </si>
  <si>
    <t>MR-Poonam-Actuals (more attriton in Dec, so this will decrease)</t>
  </si>
  <si>
    <t>Poonam</t>
  </si>
  <si>
    <t>Poonam + Swapnil + Pallavi (yet to be moved)</t>
  </si>
  <si>
    <t>Including Poonam</t>
  </si>
  <si>
    <t>Taking help from:  0.5 Abhishek + 0.5 Ravi</t>
  </si>
  <si>
    <t>MF-Sanjay-Sustainance (hrs)</t>
  </si>
  <si>
    <t>MF-Sanjay-Sustainance (MM)</t>
  </si>
  <si>
    <t>MR-Sanjay-Enhancement (hrs)</t>
  </si>
  <si>
    <t>MR-Sanjay-Enhancement (MM)</t>
  </si>
  <si>
    <t>MR-Sanjay-Actuals</t>
  </si>
  <si>
    <t>Sanjay</t>
  </si>
  <si>
    <t>Including Sanjay</t>
  </si>
  <si>
    <t>MF-Isti-Sustainance (hrs)</t>
  </si>
  <si>
    <t>MF-Isti-Sustainance (MM)</t>
  </si>
  <si>
    <t>MF-Isti-Enhancement (hrs)</t>
  </si>
  <si>
    <t>MF-Isti-Enhancement (MM)</t>
  </si>
  <si>
    <t>MR-Isti-Actuals</t>
  </si>
  <si>
    <t>Manual Entry - excluding Daljeet</t>
  </si>
  <si>
    <t>Isti</t>
  </si>
  <si>
    <t>From Mar'23: 3 resources added for new SW E911 assembled.</t>
  </si>
  <si>
    <t>Isti + Yogesh + Deepali + Akshay R (yet to be moved)</t>
  </si>
  <si>
    <t>All MWRs</t>
  </si>
  <si>
    <t>Total</t>
  </si>
  <si>
    <t>Isti - CRIS SW Billing</t>
  </si>
  <si>
    <t>CRIS SW Billing Total (Sustenance + Enhancement) Hrs</t>
  </si>
  <si>
    <t>CRIS SW Billing Total (Sustenance + Enhancement) MM</t>
  </si>
  <si>
    <t>Actuals</t>
  </si>
  <si>
    <t>TULSA Only MM</t>
  </si>
  <si>
    <t>Skillset - Availability Snapshot</t>
  </si>
  <si>
    <t>Mukesh</t>
  </si>
  <si>
    <t>Grad (&lt; 1yr)</t>
  </si>
  <si>
    <t>Laterals</t>
  </si>
  <si>
    <t>EMAS-Ops</t>
  </si>
  <si>
    <t>C/C++</t>
  </si>
  <si>
    <t>React</t>
  </si>
  <si>
    <t>VC++</t>
  </si>
  <si>
    <t>Unix, Shell Scripting</t>
  </si>
  <si>
    <t>Proc</t>
  </si>
  <si>
    <t>Hadoop</t>
  </si>
  <si>
    <t>Powerbuilder</t>
  </si>
  <si>
    <t>Peoplesoft</t>
  </si>
  <si>
    <t>SmallTalk</t>
  </si>
  <si>
    <t>GemStone</t>
  </si>
  <si>
    <t>Tandem*</t>
  </si>
  <si>
    <t>Mainframe - COBOL, JCL, DB2</t>
  </si>
  <si>
    <t>IMS</t>
  </si>
  <si>
    <t>PL1</t>
  </si>
  <si>
    <t>* MF resources being trained</t>
  </si>
  <si>
    <t>Many laterals are also new to the application</t>
  </si>
  <si>
    <t>Leads are included in the above count; Managers excluded</t>
  </si>
  <si>
    <t>Poonam + Swapnil + 0.5 Abishek + 0.5 Ravi + Pallavi (yet to be moved)</t>
  </si>
  <si>
    <t>MF-Sreejith-Sustainance (hrs)</t>
  </si>
  <si>
    <t>MF-Sreejith-Sustainance (MM)</t>
  </si>
  <si>
    <t>MF-Sreejith-Enhancement (hrs)</t>
  </si>
  <si>
    <t>MF-Sreejith-Enhancement (MM)</t>
  </si>
  <si>
    <t>MR-Sreejith-Actuals</t>
  </si>
  <si>
    <t>Isti + Yogesh + Deepali + Abhishek (yet to be moved) + Akshay R (yet to be moved)+ 3 E911 (from Mar onwards)</t>
  </si>
  <si>
    <t>Including Isti</t>
  </si>
  <si>
    <t>0-1</t>
  </si>
  <si>
    <t>1-2</t>
  </si>
  <si>
    <t>Sr No</t>
  </si>
  <si>
    <t>PID/SMB</t>
  </si>
  <si>
    <t>Description</t>
  </si>
  <si>
    <t>Impact</t>
  </si>
  <si>
    <t>Total Estimates</t>
  </si>
  <si>
    <t>Overall Status
(Green/Amber/Red)</t>
  </si>
  <si>
    <t>Challenges/Issues</t>
  </si>
  <si>
    <t>Mitigation/Go Green Plan</t>
  </si>
  <si>
    <t xml:space="preserve">M7 </t>
  </si>
  <si>
    <t>M9</t>
  </si>
  <si>
    <t>Coig Review</t>
  </si>
  <si>
    <t>Production Validation Plan</t>
  </si>
  <si>
    <t>Quality Checkpoints</t>
  </si>
  <si>
    <t xml:space="preserve">Code review </t>
  </si>
  <si>
    <t>UTP review</t>
  </si>
  <si>
    <t>UTR Review</t>
  </si>
  <si>
    <t>Changeman review</t>
  </si>
  <si>
    <t>Work Directry/P8 updates</t>
  </si>
  <si>
    <t>Code</t>
  </si>
  <si>
    <t>Dependecy on Verizon/SFG, they need to calirfy on the count of impacted files and destination paths to setup MechID on time. We need details no later than Mar-16.</t>
  </si>
  <si>
    <r>
      <rPr>
        <sz val="10"/>
        <color rgb="FF000000"/>
        <rFont val="Calibri"/>
        <family val="2"/>
      </rPr>
      <t xml:space="preserve">App team shared all required info by providing the current NDM process number as well to finalize the scope. Follow up call is in Thursday 9th. 
</t>
    </r>
    <r>
      <rPr>
        <b/>
        <sz val="10"/>
        <color rgb="FF000000"/>
        <rFont val="Calibri"/>
        <family val="2"/>
      </rPr>
      <t>3/14</t>
    </r>
    <r>
      <rPr>
        <sz val="10"/>
        <color rgb="FF000000"/>
        <rFont val="Calibri"/>
        <family val="2"/>
      </rPr>
      <t xml:space="preserve"> - Since so far Verizon has not provided the required details so SMB due date has been chnged to 4/30 and we are keep following up with Verizon.
</t>
    </r>
    <r>
      <rPr>
        <b/>
        <sz val="10"/>
        <color rgb="FF000000"/>
        <rFont val="Calibri"/>
        <family val="2"/>
      </rPr>
      <t>3/21</t>
    </r>
    <r>
      <rPr>
        <sz val="10"/>
        <color rgb="FF000000"/>
        <rFont val="Calibri"/>
        <family val="2"/>
      </rPr>
      <t xml:space="preserve"> --Verizon has added all the missing files in the impact sheet so moving it to green
</t>
    </r>
    <r>
      <rPr>
        <b/>
        <sz val="10"/>
        <color rgb="FF000000"/>
        <rFont val="Calibri"/>
        <family val="2"/>
      </rPr>
      <t xml:space="preserve">3/28 </t>
    </r>
    <r>
      <rPr>
        <sz val="10"/>
        <color rgb="FF000000"/>
        <rFont val="Calibri"/>
        <family val="2"/>
      </rPr>
      <t>-- Internal &amp; external mechIDs are created. Team is working on furthur activity.</t>
    </r>
  </si>
  <si>
    <t>401659b/418876 Globsys</t>
  </si>
  <si>
    <t>Taxing</t>
  </si>
  <si>
    <t>Test  Support</t>
  </si>
  <si>
    <t>NA for now</t>
  </si>
  <si>
    <t>We are behind on dev, due to E911 and Prod issues with FDB close out on first week of Mar. 
03/21 - FLNPA is back on track now. Coding is completed, UT in progress. Target to ST drop 03/31 for Pass1 apps.</t>
  </si>
  <si>
    <t>Internal dev completion dates for E911 are 10 March, after that additional resources will be enagged for FL NPA, ETA to green is 20th March.</t>
  </si>
  <si>
    <t xml:space="preserve">3/31/2023 - Paas1
4/27/2023 - Pass 2 </t>
  </si>
  <si>
    <t>Yet to create</t>
  </si>
  <si>
    <t xml:space="preserve">Connectivity testing failed as CRIS CASH does not have right access on destination directry on Xmarket/TLG. </t>
  </si>
  <si>
    <t>Work with interface and come to a conslusion by Mar-31st. Same situation is for SW usgae apps</t>
  </si>
  <si>
    <t>NA - No ST</t>
  </si>
  <si>
    <t>Test Support</t>
  </si>
  <si>
    <t>On-Track</t>
  </si>
  <si>
    <t>Testing is still not commenced out from CAPM side</t>
  </si>
  <si>
    <t>Test Only</t>
  </si>
  <si>
    <t>Configuration</t>
  </si>
  <si>
    <t xml:space="preserve">Testing not yet started, interfacing application(CAPM) notified that the release is pushed to 23.06.
</t>
  </si>
  <si>
    <t>EASE is not able to connect to SORD via MQ.</t>
  </si>
  <si>
    <t xml:space="preserve">Enageed MQ and SORD teams ETA to green is 3/7 </t>
  </si>
  <si>
    <t>7th Mar'23</t>
  </si>
  <si>
    <t xml:space="preserve">On - Track </t>
  </si>
  <si>
    <t>In-Progress</t>
  </si>
  <si>
    <t>YTS</t>
  </si>
  <si>
    <t>This work will get delivered in Pass 2. Also By looking at current production issues trend in AIRS, This might get further delayed and can get  Red flagged in future. expected in Apr and can be handled.</t>
  </si>
  <si>
    <t>This work will get delivered in Pass 2. Also this project involves integration testing with AIRS therefore this might get red flagged.</t>
  </si>
  <si>
    <t xml:space="preserve">Targetting for Pass 2 delivery due to amount of work and capacity challenges </t>
  </si>
  <si>
    <t>Deployed successfully. Validation looks good.</t>
  </si>
  <si>
    <t>Deployed successfully. Validation in progress.</t>
  </si>
  <si>
    <t>PID# 413008 - West E911 Data Reporting (ADR)</t>
  </si>
  <si>
    <t>PID# 413008 - West E911 Data Reporting (FSP)</t>
  </si>
  <si>
    <t>PMT-493440, PID-324811, CR814993 updates to Mobility TLG servers</t>
  </si>
  <si>
    <t>PMT493546 PID308259b Phase6 - Calnet 4 Migration Execution</t>
  </si>
  <si>
    <t>Retire App ARG: MCI-PB</t>
  </si>
  <si>
    <t xml:space="preserve">SMB 2017969  AMT/QTY ABMS Development
</t>
  </si>
  <si>
    <t xml:space="preserve">Targetting pass2 delivery </t>
  </si>
  <si>
    <t>3/172023</t>
  </si>
  <si>
    <t>SMB# TBD Verizon Server Change - COLLECTS
Note: Can't be shifted due to Vendor server change</t>
  </si>
  <si>
    <t>SMB# TBD Verizon Server Change - PTC
Note: Can't be shifted due to Vendor server change</t>
  </si>
  <si>
    <t>SMB-2021141 -- Verizon Server Migration (NDM to SFG for files sent/received from Verizon)</t>
  </si>
  <si>
    <t>Onshore helped with dev on this effort and we are in green now.</t>
  </si>
  <si>
    <t>Moved to 23.11</t>
  </si>
  <si>
    <t>Late commit</t>
  </si>
  <si>
    <t>This is being targetd for Pass 2 delivery for ST</t>
  </si>
  <si>
    <t>OOM 677, SCO file in West region (CA &amp; NV) for ERF,SOFE,PL10 &amp; EM</t>
  </si>
  <si>
    <t>YTC</t>
  </si>
  <si>
    <t>Late Commit Mandatory Project. On track to delver by BR01 April</t>
  </si>
  <si>
    <t>Extending hours to cater this mandatory projects</t>
  </si>
  <si>
    <t>AT&amp;T Cancelled SPI projects</t>
  </si>
  <si>
    <t>CR not yet approved</t>
  </si>
  <si>
    <t>Upgrade done in BT00 LPAR</t>
  </si>
  <si>
    <t xml:space="preserve">This is added as late impact to the project and that's why marked as amber, MAy trun to Green in upcoming weeks. </t>
  </si>
  <si>
    <t>Boss-Pac</t>
  </si>
  <si>
    <t>414657 Mandate Telco CA PPP Fee to Flat Fee</t>
  </si>
  <si>
    <t>BR not baselined yet.</t>
  </si>
  <si>
    <t>Activity</t>
  </si>
  <si>
    <t>DB Password changes for Schemas</t>
  </si>
  <si>
    <t xml:space="preserve">DB patching </t>
  </si>
  <si>
    <t xml:space="preserve">scripts update </t>
  </si>
  <si>
    <t xml:space="preserve">RIM inventory record validation </t>
  </si>
  <si>
    <t>Astra Vulnerabilities</t>
  </si>
  <si>
    <t>Adhoc requests</t>
  </si>
  <si>
    <t>Compliance Activities</t>
  </si>
  <si>
    <t>DAST(ASE) scan</t>
  </si>
  <si>
    <t xml:space="preserve">Deployments </t>
  </si>
  <si>
    <t xml:space="preserve">GI upgrade </t>
  </si>
  <si>
    <t xml:space="preserve">Interfacing application queries and Client Queries </t>
  </si>
  <si>
    <t xml:space="preserve">Mech ID SSL bot to add LSRDBA ID for alrets </t>
  </si>
  <si>
    <t>Mech-ID Password Change Activity In TestProd &amp;Dev</t>
  </si>
  <si>
    <t xml:space="preserve">Meetings - Daily Huddles Weekly/Bi-weekly/Other Meetings </t>
  </si>
  <si>
    <t xml:space="preserve">MOTS update </t>
  </si>
  <si>
    <t>Optimization</t>
  </si>
  <si>
    <t>Other maintenance tasks</t>
  </si>
  <si>
    <t xml:space="preserve">Other Vulnerabilities </t>
  </si>
  <si>
    <t xml:space="preserve">SAST scan </t>
  </si>
  <si>
    <t xml:space="preserve">Surveys </t>
  </si>
  <si>
    <t>System Documantation</t>
  </si>
  <si>
    <t xml:space="preserve">Trouble tickets </t>
  </si>
  <si>
    <t xml:space="preserve">Vulnerabilities Application </t>
  </si>
  <si>
    <t xml:space="preserve">Vulnerabilities OS </t>
  </si>
  <si>
    <t>Vulnerability Monitoring &amp; Investigation</t>
  </si>
  <si>
    <t>DB VM OS Patching</t>
  </si>
  <si>
    <t xml:space="preserve">Creating DB Queries,procedures and Jobs as per requirements </t>
  </si>
  <si>
    <t>SACT ticket handling</t>
  </si>
  <si>
    <t>Voltage software Upgrade activity</t>
  </si>
  <si>
    <t>MQ Version Upgrade(Request,Analyse and Validate)</t>
  </si>
  <si>
    <t>Automate manual task for Cloud Applications</t>
  </si>
  <si>
    <t>Apache Tomcat Upgrade</t>
  </si>
  <si>
    <t>RAM upgrade</t>
  </si>
  <si>
    <t>iagent and B2Bi certificate validation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</si>
</sst>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409]mmm\-yy;@"/>
    <numFmt numFmtId="166" formatCode="0.0%"/>
    <numFmt numFmtId="167" formatCode="0.00;[Red]0.00"/>
  </numFmts>
  <fonts count="39">
    <font>
      <sz val="11"/>
      <color theme="1"/>
      <name val="Calibri"/>
      <family val="2"/>
      <scheme val="minor"/>
    </font>
    <font>
      <sz val="9"/>
      <color theme="1"/>
      <name val="Calibri"/>
      <family val="2"/>
      <scheme val="minor"/>
    </font>
    <font>
      <sz val="9"/>
      <name val="Calibri"/>
      <family val="2"/>
    </font>
    <font>
      <sz val="9"/>
      <color theme="1"/>
      <name val="Calibri"/>
      <family val="2"/>
    </font>
    <font>
      <b/>
      <sz val="9"/>
      <color theme="0"/>
      <name val="Calibri"/>
      <family val="2"/>
      <scheme val="minor"/>
    </font>
    <font>
      <b/>
      <sz val="9"/>
      <color theme="1"/>
      <name val="Calibri"/>
      <family val="2"/>
      <scheme val="minor"/>
    </font>
    <font>
      <b/>
      <sz val="9"/>
      <color indexed="8"/>
      <name val="Calibri"/>
      <family val="2"/>
    </font>
    <font>
      <sz val="8"/>
      <name val="Calibri"/>
      <family val="2"/>
      <scheme val="minor"/>
    </font>
    <font>
      <sz val="9"/>
      <color rgb="FF000000"/>
      <name val="Calibri"/>
      <family val="2"/>
    </font>
    <font>
      <sz val="10"/>
      <color rgb="FF000000"/>
      <name val="Calibri"/>
      <family val="2"/>
    </font>
    <font>
      <b/>
      <sz val="11"/>
      <color rgb="FF000000"/>
      <name val="Calibri"/>
      <family val="2"/>
    </font>
    <font>
      <sz val="11"/>
      <color rgb="FF000000"/>
      <name val="Calibri"/>
      <family val="2"/>
    </font>
    <font>
      <sz val="9"/>
      <color rgb="FF000000"/>
      <name val="Calibri"/>
      <family val="2"/>
      <scheme val="minor"/>
    </font>
    <font>
      <sz val="11"/>
      <color rgb="FF242424"/>
      <name val="-Apple-System"/>
      <charset val="1"/>
    </font>
    <font>
      <b/>
      <sz val="11"/>
      <color theme="1"/>
      <name val="Calibri"/>
      <family val="2"/>
      <scheme val="minor"/>
    </font>
    <font>
      <b/>
      <sz val="14"/>
      <color theme="1"/>
      <name val="Calibri"/>
      <family val="2"/>
      <scheme val="minor"/>
    </font>
    <font>
      <sz val="12"/>
      <color theme="1"/>
      <name val="Calibri"/>
      <family val="2"/>
      <scheme val="minor"/>
    </font>
    <font>
      <b/>
      <sz val="12"/>
      <color theme="1"/>
      <name val="Calibri"/>
      <family val="2"/>
      <scheme val="minor"/>
    </font>
    <font>
      <b/>
      <sz val="18"/>
      <color theme="1"/>
      <name val="Calibri"/>
      <family val="2"/>
      <scheme val="minor"/>
    </font>
    <font>
      <sz val="11"/>
      <color theme="1"/>
      <name val="Calibri"/>
      <family val="2"/>
      <scheme val="minor"/>
    </font>
    <font>
      <sz val="9"/>
      <name val="Calibri"/>
      <family val="2"/>
      <scheme val="minor"/>
    </font>
    <font>
      <sz val="9"/>
      <color indexed="81"/>
      <name val="Tahoma"/>
      <family val="2"/>
    </font>
    <font>
      <b/>
      <sz val="9"/>
      <color indexed="81"/>
      <name val="Tahoma"/>
      <family val="2"/>
    </font>
    <font>
      <b/>
      <sz val="11"/>
      <color rgb="FFC00000"/>
      <name val="Calibri"/>
      <family val="2"/>
      <scheme val="minor"/>
    </font>
    <font>
      <sz val="9"/>
      <color rgb="FFFF0000"/>
      <name val="Calibri"/>
      <family val="2"/>
    </font>
    <font>
      <b/>
      <sz val="10"/>
      <color theme="1"/>
      <name val="Calibri"/>
      <family val="2"/>
      <scheme val="minor"/>
    </font>
    <font>
      <sz val="10"/>
      <color theme="1"/>
      <name val="Calibri"/>
      <family val="2"/>
      <scheme val="minor"/>
    </font>
    <font>
      <sz val="10"/>
      <color rgb="FF000000"/>
      <name val="Calibri"/>
      <family val="2"/>
      <scheme val="minor"/>
    </font>
    <font>
      <sz val="10"/>
      <color rgb="FF444444"/>
      <name val="Calibri"/>
      <family val="2"/>
      <scheme val="minor"/>
    </font>
    <font>
      <sz val="10"/>
      <name val="Calibri"/>
      <family val="2"/>
      <scheme val="minor"/>
    </font>
    <font>
      <sz val="10"/>
      <color theme="0"/>
      <name val="Calibri"/>
      <family val="2"/>
      <scheme val="minor"/>
    </font>
    <font>
      <b/>
      <sz val="10"/>
      <color rgb="FF000000"/>
      <name val="Calibri"/>
      <family val="2"/>
    </font>
    <font>
      <sz val="11"/>
      <color theme="1"/>
      <name val="Calibri"/>
      <family val="2"/>
    </font>
    <font>
      <i/>
      <strike/>
      <sz val="9"/>
      <color theme="1"/>
      <name val="Calibri"/>
      <family val="2"/>
      <scheme val="minor"/>
    </font>
    <font>
      <sz val="11"/>
      <color rgb="FFFF0000"/>
      <name val="Calibri"/>
      <family val="2"/>
      <scheme val="minor"/>
    </font>
    <font>
      <sz val="11"/>
      <color rgb="FFFF0000"/>
      <name val="Calibri"/>
      <family val="2"/>
    </font>
    <font>
      <sz val="9"/>
      <color rgb="FFFF0000"/>
      <name val="Calibri"/>
      <family val="2"/>
      <scheme val="minor"/>
    </font>
    <font>
      <sz val="11"/>
      <name val="Calibri"/>
      <family val="2"/>
      <scheme val="minor"/>
    </font>
    <font>
      <sz val="9"/>
      <color rgb="FF7030A0"/>
      <name val="Calibri"/>
      <family val="2"/>
      <scheme val="minor"/>
    </font>
  </fonts>
  <fills count="36">
    <fill>
      <patternFill patternType="none"/>
    </fill>
    <fill>
      <patternFill patternType="gray125"/>
    </fill>
    <fill>
      <patternFill patternType="solid">
        <fgColor theme="4"/>
        <bgColor theme="4"/>
      </patternFill>
    </fill>
    <fill>
      <patternFill patternType="solid">
        <fgColor theme="2"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rgb="FFD9E1F2"/>
        <bgColor rgb="FFD9E1F2"/>
      </patternFill>
    </fill>
    <fill>
      <patternFill patternType="solid">
        <fgColor rgb="FFAEAAAA"/>
        <bgColor rgb="FF000000"/>
      </patternFill>
    </fill>
    <fill>
      <patternFill patternType="solid">
        <fgColor rgb="FFFFFFFF"/>
        <bgColor rgb="FF000000"/>
      </patternFill>
    </fill>
    <fill>
      <patternFill patternType="solid">
        <fgColor rgb="FFFFFF00"/>
        <bgColor rgb="FF000000"/>
      </patternFill>
    </fill>
    <fill>
      <patternFill patternType="solid">
        <fgColor theme="4" tint="0.79998168889431442"/>
        <bgColor theme="4" tint="0.79998168889431442"/>
      </patternFill>
    </fill>
    <fill>
      <patternFill patternType="solid">
        <fgColor rgb="FFA9D08E"/>
        <bgColor indexed="64"/>
      </patternFill>
    </fill>
    <fill>
      <patternFill patternType="solid">
        <fgColor rgb="FFFFC000"/>
        <bgColor indexed="64"/>
      </patternFill>
    </fill>
    <fill>
      <patternFill patternType="solid">
        <fgColor rgb="FFA6A6A6"/>
        <bgColor rgb="FF000000"/>
      </patternFill>
    </fill>
    <fill>
      <patternFill patternType="solid">
        <fgColor rgb="FFFFFFFF"/>
        <bgColor indexed="64"/>
      </patternFill>
    </fill>
    <fill>
      <patternFill patternType="solid">
        <fgColor rgb="FF00B0F0"/>
        <bgColor indexed="64"/>
      </patternFill>
    </fill>
    <fill>
      <patternFill patternType="solid">
        <fgColor theme="4" tint="0.59999389629810485"/>
        <bgColor indexed="64"/>
      </patternFill>
    </fill>
    <fill>
      <patternFill patternType="solid">
        <fgColor theme="5"/>
        <bgColor theme="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4" tint="0.59999389629810485"/>
        <bgColor theme="4" tint="0.79998168889431442"/>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rgb="FF92D050"/>
        <bgColor theme="4" tint="0.79998168889431442"/>
      </patternFill>
    </fill>
    <fill>
      <patternFill patternType="solid">
        <fgColor theme="0"/>
        <bgColor indexed="64"/>
      </patternFill>
    </fill>
    <fill>
      <patternFill patternType="solid">
        <fgColor rgb="FF92D050"/>
        <bgColor rgb="FFD9E1F2"/>
      </patternFill>
    </fill>
    <fill>
      <patternFill patternType="solid">
        <fgColor rgb="FFFFC000"/>
        <bgColor rgb="FF000000"/>
      </patternFill>
    </fill>
    <fill>
      <patternFill patternType="solid">
        <fgColor rgb="FFFFC000"/>
        <bgColor rgb="FFD9E1F2"/>
      </patternFill>
    </fill>
    <fill>
      <patternFill patternType="solid">
        <fgColor rgb="FFFFC000"/>
        <bgColor theme="4" tint="0.79998168889431442"/>
      </patternFill>
    </fill>
    <fill>
      <patternFill patternType="solid">
        <fgColor theme="7"/>
        <bgColor indexed="64"/>
      </patternFill>
    </fill>
  </fills>
  <borders count="54">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indexed="64"/>
      </right>
      <top/>
      <bottom style="thin">
        <color indexed="64"/>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indexed="64"/>
      </right>
      <top style="thin">
        <color indexed="64"/>
      </top>
      <bottom style="thin">
        <color indexed="64"/>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theme="4" tint="0.39997558519241921"/>
      </left>
      <right/>
      <top style="thin">
        <color theme="4" tint="0.39997558519241921"/>
      </top>
      <bottom/>
      <diagonal/>
    </border>
    <border>
      <left/>
      <right style="thin">
        <color indexed="64"/>
      </right>
      <top style="thin">
        <color indexed="64"/>
      </top>
      <bottom/>
      <diagonal/>
    </border>
    <border>
      <left/>
      <right style="thin">
        <color rgb="FF000000"/>
      </right>
      <top style="thin">
        <color rgb="FF000000"/>
      </top>
      <bottom/>
      <diagonal/>
    </border>
    <border>
      <left/>
      <right style="thin">
        <color rgb="FF000000"/>
      </right>
      <top/>
      <bottom style="thin">
        <color rgb="FF000000"/>
      </bottom>
      <diagonal/>
    </border>
    <border>
      <left/>
      <right/>
      <top style="thin">
        <color theme="4" tint="0.39997558519241921"/>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rgb="FF000000"/>
      </right>
      <top style="thin">
        <color indexed="64"/>
      </top>
      <bottom style="thin">
        <color rgb="FF000000"/>
      </bottom>
      <diagonal/>
    </border>
    <border>
      <left style="thin">
        <color rgb="FF000000"/>
      </left>
      <right style="thin">
        <color rgb="FF000000"/>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indexed="64"/>
      </left>
      <right style="thin">
        <color rgb="FF000000"/>
      </right>
      <top style="thin">
        <color rgb="FF000000"/>
      </top>
      <bottom style="thin">
        <color rgb="FF000000"/>
      </bottom>
      <diagonal/>
    </border>
    <border>
      <left style="thin">
        <color indexed="64"/>
      </left>
      <right style="thin">
        <color rgb="FF000000"/>
      </right>
      <top style="thin">
        <color rgb="FF000000"/>
      </top>
      <bottom style="thin">
        <color indexed="64"/>
      </bottom>
      <diagonal/>
    </border>
    <border>
      <left style="thin">
        <color rgb="FF000000"/>
      </left>
      <right/>
      <top style="thin">
        <color rgb="FF000000"/>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top/>
      <bottom/>
      <diagonal/>
    </border>
  </borders>
  <cellStyleXfs count="2">
    <xf numFmtId="0" fontId="0" fillId="0" borderId="0"/>
    <xf numFmtId="9" fontId="19" fillId="0" borderId="0" applyFont="0" applyFill="0" applyBorder="0" applyAlignment="0" applyProtection="0"/>
  </cellStyleXfs>
  <cellXfs count="727">
    <xf numFmtId="0" fontId="0" fillId="0" borderId="0" xfId="0"/>
    <xf numFmtId="0" fontId="0" fillId="0" borderId="0" xfId="0" pivotButton="1"/>
    <xf numFmtId="1" fontId="0" fillId="0" borderId="0" xfId="0" applyNumberFormat="1"/>
    <xf numFmtId="164" fontId="0" fillId="0" borderId="0" xfId="0" applyNumberFormat="1"/>
    <xf numFmtId="0" fontId="3" fillId="0" borderId="5" xfId="0" applyFont="1" applyBorder="1" applyAlignment="1">
      <alignment horizontal="left"/>
    </xf>
    <xf numFmtId="0" fontId="1" fillId="0" borderId="0" xfId="0" applyFont="1" applyAlignment="1">
      <alignment horizontal="left"/>
    </xf>
    <xf numFmtId="0" fontId="1" fillId="3" borderId="0" xfId="0" applyFont="1" applyFill="1" applyAlignment="1">
      <alignment horizontal="left"/>
    </xf>
    <xf numFmtId="49" fontId="1" fillId="0" borderId="0" xfId="0" applyNumberFormat="1" applyFont="1" applyAlignment="1">
      <alignment horizontal="left"/>
    </xf>
    <xf numFmtId="0" fontId="8" fillId="0" borderId="0" xfId="0" applyFont="1"/>
    <xf numFmtId="0" fontId="8" fillId="0" borderId="4" xfId="0" applyFont="1" applyBorder="1"/>
    <xf numFmtId="0" fontId="1" fillId="0" borderId="0" xfId="0" applyFont="1" applyAlignment="1">
      <alignment horizontal="left" wrapText="1"/>
    </xf>
    <xf numFmtId="0" fontId="9" fillId="0" borderId="5" xfId="0" applyFont="1" applyBorder="1"/>
    <xf numFmtId="0" fontId="9" fillId="6" borderId="5" xfId="0" applyFont="1" applyFill="1" applyBorder="1"/>
    <xf numFmtId="0" fontId="9" fillId="6" borderId="5" xfId="0" applyFont="1" applyFill="1" applyBorder="1" applyAlignment="1">
      <alignment wrapText="1"/>
    </xf>
    <xf numFmtId="0" fontId="9" fillId="9" borderId="5" xfId="0" applyFont="1" applyFill="1" applyBorder="1"/>
    <xf numFmtId="0" fontId="9" fillId="0" borderId="5" xfId="0" applyFont="1" applyBorder="1" applyAlignment="1">
      <alignment wrapText="1"/>
    </xf>
    <xf numFmtId="0" fontId="1" fillId="0" borderId="5" xfId="0" applyFont="1" applyBorder="1" applyAlignment="1">
      <alignment horizontal="left"/>
    </xf>
    <xf numFmtId="0" fontId="1" fillId="6" borderId="5" xfId="0" applyFont="1" applyFill="1" applyBorder="1" applyAlignment="1">
      <alignment horizontal="left"/>
    </xf>
    <xf numFmtId="0" fontId="1" fillId="3" borderId="5" xfId="0" applyFont="1" applyFill="1" applyBorder="1" applyAlignment="1">
      <alignment horizontal="left"/>
    </xf>
    <xf numFmtId="0" fontId="1" fillId="6" borderId="7" xfId="0" applyFont="1" applyFill="1" applyBorder="1" applyAlignment="1">
      <alignment horizontal="left"/>
    </xf>
    <xf numFmtId="0" fontId="1" fillId="3" borderId="7" xfId="0" applyFont="1" applyFill="1" applyBorder="1" applyAlignment="1">
      <alignment horizontal="left"/>
    </xf>
    <xf numFmtId="0" fontId="1" fillId="0" borderId="7" xfId="0" applyFont="1" applyBorder="1" applyAlignment="1">
      <alignment horizontal="left"/>
    </xf>
    <xf numFmtId="0" fontId="8" fillId="6" borderId="5" xfId="0" applyFont="1" applyFill="1" applyBorder="1"/>
    <xf numFmtId="0" fontId="1" fillId="0" borderId="8" xfId="0" applyFont="1" applyBorder="1" applyAlignment="1">
      <alignment horizontal="left"/>
    </xf>
    <xf numFmtId="0" fontId="1" fillId="3" borderId="8" xfId="0" applyFont="1" applyFill="1" applyBorder="1" applyAlignment="1">
      <alignment horizontal="left"/>
    </xf>
    <xf numFmtId="0" fontId="1" fillId="10" borderId="11" xfId="0" applyFont="1" applyFill="1" applyBorder="1" applyAlignment="1">
      <alignment horizontal="left"/>
    </xf>
    <xf numFmtId="0" fontId="1" fillId="10" borderId="1" xfId="0" applyFont="1" applyFill="1" applyBorder="1" applyAlignment="1">
      <alignment horizontal="left"/>
    </xf>
    <xf numFmtId="0" fontId="9" fillId="6" borderId="0" xfId="0" applyFont="1" applyFill="1"/>
    <xf numFmtId="0" fontId="0" fillId="0" borderId="4" xfId="0" applyBorder="1"/>
    <xf numFmtId="0" fontId="1" fillId="6" borderId="9" xfId="0" applyFont="1" applyFill="1" applyBorder="1" applyAlignment="1">
      <alignment horizontal="left"/>
    </xf>
    <xf numFmtId="0" fontId="1" fillId="6" borderId="13" xfId="0" applyFont="1" applyFill="1" applyBorder="1" applyAlignment="1">
      <alignment horizontal="left"/>
    </xf>
    <xf numFmtId="0" fontId="1" fillId="6" borderId="14" xfId="0" applyFont="1" applyFill="1" applyBorder="1" applyAlignment="1">
      <alignment horizontal="left"/>
    </xf>
    <xf numFmtId="0" fontId="1" fillId="6" borderId="15" xfId="0" applyFont="1" applyFill="1" applyBorder="1" applyAlignment="1">
      <alignment horizontal="left"/>
    </xf>
    <xf numFmtId="0" fontId="1" fillId="6" borderId="16" xfId="0" applyFont="1" applyFill="1" applyBorder="1" applyAlignment="1">
      <alignment horizontal="left"/>
    </xf>
    <xf numFmtId="0" fontId="1" fillId="6" borderId="17" xfId="0" applyFont="1" applyFill="1" applyBorder="1" applyAlignment="1">
      <alignment horizontal="left"/>
    </xf>
    <xf numFmtId="0" fontId="1" fillId="6" borderId="18" xfId="0" applyFont="1" applyFill="1" applyBorder="1" applyAlignment="1">
      <alignment horizontal="left"/>
    </xf>
    <xf numFmtId="0" fontId="1" fillId="6" borderId="19" xfId="0" applyFont="1" applyFill="1" applyBorder="1" applyAlignment="1">
      <alignment horizontal="left"/>
    </xf>
    <xf numFmtId="0" fontId="1" fillId="6" borderId="20" xfId="0" applyFont="1" applyFill="1" applyBorder="1" applyAlignment="1">
      <alignment horizontal="left" wrapText="1"/>
    </xf>
    <xf numFmtId="0" fontId="1" fillId="6" borderId="20" xfId="0" applyFont="1" applyFill="1" applyBorder="1" applyAlignment="1">
      <alignment horizontal="left"/>
    </xf>
    <xf numFmtId="0" fontId="1" fillId="6" borderId="21" xfId="0" applyFont="1" applyFill="1" applyBorder="1" applyAlignment="1">
      <alignment horizontal="left"/>
    </xf>
    <xf numFmtId="16" fontId="1" fillId="6" borderId="5" xfId="0" applyNumberFormat="1" applyFont="1" applyFill="1" applyBorder="1" applyAlignment="1">
      <alignment horizontal="left"/>
    </xf>
    <xf numFmtId="0" fontId="1" fillId="6" borderId="0" xfId="0" applyFont="1" applyFill="1" applyAlignment="1">
      <alignment horizontal="left"/>
    </xf>
    <xf numFmtId="0" fontId="1" fillId="0" borderId="1" xfId="0" applyFont="1" applyBorder="1" applyAlignment="1">
      <alignment horizontal="left"/>
    </xf>
    <xf numFmtId="0" fontId="1" fillId="3" borderId="15" xfId="0" applyFont="1" applyFill="1" applyBorder="1" applyAlignment="1">
      <alignment horizontal="left"/>
    </xf>
    <xf numFmtId="0" fontId="1" fillId="3" borderId="20" xfId="0" applyFont="1" applyFill="1" applyBorder="1" applyAlignment="1">
      <alignment horizontal="left"/>
    </xf>
    <xf numFmtId="0" fontId="1" fillId="6" borderId="23" xfId="0" applyFont="1" applyFill="1" applyBorder="1" applyAlignment="1">
      <alignment horizontal="left"/>
    </xf>
    <xf numFmtId="0" fontId="1" fillId="6" borderId="7" xfId="0" applyFont="1" applyFill="1" applyBorder="1" applyAlignment="1">
      <alignment horizontal="left" wrapText="1"/>
    </xf>
    <xf numFmtId="0" fontId="1" fillId="6" borderId="24" xfId="0" applyFont="1" applyFill="1" applyBorder="1" applyAlignment="1">
      <alignment horizontal="left"/>
    </xf>
    <xf numFmtId="0" fontId="3" fillId="0" borderId="4" xfId="0" applyFont="1" applyBorder="1" applyAlignment="1">
      <alignment horizontal="left" vertical="top"/>
    </xf>
    <xf numFmtId="0" fontId="8" fillId="0" borderId="12" xfId="0" applyFont="1" applyBorder="1"/>
    <xf numFmtId="0" fontId="1" fillId="11" borderId="5" xfId="0" applyFont="1" applyFill="1" applyBorder="1" applyAlignment="1">
      <alignment horizontal="left"/>
    </xf>
    <xf numFmtId="0" fontId="12" fillId="0" borderId="0" xfId="0" applyFont="1" applyAlignment="1">
      <alignment horizontal="left"/>
    </xf>
    <xf numFmtId="0" fontId="12" fillId="0" borderId="0" xfId="0" applyFont="1"/>
    <xf numFmtId="0" fontId="12" fillId="0" borderId="0" xfId="0" applyFont="1" applyAlignment="1">
      <alignment horizontal="left" wrapText="1"/>
    </xf>
    <xf numFmtId="0" fontId="8" fillId="7" borderId="5" xfId="0" applyFont="1" applyFill="1" applyBorder="1"/>
    <xf numFmtId="0" fontId="8" fillId="0" borderId="5" xfId="0" applyFont="1" applyBorder="1"/>
    <xf numFmtId="2" fontId="8" fillId="6" borderId="5" xfId="0" applyNumberFormat="1" applyFont="1" applyFill="1" applyBorder="1"/>
    <xf numFmtId="2" fontId="8" fillId="0" borderId="5" xfId="0" applyNumberFormat="1" applyFont="1" applyBorder="1"/>
    <xf numFmtId="0" fontId="8" fillId="8" borderId="5" xfId="0" applyFont="1" applyFill="1" applyBorder="1"/>
    <xf numFmtId="0" fontId="8" fillId="7" borderId="0" xfId="0" applyFont="1" applyFill="1"/>
    <xf numFmtId="0" fontId="9" fillId="0" borderId="0" xfId="0" applyFont="1"/>
    <xf numFmtId="0" fontId="8" fillId="11" borderId="5" xfId="0" applyFont="1" applyFill="1" applyBorder="1" applyAlignment="1">
      <alignment horizontal="left"/>
    </xf>
    <xf numFmtId="0" fontId="8" fillId="0" borderId="0" xfId="0" applyFont="1" applyAlignment="1">
      <alignment horizontal="left"/>
    </xf>
    <xf numFmtId="0" fontId="8" fillId="0" borderId="4" xfId="0" applyFont="1" applyBorder="1" applyAlignment="1">
      <alignment horizontal="left" vertical="top"/>
    </xf>
    <xf numFmtId="0" fontId="11" fillId="8" borderId="5" xfId="0" applyFont="1" applyFill="1" applyBorder="1" applyAlignment="1">
      <alignment horizontal="left" vertical="top"/>
    </xf>
    <xf numFmtId="0" fontId="8" fillId="8" borderId="22" xfId="0" applyFont="1" applyFill="1" applyBorder="1" applyAlignment="1">
      <alignment horizontal="left" vertical="top"/>
    </xf>
    <xf numFmtId="0" fontId="11" fillId="0" borderId="22" xfId="0" applyFont="1" applyBorder="1" applyAlignment="1">
      <alignment horizontal="left" vertical="top"/>
    </xf>
    <xf numFmtId="0" fontId="11" fillId="0" borderId="22" xfId="0" applyFont="1" applyBorder="1"/>
    <xf numFmtId="0" fontId="8" fillId="0" borderId="10" xfId="0" applyFont="1" applyBorder="1" applyAlignment="1">
      <alignment horizontal="left" vertical="top"/>
    </xf>
    <xf numFmtId="0" fontId="11" fillId="8" borderId="12" xfId="0" applyFont="1" applyFill="1" applyBorder="1" applyAlignment="1">
      <alignment horizontal="left" vertical="top"/>
    </xf>
    <xf numFmtId="0" fontId="8" fillId="8" borderId="12" xfId="0" applyFont="1" applyFill="1" applyBorder="1" applyAlignment="1">
      <alignment horizontal="left" vertical="top"/>
    </xf>
    <xf numFmtId="0" fontId="11" fillId="0" borderId="12" xfId="0" applyFont="1" applyBorder="1" applyAlignment="1">
      <alignment horizontal="left" vertical="top"/>
    </xf>
    <xf numFmtId="0" fontId="11" fillId="0" borderId="12" xfId="0" applyFont="1" applyBorder="1"/>
    <xf numFmtId="0" fontId="11" fillId="0" borderId="12" xfId="0" quotePrefix="1" applyFont="1" applyBorder="1" applyAlignment="1">
      <alignment horizontal="left" vertical="top"/>
    </xf>
    <xf numFmtId="0" fontId="11" fillId="0" borderId="10" xfId="0" applyFont="1" applyBorder="1"/>
    <xf numFmtId="0" fontId="11" fillId="0" borderId="12" xfId="0" applyFont="1" applyBorder="1" applyAlignment="1">
      <alignment wrapText="1"/>
    </xf>
    <xf numFmtId="0" fontId="8" fillId="0" borderId="0" xfId="0" applyFont="1" applyAlignment="1">
      <alignment horizontal="left" vertical="top" wrapText="1"/>
    </xf>
    <xf numFmtId="2" fontId="1" fillId="0" borderId="0" xfId="0" applyNumberFormat="1" applyFont="1" applyAlignment="1">
      <alignment horizontal="left"/>
    </xf>
    <xf numFmtId="0" fontId="1" fillId="4" borderId="0" xfId="0" applyFont="1" applyFill="1" applyAlignment="1">
      <alignment horizontal="left"/>
    </xf>
    <xf numFmtId="0" fontId="4" fillId="2" borderId="25" xfId="0" applyFont="1" applyFill="1" applyBorder="1" applyAlignment="1">
      <alignment horizontal="left" vertical="top"/>
    </xf>
    <xf numFmtId="0" fontId="1" fillId="0" borderId="0" xfId="0" applyFont="1" applyAlignment="1">
      <alignment horizontal="left" vertical="top"/>
    </xf>
    <xf numFmtId="0" fontId="1" fillId="0" borderId="30" xfId="0" applyFont="1" applyBorder="1" applyAlignment="1">
      <alignment horizontal="left" vertical="top"/>
    </xf>
    <xf numFmtId="0" fontId="1" fillId="0" borderId="7" xfId="0" applyFont="1" applyBorder="1" applyAlignment="1">
      <alignment horizontal="left" vertical="top"/>
    </xf>
    <xf numFmtId="0" fontId="1" fillId="0" borderId="3" xfId="0" applyFont="1" applyBorder="1" applyAlignment="1">
      <alignment horizontal="left" vertical="top"/>
    </xf>
    <xf numFmtId="0" fontId="2" fillId="0" borderId="4" xfId="0" applyFont="1" applyBorder="1" applyAlignment="1">
      <alignment horizontal="left" vertical="top"/>
    </xf>
    <xf numFmtId="0" fontId="3" fillId="0" borderId="6" xfId="0" applyFont="1" applyBorder="1" applyAlignment="1">
      <alignment horizontal="left" vertical="top"/>
    </xf>
    <xf numFmtId="0" fontId="1" fillId="0" borderId="4" xfId="0" applyFont="1" applyBorder="1" applyAlignment="1">
      <alignment horizontal="left" vertical="top"/>
    </xf>
    <xf numFmtId="0" fontId="3" fillId="0" borderId="9" xfId="0" applyFont="1" applyBorder="1" applyAlignment="1">
      <alignment horizontal="left" vertical="top"/>
    </xf>
    <xf numFmtId="0" fontId="3" fillId="0" borderId="8" xfId="0" applyFont="1" applyBorder="1" applyAlignment="1">
      <alignment horizontal="left" vertical="top"/>
    </xf>
    <xf numFmtId="0" fontId="3" fillId="0" borderId="5" xfId="0" applyFont="1" applyBorder="1" applyAlignment="1">
      <alignment horizontal="left" vertical="top"/>
    </xf>
    <xf numFmtId="0" fontId="3" fillId="0" borderId="10" xfId="0" applyFont="1" applyBorder="1" applyAlignment="1">
      <alignment horizontal="left" vertical="top"/>
    </xf>
    <xf numFmtId="0" fontId="1" fillId="5" borderId="4" xfId="0" applyFont="1" applyFill="1" applyBorder="1" applyAlignment="1">
      <alignment horizontal="left" vertical="top"/>
    </xf>
    <xf numFmtId="0" fontId="1" fillId="5" borderId="0" xfId="0" applyFont="1" applyFill="1" applyAlignment="1">
      <alignment horizontal="left" vertical="top"/>
    </xf>
    <xf numFmtId="0" fontId="5" fillId="5" borderId="5" xfId="0" applyFont="1" applyFill="1" applyBorder="1" applyAlignment="1">
      <alignment horizontal="left" vertical="top"/>
    </xf>
    <xf numFmtId="0" fontId="6" fillId="16" borderId="5" xfId="0" applyFont="1" applyFill="1" applyBorder="1" applyAlignment="1">
      <alignment horizontal="left" vertical="top" wrapText="1"/>
    </xf>
    <xf numFmtId="0" fontId="6" fillId="0" borderId="0" xfId="0" applyFont="1" applyAlignment="1">
      <alignment horizontal="left" vertical="top" wrapText="1"/>
    </xf>
    <xf numFmtId="0" fontId="4" fillId="2" borderId="2" xfId="0" applyFont="1" applyFill="1" applyBorder="1" applyAlignment="1">
      <alignment horizontal="left" vertical="top"/>
    </xf>
    <xf numFmtId="0" fontId="4" fillId="2" borderId="0" xfId="0" applyFont="1" applyFill="1" applyAlignment="1">
      <alignment horizontal="left" vertical="top"/>
    </xf>
    <xf numFmtId="165" fontId="1" fillId="0" borderId="0" xfId="0" applyNumberFormat="1" applyFont="1" applyAlignment="1">
      <alignment horizontal="left" vertical="top"/>
    </xf>
    <xf numFmtId="0" fontId="1" fillId="0" borderId="5" xfId="0" applyFont="1" applyBorder="1" applyAlignment="1">
      <alignment horizontal="left" vertical="top"/>
    </xf>
    <xf numFmtId="0" fontId="2" fillId="0" borderId="5" xfId="0" applyFont="1" applyBorder="1" applyAlignment="1">
      <alignment horizontal="left" vertical="top"/>
    </xf>
    <xf numFmtId="0" fontId="2" fillId="0" borderId="0" xfId="0" applyFont="1" applyAlignment="1">
      <alignment horizontal="left" vertical="top"/>
    </xf>
    <xf numFmtId="49" fontId="2" fillId="0" borderId="0" xfId="0" applyNumberFormat="1" applyFont="1" applyAlignment="1">
      <alignment horizontal="left" vertical="top"/>
    </xf>
    <xf numFmtId="0" fontId="1" fillId="0" borderId="22" xfId="0" applyFont="1" applyBorder="1" applyAlignment="1">
      <alignment horizontal="left" vertical="top"/>
    </xf>
    <xf numFmtId="0" fontId="3" fillId="0" borderId="22" xfId="0" applyFont="1" applyBorder="1" applyAlignment="1">
      <alignment horizontal="left" vertical="top"/>
    </xf>
    <xf numFmtId="0" fontId="1" fillId="0" borderId="1" xfId="0" applyFont="1" applyBorder="1" applyAlignment="1">
      <alignment horizontal="left" vertical="top"/>
    </xf>
    <xf numFmtId="0" fontId="1" fillId="0" borderId="2" xfId="0" applyFont="1" applyBorder="1" applyAlignment="1">
      <alignment horizontal="left" vertical="top"/>
    </xf>
    <xf numFmtId="0" fontId="3" fillId="0" borderId="5" xfId="0" applyFont="1" applyBorder="1" applyAlignment="1">
      <alignment horizontal="left" vertical="top" wrapText="1"/>
    </xf>
    <xf numFmtId="0" fontId="2" fillId="0" borderId="26" xfId="0" applyFont="1" applyBorder="1" applyAlignment="1">
      <alignment horizontal="left" vertical="top"/>
    </xf>
    <xf numFmtId="0" fontId="3" fillId="4" borderId="5" xfId="0" applyFont="1" applyFill="1" applyBorder="1" applyAlignment="1">
      <alignment horizontal="left" vertical="top"/>
    </xf>
    <xf numFmtId="0" fontId="2" fillId="4" borderId="5" xfId="0" applyFont="1" applyFill="1" applyBorder="1" applyAlignment="1">
      <alignment horizontal="left" vertical="top"/>
    </xf>
    <xf numFmtId="2" fontId="2" fillId="0" borderId="0" xfId="0" applyNumberFormat="1" applyFont="1" applyAlignment="1">
      <alignment horizontal="left" vertical="top"/>
    </xf>
    <xf numFmtId="0" fontId="2" fillId="0" borderId="27" xfId="0" applyFont="1" applyBorder="1" applyAlignment="1">
      <alignment horizontal="left" vertical="top" wrapText="1"/>
    </xf>
    <xf numFmtId="0" fontId="2" fillId="0" borderId="13" xfId="0" applyFont="1" applyBorder="1" applyAlignment="1">
      <alignment horizontal="left" vertical="top"/>
    </xf>
    <xf numFmtId="49" fontId="1" fillId="0" borderId="3" xfId="0" applyNumberFormat="1" applyFont="1" applyBorder="1" applyAlignment="1">
      <alignment horizontal="left" vertical="top"/>
    </xf>
    <xf numFmtId="0" fontId="8" fillId="0" borderId="8" xfId="0" applyFont="1" applyBorder="1" applyAlignment="1">
      <alignment horizontal="left" vertical="top"/>
    </xf>
    <xf numFmtId="49" fontId="1" fillId="0" borderId="1" xfId="0" applyNumberFormat="1" applyFont="1" applyBorder="1" applyAlignment="1">
      <alignment horizontal="left" vertical="top"/>
    </xf>
    <xf numFmtId="0" fontId="3" fillId="0" borderId="0" xfId="0" applyFont="1" applyAlignment="1">
      <alignment horizontal="left" vertical="top"/>
    </xf>
    <xf numFmtId="0" fontId="2" fillId="0" borderId="4" xfId="0" applyFont="1" applyBorder="1" applyAlignment="1">
      <alignment horizontal="left" vertical="top" wrapText="1"/>
    </xf>
    <xf numFmtId="0" fontId="2" fillId="0" borderId="6" xfId="0" applyFont="1" applyBorder="1" applyAlignment="1">
      <alignment horizontal="left" vertical="top"/>
    </xf>
    <xf numFmtId="0" fontId="2" fillId="0" borderId="7" xfId="0" applyFont="1" applyBorder="1" applyAlignment="1">
      <alignment horizontal="left" vertical="top" wrapText="1"/>
    </xf>
    <xf numFmtId="0" fontId="3" fillId="0" borderId="0" xfId="0" applyFont="1" applyAlignment="1">
      <alignment horizontal="left" vertical="top" wrapText="1"/>
    </xf>
    <xf numFmtId="0" fontId="3" fillId="0" borderId="13" xfId="0" applyFont="1" applyBorder="1" applyAlignment="1">
      <alignment horizontal="left" vertical="top"/>
    </xf>
    <xf numFmtId="0" fontId="2" fillId="0" borderId="28" xfId="0" applyFont="1" applyBorder="1" applyAlignment="1">
      <alignment horizontal="left" vertical="top"/>
    </xf>
    <xf numFmtId="0" fontId="2" fillId="0" borderId="8" xfId="0" applyFont="1" applyBorder="1" applyAlignment="1">
      <alignment horizontal="left" vertical="top"/>
    </xf>
    <xf numFmtId="0" fontId="2" fillId="12" borderId="5" xfId="0" applyFont="1" applyFill="1" applyBorder="1" applyAlignment="1">
      <alignment horizontal="left" vertical="top"/>
    </xf>
    <xf numFmtId="0" fontId="1" fillId="12" borderId="5" xfId="0" applyFont="1" applyFill="1" applyBorder="1" applyAlignment="1">
      <alignment horizontal="left" vertical="top"/>
    </xf>
    <xf numFmtId="0" fontId="2" fillId="4" borderId="4" xfId="0" applyFont="1" applyFill="1" applyBorder="1" applyAlignment="1">
      <alignment horizontal="left" vertical="top"/>
    </xf>
    <xf numFmtId="0" fontId="3" fillId="0" borderId="13" xfId="0" applyFont="1" applyBorder="1" applyAlignment="1">
      <alignment horizontal="left" vertical="top" wrapText="1"/>
    </xf>
    <xf numFmtId="0" fontId="2" fillId="0" borderId="5" xfId="0" applyFont="1" applyBorder="1" applyAlignment="1">
      <alignment horizontal="left" vertical="top" wrapText="1"/>
    </xf>
    <xf numFmtId="0" fontId="3" fillId="0" borderId="7" xfId="0" applyFont="1" applyBorder="1" applyAlignment="1">
      <alignment horizontal="left" vertical="top" wrapText="1"/>
    </xf>
    <xf numFmtId="0" fontId="3" fillId="0" borderId="27" xfId="0" applyFont="1" applyBorder="1" applyAlignment="1">
      <alignment horizontal="left" vertical="top" wrapText="1"/>
    </xf>
    <xf numFmtId="0" fontId="2" fillId="15" borderId="4" xfId="0" applyFont="1" applyFill="1" applyBorder="1" applyAlignment="1">
      <alignment horizontal="left" vertical="top"/>
    </xf>
    <xf numFmtId="0" fontId="2" fillId="0" borderId="30" xfId="0" applyFont="1" applyBorder="1" applyAlignment="1">
      <alignment horizontal="left" vertical="top"/>
    </xf>
    <xf numFmtId="0" fontId="2" fillId="0" borderId="0" xfId="0" applyFont="1" applyAlignment="1">
      <alignment horizontal="left" vertical="top" wrapText="1"/>
    </xf>
    <xf numFmtId="0" fontId="0" fillId="0" borderId="0" xfId="0" applyAlignment="1">
      <alignment horizontal="left"/>
    </xf>
    <xf numFmtId="0" fontId="1" fillId="0" borderId="0" xfId="0" applyFont="1" applyAlignment="1" applyProtection="1">
      <alignment horizontal="left" vertical="top"/>
      <protection locked="0"/>
    </xf>
    <xf numFmtId="0" fontId="1" fillId="4" borderId="0" xfId="0" applyFont="1" applyFill="1" applyAlignment="1">
      <alignment horizontal="left" vertical="top"/>
    </xf>
    <xf numFmtId="0" fontId="1" fillId="4" borderId="0" xfId="0" applyFont="1" applyFill="1" applyAlignment="1">
      <alignment horizontal="left" wrapText="1"/>
    </xf>
    <xf numFmtId="0" fontId="6" fillId="16" borderId="0" xfId="0" applyFont="1" applyFill="1" applyAlignment="1">
      <alignment horizontal="left" vertical="top" wrapText="1"/>
    </xf>
    <xf numFmtId="0" fontId="1" fillId="0" borderId="0" xfId="0" applyFont="1" applyAlignment="1">
      <alignment horizontal="left" vertical="top" wrapText="1"/>
    </xf>
    <xf numFmtId="0" fontId="1" fillId="0" borderId="6" xfId="0" applyFont="1" applyBorder="1" applyAlignment="1">
      <alignment horizontal="left" vertical="top"/>
    </xf>
    <xf numFmtId="0" fontId="0" fillId="0" borderId="0" xfId="0" applyAlignment="1">
      <alignment horizontal="left" indent="1"/>
    </xf>
    <xf numFmtId="0" fontId="0" fillId="0" borderId="0" xfId="0" applyAlignment="1">
      <alignment horizontal="left" indent="2"/>
    </xf>
    <xf numFmtId="0" fontId="0" fillId="12" borderId="4" xfId="0" applyFill="1" applyBorder="1"/>
    <xf numFmtId="164" fontId="0" fillId="12" borderId="4" xfId="0" applyNumberFormat="1" applyFill="1" applyBorder="1"/>
    <xf numFmtId="164" fontId="0" fillId="0" borderId="4" xfId="0" applyNumberFormat="1" applyBorder="1"/>
    <xf numFmtId="0" fontId="0" fillId="4" borderId="4" xfId="0" applyFill="1" applyBorder="1" applyAlignment="1">
      <alignment wrapText="1"/>
    </xf>
    <xf numFmtId="0" fontId="0" fillId="4" borderId="4" xfId="0" applyFill="1" applyBorder="1"/>
    <xf numFmtId="0" fontId="14" fillId="0" borderId="0" xfId="0" applyFont="1"/>
    <xf numFmtId="0" fontId="14" fillId="10" borderId="2" xfId="0" applyFont="1" applyFill="1" applyBorder="1"/>
    <xf numFmtId="0" fontId="0" fillId="0" borderId="0" xfId="0" applyProtection="1">
      <protection locked="0"/>
    </xf>
    <xf numFmtId="2" fontId="0" fillId="0" borderId="0" xfId="0" applyNumberFormat="1" applyProtection="1">
      <protection locked="0"/>
    </xf>
    <xf numFmtId="0" fontId="0" fillId="0" borderId="0" xfId="0" applyAlignment="1" applyProtection="1">
      <alignment horizontal="left"/>
      <protection locked="0"/>
    </xf>
    <xf numFmtId="0" fontId="0" fillId="0" borderId="0" xfId="0" applyAlignment="1" applyProtection="1">
      <alignment horizontal="left" indent="1"/>
      <protection locked="0"/>
    </xf>
    <xf numFmtId="0" fontId="15" fillId="19" borderId="0" xfId="0" applyFont="1" applyFill="1" applyProtection="1">
      <protection locked="0"/>
    </xf>
    <xf numFmtId="0" fontId="0" fillId="19" borderId="0" xfId="0" applyFill="1" applyProtection="1">
      <protection locked="0"/>
    </xf>
    <xf numFmtId="0" fontId="15" fillId="0" borderId="0" xfId="0" applyFont="1" applyProtection="1">
      <protection locked="0"/>
    </xf>
    <xf numFmtId="0" fontId="14" fillId="0" borderId="0" xfId="0" applyFont="1" applyProtection="1">
      <protection locked="0"/>
    </xf>
    <xf numFmtId="0" fontId="14" fillId="18" borderId="4" xfId="0" applyFont="1" applyFill="1" applyBorder="1" applyAlignment="1" applyProtection="1">
      <alignment horizontal="left"/>
      <protection locked="0"/>
    </xf>
    <xf numFmtId="0" fontId="0" fillId="0" borderId="4" xfId="0" applyBorder="1" applyAlignment="1" applyProtection="1">
      <alignment horizontal="left" indent="1"/>
      <protection locked="0"/>
    </xf>
    <xf numFmtId="164" fontId="0" fillId="0" borderId="0" xfId="0" applyNumberFormat="1" applyProtection="1">
      <protection locked="0"/>
    </xf>
    <xf numFmtId="0" fontId="14" fillId="12" borderId="4" xfId="0" applyFont="1" applyFill="1" applyBorder="1" applyAlignment="1" applyProtection="1">
      <alignment horizontal="left"/>
      <protection locked="0"/>
    </xf>
    <xf numFmtId="0" fontId="14" fillId="4" borderId="4" xfId="0" applyFont="1" applyFill="1" applyBorder="1" applyAlignment="1" applyProtection="1">
      <alignment horizontal="left"/>
      <protection locked="0"/>
    </xf>
    <xf numFmtId="0" fontId="14" fillId="0" borderId="4" xfId="0" applyFont="1" applyBorder="1" applyProtection="1">
      <protection locked="0"/>
    </xf>
    <xf numFmtId="0" fontId="0" fillId="0" borderId="4" xfId="0" applyBorder="1" applyProtection="1">
      <protection locked="0"/>
    </xf>
    <xf numFmtId="164" fontId="0" fillId="0" borderId="4" xfId="0" applyNumberFormat="1" applyBorder="1" applyProtection="1">
      <protection locked="0"/>
    </xf>
    <xf numFmtId="164" fontId="0" fillId="12" borderId="4" xfId="0" applyNumberFormat="1" applyFill="1" applyBorder="1" applyProtection="1">
      <protection locked="0"/>
    </xf>
    <xf numFmtId="0" fontId="0" fillId="4" borderId="4" xfId="0" applyFill="1" applyBorder="1" applyProtection="1">
      <protection locked="0"/>
    </xf>
    <xf numFmtId="0" fontId="14" fillId="0" borderId="0" xfId="0" applyFont="1" applyAlignment="1" applyProtection="1">
      <alignment horizontal="left"/>
      <protection locked="0"/>
    </xf>
    <xf numFmtId="1" fontId="0" fillId="0" borderId="0" xfId="0" applyNumberFormat="1" applyProtection="1">
      <protection locked="0"/>
    </xf>
    <xf numFmtId="0" fontId="14" fillId="20" borderId="0" xfId="0" applyFont="1" applyFill="1" applyAlignment="1" applyProtection="1">
      <alignment horizontal="left"/>
      <protection locked="0"/>
    </xf>
    <xf numFmtId="164" fontId="0" fillId="20" borderId="0" xfId="0" applyNumberFormat="1" applyFill="1" applyProtection="1">
      <protection locked="0"/>
    </xf>
    <xf numFmtId="0" fontId="16" fillId="0" borderId="0" xfId="0" applyFont="1" applyProtection="1">
      <protection locked="0"/>
    </xf>
    <xf numFmtId="0" fontId="17" fillId="0" borderId="0" xfId="0" applyFont="1" applyProtection="1">
      <protection locked="0"/>
    </xf>
    <xf numFmtId="0" fontId="17" fillId="20" borderId="4" xfId="0" applyFont="1" applyFill="1" applyBorder="1" applyAlignment="1" applyProtection="1">
      <alignment horizontal="left"/>
      <protection locked="0"/>
    </xf>
    <xf numFmtId="0" fontId="14" fillId="0" borderId="0" xfId="0" applyFont="1" applyAlignment="1">
      <alignment horizontal="left"/>
    </xf>
    <xf numFmtId="0" fontId="14" fillId="0" borderId="4" xfId="0" applyFont="1" applyBorder="1" applyAlignment="1" applyProtection="1">
      <alignment horizontal="left" indent="2"/>
      <protection locked="0"/>
    </xf>
    <xf numFmtId="0" fontId="14" fillId="16" borderId="4" xfId="0" applyFont="1" applyFill="1" applyBorder="1"/>
    <xf numFmtId="164" fontId="0" fillId="16" borderId="4" xfId="0" applyNumberFormat="1" applyFill="1" applyBorder="1"/>
    <xf numFmtId="0" fontId="0" fillId="16" borderId="4" xfId="0" applyFill="1" applyBorder="1"/>
    <xf numFmtId="0" fontId="18" fillId="4" borderId="0" xfId="0" applyFont="1" applyFill="1"/>
    <xf numFmtId="0" fontId="0" fillId="0" borderId="4" xfId="0" applyBorder="1" applyAlignment="1">
      <alignment wrapText="1"/>
    </xf>
    <xf numFmtId="0" fontId="14" fillId="0" borderId="4" xfId="0" applyFont="1" applyBorder="1"/>
    <xf numFmtId="164" fontId="14" fillId="0" borderId="4" xfId="0" applyNumberFormat="1" applyFont="1" applyBorder="1"/>
    <xf numFmtId="0" fontId="0" fillId="15" borderId="32" xfId="0" applyFill="1" applyBorder="1"/>
    <xf numFmtId="164" fontId="0" fillId="15" borderId="0" xfId="0" applyNumberFormat="1" applyFill="1"/>
    <xf numFmtId="0" fontId="0" fillId="15" borderId="0" xfId="0" applyFill="1"/>
    <xf numFmtId="9" fontId="0" fillId="15" borderId="0" xfId="1" applyFont="1" applyFill="1"/>
    <xf numFmtId="9" fontId="0" fillId="16" borderId="0" xfId="1" applyFont="1" applyFill="1" applyBorder="1"/>
    <xf numFmtId="166" fontId="0" fillId="0" borderId="0" xfId="0" applyNumberFormat="1"/>
    <xf numFmtId="49" fontId="14" fillId="10" borderId="2" xfId="0" applyNumberFormat="1" applyFont="1" applyFill="1" applyBorder="1" applyAlignment="1">
      <alignment horizontal="right"/>
    </xf>
    <xf numFmtId="0" fontId="14" fillId="0" borderId="0" xfId="0" applyFont="1" applyAlignment="1" applyProtection="1">
      <alignment horizontal="left" indent="2"/>
      <protection locked="0"/>
    </xf>
    <xf numFmtId="0" fontId="0" fillId="0" borderId="4" xfId="0" applyBorder="1" applyAlignment="1" applyProtection="1">
      <alignment wrapText="1"/>
      <protection locked="0"/>
    </xf>
    <xf numFmtId="0" fontId="14" fillId="0" borderId="6" xfId="0" applyFont="1" applyBorder="1" applyProtection="1">
      <protection locked="0"/>
    </xf>
    <xf numFmtId="0" fontId="1" fillId="0" borderId="4" xfId="0" applyFont="1" applyBorder="1" applyAlignment="1" applyProtection="1">
      <alignment horizontal="left" vertical="top" wrapText="1"/>
      <protection locked="0"/>
    </xf>
    <xf numFmtId="0" fontId="14" fillId="18" borderId="5" xfId="0" applyFont="1" applyFill="1" applyBorder="1" applyAlignment="1" applyProtection="1">
      <alignment horizontal="left"/>
      <protection locked="0"/>
    </xf>
    <xf numFmtId="49" fontId="14" fillId="10" borderId="5" xfId="0" applyNumberFormat="1" applyFont="1" applyFill="1" applyBorder="1" applyAlignment="1">
      <alignment horizontal="right"/>
    </xf>
    <xf numFmtId="0" fontId="0" fillId="0" borderId="5" xfId="0" applyBorder="1" applyAlignment="1" applyProtection="1">
      <alignment horizontal="left" indent="1"/>
      <protection locked="0"/>
    </xf>
    <xf numFmtId="0" fontId="0" fillId="0" borderId="5" xfId="0" applyBorder="1" applyProtection="1">
      <protection locked="0"/>
    </xf>
    <xf numFmtId="164" fontId="0" fillId="0" borderId="5" xfId="0" applyNumberFormat="1" applyBorder="1" applyProtection="1">
      <protection locked="0"/>
    </xf>
    <xf numFmtId="0" fontId="14" fillId="12" borderId="5" xfId="0" applyFont="1" applyFill="1" applyBorder="1" applyAlignment="1" applyProtection="1">
      <alignment horizontal="left"/>
      <protection locked="0"/>
    </xf>
    <xf numFmtId="164" fontId="0" fillId="12" borderId="5" xfId="0" applyNumberFormat="1" applyFill="1" applyBorder="1" applyProtection="1">
      <protection locked="0"/>
    </xf>
    <xf numFmtId="0" fontId="14" fillId="4" borderId="5" xfId="0" applyFont="1" applyFill="1" applyBorder="1" applyAlignment="1" applyProtection="1">
      <alignment horizontal="left"/>
      <protection locked="0"/>
    </xf>
    <xf numFmtId="0" fontId="0" fillId="4" borderId="5" xfId="0" applyFill="1" applyBorder="1" applyProtection="1">
      <protection locked="0"/>
    </xf>
    <xf numFmtId="0" fontId="14" fillId="20" borderId="5" xfId="0" applyFont="1" applyFill="1" applyBorder="1" applyAlignment="1" applyProtection="1">
      <alignment horizontal="left"/>
      <protection locked="0"/>
    </xf>
    <xf numFmtId="164" fontId="0" fillId="20" borderId="5" xfId="0" applyNumberFormat="1" applyFill="1" applyBorder="1" applyProtection="1">
      <protection locked="0"/>
    </xf>
    <xf numFmtId="0" fontId="17" fillId="20" borderId="5" xfId="0" applyFont="1" applyFill="1" applyBorder="1" applyAlignment="1" applyProtection="1">
      <alignment horizontal="left"/>
      <protection locked="0"/>
    </xf>
    <xf numFmtId="9" fontId="16" fillId="20" borderId="5" xfId="1" applyFont="1" applyFill="1" applyBorder="1" applyProtection="1">
      <protection locked="0"/>
    </xf>
    <xf numFmtId="0" fontId="8" fillId="0" borderId="4" xfId="0" applyFont="1" applyBorder="1" applyAlignment="1" applyProtection="1">
      <alignment horizontal="left" vertical="top" wrapText="1"/>
      <protection locked="0"/>
    </xf>
    <xf numFmtId="0" fontId="14" fillId="4" borderId="0" xfId="0" applyFont="1" applyFill="1"/>
    <xf numFmtId="164" fontId="0" fillId="4" borderId="0" xfId="0" applyNumberFormat="1" applyFill="1"/>
    <xf numFmtId="164" fontId="14" fillId="0" borderId="0" xfId="0" applyNumberFormat="1" applyFont="1"/>
    <xf numFmtId="0" fontId="0" fillId="0" borderId="4" xfId="0" applyBorder="1" applyAlignment="1">
      <alignment horizontal="left"/>
    </xf>
    <xf numFmtId="164" fontId="14" fillId="12" borderId="4" xfId="0" applyNumberFormat="1" applyFont="1" applyFill="1" applyBorder="1" applyProtection="1">
      <protection locked="0"/>
    </xf>
    <xf numFmtId="0" fontId="14" fillId="20" borderId="4" xfId="0" applyFont="1" applyFill="1" applyBorder="1" applyAlignment="1" applyProtection="1">
      <alignment horizontal="left"/>
      <protection locked="0"/>
    </xf>
    <xf numFmtId="164" fontId="0" fillId="20" borderId="4" xfId="0" applyNumberFormat="1" applyFill="1" applyBorder="1" applyProtection="1">
      <protection locked="0"/>
    </xf>
    <xf numFmtId="9" fontId="16" fillId="20" borderId="4" xfId="1" applyFont="1" applyFill="1" applyBorder="1" applyProtection="1">
      <protection locked="0"/>
    </xf>
    <xf numFmtId="0" fontId="0" fillId="0" borderId="0" xfId="0" applyAlignment="1" applyProtection="1">
      <alignment wrapText="1"/>
      <protection locked="0"/>
    </xf>
    <xf numFmtId="0" fontId="14" fillId="23" borderId="29" xfId="0" applyFont="1" applyFill="1" applyBorder="1" applyAlignment="1">
      <alignment horizontal="left"/>
    </xf>
    <xf numFmtId="164" fontId="14" fillId="16" borderId="0" xfId="0" applyNumberFormat="1" applyFont="1" applyFill="1" applyProtection="1">
      <protection locked="0"/>
    </xf>
    <xf numFmtId="0" fontId="0" fillId="0" borderId="0" xfId="0" applyAlignment="1">
      <alignment horizontal="center"/>
    </xf>
    <xf numFmtId="0" fontId="0" fillId="0" borderId="0" xfId="0" applyAlignment="1" applyProtection="1">
      <alignment horizontal="left" indent="2"/>
      <protection locked="0"/>
    </xf>
    <xf numFmtId="0" fontId="14" fillId="21" borderId="0" xfId="0" applyFont="1" applyFill="1"/>
    <xf numFmtId="0" fontId="0" fillId="21" borderId="0" xfId="0" applyFill="1"/>
    <xf numFmtId="0" fontId="0" fillId="4" borderId="0" xfId="0" applyFill="1"/>
    <xf numFmtId="0" fontId="14" fillId="4" borderId="4" xfId="0" applyFont="1" applyFill="1" applyBorder="1"/>
    <xf numFmtId="0" fontId="23" fillId="4" borderId="4" xfId="0" applyFont="1" applyFill="1" applyBorder="1"/>
    <xf numFmtId="0" fontId="0" fillId="24" borderId="0" xfId="0" applyFill="1"/>
    <xf numFmtId="49" fontId="14" fillId="10" borderId="2" xfId="0" applyNumberFormat="1" applyFont="1" applyFill="1" applyBorder="1" applyAlignment="1">
      <alignment horizontal="center" vertical="top"/>
    </xf>
    <xf numFmtId="0" fontId="14" fillId="21" borderId="0" xfId="0" applyFont="1" applyFill="1" applyAlignment="1">
      <alignment horizontal="center" vertical="top"/>
    </xf>
    <xf numFmtId="0" fontId="0" fillId="21" borderId="0" xfId="0" applyFill="1" applyAlignment="1">
      <alignment horizontal="center" vertical="top"/>
    </xf>
    <xf numFmtId="0" fontId="0" fillId="0" borderId="0" xfId="0" applyAlignment="1">
      <alignment horizontal="center" vertical="top"/>
    </xf>
    <xf numFmtId="0" fontId="14" fillId="0" borderId="0" xfId="0" applyFont="1" applyAlignment="1">
      <alignment horizontal="center" vertical="top"/>
    </xf>
    <xf numFmtId="0" fontId="14"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2" fontId="0" fillId="0" borderId="0" xfId="0" applyNumberFormat="1"/>
    <xf numFmtId="9" fontId="0" fillId="0" borderId="0" xfId="0" applyNumberFormat="1"/>
    <xf numFmtId="49" fontId="0" fillId="0" borderId="0" xfId="0" applyNumberFormat="1"/>
    <xf numFmtId="0" fontId="24" fillId="0" borderId="5" xfId="0" applyFont="1" applyBorder="1" applyAlignment="1">
      <alignment horizontal="left" vertical="top"/>
    </xf>
    <xf numFmtId="0" fontId="17" fillId="0" borderId="0" xfId="0" applyFont="1" applyAlignment="1" applyProtection="1">
      <alignment horizontal="left"/>
      <protection locked="0"/>
    </xf>
    <xf numFmtId="49" fontId="14" fillId="10" borderId="0" xfId="0" applyNumberFormat="1" applyFont="1" applyFill="1" applyAlignment="1">
      <alignment horizontal="right"/>
    </xf>
    <xf numFmtId="0" fontId="17" fillId="0" borderId="4" xfId="0" applyFont="1" applyBorder="1" applyAlignment="1" applyProtection="1">
      <alignment horizontal="left"/>
      <protection locked="0"/>
    </xf>
    <xf numFmtId="0" fontId="0" fillId="0" borderId="4" xfId="0" applyBorder="1" applyAlignment="1" applyProtection="1">
      <alignment horizontal="left" indent="2"/>
      <protection locked="0"/>
    </xf>
    <xf numFmtId="164" fontId="16" fillId="0" borderId="0" xfId="0" applyNumberFormat="1" applyFont="1" applyProtection="1">
      <protection locked="0"/>
    </xf>
    <xf numFmtId="9" fontId="16" fillId="0" borderId="0" xfId="1" applyFont="1" applyProtection="1">
      <protection locked="0"/>
    </xf>
    <xf numFmtId="0" fontId="16" fillId="0" borderId="0" xfId="0" applyFont="1" applyAlignment="1" applyProtection="1">
      <alignment horizontal="center" vertical="center"/>
      <protection locked="0"/>
    </xf>
    <xf numFmtId="49" fontId="14" fillId="0" borderId="0" xfId="0" applyNumberFormat="1" applyFont="1" applyAlignment="1">
      <alignment horizontal="right"/>
    </xf>
    <xf numFmtId="49" fontId="14" fillId="0" borderId="2" xfId="0" applyNumberFormat="1" applyFont="1" applyBorder="1" applyAlignment="1">
      <alignment horizontal="right"/>
    </xf>
    <xf numFmtId="0" fontId="16" fillId="0" borderId="33" xfId="0" applyFont="1" applyBorder="1" applyProtection="1">
      <protection locked="0"/>
    </xf>
    <xf numFmtId="49" fontId="14" fillId="10" borderId="34" xfId="0" applyNumberFormat="1" applyFont="1" applyFill="1" applyBorder="1" applyAlignment="1">
      <alignment horizontal="right"/>
    </xf>
    <xf numFmtId="49" fontId="14" fillId="10" borderId="35" xfId="0" applyNumberFormat="1" applyFont="1" applyFill="1" applyBorder="1" applyAlignment="1">
      <alignment horizontal="right"/>
    </xf>
    <xf numFmtId="0" fontId="17" fillId="0" borderId="36" xfId="0" applyFont="1" applyBorder="1" applyProtection="1">
      <protection locked="0"/>
    </xf>
    <xf numFmtId="0" fontId="16" fillId="0" borderId="37" xfId="0" applyFont="1" applyBorder="1" applyProtection="1">
      <protection locked="0"/>
    </xf>
    <xf numFmtId="164" fontId="16" fillId="0" borderId="37" xfId="0" applyNumberFormat="1" applyFont="1" applyBorder="1" applyProtection="1">
      <protection locked="0"/>
    </xf>
    <xf numFmtId="0" fontId="17" fillId="12" borderId="36" xfId="0" applyFont="1" applyFill="1" applyBorder="1" applyProtection="1">
      <protection locked="0"/>
    </xf>
    <xf numFmtId="0" fontId="16" fillId="12" borderId="0" xfId="0" applyFont="1" applyFill="1" applyProtection="1">
      <protection locked="0"/>
    </xf>
    <xf numFmtId="164" fontId="16" fillId="12" borderId="0" xfId="0" applyNumberFormat="1" applyFont="1" applyFill="1" applyProtection="1">
      <protection locked="0"/>
    </xf>
    <xf numFmtId="164" fontId="16" fillId="12" borderId="37" xfId="0" applyNumberFormat="1" applyFont="1" applyFill="1" applyBorder="1" applyProtection="1">
      <protection locked="0"/>
    </xf>
    <xf numFmtId="0" fontId="17" fillId="4" borderId="36" xfId="0" applyFont="1" applyFill="1" applyBorder="1" applyProtection="1">
      <protection locked="0"/>
    </xf>
    <xf numFmtId="0" fontId="16" fillId="4" borderId="0" xfId="0" applyFont="1" applyFill="1" applyProtection="1">
      <protection locked="0"/>
    </xf>
    <xf numFmtId="164" fontId="16" fillId="4" borderId="0" xfId="0" applyNumberFormat="1" applyFont="1" applyFill="1" applyProtection="1">
      <protection locked="0"/>
    </xf>
    <xf numFmtId="164" fontId="16" fillId="4" borderId="37" xfId="0" applyNumberFormat="1" applyFont="1" applyFill="1" applyBorder="1" applyProtection="1">
      <protection locked="0"/>
    </xf>
    <xf numFmtId="0" fontId="14" fillId="20" borderId="36" xfId="0" applyFont="1" applyFill="1" applyBorder="1" applyAlignment="1" applyProtection="1">
      <alignment horizontal="left"/>
      <protection locked="0"/>
    </xf>
    <xf numFmtId="164" fontId="0" fillId="20" borderId="37" xfId="0" applyNumberFormat="1" applyFill="1" applyBorder="1" applyProtection="1">
      <protection locked="0"/>
    </xf>
    <xf numFmtId="0" fontId="14" fillId="20" borderId="38" xfId="0" applyFont="1" applyFill="1" applyBorder="1" applyAlignment="1" applyProtection="1">
      <alignment horizontal="left"/>
      <protection locked="0"/>
    </xf>
    <xf numFmtId="0" fontId="16" fillId="0" borderId="39" xfId="0" applyFont="1" applyBorder="1" applyProtection="1">
      <protection locked="0"/>
    </xf>
    <xf numFmtId="9" fontId="16" fillId="20" borderId="39" xfId="1" applyFont="1" applyFill="1" applyBorder="1" applyProtection="1">
      <protection locked="0"/>
    </xf>
    <xf numFmtId="9" fontId="16" fillId="20" borderId="12" xfId="1" applyFont="1" applyFill="1" applyBorder="1" applyProtection="1">
      <protection locked="0"/>
    </xf>
    <xf numFmtId="0" fontId="17" fillId="4" borderId="36" xfId="0" applyFont="1" applyFill="1" applyBorder="1" applyAlignment="1" applyProtection="1">
      <alignment horizontal="left"/>
      <protection locked="0"/>
    </xf>
    <xf numFmtId="0" fontId="16" fillId="4" borderId="0" xfId="0" applyFont="1" applyFill="1" applyAlignment="1" applyProtection="1">
      <alignment horizontal="center"/>
      <protection locked="0"/>
    </xf>
    <xf numFmtId="164" fontId="16" fillId="4" borderId="0" xfId="0" applyNumberFormat="1" applyFont="1" applyFill="1" applyAlignment="1" applyProtection="1">
      <alignment horizontal="center"/>
      <protection locked="0"/>
    </xf>
    <xf numFmtId="164" fontId="16" fillId="4" borderId="37" xfId="0" applyNumberFormat="1" applyFont="1" applyFill="1" applyBorder="1" applyAlignment="1" applyProtection="1">
      <alignment horizontal="center"/>
      <protection locked="0"/>
    </xf>
    <xf numFmtId="0" fontId="17" fillId="25" borderId="30" xfId="0" applyFont="1" applyFill="1" applyBorder="1" applyProtection="1">
      <protection locked="0"/>
    </xf>
    <xf numFmtId="0" fontId="16" fillId="25" borderId="33" xfId="0" applyFont="1" applyFill="1" applyBorder="1" applyProtection="1">
      <protection locked="0"/>
    </xf>
    <xf numFmtId="164" fontId="16" fillId="25" borderId="33" xfId="0" applyNumberFormat="1" applyFont="1" applyFill="1" applyBorder="1" applyProtection="1">
      <protection locked="0"/>
    </xf>
    <xf numFmtId="164" fontId="16" fillId="25" borderId="26" xfId="0" applyNumberFormat="1" applyFont="1" applyFill="1" applyBorder="1" applyProtection="1">
      <protection locked="0"/>
    </xf>
    <xf numFmtId="0" fontId="14" fillId="25" borderId="36" xfId="0" applyFont="1" applyFill="1" applyBorder="1" applyProtection="1">
      <protection locked="0"/>
    </xf>
    <xf numFmtId="0" fontId="0" fillId="25" borderId="0" xfId="0" applyFill="1" applyProtection="1">
      <protection locked="0"/>
    </xf>
    <xf numFmtId="164" fontId="0" fillId="25" borderId="0" xfId="0" applyNumberFormat="1" applyFill="1" applyProtection="1">
      <protection locked="0"/>
    </xf>
    <xf numFmtId="164" fontId="0" fillId="25" borderId="37" xfId="0" applyNumberFormat="1" applyFill="1" applyBorder="1" applyProtection="1">
      <protection locked="0"/>
    </xf>
    <xf numFmtId="0" fontId="14" fillId="25" borderId="38" xfId="0" applyFont="1" applyFill="1" applyBorder="1" applyProtection="1">
      <protection locked="0"/>
    </xf>
    <xf numFmtId="0" fontId="0" fillId="25" borderId="39" xfId="0" applyFill="1" applyBorder="1" applyProtection="1">
      <protection locked="0"/>
    </xf>
    <xf numFmtId="164" fontId="0" fillId="25" borderId="39" xfId="0" applyNumberFormat="1" applyFill="1" applyBorder="1" applyProtection="1">
      <protection locked="0"/>
    </xf>
    <xf numFmtId="164" fontId="0" fillId="25" borderId="12" xfId="0" applyNumberFormat="1" applyFill="1" applyBorder="1" applyProtection="1">
      <protection locked="0"/>
    </xf>
    <xf numFmtId="0" fontId="14" fillId="18" borderId="40" xfId="0" applyFont="1" applyFill="1" applyBorder="1" applyAlignment="1" applyProtection="1">
      <alignment horizontal="left"/>
      <protection locked="0"/>
    </xf>
    <xf numFmtId="49" fontId="14" fillId="10" borderId="41" xfId="0" applyNumberFormat="1" applyFont="1" applyFill="1" applyBorder="1" applyAlignment="1">
      <alignment horizontal="right"/>
    </xf>
    <xf numFmtId="49" fontId="14" fillId="10" borderId="42" xfId="0" applyNumberFormat="1" applyFont="1" applyFill="1" applyBorder="1" applyAlignment="1">
      <alignment horizontal="right"/>
    </xf>
    <xf numFmtId="0" fontId="14" fillId="12" borderId="43" xfId="0" applyFont="1" applyFill="1" applyBorder="1" applyAlignment="1" applyProtection="1">
      <alignment horizontal="left"/>
      <protection locked="0"/>
    </xf>
    <xf numFmtId="0" fontId="14" fillId="4" borderId="43" xfId="0" applyFont="1" applyFill="1" applyBorder="1" applyAlignment="1" applyProtection="1">
      <alignment horizontal="left"/>
      <protection locked="0"/>
    </xf>
    <xf numFmtId="0" fontId="14" fillId="20" borderId="43" xfId="0" applyFont="1" applyFill="1" applyBorder="1" applyAlignment="1" applyProtection="1">
      <alignment horizontal="left"/>
      <protection locked="0"/>
    </xf>
    <xf numFmtId="0" fontId="17" fillId="20" borderId="44" xfId="0" applyFont="1" applyFill="1" applyBorder="1" applyAlignment="1" applyProtection="1">
      <alignment horizontal="left"/>
      <protection locked="0"/>
    </xf>
    <xf numFmtId="0" fontId="14" fillId="0" borderId="0" xfId="0" applyFont="1" applyAlignment="1">
      <alignment horizontal="left" indent="1"/>
    </xf>
    <xf numFmtId="164" fontId="14" fillId="0" borderId="0" xfId="0" applyNumberFormat="1" applyFont="1" applyAlignment="1">
      <alignment horizontal="center"/>
    </xf>
    <xf numFmtId="0" fontId="14" fillId="26" borderId="2" xfId="0" applyFont="1" applyFill="1" applyBorder="1" applyAlignment="1">
      <alignment horizontal="left"/>
    </xf>
    <xf numFmtId="0" fontId="14" fillId="26" borderId="2" xfId="0" applyFont="1" applyFill="1" applyBorder="1"/>
    <xf numFmtId="164" fontId="14" fillId="26" borderId="0" xfId="0" applyNumberFormat="1" applyFont="1" applyFill="1" applyAlignment="1">
      <alignment horizontal="center"/>
    </xf>
    <xf numFmtId="0" fontId="14" fillId="21" borderId="2" xfId="0" applyFont="1" applyFill="1" applyBorder="1" applyAlignment="1">
      <alignment horizontal="left"/>
    </xf>
    <xf numFmtId="164" fontId="14" fillId="21" borderId="0" xfId="0" applyNumberFormat="1" applyFont="1" applyFill="1" applyAlignment="1">
      <alignment horizontal="center"/>
    </xf>
    <xf numFmtId="0" fontId="14" fillId="19" borderId="2" xfId="0" applyFont="1" applyFill="1" applyBorder="1" applyAlignment="1">
      <alignment horizontal="left"/>
    </xf>
    <xf numFmtId="0" fontId="14" fillId="19" borderId="0" xfId="0" applyFont="1" applyFill="1"/>
    <xf numFmtId="164" fontId="14" fillId="19" borderId="0" xfId="0" applyNumberFormat="1" applyFont="1" applyFill="1" applyAlignment="1">
      <alignment horizontal="center"/>
    </xf>
    <xf numFmtId="0" fontId="14" fillId="23" borderId="29" xfId="0" applyFont="1" applyFill="1" applyBorder="1"/>
    <xf numFmtId="164" fontId="14" fillId="16" borderId="0" xfId="0" applyNumberFormat="1" applyFont="1" applyFill="1" applyAlignment="1">
      <alignment horizontal="center"/>
    </xf>
    <xf numFmtId="0" fontId="10" fillId="13" borderId="5" xfId="0" applyFont="1" applyFill="1" applyBorder="1" applyAlignment="1">
      <alignment horizontal="left" vertical="top"/>
    </xf>
    <xf numFmtId="0" fontId="11" fillId="0" borderId="5" xfId="0" applyFont="1" applyBorder="1" applyAlignment="1">
      <alignment horizontal="left" vertical="top"/>
    </xf>
    <xf numFmtId="0" fontId="11" fillId="0" borderId="5" xfId="0" applyFont="1" applyBorder="1"/>
    <xf numFmtId="0" fontId="0" fillId="0" borderId="4" xfId="0" pivotButton="1" applyBorder="1"/>
    <xf numFmtId="0" fontId="8" fillId="0" borderId="4" xfId="0" applyFont="1" applyBorder="1" applyAlignment="1">
      <alignment horizontal="left" vertical="top" wrapText="1"/>
    </xf>
    <xf numFmtId="0" fontId="0" fillId="0" borderId="4" xfId="0" applyBorder="1" applyAlignment="1">
      <alignment horizontal="left" vertical="top"/>
    </xf>
    <xf numFmtId="0" fontId="26" fillId="0" borderId="4" xfId="0" applyFont="1" applyBorder="1"/>
    <xf numFmtId="0" fontId="27" fillId="0" borderId="4" xfId="0" applyFont="1" applyBorder="1" applyAlignment="1" applyProtection="1">
      <alignment horizontal="left" vertical="top" wrapText="1"/>
      <protection locked="0"/>
    </xf>
    <xf numFmtId="0" fontId="26" fillId="0" borderId="4" xfId="0" applyFont="1" applyBorder="1" applyAlignment="1" applyProtection="1">
      <alignment horizontal="left" vertical="top" wrapText="1"/>
      <protection locked="0"/>
    </xf>
    <xf numFmtId="0" fontId="27" fillId="0" borderId="4" xfId="0" applyFont="1" applyBorder="1" applyAlignment="1">
      <alignment horizontal="left" vertical="top" wrapText="1"/>
    </xf>
    <xf numFmtId="0" fontId="26" fillId="4" borderId="4" xfId="0" applyFont="1" applyFill="1" applyBorder="1"/>
    <xf numFmtId="16" fontId="26" fillId="0" borderId="4" xfId="0" applyNumberFormat="1" applyFont="1" applyBorder="1"/>
    <xf numFmtId="0" fontId="27" fillId="18" borderId="4" xfId="0" applyFont="1" applyFill="1" applyBorder="1" applyAlignment="1" applyProtection="1">
      <alignment horizontal="left" vertical="top" wrapText="1"/>
      <protection locked="0"/>
    </xf>
    <xf numFmtId="14" fontId="28" fillId="0" borderId="4" xfId="0" applyNumberFormat="1" applyFont="1" applyBorder="1"/>
    <xf numFmtId="14" fontId="28" fillId="0" borderId="4" xfId="0" applyNumberFormat="1" applyFont="1" applyBorder="1" applyAlignment="1">
      <alignment horizontal="left" vertical="top"/>
    </xf>
    <xf numFmtId="0" fontId="26" fillId="24" borderId="4" xfId="0" applyFont="1" applyFill="1" applyBorder="1"/>
    <xf numFmtId="0" fontId="29" fillId="0" borderId="4" xfId="0" applyFont="1" applyBorder="1" applyAlignment="1" applyProtection="1">
      <alignment vertical="top" wrapText="1"/>
      <protection locked="0"/>
    </xf>
    <xf numFmtId="0" fontId="26" fillId="28" borderId="4" xfId="0" applyFont="1" applyFill="1" applyBorder="1"/>
    <xf numFmtId="0" fontId="26" fillId="0" borderId="0" xfId="0" applyFont="1"/>
    <xf numFmtId="0" fontId="26" fillId="0" borderId="4" xfId="0" applyFont="1" applyBorder="1" applyAlignment="1" applyProtection="1">
      <alignment vertical="top" wrapText="1"/>
      <protection locked="0"/>
    </xf>
    <xf numFmtId="14" fontId="26" fillId="0" borderId="4" xfId="0" applyNumberFormat="1" applyFont="1" applyBorder="1"/>
    <xf numFmtId="2" fontId="27" fillId="0" borderId="4" xfId="0" applyNumberFormat="1" applyFont="1" applyBorder="1" applyAlignment="1" applyProtection="1">
      <alignment horizontal="left" vertical="top" wrapText="1"/>
      <protection locked="0"/>
    </xf>
    <xf numFmtId="0" fontId="27" fillId="0" borderId="4" xfId="0" applyFont="1" applyBorder="1" applyAlignment="1" applyProtection="1">
      <alignment vertical="top" wrapText="1"/>
      <protection locked="0"/>
    </xf>
    <xf numFmtId="0" fontId="30" fillId="4" borderId="4" xfId="0" applyFont="1" applyFill="1" applyBorder="1" applyAlignment="1" applyProtection="1">
      <alignment horizontal="left" vertical="top" wrapText="1"/>
      <protection locked="0"/>
    </xf>
    <xf numFmtId="0" fontId="26" fillId="0" borderId="4" xfId="0" applyFont="1" applyBorder="1" applyAlignment="1">
      <alignment horizontal="left" vertical="top"/>
    </xf>
    <xf numFmtId="0" fontId="26" fillId="0" borderId="4" xfId="0" applyFont="1" applyBorder="1" applyAlignment="1">
      <alignment wrapText="1"/>
    </xf>
    <xf numFmtId="0" fontId="26" fillId="4" borderId="4" xfId="0" applyFont="1" applyFill="1" applyBorder="1" applyAlignment="1">
      <alignment horizontal="left" vertical="top" wrapText="1"/>
    </xf>
    <xf numFmtId="0" fontId="26" fillId="14" borderId="4" xfId="0" applyFont="1" applyFill="1" applyBorder="1" applyAlignment="1">
      <alignment horizontal="left" vertical="top" wrapText="1"/>
    </xf>
    <xf numFmtId="14" fontId="26" fillId="14" borderId="4" xfId="0" applyNumberFormat="1" applyFont="1" applyFill="1" applyBorder="1"/>
    <xf numFmtId="0" fontId="26" fillId="4" borderId="4" xfId="0" applyFont="1" applyFill="1" applyBorder="1" applyAlignment="1" applyProtection="1">
      <alignment horizontal="left" vertical="top" wrapText="1"/>
      <protection locked="0"/>
    </xf>
    <xf numFmtId="0" fontId="26" fillId="14" borderId="4" xfId="0" applyFont="1" applyFill="1" applyBorder="1" applyAlignment="1" applyProtection="1">
      <alignment horizontal="left" vertical="top" wrapText="1"/>
      <protection locked="0"/>
    </xf>
    <xf numFmtId="0" fontId="26" fillId="28" borderId="4" xfId="0" applyFont="1" applyFill="1" applyBorder="1" applyAlignment="1" applyProtection="1">
      <alignment horizontal="left" vertical="top" wrapText="1"/>
      <protection locked="0"/>
    </xf>
    <xf numFmtId="16" fontId="0" fillId="0" borderId="0" xfId="0" applyNumberFormat="1" applyProtection="1">
      <protection locked="0"/>
    </xf>
    <xf numFmtId="0" fontId="0" fillId="0" borderId="0" xfId="0" applyAlignment="1">
      <alignment horizontal="center" vertical="center"/>
    </xf>
    <xf numFmtId="0" fontId="0" fillId="0" borderId="0" xfId="0" applyAlignment="1" applyProtection="1">
      <alignment horizontal="center" vertical="center"/>
      <protection locked="0"/>
    </xf>
    <xf numFmtId="0" fontId="0" fillId="0" borderId="0" xfId="0" applyAlignment="1">
      <alignment horizontal="left" vertical="top" wrapText="1"/>
    </xf>
    <xf numFmtId="0" fontId="0" fillId="16" borderId="0" xfId="0" applyFill="1" applyAlignment="1" applyProtection="1">
      <alignment horizontal="center"/>
      <protection locked="0"/>
    </xf>
    <xf numFmtId="0" fontId="0" fillId="16" borderId="0" xfId="0" applyFill="1" applyAlignment="1">
      <alignment wrapText="1"/>
    </xf>
    <xf numFmtId="0" fontId="0" fillId="16" borderId="0" xfId="0" applyFill="1"/>
    <xf numFmtId="0" fontId="0" fillId="0" borderId="4" xfId="0" applyBorder="1" applyAlignment="1" applyProtection="1">
      <alignment horizontal="center"/>
      <protection locked="0"/>
    </xf>
    <xf numFmtId="0" fontId="14" fillId="0" borderId="0" xfId="0" applyFont="1" applyAlignment="1">
      <alignment horizontal="left" vertical="top"/>
    </xf>
    <xf numFmtId="0" fontId="0" fillId="16" borderId="0" xfId="0" applyFill="1" applyAlignment="1" applyProtection="1">
      <alignment horizontal="center" vertical="center"/>
      <protection locked="0"/>
    </xf>
    <xf numFmtId="0" fontId="0" fillId="0" borderId="0" xfId="0" applyAlignment="1" applyProtection="1">
      <alignment horizontal="center"/>
      <protection locked="0"/>
    </xf>
    <xf numFmtId="0" fontId="1" fillId="0" borderId="4" xfId="0" applyFont="1" applyBorder="1" applyAlignment="1" applyProtection="1">
      <alignment horizontal="left" vertical="top"/>
      <protection locked="0"/>
    </xf>
    <xf numFmtId="0" fontId="25" fillId="27" borderId="4" xfId="0" applyFont="1" applyFill="1" applyBorder="1" applyAlignment="1">
      <alignment horizontal="left" vertical="top" wrapText="1"/>
    </xf>
    <xf numFmtId="0" fontId="29" fillId="0" borderId="4" xfId="0" applyFont="1" applyBorder="1" applyAlignment="1">
      <alignment wrapText="1"/>
    </xf>
    <xf numFmtId="0" fontId="26" fillId="0" borderId="22" xfId="0" applyFont="1" applyBorder="1"/>
    <xf numFmtId="0" fontId="26" fillId="0" borderId="22" xfId="0" applyFont="1" applyBorder="1" applyAlignment="1">
      <alignment horizontal="left" vertical="top"/>
    </xf>
    <xf numFmtId="14" fontId="29" fillId="0" borderId="4" xfId="0" applyNumberFormat="1" applyFont="1" applyBorder="1" applyAlignment="1">
      <alignment horizontal="left" vertical="top"/>
    </xf>
    <xf numFmtId="0" fontId="26" fillId="0" borderId="32" xfId="0" applyFont="1" applyBorder="1" applyAlignment="1" applyProtection="1">
      <alignment horizontal="left" vertical="top" wrapText="1"/>
      <protection locked="0"/>
    </xf>
    <xf numFmtId="0" fontId="0" fillId="28" borderId="0" xfId="0" applyFill="1"/>
    <xf numFmtId="0" fontId="26" fillId="0" borderId="6" xfId="0" applyFont="1" applyBorder="1"/>
    <xf numFmtId="0" fontId="27" fillId="0" borderId="6" xfId="0" applyFont="1" applyBorder="1" applyAlignment="1" applyProtection="1">
      <alignment horizontal="left" vertical="top" wrapText="1"/>
      <protection locked="0"/>
    </xf>
    <xf numFmtId="0" fontId="26" fillId="0" borderId="6" xfId="0" applyFont="1" applyBorder="1" applyAlignment="1" applyProtection="1">
      <alignment horizontal="left" vertical="top" wrapText="1"/>
      <protection locked="0"/>
    </xf>
    <xf numFmtId="0" fontId="27" fillId="0" borderId="6" xfId="0" applyFont="1" applyBorder="1" applyAlignment="1">
      <alignment horizontal="left" vertical="top" wrapText="1"/>
    </xf>
    <xf numFmtId="0" fontId="27" fillId="18" borderId="6" xfId="0" applyFont="1" applyFill="1" applyBorder="1" applyAlignment="1" applyProtection="1">
      <alignment horizontal="left" vertical="top" wrapText="1"/>
      <protection locked="0"/>
    </xf>
    <xf numFmtId="14" fontId="28" fillId="0" borderId="6" xfId="0" applyNumberFormat="1" applyFont="1" applyBorder="1" applyAlignment="1">
      <alignment horizontal="left" vertical="top"/>
    </xf>
    <xf numFmtId="0" fontId="26" fillId="0" borderId="26" xfId="0" applyFont="1" applyBorder="1"/>
    <xf numFmtId="0" fontId="0" fillId="0" borderId="6" xfId="0" applyBorder="1"/>
    <xf numFmtId="0" fontId="26" fillId="0" borderId="10" xfId="0" applyFont="1" applyBorder="1"/>
    <xf numFmtId="0" fontId="27" fillId="0" borderId="10" xfId="0" applyFont="1" applyBorder="1" applyAlignment="1" applyProtection="1">
      <alignment horizontal="left" vertical="top" wrapText="1"/>
      <protection locked="0"/>
    </xf>
    <xf numFmtId="0" fontId="26" fillId="0" borderId="10" xfId="0" applyFont="1" applyBorder="1" applyAlignment="1" applyProtection="1">
      <alignment horizontal="left" vertical="top" wrapText="1"/>
      <protection locked="0"/>
    </xf>
    <xf numFmtId="0" fontId="27" fillId="0" borderId="10" xfId="0" applyFont="1" applyBorder="1" applyAlignment="1">
      <alignment horizontal="left" vertical="top" wrapText="1"/>
    </xf>
    <xf numFmtId="0" fontId="26" fillId="28" borderId="10" xfId="0" applyFont="1" applyFill="1" applyBorder="1"/>
    <xf numFmtId="14" fontId="26" fillId="14" borderId="10" xfId="0" applyNumberFormat="1" applyFont="1" applyFill="1" applyBorder="1"/>
    <xf numFmtId="16" fontId="26" fillId="0" borderId="10" xfId="0" applyNumberFormat="1" applyFont="1" applyBorder="1"/>
    <xf numFmtId="0" fontId="26" fillId="0" borderId="12" xfId="0" applyFont="1" applyBorder="1"/>
    <xf numFmtId="0" fontId="0" fillId="0" borderId="10" xfId="0" applyBorder="1"/>
    <xf numFmtId="0" fontId="26" fillId="0" borderId="0" xfId="0" applyFont="1" applyAlignment="1">
      <alignment horizontal="left" vertical="top"/>
    </xf>
    <xf numFmtId="0" fontId="0" fillId="0" borderId="0" xfId="0" applyAlignment="1">
      <alignment horizontal="left" vertical="top"/>
    </xf>
    <xf numFmtId="0" fontId="26" fillId="28" borderId="4" xfId="0" applyFont="1" applyFill="1" applyBorder="1" applyAlignment="1">
      <alignment horizontal="left" vertical="top"/>
    </xf>
    <xf numFmtId="14" fontId="26" fillId="0" borderId="4" xfId="0" applyNumberFormat="1" applyFont="1" applyBorder="1" applyAlignment="1">
      <alignment horizontal="left" vertical="top"/>
    </xf>
    <xf numFmtId="14" fontId="26" fillId="14" borderId="4" xfId="0" applyNumberFormat="1" applyFont="1" applyFill="1" applyBorder="1" applyAlignment="1">
      <alignment horizontal="left" vertical="top"/>
    </xf>
    <xf numFmtId="0" fontId="8" fillId="0" borderId="10" xfId="0" applyFont="1" applyBorder="1" applyAlignment="1">
      <alignment horizontal="left" vertical="top" wrapText="1"/>
    </xf>
    <xf numFmtId="0" fontId="0" fillId="28" borderId="4" xfId="0" applyFill="1" applyBorder="1" applyAlignment="1">
      <alignment horizontal="left" vertical="top"/>
    </xf>
    <xf numFmtId="14" fontId="0" fillId="0" borderId="4" xfId="0" applyNumberFormat="1" applyBorder="1" applyAlignment="1">
      <alignment horizontal="left" vertical="top"/>
    </xf>
    <xf numFmtId="0" fontId="26" fillId="4" borderId="22" xfId="0" applyFont="1" applyFill="1" applyBorder="1" applyAlignment="1" applyProtection="1">
      <alignment horizontal="left" vertical="top" wrapText="1"/>
      <protection locked="0"/>
    </xf>
    <xf numFmtId="2" fontId="27" fillId="0" borderId="6" xfId="0" applyNumberFormat="1" applyFont="1" applyBorder="1" applyAlignment="1" applyProtection="1">
      <alignment horizontal="left" vertical="top" wrapText="1"/>
      <protection locked="0"/>
    </xf>
    <xf numFmtId="0" fontId="8" fillId="0" borderId="32" xfId="0" applyFont="1" applyBorder="1" applyAlignment="1">
      <alignment horizontal="left" vertical="top" wrapText="1"/>
    </xf>
    <xf numFmtId="0" fontId="8" fillId="0" borderId="5" xfId="0" applyFont="1" applyBorder="1" applyAlignment="1">
      <alignment horizontal="left" vertical="top" wrapText="1"/>
    </xf>
    <xf numFmtId="0" fontId="0" fillId="0" borderId="5" xfId="0" applyBorder="1" applyAlignment="1">
      <alignment horizontal="left" vertical="top" wrapText="1"/>
    </xf>
    <xf numFmtId="9" fontId="16" fillId="20" borderId="0" xfId="1" applyFont="1" applyFill="1" applyProtection="1">
      <protection locked="0"/>
    </xf>
    <xf numFmtId="0" fontId="26" fillId="0" borderId="4" xfId="0" applyFont="1" applyBorder="1" applyAlignment="1">
      <alignment horizontal="left" vertical="top" wrapText="1"/>
    </xf>
    <xf numFmtId="0" fontId="15" fillId="19" borderId="0" xfId="0" applyFont="1" applyFill="1"/>
    <xf numFmtId="0" fontId="0" fillId="19" borderId="0" xfId="0" applyFill="1"/>
    <xf numFmtId="16" fontId="10" fillId="19" borderId="0" xfId="0" applyNumberFormat="1" applyFont="1" applyFill="1" applyAlignment="1">
      <alignment horizontal="center" vertical="center" wrapText="1"/>
    </xf>
    <xf numFmtId="0" fontId="14" fillId="0" borderId="0" xfId="0" applyFont="1" applyAlignment="1">
      <alignment horizontal="left" indent="2"/>
    </xf>
    <xf numFmtId="0" fontId="0" fillId="16" borderId="0" xfId="0" applyFill="1" applyAlignment="1">
      <alignment horizontal="center" vertical="center"/>
    </xf>
    <xf numFmtId="16" fontId="10" fillId="0" borderId="0" xfId="0" applyNumberFormat="1" applyFont="1" applyAlignment="1">
      <alignment horizontal="center" vertical="center" wrapText="1"/>
    </xf>
    <xf numFmtId="0" fontId="14" fillId="25" borderId="36" xfId="0" applyFont="1" applyFill="1" applyBorder="1"/>
    <xf numFmtId="0" fontId="0" fillId="25" borderId="0" xfId="0" applyFill="1"/>
    <xf numFmtId="164" fontId="0" fillId="25" borderId="0" xfId="0" applyNumberFormat="1" applyFill="1"/>
    <xf numFmtId="164" fontId="0" fillId="25" borderId="37" xfId="0" applyNumberFormat="1" applyFill="1" applyBorder="1"/>
    <xf numFmtId="0" fontId="14" fillId="25" borderId="38" xfId="0" applyFont="1" applyFill="1" applyBorder="1"/>
    <xf numFmtId="0" fontId="0" fillId="25" borderId="39" xfId="0" applyFill="1" applyBorder="1"/>
    <xf numFmtId="164" fontId="0" fillId="25" borderId="39" xfId="0" applyNumberFormat="1" applyFill="1" applyBorder="1"/>
    <xf numFmtId="164" fontId="0" fillId="25" borderId="12" xfId="0" applyNumberFormat="1" applyFill="1" applyBorder="1"/>
    <xf numFmtId="0" fontId="16" fillId="0" borderId="0" xfId="0" applyFont="1"/>
    <xf numFmtId="0" fontId="14" fillId="18" borderId="4" xfId="0" applyFont="1" applyFill="1" applyBorder="1" applyAlignment="1">
      <alignment horizontal="left"/>
    </xf>
    <xf numFmtId="0" fontId="16" fillId="0" borderId="33" xfId="0" applyFont="1" applyBorder="1"/>
    <xf numFmtId="0" fontId="17" fillId="0" borderId="36" xfId="0" applyFont="1" applyBorder="1"/>
    <xf numFmtId="9" fontId="16" fillId="20" borderId="0" xfId="1" applyFont="1" applyFill="1" applyBorder="1" applyProtection="1"/>
    <xf numFmtId="164" fontId="16" fillId="0" borderId="0" xfId="0" applyNumberFormat="1" applyFont="1"/>
    <xf numFmtId="0" fontId="17" fillId="12" borderId="36" xfId="0" applyFont="1" applyFill="1" applyBorder="1"/>
    <xf numFmtId="164" fontId="16" fillId="12" borderId="0" xfId="0" applyNumberFormat="1" applyFont="1" applyFill="1"/>
    <xf numFmtId="0" fontId="17" fillId="4" borderId="36" xfId="0" applyFont="1" applyFill="1" applyBorder="1"/>
    <xf numFmtId="164" fontId="16" fillId="4" borderId="0" xfId="0" applyNumberFormat="1" applyFont="1" applyFill="1"/>
    <xf numFmtId="0" fontId="14" fillId="20" borderId="36" xfId="0" applyFont="1" applyFill="1" applyBorder="1" applyAlignment="1">
      <alignment horizontal="left"/>
    </xf>
    <xf numFmtId="164" fontId="0" fillId="20" borderId="0" xfId="0" applyNumberFormat="1" applyFill="1"/>
    <xf numFmtId="0" fontId="14" fillId="20" borderId="38" xfId="0" applyFont="1" applyFill="1" applyBorder="1" applyAlignment="1">
      <alignment horizontal="left"/>
    </xf>
    <xf numFmtId="9" fontId="16" fillId="20" borderId="39" xfId="1" applyFont="1" applyFill="1" applyBorder="1" applyProtection="1"/>
    <xf numFmtId="0" fontId="16" fillId="0" borderId="0" xfId="0" applyFont="1" applyAlignment="1">
      <alignment horizontal="center" vertical="center"/>
    </xf>
    <xf numFmtId="0" fontId="17" fillId="0" borderId="0" xfId="0" applyFont="1" applyAlignment="1">
      <alignment horizontal="left"/>
    </xf>
    <xf numFmtId="9" fontId="16" fillId="0" borderId="0" xfId="1" applyFont="1" applyFill="1" applyBorder="1" applyProtection="1"/>
    <xf numFmtId="0" fontId="16" fillId="0" borderId="37" xfId="0" applyFont="1" applyBorder="1"/>
    <xf numFmtId="164" fontId="16" fillId="0" borderId="37" xfId="0" applyNumberFormat="1" applyFont="1" applyBorder="1"/>
    <xf numFmtId="0" fontId="16" fillId="12" borderId="0" xfId="0" applyFont="1" applyFill="1"/>
    <xf numFmtId="164" fontId="16" fillId="12" borderId="37" xfId="0" applyNumberFormat="1" applyFont="1" applyFill="1" applyBorder="1"/>
    <xf numFmtId="0" fontId="16" fillId="4" borderId="0" xfId="0" applyFont="1" applyFill="1"/>
    <xf numFmtId="164" fontId="16" fillId="4" borderId="37" xfId="0" applyNumberFormat="1" applyFont="1" applyFill="1" applyBorder="1"/>
    <xf numFmtId="164" fontId="0" fillId="20" borderId="37" xfId="0" applyNumberFormat="1" applyFill="1" applyBorder="1"/>
    <xf numFmtId="0" fontId="16" fillId="0" borderId="39" xfId="0" applyFont="1" applyBorder="1"/>
    <xf numFmtId="9" fontId="16" fillId="20" borderId="12" xfId="1" applyFont="1" applyFill="1" applyBorder="1" applyProtection="1"/>
    <xf numFmtId="0" fontId="17" fillId="0" borderId="0" xfId="0" applyFont="1"/>
    <xf numFmtId="9" fontId="16" fillId="0" borderId="0" xfId="1" applyFont="1" applyProtection="1"/>
    <xf numFmtId="0" fontId="17" fillId="4" borderId="36" xfId="0" applyFont="1" applyFill="1" applyBorder="1" applyAlignment="1">
      <alignment horizontal="left"/>
    </xf>
    <xf numFmtId="0" fontId="16" fillId="4" borderId="0" xfId="0" applyFont="1" applyFill="1" applyAlignment="1">
      <alignment horizontal="center"/>
    </xf>
    <xf numFmtId="164" fontId="16" fillId="4" borderId="0" xfId="0" applyNumberFormat="1" applyFont="1" applyFill="1" applyAlignment="1">
      <alignment horizontal="center"/>
    </xf>
    <xf numFmtId="164" fontId="16" fillId="4" borderId="37" xfId="0" applyNumberFormat="1" applyFont="1" applyFill="1" applyBorder="1" applyAlignment="1">
      <alignment horizontal="center"/>
    </xf>
    <xf numFmtId="0" fontId="14" fillId="18" borderId="40" xfId="0" applyFont="1" applyFill="1" applyBorder="1" applyAlignment="1">
      <alignment horizontal="left"/>
    </xf>
    <xf numFmtId="0" fontId="14" fillId="12" borderId="43" xfId="0" applyFont="1" applyFill="1" applyBorder="1" applyAlignment="1">
      <alignment horizontal="left"/>
    </xf>
    <xf numFmtId="0" fontId="14" fillId="4" borderId="43" xfId="0" applyFont="1" applyFill="1" applyBorder="1" applyAlignment="1">
      <alignment horizontal="left"/>
    </xf>
    <xf numFmtId="0" fontId="14" fillId="20" borderId="43" xfId="0" applyFont="1" applyFill="1" applyBorder="1" applyAlignment="1">
      <alignment horizontal="left"/>
    </xf>
    <xf numFmtId="0" fontId="17" fillId="20" borderId="44" xfId="0" applyFont="1" applyFill="1" applyBorder="1" applyAlignment="1">
      <alignment horizontal="left"/>
    </xf>
    <xf numFmtId="0" fontId="0" fillId="0" borderId="4" xfId="0" applyBorder="1" applyAlignment="1">
      <alignment horizontal="left" indent="1"/>
    </xf>
    <xf numFmtId="0" fontId="14" fillId="12" borderId="4" xfId="0" applyFont="1" applyFill="1" applyBorder="1" applyAlignment="1">
      <alignment horizontal="left"/>
    </xf>
    <xf numFmtId="0" fontId="14" fillId="4" borderId="4" xfId="0" applyFont="1" applyFill="1" applyBorder="1" applyAlignment="1">
      <alignment horizontal="left"/>
    </xf>
    <xf numFmtId="0" fontId="14" fillId="20" borderId="0" xfId="0" applyFont="1" applyFill="1" applyAlignment="1">
      <alignment horizontal="left"/>
    </xf>
    <xf numFmtId="0" fontId="17" fillId="20" borderId="4" xfId="0" applyFont="1" applyFill="1" applyBorder="1" applyAlignment="1">
      <alignment horizontal="left"/>
    </xf>
    <xf numFmtId="0" fontId="0" fillId="0" borderId="4" xfId="0" applyBorder="1" applyAlignment="1">
      <alignment horizontal="left" indent="2"/>
    </xf>
    <xf numFmtId="16" fontId="0" fillId="0" borderId="0" xfId="0" applyNumberFormat="1"/>
    <xf numFmtId="0" fontId="17" fillId="0" borderId="4" xfId="0" applyFont="1" applyBorder="1" applyAlignment="1">
      <alignment horizontal="left"/>
    </xf>
    <xf numFmtId="0" fontId="14" fillId="18" borderId="5" xfId="0" applyFont="1" applyFill="1" applyBorder="1" applyAlignment="1">
      <alignment horizontal="left"/>
    </xf>
    <xf numFmtId="0" fontId="0" fillId="0" borderId="5" xfId="0" applyBorder="1" applyAlignment="1">
      <alignment horizontal="left" indent="1"/>
    </xf>
    <xf numFmtId="0" fontId="0" fillId="0" borderId="5" xfId="0" applyBorder="1"/>
    <xf numFmtId="164" fontId="0" fillId="0" borderId="5" xfId="0" applyNumberFormat="1" applyBorder="1"/>
    <xf numFmtId="0" fontId="14" fillId="12" borderId="5" xfId="0" applyFont="1" applyFill="1" applyBorder="1" applyAlignment="1">
      <alignment horizontal="left"/>
    </xf>
    <xf numFmtId="164" fontId="0" fillId="12" borderId="5" xfId="0" applyNumberFormat="1" applyFill="1" applyBorder="1"/>
    <xf numFmtId="0" fontId="14" fillId="4" borderId="5" xfId="0" applyFont="1" applyFill="1" applyBorder="1" applyAlignment="1">
      <alignment horizontal="left"/>
    </xf>
    <xf numFmtId="0" fontId="0" fillId="4" borderId="5" xfId="0" applyFill="1" applyBorder="1"/>
    <xf numFmtId="0" fontId="14" fillId="20" borderId="5" xfId="0" applyFont="1" applyFill="1" applyBorder="1" applyAlignment="1">
      <alignment horizontal="left"/>
    </xf>
    <xf numFmtId="164" fontId="0" fillId="20" borderId="5" xfId="0" applyNumberFormat="1" applyFill="1" applyBorder="1"/>
    <xf numFmtId="0" fontId="17" fillId="20" borderId="5" xfId="0" applyFont="1" applyFill="1" applyBorder="1" applyAlignment="1">
      <alignment horizontal="left"/>
    </xf>
    <xf numFmtId="9" fontId="16" fillId="20" borderId="5" xfId="1" applyFont="1" applyFill="1" applyBorder="1" applyProtection="1"/>
    <xf numFmtId="164" fontId="14" fillId="12" borderId="4" xfId="0" applyNumberFormat="1" applyFont="1" applyFill="1" applyBorder="1"/>
    <xf numFmtId="0" fontId="14" fillId="20" borderId="4" xfId="0" applyFont="1" applyFill="1" applyBorder="1" applyAlignment="1">
      <alignment horizontal="left"/>
    </xf>
    <xf numFmtId="164" fontId="0" fillId="20" borderId="4" xfId="0" applyNumberFormat="1" applyFill="1" applyBorder="1"/>
    <xf numFmtId="9" fontId="16" fillId="20" borderId="4" xfId="1" applyFont="1" applyFill="1" applyBorder="1" applyProtection="1"/>
    <xf numFmtId="0" fontId="15" fillId="0" borderId="0" xfId="0" applyFont="1"/>
    <xf numFmtId="0" fontId="0" fillId="0" borderId="0" xfId="0" applyAlignment="1">
      <alignment wrapText="1"/>
    </xf>
    <xf numFmtId="164" fontId="14" fillId="16" borderId="0" xfId="0" applyNumberFormat="1" applyFont="1" applyFill="1"/>
    <xf numFmtId="16" fontId="10" fillId="19" borderId="0" xfId="0" applyNumberFormat="1" applyFont="1" applyFill="1" applyAlignment="1" applyProtection="1">
      <alignment horizontal="center" vertical="center" wrapText="1"/>
      <protection locked="0"/>
    </xf>
    <xf numFmtId="16" fontId="10" fillId="0" borderId="0" xfId="0" applyNumberFormat="1" applyFont="1" applyAlignment="1" applyProtection="1">
      <alignment horizontal="center" vertical="center" wrapText="1"/>
      <protection locked="0"/>
    </xf>
    <xf numFmtId="49" fontId="10" fillId="0" borderId="0" xfId="0" applyNumberFormat="1" applyFont="1" applyAlignment="1" applyProtection="1">
      <alignment horizontal="center" vertical="center" wrapText="1"/>
      <protection locked="0"/>
    </xf>
    <xf numFmtId="0" fontId="9" fillId="0" borderId="4" xfId="0" applyFont="1" applyBorder="1" applyAlignment="1">
      <alignment wrapText="1"/>
    </xf>
    <xf numFmtId="0" fontId="14" fillId="12" borderId="0" xfId="0" applyFont="1" applyFill="1"/>
    <xf numFmtId="0" fontId="1" fillId="12" borderId="4" xfId="0" applyFont="1" applyFill="1" applyBorder="1" applyAlignment="1">
      <alignment horizontal="left" vertical="top"/>
    </xf>
    <xf numFmtId="0" fontId="1" fillId="0" borderId="4" xfId="0" applyFont="1" applyBorder="1" applyAlignment="1">
      <alignment horizontal="left" vertical="top" wrapText="1"/>
    </xf>
    <xf numFmtId="0" fontId="8" fillId="0" borderId="4" xfId="0" applyFont="1" applyBorder="1" applyAlignment="1" applyProtection="1">
      <alignment horizontal="left" vertical="top"/>
      <protection locked="0"/>
    </xf>
    <xf numFmtId="0" fontId="8" fillId="0" borderId="0" xfId="0" applyFont="1" applyAlignment="1" applyProtection="1">
      <alignment horizontal="left"/>
      <protection locked="0"/>
    </xf>
    <xf numFmtId="0" fontId="1" fillId="28" borderId="4" xfId="0" applyFont="1" applyFill="1" applyBorder="1" applyAlignment="1" applyProtection="1">
      <alignment horizontal="left" vertical="top"/>
      <protection locked="0"/>
    </xf>
    <xf numFmtId="0" fontId="8" fillId="28" borderId="4" xfId="0" applyFont="1" applyFill="1" applyBorder="1" applyAlignment="1" applyProtection="1">
      <alignment horizontal="left" vertical="top"/>
      <protection locked="0"/>
    </xf>
    <xf numFmtId="0" fontId="12" fillId="0" borderId="4" xfId="0" applyFont="1" applyBorder="1" applyAlignment="1" applyProtection="1">
      <alignment horizontal="left" vertical="top"/>
      <protection locked="0"/>
    </xf>
    <xf numFmtId="0" fontId="26" fillId="4" borderId="4" xfId="0" applyFont="1" applyFill="1" applyBorder="1" applyAlignment="1">
      <alignment horizontal="left" vertical="top"/>
    </xf>
    <xf numFmtId="0" fontId="0" fillId="28" borderId="0" xfId="0" applyFill="1" applyAlignment="1">
      <alignment horizontal="left" vertical="top"/>
    </xf>
    <xf numFmtId="0" fontId="14" fillId="0" borderId="2" xfId="0" applyFont="1" applyBorder="1"/>
    <xf numFmtId="0" fontId="14" fillId="10" borderId="29" xfId="0" applyFont="1" applyFill="1" applyBorder="1"/>
    <xf numFmtId="0" fontId="11" fillId="8" borderId="4" xfId="0" applyFont="1" applyFill="1" applyBorder="1" applyAlignment="1" applyProtection="1">
      <alignment horizontal="left" vertical="top"/>
      <protection locked="0"/>
    </xf>
    <xf numFmtId="0" fontId="11" fillId="8" borderId="10" xfId="0" applyFont="1" applyFill="1" applyBorder="1" applyAlignment="1" applyProtection="1">
      <alignment horizontal="left" vertical="top"/>
      <protection locked="0"/>
    </xf>
    <xf numFmtId="0" fontId="1" fillId="0" borderId="6" xfId="0" applyFont="1" applyBorder="1" applyAlignment="1" applyProtection="1">
      <alignment horizontal="left" vertical="top"/>
      <protection locked="0"/>
    </xf>
    <xf numFmtId="0" fontId="1" fillId="0" borderId="10" xfId="0" applyFont="1" applyBorder="1" applyAlignment="1" applyProtection="1">
      <alignment horizontal="left" vertical="top"/>
      <protection locked="0"/>
    </xf>
    <xf numFmtId="0" fontId="1" fillId="0" borderId="32" xfId="0" applyFont="1" applyBorder="1" applyAlignment="1" applyProtection="1">
      <alignment horizontal="left" vertical="top"/>
      <protection locked="0"/>
    </xf>
    <xf numFmtId="0" fontId="14" fillId="0" borderId="2" xfId="0" applyFont="1" applyBorder="1" applyAlignment="1">
      <alignment horizontal="left"/>
    </xf>
    <xf numFmtId="0" fontId="14" fillId="10" borderId="29" xfId="0" applyFont="1" applyFill="1" applyBorder="1" applyAlignment="1">
      <alignment horizontal="left"/>
    </xf>
    <xf numFmtId="0" fontId="0" fillId="0" borderId="4" xfId="0" applyBorder="1" applyAlignment="1" applyProtection="1">
      <alignment horizontal="left" vertical="top"/>
      <protection locked="0"/>
    </xf>
    <xf numFmtId="0" fontId="4" fillId="2" borderId="4" xfId="0" applyFont="1" applyFill="1" applyBorder="1" applyAlignment="1" applyProtection="1">
      <alignment horizontal="left" vertical="top"/>
      <protection locked="0"/>
    </xf>
    <xf numFmtId="0" fontId="1" fillId="0" borderId="31" xfId="0" applyFont="1" applyBorder="1" applyAlignment="1" applyProtection="1">
      <alignment horizontal="left" vertical="top"/>
      <protection locked="0"/>
    </xf>
    <xf numFmtId="0" fontId="17" fillId="12" borderId="4" xfId="0" applyFont="1" applyFill="1" applyBorder="1"/>
    <xf numFmtId="0" fontId="16" fillId="0" borderId="4" xfId="0" applyFont="1" applyBorder="1"/>
    <xf numFmtId="49" fontId="17" fillId="10" borderId="4" xfId="0" applyNumberFormat="1" applyFont="1" applyFill="1" applyBorder="1" applyAlignment="1">
      <alignment horizontal="right"/>
    </xf>
    <xf numFmtId="49" fontId="17" fillId="10" borderId="35" xfId="0" applyNumberFormat="1" applyFont="1" applyFill="1" applyBorder="1" applyAlignment="1">
      <alignment horizontal="right"/>
    </xf>
    <xf numFmtId="49" fontId="17" fillId="10" borderId="2" xfId="0" applyNumberFormat="1" applyFont="1" applyFill="1" applyBorder="1" applyAlignment="1">
      <alignment horizontal="right"/>
    </xf>
    <xf numFmtId="0" fontId="17" fillId="0" borderId="4" xfId="0" applyFont="1" applyBorder="1"/>
    <xf numFmtId="164" fontId="16" fillId="0" borderId="4" xfId="0" applyNumberFormat="1" applyFont="1" applyBorder="1"/>
    <xf numFmtId="9" fontId="16" fillId="0" borderId="4" xfId="1" applyFont="1" applyBorder="1"/>
    <xf numFmtId="9" fontId="16" fillId="0" borderId="0" xfId="1" applyFont="1"/>
    <xf numFmtId="0" fontId="17" fillId="0" borderId="4" xfId="0" applyFont="1" applyBorder="1" applyAlignment="1">
      <alignment wrapText="1"/>
    </xf>
    <xf numFmtId="2" fontId="16" fillId="0" borderId="4" xfId="0" applyNumberFormat="1" applyFont="1" applyBorder="1"/>
    <xf numFmtId="0" fontId="0" fillId="0" borderId="31" xfId="0" applyBorder="1" applyAlignment="1" applyProtection="1">
      <alignment horizontal="left" vertical="top"/>
      <protection locked="0"/>
    </xf>
    <xf numFmtId="0" fontId="0" fillId="0" borderId="6"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1" fillId="0" borderId="5" xfId="0" applyFont="1" applyBorder="1" applyAlignment="1" applyProtection="1">
      <alignment horizontal="left" vertical="top"/>
      <protection locked="0"/>
    </xf>
    <xf numFmtId="0" fontId="0" fillId="0" borderId="5" xfId="0" applyBorder="1" applyAlignment="1" applyProtection="1">
      <alignment horizontal="left" vertical="top"/>
      <protection locked="0"/>
    </xf>
    <xf numFmtId="0" fontId="1" fillId="14" borderId="4" xfId="0" applyFont="1" applyFill="1" applyBorder="1" applyAlignment="1" applyProtection="1">
      <alignment horizontal="left" vertical="top"/>
      <protection locked="0"/>
    </xf>
    <xf numFmtId="0" fontId="0" fillId="0" borderId="22" xfId="0" applyBorder="1" applyAlignment="1" applyProtection="1">
      <alignment horizontal="left" vertical="top"/>
      <protection locked="0"/>
    </xf>
    <xf numFmtId="0" fontId="1" fillId="28" borderId="10" xfId="0" applyFont="1" applyFill="1" applyBorder="1" applyAlignment="1" applyProtection="1">
      <alignment horizontal="left" vertical="top"/>
      <protection locked="0"/>
    </xf>
    <xf numFmtId="0" fontId="10" fillId="0" borderId="0" xfId="0" applyFont="1" applyAlignment="1">
      <alignment horizontal="center" vertical="center" wrapText="1"/>
    </xf>
    <xf numFmtId="9" fontId="16" fillId="0" borderId="0" xfId="1" applyFont="1" applyBorder="1"/>
    <xf numFmtId="2" fontId="16" fillId="0" borderId="0" xfId="0" applyNumberFormat="1" applyFont="1"/>
    <xf numFmtId="10" fontId="0" fillId="0" borderId="0" xfId="1" applyNumberFormat="1" applyFont="1"/>
    <xf numFmtId="10" fontId="10" fillId="0" borderId="0" xfId="1" applyNumberFormat="1" applyFont="1" applyAlignment="1">
      <alignment horizontal="center" vertical="center" wrapText="1"/>
    </xf>
    <xf numFmtId="166" fontId="14" fillId="0" borderId="2" xfId="0" applyNumberFormat="1" applyFont="1" applyBorder="1"/>
    <xf numFmtId="166" fontId="14" fillId="10" borderId="29" xfId="0" applyNumberFormat="1" applyFont="1" applyFill="1" applyBorder="1"/>
    <xf numFmtId="0" fontId="0" fillId="4" borderId="0" xfId="0" applyFill="1" applyAlignment="1">
      <alignment horizontal="left" vertical="top"/>
    </xf>
    <xf numFmtId="14" fontId="0" fillId="0" borderId="0" xfId="0" applyNumberFormat="1" applyAlignment="1">
      <alignment horizontal="left" vertical="top"/>
    </xf>
    <xf numFmtId="0" fontId="0" fillId="0" borderId="0" xfId="0" applyAlignment="1" applyProtection="1">
      <alignment horizontal="left" vertical="top"/>
      <protection locked="0"/>
    </xf>
    <xf numFmtId="0" fontId="12" fillId="8" borderId="10" xfId="0" applyFont="1" applyFill="1" applyBorder="1" applyAlignment="1" applyProtection="1">
      <alignment horizontal="left" vertical="top"/>
      <protection locked="0"/>
    </xf>
    <xf numFmtId="0" fontId="1" fillId="4" borderId="4" xfId="0" applyFont="1" applyFill="1" applyBorder="1" applyAlignment="1" applyProtection="1">
      <alignment horizontal="left" vertical="top"/>
      <protection locked="0"/>
    </xf>
    <xf numFmtId="0" fontId="1" fillId="22" borderId="4" xfId="0" applyFont="1" applyFill="1" applyBorder="1" applyAlignment="1">
      <alignment horizontal="left" vertical="top"/>
    </xf>
    <xf numFmtId="0" fontId="5" fillId="0" borderId="4" xfId="0" applyFont="1" applyBorder="1" applyAlignment="1">
      <alignment horizontal="left" vertical="top"/>
    </xf>
    <xf numFmtId="0" fontId="4" fillId="2" borderId="4" xfId="0" applyFont="1" applyFill="1" applyBorder="1" applyAlignment="1">
      <alignment horizontal="left" vertical="top"/>
    </xf>
    <xf numFmtId="0" fontId="8" fillId="22" borderId="4" xfId="0" applyFont="1" applyFill="1" applyBorder="1" applyAlignment="1">
      <alignment horizontal="left" vertical="top"/>
    </xf>
    <xf numFmtId="0" fontId="8" fillId="22" borderId="6" xfId="0" applyFont="1" applyFill="1" applyBorder="1" applyAlignment="1">
      <alignment horizontal="left" vertical="top"/>
    </xf>
    <xf numFmtId="0" fontId="0" fillId="0" borderId="32" xfId="0" applyBorder="1" applyAlignment="1" applyProtection="1">
      <alignment horizontal="left" vertical="top"/>
      <protection locked="0"/>
    </xf>
    <xf numFmtId="0" fontId="34" fillId="0" borderId="4" xfId="0" applyFont="1" applyBorder="1" applyAlignment="1" applyProtection="1">
      <alignment horizontal="left" vertical="top"/>
      <protection locked="0"/>
    </xf>
    <xf numFmtId="0" fontId="34" fillId="4" borderId="4" xfId="0" applyFont="1" applyFill="1" applyBorder="1" applyAlignment="1" applyProtection="1">
      <alignment horizontal="left" vertical="top"/>
      <protection locked="0"/>
    </xf>
    <xf numFmtId="0" fontId="35" fillId="9" borderId="4" xfId="0" applyFont="1" applyFill="1" applyBorder="1" applyAlignment="1" applyProtection="1">
      <alignment horizontal="left" vertical="top"/>
      <protection locked="0"/>
    </xf>
    <xf numFmtId="0" fontId="0" fillId="4" borderId="4" xfId="0" applyFill="1" applyBorder="1" applyAlignment="1" applyProtection="1">
      <alignment horizontal="left" vertical="top"/>
      <protection locked="0"/>
    </xf>
    <xf numFmtId="0" fontId="37" fillId="0" borderId="0" xfId="0" applyFont="1" applyAlignment="1" applyProtection="1">
      <alignment horizontal="left" vertical="top"/>
      <protection locked="0"/>
    </xf>
    <xf numFmtId="0" fontId="37" fillId="0" borderId="4" xfId="0" applyFont="1" applyBorder="1" applyAlignment="1" applyProtection="1">
      <alignment horizontal="left" vertical="top"/>
      <protection locked="0"/>
    </xf>
    <xf numFmtId="0" fontId="11" fillId="0" borderId="10" xfId="0" applyFont="1" applyBorder="1" applyAlignment="1" applyProtection="1">
      <alignment horizontal="left"/>
      <protection locked="0"/>
    </xf>
    <xf numFmtId="0" fontId="1" fillId="0" borderId="4" xfId="0" quotePrefix="1" applyFont="1" applyBorder="1" applyAlignment="1">
      <alignment horizontal="left" vertical="top"/>
    </xf>
    <xf numFmtId="0" fontId="5" fillId="0" borderId="4" xfId="0" applyFont="1" applyBorder="1" applyAlignment="1" applyProtection="1">
      <alignment horizontal="left" vertical="top"/>
      <protection locked="0"/>
    </xf>
    <xf numFmtId="0" fontId="4" fillId="17" borderId="4" xfId="0" applyFont="1" applyFill="1" applyBorder="1" applyAlignment="1" applyProtection="1">
      <alignment horizontal="left" vertical="top"/>
      <protection locked="0"/>
    </xf>
    <xf numFmtId="164" fontId="1" fillId="0" borderId="4" xfId="0" applyNumberFormat="1" applyFont="1" applyBorder="1" applyAlignment="1" applyProtection="1">
      <alignment horizontal="left" vertical="top"/>
      <protection locked="0"/>
    </xf>
    <xf numFmtId="164" fontId="5" fillId="0" borderId="4" xfId="0" applyNumberFormat="1" applyFont="1" applyBorder="1" applyAlignment="1" applyProtection="1">
      <alignment horizontal="left" vertical="top"/>
      <protection locked="0"/>
    </xf>
    <xf numFmtId="49" fontId="4" fillId="17" borderId="4" xfId="0" applyNumberFormat="1" applyFont="1" applyFill="1" applyBorder="1" applyAlignment="1" applyProtection="1">
      <alignment horizontal="left" vertical="top"/>
      <protection locked="0"/>
    </xf>
    <xf numFmtId="0" fontId="8" fillId="6" borderId="4" xfId="0" applyFont="1" applyFill="1" applyBorder="1" applyAlignment="1" applyProtection="1">
      <alignment horizontal="left" vertical="top"/>
      <protection locked="0"/>
    </xf>
    <xf numFmtId="0" fontId="8" fillId="6" borderId="6" xfId="0" applyFont="1" applyFill="1" applyBorder="1" applyAlignment="1" applyProtection="1">
      <alignment horizontal="left" vertical="top"/>
      <protection locked="0"/>
    </xf>
    <xf numFmtId="0" fontId="8" fillId="10" borderId="4" xfId="0" applyFont="1" applyFill="1" applyBorder="1" applyAlignment="1" applyProtection="1">
      <alignment horizontal="left" vertical="top"/>
      <protection locked="0"/>
    </xf>
    <xf numFmtId="0" fontId="8" fillId="10" borderId="6" xfId="0" applyFont="1" applyFill="1" applyBorder="1" applyAlignment="1" applyProtection="1">
      <alignment horizontal="left" vertical="top"/>
      <protection locked="0"/>
    </xf>
    <xf numFmtId="0" fontId="8" fillId="10" borderId="22" xfId="0" applyFont="1" applyFill="1" applyBorder="1" applyAlignment="1" applyProtection="1">
      <alignment horizontal="left" vertical="top"/>
      <protection locked="0"/>
    </xf>
    <xf numFmtId="2" fontId="1" fillId="0" borderId="4" xfId="0" applyNumberFormat="1" applyFont="1" applyBorder="1" applyAlignment="1" applyProtection="1">
      <alignment horizontal="left" vertical="top"/>
      <protection locked="0"/>
    </xf>
    <xf numFmtId="2" fontId="8" fillId="0" borderId="4" xfId="0" applyNumberFormat="1" applyFont="1" applyBorder="1" applyAlignment="1" applyProtection="1">
      <alignment horizontal="left" vertical="top"/>
      <protection locked="0"/>
    </xf>
    <xf numFmtId="0" fontId="1" fillId="10" borderId="4" xfId="0" applyFont="1" applyFill="1" applyBorder="1" applyAlignment="1" applyProtection="1">
      <alignment horizontal="left" vertical="top"/>
      <protection locked="0"/>
    </xf>
    <xf numFmtId="0" fontId="1" fillId="12" borderId="4" xfId="0" applyFont="1" applyFill="1" applyBorder="1" applyAlignment="1" applyProtection="1">
      <alignment horizontal="left" vertical="top"/>
      <protection locked="0"/>
    </xf>
    <xf numFmtId="16" fontId="4" fillId="17" borderId="4" xfId="0" applyNumberFormat="1" applyFont="1" applyFill="1" applyBorder="1" applyAlignment="1" applyProtection="1">
      <alignment horizontal="left" vertical="top"/>
      <protection locked="0"/>
    </xf>
    <xf numFmtId="0" fontId="8" fillId="3" borderId="4" xfId="0" applyFont="1" applyFill="1" applyBorder="1" applyAlignment="1">
      <alignment horizontal="left" vertical="top"/>
    </xf>
    <xf numFmtId="0" fontId="1" fillId="6" borderId="4" xfId="0" applyFont="1" applyFill="1" applyBorder="1" applyAlignment="1" applyProtection="1">
      <alignment horizontal="left" vertical="top"/>
      <protection locked="0"/>
    </xf>
    <xf numFmtId="0" fontId="33" fillId="0" borderId="4" xfId="0" applyFont="1" applyBorder="1" applyAlignment="1">
      <alignment horizontal="left" vertical="top"/>
    </xf>
    <xf numFmtId="0" fontId="2" fillId="0" borderId="4" xfId="0" applyFont="1" applyBorder="1" applyAlignment="1" applyProtection="1">
      <alignment horizontal="left" vertical="top"/>
      <protection locked="0"/>
    </xf>
    <xf numFmtId="0" fontId="12" fillId="6" borderId="4" xfId="0" applyFont="1" applyFill="1" applyBorder="1" applyAlignment="1" applyProtection="1">
      <alignment horizontal="left" vertical="top"/>
      <protection locked="0"/>
    </xf>
    <xf numFmtId="0" fontId="12" fillId="22" borderId="4" xfId="0" applyFont="1" applyFill="1" applyBorder="1" applyAlignment="1">
      <alignment horizontal="left" vertical="top"/>
    </xf>
    <xf numFmtId="0" fontId="12" fillId="3" borderId="4" xfId="0" applyFont="1" applyFill="1" applyBorder="1" applyAlignment="1">
      <alignment horizontal="left" vertical="top"/>
    </xf>
    <xf numFmtId="0" fontId="12" fillId="28" borderId="4" xfId="0" applyFont="1" applyFill="1" applyBorder="1" applyAlignment="1" applyProtection="1">
      <alignment horizontal="left" vertical="top"/>
      <protection locked="0"/>
    </xf>
    <xf numFmtId="0" fontId="8" fillId="31" borderId="4" xfId="0" applyFont="1" applyFill="1" applyBorder="1" applyAlignment="1" applyProtection="1">
      <alignment horizontal="left" vertical="top"/>
      <protection locked="0"/>
    </xf>
    <xf numFmtId="0" fontId="9" fillId="6" borderId="4" xfId="0" applyFont="1" applyFill="1" applyBorder="1" applyAlignment="1" applyProtection="1">
      <alignment horizontal="left" vertical="top"/>
      <protection locked="0"/>
    </xf>
    <xf numFmtId="0" fontId="9" fillId="10" borderId="4" xfId="0" applyFont="1" applyFill="1" applyBorder="1" applyAlignment="1" applyProtection="1">
      <alignment horizontal="left" vertical="top"/>
      <protection locked="0"/>
    </xf>
    <xf numFmtId="0" fontId="8" fillId="30" borderId="4" xfId="0" applyFont="1" applyFill="1" applyBorder="1" applyAlignment="1" applyProtection="1">
      <alignment horizontal="left" vertical="top"/>
      <protection locked="0"/>
    </xf>
    <xf numFmtId="0" fontId="1" fillId="16" borderId="4" xfId="0" applyFont="1" applyFill="1" applyBorder="1" applyAlignment="1">
      <alignment horizontal="left" vertical="top"/>
    </xf>
    <xf numFmtId="0" fontId="12" fillId="10" borderId="4" xfId="0" applyFont="1" applyFill="1" applyBorder="1" applyAlignment="1" applyProtection="1">
      <alignment horizontal="left" vertical="top"/>
      <protection locked="0"/>
    </xf>
    <xf numFmtId="0" fontId="20" fillId="0" borderId="4" xfId="0" applyFont="1" applyBorder="1" applyAlignment="1" applyProtection="1">
      <alignment horizontal="left" vertical="top"/>
      <protection locked="0"/>
    </xf>
    <xf numFmtId="0" fontId="1" fillId="29" borderId="4" xfId="0" applyFont="1" applyFill="1" applyBorder="1" applyAlignment="1" applyProtection="1">
      <alignment horizontal="left" vertical="top"/>
      <protection locked="0"/>
    </xf>
    <xf numFmtId="0" fontId="1" fillId="24" borderId="4" xfId="0" applyFont="1" applyFill="1" applyBorder="1" applyAlignment="1" applyProtection="1">
      <alignment horizontal="left" vertical="top"/>
      <protection locked="0"/>
    </xf>
    <xf numFmtId="1" fontId="1" fillId="10" borderId="4" xfId="0" applyNumberFormat="1" applyFont="1" applyFill="1" applyBorder="1" applyAlignment="1" applyProtection="1">
      <alignment horizontal="left" vertical="top"/>
      <protection locked="0"/>
    </xf>
    <xf numFmtId="0" fontId="1" fillId="19" borderId="4" xfId="0" applyFont="1" applyFill="1" applyBorder="1" applyAlignment="1" applyProtection="1">
      <alignment horizontal="left" vertical="top"/>
      <protection locked="0"/>
    </xf>
    <xf numFmtId="0" fontId="20" fillId="10" borderId="4" xfId="0" applyFont="1" applyFill="1" applyBorder="1" applyAlignment="1" applyProtection="1">
      <alignment horizontal="left" vertical="top"/>
      <protection locked="0"/>
    </xf>
    <xf numFmtId="2" fontId="12" fillId="0" borderId="4" xfId="0" applyNumberFormat="1" applyFont="1" applyBorder="1" applyAlignment="1" applyProtection="1">
      <alignment horizontal="left" vertical="top"/>
      <protection locked="0"/>
    </xf>
    <xf numFmtId="0" fontId="38" fillId="0" borderId="4" xfId="0" applyFont="1" applyBorder="1" applyAlignment="1" applyProtection="1">
      <alignment horizontal="left" vertical="top"/>
      <protection locked="0"/>
    </xf>
    <xf numFmtId="0" fontId="13" fillId="10" borderId="4" xfId="0" applyFont="1" applyFill="1" applyBorder="1" applyAlignment="1" applyProtection="1">
      <alignment horizontal="left" vertical="top"/>
      <protection locked="0"/>
    </xf>
    <xf numFmtId="0" fontId="36" fillId="0" borderId="4" xfId="0" applyFont="1" applyBorder="1" applyAlignment="1" applyProtection="1">
      <alignment horizontal="left" vertical="top"/>
      <protection locked="0"/>
    </xf>
    <xf numFmtId="0" fontId="20" fillId="0" borderId="4" xfId="0" applyFont="1" applyBorder="1" applyAlignment="1" applyProtection="1">
      <alignment vertical="top"/>
      <protection locked="0"/>
    </xf>
    <xf numFmtId="49" fontId="1" fillId="0" borderId="4" xfId="0" applyNumberFormat="1" applyFont="1" applyBorder="1" applyAlignment="1" applyProtection="1">
      <alignment horizontal="left" vertical="top"/>
      <protection locked="0"/>
    </xf>
    <xf numFmtId="0" fontId="36" fillId="10" borderId="4" xfId="0" applyFont="1" applyFill="1" applyBorder="1" applyAlignment="1" applyProtection="1">
      <alignment horizontal="left" vertical="top"/>
      <protection locked="0"/>
    </xf>
    <xf numFmtId="0" fontId="1" fillId="28" borderId="6" xfId="0" applyFont="1" applyFill="1" applyBorder="1" applyAlignment="1" applyProtection="1">
      <alignment horizontal="left" vertical="top"/>
      <protection locked="0"/>
    </xf>
    <xf numFmtId="0" fontId="1" fillId="0" borderId="22" xfId="0" applyFont="1" applyBorder="1" applyAlignment="1" applyProtection="1">
      <alignment horizontal="left" vertical="top"/>
      <protection locked="0"/>
    </xf>
    <xf numFmtId="0" fontId="1" fillId="0" borderId="30" xfId="0" applyFont="1" applyBorder="1" applyAlignment="1" applyProtection="1">
      <alignment horizontal="left" vertical="top"/>
      <protection locked="0"/>
    </xf>
    <xf numFmtId="0" fontId="1" fillId="0" borderId="7" xfId="0" applyFont="1" applyBorder="1" applyAlignment="1" applyProtection="1">
      <alignment horizontal="left" vertical="top"/>
      <protection locked="0"/>
    </xf>
    <xf numFmtId="0" fontId="8" fillId="3" borderId="31" xfId="0" applyFont="1" applyFill="1" applyBorder="1" applyAlignment="1">
      <alignment horizontal="left" vertical="top"/>
    </xf>
    <xf numFmtId="0" fontId="1" fillId="0" borderId="13" xfId="0" applyFont="1" applyBorder="1" applyAlignment="1" applyProtection="1">
      <alignment horizontal="left" vertical="top"/>
      <protection locked="0"/>
    </xf>
    <xf numFmtId="0" fontId="8" fillId="0" borderId="4" xfId="0" applyFont="1" applyBorder="1" applyProtection="1">
      <protection locked="0"/>
    </xf>
    <xf numFmtId="0" fontId="8" fillId="0" borderId="10" xfId="0" applyFont="1" applyBorder="1" applyProtection="1">
      <protection locked="0"/>
    </xf>
    <xf numFmtId="0" fontId="8" fillId="0" borderId="10" xfId="0" applyFont="1" applyBorder="1" applyAlignment="1" applyProtection="1">
      <alignment vertical="top"/>
      <protection locked="0"/>
    </xf>
    <xf numFmtId="0" fontId="1" fillId="0" borderId="9" xfId="0" applyFont="1" applyBorder="1" applyAlignment="1" applyProtection="1">
      <alignment horizontal="left" vertical="top"/>
      <protection locked="0"/>
    </xf>
    <xf numFmtId="0" fontId="8" fillId="0" borderId="32" xfId="0" applyFont="1" applyBorder="1" applyAlignment="1" applyProtection="1">
      <alignment vertical="top"/>
      <protection locked="0"/>
    </xf>
    <xf numFmtId="0" fontId="1" fillId="0" borderId="45" xfId="0" applyFont="1" applyBorder="1" applyAlignment="1" applyProtection="1">
      <alignment horizontal="left" vertical="top"/>
      <protection locked="0"/>
    </xf>
    <xf numFmtId="0" fontId="1" fillId="0" borderId="8" xfId="0" applyFont="1" applyBorder="1" applyAlignment="1" applyProtection="1">
      <alignment horizontal="left" vertical="top"/>
      <protection locked="0"/>
    </xf>
    <xf numFmtId="0" fontId="1" fillId="0" borderId="51" xfId="0" applyFont="1" applyBorder="1" applyAlignment="1" applyProtection="1">
      <alignment horizontal="left" vertical="top"/>
      <protection locked="0"/>
    </xf>
    <xf numFmtId="0" fontId="1" fillId="0" borderId="27" xfId="0" applyFont="1" applyBorder="1" applyAlignment="1" applyProtection="1">
      <alignment horizontal="left" vertical="top"/>
      <protection locked="0"/>
    </xf>
    <xf numFmtId="0" fontId="8" fillId="0" borderId="6" xfId="0" applyFont="1" applyBorder="1" applyAlignment="1" applyProtection="1">
      <alignment horizontal="left" vertical="top"/>
      <protection locked="0"/>
    </xf>
    <xf numFmtId="0" fontId="8" fillId="6" borderId="5" xfId="0" applyFont="1" applyFill="1" applyBorder="1" applyAlignment="1" applyProtection="1">
      <alignment horizontal="left" vertical="top"/>
      <protection locked="0"/>
    </xf>
    <xf numFmtId="0" fontId="8" fillId="0" borderId="5" xfId="0" applyFont="1" applyBorder="1" applyAlignment="1" applyProtection="1">
      <alignment vertical="top"/>
      <protection locked="0"/>
    </xf>
    <xf numFmtId="0" fontId="8" fillId="10" borderId="5" xfId="0" applyFont="1" applyFill="1" applyBorder="1" applyAlignment="1" applyProtection="1">
      <alignment horizontal="left" vertical="top"/>
      <protection locked="0"/>
    </xf>
    <xf numFmtId="0" fontId="8" fillId="22" borderId="5" xfId="0" applyFont="1" applyFill="1" applyBorder="1" applyAlignment="1">
      <alignment horizontal="left" vertical="top"/>
    </xf>
    <xf numFmtId="0" fontId="8" fillId="3" borderId="46" xfId="0" applyFont="1" applyFill="1" applyBorder="1" applyAlignment="1">
      <alignment horizontal="left" vertical="top"/>
    </xf>
    <xf numFmtId="0" fontId="1" fillId="0" borderId="50" xfId="0" applyFont="1" applyBorder="1" applyAlignment="1" applyProtection="1">
      <alignment horizontal="left" vertical="top"/>
      <protection locked="0"/>
    </xf>
    <xf numFmtId="0" fontId="8" fillId="0" borderId="5" xfId="0" applyFont="1" applyBorder="1" applyAlignment="1" applyProtection="1">
      <alignment horizontal="left" vertical="top"/>
      <protection locked="0"/>
    </xf>
    <xf numFmtId="0" fontId="8" fillId="22" borderId="9" xfId="0" applyFont="1" applyFill="1" applyBorder="1" applyAlignment="1">
      <alignment horizontal="left" vertical="top"/>
    </xf>
    <xf numFmtId="0" fontId="8" fillId="6" borderId="8" xfId="0" applyFont="1" applyFill="1" applyBorder="1" applyAlignment="1" applyProtection="1">
      <alignment horizontal="left" vertical="top"/>
      <protection locked="0"/>
    </xf>
    <xf numFmtId="0" fontId="8" fillId="0" borderId="8" xfId="0" applyFont="1" applyBorder="1" applyAlignment="1" applyProtection="1">
      <alignment vertical="top"/>
      <protection locked="0"/>
    </xf>
    <xf numFmtId="0" fontId="8" fillId="10" borderId="8" xfId="0" applyFont="1" applyFill="1" applyBorder="1" applyAlignment="1" applyProtection="1">
      <alignment horizontal="left" vertical="top"/>
      <protection locked="0"/>
    </xf>
    <xf numFmtId="0" fontId="8" fillId="22" borderId="50" xfId="0" applyFont="1" applyFill="1" applyBorder="1" applyAlignment="1">
      <alignment horizontal="left" vertical="top"/>
    </xf>
    <xf numFmtId="0" fontId="8" fillId="0" borderId="8" xfId="0" applyFont="1" applyBorder="1" applyAlignment="1" applyProtection="1">
      <alignment horizontal="left" vertical="top"/>
      <protection locked="0"/>
    </xf>
    <xf numFmtId="0" fontId="1" fillId="0" borderId="8" xfId="0" applyFont="1" applyBorder="1" applyAlignment="1">
      <alignment horizontal="left" vertical="top"/>
    </xf>
    <xf numFmtId="0" fontId="8" fillId="6" borderId="51" xfId="0" applyFont="1" applyFill="1" applyBorder="1" applyAlignment="1" applyProtection="1">
      <alignment horizontal="left" vertical="top"/>
      <protection locked="0"/>
    </xf>
    <xf numFmtId="0" fontId="8" fillId="0" borderId="51" xfId="0" applyFont="1" applyBorder="1" applyAlignment="1" applyProtection="1">
      <alignment vertical="top"/>
      <protection locked="0"/>
    </xf>
    <xf numFmtId="0" fontId="8" fillId="10" borderId="51" xfId="0" applyFont="1" applyFill="1" applyBorder="1" applyAlignment="1" applyProtection="1">
      <alignment horizontal="left" vertical="top"/>
      <protection locked="0"/>
    </xf>
    <xf numFmtId="0" fontId="8" fillId="22" borderId="53" xfId="0" applyFont="1" applyFill="1" applyBorder="1" applyAlignment="1">
      <alignment horizontal="left" vertical="top"/>
    </xf>
    <xf numFmtId="0" fontId="8" fillId="0" borderId="51" xfId="0" applyFont="1" applyBorder="1" applyAlignment="1" applyProtection="1">
      <alignment horizontal="left" vertical="top"/>
      <protection locked="0"/>
    </xf>
    <xf numFmtId="0" fontId="1" fillId="0" borderId="51" xfId="0" applyFont="1" applyBorder="1" applyAlignment="1">
      <alignment horizontal="left" vertical="top"/>
    </xf>
    <xf numFmtId="0" fontId="8" fillId="6" borderId="32" xfId="0" applyFont="1" applyFill="1" applyBorder="1" applyAlignment="1" applyProtection="1">
      <alignment horizontal="left" vertical="top"/>
      <protection locked="0"/>
    </xf>
    <xf numFmtId="0" fontId="8" fillId="0" borderId="36" xfId="0" applyFont="1" applyBorder="1" applyAlignment="1" applyProtection="1">
      <alignment vertical="top"/>
      <protection locked="0"/>
    </xf>
    <xf numFmtId="0" fontId="8" fillId="10" borderId="53" xfId="0" applyFont="1" applyFill="1" applyBorder="1" applyAlignment="1" applyProtection="1">
      <alignment horizontal="left" vertical="top"/>
      <protection locked="0"/>
    </xf>
    <xf numFmtId="0" fontId="1" fillId="28" borderId="5" xfId="0" applyFont="1" applyFill="1" applyBorder="1" applyAlignment="1" applyProtection="1">
      <alignment horizontal="left" vertical="top"/>
      <protection locked="0"/>
    </xf>
    <xf numFmtId="0" fontId="1" fillId="0" borderId="52" xfId="0" applyFont="1" applyBorder="1" applyAlignment="1" applyProtection="1">
      <alignment horizontal="left" vertical="top"/>
      <protection locked="0"/>
    </xf>
    <xf numFmtId="0" fontId="8" fillId="0" borderId="32" xfId="0" applyFont="1" applyBorder="1" applyAlignment="1" applyProtection="1">
      <alignment horizontal="left" vertical="top"/>
      <protection locked="0"/>
    </xf>
    <xf numFmtId="0" fontId="1" fillId="0" borderId="32" xfId="0" applyFont="1" applyBorder="1" applyAlignment="1">
      <alignment horizontal="left" vertical="top"/>
    </xf>
    <xf numFmtId="0" fontId="8" fillId="10" borderId="7" xfId="0" applyFont="1" applyFill="1" applyBorder="1" applyAlignment="1" applyProtection="1">
      <alignment horizontal="left" vertical="top"/>
      <protection locked="0"/>
    </xf>
    <xf numFmtId="0" fontId="8" fillId="22" borderId="7" xfId="0" applyFont="1" applyFill="1" applyBorder="1" applyAlignment="1">
      <alignment horizontal="left" vertical="top"/>
    </xf>
    <xf numFmtId="0" fontId="8" fillId="0" borderId="7" xfId="0" applyFont="1" applyBorder="1" applyAlignment="1" applyProtection="1">
      <alignment horizontal="left" vertical="top"/>
      <protection locked="0"/>
    </xf>
    <xf numFmtId="0" fontId="1" fillId="0" borderId="12" xfId="0" applyFont="1" applyBorder="1" applyAlignment="1" applyProtection="1">
      <alignment horizontal="left" vertical="top"/>
      <protection locked="0"/>
    </xf>
    <xf numFmtId="0" fontId="8" fillId="10" borderId="10" xfId="0" applyFont="1" applyFill="1" applyBorder="1" applyAlignment="1" applyProtection="1">
      <alignment horizontal="left" vertical="top"/>
      <protection locked="0"/>
    </xf>
    <xf numFmtId="0" fontId="1" fillId="14" borderId="10" xfId="0" applyFont="1" applyFill="1" applyBorder="1" applyAlignment="1" applyProtection="1">
      <alignment horizontal="left" vertical="top"/>
      <protection locked="0"/>
    </xf>
    <xf numFmtId="0" fontId="8" fillId="22" borderId="10" xfId="0" applyFont="1" applyFill="1" applyBorder="1" applyAlignment="1">
      <alignment horizontal="left" vertical="top"/>
    </xf>
    <xf numFmtId="0" fontId="1" fillId="0" borderId="38" xfId="0" applyFont="1" applyBorder="1" applyAlignment="1" applyProtection="1">
      <alignment horizontal="left" vertical="top"/>
      <protection locked="0"/>
    </xf>
    <xf numFmtId="0" fontId="8" fillId="0" borderId="8" xfId="0" applyFont="1" applyBorder="1" applyAlignment="1" applyProtection="1">
      <alignment horizontal="left"/>
      <protection locked="0"/>
    </xf>
    <xf numFmtId="0" fontId="8" fillId="4" borderId="8" xfId="0" applyFont="1" applyFill="1" applyBorder="1" applyAlignment="1" applyProtection="1">
      <alignment horizontal="left"/>
      <protection locked="0"/>
    </xf>
    <xf numFmtId="0" fontId="1" fillId="0" borderId="10" xfId="0" applyFont="1" applyBorder="1" applyAlignment="1">
      <alignment horizontal="left" vertical="top"/>
    </xf>
    <xf numFmtId="0" fontId="8" fillId="6" borderId="10" xfId="0" applyFont="1" applyFill="1" applyBorder="1" applyAlignment="1" applyProtection="1">
      <alignment horizontal="left" vertical="top"/>
      <protection locked="0"/>
    </xf>
    <xf numFmtId="0" fontId="24" fillId="0" borderId="12" xfId="0" applyFont="1" applyBorder="1" applyProtection="1">
      <protection locked="0"/>
    </xf>
    <xf numFmtId="0" fontId="8" fillId="0" borderId="5" xfId="0" applyFont="1" applyBorder="1" applyAlignment="1" applyProtection="1">
      <alignment horizontal="left"/>
      <protection locked="0"/>
    </xf>
    <xf numFmtId="0" fontId="8" fillId="8" borderId="12" xfId="0" applyFont="1" applyFill="1" applyBorder="1" applyAlignment="1" applyProtection="1">
      <alignment vertical="top"/>
      <protection locked="0"/>
    </xf>
    <xf numFmtId="0" fontId="8" fillId="0" borderId="9" xfId="0" applyFont="1" applyBorder="1" applyAlignment="1" applyProtection="1">
      <alignment horizontal="left"/>
      <protection locked="0"/>
    </xf>
    <xf numFmtId="0" fontId="8" fillId="8" borderId="12" xfId="0" applyFont="1" applyFill="1" applyBorder="1" applyProtection="1">
      <protection locked="0"/>
    </xf>
    <xf numFmtId="0" fontId="8" fillId="4" borderId="5" xfId="0" applyFont="1" applyFill="1" applyBorder="1" applyAlignment="1" applyProtection="1">
      <alignment horizontal="left"/>
      <protection locked="0"/>
    </xf>
    <xf numFmtId="0" fontId="8" fillId="8" borderId="10" xfId="0" applyFont="1" applyFill="1" applyBorder="1" applyProtection="1">
      <protection locked="0"/>
    </xf>
    <xf numFmtId="0" fontId="24" fillId="8" borderId="12" xfId="0" applyFont="1" applyFill="1" applyBorder="1" applyProtection="1">
      <protection locked="0"/>
    </xf>
    <xf numFmtId="0" fontId="24" fillId="8" borderId="12" xfId="0" applyFont="1" applyFill="1" applyBorder="1" applyAlignment="1" applyProtection="1">
      <alignment vertical="top"/>
      <protection locked="0"/>
    </xf>
    <xf numFmtId="0" fontId="1" fillId="6" borderId="4" xfId="0" applyFont="1" applyFill="1" applyBorder="1" applyAlignment="1" applyProtection="1">
      <alignment vertical="top"/>
      <protection locked="0"/>
    </xf>
    <xf numFmtId="0" fontId="8" fillId="14" borderId="4" xfId="0" applyFont="1" applyFill="1" applyBorder="1" applyAlignment="1" applyProtection="1">
      <alignment horizontal="left" vertical="top"/>
      <protection locked="0"/>
    </xf>
    <xf numFmtId="0" fontId="1" fillId="10" borderId="22" xfId="0" applyFont="1" applyFill="1" applyBorder="1" applyAlignment="1" applyProtection="1">
      <alignment horizontal="left" vertical="top"/>
      <protection locked="0"/>
    </xf>
    <xf numFmtId="0" fontId="1" fillId="10" borderId="31" xfId="0" applyFont="1" applyFill="1" applyBorder="1" applyAlignment="1" applyProtection="1">
      <alignment horizontal="left" vertical="top"/>
      <protection locked="0"/>
    </xf>
    <xf numFmtId="0" fontId="1" fillId="10" borderId="46" xfId="0" applyFont="1" applyFill="1" applyBorder="1" applyAlignment="1">
      <alignment horizontal="left" vertical="top"/>
    </xf>
    <xf numFmtId="0" fontId="1" fillId="28" borderId="32" xfId="0" applyFont="1" applyFill="1" applyBorder="1" applyAlignment="1" applyProtection="1">
      <alignment horizontal="left" vertical="top"/>
      <protection locked="0"/>
    </xf>
    <xf numFmtId="0" fontId="8" fillId="0" borderId="10" xfId="0" applyFont="1" applyBorder="1" applyAlignment="1" applyProtection="1">
      <alignment horizontal="left" vertical="top"/>
      <protection locked="0"/>
    </xf>
    <xf numFmtId="0" fontId="1" fillId="10" borderId="6" xfId="0" applyFont="1" applyFill="1" applyBorder="1" applyAlignment="1" applyProtection="1">
      <alignment horizontal="left" vertical="top"/>
      <protection locked="0"/>
    </xf>
    <xf numFmtId="0" fontId="1" fillId="14" borderId="4" xfId="0" applyFont="1" applyFill="1" applyBorder="1" applyAlignment="1">
      <alignment horizontal="left" vertical="top"/>
    </xf>
    <xf numFmtId="0" fontId="1" fillId="4" borderId="4" xfId="0" applyFont="1" applyFill="1" applyBorder="1" applyAlignment="1">
      <alignment horizontal="left" vertical="top"/>
    </xf>
    <xf numFmtId="0" fontId="8" fillId="4" borderId="4" xfId="0" applyFont="1" applyFill="1" applyBorder="1" applyAlignment="1" applyProtection="1">
      <alignment horizontal="left" vertical="top"/>
      <protection locked="0"/>
    </xf>
    <xf numFmtId="0" fontId="3" fillId="10" borderId="4" xfId="0" applyFont="1" applyFill="1" applyBorder="1" applyAlignment="1" applyProtection="1">
      <alignment horizontal="left" vertical="top"/>
      <protection locked="0"/>
    </xf>
    <xf numFmtId="0" fontId="3" fillId="0" borderId="4" xfId="0" applyFont="1" applyBorder="1" applyAlignment="1" applyProtection="1">
      <alignment horizontal="left" vertical="top"/>
      <protection locked="0"/>
    </xf>
    <xf numFmtId="0" fontId="1" fillId="11" borderId="4" xfId="0" applyFont="1" applyFill="1" applyBorder="1" applyAlignment="1" applyProtection="1">
      <alignment horizontal="left" vertical="top"/>
      <protection locked="0"/>
    </xf>
    <xf numFmtId="0" fontId="2" fillId="10" borderId="4" xfId="0" applyFont="1" applyFill="1" applyBorder="1" applyAlignment="1" applyProtection="1">
      <alignment horizontal="left" vertical="top"/>
      <protection locked="0"/>
    </xf>
    <xf numFmtId="0" fontId="0" fillId="10" borderId="4" xfId="0" applyFill="1" applyBorder="1" applyAlignment="1" applyProtection="1">
      <alignment horizontal="left" vertical="top"/>
      <protection locked="0"/>
    </xf>
    <xf numFmtId="0" fontId="1" fillId="0" borderId="4" xfId="0" applyFont="1" applyBorder="1" applyAlignment="1" applyProtection="1">
      <alignment vertical="top"/>
      <protection locked="0"/>
    </xf>
    <xf numFmtId="0" fontId="8" fillId="0" borderId="0" xfId="0" applyFont="1" applyProtection="1">
      <protection locked="0"/>
    </xf>
    <xf numFmtId="0" fontId="12" fillId="28" borderId="4" xfId="0" applyFont="1" applyFill="1" applyBorder="1" applyAlignment="1" applyProtection="1">
      <alignment vertical="top"/>
      <protection locked="0"/>
    </xf>
    <xf numFmtId="0" fontId="1" fillId="28" borderId="4" xfId="0" applyFont="1" applyFill="1" applyBorder="1" applyAlignment="1" applyProtection="1">
      <alignment vertical="top"/>
      <protection locked="0"/>
    </xf>
    <xf numFmtId="0" fontId="12" fillId="0" borderId="22" xfId="0" applyFont="1" applyBorder="1" applyAlignment="1" applyProtection="1">
      <alignment horizontal="left" vertical="top"/>
      <protection locked="0"/>
    </xf>
    <xf numFmtId="0" fontId="12" fillId="0" borderId="22" xfId="0" applyFont="1" applyBorder="1" applyProtection="1">
      <protection locked="0"/>
    </xf>
    <xf numFmtId="0" fontId="1" fillId="22" borderId="4" xfId="0" applyFont="1" applyFill="1" applyBorder="1" applyAlignment="1" applyProtection="1">
      <alignment horizontal="left" vertical="top"/>
      <protection locked="0"/>
    </xf>
    <xf numFmtId="0" fontId="20" fillId="28" borderId="4" xfId="0" applyFont="1" applyFill="1" applyBorder="1" applyAlignment="1" applyProtection="1">
      <alignment horizontal="left" vertical="top"/>
      <protection locked="0"/>
    </xf>
    <xf numFmtId="0" fontId="12" fillId="0" borderId="4" xfId="0" applyFont="1" applyBorder="1" applyAlignment="1" applyProtection="1">
      <alignment vertical="top"/>
      <protection locked="0"/>
    </xf>
    <xf numFmtId="0" fontId="12" fillId="4" borderId="4" xfId="0" applyFont="1" applyFill="1" applyBorder="1" applyAlignment="1" applyProtection="1">
      <alignment horizontal="left" vertical="top"/>
      <protection locked="0"/>
    </xf>
    <xf numFmtId="167" fontId="1" fillId="0" borderId="4" xfId="0" applyNumberFormat="1" applyFont="1" applyBorder="1" applyAlignment="1" applyProtection="1">
      <alignment horizontal="left" vertical="top"/>
      <protection locked="0"/>
    </xf>
    <xf numFmtId="0" fontId="1" fillId="0" borderId="4" xfId="0" quotePrefix="1" applyFont="1" applyBorder="1" applyAlignment="1" applyProtection="1">
      <alignment horizontal="left" vertical="top"/>
      <protection locked="0"/>
    </xf>
    <xf numFmtId="0" fontId="8" fillId="6" borderId="4" xfId="0" applyFont="1" applyFill="1" applyBorder="1" applyProtection="1">
      <protection locked="0"/>
    </xf>
    <xf numFmtId="0" fontId="1" fillId="10" borderId="4" xfId="0" applyFont="1" applyFill="1" applyBorder="1" applyAlignment="1">
      <alignment horizontal="left" vertical="top"/>
    </xf>
    <xf numFmtId="0" fontId="1" fillId="16" borderId="46" xfId="0" applyFont="1" applyFill="1" applyBorder="1" applyAlignment="1">
      <alignment horizontal="left" vertical="top"/>
    </xf>
    <xf numFmtId="0" fontId="8" fillId="10" borderId="32" xfId="0" applyFont="1" applyFill="1" applyBorder="1" applyAlignment="1" applyProtection="1">
      <alignment horizontal="left" vertical="top"/>
      <protection locked="0"/>
    </xf>
    <xf numFmtId="0" fontId="8" fillId="22" borderId="32" xfId="0" applyFont="1" applyFill="1" applyBorder="1" applyAlignment="1">
      <alignment horizontal="left" vertical="top"/>
    </xf>
    <xf numFmtId="2" fontId="8" fillId="0" borderId="32" xfId="0" applyNumberFormat="1" applyFont="1" applyBorder="1" applyAlignment="1" applyProtection="1">
      <alignment horizontal="left" vertical="top"/>
      <protection locked="0"/>
    </xf>
    <xf numFmtId="0" fontId="1" fillId="10" borderId="32" xfId="0" applyFont="1" applyFill="1" applyBorder="1" applyAlignment="1" applyProtection="1">
      <alignment horizontal="left" vertical="top"/>
      <protection locked="0"/>
    </xf>
    <xf numFmtId="0" fontId="1" fillId="10" borderId="5" xfId="0" applyFont="1" applyFill="1" applyBorder="1" applyAlignment="1" applyProtection="1">
      <alignment horizontal="left" vertical="top"/>
      <protection locked="0"/>
    </xf>
    <xf numFmtId="0" fontId="32" fillId="0" borderId="5" xfId="0" applyFont="1" applyBorder="1" applyProtection="1">
      <protection locked="0"/>
    </xf>
    <xf numFmtId="0" fontId="1" fillId="10" borderId="31" xfId="0" applyFont="1" applyFill="1" applyBorder="1" applyAlignment="1">
      <alignment horizontal="left" vertical="top"/>
    </xf>
    <xf numFmtId="0" fontId="8" fillId="33" borderId="4" xfId="0" applyFont="1" applyFill="1" applyBorder="1" applyProtection="1">
      <protection locked="0"/>
    </xf>
    <xf numFmtId="0" fontId="8" fillId="6" borderId="10" xfId="0" applyFont="1" applyFill="1" applyBorder="1" applyProtection="1">
      <protection locked="0"/>
    </xf>
    <xf numFmtId="0" fontId="8" fillId="6" borderId="47" xfId="0" applyFont="1" applyFill="1" applyBorder="1" applyAlignment="1" applyProtection="1">
      <alignment horizontal="left" vertical="top"/>
      <protection locked="0"/>
    </xf>
    <xf numFmtId="0" fontId="8" fillId="6" borderId="48" xfId="0" applyFont="1" applyFill="1" applyBorder="1" applyAlignment="1" applyProtection="1">
      <alignment horizontal="left" vertical="top"/>
      <protection locked="0"/>
    </xf>
    <xf numFmtId="0" fontId="8" fillId="6" borderId="49" xfId="0" applyFont="1" applyFill="1" applyBorder="1" applyAlignment="1" applyProtection="1">
      <alignment horizontal="left" vertical="top"/>
      <protection locked="0"/>
    </xf>
    <xf numFmtId="0" fontId="11" fillId="0" borderId="4" xfId="0" applyFont="1" applyBorder="1" applyProtection="1">
      <protection locked="0"/>
    </xf>
    <xf numFmtId="0" fontId="11" fillId="0" borderId="10" xfId="0" applyFont="1" applyBorder="1" applyProtection="1">
      <protection locked="0"/>
    </xf>
    <xf numFmtId="0" fontId="8" fillId="12" borderId="0" xfId="0" applyFont="1" applyFill="1" applyProtection="1">
      <protection locked="0"/>
    </xf>
    <xf numFmtId="0" fontId="8" fillId="10" borderId="31" xfId="0" applyFont="1" applyFill="1" applyBorder="1" applyAlignment="1" applyProtection="1">
      <alignment horizontal="left" vertical="top"/>
      <protection locked="0"/>
    </xf>
    <xf numFmtId="0" fontId="1" fillId="22" borderId="22" xfId="0" applyFont="1" applyFill="1" applyBorder="1" applyAlignment="1">
      <alignment horizontal="left" vertical="top"/>
    </xf>
    <xf numFmtId="0" fontId="12" fillId="0" borderId="10" xfId="0" applyFont="1" applyBorder="1" applyAlignment="1" applyProtection="1">
      <alignment horizontal="left" vertical="top"/>
      <protection locked="0"/>
    </xf>
    <xf numFmtId="16" fontId="1" fillId="16" borderId="4" xfId="0" applyNumberFormat="1" applyFont="1" applyFill="1" applyBorder="1" applyAlignment="1">
      <alignment horizontal="left" vertical="top"/>
    </xf>
    <xf numFmtId="0" fontId="8" fillId="12" borderId="4" xfId="0" applyFont="1" applyFill="1" applyBorder="1" applyAlignment="1" applyProtection="1">
      <alignment vertical="top"/>
      <protection locked="0"/>
    </xf>
    <xf numFmtId="0" fontId="1" fillId="12" borderId="10" xfId="0" applyFont="1" applyFill="1" applyBorder="1" applyAlignment="1" applyProtection="1">
      <alignment horizontal="left" vertical="top"/>
      <protection locked="0"/>
    </xf>
    <xf numFmtId="0" fontId="1" fillId="12" borderId="0" xfId="0" applyFont="1" applyFill="1" applyAlignment="1" applyProtection="1">
      <alignment horizontal="left" vertical="top"/>
      <protection locked="0"/>
    </xf>
    <xf numFmtId="0" fontId="12" fillId="8" borderId="4" xfId="0" applyFont="1" applyFill="1" applyBorder="1" applyAlignment="1" applyProtection="1">
      <alignment horizontal="left" vertical="top"/>
      <protection locked="0"/>
    </xf>
    <xf numFmtId="0" fontId="8" fillId="12" borderId="4" xfId="0" applyFont="1" applyFill="1" applyBorder="1" applyProtection="1">
      <protection locked="0"/>
    </xf>
    <xf numFmtId="0" fontId="1" fillId="12" borderId="5" xfId="0" applyFont="1" applyFill="1" applyBorder="1" applyAlignment="1" applyProtection="1">
      <alignment horizontal="left" vertical="top"/>
      <protection locked="0"/>
    </xf>
    <xf numFmtId="0" fontId="8" fillId="0" borderId="4" xfId="0" applyFont="1" applyBorder="1" applyAlignment="1" applyProtection="1">
      <alignment vertical="top"/>
      <protection locked="0"/>
    </xf>
    <xf numFmtId="0" fontId="1" fillId="12" borderId="7" xfId="0" applyFont="1" applyFill="1" applyBorder="1" applyAlignment="1" applyProtection="1">
      <alignment horizontal="left" vertical="top"/>
      <protection locked="0"/>
    </xf>
    <xf numFmtId="0" fontId="8" fillId="33" borderId="5" xfId="0" applyFont="1" applyFill="1" applyBorder="1" applyProtection="1">
      <protection locked="0"/>
    </xf>
    <xf numFmtId="0" fontId="8" fillId="33" borderId="0" xfId="0" applyFont="1" applyFill="1" applyProtection="1">
      <protection locked="0"/>
    </xf>
    <xf numFmtId="0" fontId="11" fillId="32" borderId="7" xfId="0" applyFont="1" applyFill="1" applyBorder="1" applyAlignment="1" applyProtection="1">
      <alignment horizontal="left" vertical="top"/>
      <protection locked="0"/>
    </xf>
    <xf numFmtId="0" fontId="1" fillId="22" borderId="0" xfId="0" applyFont="1" applyFill="1" applyAlignment="1" applyProtection="1">
      <alignment horizontal="left" vertical="top"/>
      <protection locked="0"/>
    </xf>
    <xf numFmtId="0" fontId="8" fillId="34" borderId="4" xfId="0" applyFont="1" applyFill="1" applyBorder="1" applyAlignment="1" applyProtection="1">
      <alignment horizontal="left" vertical="top"/>
      <protection locked="0"/>
    </xf>
    <xf numFmtId="0" fontId="8" fillId="28" borderId="10" xfId="0" applyFont="1" applyFill="1" applyBorder="1" applyAlignment="1" applyProtection="1">
      <alignment horizontal="left" vertical="top"/>
      <protection locked="0"/>
    </xf>
    <xf numFmtId="0" fontId="12" fillId="4" borderId="10" xfId="0" applyFont="1" applyFill="1" applyBorder="1" applyAlignment="1" applyProtection="1">
      <alignment horizontal="left" vertical="top"/>
      <protection locked="0"/>
    </xf>
    <xf numFmtId="0" fontId="1" fillId="29" borderId="10" xfId="0" applyFont="1" applyFill="1" applyBorder="1" applyAlignment="1" applyProtection="1">
      <alignment horizontal="left" vertical="top"/>
      <protection locked="0"/>
    </xf>
    <xf numFmtId="0" fontId="0" fillId="0" borderId="7"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0"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0" borderId="50" xfId="0" applyBorder="1" applyAlignment="1" applyProtection="1">
      <alignment horizontal="left" vertical="top"/>
      <protection locked="0"/>
    </xf>
    <xf numFmtId="0" fontId="12" fillId="35" borderId="4" xfId="0" applyFont="1" applyFill="1" applyBorder="1" applyAlignment="1" applyProtection="1">
      <alignment horizontal="left" vertical="top"/>
      <protection locked="0"/>
    </xf>
    <xf numFmtId="0" fontId="1" fillId="12" borderId="4" xfId="0" quotePrefix="1" applyFont="1" applyFill="1" applyBorder="1" applyAlignment="1" applyProtection="1">
      <alignment horizontal="left" vertical="top" wrapText="1"/>
      <protection locked="0"/>
    </xf>
    <xf numFmtId="10" fontId="0" fillId="0" borderId="0" xfId="0" applyNumberFormat="1"/>
    <xf numFmtId="9" fontId="16" fillId="20" borderId="39" xfId="1" applyFont="1" applyFill="1" applyBorder="1"/>
    <xf numFmtId="0" fontId="17" fillId="22" borderId="0" xfId="0" applyFont="1" applyFill="1" applyAlignment="1" applyProtection="1">
      <alignment horizontal="center" vertical="center"/>
      <protection locked="0"/>
    </xf>
    <xf numFmtId="0" fontId="17" fillId="25" borderId="37" xfId="0" applyFont="1" applyFill="1" applyBorder="1" applyAlignment="1" applyProtection="1">
      <alignment horizontal="center" vertical="center"/>
      <protection locked="0"/>
    </xf>
    <xf numFmtId="0" fontId="17" fillId="25" borderId="37" xfId="0" applyFont="1" applyFill="1" applyBorder="1" applyAlignment="1">
      <alignment horizontal="center" vertical="center"/>
    </xf>
    <xf numFmtId="0" fontId="17" fillId="22" borderId="0" xfId="0" applyFont="1" applyFill="1" applyAlignment="1">
      <alignment horizontal="center" vertical="center"/>
    </xf>
    <xf numFmtId="0" fontId="17" fillId="22" borderId="37" xfId="0" applyFont="1" applyFill="1" applyBorder="1" applyAlignment="1">
      <alignment horizontal="center" vertical="center"/>
    </xf>
    <xf numFmtId="0" fontId="17" fillId="25" borderId="37" xfId="0" applyFont="1" applyFill="1" applyBorder="1" applyAlignment="1">
      <alignment horizontal="center" vertical="center" wrapText="1"/>
    </xf>
    <xf numFmtId="0" fontId="14" fillId="21" borderId="31" xfId="0" applyFont="1" applyFill="1" applyBorder="1" applyAlignment="1" applyProtection="1">
      <alignment horizontal="center"/>
      <protection locked="0"/>
    </xf>
    <xf numFmtId="0" fontId="14" fillId="21" borderId="22" xfId="0" applyFont="1" applyFill="1" applyBorder="1" applyAlignment="1" applyProtection="1">
      <alignment horizontal="center"/>
      <protection locked="0"/>
    </xf>
    <xf numFmtId="0" fontId="14" fillId="21" borderId="4" xfId="0" applyFont="1" applyFill="1" applyBorder="1" applyAlignment="1" applyProtection="1">
      <alignment horizontal="center"/>
      <protection locked="0"/>
    </xf>
    <xf numFmtId="0" fontId="25" fillId="27" borderId="4" xfId="0" applyFont="1" applyFill="1" applyBorder="1" applyAlignment="1">
      <alignment horizontal="left" vertical="top" wrapText="1"/>
    </xf>
  </cellXfs>
  <cellStyles count="2">
    <cellStyle name="Normal" xfId="0" builtinId="0"/>
    <cellStyle name="Percent" xfId="1" builtinId="5"/>
  </cellStyles>
  <dxfs count="344">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family val="2"/>
        <scheme val="minor"/>
      </font>
      <fill>
        <patternFill patternType="none">
          <fgColor theme="4"/>
          <bgColor auto="1"/>
        </patternFill>
      </fill>
      <alignment horizontal="left" vertical="top" textRotation="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fill>
        <patternFill patternType="none">
          <fgColor theme="4"/>
          <bgColor auto="1"/>
        </patternFill>
      </fill>
      <alignment horizontal="left" vertical="top" textRotation="0" indent="0" justifyLastLine="0" shrinkToFit="0" readingOrder="0"/>
      <border diagonalUp="0" diagonalDown="0" outline="0">
        <left/>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9"/>
        <color theme="1"/>
        <name val="Calibri"/>
        <family val="2"/>
        <scheme val="minor"/>
      </font>
      <fill>
        <patternFill patternType="none">
          <fgColor theme="4"/>
          <bgColor auto="1"/>
        </patternFill>
      </fill>
      <alignment horizontal="left" vertical="top" textRotation="0" indent="0" justifyLastLine="0" shrinkToFit="0" readingOrder="0"/>
    </dxf>
    <dxf>
      <font>
        <b val="0"/>
        <strike val="0"/>
        <outline val="0"/>
        <shadow val="0"/>
        <u val="none"/>
        <vertAlign val="baseline"/>
        <sz val="9"/>
        <color theme="1"/>
        <name val="Calibri"/>
        <family val="2"/>
        <scheme val="minor"/>
      </font>
      <fill>
        <patternFill patternType="none">
          <bgColor auto="1"/>
        </patternFill>
      </fill>
      <alignment horizontal="left" vertical="top" textRotation="0" indent="0" justifyLastLine="0" shrinkToFit="0" readingOrder="0"/>
    </dxf>
    <dxf>
      <font>
        <b val="0"/>
        <i val="0"/>
        <strike val="0"/>
        <condense val="0"/>
        <extend val="0"/>
        <outline val="0"/>
        <shadow val="0"/>
        <u val="none"/>
        <vertAlign val="baseline"/>
        <sz val="9"/>
        <color theme="1"/>
        <name val="Calibri"/>
        <family val="2"/>
        <scheme val="none"/>
      </font>
      <fill>
        <patternFill patternType="solid">
          <fgColor theme="4" tint="0.79998168889431442"/>
          <bgColor theme="4" tint="0.79998168889431442"/>
        </patternFill>
      </fill>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none"/>
      </font>
      <fill>
        <patternFill patternType="solid">
          <fgColor theme="4" tint="0.79998168889431442"/>
          <bgColor theme="4" tint="0.79998168889431442"/>
        </patternFill>
      </fill>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9"/>
        <color theme="0"/>
        <name val="Calibri"/>
        <family val="2"/>
        <scheme val="minor"/>
      </font>
      <fill>
        <patternFill patternType="solid">
          <fgColor theme="4"/>
          <bgColor theme="4"/>
        </patternFill>
      </fill>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font>
        <b val="0"/>
        <i val="0"/>
        <strike val="0"/>
        <condense val="0"/>
        <extend val="0"/>
        <outline val="0"/>
        <shadow val="0"/>
        <u val="none"/>
        <vertAlign val="baseline"/>
        <sz val="9"/>
        <color theme="1"/>
        <name val="Calibri"/>
        <family val="2"/>
        <scheme val="none"/>
      </font>
      <alignment horizontal="left" vertical="top"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theme="1"/>
        <name val="Calibri"/>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libri"/>
        <family val="2"/>
      </font>
      <alignment horizontal="left" vertical="top" textRotation="0" indent="0" justifyLastLine="0" shrinkToFit="0" readingOrder="0"/>
    </dxf>
    <dxf>
      <font>
        <strike val="0"/>
        <outline val="0"/>
        <shadow val="0"/>
        <u val="none"/>
        <vertAlign val="baseline"/>
        <sz val="9"/>
        <name val="Calibri"/>
        <family val="2"/>
      </font>
      <alignment horizontal="left" vertical="top" textRotation="0" indent="0" justifyLastLine="0" shrinkToFit="0" readingOrder="0"/>
    </dxf>
    <dxf>
      <protection locked="1"/>
    </dxf>
    <dxf>
      <protection locked="1"/>
    </dxf>
    <dxf>
      <protection locked="1"/>
    </dxf>
    <dxf>
      <protection locked="1"/>
    </dxf>
    <dxf>
      <protection locked="1"/>
    </dxf>
    <dxf>
      <protection locked="1"/>
    </dxf>
    <dxf>
      <numFmt numFmtId="2" formatCode="0.00"/>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2" formatCode="0.00"/>
    </dxf>
    <dxf>
      <protection locked="1"/>
    </dxf>
    <dxf>
      <protection locked="1"/>
    </dxf>
    <dxf>
      <protection locked="1"/>
    </dxf>
    <dxf>
      <protection locked="1"/>
    </dxf>
    <dxf>
      <protection locked="1"/>
    </dxf>
    <dxf>
      <protection locked="1"/>
    </dxf>
    <dxf>
      <fill>
        <patternFill patternType="none">
          <bgColor auto="1"/>
        </patternFill>
      </fill>
    </dxf>
    <dxf>
      <fill>
        <patternFill patternType="none">
          <bgColor auto="1"/>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2"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1"/>
    </dxf>
    <dxf>
      <protection locked="1"/>
    </dxf>
    <dxf>
      <numFmt numFmtId="2" formatCode="0.00"/>
    </dxf>
    <dxf>
      <numFmt numFmtId="14" formatCode="0.00%"/>
    </dxf>
    <dxf>
      <numFmt numFmtId="14" formatCode="0.00%"/>
    </dxf>
    <dxf>
      <numFmt numFmtId="14" formatCode="0.00%"/>
    </dxf>
    <dxf>
      <numFmt numFmtId="14" formatCode="0.00%"/>
    </dxf>
    <dxf>
      <numFmt numFmtId="14" formatCode="0.00%"/>
    </dxf>
    <dxf>
      <numFmt numFmtId="14" formatCode="0.00%"/>
    </dxf>
    <dxf>
      <protection locked="1"/>
    </dxf>
    <dxf>
      <protection locked="1"/>
    </dxf>
    <dxf>
      <protection locked="1"/>
    </dxf>
    <dxf>
      <protection locked="1"/>
    </dxf>
    <dxf>
      <protection locked="1"/>
    </dxf>
    <dxf>
      <protection locked="1"/>
    </dxf>
    <dxf>
      <numFmt numFmtId="2"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1"/>
    </dxf>
    <dxf>
      <protection locked="1"/>
    </dxf>
    <dxf>
      <numFmt numFmtId="2" formatCode="0.00"/>
    </dxf>
    <dxf>
      <protection locked="1"/>
    </dxf>
    <dxf>
      <protection locked="1"/>
    </dxf>
    <dxf>
      <protection locked="1"/>
    </dxf>
    <dxf>
      <protection locked="1"/>
    </dxf>
    <dxf>
      <protection locked="1"/>
    </dxf>
    <dxf>
      <protection locked="1"/>
    </dxf>
    <dxf>
      <numFmt numFmtId="2" formatCode="0.00"/>
    </dxf>
    <dxf>
      <numFmt numFmtId="14" formatCode="0.00%"/>
    </dxf>
    <dxf>
      <numFmt numFmtId="14" formatCode="0.00%"/>
    </dxf>
    <dxf>
      <numFmt numFmtId="14" formatCode="0.00%"/>
    </dxf>
    <dxf>
      <numFmt numFmtId="14" formatCode="0.00%"/>
    </dxf>
    <dxf>
      <numFmt numFmtId="14" formatCode="0.00%"/>
    </dxf>
    <dxf>
      <numFmt numFmtId="14" formatCode="0.00%"/>
    </dxf>
    <dxf>
      <protection locked="1"/>
    </dxf>
    <dxf>
      <protection locked="1"/>
    </dxf>
    <dxf>
      <protection locked="1"/>
    </dxf>
    <dxf>
      <protection locked="1"/>
    </dxf>
    <dxf>
      <protection locked="1"/>
    </dxf>
    <dxf>
      <protection locked="1"/>
    </dxf>
    <dxf>
      <numFmt numFmtId="2" formatCode="0.00"/>
    </dxf>
    <dxf>
      <protection locked="1"/>
    </dxf>
    <dxf>
      <protection locked="1"/>
    </dxf>
    <dxf>
      <protection locked="1"/>
    </dxf>
    <dxf>
      <protection locked="1"/>
    </dxf>
    <dxf>
      <protection locked="1"/>
    </dxf>
    <dxf>
      <protection locked="1"/>
    </dxf>
    <dxf>
      <fill>
        <patternFill patternType="none">
          <bgColor auto="1"/>
        </patternFill>
      </fill>
    </dxf>
    <dxf>
      <fill>
        <patternFill patternType="none">
          <bgColor auto="1"/>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2" formatCode="0.00"/>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2"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1"/>
    </dxf>
    <dxf>
      <protection locked="1"/>
    </dxf>
    <dxf>
      <protection locked="1"/>
    </dxf>
    <dxf>
      <protection locked="1"/>
    </dxf>
    <dxf>
      <protection locked="1"/>
    </dxf>
    <dxf>
      <protection locked="1"/>
    </dxf>
    <dxf>
      <numFmt numFmtId="2" formatCode="0.00"/>
    </dxf>
    <dxf>
      <protection locked="0"/>
    </dxf>
    <dxf>
      <protection locked="0"/>
    </dxf>
    <dxf>
      <protection locked="0"/>
    </dxf>
    <dxf>
      <protection locked="0"/>
    </dxf>
    <dxf>
      <protection locked="0"/>
    </dxf>
    <dxf>
      <protection locked="0"/>
    </dxf>
    <dxf>
      <numFmt numFmtId="2" formatCode="0.00"/>
    </dxf>
    <dxf>
      <protection locked="1"/>
    </dxf>
    <dxf>
      <protection locked="1"/>
    </dxf>
    <dxf>
      <protection locked="1"/>
    </dxf>
    <dxf>
      <protection locked="1"/>
    </dxf>
    <dxf>
      <protection locked="1"/>
    </dxf>
    <dxf>
      <numFmt numFmtId="2" formatCode="0.00"/>
    </dxf>
    <dxf>
      <fill>
        <patternFill patternType="none">
          <bgColor auto="1"/>
        </patternFill>
      </fill>
    </dxf>
    <dxf>
      <fill>
        <patternFill patternType="none">
          <bgColor auto="1"/>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2"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numFmt numFmtId="0" formatCode="General"/>
      <fill>
        <patternFill patternType="solid">
          <fgColor indexed="64"/>
          <bgColor theme="2" tint="-0.249977111117893"/>
        </patternFill>
      </fill>
      <alignment horizontal="left" vertical="bottom" textRotation="0" wrapText="0" indent="0" justifyLastLine="0" shrinkToFit="0" readingOrder="0"/>
    </dxf>
    <dxf>
      <font>
        <strike val="0"/>
        <outline val="0"/>
        <shadow val="0"/>
        <u val="none"/>
        <vertAlign val="baseline"/>
        <sz val="9"/>
        <color theme="1"/>
        <name val="Calibri"/>
        <family val="2"/>
        <scheme val="minor"/>
      </font>
      <numFmt numFmtId="0" formatCode="General"/>
      <fill>
        <patternFill patternType="solid">
          <fgColor indexed="64"/>
          <bgColor theme="2" tint="-0.249977111117893"/>
        </patternFill>
      </fill>
      <alignment horizontal="left" vertical="bottom" textRotation="0" wrapText="0" indent="0" justifyLastLine="0" shrinkToFit="0" readingOrder="0"/>
    </dxf>
    <dxf>
      <font>
        <strike val="0"/>
        <outline val="0"/>
        <shadow val="0"/>
        <u val="none"/>
        <vertAlign val="baseline"/>
        <sz val="9"/>
        <color theme="1"/>
        <name val="Calibri"/>
        <family val="2"/>
        <scheme val="minor"/>
      </font>
      <numFmt numFmtId="0" formatCode="General"/>
      <fill>
        <patternFill patternType="solid">
          <fgColor indexed="64"/>
          <bgColor theme="2" tint="-0.249977111117893"/>
        </patternFill>
      </fill>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numFmt numFmtId="0" formatCode="General"/>
      <fill>
        <patternFill patternType="solid">
          <fgColor indexed="64"/>
          <bgColor theme="2" tint="-0.249977111117893"/>
        </patternFill>
      </fill>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1"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rgb="FF000000"/>
        <name val="Calibri"/>
        <family val="2"/>
        <scheme val="none"/>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numFmt numFmtId="0" formatCode="General"/>
      <fill>
        <patternFill patternType="solid">
          <fgColor indexed="64"/>
          <bgColor theme="2" tint="-0.249977111117893"/>
        </patternFill>
      </fill>
      <alignment horizontal="left" vertical="bottom" textRotation="0" wrapText="0" indent="0" justifyLastLine="0" shrinkToFit="0" readingOrder="0"/>
    </dxf>
    <dxf>
      <font>
        <strike val="0"/>
        <outline val="0"/>
        <shadow val="0"/>
        <u val="none"/>
        <vertAlign val="baseline"/>
        <sz val="9"/>
        <color theme="1"/>
        <name val="Calibri"/>
        <family val="2"/>
        <scheme val="minor"/>
      </font>
      <numFmt numFmtId="0" formatCode="General"/>
      <fill>
        <patternFill patternType="solid">
          <fgColor indexed="64"/>
          <bgColor theme="2" tint="-0.249977111117893"/>
        </patternFill>
      </fill>
      <alignment horizontal="left" vertical="bottom" textRotation="0" wrapText="0" indent="0" justifyLastLine="0" shrinkToFit="0" readingOrder="0"/>
    </dxf>
    <dxf>
      <font>
        <strike val="0"/>
        <outline val="0"/>
        <shadow val="0"/>
        <u val="none"/>
        <vertAlign val="baseline"/>
        <sz val="9"/>
        <color theme="1"/>
        <name val="Calibri"/>
        <family val="2"/>
        <scheme val="minor"/>
      </font>
      <numFmt numFmtId="0" formatCode="General"/>
      <fill>
        <patternFill patternType="solid">
          <fgColor indexed="64"/>
          <bgColor theme="2" tint="-0.249977111117893"/>
        </patternFill>
      </fill>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numFmt numFmtId="0" formatCode="General"/>
      <fill>
        <patternFill patternType="solid">
          <fgColor indexed="64"/>
          <bgColor theme="2" tint="-0.249977111117893"/>
        </patternFill>
      </fill>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font>
        <strike val="0"/>
        <outline val="0"/>
        <shadow val="0"/>
        <u val="none"/>
        <vertAlign val="baseline"/>
        <sz val="9"/>
        <color rgb="FF000000"/>
        <name val="Calibri"/>
        <family val="2"/>
        <scheme val="none"/>
      </font>
      <alignment horizontal="left" vertical="bottom" textRotation="0" wrapText="0" indent="0" justifyLastLine="0" shrinkToFit="0" readingOrder="0"/>
    </dxf>
    <dxf>
      <font>
        <strike val="0"/>
        <outline val="0"/>
        <shadow val="0"/>
        <u val="none"/>
        <vertAlign val="baseline"/>
        <sz val="9"/>
        <color theme="1"/>
        <name val="Calibri"/>
        <family val="2"/>
        <scheme val="minor"/>
      </font>
      <alignment horizontal="left" vertical="bottom" textRotation="0" wrapText="0" indent="0" justifyLastLine="0" shrinkToFit="0" readingOrder="0"/>
    </dxf>
    <dxf>
      <numFmt numFmtId="164" formatCode="0.0"/>
    </dxf>
    <dxf>
      <numFmt numFmtId="164" formatCode="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pivotCacheDefinition" Target="pivotCache/pivotCacheDefinition8.xml"/><Relationship Id="rId39" Type="http://schemas.openxmlformats.org/officeDocument/2006/relationships/customXml" Target="../customXml/item5.xml"/><Relationship Id="rId21" Type="http://schemas.openxmlformats.org/officeDocument/2006/relationships/pivotCacheDefinition" Target="pivotCache/pivotCacheDefinition4.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onnections" Target="connections.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powerPivotData" Target="model/item.data"/><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2.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pivotTable" Target="pivotTables/pivotTable1.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17/10/relationships/person" Target="persons/person.xml"/><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pivotCacheDefinition" Target="pivotCache/pivotCacheDefinition3.xml"/><Relationship Id="rId41" Type="http://schemas.openxmlformats.org/officeDocument/2006/relationships/customXml" Target="../customXml/item7.xml"/><Relationship Id="rId54"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MM Capacity.</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1"/>
              <c:pt idx="0">
                <c:v>Sep-20
1</c:v>
              </c:pt>
              <c:pt idx="1">
                <c:v>Oct-20
2</c:v>
              </c:pt>
              <c:pt idx="2">
                <c:v>Nov-20
3</c:v>
              </c:pt>
              <c:pt idx="3">
                <c:v>Dec-20
4</c:v>
              </c:pt>
              <c:pt idx="4">
                <c:v>Jan-21
5</c:v>
              </c:pt>
              <c:pt idx="5">
                <c:v>Feb-21
6</c:v>
              </c:pt>
              <c:pt idx="6">
                <c:v>Mar-21
7</c:v>
              </c:pt>
              <c:pt idx="7">
                <c:v>Apr-21
8</c:v>
              </c:pt>
              <c:pt idx="8">
                <c:v>May-21
9</c:v>
              </c:pt>
              <c:pt idx="9">
                <c:v>Jun-21
10</c:v>
              </c:pt>
              <c:pt idx="10">
                <c:v>Jul-21
11</c:v>
              </c:pt>
            </c:strLit>
          </c:cat>
          <c:val>
            <c:numLit>
              <c:formatCode>General</c:formatCode>
              <c:ptCount val="11"/>
              <c:pt idx="0">
                <c:v>2</c:v>
              </c:pt>
              <c:pt idx="1">
                <c:v>2</c:v>
              </c:pt>
              <c:pt idx="2">
                <c:v>2</c:v>
              </c:pt>
              <c:pt idx="3">
                <c:v>2</c:v>
              </c:pt>
              <c:pt idx="4">
                <c:v>2</c:v>
              </c:pt>
              <c:pt idx="5">
                <c:v>2</c:v>
              </c:pt>
              <c:pt idx="6">
                <c:v>2</c:v>
              </c:pt>
              <c:pt idx="7">
                <c:v>2</c:v>
              </c:pt>
              <c:pt idx="8">
                <c:v>2</c:v>
              </c:pt>
              <c:pt idx="9">
                <c:v>2</c:v>
              </c:pt>
              <c:pt idx="10">
                <c:v>2</c:v>
              </c:pt>
            </c:numLit>
          </c:val>
          <c:extLst>
            <c:ext xmlns:c16="http://schemas.microsoft.com/office/drawing/2014/chart" uri="{C3380CC4-5D6E-409C-BE32-E72D297353CC}">
              <c16:uniqueId val="{00000000-0311-4208-A932-46A0612461C7}"/>
            </c:ext>
          </c:extLst>
        </c:ser>
        <c:ser>
          <c:idx val="1"/>
          <c:order val="1"/>
          <c:tx>
            <c:v>MM Confirmed Work.</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1"/>
              <c:pt idx="0">
                <c:v>Sep-20
1</c:v>
              </c:pt>
              <c:pt idx="1">
                <c:v>Oct-20
2</c:v>
              </c:pt>
              <c:pt idx="2">
                <c:v>Nov-20
3</c:v>
              </c:pt>
              <c:pt idx="3">
                <c:v>Dec-20
4</c:v>
              </c:pt>
              <c:pt idx="4">
                <c:v>Jan-21
5</c:v>
              </c:pt>
              <c:pt idx="5">
                <c:v>Feb-21
6</c:v>
              </c:pt>
              <c:pt idx="6">
                <c:v>Mar-21
7</c:v>
              </c:pt>
              <c:pt idx="7">
                <c:v>Apr-21
8</c:v>
              </c:pt>
              <c:pt idx="8">
                <c:v>May-21
9</c:v>
              </c:pt>
              <c:pt idx="9">
                <c:v>Jun-21
10</c:v>
              </c:pt>
              <c:pt idx="10">
                <c:v>Jul-21
11</c:v>
              </c:pt>
            </c:strLit>
          </c:cat>
          <c:val>
            <c:numLit>
              <c:formatCode>General</c:formatCode>
              <c:ptCount val="11"/>
            </c:numLit>
          </c:val>
          <c:extLst>
            <c:ext xmlns:c16="http://schemas.microsoft.com/office/drawing/2014/chart" uri="{C3380CC4-5D6E-409C-BE32-E72D297353CC}">
              <c16:uniqueId val="{00000001-0311-4208-A932-46A0612461C7}"/>
            </c:ext>
          </c:extLst>
        </c:ser>
        <c:dLbls>
          <c:showLegendKey val="0"/>
          <c:showVal val="0"/>
          <c:showCatName val="0"/>
          <c:showSerName val="0"/>
          <c:showPercent val="0"/>
          <c:showBubbleSize val="0"/>
        </c:dLbls>
        <c:gapWidth val="100"/>
        <c:overlap val="-24"/>
        <c:axId val="346100448"/>
        <c:axId val="406603568"/>
      </c:barChart>
      <c:catAx>
        <c:axId val="346100448"/>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603568"/>
        <c:crosses val="autoZero"/>
        <c:auto val="1"/>
        <c:lblAlgn val="ctr"/>
        <c:lblOffset val="100"/>
        <c:noMultiLvlLbl val="0"/>
        <c:extLst>
          <c:ext xmlns:c15="http://schemas.microsoft.com/office/drawing/2012/chart" uri="{F40574EE-89B7-4290-83BB-5DA773EAF853}">
            <c15:numFmt c:formatCode="General" c:sourceLinked="1"/>
          </c:ext>
        </c:extLst>
      </c:catAx>
      <c:valAx>
        <c:axId val="40660356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610044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[CCnB Capacity Plan V1-M.xlsm]PivotChartTable1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67236</xdr:colOff>
      <xdr:row>1</xdr:row>
      <xdr:rowOff>1</xdr:rowOff>
    </xdr:from>
    <xdr:to>
      <xdr:col>17</xdr:col>
      <xdr:colOff>127001</xdr:colOff>
      <xdr:row>14</xdr:row>
      <xdr:rowOff>19797</xdr:rowOff>
    </xdr:to>
    <xdr:graphicFrame macro="">
      <xdr:nvGraphicFramePr>
        <xdr:cNvPr id="11" name="Chart 10">
          <a:extLst>
            <a:ext uri="{FF2B5EF4-FFF2-40B4-BE49-F238E27FC236}">
              <a16:creationId xmlns:a16="http://schemas.microsoft.com/office/drawing/2014/main" id="{6865CB92-C883-4219-B89C-0C8D62F192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238686</xdr:colOff>
      <xdr:row>0</xdr:row>
      <xdr:rowOff>186764</xdr:rowOff>
    </xdr:from>
    <xdr:to>
      <xdr:col>20</xdr:col>
      <xdr:colOff>229721</xdr:colOff>
      <xdr:row>14</xdr:row>
      <xdr:rowOff>22411</xdr:rowOff>
    </xdr:to>
    <mc:AlternateContent xmlns:mc="http://schemas.openxmlformats.org/markup-compatibility/2006" xmlns:a14="http://schemas.microsoft.com/office/drawing/2010/main">
      <mc:Choice Requires="a14">
        <xdr:graphicFrame macro="">
          <xdr:nvGraphicFramePr>
            <xdr:cNvPr id="12" name="Application Group">
              <a:extLst>
                <a:ext uri="{FF2B5EF4-FFF2-40B4-BE49-F238E27FC236}">
                  <a16:creationId xmlns:a16="http://schemas.microsoft.com/office/drawing/2014/main" id="{F95E3951-C7E7-4A40-90F4-0F266B65B8A8}"/>
                </a:ext>
              </a:extLst>
            </xdr:cNvPr>
            <xdr:cNvGraphicFramePr/>
          </xdr:nvGraphicFramePr>
          <xdr:xfrm>
            <a:off x="0" y="0"/>
            <a:ext cx="0" cy="0"/>
          </xdr:xfrm>
          <a:graphic>
            <a:graphicData uri="http://schemas.microsoft.com/office/drawing/2010/slicer">
              <sle:slicer xmlns:sle="http://schemas.microsoft.com/office/drawing/2010/slicer" name="Application Group"/>
            </a:graphicData>
          </a:graphic>
        </xdr:graphicFrame>
      </mc:Choice>
      <mc:Fallback xmlns="">
        <xdr:sp macro="" textlink="">
          <xdr:nvSpPr>
            <xdr:cNvPr id="0" name=""/>
            <xdr:cNvSpPr>
              <a:spLocks noTextEdit="1"/>
            </xdr:cNvSpPr>
          </xdr:nvSpPr>
          <xdr:spPr>
            <a:xfrm>
              <a:off x="11481921" y="186764"/>
              <a:ext cx="1828800" cy="24503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600075</xdr:colOff>
      <xdr:row>0</xdr:row>
      <xdr:rowOff>161925</xdr:rowOff>
    </xdr:from>
    <xdr:to>
      <xdr:col>19</xdr:col>
      <xdr:colOff>209550</xdr:colOff>
      <xdr:row>6</xdr:row>
      <xdr:rowOff>161925</xdr:rowOff>
    </xdr:to>
    <xdr:pic>
      <xdr:nvPicPr>
        <xdr:cNvPr id="4" name="Picture 1" descr="image">
          <a:extLst>
            <a:ext uri="{FF2B5EF4-FFF2-40B4-BE49-F238E27FC236}">
              <a16:creationId xmlns:a16="http://schemas.microsoft.com/office/drawing/2014/main" id="{E2249E83-7831-2C08-53C2-8E37B48C0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91275" y="161925"/>
          <a:ext cx="6315075"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529B41F9-709A-4DE0-8E2B-F794BE05EC7A}"/>
</namedSheetViews>
</file>

<file path=xl/persons/person.xml><?xml version="1.0" encoding="utf-8"?>
<personList xmlns="http://schemas.microsoft.com/office/spreadsheetml/2018/threadedcomments" xmlns:x="http://schemas.openxmlformats.org/spreadsheetml/2006/main">
  <person displayName="Daljeet Arora" id="{8B548266-3EA0-46E6-AF6F-E95F5BC0158D}" userId="S::DALJEETA@amdocs.com::6f18419b-d3eb-4ae3-9714-8a5f054b7a73" providerId="AD"/>
  <person displayName="Istiyaqahmed Shaikh" id="{1B3F15C2-FF5F-4B7E-AF92-BE46B9FBD55A}" userId="S::istiyaqs@amdocs.com::9d4d4675-102b-4ff6-99b3-77423203623a" providerId="AD"/>
</personList>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arun Raghuwanshi" refreshedDate="44777.509853124997" createdVersion="5" refreshedVersion="7" minRefreshableVersion="3" recordCount="0" supportSubquery="1" supportAdvancedDrill="1" xr:uid="{4B21DFB3-CCDC-4730-AEE7-B48A2917D58E}">
  <cacheSource type="external" connectionId="5"/>
  <cacheFields count="11">
    <cacheField name="[Measures].[MM Capacity.]" caption="MM Capacity." numFmtId="0" hierarchy="20" level="32767"/>
    <cacheField name="[Measures].[MM Confirmed Work.]" caption="MM Confirmed Work." numFmtId="0" hierarchy="21" level="32767"/>
    <cacheField name="[Measures].[Gap]" caption="Gap" numFmtId="0" hierarchy="22" level="32767"/>
    <cacheField name="[tblMonth].[Month].[Month]" caption="Month" numFmtId="0" hierarchy="18" level="1">
      <sharedItems count="11">
        <s v="Sep-20"/>
        <s v="Oct-20"/>
        <s v="Nov-20"/>
        <s v="Dec-20"/>
        <s v="Jan-21"/>
        <s v="Feb-21"/>
        <s v="Mar-21"/>
        <s v="Apr-21"/>
        <s v="May-21"/>
        <s v="Jun-21"/>
        <s v="Jul-21"/>
      </sharedItems>
    </cacheField>
    <cacheField name="[tblMonth].[Sort].[Sort]" caption="Sort" numFmtId="0" hierarchy="19" level="1">
      <sharedItems containsSemiMixedTypes="0" containsString="0" containsNumber="1" containsInteger="1" minValue="1" maxValue="11" count="11">
        <n v="1"/>
        <n v="2"/>
        <n v="3"/>
        <n v="4"/>
        <n v="5"/>
        <n v="6"/>
        <n v="7"/>
        <n v="8"/>
        <n v="9"/>
        <n v="10"/>
        <n v="11"/>
      </sharedItems>
    </cacheField>
    <cacheField name="[tblData].[Application].[Application]" caption="Application" numFmtId="0" hierarchy="6" level="1">
      <sharedItems containsSemiMixedTypes="0" containsNonDate="0" containsString="0"/>
    </cacheField>
    <cacheField name="[tblData].[Offshore Lead].[Offshore Lead]" caption="Offshore Lead" numFmtId="0" hierarchy="10" level="1">
      <sharedItems containsSemiMixedTypes="0" containsNonDate="0" containsString="0"/>
    </cacheField>
    <cacheField name="[tblData].[Offshore Manager].[Offshore Manager]" caption="Offshore Manager" numFmtId="0" hierarchy="11" level="1">
      <sharedItems containsSemiMixedTypes="0" containsNonDate="0" containsString="0"/>
    </cacheField>
    <cacheField name="[tblData].[Onshore Director].[Onshore Director]" caption="Onshore Director" numFmtId="0" hierarchy="9" level="1">
      <sharedItems containsSemiMixedTypes="0" containsNonDate="0" containsString="0"/>
    </cacheField>
    <cacheField name="[tblData].[Onshore Manager].[Onshore Manager]" caption="Onshore Manager" numFmtId="0" hierarchy="8" level="1">
      <sharedItems containsSemiMixedTypes="0" containsNonDate="0" containsString="0"/>
    </cacheField>
    <cacheField name="[tblApplicationGroup].[Application Group].[Application Group]" caption="Application Group" numFmtId="0" level="1">
      <sharedItems containsSemiMixedTypes="0" containsNonDate="0" containsString="0"/>
    </cacheField>
  </cacheFields>
  <cacheHierarchies count="30">
    <cacheHierarchy uniqueName="[tblApplicationGroup].[Application Group]" caption="Application Group" attribute="1" defaultMemberUniqueName="[tblApplicationGroup].[Application Group].[All]" allUniqueName="[tblApplicationGroup].[Application Group].[All]" dimensionUniqueName="[tblApplicationGroup]" displayFolder="" count="2" memberValueDatatype="130" unbalanced="0">
      <fieldsUsage count="2">
        <fieldUsage x="-1"/>
        <fieldUsage x="10"/>
      </fieldsUsage>
    </cacheHierarchy>
    <cacheHierarchy uniqueName="[tblCapacity].[Application Group]" caption="Application Group" attribute="1" defaultMemberUniqueName="[tblCapacity].[Application Group].[All]" allUniqueName="[tblCapacity].[Application Group].[All]" dimensionUniqueName="[tblCapacity]" displayFolder="" count="0" memberValueDatatype="130" unbalanced="0"/>
    <cacheHierarchy uniqueName="[tblCapacity].[Month]" caption="Month" attribute="1" defaultMemberUniqueName="[tblCapacity].[Month].[All]" allUniqueName="[tblCapacity].[Month].[All]" dimensionUniqueName="[tblCapacity]" displayFolder="" count="0" memberValueDatatype="130" unbalanced="0"/>
    <cacheHierarchy uniqueName="[tblCapacity].[MM Capacity]" caption="MM Capacity" attribute="1" defaultMemberUniqueName="[tblCapacity].[MM Capacity].[All]" allUniqueName="[tblCapacity].[MM Capacity].[All]" dimensionUniqueName="[tblCapacity]" displayFolder="" count="0" memberValueDatatype="20" unbalanced="0"/>
    <cacheHierarchy uniqueName="[tblData].[PMT/MWR/SMB]" caption="PMT/MWR/SMB" attribute="1" defaultMemberUniqueName="[tblData].[PMT/MWR/SMB].[All]" allUniqueName="[tblData].[PMT/MWR/SMB].[All]" dimensionUniqueName="[tblData]" displayFolder="" count="0" memberValueDatatype="130" unbalanced="0"/>
    <cacheHierarchy uniqueName="[tblData].[Project Description]" caption="Project Description" attribute="1" defaultMemberUniqueName="[tblData].[Project Description].[All]" allUniqueName="[tblData].[Project Description].[All]" dimensionUniqueName="[tblData]" displayFolder="" count="0" memberValueDatatype="130" unbalanced="0"/>
    <cacheHierarchy uniqueName="[tblData].[Application]" caption="Application" attribute="1" defaultMemberUniqueName="[tblData].[Application].[All]" allUniqueName="[tblData].[Application].[All]" dimensionUniqueName="[tblData]" displayFolder="" count="2" memberValueDatatype="130" unbalanced="0">
      <fieldsUsage count="2">
        <fieldUsage x="-1"/>
        <fieldUsage x="5"/>
      </fieldsUsage>
    </cacheHierarchy>
    <cacheHierarchy uniqueName="[tblData].[Application Group]" caption="Application Group" attribute="1" defaultMemberUniqueName="[tblData].[Application Group].[All]" allUniqueName="[tblData].[Application Group].[All]" dimensionUniqueName="[tblData]" displayFolder="" count="0" memberValueDatatype="130" unbalanced="0"/>
    <cacheHierarchy uniqueName="[tblData].[Onshore Manager]" caption="Onshore Manager" attribute="1" defaultMemberUniqueName="[tblData].[Onshore Manager].[All]" allUniqueName="[tblData].[Onshore Manager].[All]" dimensionUniqueName="[tblData]" displayFolder="" count="2" memberValueDatatype="130" unbalanced="0">
      <fieldsUsage count="2">
        <fieldUsage x="-1"/>
        <fieldUsage x="9"/>
      </fieldsUsage>
    </cacheHierarchy>
    <cacheHierarchy uniqueName="[tblData].[Onshore Director]" caption="Onshore Director" attribute="1" defaultMemberUniqueName="[tblData].[Onshore Director].[All]" allUniqueName="[tblData].[Onshore Director].[All]" dimensionUniqueName="[tblData]" displayFolder="" count="2" memberValueDatatype="130" unbalanced="0">
      <fieldsUsage count="2">
        <fieldUsage x="-1"/>
        <fieldUsage x="8"/>
      </fieldsUsage>
    </cacheHierarchy>
    <cacheHierarchy uniqueName="[tblData].[Offshore Lead]" caption="Offshore Lead" attribute="1" defaultMemberUniqueName="[tblData].[Offshore Lead].[All]" allUniqueName="[tblData].[Offshore Lead].[All]" dimensionUniqueName="[tblData]" displayFolder="" count="2" memberValueDatatype="130" unbalanced="0">
      <fieldsUsage count="2">
        <fieldUsage x="-1"/>
        <fieldUsage x="6"/>
      </fieldsUsage>
    </cacheHierarchy>
    <cacheHierarchy uniqueName="[tblData].[Offshore Manager]" caption="Offshore Manager" attribute="1" defaultMemberUniqueName="[tblData].[Offshore Manager].[All]" allUniqueName="[tblData].[Offshore Manager].[All]" dimensionUniqueName="[tblData]" displayFolder="" count="2" memberValueDatatype="130" unbalanced="0">
      <fieldsUsage count="2">
        <fieldUsage x="-1"/>
        <fieldUsage x="7"/>
      </fieldsUsage>
    </cacheHierarchy>
    <cacheHierarchy uniqueName="[tblData].[Production Deployment Date]" caption="Production Deployment Date" attribute="1" defaultMemberUniqueName="[tblData].[Production Deployment Date].[All]" allUniqueName="[tblData].[Production Deployment Date].[All]" dimensionUniqueName="[tblData]" displayFolder="" count="0" memberValueDatatype="130" unbalanced="0"/>
    <cacheHierarchy uniqueName="[tblData].[Release Month]" caption="Release Month" attribute="1" defaultMemberUniqueName="[tblData].[Release Month].[All]" allUniqueName="[tblData].[Release Month].[All]" dimensionUniqueName="[tblData]" displayFolder="" count="0" memberValueDatatype="130" unbalanced="0"/>
    <cacheHierarchy uniqueName="[tblData].[Committed (Y/N)?]" caption="Committed (Y/N)?" attribute="1" defaultMemberUniqueName="[tblData].[Committed (Y/N)?].[All]" allUniqueName="[tblData].[Committed (Y/N)?].[All]" dimensionUniqueName="[tblData]" displayFolder="" count="0" memberValueDatatype="130" unbalanced="0"/>
    <cacheHierarchy uniqueName="[tblData].[Estimated hours]" caption="Estimated hours" attribute="1" defaultMemberUniqueName="[tblData].[Estimated hours].[All]" allUniqueName="[tblData].[Estimated hours].[All]" dimensionUniqueName="[tblData]" displayFolder="" count="0" memberValueDatatype="130" unbalanced="0"/>
    <cacheHierarchy uniqueName="[tblData].[Month]" caption="Month" attribute="1" defaultMemberUniqueName="[tblData].[Month].[All]" allUniqueName="[tblData].[Month].[All]" dimensionUniqueName="[tblData]" displayFolder="" count="0" memberValueDatatype="130" unbalanced="0"/>
    <cacheHierarchy uniqueName="[tblData].[MM Confirmed Work]" caption="MM Confirmed Work" attribute="1" defaultMemberUniqueName="[tblData].[MM Confirmed Work].[All]" allUniqueName="[tblData].[MM Confirmed Work].[All]" dimensionUniqueName="[tblData]" displayFolder="" count="0" memberValueDatatype="20" unbalanced="0"/>
    <cacheHierarchy uniqueName="[tblMonth].[Month]" caption="Month" attribute="1" defaultMemberUniqueName="[tblMonth].[Month].[All]" allUniqueName="[tblMonth].[Month].[All]" dimensionUniqueName="[tblMonth]" displayFolder="" count="2" memberValueDatatype="130" unbalanced="0">
      <fieldsUsage count="2">
        <fieldUsage x="-1"/>
        <fieldUsage x="3"/>
      </fieldsUsage>
    </cacheHierarchy>
    <cacheHierarchy uniqueName="[tblMonth].[Sort]" caption="Sort" attribute="1" defaultMemberUniqueName="[tblMonth].[Sort].[All]" allUniqueName="[tblMonth].[Sort].[All]" dimensionUniqueName="[tblMonth]" displayFolder="" count="2" memberValueDatatype="20" unbalanced="0">
      <fieldsUsage count="2">
        <fieldUsage x="-1"/>
        <fieldUsage x="4"/>
      </fieldsUsage>
    </cacheHierarchy>
    <cacheHierarchy uniqueName="[Measures].[MM Capacity.]" caption="MM Capacity." measure="1" displayFolder="" measureGroup="tblCapacity" count="0" oneField="1">
      <fieldsUsage count="1">
        <fieldUsage x="0"/>
      </fieldsUsage>
    </cacheHierarchy>
    <cacheHierarchy uniqueName="[Measures].[MM Confirmed Work.]" caption="MM Confirmed Work." measure="1" displayFolder="" measureGroup="tblCapacity" count="0" oneField="1">
      <fieldsUsage count="1">
        <fieldUsage x="1"/>
      </fieldsUsage>
    </cacheHierarchy>
    <cacheHierarchy uniqueName="[Measures].[Gap]" caption="Gap" measure="1" displayFolder="" measureGroup="tblCapacity" count="0" oneField="1">
      <fieldsUsage count="1">
        <fieldUsage x="2"/>
      </fieldsUsage>
    </cacheHierarchy>
    <cacheHierarchy uniqueName="[Measures].[__XL_Count tblCapacity]" caption="__XL_Count tblCapacity" measure="1" displayFolder="" measureGroup="tblCapacity" count="0" hidden="1"/>
    <cacheHierarchy uniqueName="[Measures].[__XL_Count tblData]" caption="__XL_Count tblData" measure="1" displayFolder="" measureGroup="tblData" count="0" hidden="1"/>
    <cacheHierarchy uniqueName="[Measures].[__XL_Count tblApplicationGroup]" caption="__XL_Count tblApplicationGroup" measure="1" displayFolder="" measureGroup="tblApplicationGroup" count="0" hidden="1"/>
    <cacheHierarchy uniqueName="[Measures].[__XL_Count tblMonth]" caption="__XL_Count tblMonth" measure="1" displayFolder="" measureGroup="tblMonth" count="0" hidden="1"/>
    <cacheHierarchy uniqueName="[Measures].[__No measures defined]" caption="__No measures defined" measure="1" displayFolder="" count="0" hidden="1"/>
    <cacheHierarchy uniqueName="[Measures].[Sum of MM Confirmed Work]" caption="Sum of MM Confirmed Work" measure="1" displayFolder="" measureGroup="tblData" count="0" hidden="1">
      <extLst>
        <ext xmlns:x15="http://schemas.microsoft.com/office/spreadsheetml/2010/11/main" uri="{B97F6D7D-B522-45F9-BDA1-12C45D357490}">
          <x15:cacheHierarchy aggregatedColumn="17"/>
        </ext>
      </extLst>
    </cacheHierarchy>
    <cacheHierarchy uniqueName="[Measures].[Sum of Sort]" caption="Sum of Sort" measure="1" displayFolder="" measureGroup="tblMonth" count="0" hidden="1">
      <extLst>
        <ext xmlns:x15="http://schemas.microsoft.com/office/spreadsheetml/2010/11/main" uri="{B97F6D7D-B522-45F9-BDA1-12C45D357490}">
          <x15:cacheHierarchy aggregatedColumn="19"/>
        </ext>
      </extLst>
    </cacheHierarchy>
  </cacheHierarchies>
  <kpis count="0"/>
  <dimensions count="5">
    <dimension measure="1" name="Measures" uniqueName="[Measures]" caption="Measures"/>
    <dimension name="tblApplicationGroup" uniqueName="[tblApplicationGroup]" caption="tblApplicationGroup"/>
    <dimension name="tblCapacity" uniqueName="[tblCapacity]" caption="tblCapacity"/>
    <dimension name="tblData" uniqueName="[tblData]" caption="tblData"/>
    <dimension name="tblMonth" uniqueName="[tblMonth]" caption="tblMonth"/>
  </dimensions>
  <measureGroups count="4">
    <measureGroup name="tblApplicationGroup" caption="tblApplicationGroup"/>
    <measureGroup name="tblCapacity" caption="tblCapacity"/>
    <measureGroup name="tblData" caption="tblData"/>
    <measureGroup name="tblMonth" caption="tblMonth"/>
  </measureGroups>
  <maps count="8">
    <map measureGroup="0" dimension="1"/>
    <map measureGroup="1" dimension="1"/>
    <map measureGroup="1" dimension="2"/>
    <map measureGroup="1" dimension="4"/>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956.878604861115" createdVersion="7" refreshedVersion="7" minRefreshableVersion="3" recordCount="1138" xr:uid="{D04DB559-D461-4772-9E85-43D3063CC7F9}">
  <cacheSource type="worksheet">
    <worksheetSource ref="A4:AM1123" sheet="CCB"/>
  </cacheSource>
  <cacheFields count="37">
    <cacheField name="Sustenance/Enhancement" numFmtId="0">
      <sharedItems count="4">
        <s v="Enhancement"/>
        <s v="Sustenance"/>
        <s v="EMAS-Sustenance"/>
        <e v="#N/A"/>
      </sharedItems>
    </cacheField>
    <cacheField name="PID/MWR/SMB" numFmtId="0">
      <sharedItems containsBlank="1"/>
    </cacheField>
    <cacheField name="Apps Count #" numFmtId="0">
      <sharedItems containsString="0" containsBlank="1" containsNumber="1" containsInteger="1" minValue="1" maxValue="36"/>
    </cacheField>
    <cacheField name="Project Description" numFmtId="0">
      <sharedItems containsBlank="1" longText="1"/>
    </cacheField>
    <cacheField name="Application" numFmtId="0">
      <sharedItems containsBlank="1"/>
    </cacheField>
    <cacheField name="Primary Skill" numFmtId="0">
      <sharedItems containsBlank="1"/>
    </cacheField>
    <cacheField name="Application Group" numFmtId="0">
      <sharedItems/>
    </cacheField>
    <cacheField name="Onshore Manager" numFmtId="0">
      <sharedItems containsBlank="1"/>
    </cacheField>
    <cacheField name="Onshore Director" numFmtId="0">
      <sharedItems containsBlank="1" count="5">
        <s v="Muawiah Qaimari"/>
        <s v="Christine Moretti"/>
        <m/>
        <s v="Jonie Greenwood"/>
        <e v="#N/A"/>
      </sharedItems>
    </cacheField>
    <cacheField name="Offshore Lead" numFmtId="0">
      <sharedItems count="27">
        <s v="Rudradeep Mandal"/>
        <s v="Kushagra Mathur"/>
        <s v="Rakesh Koli"/>
        <s v="Swapnil Patil"/>
        <s v="Istiyaqahmed Shaikh"/>
        <s v="Poonam Trimukhe"/>
        <s v="Sanjay Lokhande"/>
        <s v="Ankita Mittal"/>
        <s v="Tushar Vispute"/>
        <s v="Vipin Kumar"/>
        <s v="Ashish Bartwal"/>
        <s v="Darsha Naik"/>
        <s v="Ravinder Kumar"/>
        <s v="Sandeep Singh (MOSS)"/>
        <s v="Sahil Jain"/>
        <s v="Gourav Patidar"/>
        <s v="Shefali Hambire"/>
        <s v="Suraj Shette"/>
        <s v="Narmada Nelluri"/>
        <s v="Rakesh Kumar Rout"/>
        <s v="Ashish Ranjan"/>
        <s v="Lalit Bhagwat"/>
        <e v="#N/A"/>
        <s v="Aditi Papriwal" u="1"/>
        <s v="Irshad Ahmad" u="1"/>
        <s v="Sreejith Pillai" u="1"/>
        <s v="/" u="1"/>
      </sharedItems>
    </cacheField>
    <cacheField name="Offshore Manager" numFmtId="0">
      <sharedItems count="9">
        <s v="Tarun Raghuwanshi"/>
        <s v="Amit Patidar"/>
        <s v="Daljeet Arora"/>
        <s v="Dinesh Bansal (Gurgaon)"/>
        <s v="Himanshu Mathur"/>
        <s v="Prasad Kulkarni"/>
        <s v="Ranjit Rai"/>
        <e v="#N/A"/>
        <s v="Mukesh Naval" u="1"/>
      </sharedItems>
    </cacheField>
    <cacheField name="Release" numFmtId="0">
      <sharedItems containsBlank="1" containsMixedTypes="1" containsNumber="1" minValue="22.06" maxValue="24.05" count="24">
        <n v="22.12"/>
        <s v="Ongoing"/>
        <n v="23.02"/>
        <s v="On hold"/>
        <n v="22.07"/>
        <n v="22.11"/>
        <n v="22.09"/>
        <n v="22.06"/>
        <s v="TBD"/>
        <n v="22.08"/>
        <n v="23.12"/>
        <n v="22.1"/>
        <n v="23.03"/>
        <n v="23.01"/>
        <n v="23.11"/>
        <n v="23.06"/>
        <n v="23.07"/>
        <n v="24.02"/>
        <n v="23.09"/>
        <n v="23.04"/>
        <n v="23.08"/>
        <n v="23.05"/>
        <n v="24.05"/>
        <m/>
      </sharedItems>
    </cacheField>
    <cacheField name="Release Month" numFmtId="0">
      <sharedItems/>
    </cacheField>
    <cacheField name="Committed (Y/N)?" numFmtId="0">
      <sharedItems containsBlank="1" count="3">
        <s v="Y"/>
        <s v="N"/>
        <m/>
      </sharedItems>
    </cacheField>
    <cacheField name="Estimated hours" numFmtId="0">
      <sharedItems containsBlank="1" containsMixedTypes="1" containsNumber="1" minValue="0" maxValue="7040"/>
    </cacheField>
    <cacheField name="Sep-20" numFmtId="0">
      <sharedItems containsString="0" containsBlank="1" containsNumber="1" containsInteger="1" minValue="2" maxValue="1000"/>
    </cacheField>
    <cacheField name="Oct-20" numFmtId="0">
      <sharedItems containsString="0" containsBlank="1" containsNumber="1" containsInteger="1" minValue="2" maxValue="1000"/>
    </cacheField>
    <cacheField name="Nov-20" numFmtId="0">
      <sharedItems containsString="0" containsBlank="1" containsNumber="1" containsInteger="1" minValue="2" maxValue="1000"/>
    </cacheField>
    <cacheField name="Dec-20" numFmtId="0">
      <sharedItems containsString="0" containsBlank="1" containsNumber="1" containsInteger="1" minValue="2" maxValue="1000"/>
    </cacheField>
    <cacheField name="Jan-21" numFmtId="0">
      <sharedItems containsString="0" containsBlank="1" containsNumber="1" containsInteger="1" minValue="10" maxValue="600"/>
    </cacheField>
    <cacheField name="Feb-21" numFmtId="0">
      <sharedItems containsString="0" containsBlank="1" containsNumber="1" containsInteger="1" minValue="10" maxValue="388"/>
    </cacheField>
    <cacheField name="Mar-21" numFmtId="0">
      <sharedItems containsString="0" containsBlank="1" containsNumber="1" containsInteger="1" minValue="20" maxValue="1000"/>
    </cacheField>
    <cacheField name="Apr-21" numFmtId="0">
      <sharedItems containsString="0" containsBlank="1" containsNumber="1" containsInteger="1" minValue="8" maxValue="1000"/>
    </cacheField>
    <cacheField name="21-May" numFmtId="0">
      <sharedItems containsString="0" containsBlank="1" containsNumber="1" containsInteger="1" minValue="8" maxValue="396"/>
    </cacheField>
    <cacheField name="22-Jun" numFmtId="0">
      <sharedItems containsString="0" containsBlank="1" containsNumber="1" containsInteger="1" minValue="5" maxValue="1500"/>
    </cacheField>
    <cacheField name="Jul-22" numFmtId="0">
      <sharedItems containsBlank="1" containsMixedTypes="1" containsNumber="1" containsInteger="1" minValue="1" maxValue="3264"/>
    </cacheField>
    <cacheField name="Aug-22" numFmtId="0">
      <sharedItems containsBlank="1" containsMixedTypes="1" containsNumber="1" containsInteger="1" minValue="0" maxValue="3264"/>
    </cacheField>
    <cacheField name="Sep-22" numFmtId="0">
      <sharedItems containsBlank="1" containsMixedTypes="1" containsNumber="1" containsInteger="1" minValue="0" maxValue="3264"/>
    </cacheField>
    <cacheField name="Oct-22" numFmtId="0">
      <sharedItems containsBlank="1" containsMixedTypes="1" containsNumber="1" containsInteger="1" minValue="1" maxValue="3264"/>
    </cacheField>
    <cacheField name="Nov-22" numFmtId="0">
      <sharedItems containsBlank="1" containsMixedTypes="1" containsNumber="1" containsInteger="1" minValue="0" maxValue="3072"/>
    </cacheField>
    <cacheField name="Dec-22" numFmtId="0">
      <sharedItems containsBlank="1" containsMixedTypes="1" containsNumber="1" containsInteger="1" minValue="0" maxValue="2024"/>
    </cacheField>
    <cacheField name="Jan-23" numFmtId="0">
      <sharedItems containsBlank="1" containsMixedTypes="1" containsNumber="1" minValue="0" maxValue="2024"/>
    </cacheField>
    <cacheField name="Feb-23" numFmtId="0">
      <sharedItems containsBlank="1" containsMixedTypes="1" containsNumber="1" containsInteger="1" minValue="0" maxValue="2024"/>
    </cacheField>
    <cacheField name="Mar-23" numFmtId="0">
      <sharedItems containsBlank="1" containsMixedTypes="1" containsNumber="1" containsInteger="1" minValue="0" maxValue="2024"/>
    </cacheField>
    <cacheField name="Apr-23" numFmtId="0">
      <sharedItems containsBlank="1" containsMixedTypes="1" containsNumber="1" containsInteger="1" minValue="0" maxValue="2024"/>
    </cacheField>
    <cacheField name="May-23" numFmtId="0">
      <sharedItems containsBlank="1" containsMixedTypes="1" containsNumber="1" containsInteger="1" minValue="0" maxValue="2024"/>
    </cacheField>
    <cacheField name="Jun-23" numFmtId="0">
      <sharedItems containsBlank="1" containsMixedTypes="1" containsNumber="1" containsInteger="1" minValue="0" maxValue="20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run Raghuwanshi" refreshedDate="44980.599645254631" createdVersion="7" refreshedVersion="7" minRefreshableVersion="3" recordCount="1160" xr:uid="{9BB0FB10-45C7-4572-BC7C-8E6FD6B7A2EC}">
  <cacheSource type="worksheet">
    <worksheetSource ref="A4:AM1171" sheet="CCB"/>
  </cacheSource>
  <cacheFields count="38">
    <cacheField name="Sustenance/Enhancement/EMAS-Sustenance" numFmtId="0">
      <sharedItems containsBlank="1" count="4">
        <s v="Enhancement"/>
        <s v="Sustenance"/>
        <s v="EMAS-Sustenance"/>
        <m/>
      </sharedItems>
    </cacheField>
    <cacheField name="PID/MWR/SMB" numFmtId="0">
      <sharedItems/>
    </cacheField>
    <cacheField name="Apps Count #" numFmtId="0">
      <sharedItems containsString="0" containsBlank="1" containsNumber="1" containsInteger="1" minValue="1" maxValue="78"/>
    </cacheField>
    <cacheField name="Project Description" numFmtId="0">
      <sharedItems longText="1"/>
    </cacheField>
    <cacheField name="Application" numFmtId="0">
      <sharedItems/>
    </cacheField>
    <cacheField name="MF/MR/Ops" numFmtId="0">
      <sharedItems containsBlank="1" count="4">
        <s v="MR"/>
        <s v="MF"/>
        <s v="Ops"/>
        <m u="1"/>
      </sharedItems>
    </cacheField>
    <cacheField name="Primary Skill" numFmtId="0">
      <sharedItems/>
    </cacheField>
    <cacheField name="Application Group" numFmtId="0">
      <sharedItems containsBlank="1"/>
    </cacheField>
    <cacheField name="Onshore Manager" numFmtId="0">
      <sharedItems/>
    </cacheField>
    <cacheField name="Onshore Director" numFmtId="0">
      <sharedItems containsBlank="1" count="4">
        <s v="Muawiah Qaimari"/>
        <s v="Christine Moretti"/>
        <s v="Jonie Greenwood"/>
        <m u="1"/>
      </sharedItems>
    </cacheField>
    <cacheField name="Offshore Lead" numFmtId="0">
      <sharedItems containsBlank="1" count="24">
        <s v="Kushagra Mathur"/>
        <s v="Rudradeep Mandal"/>
        <e v="#N/A"/>
        <s v="Rakesh Koli"/>
        <s v="Swapnil Patil"/>
        <s v="Istiyaqahmed Shaikh"/>
        <s v="Poonam Trimukhe"/>
        <s v="Sanjay Lokhande"/>
        <s v="Ankita Mittal"/>
        <s v="Tushar Vispute"/>
        <s v="Vipin Kumar"/>
        <s v="Ashish Bartwal"/>
        <s v="Darsha Naik"/>
        <s v="Ravinder Kumar"/>
        <s v="Sandeep Singh (MOSS)"/>
        <s v="Sahil Jain"/>
        <s v="Gourav Patidar"/>
        <s v="Shefali Hambire"/>
        <s v="Suraj Shette"/>
        <s v="Narmada Nelluri"/>
        <s v="Rakesh Kumar Rout"/>
        <s v="Ashish Ranjan"/>
        <s v="Lalit Bhagwat"/>
        <m u="1"/>
      </sharedItems>
    </cacheField>
    <cacheField name="Offshore Manager" numFmtId="0">
      <sharedItems containsBlank="1" count="9">
        <s v="Amit Patidar"/>
        <s v="Tarun Raghuwanshi"/>
        <e v="#N/A"/>
        <s v="Daljeet Arora"/>
        <s v="Dinesh Bansal (Gurgaon)"/>
        <s v="Himanshu Mathur"/>
        <s v="Prasad Kulkarni"/>
        <s v="Ranjit Rai"/>
        <m u="1"/>
      </sharedItems>
    </cacheField>
    <cacheField name="Release" numFmtId="0">
      <sharedItems containsBlank="1" containsMixedTypes="1" containsNumber="1" minValue="22.06" maxValue="24.06" count="25">
        <s v="Ongoing"/>
        <n v="22.12"/>
        <n v="23.02"/>
        <s v="On hold"/>
        <n v="22.07"/>
        <n v="22.11"/>
        <n v="22.09"/>
        <n v="22.06"/>
        <s v="TBD"/>
        <n v="22.08"/>
        <n v="23.12"/>
        <n v="22.1"/>
        <n v="23.03"/>
        <n v="23.01"/>
        <n v="23.11"/>
        <n v="23.06"/>
        <n v="23.07"/>
        <n v="24.02"/>
        <n v="23.09"/>
        <n v="23.04"/>
        <n v="23.08"/>
        <n v="23.05"/>
        <m/>
        <n v="24.05"/>
        <n v="24.06"/>
      </sharedItems>
    </cacheField>
    <cacheField name="Release Month" numFmtId="0">
      <sharedItems/>
    </cacheField>
    <cacheField name="Committed (Y/N)?" numFmtId="0">
      <sharedItems containsBlank="1" count="3">
        <s v="Y"/>
        <s v="N"/>
        <m u="1"/>
      </sharedItems>
    </cacheField>
    <cacheField name="Estimated hours" numFmtId="0">
      <sharedItems containsBlank="1" containsMixedTypes="1" containsNumber="1" minValue="0" maxValue="7040"/>
    </cacheField>
    <cacheField name="Sep-20" numFmtId="0">
      <sharedItems containsBlank="1" containsMixedTypes="1" containsNumber="1" containsInteger="1" minValue="2" maxValue="1000"/>
    </cacheField>
    <cacheField name="Oct-20" numFmtId="0">
      <sharedItems containsBlank="1" containsMixedTypes="1" containsNumber="1" containsInteger="1" minValue="2" maxValue="1000"/>
    </cacheField>
    <cacheField name="Nov-20" numFmtId="0">
      <sharedItems containsBlank="1" containsMixedTypes="1" containsNumber="1" containsInteger="1" minValue="2" maxValue="1000"/>
    </cacheField>
    <cacheField name="Dec-20" numFmtId="0">
      <sharedItems containsBlank="1" containsMixedTypes="1" containsNumber="1" containsInteger="1" minValue="2" maxValue="1000"/>
    </cacheField>
    <cacheField name="Jan-21" numFmtId="0">
      <sharedItems containsBlank="1" containsMixedTypes="1" containsNumber="1" containsInteger="1" minValue="10" maxValue="600"/>
    </cacheField>
    <cacheField name="Feb-21" numFmtId="0">
      <sharedItems containsBlank="1" containsMixedTypes="1" containsNumber="1" containsInteger="1" minValue="10" maxValue="388"/>
    </cacheField>
    <cacheField name="Mar-21" numFmtId="0">
      <sharedItems containsBlank="1" containsMixedTypes="1" containsNumber="1" containsInteger="1" minValue="20" maxValue="1000"/>
    </cacheField>
    <cacheField name="Apr-21" numFmtId="0">
      <sharedItems containsBlank="1" containsMixedTypes="1" containsNumber="1" containsInteger="1" minValue="8" maxValue="1000"/>
    </cacheField>
    <cacheField name="21-May" numFmtId="0">
      <sharedItems containsBlank="1" containsMixedTypes="1" containsNumber="1" containsInteger="1" minValue="8" maxValue="396"/>
    </cacheField>
    <cacheField name="22-Jun" numFmtId="0">
      <sharedItems containsBlank="1" containsMixedTypes="1" containsNumber="1" containsInteger="1" minValue="5" maxValue="1500"/>
    </cacheField>
    <cacheField name="Jul-22" numFmtId="0">
      <sharedItems containsBlank="1" containsMixedTypes="1" containsNumber="1" containsInteger="1" minValue="1" maxValue="3264"/>
    </cacheField>
    <cacheField name="Aug-22" numFmtId="0">
      <sharedItems containsBlank="1" containsMixedTypes="1" containsNumber="1" containsInteger="1" minValue="0" maxValue="3264"/>
    </cacheField>
    <cacheField name="Sep-22" numFmtId="0">
      <sharedItems containsBlank="1" containsMixedTypes="1" containsNumber="1" containsInteger="1" minValue="0" maxValue="3264"/>
    </cacheField>
    <cacheField name="Oct-22" numFmtId="0">
      <sharedItems containsBlank="1" containsMixedTypes="1" containsNumber="1" containsInteger="1" minValue="1" maxValue="3264"/>
    </cacheField>
    <cacheField name="Nov-22" numFmtId="0">
      <sharedItems containsBlank="1" containsMixedTypes="1" containsNumber="1" containsInteger="1" minValue="0" maxValue="3072"/>
    </cacheField>
    <cacheField name="Dec-22" numFmtId="0">
      <sharedItems containsBlank="1" containsMixedTypes="1" containsNumber="1" containsInteger="1" minValue="0" maxValue="2024"/>
    </cacheField>
    <cacheField name="Jan-23" numFmtId="0">
      <sharedItems containsBlank="1" containsMixedTypes="1" containsNumber="1" minValue="0" maxValue="2024"/>
    </cacheField>
    <cacheField name="Feb-23" numFmtId="0">
      <sharedItems containsBlank="1" containsMixedTypes="1" containsNumber="1" containsInteger="1" minValue="0" maxValue="2024"/>
    </cacheField>
    <cacheField name="Mar-23" numFmtId="0">
      <sharedItems containsBlank="1" containsMixedTypes="1" containsNumber="1" containsInteger="1" minValue="0" maxValue="2024"/>
    </cacheField>
    <cacheField name="Apr-23" numFmtId="0">
      <sharedItems containsString="0" containsBlank="1" containsNumber="1" containsInteger="1" minValue="0" maxValue="2024"/>
    </cacheField>
    <cacheField name="May-23" numFmtId="0">
      <sharedItems containsString="0" containsBlank="1" containsNumber="1" containsInteger="1" minValue="0" maxValue="2024"/>
    </cacheField>
    <cacheField name="Jun-23" numFmtId="0">
      <sharedItems containsString="0" containsBlank="1" containsNumber="1" containsInteger="1" minValue="0" maxValue="202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037.551246875002" createdVersion="8" refreshedVersion="8" minRefreshableVersion="3" recordCount="1560" xr:uid="{035FC648-26C0-4AAA-BB6E-9B0EBC48ED7C}">
  <cacheSource type="worksheet">
    <worksheetSource ref="A4:AY1571" sheet="CCB"/>
  </cacheSource>
  <cacheFields count="51">
    <cacheField name="Sustenance/Enhancement/EMAS-Sustenance" numFmtId="0">
      <sharedItems count="9">
        <s v="Enhancement"/>
        <s v="Sustenance"/>
        <s v="Do not enter, will be populated based on other column(s)"/>
        <s v="EMAS-Sustenance"/>
        <s v="HD-Jade-Sustenance"/>
        <s v="Jewel-Jade-Sustenance"/>
        <s v="R-Sustenance" u="1"/>
        <s v="J-Sustenance" u="1"/>
        <s v="Jewel-Sustenance" u="1"/>
      </sharedItems>
    </cacheField>
    <cacheField name="PID/MWR/SMB" numFmtId="0">
      <sharedItems containsBlank="1"/>
    </cacheField>
    <cacheField name="Apps Count #" numFmtId="0">
      <sharedItems containsString="0" containsBlank="1" containsNumber="1" containsInteger="1" minValue="1" maxValue="78"/>
    </cacheField>
    <cacheField name="Project Description" numFmtId="0">
      <sharedItems containsBlank="1" longText="1"/>
    </cacheField>
    <cacheField name="Application" numFmtId="0">
      <sharedItems containsBlank="1"/>
    </cacheField>
    <cacheField name="Project Status/Challenges (R/Y/G)" numFmtId="0">
      <sharedItems containsBlank="1" longText="1"/>
    </cacheField>
    <cacheField name="MF/MR/Ops" numFmtId="0">
      <sharedItems count="4">
        <s v="MR"/>
        <s v="MF"/>
        <s v="Do not enter, will be populated based on other column(s)"/>
        <s v="Ops"/>
      </sharedItems>
    </cacheField>
    <cacheField name="Primary Skill" numFmtId="0">
      <sharedItems containsBlank="1"/>
    </cacheField>
    <cacheField name="Application Group" numFmtId="0">
      <sharedItems containsBlank="1"/>
    </cacheField>
    <cacheField name="Onshore Manager" numFmtId="0">
      <sharedItems containsBlank="1"/>
    </cacheField>
    <cacheField name="Onshore Director" numFmtId="0">
      <sharedItems containsBlank="1"/>
    </cacheField>
    <cacheField name="Offshore Lead" numFmtId="0">
      <sharedItems/>
    </cacheField>
    <cacheField name="Offshore Manager" numFmtId="0">
      <sharedItems count="8">
        <s v="Amit Patidar"/>
        <s v="Tarun Raghuwanshi"/>
        <s v="Daljeet Arora"/>
        <s v="Dinesh Bansal (Gurgaon)"/>
        <s v="Himanshu Mathur"/>
        <s v="Prasad Kulkarni"/>
        <s v="Ranjit Rai"/>
        <s v="Do not enter, will be populated based on other column(s)" u="1"/>
      </sharedItems>
    </cacheField>
    <cacheField name="Release" numFmtId="0">
      <sharedItems containsBlank="1" containsMixedTypes="1" containsNumber="1" minValue="22.06" maxValue="24.05" count="26">
        <s v="Ongoing"/>
        <n v="22.12"/>
        <n v="23.02"/>
        <s v="On hold"/>
        <n v="22.07"/>
        <n v="22.11"/>
        <n v="22.09"/>
        <n v="22.06"/>
        <s v="TBD"/>
        <n v="22.08"/>
        <n v="23.11"/>
        <n v="23.12"/>
        <n v="22.1"/>
        <n v="23.01"/>
        <n v="23.04"/>
        <n v="23.05"/>
        <n v="23.07"/>
        <n v="23.03"/>
        <n v="23.06"/>
        <n v="23.09"/>
        <n v="23.08"/>
        <n v="24.02"/>
        <m/>
        <n v="24.03"/>
        <n v="23.1"/>
        <n v="24.05" u="1"/>
      </sharedItems>
    </cacheField>
    <cacheField name="Release Month" numFmtId="0">
      <sharedItems containsBlank="1"/>
    </cacheField>
    <cacheField name="Committed (Y/N)?" numFmtId="0">
      <sharedItems containsBlank="1" count="3">
        <s v="Y"/>
        <s v="N"/>
        <m/>
      </sharedItems>
    </cacheField>
    <cacheField name="Estimated hours" numFmtId="0">
      <sharedItems containsBlank="1" containsMixedTypes="1" containsNumber="1" containsInteger="1" minValue="0" maxValue="7040"/>
    </cacheField>
    <cacheField name="Sep-20" numFmtId="0">
      <sharedItems containsBlank="1" containsMixedTypes="1" containsNumber="1" containsInteger="1" minValue="2" maxValue="1000"/>
    </cacheField>
    <cacheField name="Oct-20" numFmtId="0">
      <sharedItems containsBlank="1" containsMixedTypes="1" containsNumber="1" containsInteger="1" minValue="2" maxValue="1000"/>
    </cacheField>
    <cacheField name="Nov-20" numFmtId="0">
      <sharedItems containsBlank="1" containsMixedTypes="1" containsNumber="1" containsInteger="1" minValue="2" maxValue="1000"/>
    </cacheField>
    <cacheField name="Dec-20" numFmtId="0">
      <sharedItems containsBlank="1" containsMixedTypes="1" containsNumber="1" containsInteger="1" minValue="2" maxValue="1000"/>
    </cacheField>
    <cacheField name="Jan-21" numFmtId="0">
      <sharedItems containsBlank="1" containsMixedTypes="1" containsNumber="1" containsInteger="1" minValue="10" maxValue="600"/>
    </cacheField>
    <cacheField name="Feb-21" numFmtId="0">
      <sharedItems containsBlank="1" containsMixedTypes="1" containsNumber="1" containsInteger="1" minValue="10" maxValue="388"/>
    </cacheField>
    <cacheField name="Mar-21" numFmtId="0">
      <sharedItems containsBlank="1" containsMixedTypes="1" containsNumber="1" containsInteger="1" minValue="20" maxValue="1000"/>
    </cacheField>
    <cacheField name="Apr-21" numFmtId="0">
      <sharedItems containsBlank="1" containsMixedTypes="1" containsNumber="1" containsInteger="1" minValue="8" maxValue="1000"/>
    </cacheField>
    <cacheField name="21-May" numFmtId="0">
      <sharedItems containsBlank="1" containsMixedTypes="1" containsNumber="1" containsInteger="1" minValue="8" maxValue="396"/>
    </cacheField>
    <cacheField name="22-Jun" numFmtId="0">
      <sharedItems containsBlank="1" containsMixedTypes="1" containsNumber="1" containsInteger="1" minValue="5" maxValue="1500"/>
    </cacheField>
    <cacheField name="Jul-22" numFmtId="0">
      <sharedItems containsBlank="1" containsMixedTypes="1" containsNumber="1" containsInteger="1" minValue="1" maxValue="3264"/>
    </cacheField>
    <cacheField name="Aug-22" numFmtId="0">
      <sharedItems containsBlank="1" containsMixedTypes="1" containsNumber="1" containsInteger="1" minValue="0" maxValue="3264"/>
    </cacheField>
    <cacheField name="Sep-22" numFmtId="0">
      <sharedItems containsBlank="1" containsMixedTypes="1" containsNumber="1" containsInteger="1" minValue="0" maxValue="3264"/>
    </cacheField>
    <cacheField name="Oct-22" numFmtId="0">
      <sharedItems containsBlank="1" containsMixedTypes="1" containsNumber="1" containsInteger="1" minValue="1" maxValue="3264"/>
    </cacheField>
    <cacheField name="Nov-22" numFmtId="0">
      <sharedItems containsBlank="1" containsMixedTypes="1" containsNumber="1" containsInteger="1" minValue="0" maxValue="3072"/>
    </cacheField>
    <cacheField name="Dec-22" numFmtId="0">
      <sharedItems containsBlank="1" containsMixedTypes="1" containsNumber="1" containsInteger="1" minValue="0" maxValue="2024"/>
    </cacheField>
    <cacheField name="Jan-23" numFmtId="0">
      <sharedItems containsBlank="1" containsMixedTypes="1" containsNumber="1" minValue="0" maxValue="2024"/>
    </cacheField>
    <cacheField name="Feb-23" numFmtId="0">
      <sharedItems containsBlank="1" containsMixedTypes="1" containsNumber="1" containsInteger="1" minValue="0" maxValue="2024"/>
    </cacheField>
    <cacheField name="Mar-23" numFmtId="0">
      <sharedItems containsBlank="1" containsMixedTypes="1" containsNumber="1" containsInteger="1" minValue="0" maxValue="2024"/>
    </cacheField>
    <cacheField name="Apr-23" numFmtId="0">
      <sharedItems containsString="0" containsBlank="1" containsNumber="1" containsInteger="1" minValue="0" maxValue="2024"/>
    </cacheField>
    <cacheField name="May-23" numFmtId="0">
      <sharedItems containsString="0" containsBlank="1" containsNumber="1" containsInteger="1" minValue="0" maxValue="2024"/>
    </cacheField>
    <cacheField name="Jun-23" numFmtId="0">
      <sharedItems containsString="0" containsBlank="1" containsNumber="1" containsInteger="1" minValue="0" maxValue="2024"/>
    </cacheField>
    <cacheField name="Jul-23" numFmtId="0">
      <sharedItems containsBlank="1" containsMixedTypes="1" containsNumber="1" containsInteger="1" minValue="0" maxValue="2024"/>
    </cacheField>
    <cacheField name="Aug-23" numFmtId="0">
      <sharedItems containsString="0" containsBlank="1" containsNumber="1" containsInteger="1" minValue="0" maxValue="2024"/>
    </cacheField>
    <cacheField name="Sep-23" numFmtId="0">
      <sharedItems containsBlank="1" containsMixedTypes="1" containsNumber="1" containsInteger="1" minValue="0" maxValue="2024"/>
    </cacheField>
    <cacheField name="Oct-23" numFmtId="0">
      <sharedItems containsString="0" containsBlank="1" containsNumber="1" containsInteger="1" minValue="0" maxValue="1548"/>
    </cacheField>
    <cacheField name="Nov-23" numFmtId="0">
      <sharedItems containsString="0" containsBlank="1" containsNumber="1" containsInteger="1" minValue="0" maxValue="1548"/>
    </cacheField>
    <cacheField name="Dec-23" numFmtId="0">
      <sharedItems containsBlank="1" containsMixedTypes="1" containsNumber="1" containsInteger="1" minValue="0" maxValue="1548"/>
    </cacheField>
    <cacheField name="Jan-24" numFmtId="0">
      <sharedItems containsString="0" containsBlank="1" containsNumber="1" containsInteger="1" minValue="20" maxValue="1548"/>
    </cacheField>
    <cacheField name="Feb-24" numFmtId="0">
      <sharedItems containsString="0" containsBlank="1" containsNumber="1" containsInteger="1" minValue="20" maxValue="1548"/>
    </cacheField>
    <cacheField name="Mar-24" numFmtId="0">
      <sharedItems containsString="0" containsBlank="1" containsNumber="1" containsInteger="1" minValue="344" maxValue="1548"/>
    </cacheField>
    <cacheField name="Apr-24" numFmtId="0">
      <sharedItems containsString="0" containsBlank="1" containsNumber="1" containsInteger="1" minValue="344" maxValue="1548"/>
    </cacheField>
    <cacheField name="May-24" numFmtId="0">
      <sharedItems containsString="0" containsBlank="1" containsNumber="1" containsInteger="1" minValue="344" maxValue="1548"/>
    </cacheField>
    <cacheField name="Jun-24" numFmtId="0">
      <sharedItems containsString="0" containsBlank="1" containsNumber="1" containsInteger="1" minValue="344" maxValue="1548"/>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037.551246990741" createdVersion="8" refreshedVersion="8" minRefreshableVersion="3" recordCount="1539" xr:uid="{0ED4014D-892F-4211-8F58-BD14521BEF81}">
  <cacheSource type="worksheet">
    <worksheetSource ref="A4:AS1550" sheet="CCB"/>
  </cacheSource>
  <cacheFields count="45">
    <cacheField name="Sustenance/Enhancement/EMAS-Sustenance" numFmtId="0">
      <sharedItems/>
    </cacheField>
    <cacheField name="PID/MWR/SMB" numFmtId="0">
      <sharedItems containsBlank="1" count="23">
        <s v="PID"/>
        <s v="SMB"/>
        <s v="TL Governance"/>
        <s v="MWR"/>
        <s v="RD"/>
        <s v="Application Support"/>
        <s v="Client Queries"/>
        <s v="Cloud Tasks"/>
        <s v="Compliance"/>
        <s v="Certificates Renewal"/>
        <s v="Ad-hoc Tasks"/>
        <s v="Onshore-Offshore Discussions"/>
        <s v="LD"/>
        <s v="Mech ID/Password CRs"/>
        <m/>
        <s v="Scan Support"/>
        <s v="Patching On-Prem"/>
        <s v="EMAS"/>
        <s v="HD-Jade"/>
        <s v="Jewel-Jade"/>
        <s v="HDJade" u="1"/>
        <s v="Ranjit-Jade" u="1"/>
        <s v="Maintenance" u="1"/>
      </sharedItems>
    </cacheField>
    <cacheField name="Apps Count #" numFmtId="0">
      <sharedItems containsString="0" containsBlank="1" containsNumber="1" containsInteger="1" minValue="1" maxValue="78"/>
    </cacheField>
    <cacheField name="Project Description" numFmtId="0">
      <sharedItems containsBlank="1" longText="1"/>
    </cacheField>
    <cacheField name="Application" numFmtId="0">
      <sharedItems containsBlank="1"/>
    </cacheField>
    <cacheField name="Project Status/Challenges (R/Y/G)" numFmtId="0">
      <sharedItems containsBlank="1" longText="1"/>
    </cacheField>
    <cacheField name="MF/MR/Ops" numFmtId="0">
      <sharedItems count="4">
        <s v="MR"/>
        <s v="MF"/>
        <s v="Do not enter, will be populated based on other column(s)"/>
        <s v="Ops"/>
      </sharedItems>
    </cacheField>
    <cacheField name="Primary Skill" numFmtId="0">
      <sharedItems containsBlank="1"/>
    </cacheField>
    <cacheField name="Application Group" numFmtId="0">
      <sharedItems containsBlank="1"/>
    </cacheField>
    <cacheField name="Onshore Manager" numFmtId="0">
      <sharedItems containsBlank="1"/>
    </cacheField>
    <cacheField name="Onshore Director" numFmtId="0">
      <sharedItems containsBlank="1"/>
    </cacheField>
    <cacheField name="Offshore Lead" numFmtId="0">
      <sharedItems count="24">
        <s v="Kushagra Mathur"/>
        <s v="Rudradeep Mandal"/>
        <s v="Rakesh Koli"/>
        <s v="Istiyaqahmed Shaikh"/>
        <s v="Swapnil Patil"/>
        <s v="Ashish Ranjan"/>
        <s v="Poonam Trimukhe"/>
        <s v="Sanjay Lokhande"/>
        <s v="Ankita Mittal"/>
        <s v="Tushar Vispute"/>
        <s v="Vipin Kumar"/>
        <s v="Ashish Bartwal"/>
        <s v="Darsha Naik"/>
        <s v="Ravinder Kumar"/>
        <s v="Darsha Naik "/>
        <s v="Sahil Jain"/>
        <s v="Gourav Patidar"/>
        <s v="Shefali Hambire"/>
        <s v="Suraj Shette"/>
        <s v="Narmada Nelluri"/>
        <s v="Rakesh Kumar Rout"/>
        <s v="Lalit Bhagwat"/>
        <s v="Do not enter, will be populated based on other column(s)" u="1"/>
        <s v="Sandeep Singh (MOSS)" u="1"/>
      </sharedItems>
    </cacheField>
    <cacheField name="Offshore Manager" numFmtId="0">
      <sharedItems/>
    </cacheField>
    <cacheField name="Release" numFmtId="0">
      <sharedItems containsBlank="1" containsMixedTypes="1" containsNumber="1" minValue="22.06" maxValue="24.05" count="26">
        <s v="Ongoing"/>
        <n v="22.12"/>
        <n v="23.02"/>
        <s v="On hold"/>
        <n v="22.07"/>
        <n v="22.11"/>
        <n v="22.09"/>
        <n v="22.06"/>
        <s v="TBD"/>
        <n v="22.08"/>
        <n v="23.11"/>
        <n v="23.12"/>
        <n v="22.1"/>
        <n v="23.01"/>
        <n v="23.04"/>
        <n v="23.05"/>
        <n v="23.07"/>
        <n v="23.03"/>
        <n v="23.06"/>
        <n v="23.09"/>
        <n v="23.08"/>
        <n v="24.02"/>
        <m/>
        <n v="24.03"/>
        <n v="23.1" u="1"/>
        <n v="24.05" u="1"/>
      </sharedItems>
    </cacheField>
    <cacheField name="Release Month" numFmtId="0">
      <sharedItems containsBlank="1"/>
    </cacheField>
    <cacheField name="Committed (Y/N)?" numFmtId="0">
      <sharedItems containsBlank="1" count="3">
        <s v="Y"/>
        <s v="N"/>
        <m/>
      </sharedItems>
    </cacheField>
    <cacheField name="Estimated hours" numFmtId="0">
      <sharedItems containsBlank="1" containsMixedTypes="1" containsNumber="1" containsInteger="1" minValue="0" maxValue="7040"/>
    </cacheField>
    <cacheField name="Sep-20" numFmtId="0">
      <sharedItems containsBlank="1" containsMixedTypes="1" containsNumber="1" containsInteger="1" minValue="2" maxValue="1000"/>
    </cacheField>
    <cacheField name="Oct-20" numFmtId="0">
      <sharedItems containsBlank="1" containsMixedTypes="1" containsNumber="1" containsInteger="1" minValue="2" maxValue="1000"/>
    </cacheField>
    <cacheField name="Nov-20" numFmtId="0">
      <sharedItems containsBlank="1" containsMixedTypes="1" containsNumber="1" containsInteger="1" minValue="2" maxValue="1000"/>
    </cacheField>
    <cacheField name="Dec-20" numFmtId="0">
      <sharedItems containsBlank="1" containsMixedTypes="1" containsNumber="1" containsInteger="1" minValue="2" maxValue="1000"/>
    </cacheField>
    <cacheField name="Jan-21" numFmtId="0">
      <sharedItems containsBlank="1" containsMixedTypes="1" containsNumber="1" containsInteger="1" minValue="10" maxValue="600"/>
    </cacheField>
    <cacheField name="Feb-21" numFmtId="0">
      <sharedItems containsBlank="1" containsMixedTypes="1" containsNumber="1" containsInteger="1" minValue="10" maxValue="388"/>
    </cacheField>
    <cacheField name="Mar-21" numFmtId="0">
      <sharedItems containsBlank="1" containsMixedTypes="1" containsNumber="1" containsInteger="1" minValue="20" maxValue="1000"/>
    </cacheField>
    <cacheField name="Apr-21" numFmtId="0">
      <sharedItems containsBlank="1" containsMixedTypes="1" containsNumber="1" containsInteger="1" minValue="8" maxValue="1000"/>
    </cacheField>
    <cacheField name="21-May" numFmtId="0">
      <sharedItems containsBlank="1" containsMixedTypes="1" containsNumber="1" containsInteger="1" minValue="8" maxValue="396"/>
    </cacheField>
    <cacheField name="22-Jun" numFmtId="0">
      <sharedItems containsBlank="1" containsMixedTypes="1" containsNumber="1" containsInteger="1" minValue="5" maxValue="1500"/>
    </cacheField>
    <cacheField name="Jul-22" numFmtId="0">
      <sharedItems containsBlank="1" containsMixedTypes="1" containsNumber="1" containsInteger="1" minValue="1" maxValue="3264"/>
    </cacheField>
    <cacheField name="Aug-22" numFmtId="0">
      <sharedItems containsBlank="1" containsMixedTypes="1" containsNumber="1" containsInteger="1" minValue="0" maxValue="3264"/>
    </cacheField>
    <cacheField name="Sep-22" numFmtId="0">
      <sharedItems containsBlank="1" containsMixedTypes="1" containsNumber="1" containsInteger="1" minValue="0" maxValue="3264"/>
    </cacheField>
    <cacheField name="Oct-22" numFmtId="0">
      <sharedItems containsBlank="1" containsMixedTypes="1" containsNumber="1" containsInteger="1" minValue="1" maxValue="3264"/>
    </cacheField>
    <cacheField name="Nov-22" numFmtId="0">
      <sharedItems containsBlank="1" containsMixedTypes="1" containsNumber="1" containsInteger="1" minValue="0" maxValue="3072"/>
    </cacheField>
    <cacheField name="Dec-22" numFmtId="0">
      <sharedItems containsBlank="1" containsMixedTypes="1" containsNumber="1" containsInteger="1" minValue="0" maxValue="2024"/>
    </cacheField>
    <cacheField name="Jan-23" numFmtId="0">
      <sharedItems containsBlank="1" containsMixedTypes="1" containsNumber="1" minValue="0" maxValue="2024"/>
    </cacheField>
    <cacheField name="Feb-23" numFmtId="0">
      <sharedItems containsBlank="1" containsMixedTypes="1" containsNumber="1" containsInteger="1" minValue="0" maxValue="2024"/>
    </cacheField>
    <cacheField name="Mar-23" numFmtId="0">
      <sharedItems containsBlank="1" containsMixedTypes="1" containsNumber="1" containsInteger="1" minValue="0" maxValue="2024"/>
    </cacheField>
    <cacheField name="Apr-23" numFmtId="0">
      <sharedItems containsString="0" containsBlank="1" containsNumber="1" containsInteger="1" minValue="0" maxValue="2024"/>
    </cacheField>
    <cacheField name="May-23" numFmtId="0">
      <sharedItems containsString="0" containsBlank="1" containsNumber="1" containsInteger="1" minValue="0" maxValue="2024"/>
    </cacheField>
    <cacheField name="Jun-23" numFmtId="0">
      <sharedItems containsString="0" containsBlank="1" containsNumber="1" containsInteger="1" minValue="0" maxValue="2024"/>
    </cacheField>
    <cacheField name="Jul-23" numFmtId="0">
      <sharedItems containsBlank="1" containsMixedTypes="1" containsNumber="1" containsInteger="1" minValue="0" maxValue="2024"/>
    </cacheField>
    <cacheField name="Aug-23" numFmtId="0">
      <sharedItems containsString="0" containsBlank="1" containsNumber="1" containsInteger="1" minValue="0" maxValue="2024"/>
    </cacheField>
    <cacheField name="Sep-23" numFmtId="0">
      <sharedItems containsBlank="1" containsMixedTypes="1" containsNumber="1" containsInteger="1" minValue="0" maxValue="2024"/>
    </cacheField>
    <cacheField name="Oct-23" numFmtId="0">
      <sharedItems containsString="0" containsBlank="1" containsNumber="1" containsInteger="1" minValue="0" maxValue="1548"/>
    </cacheField>
    <cacheField name="Nov-23" numFmtId="0">
      <sharedItems containsString="0" containsBlank="1" containsNumber="1" containsInteger="1" minValue="0" maxValue="1548"/>
    </cacheField>
    <cacheField name="Dec-23" numFmtId="0">
      <sharedItems containsBlank="1" containsMixedTypes="1" containsNumber="1" containsInteger="1" minValue="0" maxValue="1548"/>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run Raghuwanshi" refreshedDate="45225.593268634257" createdVersion="8" refreshedVersion="8" minRefreshableVersion="3" recordCount="2275" xr:uid="{2421404A-DD68-4CC4-978B-FBFFA8C6A492}">
  <cacheSource type="worksheet">
    <worksheetSource ref="A4:AY2279" sheet="CCB"/>
  </cacheSource>
  <cacheFields count="51">
    <cacheField name="Sustenance/Enhancement/EMAS-Sustenance" numFmtId="0">
      <sharedItems count="6">
        <s v="Enhancement"/>
        <s v="Sustenance"/>
        <s v="Do not enter, will be populated based on other column(s)"/>
        <s v="EMAS-Sustenance"/>
        <s v="HD-Jade-Sustenance"/>
        <s v="Jewel-Jade-Sustenance"/>
      </sharedItems>
    </cacheField>
    <cacheField name="PID/MWR/SMB" numFmtId="0">
      <sharedItems containsBlank="1" count="21">
        <s v="PID"/>
        <s v="SMB"/>
        <s v="TL Governance"/>
        <s v="MWR"/>
        <s v="RD"/>
        <s v="Application Support"/>
        <s v="Client Queries"/>
        <s v="Cloud Tasks"/>
        <s v="Compliance"/>
        <s v="Certificates Renewal"/>
        <s v="Ad-hoc Tasks"/>
        <s v="Onshore-Offshore Discussions"/>
        <s v="LD"/>
        <s v="Mech ID/Password CRs"/>
        <m/>
        <s v="Scan Support"/>
        <s v="Patching On-Prem"/>
        <s v="EMAS"/>
        <s v="HD-Jade"/>
        <s v="Jewel-Jade"/>
        <s v="Maintenance"/>
      </sharedItems>
    </cacheField>
    <cacheField name="Apps Count #" numFmtId="0">
      <sharedItems containsString="0" containsBlank="1" containsNumber="1" containsInteger="1" minValue="1" maxValue="78"/>
    </cacheField>
    <cacheField name="Project Description" numFmtId="0">
      <sharedItems containsBlank="1" longText="1"/>
    </cacheField>
    <cacheField name="Application" numFmtId="0">
      <sharedItems containsBlank="1"/>
    </cacheField>
    <cacheField name="Project Status/Challenges (R/Y/G)" numFmtId="0">
      <sharedItems containsBlank="1" longText="1"/>
    </cacheField>
    <cacheField name="MF/MR/Ops" numFmtId="0">
      <sharedItems count="4">
        <s v="MR"/>
        <s v="MF"/>
        <s v="Do not enter, will be populated based on other column(s)"/>
        <s v="Ops"/>
      </sharedItems>
    </cacheField>
    <cacheField name="Primary Skill" numFmtId="0">
      <sharedItems/>
    </cacheField>
    <cacheField name="Application Group" numFmtId="0">
      <sharedItems/>
    </cacheField>
    <cacheField name="Onshore Manager" numFmtId="0">
      <sharedItems containsBlank="1"/>
    </cacheField>
    <cacheField name="Onshore Director" numFmtId="0">
      <sharedItems/>
    </cacheField>
    <cacheField name="Offshore Lead" numFmtId="0">
      <sharedItems/>
    </cacheField>
    <cacheField name="Offshore Manager" numFmtId="0">
      <sharedItems count="8">
        <s v="Amit Patidar"/>
        <s v="Tarun Raghuwanshi"/>
        <s v="Daljeet Arora"/>
        <s v="Himanshu Mathur"/>
        <s v="Ranjit Rai"/>
        <s v="Dinesh Bansal (Gurgaon)"/>
        <s v="Prasad Kulkarni"/>
        <s v="Do not enter, will be populated based on other column(s)" u="1"/>
      </sharedItems>
    </cacheField>
    <cacheField name="Release" numFmtId="0">
      <sharedItems containsBlank="1" containsMixedTypes="1" containsNumber="1" minValue="22.04" maxValue="24.06" count="29">
        <s v="Ongoing"/>
        <n v="22.12"/>
        <n v="23.02"/>
        <s v="On hold"/>
        <n v="22.07"/>
        <n v="22.11"/>
        <n v="22.09"/>
        <n v="22.06"/>
        <s v="TBD"/>
        <n v="22.08"/>
        <n v="24.01"/>
        <n v="23.09"/>
        <n v="22.1"/>
        <n v="23.08"/>
        <n v="23.01"/>
        <n v="23.05"/>
        <n v="23.11"/>
        <n v="23.07"/>
        <n v="23.03"/>
        <n v="23.06"/>
        <n v="23.04"/>
        <n v="23.12"/>
        <n v="24.02"/>
        <m/>
        <n v="24.06"/>
        <n v="23.1"/>
        <n v="24.03"/>
        <n v="22.04"/>
        <n v="24.04"/>
      </sharedItems>
    </cacheField>
    <cacheField name="Release Month" numFmtId="0">
      <sharedItems containsBlank="1"/>
    </cacheField>
    <cacheField name="Committed (Y/N)?" numFmtId="0">
      <sharedItems containsBlank="1" count="3">
        <s v="Y"/>
        <s v="N"/>
        <m/>
      </sharedItems>
    </cacheField>
    <cacheField name="Estimated hours" numFmtId="0">
      <sharedItems containsBlank="1" containsMixedTypes="1" containsNumber="1" containsInteger="1" minValue="0" maxValue="20590"/>
    </cacheField>
    <cacheField name="Sep-20" numFmtId="0">
      <sharedItems containsBlank="1" containsMixedTypes="1" containsNumber="1" containsInteger="1" minValue="2" maxValue="1000"/>
    </cacheField>
    <cacheField name="Oct-20" numFmtId="0">
      <sharedItems containsBlank="1" containsMixedTypes="1" containsNumber="1" containsInteger="1" minValue="2" maxValue="1000"/>
    </cacheField>
    <cacheField name="Nov-20" numFmtId="0">
      <sharedItems containsBlank="1" containsMixedTypes="1" containsNumber="1" containsInteger="1" minValue="2" maxValue="1000"/>
    </cacheField>
    <cacheField name="Dec-20" numFmtId="0">
      <sharedItems containsBlank="1" containsMixedTypes="1" containsNumber="1" containsInteger="1" minValue="2" maxValue="1000"/>
    </cacheField>
    <cacheField name="Jan-21" numFmtId="0">
      <sharedItems containsBlank="1" containsMixedTypes="1" containsNumber="1" containsInteger="1" minValue="10" maxValue="600"/>
    </cacheField>
    <cacheField name="Feb-21" numFmtId="0">
      <sharedItems containsBlank="1" containsMixedTypes="1" containsNumber="1" containsInteger="1" minValue="10" maxValue="388"/>
    </cacheField>
    <cacheField name="Mar-21" numFmtId="0">
      <sharedItems containsBlank="1" containsMixedTypes="1" containsNumber="1" containsInteger="1" minValue="20" maxValue="1000"/>
    </cacheField>
    <cacheField name="Apr-21" numFmtId="0">
      <sharedItems containsBlank="1" containsMixedTypes="1" containsNumber="1" containsInteger="1" minValue="8" maxValue="1000"/>
    </cacheField>
    <cacheField name="21-May" numFmtId="0">
      <sharedItems containsBlank="1" containsMixedTypes="1" containsNumber="1" containsInteger="1" minValue="8" maxValue="396"/>
    </cacheField>
    <cacheField name="22-Jun" numFmtId="0">
      <sharedItems containsBlank="1" containsMixedTypes="1" containsNumber="1" containsInteger="1" minValue="5" maxValue="1500"/>
    </cacheField>
    <cacheField name="Jul-22" numFmtId="0">
      <sharedItems containsBlank="1" containsMixedTypes="1" containsNumber="1" containsInteger="1" minValue="1" maxValue="3264"/>
    </cacheField>
    <cacheField name="Aug-22" numFmtId="0">
      <sharedItems containsBlank="1" containsMixedTypes="1" containsNumber="1" containsInteger="1" minValue="0" maxValue="3264"/>
    </cacheField>
    <cacheField name="Sep-22" numFmtId="0">
      <sharedItems containsBlank="1" containsMixedTypes="1" containsNumber="1" containsInteger="1" minValue="0" maxValue="3264"/>
    </cacheField>
    <cacheField name="Oct-22" numFmtId="0">
      <sharedItems containsBlank="1" containsMixedTypes="1" containsNumber="1" containsInteger="1" minValue="1" maxValue="3264"/>
    </cacheField>
    <cacheField name="Nov-22" numFmtId="0">
      <sharedItems containsBlank="1" containsMixedTypes="1" containsNumber="1" containsInteger="1" minValue="0" maxValue="3072"/>
    </cacheField>
    <cacheField name="Dec-22" numFmtId="0">
      <sharedItems containsBlank="1" containsMixedTypes="1" containsNumber="1" containsInteger="1" minValue="0" maxValue="2024"/>
    </cacheField>
    <cacheField name="Jan-23" numFmtId="0">
      <sharedItems containsBlank="1" containsMixedTypes="1" containsNumber="1" minValue="0" maxValue="2024"/>
    </cacheField>
    <cacheField name="Feb-23" numFmtId="0">
      <sharedItems containsBlank="1" containsMixedTypes="1" containsNumber="1" containsInteger="1" minValue="0" maxValue="2024"/>
    </cacheField>
    <cacheField name="Mar-23" numFmtId="0">
      <sharedItems containsBlank="1" containsMixedTypes="1" containsNumber="1" containsInteger="1" minValue="0" maxValue="2024"/>
    </cacheField>
    <cacheField name="Apr-23" numFmtId="0">
      <sharedItems containsString="0" containsBlank="1" containsNumber="1" containsInteger="1" minValue="0" maxValue="2024"/>
    </cacheField>
    <cacheField name="May-23" numFmtId="0">
      <sharedItems containsString="0" containsBlank="1" containsNumber="1" containsInteger="1" minValue="0" maxValue="2024"/>
    </cacheField>
    <cacheField name="Jun-23" numFmtId="0">
      <sharedItems containsString="0" containsBlank="1" containsNumber="1" containsInteger="1" minValue="0" maxValue="2024"/>
    </cacheField>
    <cacheField name="Jul-23" numFmtId="0">
      <sharedItems containsBlank="1" containsMixedTypes="1" containsNumber="1" containsInteger="1" minValue="0" maxValue="2024"/>
    </cacheField>
    <cacheField name="Aug-23" numFmtId="0">
      <sharedItems containsString="0" containsBlank="1" containsNumber="1" containsInteger="1" minValue="0" maxValue="2024"/>
    </cacheField>
    <cacheField name="Sep-23" numFmtId="0">
      <sharedItems containsBlank="1" containsMixedTypes="1" containsNumber="1" containsInteger="1" minValue="0" maxValue="2024"/>
    </cacheField>
    <cacheField name="Oct-23" numFmtId="0">
      <sharedItems containsString="0" containsBlank="1" containsNumber="1" containsInteger="1" minValue="0" maxValue="2024"/>
    </cacheField>
    <cacheField name="Nov-23" numFmtId="0">
      <sharedItems containsString="0" containsBlank="1" containsNumber="1" containsInteger="1" minValue="0" maxValue="2024"/>
    </cacheField>
    <cacheField name="Dec-23" numFmtId="0">
      <sharedItems containsBlank="1" containsMixedTypes="1" containsNumber="1" containsInteger="1" minValue="0" maxValue="2024"/>
    </cacheField>
    <cacheField name="Jan-24" numFmtId="0">
      <sharedItems containsString="0" containsBlank="1" containsNumber="1" containsInteger="1" minValue="2" maxValue="2024"/>
    </cacheField>
    <cacheField name="Feb-24" numFmtId="0">
      <sharedItems containsString="0" containsBlank="1" containsNumber="1" containsInteger="1" minValue="2" maxValue="2024"/>
    </cacheField>
    <cacheField name="Mar-24" numFmtId="0">
      <sharedItems containsString="0" containsBlank="1" containsNumber="1" containsInteger="1" minValue="2" maxValue="2024"/>
    </cacheField>
    <cacheField name="Apr-24" numFmtId="0">
      <sharedItems containsString="0" containsBlank="1" containsNumber="1" containsInteger="1" minValue="2" maxValue="2024"/>
    </cacheField>
    <cacheField name="May-24" numFmtId="0">
      <sharedItems containsString="0" containsBlank="1" containsNumber="1" containsInteger="1" minValue="2" maxValue="2024"/>
    </cacheField>
    <cacheField name="Jun-24" numFmtId="0">
      <sharedItems containsString="0" containsBlank="1" containsNumber="1" containsInteger="1" minValue="2" maxValue="2024"/>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Patidar" refreshedDate="44764.796088194445" createdVersion="3" refreshedVersion="7" minRefreshableVersion="3" recordCount="0" supportSubquery="1" supportAdvancedDrill="1" xr:uid="{886F8655-6BA6-4ED3-8C82-9A8CFB04D52B}">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tblApplicationGroup].[Application Group]" caption="Application Group" attribute="1" defaultMemberUniqueName="[tblApplicationGroup].[Application Group].[All]" allUniqueName="[tblApplicationGroup].[Application Group].[All]" dimensionUniqueName="[tblApplicationGroup]" displayFolder="" count="2" memberValueDatatype="130" unbalanced="0"/>
    <cacheHierarchy uniqueName="[tblCapacity].[Application Group]" caption="Application Group" attribute="1" defaultMemberUniqueName="[tblCapacity].[Application Group].[All]" allUniqueName="[tblCapacity].[Application Group].[All]" dimensionUniqueName="[tblCapacity]" displayFolder="" count="0" memberValueDatatype="130" unbalanced="0"/>
    <cacheHierarchy uniqueName="[tblCapacity].[Month]" caption="Month" attribute="1" defaultMemberUniqueName="[tblCapacity].[Month].[All]" allUniqueName="[tblCapacity].[Month].[All]" dimensionUniqueName="[tblCapacity]" displayFolder="" count="0" memberValueDatatype="130" unbalanced="0"/>
    <cacheHierarchy uniqueName="[tblCapacity].[MM Capacity]" caption="MM Capacity" attribute="1" defaultMemberUniqueName="[tblCapacity].[MM Capacity].[All]" allUniqueName="[tblCapacity].[MM Capacity].[All]" dimensionUniqueName="[tblCapacity]" displayFolder="" count="0" memberValueDatatype="20" unbalanced="0"/>
    <cacheHierarchy uniqueName="[tblData].[PMT/MWR/SMB]" caption="PMT/MWR/SMB" attribute="1" defaultMemberUniqueName="[tblData].[PMT/MWR/SMB].[All]" allUniqueName="[tblData].[PMT/MWR/SMB].[All]" dimensionUniqueName="[tblData]" displayFolder="" count="0" memberValueDatatype="130" unbalanced="0"/>
    <cacheHierarchy uniqueName="[tblData].[Project Description]" caption="Project Description" attribute="1" defaultMemberUniqueName="[tblData].[Project Description].[All]" allUniqueName="[tblData].[Project Description].[All]" dimensionUniqueName="[tblData]" displayFolder="" count="0" memberValueDatatype="130" unbalanced="0"/>
    <cacheHierarchy uniqueName="[tblData].[Application]" caption="Application" attribute="1" defaultMemberUniqueName="[tblData].[Application].[All]" allUniqueName="[tblData].[Application].[All]" dimensionUniqueName="[tblData]" displayFolder="" count="0" memberValueDatatype="130" unbalanced="0"/>
    <cacheHierarchy uniqueName="[tblData].[Application Group]" caption="Application Group" attribute="1" defaultMemberUniqueName="[tblData].[Application Group].[All]" allUniqueName="[tblData].[Application Group].[All]" dimensionUniqueName="[tblData]" displayFolder="" count="0" memberValueDatatype="130" unbalanced="0"/>
    <cacheHierarchy uniqueName="[tblData].[Onshore Manager]" caption="Onshore Manager" attribute="1" defaultMemberUniqueName="[tblData].[Onshore Manager].[All]" allUniqueName="[tblData].[Onshore Manager].[All]" dimensionUniqueName="[tblData]" displayFolder="" count="0" memberValueDatatype="130" unbalanced="0"/>
    <cacheHierarchy uniqueName="[tblData].[Onshore Director]" caption="Onshore Director" attribute="1" defaultMemberUniqueName="[tblData].[Onshore Director].[All]" allUniqueName="[tblData].[Onshore Director].[All]" dimensionUniqueName="[tblData]" displayFolder="" count="0" memberValueDatatype="130" unbalanced="0"/>
    <cacheHierarchy uniqueName="[tblData].[Offshore Lead]" caption="Offshore Lead" attribute="1" defaultMemberUniqueName="[tblData].[Offshore Lead].[All]" allUniqueName="[tblData].[Offshore Lead].[All]" dimensionUniqueName="[tblData]" displayFolder="" count="0" memberValueDatatype="130" unbalanced="0"/>
    <cacheHierarchy uniqueName="[tblData].[Offshore Manager]" caption="Offshore Manager" attribute="1" defaultMemberUniqueName="[tblData].[Offshore Manager].[All]" allUniqueName="[tblData].[Offshore Manager].[All]" dimensionUniqueName="[tblData]" displayFolder="" count="0" memberValueDatatype="130" unbalanced="0"/>
    <cacheHierarchy uniqueName="[tblData].[Production Deployment Date]" caption="Production Deployment Date" attribute="1" defaultMemberUniqueName="[tblData].[Production Deployment Date].[All]" allUniqueName="[tblData].[Production Deployment Date].[All]" dimensionUniqueName="[tblData]" displayFolder="" count="0" memberValueDatatype="130" unbalanced="0"/>
    <cacheHierarchy uniqueName="[tblData].[Release Month]" caption="Release Month" attribute="1" defaultMemberUniqueName="[tblData].[Release Month].[All]" allUniqueName="[tblData].[Release Month].[All]" dimensionUniqueName="[tblData]" displayFolder="" count="0" memberValueDatatype="130" unbalanced="0"/>
    <cacheHierarchy uniqueName="[tblData].[Committed (Y/N)?]" caption="Committed (Y/N)?" attribute="1" defaultMemberUniqueName="[tblData].[Committed (Y/N)?].[All]" allUniqueName="[tblData].[Committed (Y/N)?].[All]" dimensionUniqueName="[tblData]" displayFolder="" count="0" memberValueDatatype="130" unbalanced="0"/>
    <cacheHierarchy uniqueName="[tblData].[Estimated hours]" caption="Estimated hours" attribute="1" defaultMemberUniqueName="[tblData].[Estimated hours].[All]" allUniqueName="[tblData].[Estimated hours].[All]" dimensionUniqueName="[tblData]" displayFolder="" count="0" memberValueDatatype="130" unbalanced="0"/>
    <cacheHierarchy uniqueName="[tblData].[Month]" caption="Month" attribute="1" defaultMemberUniqueName="[tblData].[Month].[All]" allUniqueName="[tblData].[Month].[All]" dimensionUniqueName="[tblData]" displayFolder="" count="0" memberValueDatatype="130" unbalanced="0"/>
    <cacheHierarchy uniqueName="[tblData].[MM Confirmed Work]" caption="MM Confirmed Work" attribute="1" defaultMemberUniqueName="[tblData].[MM Confirmed Work].[All]" allUniqueName="[tblData].[MM Confirmed Work].[All]" dimensionUniqueName="[tblData]" displayFolder="" count="0" memberValueDatatype="20" unbalanced="0"/>
    <cacheHierarchy uniqueName="[tblMonth].[Month]" caption="Month" attribute="1" defaultMemberUniqueName="[tblMonth].[Month].[All]" allUniqueName="[tblMonth].[Month].[All]" dimensionUniqueName="[tblMonth]" displayFolder="" count="0" memberValueDatatype="130" unbalanced="0"/>
    <cacheHierarchy uniqueName="[tblMonth].[Sort]" caption="Sort" attribute="1" defaultMemberUniqueName="[tblMonth].[Sort].[All]" allUniqueName="[tblMonth].[Sort].[All]" dimensionUniqueName="[tblMonth]" displayFolder="" count="0" memberValueDatatype="20" unbalanced="0"/>
    <cacheHierarchy uniqueName="[Measures].[MM Capacity.]" caption="MM Capacity." measure="1" displayFolder="" measureGroup="tblCapacity" count="0"/>
    <cacheHierarchy uniqueName="[Measures].[MM Confirmed Work.]" caption="MM Confirmed Work." measure="1" displayFolder="" measureGroup="tblCapacity" count="0"/>
    <cacheHierarchy uniqueName="[Measures].[Gap]" caption="Gap" measure="1" displayFolder="" measureGroup="tblCapacity" count="0"/>
    <cacheHierarchy uniqueName="[Measures].[__XL_Count tblCapacity]" caption="__XL_Count tblCapacity" measure="1" displayFolder="" measureGroup="tblCapacity" count="0" hidden="1"/>
    <cacheHierarchy uniqueName="[Measures].[__XL_Count tblData]" caption="__XL_Count tblData" measure="1" displayFolder="" measureGroup="tblData" count="0" hidden="1"/>
    <cacheHierarchy uniqueName="[Measures].[__XL_Count tblApplicationGroup]" caption="__XL_Count tblApplicationGroup" measure="1" displayFolder="" measureGroup="tblApplicationGroup" count="0" hidden="1"/>
    <cacheHierarchy uniqueName="[Measures].[__XL_Count tblMonth]" caption="__XL_Count tblMonth" measure="1" displayFolder="" measureGroup="tblMonth" count="0" hidden="1"/>
    <cacheHierarchy uniqueName="[Measures].[__No measures defined]" caption="__No measures defined" measure="1" displayFolder="" count="0" hidden="1"/>
    <cacheHierarchy uniqueName="[Measures].[Sum of MM Confirmed Work]" caption="Sum of MM Confirmed Work" measure="1" displayFolder="" measureGroup="tblData" count="0" hidden="1">
      <extLst>
        <ext xmlns:x15="http://schemas.microsoft.com/office/spreadsheetml/2010/11/main" uri="{B97F6D7D-B522-45F9-BDA1-12C45D357490}">
          <x15:cacheHierarchy aggregatedColumn="17"/>
        </ext>
      </extLst>
    </cacheHierarchy>
    <cacheHierarchy uniqueName="[Measures].[Sum of Sort]" caption="Sum of Sort" measure="1" displayFolder="" measureGroup="tblMonth"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334228372"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arun Raghuwanshi" refreshedDate="44777.509854282405" createdVersion="5" refreshedVersion="7" minRefreshableVersion="3" recordCount="0" supportSubquery="1" supportAdvancedDrill="1" xr:uid="{7850C04E-F6E7-431B-9F5E-DC8BC0A72CF8}">
  <cacheSource type="external" connectionId="5">
    <extLst>
      <ext xmlns:x14="http://schemas.microsoft.com/office/spreadsheetml/2009/9/main" uri="{F057638F-6D5F-4e77-A914-E7F072B9BCA8}">
        <x14:sourceConnection name="ThisWorkbookDataModel"/>
      </ext>
    </extLst>
  </cacheSource>
  <cacheFields count="6">
    <cacheField name="[tblMonth].[Sort].[Sort]" caption="Sort" numFmtId="0" hierarchy="19" level="1">
      <sharedItems containsSemiMixedTypes="0" containsString="0" containsNumber="1" containsInteger="1" minValue="1" maxValue="11" count="11">
        <n v="1"/>
        <n v="2"/>
        <n v="3"/>
        <n v="4"/>
        <n v="5"/>
        <n v="6"/>
        <n v="7"/>
        <n v="8"/>
        <n v="9"/>
        <n v="10"/>
        <n v="11"/>
      </sharedItems>
      <extLst>
        <ext xmlns:x15="http://schemas.microsoft.com/office/spreadsheetml/2010/11/main" uri="{4F2E5C28-24EA-4eb8-9CBF-B6C8F9C3D259}">
          <x15:cachedUniqueNames>
            <x15:cachedUniqueName index="0" name="[tblMonth].[Sort].&amp;[1]"/>
            <x15:cachedUniqueName index="1" name="[tblMonth].[Sort].&amp;[2]"/>
            <x15:cachedUniqueName index="2" name="[tblMonth].[Sort].&amp;[3]"/>
            <x15:cachedUniqueName index="3" name="[tblMonth].[Sort].&amp;[4]"/>
            <x15:cachedUniqueName index="4" name="[tblMonth].[Sort].&amp;[5]"/>
            <x15:cachedUniqueName index="5" name="[tblMonth].[Sort].&amp;[6]"/>
            <x15:cachedUniqueName index="6" name="[tblMonth].[Sort].&amp;[7]"/>
            <x15:cachedUniqueName index="7" name="[tblMonth].[Sort].&amp;[8]"/>
            <x15:cachedUniqueName index="8" name="[tblMonth].[Sort].&amp;[9]"/>
            <x15:cachedUniqueName index="9" name="[tblMonth].[Sort].&amp;[10]"/>
            <x15:cachedUniqueName index="10" name="[tblMonth].[Sort].&amp;[11]"/>
          </x15:cachedUniqueNames>
        </ext>
      </extLst>
    </cacheField>
    <cacheField name="[tblMonth].[Month].[Month]" caption="Month" numFmtId="0" hierarchy="18" level="1">
      <sharedItems count="11">
        <s v="Sep-20"/>
        <s v="Oct-20"/>
        <s v="Nov-20"/>
        <s v="Dec-20"/>
        <s v="Jan-21"/>
        <s v="Feb-21"/>
        <s v="Mar-21"/>
        <s v="Apr-21"/>
        <s v="May-21"/>
        <s v="Jun-21"/>
        <s v="Jul-21"/>
      </sharedItems>
    </cacheField>
    <cacheField name="[Measures].[MM Capacity.]" caption="MM Capacity." numFmtId="0" hierarchy="20" level="32767"/>
    <cacheField name="[Measures].[MM Confirmed Work.]" caption="MM Confirmed Work." numFmtId="0" hierarchy="21" level="32767"/>
    <cacheField name="[tblData].[Onshore Manager].[Onshore Manager]" caption="Onshore Manager" numFmtId="0" hierarchy="8" level="1">
      <sharedItems containsSemiMixedTypes="0" containsNonDate="0" containsString="0"/>
    </cacheField>
    <cacheField name="[tblApplicationGroup].[Application Group].[Application Group]" caption="Application Group" numFmtId="0" level="1">
      <sharedItems containsSemiMixedTypes="0" containsNonDate="0" containsString="0"/>
    </cacheField>
  </cacheFields>
  <cacheHierarchies count="30">
    <cacheHierarchy uniqueName="[tblApplicationGroup].[Application Group]" caption="Application Group" attribute="1" defaultMemberUniqueName="[tblApplicationGroup].[Application Group].[All]" allUniqueName="[tblApplicationGroup].[Application Group].[All]" dimensionUniqueName="[tblApplicationGroup]" displayFolder="" count="2" memberValueDatatype="130" unbalanced="0">
      <fieldsUsage count="2">
        <fieldUsage x="-1"/>
        <fieldUsage x="5"/>
      </fieldsUsage>
    </cacheHierarchy>
    <cacheHierarchy uniqueName="[tblCapacity].[Application Group]" caption="Application Group" attribute="1" defaultMemberUniqueName="[tblCapacity].[Application Group].[All]" allUniqueName="[tblCapacity].[Application Group].[All]" dimensionUniqueName="[tblCapacity]" displayFolder="" count="0" memberValueDatatype="130" unbalanced="0"/>
    <cacheHierarchy uniqueName="[tblCapacity].[Month]" caption="Month" attribute="1" defaultMemberUniqueName="[tblCapacity].[Month].[All]" allUniqueName="[tblCapacity].[Month].[All]" dimensionUniqueName="[tblCapacity]" displayFolder="" count="0" memberValueDatatype="130" unbalanced="0"/>
    <cacheHierarchy uniqueName="[tblCapacity].[MM Capacity]" caption="MM Capacity" attribute="1" defaultMemberUniqueName="[tblCapacity].[MM Capacity].[All]" allUniqueName="[tblCapacity].[MM Capacity].[All]" dimensionUniqueName="[tblCapacity]" displayFolder="" count="0" memberValueDatatype="20" unbalanced="0"/>
    <cacheHierarchy uniqueName="[tblData].[PMT/MWR/SMB]" caption="PMT/MWR/SMB" attribute="1" defaultMemberUniqueName="[tblData].[PMT/MWR/SMB].[All]" allUniqueName="[tblData].[PMT/MWR/SMB].[All]" dimensionUniqueName="[tblData]" displayFolder="" count="0" memberValueDatatype="130" unbalanced="0"/>
    <cacheHierarchy uniqueName="[tblData].[Project Description]" caption="Project Description" attribute="1" defaultMemberUniqueName="[tblData].[Project Description].[All]" allUniqueName="[tblData].[Project Description].[All]" dimensionUniqueName="[tblData]" displayFolder="" count="0" memberValueDatatype="130" unbalanced="0"/>
    <cacheHierarchy uniqueName="[tblData].[Application]" caption="Application" attribute="1" defaultMemberUniqueName="[tblData].[Application].[All]" allUniqueName="[tblData].[Application].[All]" dimensionUniqueName="[tblData]" displayFolder="" count="0" memberValueDatatype="130" unbalanced="0"/>
    <cacheHierarchy uniqueName="[tblData].[Application Group]" caption="Application Group" attribute="1" defaultMemberUniqueName="[tblData].[Application Group].[All]" allUniqueName="[tblData].[Application Group].[All]" dimensionUniqueName="[tblData]" displayFolder="" count="0" memberValueDatatype="130" unbalanced="0"/>
    <cacheHierarchy uniqueName="[tblData].[Onshore Manager]" caption="Onshore Manager" attribute="1" defaultMemberUniqueName="[tblData].[Onshore Manager].[All]" allUniqueName="[tblData].[Onshore Manager].[All]" dimensionUniqueName="[tblData]" displayFolder="" count="2" memberValueDatatype="130" unbalanced="0">
      <fieldsUsage count="2">
        <fieldUsage x="-1"/>
        <fieldUsage x="4"/>
      </fieldsUsage>
    </cacheHierarchy>
    <cacheHierarchy uniqueName="[tblData].[Onshore Director]" caption="Onshore Director" attribute="1" defaultMemberUniqueName="[tblData].[Onshore Director].[All]" allUniqueName="[tblData].[Onshore Director].[All]" dimensionUniqueName="[tblData]" displayFolder="" count="0" memberValueDatatype="130" unbalanced="0"/>
    <cacheHierarchy uniqueName="[tblData].[Offshore Lead]" caption="Offshore Lead" attribute="1" defaultMemberUniqueName="[tblData].[Offshore Lead].[All]" allUniqueName="[tblData].[Offshore Lead].[All]" dimensionUniqueName="[tblData]" displayFolder="" count="0" memberValueDatatype="130" unbalanced="0"/>
    <cacheHierarchy uniqueName="[tblData].[Offshore Manager]" caption="Offshore Manager" attribute="1" defaultMemberUniqueName="[tblData].[Offshore Manager].[All]" allUniqueName="[tblData].[Offshore Manager].[All]" dimensionUniqueName="[tblData]" displayFolder="" count="0" memberValueDatatype="130" unbalanced="0"/>
    <cacheHierarchy uniqueName="[tblData].[Production Deployment Date]" caption="Production Deployment Date" attribute="1" defaultMemberUniqueName="[tblData].[Production Deployment Date].[All]" allUniqueName="[tblData].[Production Deployment Date].[All]" dimensionUniqueName="[tblData]" displayFolder="" count="0" memberValueDatatype="130" unbalanced="0"/>
    <cacheHierarchy uniqueName="[tblData].[Release Month]" caption="Release Month" attribute="1" defaultMemberUniqueName="[tblData].[Release Month].[All]" allUniqueName="[tblData].[Release Month].[All]" dimensionUniqueName="[tblData]" displayFolder="" count="0" memberValueDatatype="130" unbalanced="0"/>
    <cacheHierarchy uniqueName="[tblData].[Committed (Y/N)?]" caption="Committed (Y/N)?" attribute="1" defaultMemberUniqueName="[tblData].[Committed (Y/N)?].[All]" allUniqueName="[tblData].[Committed (Y/N)?].[All]" dimensionUniqueName="[tblData]" displayFolder="" count="0" memberValueDatatype="130" unbalanced="0"/>
    <cacheHierarchy uniqueName="[tblData].[Estimated hours]" caption="Estimated hours" attribute="1" defaultMemberUniqueName="[tblData].[Estimated hours].[All]" allUniqueName="[tblData].[Estimated hours].[All]" dimensionUniqueName="[tblData]" displayFolder="" count="0" memberValueDatatype="130" unbalanced="0"/>
    <cacheHierarchy uniqueName="[tblData].[Month]" caption="Month" attribute="1" defaultMemberUniqueName="[tblData].[Month].[All]" allUniqueName="[tblData].[Month].[All]" dimensionUniqueName="[tblData]" displayFolder="" count="0" memberValueDatatype="130" unbalanced="0"/>
    <cacheHierarchy uniqueName="[tblData].[MM Confirmed Work]" caption="MM Confirmed Work" attribute="1" defaultMemberUniqueName="[tblData].[MM Confirmed Work].[All]" allUniqueName="[tblData].[MM Confirmed Work].[All]" dimensionUniqueName="[tblData]" displayFolder="" count="0" memberValueDatatype="20" unbalanced="0"/>
    <cacheHierarchy uniqueName="[tblMonth].[Month]" caption="Month" attribute="1" defaultMemberUniqueName="[tblMonth].[Month].[All]" allUniqueName="[tblMonth].[Month].[All]" dimensionUniqueName="[tblMonth]" displayFolder="" count="2" memberValueDatatype="130" unbalanced="0">
      <fieldsUsage count="2">
        <fieldUsage x="-1"/>
        <fieldUsage x="1"/>
      </fieldsUsage>
    </cacheHierarchy>
    <cacheHierarchy uniqueName="[tblMonth].[Sort]" caption="Sort" attribute="1" defaultMemberUniqueName="[tblMonth].[Sort].[All]" allUniqueName="[tblMonth].[Sort].[All]" dimensionUniqueName="[tblMonth]" displayFolder="" count="2" memberValueDatatype="20" unbalanced="0">
      <fieldsUsage count="2">
        <fieldUsage x="-1"/>
        <fieldUsage x="0"/>
      </fieldsUsage>
    </cacheHierarchy>
    <cacheHierarchy uniqueName="[Measures].[MM Capacity.]" caption="MM Capacity." measure="1" displayFolder="" measureGroup="tblCapacity" count="0" oneField="1">
      <fieldsUsage count="1">
        <fieldUsage x="2"/>
      </fieldsUsage>
    </cacheHierarchy>
    <cacheHierarchy uniqueName="[Measures].[MM Confirmed Work.]" caption="MM Confirmed Work." measure="1" displayFolder="" measureGroup="tblCapacity" count="0" oneField="1">
      <fieldsUsage count="1">
        <fieldUsage x="3"/>
      </fieldsUsage>
    </cacheHierarchy>
    <cacheHierarchy uniqueName="[Measures].[Gap]" caption="Gap" measure="1" displayFolder="" measureGroup="tblCapacity" count="0"/>
    <cacheHierarchy uniqueName="[Measures].[__XL_Count tblCapacity]" caption="__XL_Count tblCapacity" measure="1" displayFolder="" measureGroup="tblCapacity" count="0" hidden="1"/>
    <cacheHierarchy uniqueName="[Measures].[__XL_Count tblData]" caption="__XL_Count tblData" measure="1" displayFolder="" measureGroup="tblData" count="0" hidden="1"/>
    <cacheHierarchy uniqueName="[Measures].[__XL_Count tblApplicationGroup]" caption="__XL_Count tblApplicationGroup" measure="1" displayFolder="" measureGroup="tblApplicationGroup" count="0" hidden="1"/>
    <cacheHierarchy uniqueName="[Measures].[__XL_Count tblMonth]" caption="__XL_Count tblMonth" measure="1" displayFolder="" measureGroup="tblMonth" count="0" hidden="1"/>
    <cacheHierarchy uniqueName="[Measures].[__No measures defined]" caption="__No measures defined" measure="1" displayFolder="" count="0" hidden="1"/>
    <cacheHierarchy uniqueName="[Measures].[Sum of MM Confirmed Work]" caption="Sum of MM Confirmed Work" measure="1" displayFolder="" measureGroup="tblData" count="0" hidden="1">
      <extLst>
        <ext xmlns:x15="http://schemas.microsoft.com/office/spreadsheetml/2010/11/main" uri="{B97F6D7D-B522-45F9-BDA1-12C45D357490}">
          <x15:cacheHierarchy aggregatedColumn="17"/>
        </ext>
      </extLst>
    </cacheHierarchy>
    <cacheHierarchy uniqueName="[Measures].[Sum of Sort]" caption="Sum of Sort" measure="1" displayFolder="" measureGroup="tblMonth" count="0" hidden="1">
      <extLst>
        <ext xmlns:x15="http://schemas.microsoft.com/office/spreadsheetml/2010/11/main" uri="{B97F6D7D-B522-45F9-BDA1-12C45D357490}">
          <x15:cacheHierarchy aggregatedColumn="19"/>
        </ext>
      </extLst>
    </cacheHierarchy>
  </cacheHierarchies>
  <kpis count="0"/>
  <dimensions count="5">
    <dimension measure="1" name="Measures" uniqueName="[Measures]" caption="Measures"/>
    <dimension name="tblApplicationGroup" uniqueName="[tblApplicationGroup]" caption="tblApplicationGroup"/>
    <dimension name="tblCapacity" uniqueName="[tblCapacity]" caption="tblCapacity"/>
    <dimension name="tblData" uniqueName="[tblData]" caption="tblData"/>
    <dimension name="tblMonth" uniqueName="[tblMonth]" caption="tblMonth"/>
  </dimensions>
  <measureGroups count="4">
    <measureGroup name="tblApplicationGroup" caption="tblApplicationGroup"/>
    <measureGroup name="tblCapacity" caption="tblCapacity"/>
    <measureGroup name="tblData" caption="tblData"/>
    <measureGroup name="tblMonth" caption="tblMonth"/>
  </measureGroups>
  <maps count="8">
    <map measureGroup="0" dimension="1"/>
    <map measureGroup="1" dimension="1"/>
    <map measureGroup="1" dimension="2"/>
    <map measureGroup="1" dimension="4"/>
    <map measureGroup="2" dimension="1"/>
    <map measureGroup="2" dimension="3"/>
    <map measureGroup="2" dimension="4"/>
    <map measureGroup="3" dimension="4"/>
  </maps>
  <extLst>
    <ext xmlns:x14="http://schemas.microsoft.com/office/spreadsheetml/2009/9/main" uri="{725AE2AE-9491-48be-B2B4-4EB974FC3084}">
      <x14:pivotCacheDefinition pivotCacheId="52775778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8">
  <r>
    <x v="0"/>
    <s v="SMB"/>
    <m/>
    <s v="CRIS STUDIES SYNCSORT and IEBGENER upgrade"/>
    <s v="CRIS-STUDIES"/>
    <s v="Cobol, DB2"/>
    <s v="SE-BILLING-USAGE"/>
    <s v="Greg Painter"/>
    <x v="0"/>
    <x v="0"/>
    <x v="0"/>
    <x v="0"/>
    <s v="Dec-22"/>
    <x v="0"/>
    <n v="30"/>
    <m/>
    <m/>
    <m/>
    <m/>
    <m/>
    <m/>
    <m/>
    <m/>
    <m/>
    <n v="5"/>
    <m/>
    <m/>
    <m/>
    <n v="25"/>
    <m/>
    <m/>
    <m/>
    <m/>
    <m/>
    <m/>
    <m/>
    <m/>
  </r>
  <r>
    <x v="1"/>
    <s v="Maintenance"/>
    <m/>
    <s v="TL-Mgnmt’- Kushagra"/>
    <s v="GRP-Usage-UPS"/>
    <s v="JAVA"/>
    <s v="Usage-UPS"/>
    <s v="Greg Painter"/>
    <x v="0"/>
    <x v="1"/>
    <x v="1"/>
    <x v="1"/>
    <s v="Ongoing"/>
    <x v="0"/>
    <m/>
    <m/>
    <m/>
    <m/>
    <m/>
    <m/>
    <m/>
    <m/>
    <m/>
    <m/>
    <m/>
    <n v="86"/>
    <n v="86"/>
    <n v="86"/>
    <n v="86"/>
    <n v="86"/>
    <n v="86"/>
    <n v="86"/>
    <n v="86"/>
    <n v="86"/>
    <n v="86"/>
    <n v="86"/>
    <n v="86"/>
  </r>
  <r>
    <x v="0"/>
    <s v="PID"/>
    <m/>
    <s v="PID 411900 -  Zprotect"/>
    <s v="BOSS-PAC"/>
    <s v="PL1, IMS-DB, IMS-DC"/>
    <s v="BOSS-PAC"/>
    <s v="James Radtke"/>
    <x v="1"/>
    <x v="1"/>
    <x v="1"/>
    <x v="2"/>
    <s v="Feb-23"/>
    <x v="0"/>
    <n v="540"/>
    <m/>
    <m/>
    <m/>
    <m/>
    <m/>
    <m/>
    <m/>
    <m/>
    <m/>
    <m/>
    <m/>
    <n v="120"/>
    <n v="100"/>
    <n v="100"/>
    <n v="50"/>
    <n v="100"/>
    <n v="40"/>
    <n v="30"/>
    <m/>
    <m/>
    <m/>
    <m/>
  </r>
  <r>
    <x v="0"/>
    <s v="PID"/>
    <m/>
    <s v="PMT 505734 CLOUD Dashboard(Test Support)"/>
    <s v="BOSS-PAC"/>
    <s v="PL1, IMS-DB, IMS-DC"/>
    <s v="BOSS-PAC"/>
    <s v="James Radtke"/>
    <x v="1"/>
    <x v="1"/>
    <x v="1"/>
    <x v="3"/>
    <s v="On hold"/>
    <x v="1"/>
    <n v="25"/>
    <m/>
    <m/>
    <m/>
    <m/>
    <m/>
    <m/>
    <m/>
    <m/>
    <m/>
    <m/>
    <m/>
    <m/>
    <m/>
    <m/>
    <m/>
    <m/>
    <m/>
    <m/>
    <m/>
    <m/>
    <m/>
    <m/>
  </r>
  <r>
    <x v="0"/>
    <s v="PID"/>
    <m/>
    <s v="PMT 503168 eCPNI Move to Cloud(Test Support)"/>
    <s v="BOSS-PAC"/>
    <s v="PL1, IMS-DB, IMS-DC"/>
    <s v="BOSS-PAC"/>
    <s v="James Radtke"/>
    <x v="1"/>
    <x v="1"/>
    <x v="1"/>
    <x v="3"/>
    <s v="On hold"/>
    <x v="1"/>
    <n v="25"/>
    <m/>
    <m/>
    <m/>
    <m/>
    <m/>
    <m/>
    <m/>
    <m/>
    <m/>
    <m/>
    <m/>
    <m/>
    <m/>
    <m/>
    <m/>
    <m/>
    <m/>
    <m/>
    <m/>
    <m/>
    <m/>
    <m/>
  </r>
  <r>
    <x v="0"/>
    <s v="PID"/>
    <m/>
    <s v="PMT 504548 EOSL Finish CAPM Migration(Test Support)"/>
    <s v="BOSS-PAC"/>
    <s v="PL1, IMS-DB, IMS-DC"/>
    <s v="BOSS-PAC"/>
    <s v="James Radtke"/>
    <x v="1"/>
    <x v="1"/>
    <x v="1"/>
    <x v="3"/>
    <s v="On hold"/>
    <x v="1"/>
    <n v="60"/>
    <m/>
    <m/>
    <m/>
    <m/>
    <m/>
    <m/>
    <m/>
    <m/>
    <m/>
    <m/>
    <m/>
    <m/>
    <m/>
    <m/>
    <m/>
    <m/>
    <m/>
    <m/>
    <m/>
    <m/>
    <m/>
    <m/>
  </r>
  <r>
    <x v="0"/>
    <s v="PID"/>
    <m/>
    <s v="Billing Saas Globys (EBAT Changes)"/>
    <s v="BOSS-PAC"/>
    <s v="PL1, IMS-DB, IMS-DC"/>
    <s v="BOSS-PAC"/>
    <s v="James Radtke"/>
    <x v="1"/>
    <x v="1"/>
    <x v="1"/>
    <x v="3"/>
    <s v="On hold"/>
    <x v="1"/>
    <n v="60"/>
    <m/>
    <m/>
    <m/>
    <m/>
    <m/>
    <m/>
    <m/>
    <m/>
    <m/>
    <m/>
    <m/>
    <m/>
    <m/>
    <m/>
    <m/>
    <m/>
    <m/>
    <m/>
    <m/>
    <m/>
    <m/>
    <m/>
  </r>
  <r>
    <x v="0"/>
    <s v="PID"/>
    <m/>
    <s v="BDS Moderanization "/>
    <s v="BOSS-PAC"/>
    <s v="PL1, IMS-DB, IMS-DC"/>
    <s v="BOSS-PAC"/>
    <s v="James Radtke"/>
    <x v="1"/>
    <x v="1"/>
    <x v="1"/>
    <x v="4"/>
    <s v="Jul-22"/>
    <x v="0"/>
    <n v="150"/>
    <m/>
    <m/>
    <m/>
    <m/>
    <m/>
    <m/>
    <m/>
    <m/>
    <m/>
    <m/>
    <n v="30"/>
    <m/>
    <m/>
    <m/>
    <m/>
    <m/>
    <m/>
    <m/>
    <m/>
    <m/>
    <m/>
    <m/>
  </r>
  <r>
    <x v="0"/>
    <s v="PID"/>
    <m/>
    <s v="PMT 506033 Add CAC to UUT in Telco West Biller"/>
    <s v="BOSS-PAC"/>
    <s v="PL1, IMS-DB, IMS-DC"/>
    <s v="BOSS-PAC"/>
    <s v="James Radtke"/>
    <x v="1"/>
    <x v="1"/>
    <x v="1"/>
    <x v="5"/>
    <s v="Nov-22"/>
    <x v="0"/>
    <n v="200"/>
    <m/>
    <m/>
    <m/>
    <m/>
    <m/>
    <m/>
    <m/>
    <m/>
    <m/>
    <m/>
    <n v="50"/>
    <n v="70"/>
    <n v="40"/>
    <n v="30"/>
    <n v="10"/>
    <m/>
    <m/>
    <m/>
    <m/>
    <m/>
    <m/>
    <m/>
  </r>
  <r>
    <x v="0"/>
    <s v="SMB"/>
    <m/>
    <s v="SYNCSORT/IEBGENER – Test Only Testing in test region)"/>
    <s v="BOSS-PAC"/>
    <s v="PL1, IMS-DB, IMS-DC"/>
    <s v="BOSS-PAC"/>
    <s v="James Radtke"/>
    <x v="1"/>
    <x v="1"/>
    <x v="1"/>
    <x v="4"/>
    <s v="Jul-22"/>
    <x v="0"/>
    <n v="40"/>
    <m/>
    <m/>
    <m/>
    <m/>
    <m/>
    <m/>
    <m/>
    <m/>
    <m/>
    <m/>
    <n v="40"/>
    <m/>
    <m/>
    <m/>
    <m/>
    <m/>
    <m/>
    <m/>
    <m/>
    <m/>
    <m/>
    <m/>
  </r>
  <r>
    <x v="0"/>
    <s v="SMB"/>
    <m/>
    <s v="1976737 – BIMX/BIS - Test Support"/>
    <s v="BOSS-PAC"/>
    <s v="PL1, IMS-DB, IMS-DC"/>
    <s v="BOSS-PAC"/>
    <s v="James Radtke"/>
    <x v="1"/>
    <x v="1"/>
    <x v="1"/>
    <x v="6"/>
    <s v="Sep-22"/>
    <x v="0"/>
    <n v="100"/>
    <m/>
    <m/>
    <m/>
    <m/>
    <m/>
    <m/>
    <m/>
    <m/>
    <m/>
    <m/>
    <m/>
    <n v="20"/>
    <n v="80"/>
    <m/>
    <m/>
    <m/>
    <m/>
    <m/>
    <m/>
    <m/>
    <m/>
    <m/>
  </r>
  <r>
    <x v="0"/>
    <s v="SMB"/>
    <m/>
    <s v="1976738 – BIM/BIS - Test Support"/>
    <s v="BOSS-PAC"/>
    <s v="PL1, IMS-DB, IMS-DC"/>
    <s v="BOSS-PAC"/>
    <s v="James Radtke"/>
    <x v="1"/>
    <x v="1"/>
    <x v="1"/>
    <x v="6"/>
    <s v="Sep-22"/>
    <x v="0"/>
    <n v="100"/>
    <m/>
    <m/>
    <m/>
    <m/>
    <m/>
    <m/>
    <m/>
    <m/>
    <m/>
    <m/>
    <m/>
    <n v="20"/>
    <n v="80"/>
    <m/>
    <m/>
    <m/>
    <m/>
    <m/>
    <m/>
    <m/>
    <m/>
    <m/>
  </r>
  <r>
    <x v="1"/>
    <s v="MWR"/>
    <m/>
    <s v="Mech-ID Password Change Activity In Test &amp; Prod"/>
    <s v="BOSS-PAC"/>
    <s v="PL1, IMS-DB, IMS-DC"/>
    <s v="BOSS-PAC"/>
    <s v="James Radtke"/>
    <x v="1"/>
    <x v="1"/>
    <x v="1"/>
    <x v="4"/>
    <s v="Jul-22"/>
    <x v="0"/>
    <n v="80"/>
    <m/>
    <m/>
    <m/>
    <m/>
    <m/>
    <m/>
    <m/>
    <m/>
    <m/>
    <m/>
    <n v="80"/>
    <m/>
    <m/>
    <m/>
    <m/>
    <m/>
    <m/>
    <m/>
    <m/>
    <m/>
    <m/>
    <m/>
  </r>
  <r>
    <x v="1"/>
    <s v="MWR"/>
    <m/>
    <s v="CAC Live Defect"/>
    <s v="BOSS-PAC"/>
    <s v="PL1, IMS-DB, IMS-DC"/>
    <s v="BOSS-PAC"/>
    <s v="James Radtke"/>
    <x v="1"/>
    <x v="1"/>
    <x v="1"/>
    <x v="5"/>
    <s v="Nov-22"/>
    <x v="0"/>
    <n v="200"/>
    <m/>
    <m/>
    <m/>
    <m/>
    <m/>
    <m/>
    <m/>
    <m/>
    <m/>
    <m/>
    <n v="20"/>
    <n v="100"/>
    <n v="50"/>
    <n v="20"/>
    <n v="10"/>
    <m/>
    <m/>
    <m/>
    <m/>
    <m/>
    <m/>
    <m/>
  </r>
  <r>
    <x v="1"/>
    <s v="RD"/>
    <m/>
    <s v="RD305/307-NPA/NXX/1610"/>
    <s v="BOSS-PAC"/>
    <s v="PL1, IMS-DB, IMS-DC"/>
    <s v="BOSS-PAC"/>
    <s v="James Radtke"/>
    <x v="1"/>
    <x v="1"/>
    <x v="1"/>
    <x v="1"/>
    <s v="Ongoing"/>
    <x v="0"/>
    <n v="80"/>
    <m/>
    <m/>
    <m/>
    <m/>
    <m/>
    <m/>
    <m/>
    <m/>
    <m/>
    <m/>
    <n v="80"/>
    <n v="80"/>
    <n v="80"/>
    <n v="80"/>
    <n v="80"/>
    <n v="80"/>
    <n v="60"/>
    <n v="60"/>
    <n v="80"/>
    <n v="80"/>
    <n v="80"/>
    <n v="80"/>
  </r>
  <r>
    <x v="1"/>
    <s v="Maintenance"/>
    <m/>
    <s v="Error fix and production Cycle Release : In Daily bills cycle some bills are errored out due to pre-validation in boss sysem. In-order to process them manual intervention is needed to rectify the error and load the bills into boss system."/>
    <s v="BOSS-PAC"/>
    <s v="PL1, IMS-DB, IMS-DC"/>
    <s v="BOSS-PAC"/>
    <s v="James Radtke"/>
    <x v="1"/>
    <x v="1"/>
    <x v="1"/>
    <x v="1"/>
    <s v="Ongoing"/>
    <x v="0"/>
    <n v="90"/>
    <m/>
    <m/>
    <m/>
    <m/>
    <m/>
    <m/>
    <m/>
    <m/>
    <m/>
    <m/>
    <n v="60"/>
    <n v="60"/>
    <n v="60"/>
    <n v="90"/>
    <n v="86"/>
    <n v="86"/>
    <n v="70"/>
    <n v="70"/>
    <n v="86"/>
    <n v="86"/>
    <n v="86"/>
    <n v="86"/>
  </r>
  <r>
    <x v="1"/>
    <s v="Maintenance"/>
    <m/>
    <s v="Monthly &amp; quarterly reporting activities - User count, SPI report,  Weekly and Bi-weekly Meetings._x000a_Interfacing application queries and ST Queries, System Documantation, Adhoc requests - to add or remove user from boss system, to load accounts, validate bill and csr load, check notations) Monthly Matrix (Production components stats, Transaction stats, Preprocessor stats, Boss Availability )"/>
    <s v="BOSS-PAC"/>
    <s v="PL1, IMS-DB, IMS-DC"/>
    <s v="BOSS-PAC"/>
    <s v="James Radtke"/>
    <x v="1"/>
    <x v="1"/>
    <x v="1"/>
    <x v="1"/>
    <s v="Ongoing"/>
    <x v="0"/>
    <n v="95"/>
    <m/>
    <m/>
    <m/>
    <m/>
    <m/>
    <m/>
    <m/>
    <m/>
    <m/>
    <m/>
    <n v="110"/>
    <n v="110"/>
    <n v="110"/>
    <n v="110"/>
    <n v="80"/>
    <n v="95"/>
    <n v="95"/>
    <n v="95"/>
    <n v="95"/>
    <n v="95"/>
    <n v="95"/>
    <n v="95"/>
  </r>
  <r>
    <x v="1"/>
    <s v="Maintenance"/>
    <m/>
    <s v="Job Abends, User Queries and USH requets (online boss system) These requests require analysis of online programs and issues related to specific to functionality of BTN, and Adjustment Issues and queries. "/>
    <s v="BOSS-PAC"/>
    <s v="PL1, IMS-DB, IMS-DC"/>
    <s v="BOSS-PAC"/>
    <s v="James Radtke"/>
    <x v="1"/>
    <x v="1"/>
    <x v="1"/>
    <x v="1"/>
    <s v="Ongoing"/>
    <x v="0"/>
    <n v="90"/>
    <m/>
    <m/>
    <m/>
    <m/>
    <m/>
    <m/>
    <m/>
    <m/>
    <m/>
    <m/>
    <n v="90"/>
    <n v="90"/>
    <n v="90"/>
    <n v="90"/>
    <n v="90"/>
    <n v="90"/>
    <n v="90"/>
    <n v="90"/>
    <n v="90"/>
    <n v="90"/>
    <n v="90"/>
    <n v="90"/>
  </r>
  <r>
    <x v="1"/>
    <s v="Maintenance"/>
    <m/>
    <s v="Job Abends, User Queries, and Production Support ( 2  Applications : UPS-EMS &amp; UPSCUSTOL, Technology Mid-Range &amp; Mainframe)"/>
    <s v="UPS-EMS"/>
    <s v="JAVA"/>
    <s v="Usage-UPS"/>
    <s v="Greg Painter"/>
    <x v="0"/>
    <x v="1"/>
    <x v="1"/>
    <x v="1"/>
    <s v="Ongoing"/>
    <x v="0"/>
    <n v="90"/>
    <m/>
    <m/>
    <m/>
    <m/>
    <m/>
    <m/>
    <m/>
    <m/>
    <m/>
    <m/>
    <n v="120"/>
    <n v="120"/>
    <n v="120"/>
    <n v="150"/>
    <n v="90"/>
    <n v="90"/>
    <n v="90"/>
    <n v="90"/>
    <n v="90"/>
    <n v="90"/>
    <n v="90"/>
    <n v="90"/>
  </r>
  <r>
    <x v="1"/>
    <s v="RD"/>
    <m/>
    <s v="Monthly RD's "/>
    <s v="UPS-EMS"/>
    <s v="JAVA"/>
    <s v="Usage-UPS"/>
    <s v="Greg Painter"/>
    <x v="0"/>
    <x v="1"/>
    <x v="1"/>
    <x v="1"/>
    <s v="Ongoing"/>
    <x v="0"/>
    <n v="35"/>
    <m/>
    <m/>
    <m/>
    <m/>
    <m/>
    <m/>
    <m/>
    <m/>
    <m/>
    <m/>
    <n v="35"/>
    <n v="35"/>
    <n v="35"/>
    <n v="35"/>
    <n v="35"/>
    <n v="35"/>
    <n v="35"/>
    <n v="35"/>
    <n v="35"/>
    <n v="35"/>
    <n v="35"/>
    <n v="35"/>
  </r>
  <r>
    <x v="1"/>
    <s v="Maintenance"/>
    <m/>
    <s v="Bi-Monthly Activity -  GI Upgrade( NPRD VM - 1, Jump VM -2 , PROD VM 5) However as we have large number of VM's the GI upgraded is performed in phases. Thus the activity rolls over monthly. It includes extension pipelines for all prod and NPRD VM's and vm.sh script run that needs to be run for vuln. fix._x000a_Creation of CR and coordination with EMAS "/>
    <s v="UPS-EMS"/>
    <s v="JAVA"/>
    <s v="Usage-UPS"/>
    <s v="Greg Painter"/>
    <x v="0"/>
    <x v="1"/>
    <x v="1"/>
    <x v="1"/>
    <s v="Ongoing"/>
    <x v="0"/>
    <n v="120"/>
    <m/>
    <m/>
    <m/>
    <m/>
    <m/>
    <m/>
    <m/>
    <m/>
    <m/>
    <m/>
    <n v="50"/>
    <n v="50"/>
    <n v="50"/>
    <n v="60"/>
    <n v="60"/>
    <n v="60"/>
    <n v="60"/>
    <n v="50"/>
    <n v="50"/>
    <n v="50"/>
    <n v="50"/>
    <n v="50"/>
  </r>
  <r>
    <x v="1"/>
    <s v="Maintenance"/>
    <m/>
    <s v="Astra Workload Inspect Summary Report for Account: ACC-NPRD-627-UPS-EMS "/>
    <s v="UPS-EMS"/>
    <s v="JAVA"/>
    <s v="Usage-UPS"/>
    <s v="Greg Painter"/>
    <x v="0"/>
    <x v="1"/>
    <x v="1"/>
    <x v="3"/>
    <s v="On hold"/>
    <x v="1"/>
    <n v="40"/>
    <m/>
    <m/>
    <m/>
    <m/>
    <m/>
    <m/>
    <m/>
    <m/>
    <m/>
    <m/>
    <n v="40"/>
    <n v="40"/>
    <n v="40"/>
    <n v="40"/>
    <n v="40"/>
    <n v="40"/>
    <n v="40"/>
    <n v="40"/>
    <n v="40"/>
    <n v="40"/>
    <n v="40"/>
    <n v="40"/>
  </r>
  <r>
    <x v="1"/>
    <s v="Maintenance"/>
    <m/>
    <s v="Log Analytics - Non-Reporting (Formerly: Non-Compliant) resources found"/>
    <s v="UPS-EMS"/>
    <s v="JAVA"/>
    <s v="Usage-UPS"/>
    <s v="Greg Painter"/>
    <x v="0"/>
    <x v="1"/>
    <x v="1"/>
    <x v="3"/>
    <s v="On hold"/>
    <x v="1"/>
    <n v="25"/>
    <m/>
    <m/>
    <m/>
    <m/>
    <m/>
    <m/>
    <m/>
    <m/>
    <m/>
    <m/>
    <n v="20"/>
    <n v="20"/>
    <n v="20"/>
    <n v="20"/>
    <n v="25"/>
    <n v="10"/>
    <n v="10"/>
    <m/>
    <m/>
    <m/>
    <m/>
    <m/>
  </r>
  <r>
    <x v="1"/>
    <s v="MWR"/>
    <m/>
    <s v="Windows 11 certification,"/>
    <s v="UPS-EMS"/>
    <s v="JAVA"/>
    <s v="Usage-UPS"/>
    <s v="Greg Painter"/>
    <x v="0"/>
    <x v="1"/>
    <x v="1"/>
    <x v="4"/>
    <s v="Jul-22"/>
    <x v="0"/>
    <n v="75"/>
    <m/>
    <m/>
    <m/>
    <m/>
    <m/>
    <m/>
    <m/>
    <m/>
    <m/>
    <m/>
    <n v="60"/>
    <m/>
    <m/>
    <m/>
    <m/>
    <m/>
    <m/>
    <m/>
    <m/>
    <m/>
    <m/>
    <m/>
  </r>
  <r>
    <x v="1"/>
    <s v="Maintenance"/>
    <m/>
    <s v="Mainframe Rolebase movement requests and validations, Azure Resource Management - Service Principle renew, License renew, Keys reset, Updating access for UPSEMS azure cloud for PROD &amp; NPRD Subscription,_x000a_Interfacing application and ST queries and, System Documantation, Adhoc requests) Weekly and Bi-weekly Meetings._x000a__x000a__x000a__x000a__x000a_"/>
    <s v="UPS-EMS"/>
    <s v="JAVA"/>
    <s v="Usage-UPS"/>
    <s v="Greg Painter"/>
    <x v="0"/>
    <x v="1"/>
    <x v="1"/>
    <x v="1"/>
    <s v="Ongoing"/>
    <x v="0"/>
    <n v="90"/>
    <m/>
    <m/>
    <m/>
    <m/>
    <m/>
    <m/>
    <m/>
    <m/>
    <m/>
    <m/>
    <n v="120"/>
    <n v="120"/>
    <n v="120"/>
    <n v="150"/>
    <n v="90"/>
    <n v="90"/>
    <n v="90"/>
    <n v="90"/>
    <n v="90"/>
    <n v="90"/>
    <n v="90"/>
    <n v="90"/>
  </r>
  <r>
    <x v="1"/>
    <s v="Maintenance"/>
    <m/>
    <s v="Job Abends, User Queries, and Production Support"/>
    <s v="CRIS Services"/>
    <s v="Cobol, IMS-DB"/>
    <s v="SW-CRIS-Billing "/>
    <s v="Ruben Rodriguez "/>
    <x v="0"/>
    <x v="1"/>
    <x v="1"/>
    <x v="1"/>
    <s v="Ongoing"/>
    <x v="0"/>
    <n v="60"/>
    <m/>
    <m/>
    <m/>
    <m/>
    <m/>
    <m/>
    <m/>
    <m/>
    <m/>
    <m/>
    <n v="60"/>
    <n v="60"/>
    <n v="60"/>
    <n v="60"/>
    <n v="60"/>
    <n v="60"/>
    <n v="30"/>
    <n v="30"/>
    <n v="60"/>
    <n v="60"/>
    <n v="60"/>
    <n v="60"/>
  </r>
  <r>
    <x v="1"/>
    <s v="Maintenance"/>
    <m/>
    <s v="Compliance Activities like AVT scan,  RIM update, SAST Scan etc, Weekly and Bi-weekly Meetings._x000a_Interfacing application queries and, System Documantation, ad-hoc Queries) and ST Queries."/>
    <s v="CRIS Services"/>
    <s v="Cobol, IMS-DB"/>
    <s v="SW-CRIS-Billing "/>
    <s v="Ruben Rodriguez "/>
    <x v="0"/>
    <x v="1"/>
    <x v="1"/>
    <x v="1"/>
    <s v="Ongoing"/>
    <x v="0"/>
    <n v="45"/>
    <m/>
    <m/>
    <m/>
    <m/>
    <m/>
    <m/>
    <m/>
    <m/>
    <m/>
    <m/>
    <n v="45"/>
    <n v="45"/>
    <n v="45"/>
    <n v="45"/>
    <n v="45"/>
    <n v="45"/>
    <n v="30"/>
    <n v="30"/>
    <n v="60"/>
    <n v="60"/>
    <n v="60"/>
    <n v="60"/>
  </r>
  <r>
    <x v="1"/>
    <s v="Maintenance"/>
    <m/>
    <s v="Job Abends, User Queries, and Production Support"/>
    <s v="CRIS DOWNSTREAM"/>
    <s v="Cobol, DB2"/>
    <s v="SW-CRIS-Billing "/>
    <s v="Ruben Rodriguez "/>
    <x v="0"/>
    <x v="1"/>
    <x v="1"/>
    <x v="1"/>
    <s v="Ongoing"/>
    <x v="0"/>
    <n v="15"/>
    <m/>
    <m/>
    <m/>
    <m/>
    <m/>
    <m/>
    <m/>
    <m/>
    <m/>
    <m/>
    <n v="15"/>
    <n v="15"/>
    <n v="15"/>
    <n v="15"/>
    <n v="15"/>
    <n v="15"/>
    <n v="15"/>
    <n v="15"/>
    <n v="15"/>
    <n v="15"/>
    <n v="15"/>
    <n v="15"/>
  </r>
  <r>
    <x v="1"/>
    <s v="Maintenance"/>
    <m/>
    <s v="Compliance Activities like AVT scan,  RIM update, SAST Scan etc, Weekly and Bi-weekly Meetings._x000a_Interfacing application queries and, System Documantation, ad-hoc Queries) and ST Queries."/>
    <s v="CRIS DOWNSTREAM"/>
    <s v="Cobol, DB2"/>
    <s v="SW-CRIS-Billing "/>
    <s v="Ruben Rodriguez "/>
    <x v="0"/>
    <x v="1"/>
    <x v="1"/>
    <x v="1"/>
    <s v="Ongoing"/>
    <x v="0"/>
    <n v="15"/>
    <m/>
    <m/>
    <m/>
    <m/>
    <m/>
    <m/>
    <m/>
    <m/>
    <m/>
    <m/>
    <n v="15"/>
    <n v="15"/>
    <n v="15"/>
    <n v="15"/>
    <n v="15"/>
    <n v="15"/>
    <n v="15"/>
    <n v="15"/>
    <n v="15"/>
    <n v="15"/>
    <n v="15"/>
    <n v="15"/>
  </r>
  <r>
    <x v="1"/>
    <s v="Maintenance"/>
    <m/>
    <s v="Job Abends, User Queries, and Production Support"/>
    <s v="CRIS STUDIES"/>
    <s v="Cobol, DB2"/>
    <s v="SW-CRIS-Billing "/>
    <s v="Ruben Rodriguez "/>
    <x v="0"/>
    <x v="1"/>
    <x v="1"/>
    <x v="1"/>
    <s v="Ongoing"/>
    <x v="0"/>
    <n v="15"/>
    <m/>
    <m/>
    <m/>
    <m/>
    <m/>
    <m/>
    <m/>
    <m/>
    <m/>
    <m/>
    <n v="15"/>
    <n v="15"/>
    <n v="15"/>
    <n v="15"/>
    <n v="15"/>
    <n v="15"/>
    <n v="15"/>
    <n v="15"/>
    <n v="15"/>
    <n v="15"/>
    <n v="15"/>
    <n v="15"/>
  </r>
  <r>
    <x v="1"/>
    <s v="Maintenance"/>
    <m/>
    <s v="Compliance Activities like AVT scan,  RIM update, SAST Scan etc, Weekly and Bi-weekly Meetings._x000a_Interfacing application queries and, System Documantation, ad-hoc Queries) and ST Queries."/>
    <s v="CRIS STUDIES"/>
    <s v="Cobol, DB2"/>
    <s v="SW-CRIS-Billing "/>
    <s v="Ruben Rodriguez "/>
    <x v="0"/>
    <x v="1"/>
    <x v="1"/>
    <x v="1"/>
    <s v="Ongoing"/>
    <x v="0"/>
    <n v="15"/>
    <m/>
    <m/>
    <m/>
    <m/>
    <m/>
    <m/>
    <m/>
    <m/>
    <m/>
    <m/>
    <n v="15"/>
    <n v="15"/>
    <n v="15"/>
    <n v="15"/>
    <n v="15"/>
    <n v="15"/>
    <n v="15"/>
    <n v="15"/>
    <n v="15"/>
    <n v="15"/>
    <n v="15"/>
    <n v="15"/>
  </r>
  <r>
    <x v="0"/>
    <s v="PID"/>
    <m/>
    <s v="PMT#497825 BDS Mainframe Modernization "/>
    <s v="CRIS Services"/>
    <s v="Cobol, IMS-DB"/>
    <s v="SW-CRIS-Billing "/>
    <s v="Ruben Rodriguez "/>
    <x v="0"/>
    <x v="1"/>
    <x v="1"/>
    <x v="4"/>
    <s v="Jul-22"/>
    <x v="0"/>
    <n v="89"/>
    <m/>
    <m/>
    <m/>
    <m/>
    <m/>
    <m/>
    <m/>
    <m/>
    <m/>
    <m/>
    <n v="19"/>
    <m/>
    <m/>
    <m/>
    <m/>
    <m/>
    <m/>
    <m/>
    <m/>
    <m/>
    <m/>
    <m/>
  </r>
  <r>
    <x v="0"/>
    <s v="PID"/>
    <m/>
    <s v="PMT#359881 DBT to HDCE testing"/>
    <s v="CRIS Services"/>
    <s v="Cobol, IMS-DB"/>
    <s v="SW-CRIS-Billing "/>
    <s v="Ruben Rodriguez "/>
    <x v="0"/>
    <x v="1"/>
    <x v="1"/>
    <x v="7"/>
    <s v="Jun-22"/>
    <x v="0"/>
    <n v="400"/>
    <m/>
    <m/>
    <m/>
    <m/>
    <m/>
    <m/>
    <m/>
    <m/>
    <m/>
    <m/>
    <m/>
    <m/>
    <m/>
    <m/>
    <m/>
    <m/>
    <m/>
    <m/>
    <m/>
    <m/>
    <m/>
    <m/>
  </r>
  <r>
    <x v="0"/>
    <s v="PID"/>
    <m/>
    <s v="PID#326140bb eCPNI modernization *Rework*"/>
    <s v="CRIS Services"/>
    <s v="Cobol, IMS-DB"/>
    <s v="SW-CRIS-Billing "/>
    <s v="Ruben Rodriguez "/>
    <x v="0"/>
    <x v="1"/>
    <x v="1"/>
    <x v="8"/>
    <s v="TBD"/>
    <x v="1"/>
    <n v="80"/>
    <m/>
    <m/>
    <m/>
    <m/>
    <m/>
    <m/>
    <m/>
    <m/>
    <m/>
    <m/>
    <m/>
    <m/>
    <m/>
    <m/>
    <m/>
    <m/>
    <m/>
    <m/>
    <m/>
    <m/>
    <m/>
    <m/>
  </r>
  <r>
    <x v="0"/>
    <s v="PID"/>
    <m/>
    <s v="PID# 326140ba2 SOEG-CMI (MOTS:19066) moving to Public Cloud -- CRIS Services (MOTS-20816) is impacted"/>
    <s v="CRIS Services"/>
    <s v="Cobol, IMS-DB"/>
    <s v="SW-CRIS-Billing "/>
    <s v="Ruben Rodriguez "/>
    <x v="0"/>
    <x v="1"/>
    <x v="1"/>
    <x v="8"/>
    <s v="TBD"/>
    <x v="1"/>
    <n v="80"/>
    <m/>
    <m/>
    <m/>
    <m/>
    <m/>
    <m/>
    <m/>
    <m/>
    <m/>
    <m/>
    <m/>
    <m/>
    <m/>
    <m/>
    <m/>
    <m/>
    <m/>
    <m/>
    <m/>
    <m/>
    <m/>
    <m/>
  </r>
  <r>
    <x v="0"/>
    <s v="PID"/>
    <m/>
    <s v="PID#505734 CRIS(MOTS:20816): Dashboard(MOTS:2000) Interface | Dashboard Azure migration | Move to C:D sec+"/>
    <s v="CRIS Services"/>
    <s v="Cobol, IMS-DB"/>
    <s v="SW-CRIS-Billing "/>
    <s v="Ruben Rodriguez "/>
    <x v="0"/>
    <x v="1"/>
    <x v="1"/>
    <x v="8"/>
    <s v="TBD"/>
    <x v="1"/>
    <n v="80"/>
    <m/>
    <m/>
    <m/>
    <m/>
    <m/>
    <m/>
    <m/>
    <m/>
    <m/>
    <m/>
    <m/>
    <m/>
    <m/>
    <m/>
    <m/>
    <m/>
    <m/>
    <m/>
    <m/>
    <m/>
    <m/>
    <m/>
  </r>
  <r>
    <x v="0"/>
    <s v="PID"/>
    <m/>
    <s v="PID#496271 CPSOS(7394)"/>
    <s v="CRIS Services"/>
    <s v="Cobol, IMS-DB"/>
    <s v="SW-CRIS-Billing "/>
    <s v="Ruben Rodriguez "/>
    <x v="0"/>
    <x v="1"/>
    <x v="1"/>
    <x v="8"/>
    <s v="TBD"/>
    <x v="1"/>
    <n v="80"/>
    <m/>
    <m/>
    <m/>
    <m/>
    <m/>
    <m/>
    <m/>
    <m/>
    <m/>
    <m/>
    <m/>
    <m/>
    <m/>
    <m/>
    <m/>
    <m/>
    <m/>
    <m/>
    <m/>
    <m/>
    <m/>
    <m/>
  </r>
  <r>
    <x v="0"/>
    <s v="PID"/>
    <m/>
    <s v="PID#503168 BillInfo(8270)"/>
    <s v="CRIS Services"/>
    <s v="Cobol, IMS-DB"/>
    <s v="SW-CRIS-Billing "/>
    <s v="Ruben Rodriguez "/>
    <x v="0"/>
    <x v="1"/>
    <x v="1"/>
    <x v="8"/>
    <s v="TBD"/>
    <x v="1"/>
    <n v="80"/>
    <m/>
    <m/>
    <m/>
    <m/>
    <m/>
    <m/>
    <m/>
    <m/>
    <m/>
    <m/>
    <m/>
    <m/>
    <m/>
    <m/>
    <m/>
    <m/>
    <m/>
    <m/>
    <m/>
    <m/>
    <m/>
    <m/>
  </r>
  <r>
    <x v="0"/>
    <s v="PID"/>
    <m/>
    <s v="PID#411900 OOM/Resources, EOSL Secure Data Upgrade to z Protect BOCRIS"/>
    <s v="CRIS Services"/>
    <s v="Cobol, IMS-DB"/>
    <s v="SW-CRIS-Billing "/>
    <s v="Ruben Rodriguez "/>
    <x v="0"/>
    <x v="1"/>
    <x v="1"/>
    <x v="2"/>
    <s v="Feb-23"/>
    <x v="0"/>
    <n v="400"/>
    <m/>
    <m/>
    <m/>
    <m/>
    <m/>
    <m/>
    <m/>
    <m/>
    <m/>
    <m/>
    <m/>
    <m/>
    <n v="40"/>
    <n v="100"/>
    <n v="90"/>
    <n v="80"/>
    <n v="60"/>
    <n v="30"/>
    <m/>
    <m/>
    <m/>
    <m/>
  </r>
  <r>
    <x v="0"/>
    <s v="PID"/>
    <m/>
    <s v="PID#505535 OOM, DCC MOV 8711 ENT LOOP ADSL QUAL(5612)"/>
    <s v="CRIS Services"/>
    <s v="Cobol, IMS-DB"/>
    <s v="SW-CRIS-Billing "/>
    <s v="Ruben Rodriguez "/>
    <x v="0"/>
    <x v="1"/>
    <x v="1"/>
    <x v="8"/>
    <s v="TBD"/>
    <x v="1"/>
    <m/>
    <m/>
    <m/>
    <m/>
    <m/>
    <m/>
    <m/>
    <m/>
    <m/>
    <m/>
    <m/>
    <m/>
    <m/>
    <m/>
    <m/>
    <m/>
    <m/>
    <m/>
    <m/>
    <m/>
    <m/>
    <m/>
    <m/>
  </r>
  <r>
    <x v="0"/>
    <s v="PID"/>
    <m/>
    <s v="PID#504548 DDE (TCP2), EOSL Finish U2L Migration 2206 2208 2210 Rel CAPM"/>
    <s v="CRIS Services"/>
    <s v="Cobol, IMS-DB"/>
    <s v="SW-CRIS-Billing "/>
    <s v="Ruben Rodriguez "/>
    <x v="0"/>
    <x v="1"/>
    <x v="1"/>
    <x v="8"/>
    <s v="TBD"/>
    <x v="1"/>
    <m/>
    <m/>
    <m/>
    <m/>
    <m/>
    <m/>
    <m/>
    <m/>
    <m/>
    <m/>
    <m/>
    <m/>
    <m/>
    <m/>
    <m/>
    <m/>
    <m/>
    <m/>
    <m/>
    <m/>
    <m/>
    <m/>
    <m/>
  </r>
  <r>
    <x v="0"/>
    <s v="PID"/>
    <m/>
    <s v="PID#502927 Resource Request/OOM, SEC VUL- DCC - ACE Biller - OS SW Upgrades"/>
    <s v="CRIS Services"/>
    <s v="Cobol, IMS-DB"/>
    <s v="SW-CRIS-Billing "/>
    <s v="Ruben Rodriguez "/>
    <x v="0"/>
    <x v="1"/>
    <x v="1"/>
    <x v="8"/>
    <s v="TBD"/>
    <x v="1"/>
    <m/>
    <m/>
    <m/>
    <m/>
    <m/>
    <m/>
    <m/>
    <m/>
    <m/>
    <m/>
    <m/>
    <m/>
    <m/>
    <m/>
    <m/>
    <m/>
    <m/>
    <m/>
    <m/>
    <m/>
    <m/>
    <m/>
    <m/>
  </r>
  <r>
    <x v="0"/>
    <s v="PID"/>
    <m/>
    <s v="PID#345289 IMR ITO2201051023 / PRISM # 401146"/>
    <s v="CRIS Services"/>
    <s v="Cobol, IMS-DB"/>
    <s v="SW-CRIS-Billing "/>
    <s v="Ruben Rodriguez "/>
    <x v="0"/>
    <x v="1"/>
    <x v="1"/>
    <x v="8"/>
    <s v="TBD"/>
    <x v="1"/>
    <m/>
    <m/>
    <m/>
    <m/>
    <m/>
    <m/>
    <m/>
    <m/>
    <m/>
    <m/>
    <m/>
    <m/>
    <m/>
    <m/>
    <m/>
    <m/>
    <m/>
    <m/>
    <m/>
    <m/>
    <m/>
    <m/>
    <m/>
  </r>
  <r>
    <x v="0"/>
    <s v="PID"/>
    <m/>
    <s v="PID#505734 LSB: 326140eg, , TCP3, Wave 1 Azure Modernization Batch 1 - Amdocs apps with MAT and Cutover for 2023"/>
    <s v="CRIS Services"/>
    <s v="Cobol, IMS-DB"/>
    <s v="SW-CRIS-Billing "/>
    <s v="Ruben Rodriguez "/>
    <x v="0"/>
    <x v="1"/>
    <x v="1"/>
    <x v="8"/>
    <s v="TBD"/>
    <x v="1"/>
    <m/>
    <m/>
    <m/>
    <m/>
    <m/>
    <m/>
    <m/>
    <m/>
    <m/>
    <m/>
    <m/>
    <m/>
    <m/>
    <m/>
    <m/>
    <m/>
    <m/>
    <m/>
    <m/>
    <m/>
    <m/>
    <m/>
    <m/>
  </r>
  <r>
    <x v="1"/>
    <s v="Maintenance"/>
    <m/>
    <s v="Compliance Activities like RIM Inventory Record update and Validation _x000a_Interfacing application queries and Client Queries, System Documantation, Adhoc request, Meetings."/>
    <s v="RRS"/>
    <s v="Cobol, DB2"/>
    <s v="CARE-MF"/>
    <s v="James Koernig"/>
    <x v="1"/>
    <x v="1"/>
    <x v="1"/>
    <x v="1"/>
    <s v="Ongoing"/>
    <x v="0"/>
    <n v="30"/>
    <m/>
    <m/>
    <m/>
    <m/>
    <m/>
    <m/>
    <m/>
    <m/>
    <m/>
    <m/>
    <n v="60"/>
    <n v="60"/>
    <n v="60"/>
    <n v="60"/>
    <n v="30"/>
    <n v="30"/>
    <n v="30"/>
    <n v="30"/>
    <n v="30"/>
    <n v="30"/>
    <n v="30"/>
    <n v="30"/>
  </r>
  <r>
    <x v="1"/>
    <s v="Maintenance"/>
    <m/>
    <s v="Job Abends/Production support"/>
    <s v="RRS"/>
    <s v="Cobol, DB2"/>
    <s v="CARE-MF"/>
    <s v="James Koernig"/>
    <x v="1"/>
    <x v="1"/>
    <x v="1"/>
    <x v="1"/>
    <s v="Ongoing"/>
    <x v="0"/>
    <n v="30"/>
    <m/>
    <m/>
    <m/>
    <m/>
    <m/>
    <m/>
    <m/>
    <m/>
    <m/>
    <m/>
    <n v="15"/>
    <n v="15"/>
    <n v="15"/>
    <n v="15"/>
    <n v="30"/>
    <n v="30"/>
    <n v="30"/>
    <n v="30"/>
    <n v="30"/>
    <n v="30"/>
    <n v="30"/>
    <n v="30"/>
  </r>
  <r>
    <x v="1"/>
    <s v="Maintenance"/>
    <m/>
    <s v="Releif Testing - CST"/>
    <s v="SAFARI-MF"/>
    <s v="Cobol, DB2"/>
    <s v="CARE-MF"/>
    <s v="James Koernig"/>
    <x v="1"/>
    <x v="1"/>
    <x v="1"/>
    <x v="1"/>
    <s v="Ongoing"/>
    <x v="0"/>
    <n v="15"/>
    <m/>
    <m/>
    <m/>
    <m/>
    <m/>
    <m/>
    <m/>
    <m/>
    <m/>
    <m/>
    <n v="15"/>
    <n v="15"/>
    <n v="15"/>
    <n v="15"/>
    <n v="15"/>
    <n v="15"/>
    <n v="15"/>
    <n v="15"/>
    <n v="15"/>
    <n v="15"/>
    <n v="15"/>
    <n v="15"/>
  </r>
  <r>
    <x v="1"/>
    <s v="Maintenance"/>
    <m/>
    <s v="Book Close Activity"/>
    <s v="SAFARI-MF"/>
    <s v="Cobol, DB2"/>
    <s v="CARE-MF"/>
    <s v="James Koernig"/>
    <x v="1"/>
    <x v="1"/>
    <x v="1"/>
    <x v="1"/>
    <s v="Ongoing"/>
    <x v="0"/>
    <n v="25"/>
    <m/>
    <m/>
    <m/>
    <m/>
    <m/>
    <m/>
    <m/>
    <m/>
    <m/>
    <m/>
    <n v="25"/>
    <n v="25"/>
    <n v="25"/>
    <n v="25"/>
    <n v="25"/>
    <n v="25"/>
    <n v="25"/>
    <n v="25"/>
    <n v="25"/>
    <n v="25"/>
    <n v="25"/>
    <n v="25"/>
  </r>
  <r>
    <x v="0"/>
    <s v="PID"/>
    <m/>
    <s v="PID  -308250a -ABPS Informix Migration"/>
    <s v="RRS"/>
    <s v="Cobol, DB2"/>
    <s v="CARE-MF"/>
    <s v="James Koernig"/>
    <x v="1"/>
    <x v="1"/>
    <x v="1"/>
    <x v="9"/>
    <s v="Aug-22"/>
    <x v="0"/>
    <n v="115"/>
    <m/>
    <m/>
    <m/>
    <m/>
    <m/>
    <m/>
    <m/>
    <m/>
    <m/>
    <m/>
    <n v="95"/>
    <n v="20"/>
    <m/>
    <m/>
    <m/>
    <m/>
    <m/>
    <m/>
    <m/>
    <m/>
    <m/>
    <m/>
  </r>
  <r>
    <x v="0"/>
    <s v="SMB"/>
    <m/>
    <s v="SMB 1978639 - Syncsort/IEBGENER_x000a__x000a_"/>
    <s v="SAFARI-MF"/>
    <s v="Cobol, DB2"/>
    <s v="CARE-MF"/>
    <s v="James Koernig"/>
    <x v="1"/>
    <x v="1"/>
    <x v="1"/>
    <x v="4"/>
    <s v="Jul-22"/>
    <x v="0"/>
    <n v="75"/>
    <m/>
    <m/>
    <m/>
    <m/>
    <m/>
    <m/>
    <m/>
    <m/>
    <m/>
    <m/>
    <n v="30"/>
    <m/>
    <m/>
    <m/>
    <m/>
    <m/>
    <m/>
    <m/>
    <m/>
    <m/>
    <m/>
    <m/>
  </r>
  <r>
    <x v="0"/>
    <s v="SMB"/>
    <m/>
    <s v="SMB 1978639 - Syncsort/IEBGENER_x000a__x000a_"/>
    <s v="RRS"/>
    <s v="Cobol, DB2"/>
    <s v="CARE-MF"/>
    <s v="James Koernig"/>
    <x v="1"/>
    <x v="1"/>
    <x v="1"/>
    <x v="4"/>
    <s v="Jul-22"/>
    <x v="0"/>
    <n v="40"/>
    <m/>
    <m/>
    <m/>
    <m/>
    <m/>
    <m/>
    <m/>
    <m/>
    <m/>
    <m/>
    <n v="30"/>
    <m/>
    <m/>
    <m/>
    <m/>
    <m/>
    <m/>
    <m/>
    <m/>
    <m/>
    <m/>
    <m/>
  </r>
  <r>
    <x v="1"/>
    <s v="RD"/>
    <m/>
    <s v="RD-1574 : SAFARI MF REPORTING :Daily task to prepare reconciliation reports. Two reports are automated. Looking for ABPS and RRS."/>
    <s v="SAFARI-MF"/>
    <s v="Cobol, DB2"/>
    <s v="CARE-MF"/>
    <s v="James Koernig"/>
    <x v="1"/>
    <x v="1"/>
    <x v="1"/>
    <x v="1"/>
    <s v="Ongoing"/>
    <x v="0"/>
    <n v="40"/>
    <m/>
    <m/>
    <m/>
    <m/>
    <m/>
    <m/>
    <m/>
    <m/>
    <m/>
    <m/>
    <n v="40"/>
    <n v="40"/>
    <n v="40"/>
    <n v="40"/>
    <n v="40"/>
    <n v="40"/>
    <n v="40"/>
    <n v="40"/>
    <n v="40"/>
    <n v="40"/>
    <n v="40"/>
    <n v="40"/>
  </r>
  <r>
    <x v="0"/>
    <s v="PID"/>
    <m/>
    <s v="Mandate 107 Suicide Prevention Hotline Fee for Telco Accounts 988 CR235042"/>
    <s v="CR"/>
    <s v="Cobol, DB2"/>
    <s v="WB-BPP1"/>
    <s v="Ruben Rodriguez "/>
    <x v="0"/>
    <x v="2"/>
    <x v="1"/>
    <x v="4"/>
    <s v="Jul-22"/>
    <x v="0"/>
    <n v="100"/>
    <m/>
    <m/>
    <m/>
    <m/>
    <m/>
    <m/>
    <m/>
    <m/>
    <m/>
    <m/>
    <n v="100"/>
    <m/>
    <m/>
    <m/>
    <m/>
    <m/>
    <m/>
    <m/>
    <m/>
    <m/>
    <m/>
    <m/>
  </r>
  <r>
    <x v="1"/>
    <s v="Maintenance"/>
    <n v="12"/>
    <s v="TL-Mgnmt’- Rakesh"/>
    <s v="GRP-WB-BPP1"/>
    <s v="Cobol, DB2"/>
    <s v="WB-BPP1"/>
    <s v="Ruben Rodriguez "/>
    <x v="0"/>
    <x v="2"/>
    <x v="1"/>
    <x v="1"/>
    <s v="Ongoing"/>
    <x v="0"/>
    <m/>
    <m/>
    <m/>
    <m/>
    <m/>
    <m/>
    <m/>
    <m/>
    <m/>
    <m/>
    <m/>
    <n v="86"/>
    <n v="86"/>
    <n v="86"/>
    <n v="86"/>
    <n v="86"/>
    <n v="86"/>
    <n v="86"/>
    <n v="86"/>
    <n v="86"/>
    <n v="86"/>
    <n v="86"/>
    <n v="86"/>
  </r>
  <r>
    <x v="0"/>
    <s v="PID"/>
    <m/>
    <s v="PMT 409937 - Add CAC to UUT in Telco West Biller  CR230335"/>
    <s v="T&amp;S"/>
    <s v="Cobol, DB2"/>
    <s v="WB-BPP1"/>
    <s v="Ruben Rodriguez "/>
    <x v="0"/>
    <x v="2"/>
    <x v="1"/>
    <x v="5"/>
    <s v="Nov-22"/>
    <x v="0"/>
    <n v="360"/>
    <m/>
    <m/>
    <m/>
    <m/>
    <m/>
    <m/>
    <m/>
    <m/>
    <m/>
    <m/>
    <n v="70"/>
    <n v="150"/>
    <n v="80"/>
    <n v="50"/>
    <n v="10"/>
    <m/>
    <m/>
    <m/>
    <m/>
    <m/>
    <m/>
    <m/>
  </r>
  <r>
    <x v="0"/>
    <s v="PID"/>
    <m/>
    <s v="PMT 409937 - Add CAC to UUT in Telco West Biller  CR230335"/>
    <s v="CR"/>
    <s v="Cobol, DB2"/>
    <s v="WB-BPP1"/>
    <s v="Ruben Rodriguez "/>
    <x v="0"/>
    <x v="2"/>
    <x v="1"/>
    <x v="5"/>
    <s v="Nov-22"/>
    <x v="0"/>
    <n v="90"/>
    <m/>
    <m/>
    <m/>
    <m/>
    <m/>
    <m/>
    <m/>
    <m/>
    <m/>
    <m/>
    <n v="30"/>
    <n v="30"/>
    <n v="10"/>
    <n v="10"/>
    <n v="10"/>
    <m/>
    <m/>
    <m/>
    <m/>
    <m/>
    <m/>
    <m/>
  </r>
  <r>
    <x v="0"/>
    <s v="PID"/>
    <m/>
    <s v="PMT 409937 - Add CAC to UUT in Telco West Biller  CR230335"/>
    <s v="BDI"/>
    <s v="Cobol, DB2"/>
    <s v="WB-BPP1"/>
    <s v="Ruben Rodriguez "/>
    <x v="0"/>
    <x v="2"/>
    <x v="1"/>
    <x v="5"/>
    <s v="Nov-22"/>
    <x v="0"/>
    <n v="130"/>
    <m/>
    <m/>
    <m/>
    <m/>
    <m/>
    <m/>
    <m/>
    <m/>
    <m/>
    <m/>
    <n v="30"/>
    <n v="50"/>
    <n v="20"/>
    <n v="20"/>
    <n v="10"/>
    <m/>
    <m/>
    <m/>
    <m/>
    <m/>
    <m/>
    <m/>
  </r>
  <r>
    <x v="0"/>
    <s v="SMB"/>
    <m/>
    <s v="WIN11 Certification"/>
    <s v="RTM"/>
    <s v="Cobol, DB2"/>
    <s v="WB-BPP1"/>
    <s v="Ruben Rodriguez "/>
    <x v="0"/>
    <x v="2"/>
    <x v="1"/>
    <x v="9"/>
    <s v="Aug-22"/>
    <x v="0"/>
    <n v="65"/>
    <m/>
    <m/>
    <m/>
    <m/>
    <m/>
    <m/>
    <m/>
    <m/>
    <m/>
    <m/>
    <n v="35"/>
    <n v="30"/>
    <m/>
    <m/>
    <m/>
    <m/>
    <m/>
    <m/>
    <m/>
    <m/>
    <m/>
    <m/>
  </r>
  <r>
    <x v="0"/>
    <s v="SMB"/>
    <m/>
    <s v="WIN11 Certification"/>
    <s v="SD/SU"/>
    <s v="Cobol, DB2"/>
    <s v="WB-BPP1"/>
    <s v="Ruben Rodriguez "/>
    <x v="0"/>
    <x v="2"/>
    <x v="1"/>
    <x v="9"/>
    <s v="Aug-22"/>
    <x v="0"/>
    <n v="65"/>
    <m/>
    <m/>
    <m/>
    <m/>
    <m/>
    <m/>
    <m/>
    <m/>
    <m/>
    <m/>
    <n v="35"/>
    <n v="30"/>
    <m/>
    <m/>
    <m/>
    <m/>
    <m/>
    <m/>
    <m/>
    <m/>
    <m/>
    <m/>
  </r>
  <r>
    <x v="1"/>
    <s v="MWR"/>
    <m/>
    <s v="MWR 1992445 - PRDB stop transmission of files to BDR - PR73"/>
    <s v="PRDB"/>
    <s v="Cobol, DB2"/>
    <s v="WB-BPP1"/>
    <s v="Ruben Rodriguez "/>
    <x v="0"/>
    <x v="2"/>
    <x v="1"/>
    <x v="9"/>
    <s v="Aug-22"/>
    <x v="0"/>
    <n v="50"/>
    <m/>
    <m/>
    <m/>
    <m/>
    <m/>
    <m/>
    <m/>
    <m/>
    <m/>
    <m/>
    <m/>
    <n v="50"/>
    <m/>
    <m/>
    <m/>
    <m/>
    <m/>
    <m/>
    <m/>
    <m/>
    <m/>
    <m/>
  </r>
  <r>
    <x v="0"/>
    <s v="PID"/>
    <m/>
    <s v="Calnet Phase 4 account correction "/>
    <s v="CR"/>
    <s v="Cobol, DB2"/>
    <s v="WB-BPP1"/>
    <s v="Ruben Rodriguez "/>
    <x v="0"/>
    <x v="2"/>
    <x v="1"/>
    <x v="4"/>
    <s v="Jul-22"/>
    <x v="0"/>
    <n v="45"/>
    <m/>
    <m/>
    <m/>
    <m/>
    <m/>
    <m/>
    <m/>
    <m/>
    <m/>
    <m/>
    <n v="45"/>
    <m/>
    <m/>
    <m/>
    <m/>
    <m/>
    <m/>
    <m/>
    <m/>
    <m/>
    <m/>
    <m/>
  </r>
  <r>
    <x v="0"/>
    <s v="PID"/>
    <m/>
    <s v="501214, 328680a Vista Mobility Retirement"/>
    <s v="ED"/>
    <s v="Cobol, DB2"/>
    <s v="WB-BPP1"/>
    <s v="Ruben Rodriguez "/>
    <x v="0"/>
    <x v="2"/>
    <x v="1"/>
    <x v="0"/>
    <s v="Dec-22"/>
    <x v="0"/>
    <n v="80"/>
    <m/>
    <m/>
    <m/>
    <m/>
    <m/>
    <m/>
    <m/>
    <m/>
    <m/>
    <m/>
    <n v="20"/>
    <n v="20"/>
    <n v="10"/>
    <n v="10"/>
    <n v="10"/>
    <n v="10"/>
    <m/>
    <m/>
    <m/>
    <m/>
    <m/>
    <m/>
  </r>
  <r>
    <x v="0"/>
    <s v="PID"/>
    <m/>
    <s v="Replace Everest CX0447 EDW (support)"/>
    <s v="BDI"/>
    <s v="Cobol, DB2"/>
    <s v="WB-BPP1"/>
    <s v="Ruben Rodriguez "/>
    <x v="0"/>
    <x v="2"/>
    <x v="1"/>
    <x v="2"/>
    <s v="Feb-23"/>
    <x v="0"/>
    <n v="140"/>
    <m/>
    <m/>
    <m/>
    <m/>
    <m/>
    <m/>
    <m/>
    <m/>
    <m/>
    <m/>
    <n v="60"/>
    <n v="20"/>
    <n v="20"/>
    <n v="10"/>
    <n v="10"/>
    <n v="10"/>
    <n v="10"/>
    <m/>
    <m/>
    <m/>
    <m/>
    <m/>
  </r>
  <r>
    <x v="0"/>
    <s v="SMB"/>
    <m/>
    <s v="Syncsort upgrade"/>
    <s v="CR"/>
    <s v="Cobol, DB2"/>
    <s v="WB-BPP1"/>
    <s v="Ruben Rodriguez "/>
    <x v="0"/>
    <x v="2"/>
    <x v="1"/>
    <x v="9"/>
    <s v="Aug-22"/>
    <x v="0"/>
    <n v="22"/>
    <m/>
    <m/>
    <m/>
    <m/>
    <m/>
    <m/>
    <m/>
    <m/>
    <m/>
    <m/>
    <n v="10"/>
    <n v="12"/>
    <m/>
    <m/>
    <m/>
    <m/>
    <m/>
    <m/>
    <m/>
    <m/>
    <m/>
    <m/>
  </r>
  <r>
    <x v="1"/>
    <s v="RD"/>
    <m/>
    <s v="RD2338 2022.07.01 W NV TDD Increase Rate Change"/>
    <s v="CR"/>
    <s v="Cobol, DB2"/>
    <s v="WB-BPP1"/>
    <s v="Ruben Rodriguez "/>
    <x v="0"/>
    <x v="2"/>
    <x v="1"/>
    <x v="4"/>
    <s v="Jul-22"/>
    <x v="0"/>
    <n v="6"/>
    <m/>
    <m/>
    <m/>
    <m/>
    <m/>
    <m/>
    <m/>
    <m/>
    <m/>
    <m/>
    <m/>
    <m/>
    <m/>
    <m/>
    <m/>
    <m/>
    <m/>
    <m/>
    <m/>
    <m/>
    <m/>
    <m/>
  </r>
  <r>
    <x v="1"/>
    <s v="RD"/>
    <m/>
    <s v="RD1864 - Expedite 2022.07.01  Access Line NV Rate Changes"/>
    <s v="CR"/>
    <s v="Cobol, DB2"/>
    <s v="WB-BPP1"/>
    <s v="Ruben Rodriguez "/>
    <x v="0"/>
    <x v="2"/>
    <x v="1"/>
    <x v="4"/>
    <s v="Jul-22"/>
    <x v="0"/>
    <n v="80"/>
    <m/>
    <m/>
    <m/>
    <m/>
    <m/>
    <m/>
    <m/>
    <m/>
    <m/>
    <m/>
    <m/>
    <m/>
    <m/>
    <m/>
    <m/>
    <m/>
    <m/>
    <m/>
    <m/>
    <m/>
    <m/>
    <m/>
  </r>
  <r>
    <x v="1"/>
    <s v="RD"/>
    <m/>
    <s v="RD0621 CR-2207-0536 "/>
    <s v="BDI"/>
    <s v="Cobol, DB2"/>
    <s v="WB-BPP1"/>
    <s v="Ruben Rodriguez "/>
    <x v="0"/>
    <x v="2"/>
    <x v="1"/>
    <x v="4"/>
    <s v="Jul-22"/>
    <x v="0"/>
    <n v="4"/>
    <m/>
    <m/>
    <m/>
    <m/>
    <m/>
    <m/>
    <m/>
    <m/>
    <m/>
    <m/>
    <m/>
    <m/>
    <m/>
    <m/>
    <m/>
    <m/>
    <m/>
    <m/>
    <m/>
    <m/>
    <m/>
    <m/>
  </r>
  <r>
    <x v="1"/>
    <s v="RD"/>
    <m/>
    <s v="RD2319 - Expetite_2022.08.01 W CA Business Access Lines and Trunk"/>
    <s v="CR"/>
    <s v="Cobol, DB2"/>
    <s v="WB-BPP1"/>
    <s v="Ruben Rodriguez "/>
    <x v="0"/>
    <x v="2"/>
    <x v="1"/>
    <x v="9"/>
    <s v="Aug-22"/>
    <x v="0"/>
    <n v="80"/>
    <m/>
    <m/>
    <m/>
    <m/>
    <m/>
    <m/>
    <m/>
    <m/>
    <m/>
    <m/>
    <m/>
    <m/>
    <m/>
    <m/>
    <m/>
    <m/>
    <m/>
    <m/>
    <m/>
    <m/>
    <m/>
    <m/>
  </r>
  <r>
    <x v="1"/>
    <s v="RD"/>
    <m/>
    <s v="RD2319 - Expetite_2022.08.01 W NV Business Access Lines and Trunk"/>
    <s v="CR"/>
    <s v="Cobol, DB2"/>
    <s v="WB-BPP1"/>
    <s v="Ruben Rodriguez "/>
    <x v="0"/>
    <x v="2"/>
    <x v="1"/>
    <x v="9"/>
    <s v="Aug-22"/>
    <x v="0"/>
    <n v="80"/>
    <m/>
    <m/>
    <m/>
    <m/>
    <m/>
    <m/>
    <m/>
    <m/>
    <m/>
    <m/>
    <m/>
    <m/>
    <m/>
    <m/>
    <m/>
    <m/>
    <m/>
    <m/>
    <m/>
    <m/>
    <m/>
    <m/>
  </r>
  <r>
    <x v="1"/>
    <s v="RD"/>
    <n v="12"/>
    <s v="Continuous RD work for DVCI applications"/>
    <s v="GRP-WB-BPP1"/>
    <s v="Cobol, DB2"/>
    <s v="WB-BPP1"/>
    <s v="Ruben Rodriguez "/>
    <x v="0"/>
    <x v="2"/>
    <x v="1"/>
    <x v="1"/>
    <s v="Ongoing"/>
    <x v="0"/>
    <m/>
    <m/>
    <m/>
    <m/>
    <m/>
    <m/>
    <m/>
    <m/>
    <m/>
    <m/>
    <m/>
    <n v="200"/>
    <n v="200"/>
    <n v="200"/>
    <n v="200"/>
    <n v="150"/>
    <n v="150"/>
    <n v="150"/>
    <n v="150"/>
    <n v="150"/>
    <n v="150"/>
    <n v="150"/>
    <n v="150"/>
  </r>
  <r>
    <x v="1"/>
    <s v="Maintenance"/>
    <n v="12"/>
    <s v="PSA activities - Rolebase maintenance &amp; verification of role on monthly basis, access request , updates in archer tool to maintain existing access of rolebase, Approval of access request as Guardian."/>
    <s v="GRP-WB-BPP1"/>
    <s v="Cobol, DB2"/>
    <s v="WB-BPP1"/>
    <s v="Ruben Rodriguez "/>
    <x v="0"/>
    <x v="2"/>
    <x v="1"/>
    <x v="1"/>
    <s v="Ongoing"/>
    <x v="0"/>
    <m/>
    <m/>
    <m/>
    <m/>
    <m/>
    <m/>
    <m/>
    <m/>
    <m/>
    <m/>
    <m/>
    <n v="450"/>
    <n v="450"/>
    <n v="450"/>
    <n v="450"/>
    <n v="30"/>
    <n v="30"/>
    <n v="30"/>
    <n v="30"/>
    <n v="30"/>
    <n v="30"/>
    <n v="30"/>
    <n v="30"/>
  </r>
  <r>
    <x v="1"/>
    <s v="Maintenance"/>
    <n v="12"/>
    <s v="Master Calendar update activity, LNP update activity, AVT Scans, SPI data assessment, SOX audit request for Billing/Rating area, Service order rate calculation, RIM updates &amp; validation."/>
    <s v="GRP-WB-BPP1"/>
    <s v="Cobol, DB2"/>
    <s v="WB-BPP1"/>
    <s v="Ruben Rodriguez "/>
    <x v="0"/>
    <x v="2"/>
    <x v="1"/>
    <x v="1"/>
    <s v="Ongoing"/>
    <x v="0"/>
    <m/>
    <m/>
    <m/>
    <m/>
    <m/>
    <m/>
    <m/>
    <m/>
    <m/>
    <m/>
    <m/>
    <m/>
    <m/>
    <m/>
    <m/>
    <n v="60"/>
    <n v="60"/>
    <n v="60"/>
    <n v="60"/>
    <n v="60"/>
    <n v="60"/>
    <n v="60"/>
    <n v="60"/>
  </r>
  <r>
    <x v="1"/>
    <s v="Maintenance"/>
    <n v="12"/>
    <s v="Adhoc queries such as Service order error &amp; tax/surcharge/discount calculation if required, Live defects, Interfacing application queries and Client Queries, System Documentation "/>
    <s v="GRP-WB-BPP1"/>
    <s v="Cobol, DB2"/>
    <s v="WB-BPP1"/>
    <s v="Ruben Rodriguez "/>
    <x v="0"/>
    <x v="2"/>
    <x v="1"/>
    <x v="1"/>
    <s v="Ongoing"/>
    <x v="0"/>
    <m/>
    <m/>
    <m/>
    <m/>
    <m/>
    <m/>
    <m/>
    <m/>
    <m/>
    <m/>
    <m/>
    <m/>
    <m/>
    <m/>
    <m/>
    <n v="90"/>
    <n v="90"/>
    <n v="90"/>
    <n v="90"/>
    <n v="90"/>
    <n v="90"/>
    <n v="90"/>
    <n v="90"/>
  </r>
  <r>
    <x v="1"/>
    <s v="Maintenance"/>
    <n v="12"/>
    <s v="Job Abends/Production support"/>
    <s v="GRP-WB-BPP1"/>
    <s v="Cobol, DB2"/>
    <s v="WB-BPP1"/>
    <s v="Ruben Rodriguez "/>
    <x v="0"/>
    <x v="2"/>
    <x v="1"/>
    <x v="1"/>
    <s v="Ongoing"/>
    <x v="0"/>
    <m/>
    <m/>
    <m/>
    <m/>
    <m/>
    <m/>
    <m/>
    <m/>
    <m/>
    <m/>
    <m/>
    <n v="172"/>
    <n v="172"/>
    <n v="172"/>
    <n v="172"/>
    <n v="60"/>
    <n v="60"/>
    <n v="40"/>
    <n v="60"/>
    <n v="60"/>
    <n v="60"/>
    <n v="60"/>
    <n v="60"/>
  </r>
  <r>
    <x v="1"/>
    <s v="Maintenance"/>
    <n v="12"/>
    <s v="ST Environment  setup support/RTS Defect/RTS support"/>
    <s v="GRP-WB-BPP1"/>
    <s v="Cobol, DB2"/>
    <s v="WB-BPP1"/>
    <s v="Ruben Rodriguez "/>
    <x v="0"/>
    <x v="2"/>
    <x v="1"/>
    <x v="1"/>
    <s v="Ongoing"/>
    <x v="0"/>
    <m/>
    <m/>
    <m/>
    <m/>
    <m/>
    <m/>
    <m/>
    <m/>
    <m/>
    <m/>
    <m/>
    <n v="86"/>
    <n v="86"/>
    <n v="86"/>
    <n v="86"/>
    <n v="30"/>
    <n v="30"/>
    <n v="20"/>
    <n v="30"/>
    <n v="30"/>
    <n v="30"/>
    <n v="30"/>
    <n v="30"/>
  </r>
  <r>
    <x v="1"/>
    <s v="Maintenance"/>
    <n v="12"/>
    <s v="Weekly/Bi-weekly Meetings/Other Meetings "/>
    <s v="GRP-WB-BPP1"/>
    <s v="Cobol, DB2"/>
    <s v="WB-BPP1"/>
    <s v="Ruben Rodriguez "/>
    <x v="0"/>
    <x v="2"/>
    <x v="1"/>
    <x v="1"/>
    <s v="Ongoing"/>
    <x v="0"/>
    <m/>
    <m/>
    <m/>
    <m/>
    <m/>
    <m/>
    <m/>
    <m/>
    <m/>
    <m/>
    <m/>
    <n v="86"/>
    <n v="86"/>
    <n v="86"/>
    <n v="86"/>
    <n v="50"/>
    <n v="50"/>
    <n v="60"/>
    <n v="50"/>
    <n v="50"/>
    <n v="50"/>
    <n v="50"/>
    <n v="50"/>
  </r>
  <r>
    <x v="0"/>
    <s v="PID"/>
    <n v="7"/>
    <s v="504693 - SecMod SDP W Billing SPI in text field SOFE for 24.02"/>
    <s v="EM"/>
    <s v="Cobol, DB2"/>
    <s v="WB-SAMW"/>
    <s v="Ruben Rodriguez "/>
    <x v="0"/>
    <x v="3"/>
    <x v="1"/>
    <x v="10"/>
    <s v="Dec-23"/>
    <x v="0"/>
    <n v="760"/>
    <m/>
    <m/>
    <m/>
    <m/>
    <m/>
    <m/>
    <m/>
    <m/>
    <m/>
    <m/>
    <m/>
    <m/>
    <m/>
    <m/>
    <m/>
    <m/>
    <m/>
    <m/>
    <m/>
    <m/>
    <m/>
    <m/>
  </r>
  <r>
    <x v="0"/>
    <s v="PID"/>
    <n v="7"/>
    <s v="504693 - SecMod SDP W Billing SPI in text field SOFE for 24.02"/>
    <s v="SOFE"/>
    <s v="Cobol, DB2"/>
    <s v="WB-SAMW"/>
    <s v="Ruben Rodriguez "/>
    <x v="0"/>
    <x v="3"/>
    <x v="1"/>
    <x v="10"/>
    <s v="Dec-23"/>
    <x v="0"/>
    <n v="220"/>
    <m/>
    <m/>
    <m/>
    <m/>
    <m/>
    <m/>
    <m/>
    <m/>
    <m/>
    <m/>
    <m/>
    <m/>
    <m/>
    <m/>
    <m/>
    <m/>
    <m/>
    <m/>
    <m/>
    <m/>
    <m/>
    <m/>
  </r>
  <r>
    <x v="0"/>
    <s v="PID"/>
    <m/>
    <s v="PMT 503710- AMI/MAP-Application retirement"/>
    <s v="AMI/MAP"/>
    <s v="COBOL, Teradata"/>
    <s v="SALES"/>
    <s v="Ruben Rodriguez "/>
    <x v="0"/>
    <x v="3"/>
    <x v="1"/>
    <x v="3"/>
    <s v="On hold"/>
    <x v="0"/>
    <n v="2185"/>
    <m/>
    <m/>
    <m/>
    <m/>
    <m/>
    <m/>
    <m/>
    <m/>
    <m/>
    <m/>
    <m/>
    <m/>
    <m/>
    <m/>
    <m/>
    <m/>
    <m/>
    <m/>
    <m/>
    <m/>
    <m/>
    <m/>
  </r>
  <r>
    <x v="0"/>
    <s v="PID"/>
    <m/>
    <s v="506167, 325555c, CR232750, Late Impact OOM, DCC RET 8716 CX0403 Strategic Account Marking LPBK"/>
    <s v="AMI/MAP"/>
    <s v="COBOL, Teradata"/>
    <s v="SALES"/>
    <s v="Ruben Rodriguez "/>
    <x v="0"/>
    <x v="3"/>
    <x v="1"/>
    <x v="2"/>
    <s v="Feb-23"/>
    <x v="1"/>
    <n v="350"/>
    <m/>
    <m/>
    <m/>
    <m/>
    <m/>
    <m/>
    <m/>
    <m/>
    <m/>
    <m/>
    <m/>
    <m/>
    <m/>
    <m/>
    <m/>
    <m/>
    <m/>
    <m/>
    <m/>
    <m/>
    <m/>
    <m/>
  </r>
  <r>
    <x v="0"/>
    <s v="PID"/>
    <n v="7"/>
    <s v="PMT 493546 - Calnet MSO P5 conversion"/>
    <s v="EM"/>
    <s v="Cobol, DB2"/>
    <s v="WB-SAMW"/>
    <s v="Ruben Rodriguez "/>
    <x v="0"/>
    <x v="3"/>
    <x v="1"/>
    <x v="11"/>
    <s v="Oct-22"/>
    <x v="0"/>
    <n v="600"/>
    <m/>
    <m/>
    <m/>
    <m/>
    <m/>
    <m/>
    <m/>
    <m/>
    <m/>
    <m/>
    <m/>
    <m/>
    <n v="50"/>
    <n v="450"/>
    <n v="100"/>
    <m/>
    <m/>
    <m/>
    <m/>
    <m/>
    <m/>
    <m/>
  </r>
  <r>
    <x v="0"/>
    <s v="PID"/>
    <n v="7"/>
    <s v="PMT 493546 - Calnet MSO P5 conversion"/>
    <s v="SOFE"/>
    <s v="Cobol, DB2"/>
    <s v="WB-SAMW"/>
    <s v="Ruben Rodriguez "/>
    <x v="0"/>
    <x v="3"/>
    <x v="1"/>
    <x v="11"/>
    <s v="Oct-22"/>
    <x v="0"/>
    <n v="96"/>
    <m/>
    <m/>
    <m/>
    <m/>
    <m/>
    <m/>
    <m/>
    <m/>
    <m/>
    <m/>
    <m/>
    <m/>
    <n v="10"/>
    <n v="66"/>
    <n v="20"/>
    <m/>
    <m/>
    <m/>
    <m/>
    <m/>
    <m/>
    <m/>
  </r>
  <r>
    <x v="0"/>
    <s v="PID"/>
    <n v="7"/>
    <s v="PMT 493546 - Calnet MSO P6 conversion"/>
    <s v="GRP-WB-SAMW"/>
    <s v="Cobol, DB2"/>
    <s v="WB-SAMW"/>
    <s v="Ruben Rodriguez "/>
    <x v="0"/>
    <x v="3"/>
    <x v="1"/>
    <x v="12"/>
    <s v="Mar-23"/>
    <x v="0"/>
    <n v="1345"/>
    <m/>
    <m/>
    <m/>
    <m/>
    <m/>
    <m/>
    <m/>
    <m/>
    <m/>
    <m/>
    <m/>
    <m/>
    <m/>
    <m/>
    <m/>
    <m/>
    <m/>
    <n v="100"/>
    <n v="885"/>
    <n v="360"/>
    <m/>
    <m/>
  </r>
  <r>
    <x v="0"/>
    <s v="PID"/>
    <n v="7"/>
    <s v="PMT 493546 - Calnet MSO P5 conversion"/>
    <s v="WP"/>
    <s v="Cobol, DB2"/>
    <s v="WB-SAMW"/>
    <s v="Ruben Rodriguez "/>
    <x v="0"/>
    <x v="3"/>
    <x v="1"/>
    <x v="11"/>
    <s v="Oct-22"/>
    <x v="0"/>
    <n v="88"/>
    <m/>
    <m/>
    <m/>
    <m/>
    <m/>
    <m/>
    <m/>
    <m/>
    <m/>
    <m/>
    <m/>
    <m/>
    <n v="10"/>
    <n v="50"/>
    <n v="28"/>
    <m/>
    <m/>
    <m/>
    <m/>
    <m/>
    <m/>
    <m/>
  </r>
  <r>
    <x v="0"/>
    <s v="PID"/>
    <n v="7"/>
    <s v="PMT 493546 - Calnet MSO P5 conversion"/>
    <s v="PL 10"/>
    <s v="Cobol, DB2"/>
    <s v="WB-SAMW"/>
    <s v="Ruben Rodriguez "/>
    <x v="0"/>
    <x v="3"/>
    <x v="1"/>
    <x v="11"/>
    <s v="Oct-22"/>
    <x v="0"/>
    <n v="430"/>
    <m/>
    <m/>
    <m/>
    <m/>
    <m/>
    <m/>
    <m/>
    <m/>
    <m/>
    <m/>
    <m/>
    <m/>
    <n v="50"/>
    <n v="250"/>
    <n v="130"/>
    <m/>
    <m/>
    <m/>
    <m/>
    <m/>
    <m/>
    <m/>
  </r>
  <r>
    <x v="1"/>
    <s v="MWR"/>
    <n v="7"/>
    <s v="1994535 - WP master file update for NPU"/>
    <s v="WP"/>
    <s v="Cobol, DB2"/>
    <s v="WB-SAMW"/>
    <s v="Ruben Rodriguez "/>
    <x v="0"/>
    <x v="3"/>
    <x v="1"/>
    <x v="6"/>
    <s v="Sep-22"/>
    <x v="0"/>
    <n v="150"/>
    <m/>
    <m/>
    <m/>
    <m/>
    <m/>
    <m/>
    <m/>
    <m/>
    <m/>
    <m/>
    <m/>
    <m/>
    <n v="120"/>
    <n v="30"/>
    <m/>
    <m/>
    <m/>
    <m/>
    <m/>
    <m/>
    <m/>
    <m/>
  </r>
  <r>
    <x v="1"/>
    <s v="MWR"/>
    <n v="7"/>
    <s v="NPU rate fix"/>
    <s v="SOFE"/>
    <s v="Cobol, DB2"/>
    <s v="WB-SAMW"/>
    <s v="Ruben Rodriguez "/>
    <x v="0"/>
    <x v="3"/>
    <x v="1"/>
    <x v="9"/>
    <s v="Aug-22"/>
    <x v="0"/>
    <n v="120"/>
    <m/>
    <m/>
    <m/>
    <m/>
    <m/>
    <m/>
    <m/>
    <m/>
    <m/>
    <m/>
    <m/>
    <n v="120"/>
    <m/>
    <m/>
    <m/>
    <m/>
    <m/>
    <m/>
    <m/>
    <m/>
    <m/>
    <m/>
  </r>
  <r>
    <x v="1"/>
    <s v="RD"/>
    <n v="7"/>
    <s v="RD2338 2022.07.01 W NV TDD Increase Rate Change"/>
    <s v="EM"/>
    <s v="Cobol, DB2"/>
    <s v="WB-SAMW"/>
    <s v="Ruben Rodriguez "/>
    <x v="0"/>
    <x v="3"/>
    <x v="1"/>
    <x v="4"/>
    <s v="Jul-22"/>
    <x v="0"/>
    <n v="38"/>
    <m/>
    <m/>
    <m/>
    <m/>
    <m/>
    <m/>
    <m/>
    <m/>
    <m/>
    <m/>
    <m/>
    <m/>
    <m/>
    <m/>
    <m/>
    <m/>
    <m/>
    <m/>
    <m/>
    <m/>
    <m/>
    <m/>
  </r>
  <r>
    <x v="1"/>
    <s v="RD"/>
    <n v="7"/>
    <s v="RD1864 - Expedite 2022.07.01  Access Line NV Rate Changes"/>
    <s v="EM"/>
    <s v="Cobol, DB2"/>
    <s v="WB-SAMW"/>
    <s v="Ruben Rodriguez "/>
    <x v="0"/>
    <x v="3"/>
    <x v="1"/>
    <x v="4"/>
    <s v="Jul-22"/>
    <x v="0"/>
    <n v="55"/>
    <m/>
    <m/>
    <m/>
    <m/>
    <m/>
    <m/>
    <m/>
    <m/>
    <m/>
    <m/>
    <m/>
    <m/>
    <m/>
    <m/>
    <m/>
    <m/>
    <m/>
    <m/>
    <m/>
    <m/>
    <m/>
    <m/>
  </r>
  <r>
    <x v="1"/>
    <s v="RD"/>
    <n v="7"/>
    <s v="RD0933 2022.07.01 W 3Q22 EUCL Mandated"/>
    <s v="EM"/>
    <s v="Cobol, DB2"/>
    <s v="WB-SAMW"/>
    <s v="Ruben Rodriguez "/>
    <x v="0"/>
    <x v="3"/>
    <x v="1"/>
    <x v="4"/>
    <s v="Jul-22"/>
    <x v="0"/>
    <n v="38"/>
    <m/>
    <m/>
    <m/>
    <m/>
    <m/>
    <m/>
    <m/>
    <m/>
    <m/>
    <m/>
    <m/>
    <m/>
    <m/>
    <m/>
    <m/>
    <m/>
    <m/>
    <m/>
    <m/>
    <m/>
    <m/>
    <m/>
  </r>
  <r>
    <x v="1"/>
    <s v="RD"/>
    <n v="7"/>
    <s v="RD2319 - Expetite_2022.08.01 W CA Business Access Lines and Trunk"/>
    <s v="EM"/>
    <s v="Cobol, DB2"/>
    <s v="WB-SAMW"/>
    <s v="Ruben Rodriguez "/>
    <x v="0"/>
    <x v="3"/>
    <x v="1"/>
    <x v="9"/>
    <s v="Aug-22"/>
    <x v="0"/>
    <n v="90"/>
    <m/>
    <m/>
    <m/>
    <m/>
    <m/>
    <m/>
    <m/>
    <m/>
    <m/>
    <m/>
    <m/>
    <m/>
    <m/>
    <m/>
    <m/>
    <m/>
    <m/>
    <m/>
    <m/>
    <m/>
    <m/>
    <m/>
  </r>
  <r>
    <x v="1"/>
    <s v="RD"/>
    <n v="7"/>
    <s v="RD2319 - Expetite_2022.08.01 W NV Business Access Lines and Trunk"/>
    <s v="EM"/>
    <s v="Cobol, DB2"/>
    <s v="WB-SAMW"/>
    <s v="Ruben Rodriguez "/>
    <x v="0"/>
    <x v="3"/>
    <x v="1"/>
    <x v="9"/>
    <s v="Aug-22"/>
    <x v="0"/>
    <n v="90"/>
    <m/>
    <m/>
    <m/>
    <m/>
    <m/>
    <m/>
    <m/>
    <m/>
    <m/>
    <m/>
    <m/>
    <m/>
    <m/>
    <m/>
    <m/>
    <m/>
    <m/>
    <m/>
    <m/>
    <m/>
    <m/>
    <m/>
  </r>
  <r>
    <x v="1"/>
    <s v="RD"/>
    <n v="7"/>
    <s v="RD0506-CPI &amp; WP Monthly SPUFI"/>
    <s v="CPI"/>
    <s v="Cobol, DB2"/>
    <s v="WB-SAMW"/>
    <s v="Ruben Rodriguez "/>
    <x v="0"/>
    <x v="3"/>
    <x v="1"/>
    <x v="1"/>
    <s v="Ongoing"/>
    <x v="1"/>
    <n v="40"/>
    <m/>
    <m/>
    <m/>
    <m/>
    <m/>
    <m/>
    <m/>
    <m/>
    <m/>
    <m/>
    <m/>
    <m/>
    <m/>
    <m/>
    <m/>
    <m/>
    <m/>
    <m/>
    <m/>
    <m/>
    <m/>
    <m/>
  </r>
  <r>
    <x v="1"/>
    <s v="RD"/>
    <n v="7"/>
    <s v="RD0506-CPI &amp; WP Monthly SPUFI"/>
    <s v="WP"/>
    <s v="Cobol, DB2"/>
    <s v="WB-SAMW"/>
    <s v="Ruben Rodriguez "/>
    <x v="0"/>
    <x v="3"/>
    <x v="1"/>
    <x v="1"/>
    <s v="Ongoing"/>
    <x v="1"/>
    <n v="35.5"/>
    <m/>
    <m/>
    <m/>
    <m/>
    <m/>
    <m/>
    <m/>
    <m/>
    <m/>
    <m/>
    <m/>
    <m/>
    <m/>
    <m/>
    <m/>
    <m/>
    <m/>
    <m/>
    <m/>
    <m/>
    <m/>
    <m/>
  </r>
  <r>
    <x v="0"/>
    <s v="PID"/>
    <n v="7"/>
    <s v="Mandate 107 Suicide Prevention Hotline Fee for Telco Accounts 988 CR234419"/>
    <s v="EM"/>
    <s v="Cobol, DB2"/>
    <s v="WB-SAMW"/>
    <s v="Ruben Rodriguez "/>
    <x v="0"/>
    <x v="3"/>
    <x v="1"/>
    <x v="9"/>
    <s v="Aug-22"/>
    <x v="0"/>
    <n v="150"/>
    <m/>
    <m/>
    <m/>
    <m/>
    <m/>
    <m/>
    <m/>
    <m/>
    <m/>
    <m/>
    <n v="75"/>
    <n v="75"/>
    <m/>
    <m/>
    <m/>
    <m/>
    <m/>
    <m/>
    <m/>
    <m/>
    <m/>
    <m/>
  </r>
  <r>
    <x v="0"/>
    <s v="PID"/>
    <n v="7"/>
    <s v="Mandate P115 Inclusion of the percentage based UUT on CAC in the Telco West Biller"/>
    <s v="EM"/>
    <s v="Cobol, DB2"/>
    <s v="WB-SAMW"/>
    <s v="Ruben Rodriguez "/>
    <x v="0"/>
    <x v="3"/>
    <x v="1"/>
    <x v="5"/>
    <s v="Nov-22"/>
    <x v="0"/>
    <n v="150"/>
    <m/>
    <m/>
    <m/>
    <m/>
    <m/>
    <m/>
    <m/>
    <m/>
    <m/>
    <m/>
    <n v="40"/>
    <n v="40"/>
    <n v="40"/>
    <n v="20"/>
    <n v="10"/>
    <m/>
    <m/>
    <m/>
    <m/>
    <m/>
    <m/>
    <m/>
  </r>
  <r>
    <x v="1"/>
    <s v="RD"/>
    <n v="7"/>
    <s v="RD0933 - 2022.08.01 West PRI, BRI and Super Trunk ,ERF Rate change for CR-2206-0838"/>
    <s v="EM"/>
    <s v="Cobol, DB2"/>
    <s v="WB-SAMW"/>
    <s v="Ruben Rodriguez "/>
    <x v="0"/>
    <x v="3"/>
    <x v="1"/>
    <x v="9"/>
    <s v="Aug-22"/>
    <x v="0"/>
    <n v="38"/>
    <m/>
    <m/>
    <m/>
    <m/>
    <m/>
    <m/>
    <m/>
    <m/>
    <m/>
    <m/>
    <m/>
    <m/>
    <m/>
    <m/>
    <m/>
    <m/>
    <m/>
    <m/>
    <m/>
    <m/>
    <m/>
    <m/>
  </r>
  <r>
    <x v="1"/>
    <s v="RD"/>
    <n v="7"/>
    <s v="Continuous RD work for DVCI applications"/>
    <s v="GRP-WB-SAMW"/>
    <s v="Cobol, DB2"/>
    <s v="WB-SAMW"/>
    <s v="Ruben Rodriguez "/>
    <x v="1"/>
    <x v="3"/>
    <x v="1"/>
    <x v="1"/>
    <s v="Ongoing"/>
    <x v="0"/>
    <m/>
    <m/>
    <m/>
    <m/>
    <m/>
    <m/>
    <m/>
    <m/>
    <m/>
    <m/>
    <m/>
    <n v="150"/>
    <n v="150"/>
    <n v="150"/>
    <n v="150"/>
    <n v="230"/>
    <n v="192"/>
    <n v="160"/>
    <n v="240"/>
    <n v="170"/>
    <n v="170"/>
    <n v="170"/>
    <n v="170"/>
  </r>
  <r>
    <x v="1"/>
    <s v="Maintenance"/>
    <n v="7"/>
    <s v="PSA activities - Rolebase maintenance &amp; verification of role on monthly basis, access request , updates in archer tool to maintain existing access of rolebase, Approval of access request as Guardian"/>
    <s v="GRP-WB-SAMW"/>
    <s v="Cobol, DB2"/>
    <s v="WB-SAMW"/>
    <s v="Ruben Rodriguez "/>
    <x v="1"/>
    <x v="3"/>
    <x v="1"/>
    <x v="1"/>
    <s v="Ongoing"/>
    <x v="0"/>
    <m/>
    <m/>
    <m/>
    <m/>
    <m/>
    <m/>
    <m/>
    <m/>
    <m/>
    <m/>
    <m/>
    <m/>
    <m/>
    <m/>
    <m/>
    <n v="25"/>
    <n v="25"/>
    <n v="25"/>
    <n v="25"/>
    <n v="25"/>
    <n v="25"/>
    <n v="25"/>
    <n v="25"/>
  </r>
  <r>
    <x v="1"/>
    <s v="Maintenance"/>
    <n v="7"/>
    <s v="CL business &amp; small business reports , Hitlist reports, AVT Scans, SPI data assessment, 4th File population for WP, SOX audit request for rate change RDs, Service order rate calculation, RIM updates &amp; validation, Rate extraction from ERF rate files"/>
    <s v="GRP-WB-SAMW"/>
    <s v="Cobol, DB2"/>
    <s v="WB-SAMW"/>
    <s v="Ruben Rodriguez "/>
    <x v="1"/>
    <x v="3"/>
    <x v="1"/>
    <x v="1"/>
    <s v="Ongoing"/>
    <x v="0"/>
    <m/>
    <m/>
    <m/>
    <m/>
    <m/>
    <m/>
    <m/>
    <m/>
    <m/>
    <m/>
    <m/>
    <m/>
    <m/>
    <m/>
    <m/>
    <n v="110"/>
    <n v="80"/>
    <n v="70"/>
    <n v="70"/>
    <n v="70"/>
    <n v="70"/>
    <n v="70"/>
    <n v="70"/>
  </r>
  <r>
    <x v="1"/>
    <s v="Maintenance"/>
    <n v="7"/>
    <s v="Adhoc queries such as Service order error &amp; recovery if required, CAC error analysis, Live defects, Interfacing application queries and Client Queries, System Documentation, NDM issues_x000a_Note- Most of the queries come for SOFE,EM, PL10 &amp; ERF. We analyze the service order errors by looking at code &amp; perfroming chain testing between SOFE,EM &amp; PL10. These queries come from Service order writers and count varies for each month. If there is any data issue then EM does the recovery of production data."/>
    <s v="GRP-WB-SAMW"/>
    <s v="Cobol, DB2"/>
    <s v="WB-SAMW"/>
    <s v="Ruben Rodriguez "/>
    <x v="0"/>
    <x v="3"/>
    <x v="1"/>
    <x v="1"/>
    <s v="Ongoing"/>
    <x v="0"/>
    <m/>
    <m/>
    <m/>
    <m/>
    <m/>
    <m/>
    <m/>
    <m/>
    <m/>
    <m/>
    <m/>
    <n v="300"/>
    <n v="300"/>
    <n v="300"/>
    <n v="300"/>
    <n v="120"/>
    <n v="120"/>
    <n v="90"/>
    <n v="90"/>
    <n v="120"/>
    <n v="120"/>
    <n v="120"/>
    <n v="120"/>
  </r>
  <r>
    <x v="1"/>
    <s v="Maintenance"/>
    <n v="7"/>
    <s v="Job Abends/Production support"/>
    <s v="GRP-WB-SAMW"/>
    <s v="Cobol, DB2"/>
    <s v="WB-SAMW"/>
    <s v="Ruben Rodriguez "/>
    <x v="0"/>
    <x v="3"/>
    <x v="1"/>
    <x v="1"/>
    <s v="Ongoing"/>
    <x v="0"/>
    <m/>
    <m/>
    <m/>
    <m/>
    <m/>
    <m/>
    <m/>
    <m/>
    <m/>
    <m/>
    <m/>
    <n v="150"/>
    <n v="150"/>
    <n v="150"/>
    <n v="150"/>
    <n v="50"/>
    <n v="50"/>
    <n v="50"/>
    <n v="50"/>
    <n v="50"/>
    <n v="50"/>
    <n v="50"/>
    <n v="50"/>
  </r>
  <r>
    <x v="1"/>
    <s v="Maintenance"/>
    <n v="7"/>
    <s v="ST Defect/ST Environment  setup support/RTS Defect/RTS support"/>
    <s v="GRP-WB-SAMW"/>
    <s v="Cobol, DB2"/>
    <s v="WB-SAMW"/>
    <s v="Ruben Rodriguez "/>
    <x v="0"/>
    <x v="3"/>
    <x v="1"/>
    <x v="1"/>
    <s v="Ongoing"/>
    <x v="0"/>
    <m/>
    <m/>
    <m/>
    <m/>
    <m/>
    <m/>
    <m/>
    <m/>
    <m/>
    <m/>
    <m/>
    <n v="100"/>
    <n v="100"/>
    <n v="100"/>
    <n v="100"/>
    <n v="40"/>
    <n v="40"/>
    <n v="40"/>
    <n v="40"/>
    <n v="40"/>
    <n v="40"/>
    <n v="40"/>
    <n v="40"/>
  </r>
  <r>
    <x v="1"/>
    <s v="Maintenance"/>
    <n v="7"/>
    <s v="Weekly/Bi-weekly Meetings/Other Meetings "/>
    <s v="GRP-WB-SAMW"/>
    <s v="Cobol, DB2"/>
    <s v="WB-SAMW"/>
    <s v="Ruben Rodriguez "/>
    <x v="0"/>
    <x v="3"/>
    <x v="1"/>
    <x v="1"/>
    <s v="Ongoing"/>
    <x v="0"/>
    <m/>
    <m/>
    <m/>
    <m/>
    <m/>
    <m/>
    <m/>
    <m/>
    <m/>
    <m/>
    <m/>
    <n v="46"/>
    <n v="46"/>
    <n v="46"/>
    <n v="46"/>
    <n v="46"/>
    <n v="46"/>
    <n v="46"/>
    <n v="46"/>
    <n v="46"/>
    <n v="46"/>
    <n v="46"/>
    <n v="46"/>
  </r>
  <r>
    <x v="1"/>
    <s v="MWR"/>
    <m/>
    <s v="# 1991261 - Syncsort upgrade"/>
    <s v="CARAT-MVS"/>
    <s v="Cobol, DB2"/>
    <s v="CARAT-MVS"/>
    <s v="Greg Painter"/>
    <x v="0"/>
    <x v="3"/>
    <x v="1"/>
    <x v="6"/>
    <s v="Sep-22"/>
    <x v="0"/>
    <n v="160"/>
    <m/>
    <m/>
    <m/>
    <m/>
    <m/>
    <m/>
    <m/>
    <m/>
    <m/>
    <m/>
    <m/>
    <n v="60"/>
    <n v="100"/>
    <m/>
    <m/>
    <m/>
    <m/>
    <m/>
    <m/>
    <m/>
    <m/>
    <m/>
  </r>
  <r>
    <x v="1"/>
    <s v="RD"/>
    <m/>
    <s v="Continuous RD work for DVCI applications"/>
    <s v="CARAT-MVS"/>
    <s v="Cobol, DB2"/>
    <s v="CARAT-MVS"/>
    <s v="Ruben Rodriguez "/>
    <x v="0"/>
    <x v="3"/>
    <x v="1"/>
    <x v="1"/>
    <s v="Ongoing"/>
    <x v="0"/>
    <m/>
    <m/>
    <m/>
    <m/>
    <m/>
    <m/>
    <m/>
    <m/>
    <m/>
    <m/>
    <m/>
    <n v="16"/>
    <n v="16"/>
    <n v="16"/>
    <n v="16"/>
    <n v="16"/>
    <n v="16"/>
    <n v="16"/>
    <n v="16"/>
    <n v="16"/>
    <n v="16"/>
    <n v="16"/>
    <n v="16"/>
  </r>
  <r>
    <x v="1"/>
    <s v="Maintenance"/>
    <m/>
    <s v="PSA activities - Rolebase maintenance &amp; verification of role on monthly basis, access request , updates in archer tool to maintain existing access of rolebase, Approval of access request as Guardian,  Interfacing application queries and Client Queries, System Documantation, Service order queries for SPI data, Recovery,DR activity)"/>
    <s v="CARAT-MVS"/>
    <s v="Cobol, DB2"/>
    <s v="CARAT-MVS"/>
    <s v="Ruben Rodriguez "/>
    <x v="0"/>
    <x v="3"/>
    <x v="1"/>
    <x v="1"/>
    <s v="Ongoing"/>
    <x v="0"/>
    <m/>
    <m/>
    <m/>
    <m/>
    <m/>
    <m/>
    <m/>
    <m/>
    <m/>
    <m/>
    <m/>
    <n v="45"/>
    <n v="45"/>
    <n v="45"/>
    <n v="45"/>
    <n v="40"/>
    <n v="40"/>
    <n v="40"/>
    <n v="40"/>
    <n v="40"/>
    <n v="40"/>
    <n v="40"/>
    <n v="40"/>
  </r>
  <r>
    <x v="1"/>
    <s v="Maintenance"/>
    <m/>
    <s v="Job Abends/Production support/NDM Failures"/>
    <s v="CARAT-MVS"/>
    <s v="Cobol, DB2"/>
    <s v="CARAT-MVS"/>
    <s v="Ruben Rodriguez "/>
    <x v="0"/>
    <x v="3"/>
    <x v="1"/>
    <x v="1"/>
    <s v="Ongoing"/>
    <x v="0"/>
    <m/>
    <m/>
    <m/>
    <m/>
    <m/>
    <m/>
    <m/>
    <m/>
    <m/>
    <m/>
    <m/>
    <n v="48"/>
    <n v="48"/>
    <n v="48"/>
    <n v="48"/>
    <n v="40"/>
    <n v="40"/>
    <n v="40"/>
    <n v="40"/>
    <n v="40"/>
    <n v="40"/>
    <n v="40"/>
    <n v="40"/>
  </r>
  <r>
    <x v="1"/>
    <s v="Maintenance"/>
    <m/>
    <s v="ST Defect /ST Environment  setup support/RTS Defect/RTS support"/>
    <s v="CARAT-MVS"/>
    <s v="Cobol, DB2"/>
    <s v="CARAT-MVS"/>
    <s v="Ruben Rodriguez "/>
    <x v="0"/>
    <x v="3"/>
    <x v="1"/>
    <x v="1"/>
    <s v="Ongoing"/>
    <x v="1"/>
    <m/>
    <m/>
    <m/>
    <m/>
    <m/>
    <m/>
    <m/>
    <m/>
    <m/>
    <m/>
    <m/>
    <m/>
    <m/>
    <m/>
    <m/>
    <m/>
    <m/>
    <m/>
    <m/>
    <m/>
    <m/>
    <m/>
    <m/>
  </r>
  <r>
    <x v="1"/>
    <s v="Maintenance"/>
    <m/>
    <s v="Weekly/Bi-weekly Meetings/Other Meetings "/>
    <s v="CARAT-MVS"/>
    <s v="Cobol, DB2"/>
    <s v="CARAT-MVS"/>
    <s v="Ruben Rodriguez "/>
    <x v="0"/>
    <x v="3"/>
    <x v="1"/>
    <x v="1"/>
    <s v="Ongoing"/>
    <x v="0"/>
    <m/>
    <m/>
    <m/>
    <m/>
    <m/>
    <m/>
    <m/>
    <m/>
    <m/>
    <m/>
    <m/>
    <n v="20"/>
    <n v="20"/>
    <n v="20"/>
    <n v="20"/>
    <n v="20"/>
    <n v="20"/>
    <n v="20"/>
    <n v="20"/>
    <n v="20"/>
    <n v="20"/>
    <n v="20"/>
    <n v="20"/>
  </r>
  <r>
    <x v="1"/>
    <s v="Maintenance"/>
    <m/>
    <s v="Weekly huddle reports, Tracking of defects, Follow-up with teams, Accuracy report, HIS report  etc."/>
    <s v="DM/RM"/>
    <s v="NA"/>
    <s v="DM-RM"/>
    <s v="Ruben Rodriguez "/>
    <x v="0"/>
    <x v="3"/>
    <x v="1"/>
    <x v="1"/>
    <s v="Ongoing"/>
    <x v="0"/>
    <m/>
    <m/>
    <m/>
    <m/>
    <m/>
    <m/>
    <m/>
    <m/>
    <m/>
    <m/>
    <m/>
    <n v="86"/>
    <n v="86"/>
    <n v="86"/>
    <n v="86"/>
    <n v="86"/>
    <n v="86"/>
    <n v="45"/>
    <n v="45"/>
    <n v="45"/>
    <n v="86"/>
    <n v="86"/>
    <n v="86"/>
  </r>
  <r>
    <x v="1"/>
    <s v="RD"/>
    <m/>
    <s v="Continuous RD work for DVCI applications"/>
    <s v="AMI/MAP"/>
    <s v="COBOL, Teradata"/>
    <s v="SALES"/>
    <s v="Ruben Rodriguez "/>
    <x v="0"/>
    <x v="3"/>
    <x v="1"/>
    <x v="1"/>
    <s v="Ongoing"/>
    <x v="0"/>
    <m/>
    <m/>
    <m/>
    <m/>
    <m/>
    <m/>
    <m/>
    <m/>
    <m/>
    <m/>
    <m/>
    <n v="20"/>
    <n v="20"/>
    <n v="20"/>
    <n v="20"/>
    <n v="20"/>
    <n v="20"/>
    <n v="20"/>
    <n v="20"/>
    <n v="20"/>
    <n v="20"/>
    <n v="20"/>
    <n v="20"/>
  </r>
  <r>
    <x v="1"/>
    <s v="Maintenance"/>
    <m/>
    <s v="PSA activities - Rolebase maintenance &amp; verification of role on monthly basis, access request , updates in archer tool to maintain existing access of rolebase,  Interfacing application queries and Client Queries, System Documantation, Upstart pw change, VMS updates"/>
    <s v="AMI/MAP"/>
    <s v="COBOL, Teradata"/>
    <s v="SALES"/>
    <s v="Ruben Rodriguez "/>
    <x v="0"/>
    <x v="3"/>
    <x v="1"/>
    <x v="1"/>
    <s v="Ongoing"/>
    <x v="0"/>
    <m/>
    <m/>
    <m/>
    <m/>
    <m/>
    <m/>
    <m/>
    <m/>
    <m/>
    <m/>
    <m/>
    <n v="70"/>
    <n v="70"/>
    <n v="70"/>
    <n v="70"/>
    <n v="50"/>
    <n v="50"/>
    <n v="50"/>
    <n v="50"/>
    <n v="50"/>
    <n v="50"/>
    <n v="50"/>
    <n v="50"/>
  </r>
  <r>
    <x v="1"/>
    <s v="Maintenance"/>
    <m/>
    <s v="Job Abends/Production support"/>
    <s v="AMI/MAP"/>
    <s v="COBOL, Teradata"/>
    <s v="SALES"/>
    <s v="Ruben Rodriguez "/>
    <x v="0"/>
    <x v="3"/>
    <x v="1"/>
    <x v="1"/>
    <s v="Ongoing"/>
    <x v="0"/>
    <m/>
    <m/>
    <m/>
    <m/>
    <m/>
    <m/>
    <m/>
    <m/>
    <m/>
    <m/>
    <m/>
    <n v="30"/>
    <n v="30"/>
    <n v="30"/>
    <n v="30"/>
    <n v="30"/>
    <n v="30"/>
    <n v="30"/>
    <n v="30"/>
    <n v="30"/>
    <n v="30"/>
    <n v="30"/>
    <n v="30"/>
  </r>
  <r>
    <x v="1"/>
    <s v="Maintenance"/>
    <m/>
    <s v="ST Defect /ST Environment  setup support/RTS Defect/RTS support"/>
    <s v="AMI/MAP"/>
    <s v="COBOL, Teradata"/>
    <s v="SALES"/>
    <s v="Ruben Rodriguez "/>
    <x v="0"/>
    <x v="3"/>
    <x v="1"/>
    <x v="1"/>
    <s v="Ongoing"/>
    <x v="1"/>
    <m/>
    <m/>
    <m/>
    <m/>
    <m/>
    <m/>
    <m/>
    <m/>
    <m/>
    <m/>
    <m/>
    <m/>
    <m/>
    <m/>
    <m/>
    <m/>
    <m/>
    <m/>
    <m/>
    <m/>
    <m/>
    <m/>
    <m/>
  </r>
  <r>
    <x v="1"/>
    <s v="Maintenance"/>
    <m/>
    <s v="Weekly/Bi-weekly Meetings/Other Meetings "/>
    <s v="AMI/MAP"/>
    <s v="COBOL, Teradata"/>
    <s v="SALES"/>
    <s v="Ruben Rodriguez "/>
    <x v="0"/>
    <x v="3"/>
    <x v="1"/>
    <x v="1"/>
    <s v="Ongoing"/>
    <x v="0"/>
    <m/>
    <m/>
    <m/>
    <m/>
    <m/>
    <m/>
    <m/>
    <m/>
    <m/>
    <m/>
    <m/>
    <n v="10"/>
    <n v="10"/>
    <n v="10"/>
    <n v="10"/>
    <n v="5"/>
    <n v="5"/>
    <n v="5"/>
    <n v="5"/>
    <n v="5"/>
    <n v="5"/>
    <n v="5"/>
    <n v="5"/>
  </r>
  <r>
    <x v="1"/>
    <s v="MWR"/>
    <n v="7"/>
    <s v="MWR  #2006881 CL SMALL BUSINESS REPORT AUTOMATION"/>
    <s v="CL"/>
    <s v="Cobol, DB2"/>
    <s v="WB-SAMW"/>
    <s v="Ruben Rodriguez "/>
    <x v="0"/>
    <x v="3"/>
    <x v="1"/>
    <x v="5"/>
    <s v="Nov-22"/>
    <x v="0"/>
    <n v="120"/>
    <m/>
    <m/>
    <m/>
    <m/>
    <m/>
    <m/>
    <m/>
    <m/>
    <m/>
    <m/>
    <m/>
    <m/>
    <m/>
    <n v="40"/>
    <n v="80"/>
    <m/>
    <m/>
    <m/>
    <m/>
    <m/>
    <m/>
    <m/>
  </r>
  <r>
    <x v="0"/>
    <s v="PID"/>
    <n v="7"/>
    <s v="CA 209 overlay with NPA 350 NPA Relief"/>
    <s v="SOFE"/>
    <s v="Cobol, DB2"/>
    <s v="WB-SAMW"/>
    <s v="Ruben Rodriguez "/>
    <x v="0"/>
    <x v="3"/>
    <x v="1"/>
    <x v="11"/>
    <s v="Oct-22"/>
    <x v="0"/>
    <n v="140"/>
    <m/>
    <m/>
    <m/>
    <m/>
    <m/>
    <m/>
    <m/>
    <m/>
    <m/>
    <m/>
    <m/>
    <n v="70"/>
    <n v="70"/>
    <n v="70"/>
    <n v="70"/>
    <m/>
    <m/>
    <m/>
    <m/>
    <m/>
    <m/>
    <m/>
  </r>
  <r>
    <x v="0"/>
    <s v="PID"/>
    <n v="7"/>
    <s v="CA 209 overlay with NPA 350 NPA Relief"/>
    <s v="WP"/>
    <s v="Cobol, DB2"/>
    <s v="WB-SAMW"/>
    <s v="Ruben Rodriguez "/>
    <x v="0"/>
    <x v="3"/>
    <x v="1"/>
    <x v="11"/>
    <s v="Oct-22"/>
    <x v="0"/>
    <n v="50"/>
    <m/>
    <m/>
    <m/>
    <m/>
    <m/>
    <m/>
    <m/>
    <m/>
    <m/>
    <m/>
    <m/>
    <n v="30"/>
    <n v="30"/>
    <n v="25"/>
    <n v="25"/>
    <m/>
    <m/>
    <m/>
    <m/>
    <m/>
    <m/>
    <m/>
  </r>
  <r>
    <x v="0"/>
    <s v="PID"/>
    <n v="7"/>
    <s v="CA NPA 7070 OVERLAY WITH NEW NPA 369"/>
    <s v="SOFE"/>
    <s v="Cobol, DB2"/>
    <s v="WB-SAMW"/>
    <s v="Ruben Rodriguez "/>
    <x v="0"/>
    <x v="3"/>
    <x v="1"/>
    <x v="0"/>
    <s v="Dec-22"/>
    <x v="0"/>
    <n v="140"/>
    <m/>
    <m/>
    <m/>
    <m/>
    <m/>
    <m/>
    <m/>
    <m/>
    <m/>
    <m/>
    <m/>
    <m/>
    <m/>
    <n v="50"/>
    <n v="70"/>
    <n v="20"/>
    <m/>
    <m/>
    <m/>
    <m/>
    <m/>
    <m/>
  </r>
  <r>
    <x v="0"/>
    <s v="PID"/>
    <n v="7"/>
    <s v="CA NPA 7070 OVERLAY WITH NEW NPA 369"/>
    <s v="WP"/>
    <s v="Cobol, DB2"/>
    <s v="WB-SAMW"/>
    <s v="Ruben Rodriguez "/>
    <x v="0"/>
    <x v="3"/>
    <x v="1"/>
    <x v="0"/>
    <s v="Dec-22"/>
    <x v="0"/>
    <n v="50"/>
    <m/>
    <m/>
    <m/>
    <m/>
    <m/>
    <m/>
    <m/>
    <m/>
    <m/>
    <m/>
    <m/>
    <m/>
    <m/>
    <m/>
    <n v="40"/>
    <n v="10"/>
    <m/>
    <m/>
    <m/>
    <m/>
    <m/>
    <m/>
  </r>
  <r>
    <x v="1"/>
    <s v="Maintenance"/>
    <n v="7"/>
    <s v="TL-Mgnmt’- Swapnil"/>
    <s v="GRP-WB-SAMW"/>
    <s v="Cobol, DB2"/>
    <s v="WB-SAMW"/>
    <s v="Ruben Rodriguez "/>
    <x v="0"/>
    <x v="3"/>
    <x v="1"/>
    <x v="1"/>
    <s v="Ongoing"/>
    <x v="0"/>
    <m/>
    <m/>
    <m/>
    <m/>
    <m/>
    <m/>
    <m/>
    <m/>
    <m/>
    <m/>
    <m/>
    <n v="86"/>
    <n v="86"/>
    <n v="86"/>
    <n v="86"/>
    <n v="86"/>
    <n v="86"/>
    <n v="86"/>
    <n v="86"/>
    <n v="86"/>
    <n v="86"/>
    <n v="86"/>
    <n v="86"/>
  </r>
  <r>
    <x v="1"/>
    <s v="MWR"/>
    <m/>
    <s v="WIN11 Certification"/>
    <s v="TCAM"/>
    <s v="Cobol, DB2"/>
    <s v="SALES"/>
    <s v="Ruben Rodriguez "/>
    <x v="0"/>
    <x v="3"/>
    <x v="1"/>
    <x v="9"/>
    <s v="Aug-22"/>
    <x v="0"/>
    <n v="55"/>
    <m/>
    <m/>
    <m/>
    <m/>
    <m/>
    <m/>
    <m/>
    <m/>
    <m/>
    <m/>
    <m/>
    <n v="55"/>
    <m/>
    <m/>
    <m/>
    <m/>
    <m/>
    <m/>
    <m/>
    <m/>
    <m/>
    <m/>
  </r>
  <r>
    <x v="1"/>
    <s v="MWR"/>
    <m/>
    <s v="WIN11 Certification"/>
    <s v="AMI/MAP"/>
    <s v="COBOL, Teradata"/>
    <s v="SALES"/>
    <s v="Ruben Rodriguez "/>
    <x v="0"/>
    <x v="3"/>
    <x v="1"/>
    <x v="9"/>
    <s v="Aug-22"/>
    <x v="0"/>
    <n v="55"/>
    <m/>
    <m/>
    <m/>
    <m/>
    <m/>
    <m/>
    <m/>
    <m/>
    <m/>
    <m/>
    <m/>
    <n v="55"/>
    <m/>
    <m/>
    <m/>
    <m/>
    <m/>
    <m/>
    <m/>
    <m/>
    <m/>
    <m/>
  </r>
  <r>
    <x v="0"/>
    <s v="PID"/>
    <m/>
    <s v="325555B TCAM retirement - IBCM"/>
    <s v="TCAM"/>
    <s v="Cobol, DB2"/>
    <s v="SALES"/>
    <s v="Ruben Rodriguez "/>
    <x v="0"/>
    <x v="3"/>
    <x v="1"/>
    <x v="3"/>
    <s v="On hold"/>
    <x v="0"/>
    <n v="2835"/>
    <m/>
    <m/>
    <m/>
    <m/>
    <m/>
    <m/>
    <m/>
    <m/>
    <m/>
    <m/>
    <m/>
    <m/>
    <m/>
    <m/>
    <m/>
    <m/>
    <m/>
    <m/>
    <m/>
    <m/>
    <m/>
    <m/>
  </r>
  <r>
    <x v="1"/>
    <s v="MWR"/>
    <m/>
    <s v="CHG000007787048 &amp; CHG000007786970 DR Exercise "/>
    <s v="BOSS-PAC"/>
    <s v="PL1, IMS-DB, IMS-DC"/>
    <s v="BOSS-PAC"/>
    <s v="James Radtke"/>
    <x v="1"/>
    <x v="1"/>
    <x v="1"/>
    <x v="6"/>
    <s v="Sep-22"/>
    <x v="0"/>
    <n v="80"/>
    <m/>
    <m/>
    <m/>
    <m/>
    <m/>
    <m/>
    <m/>
    <m/>
    <m/>
    <m/>
    <m/>
    <n v="20"/>
    <n v="60"/>
    <m/>
    <m/>
    <m/>
    <m/>
    <m/>
    <m/>
    <m/>
    <m/>
    <m/>
  </r>
  <r>
    <x v="1"/>
    <s v="MWR"/>
    <m/>
    <s v="CHG000007880976 -  Stop Legal Hold Updates"/>
    <s v="BOSS-PAC"/>
    <s v="PL1, IMS-DB, IMS-DC"/>
    <s v="BOSS-PAC"/>
    <s v="James Radtke"/>
    <x v="1"/>
    <x v="1"/>
    <x v="1"/>
    <x v="11"/>
    <s v="Oct-22"/>
    <x v="0"/>
    <n v="60"/>
    <m/>
    <m/>
    <m/>
    <m/>
    <m/>
    <m/>
    <m/>
    <m/>
    <m/>
    <m/>
    <m/>
    <m/>
    <n v="30"/>
    <n v="30"/>
    <m/>
    <m/>
    <m/>
    <m/>
    <m/>
    <m/>
    <m/>
    <m/>
  </r>
  <r>
    <x v="1"/>
    <s v="MWR"/>
    <m/>
    <s v="MWR#1952865 OSUITS"/>
    <s v="BOSS-PAC"/>
    <s v="PL1, IMS-DB, IMS-DC"/>
    <s v="BOSS-PAC"/>
    <s v="James Radtke"/>
    <x v="1"/>
    <x v="1"/>
    <x v="1"/>
    <x v="13"/>
    <s v="Jan-23"/>
    <x v="0"/>
    <n v="320"/>
    <m/>
    <m/>
    <m/>
    <m/>
    <m/>
    <m/>
    <m/>
    <m/>
    <m/>
    <m/>
    <m/>
    <m/>
    <m/>
    <n v="50"/>
    <n v="50"/>
    <n v="100"/>
    <n v="60"/>
    <n v="60"/>
    <m/>
    <m/>
    <m/>
    <m/>
  </r>
  <r>
    <x v="1"/>
    <s v="MWR"/>
    <m/>
    <s v="CHG000007884872 Oracle Database Upgrade 12c to 19c"/>
    <s v="UPS-EMS"/>
    <s v="JAVA"/>
    <s v="Usage-UPS"/>
    <s v="Greg Painter"/>
    <x v="0"/>
    <x v="1"/>
    <x v="1"/>
    <x v="5"/>
    <s v="Nov-22"/>
    <x v="0"/>
    <n v="80"/>
    <m/>
    <m/>
    <m/>
    <m/>
    <m/>
    <m/>
    <m/>
    <m/>
    <m/>
    <m/>
    <m/>
    <m/>
    <m/>
    <n v="40"/>
    <n v="40"/>
    <m/>
    <m/>
    <m/>
    <m/>
    <m/>
    <m/>
    <m/>
  </r>
  <r>
    <x v="1"/>
    <s v="MWR"/>
    <m/>
    <s v="Migration of ORA2DRDAGW to new servers"/>
    <s v="UPS-EMS"/>
    <s v="JAVA"/>
    <s v="Usage-UPS"/>
    <s v="Greg Painter"/>
    <x v="0"/>
    <x v="1"/>
    <x v="1"/>
    <x v="11"/>
    <s v="Oct-22"/>
    <x v="0"/>
    <n v="50"/>
    <m/>
    <m/>
    <m/>
    <m/>
    <m/>
    <m/>
    <m/>
    <m/>
    <m/>
    <m/>
    <m/>
    <m/>
    <n v="20"/>
    <n v="30"/>
    <m/>
    <m/>
    <m/>
    <m/>
    <m/>
    <m/>
    <m/>
    <m/>
  </r>
  <r>
    <x v="1"/>
    <s v="MWR"/>
    <m/>
    <s v="St Louis 2022 MIT Mainframe DR Exercise"/>
    <s v="UPS-EMS"/>
    <s v="JAVA"/>
    <s v="Usage-UPS"/>
    <s v="Greg Painter"/>
    <x v="0"/>
    <x v="1"/>
    <x v="1"/>
    <x v="6"/>
    <s v="Sep-22"/>
    <x v="0"/>
    <n v="35"/>
    <m/>
    <m/>
    <m/>
    <m/>
    <m/>
    <m/>
    <m/>
    <m/>
    <m/>
    <m/>
    <m/>
    <m/>
    <n v="35"/>
    <m/>
    <m/>
    <m/>
    <m/>
    <m/>
    <m/>
    <m/>
    <m/>
    <m/>
  </r>
  <r>
    <x v="1"/>
    <s v="MWR"/>
    <m/>
    <s v="St Louis 2022 MIT Mainframe DR Exercise"/>
    <s v="SAFARI-MF"/>
    <s v="Cobol, DB2"/>
    <s v="CARE-MF"/>
    <s v="James Koernig"/>
    <x v="1"/>
    <x v="1"/>
    <x v="1"/>
    <x v="6"/>
    <s v="Sep-22"/>
    <x v="0"/>
    <n v="25"/>
    <m/>
    <m/>
    <m/>
    <m/>
    <m/>
    <m/>
    <m/>
    <m/>
    <m/>
    <m/>
    <m/>
    <m/>
    <n v="25"/>
    <m/>
    <m/>
    <m/>
    <m/>
    <m/>
    <m/>
    <m/>
    <m/>
    <m/>
  </r>
  <r>
    <x v="1"/>
    <s v="MWR"/>
    <m/>
    <s v="St Louis 2022 MIT Mainframe DR Exercise"/>
    <s v="RRS"/>
    <s v="Cobol, DB2"/>
    <s v="CARE-MF"/>
    <s v="James Koernig"/>
    <x v="1"/>
    <x v="1"/>
    <x v="1"/>
    <x v="5"/>
    <s v="Nov-22"/>
    <x v="0"/>
    <n v="25"/>
    <m/>
    <m/>
    <m/>
    <m/>
    <m/>
    <m/>
    <m/>
    <m/>
    <m/>
    <m/>
    <m/>
    <m/>
    <m/>
    <m/>
    <n v="25"/>
    <m/>
    <m/>
    <m/>
    <m/>
    <m/>
    <m/>
    <m/>
  </r>
  <r>
    <x v="1"/>
    <s v="MWR"/>
    <m/>
    <s v=" Dallas 2022 MIT Mainframe DR Exercise"/>
    <s v="CE"/>
    <s v="Cobol, DB2"/>
    <s v="WB-BPP1"/>
    <s v="Ruben Rodriguez "/>
    <x v="0"/>
    <x v="2"/>
    <x v="1"/>
    <x v="5"/>
    <s v="Nov-22"/>
    <x v="0"/>
    <n v="10"/>
    <m/>
    <m/>
    <m/>
    <m/>
    <m/>
    <m/>
    <m/>
    <m/>
    <m/>
    <m/>
    <m/>
    <m/>
    <m/>
    <m/>
    <n v="10"/>
    <m/>
    <m/>
    <m/>
    <m/>
    <m/>
    <m/>
    <m/>
  </r>
  <r>
    <x v="1"/>
    <s v="MWR"/>
    <m/>
    <s v=" Dallas 2022 MIT Mainframe DR Exercise"/>
    <s v="CRIS ASBS-MF"/>
    <s v="Cobol, DB2"/>
    <s v="SW-CRIS-Billing "/>
    <s v="Ruben Rodriguez "/>
    <x v="0"/>
    <x v="1"/>
    <x v="1"/>
    <x v="5"/>
    <s v="Nov-22"/>
    <x v="0"/>
    <n v="15"/>
    <m/>
    <m/>
    <m/>
    <m/>
    <m/>
    <m/>
    <m/>
    <m/>
    <m/>
    <m/>
    <m/>
    <m/>
    <m/>
    <m/>
    <n v="15"/>
    <m/>
    <m/>
    <m/>
    <m/>
    <m/>
    <m/>
    <m/>
  </r>
  <r>
    <x v="1"/>
    <s v="MWR"/>
    <m/>
    <s v=" Dallas 2022 MIT Mainframe DR Exercise"/>
    <s v="CRIS DOWNSTREAM"/>
    <s v="Cobol, DB2"/>
    <s v="SW-CRIS-Billing "/>
    <s v="Ruben Rodriguez "/>
    <x v="0"/>
    <x v="1"/>
    <x v="1"/>
    <x v="5"/>
    <s v="Nov-22"/>
    <x v="0"/>
    <n v="15"/>
    <m/>
    <m/>
    <m/>
    <m/>
    <m/>
    <m/>
    <m/>
    <m/>
    <m/>
    <m/>
    <m/>
    <m/>
    <m/>
    <m/>
    <n v="15"/>
    <m/>
    <m/>
    <m/>
    <m/>
    <m/>
    <m/>
    <m/>
  </r>
  <r>
    <x v="1"/>
    <s v="MWR"/>
    <m/>
    <s v=" Dallas 2022 MIT Mainframe DR Exercise"/>
    <s v="CRIS STUDIES"/>
    <s v="Cobol, DB2"/>
    <s v="SW-CRIS-Billing "/>
    <s v="Ruben Rodriguez "/>
    <x v="0"/>
    <x v="1"/>
    <x v="1"/>
    <x v="5"/>
    <s v="Nov-22"/>
    <x v="0"/>
    <n v="15"/>
    <m/>
    <m/>
    <m/>
    <m/>
    <m/>
    <m/>
    <m/>
    <m/>
    <m/>
    <m/>
    <m/>
    <m/>
    <m/>
    <m/>
    <n v="15"/>
    <m/>
    <m/>
    <m/>
    <m/>
    <m/>
    <m/>
    <m/>
  </r>
  <r>
    <x v="1"/>
    <s v="MWR"/>
    <m/>
    <s v=" Dallas 2022 MIT Mainframe DR Exercise"/>
    <s v="CRIS Services"/>
    <s v="Cobol, IMS-DB"/>
    <s v="SW-CRIS-Billing "/>
    <s v="Ruben Rodriguez "/>
    <x v="0"/>
    <x v="1"/>
    <x v="1"/>
    <x v="5"/>
    <s v="Nov-22"/>
    <x v="0"/>
    <n v="25"/>
    <m/>
    <m/>
    <m/>
    <m/>
    <m/>
    <m/>
    <m/>
    <m/>
    <m/>
    <m/>
    <m/>
    <m/>
    <m/>
    <m/>
    <n v="25"/>
    <m/>
    <m/>
    <m/>
    <m/>
    <m/>
    <m/>
    <m/>
  </r>
  <r>
    <x v="0"/>
    <s v="PID"/>
    <m/>
    <s v="PID#507236/PMT413009 Telco Southwest Biller Enhance 911 Data for Reporting"/>
    <s v="CRIS Services"/>
    <s v="Cobol, IMS-DB"/>
    <s v="SW-CRIS-Billing "/>
    <s v="Ruben Rodriguez "/>
    <x v="0"/>
    <x v="1"/>
    <x v="1"/>
    <x v="14"/>
    <s v="Nov-23"/>
    <x v="0"/>
    <n v="160"/>
    <m/>
    <m/>
    <m/>
    <m/>
    <m/>
    <m/>
    <m/>
    <m/>
    <m/>
    <m/>
    <m/>
    <m/>
    <m/>
    <m/>
    <m/>
    <n v="20"/>
    <n v="0"/>
    <n v="0"/>
    <n v="0"/>
    <n v="20"/>
    <n v="20"/>
    <n v="20"/>
  </r>
  <r>
    <x v="1"/>
    <s v="MWR"/>
    <m/>
    <s v="DX615 Compress/Uncompress not functioning properly with CN0E"/>
    <s v="CRIS Services"/>
    <s v="Cobol, IMS-DB"/>
    <s v="SW-CRIS-Billing "/>
    <s v="Ruben Rodriguez "/>
    <x v="0"/>
    <x v="1"/>
    <x v="1"/>
    <x v="8"/>
    <s v="TBD"/>
    <x v="1"/>
    <m/>
    <m/>
    <m/>
    <m/>
    <m/>
    <m/>
    <m/>
    <m/>
    <m/>
    <m/>
    <m/>
    <m/>
    <m/>
    <m/>
    <m/>
    <m/>
    <m/>
    <m/>
    <m/>
    <m/>
    <m/>
    <m/>
    <m/>
  </r>
  <r>
    <x v="1"/>
    <s v="MWR"/>
    <m/>
    <s v="St Louis 2022 MIT Mainframe DR Exercise"/>
    <s v="CR"/>
    <s v="Cobol, DB2"/>
    <s v="WB-BPP1"/>
    <s v="Ruben Rodriguez "/>
    <x v="0"/>
    <x v="2"/>
    <x v="1"/>
    <x v="6"/>
    <s v="Sep-22"/>
    <x v="0"/>
    <n v="30"/>
    <m/>
    <m/>
    <m/>
    <m/>
    <m/>
    <m/>
    <m/>
    <m/>
    <m/>
    <m/>
    <m/>
    <m/>
    <n v="30"/>
    <m/>
    <m/>
    <m/>
    <m/>
    <m/>
    <m/>
    <m/>
    <m/>
    <m/>
  </r>
  <r>
    <x v="1"/>
    <s v="MWR"/>
    <m/>
    <s v="St Louis 2022 MIT Mainframe DR Exercise"/>
    <s v="AGG"/>
    <s v="Cobol, DB2"/>
    <s v="WB-BPP1"/>
    <s v="Ruben Rodriguez "/>
    <x v="0"/>
    <x v="2"/>
    <x v="1"/>
    <x v="6"/>
    <s v="Sep-22"/>
    <x v="0"/>
    <n v="30"/>
    <m/>
    <m/>
    <m/>
    <m/>
    <m/>
    <m/>
    <m/>
    <m/>
    <m/>
    <m/>
    <m/>
    <m/>
    <n v="30"/>
    <m/>
    <m/>
    <m/>
    <m/>
    <m/>
    <m/>
    <m/>
    <m/>
    <m/>
  </r>
  <r>
    <x v="1"/>
    <s v="MWR"/>
    <m/>
    <s v="St Louis 2022 MIT Mainframe DR Exercise"/>
    <s v="ED"/>
    <s v="Cobol, DB2"/>
    <s v="WB-BPP1"/>
    <s v="Ruben Rodriguez "/>
    <x v="0"/>
    <x v="2"/>
    <x v="1"/>
    <x v="6"/>
    <s v="Sep-22"/>
    <x v="0"/>
    <n v="30"/>
    <m/>
    <m/>
    <m/>
    <m/>
    <m/>
    <m/>
    <m/>
    <m/>
    <m/>
    <m/>
    <m/>
    <m/>
    <n v="30"/>
    <m/>
    <m/>
    <m/>
    <m/>
    <m/>
    <m/>
    <m/>
    <m/>
    <m/>
  </r>
  <r>
    <x v="1"/>
    <s v="MWR"/>
    <m/>
    <s v="St Louis 2022 MIT Mainframe DR Exercise"/>
    <s v="T&amp;S"/>
    <s v="Cobol, DB2"/>
    <s v="WB-BPP1"/>
    <s v="Ruben Rodriguez "/>
    <x v="0"/>
    <x v="2"/>
    <x v="1"/>
    <x v="6"/>
    <s v="Sep-22"/>
    <x v="0"/>
    <n v="30"/>
    <m/>
    <m/>
    <m/>
    <m/>
    <m/>
    <m/>
    <m/>
    <m/>
    <m/>
    <m/>
    <m/>
    <m/>
    <n v="30"/>
    <m/>
    <m/>
    <m/>
    <m/>
    <m/>
    <m/>
    <m/>
    <m/>
    <m/>
  </r>
  <r>
    <x v="1"/>
    <s v="MWR"/>
    <m/>
    <s v="St Louis 2022 MIT Mainframe DR Exercise"/>
    <s v="DIAL"/>
    <s v="Cobol, DB2"/>
    <s v="WB-BPP1"/>
    <s v="Ruben Rodriguez "/>
    <x v="0"/>
    <x v="2"/>
    <x v="1"/>
    <x v="6"/>
    <s v="Sep-22"/>
    <x v="0"/>
    <n v="30"/>
    <m/>
    <m/>
    <m/>
    <m/>
    <m/>
    <m/>
    <m/>
    <m/>
    <m/>
    <m/>
    <m/>
    <m/>
    <n v="30"/>
    <m/>
    <m/>
    <m/>
    <m/>
    <m/>
    <m/>
    <m/>
    <m/>
    <m/>
  </r>
  <r>
    <x v="1"/>
    <s v="MWR"/>
    <m/>
    <s v="St Louis 2022 MIT Mainframe DR Exercise"/>
    <s v="BPPO"/>
    <s v="Cobol, DB2"/>
    <s v="WB-BPP1"/>
    <s v="Ruben Rodriguez "/>
    <x v="0"/>
    <x v="2"/>
    <x v="1"/>
    <x v="6"/>
    <s v="Sep-22"/>
    <x v="0"/>
    <n v="30"/>
    <m/>
    <m/>
    <m/>
    <m/>
    <m/>
    <m/>
    <m/>
    <m/>
    <m/>
    <m/>
    <m/>
    <m/>
    <n v="30"/>
    <m/>
    <m/>
    <m/>
    <m/>
    <m/>
    <m/>
    <m/>
    <m/>
    <m/>
  </r>
  <r>
    <x v="1"/>
    <s v="MWR"/>
    <m/>
    <s v="St Louis 2022 MIT Mainframe DR Exercise"/>
    <s v="CSOS"/>
    <s v="Cobol, DB2"/>
    <s v="WB-BPP1"/>
    <s v="Ruben Rodriguez "/>
    <x v="0"/>
    <x v="2"/>
    <x v="1"/>
    <x v="6"/>
    <s v="Sep-22"/>
    <x v="0"/>
    <n v="30"/>
    <m/>
    <m/>
    <m/>
    <m/>
    <m/>
    <m/>
    <m/>
    <m/>
    <m/>
    <m/>
    <m/>
    <m/>
    <n v="30"/>
    <m/>
    <m/>
    <m/>
    <m/>
    <m/>
    <m/>
    <m/>
    <m/>
    <m/>
  </r>
  <r>
    <x v="1"/>
    <s v="MWR"/>
    <m/>
    <s v="St Louis 2022 MIT Mainframe DR Exercise"/>
    <s v="PRDB"/>
    <s v="Cobol, DB2"/>
    <s v="WB-BPP1"/>
    <s v="Ruben Rodriguez "/>
    <x v="0"/>
    <x v="2"/>
    <x v="1"/>
    <x v="6"/>
    <s v="Sep-22"/>
    <x v="0"/>
    <n v="30"/>
    <m/>
    <m/>
    <m/>
    <m/>
    <m/>
    <m/>
    <m/>
    <m/>
    <m/>
    <m/>
    <m/>
    <m/>
    <n v="30"/>
    <m/>
    <m/>
    <m/>
    <m/>
    <m/>
    <m/>
    <m/>
    <m/>
    <m/>
  </r>
  <r>
    <x v="1"/>
    <s v="MWR"/>
    <m/>
    <s v="St Louis 2022 MIT Mainframe DR Exercise"/>
    <s v="SD/SU"/>
    <s v="Cobol, DB2"/>
    <s v="WB-BPP1"/>
    <s v="Ruben Rodriguez "/>
    <x v="0"/>
    <x v="2"/>
    <x v="1"/>
    <x v="6"/>
    <s v="Sep-22"/>
    <x v="0"/>
    <n v="30"/>
    <m/>
    <m/>
    <m/>
    <m/>
    <m/>
    <m/>
    <m/>
    <m/>
    <m/>
    <m/>
    <m/>
    <m/>
    <n v="30"/>
    <m/>
    <m/>
    <m/>
    <m/>
    <m/>
    <m/>
    <m/>
    <m/>
    <m/>
  </r>
  <r>
    <x v="1"/>
    <s v="MWR"/>
    <m/>
    <s v="St Louis 2022 MIT Mainframe DR Exercise"/>
    <s v="RTM"/>
    <s v="Cobol, DB2"/>
    <s v="WB-BPP1"/>
    <s v="Ruben Rodriguez "/>
    <x v="0"/>
    <x v="2"/>
    <x v="1"/>
    <x v="6"/>
    <s v="Sep-22"/>
    <x v="0"/>
    <n v="30"/>
    <m/>
    <m/>
    <m/>
    <m/>
    <m/>
    <m/>
    <m/>
    <m/>
    <m/>
    <m/>
    <m/>
    <m/>
    <n v="30"/>
    <m/>
    <m/>
    <m/>
    <m/>
    <m/>
    <m/>
    <m/>
    <m/>
    <m/>
  </r>
  <r>
    <x v="1"/>
    <s v="MWR"/>
    <m/>
    <s v="St Louis 2022 MIT Mainframe DR Exercise"/>
    <s v="BDI"/>
    <s v="Cobol, DB2"/>
    <s v="WB-BPP1"/>
    <s v="Ruben Rodriguez "/>
    <x v="0"/>
    <x v="2"/>
    <x v="1"/>
    <x v="6"/>
    <s v="Sep-22"/>
    <x v="0"/>
    <n v="30"/>
    <m/>
    <m/>
    <m/>
    <m/>
    <m/>
    <m/>
    <m/>
    <m/>
    <m/>
    <m/>
    <m/>
    <m/>
    <n v="30"/>
    <m/>
    <m/>
    <m/>
    <m/>
    <m/>
    <m/>
    <m/>
    <m/>
    <m/>
  </r>
  <r>
    <x v="1"/>
    <s v="MWR"/>
    <m/>
    <s v="St Louis 2022 MIT Mainframe DR Exercise"/>
    <s v="ETI"/>
    <s v="Cobol, DB2"/>
    <s v="WB-BPP1"/>
    <s v="Ruben Rodriguez "/>
    <x v="0"/>
    <x v="2"/>
    <x v="1"/>
    <x v="6"/>
    <s v="Sep-22"/>
    <x v="0"/>
    <n v="30"/>
    <m/>
    <m/>
    <m/>
    <m/>
    <m/>
    <m/>
    <m/>
    <m/>
    <m/>
    <m/>
    <m/>
    <m/>
    <n v="30"/>
    <m/>
    <m/>
    <m/>
    <m/>
    <m/>
    <m/>
    <m/>
    <m/>
    <m/>
  </r>
  <r>
    <x v="1"/>
    <s v="MWR"/>
    <m/>
    <s v="Dallas 2022 MIT Mainframe DR Exercise"/>
    <s v="ED"/>
    <s v="Cobol, DB2"/>
    <s v="WB-BPP1"/>
    <s v="Ruben Rodriguez "/>
    <x v="0"/>
    <x v="2"/>
    <x v="1"/>
    <x v="5"/>
    <s v="Nov-22"/>
    <x v="0"/>
    <n v="30"/>
    <m/>
    <m/>
    <m/>
    <m/>
    <m/>
    <m/>
    <m/>
    <m/>
    <m/>
    <m/>
    <m/>
    <m/>
    <m/>
    <m/>
    <n v="30"/>
    <m/>
    <m/>
    <m/>
    <m/>
    <m/>
    <m/>
    <m/>
  </r>
  <r>
    <x v="0"/>
    <s v="PID"/>
    <m/>
    <s v="PID 413008, PMT 507233 Telco West biller Enhance 911 Data to reporting "/>
    <s v="T&amp;S"/>
    <s v="Cobol, DB2"/>
    <s v="WB-BPP1"/>
    <s v="Ruben Rodriguez "/>
    <x v="0"/>
    <x v="2"/>
    <x v="1"/>
    <x v="15"/>
    <s v="Jun-23"/>
    <x v="0"/>
    <n v="1600"/>
    <m/>
    <m/>
    <m/>
    <m/>
    <m/>
    <m/>
    <m/>
    <m/>
    <m/>
    <m/>
    <m/>
    <m/>
    <m/>
    <m/>
    <n v="150"/>
    <n v="200"/>
    <n v="300"/>
    <n v="300"/>
    <n v="300"/>
    <n v="200"/>
    <n v="100"/>
    <n v="50"/>
  </r>
  <r>
    <x v="0"/>
    <s v="PID"/>
    <m/>
    <s v="PID 413008, PMT 507233 Telco West biller Enhance 911 Data to reporting "/>
    <s v="CR"/>
    <s v="Cobol, DB2"/>
    <s v="WB-BPP1"/>
    <s v="Ruben Rodriguez "/>
    <x v="0"/>
    <x v="2"/>
    <x v="1"/>
    <x v="15"/>
    <s v="Jun-23"/>
    <x v="0"/>
    <n v="800"/>
    <m/>
    <m/>
    <m/>
    <m/>
    <m/>
    <m/>
    <m/>
    <m/>
    <m/>
    <m/>
    <m/>
    <m/>
    <m/>
    <m/>
    <n v="75"/>
    <n v="100"/>
    <n v="150"/>
    <n v="150"/>
    <n v="150"/>
    <n v="100"/>
    <n v="50"/>
    <n v="25"/>
  </r>
  <r>
    <x v="0"/>
    <s v="PID"/>
    <m/>
    <s v="PID 413008, PMT 506482 Telco West biller Enhance 911 Data to reporting "/>
    <s v="AGG"/>
    <s v="Cobol, DB2"/>
    <s v="WB-BPP1"/>
    <s v="Ruben Rodriguez "/>
    <x v="0"/>
    <x v="2"/>
    <x v="1"/>
    <x v="15"/>
    <s v="Jun-23"/>
    <x v="0"/>
    <n v="240"/>
    <m/>
    <m/>
    <m/>
    <m/>
    <m/>
    <m/>
    <m/>
    <m/>
    <m/>
    <m/>
    <m/>
    <m/>
    <m/>
    <m/>
    <n v="25"/>
    <n v="25"/>
    <n v="50"/>
    <n v="50"/>
    <n v="50"/>
    <n v="20"/>
    <n v="10"/>
    <n v="10"/>
  </r>
  <r>
    <x v="0"/>
    <s v="PID"/>
    <m/>
    <s v="PID 413008, PMT 506482 Telco West biller Enhance 911 Data to reporting "/>
    <s v="BDI"/>
    <s v="Cobol, DB2"/>
    <s v="WB-BPP1"/>
    <s v="Ruben Rodriguez "/>
    <x v="0"/>
    <x v="2"/>
    <x v="1"/>
    <x v="15"/>
    <s v="Jun-23"/>
    <x v="0"/>
    <n v="900"/>
    <m/>
    <m/>
    <m/>
    <m/>
    <m/>
    <m/>
    <m/>
    <m/>
    <m/>
    <m/>
    <m/>
    <m/>
    <m/>
    <m/>
    <n v="100"/>
    <n v="120"/>
    <n v="150"/>
    <n v="170"/>
    <n v="170"/>
    <n v="125"/>
    <n v="65"/>
    <n v="60"/>
  </r>
  <r>
    <x v="1"/>
    <s v="MWR"/>
    <m/>
    <s v="St Louis 2022 MIT Mainframe DR Exercise"/>
    <s v="TCAM"/>
    <s v="Cobol, DB2"/>
    <s v="SALES"/>
    <s v="Ruben Rodriguez "/>
    <x v="0"/>
    <x v="3"/>
    <x v="1"/>
    <x v="6"/>
    <s v="Sep-22"/>
    <x v="0"/>
    <n v="35"/>
    <m/>
    <m/>
    <m/>
    <m/>
    <m/>
    <m/>
    <m/>
    <m/>
    <m/>
    <m/>
    <m/>
    <m/>
    <n v="35"/>
    <m/>
    <m/>
    <m/>
    <m/>
    <m/>
    <m/>
    <m/>
    <m/>
    <m/>
  </r>
  <r>
    <x v="1"/>
    <s v="MWR"/>
    <m/>
    <s v="St Louis 2022 MIT Mainframe DR Exercise"/>
    <s v="AMI/MAP"/>
    <s v="COBOL, Teradata"/>
    <s v="SALES"/>
    <s v="Ruben Rodriguez "/>
    <x v="0"/>
    <x v="3"/>
    <x v="1"/>
    <x v="6"/>
    <s v="Sep-22"/>
    <x v="0"/>
    <n v="35"/>
    <m/>
    <m/>
    <m/>
    <m/>
    <m/>
    <m/>
    <m/>
    <m/>
    <m/>
    <m/>
    <m/>
    <m/>
    <n v="35"/>
    <m/>
    <m/>
    <m/>
    <m/>
    <m/>
    <m/>
    <m/>
    <m/>
    <m/>
  </r>
  <r>
    <x v="1"/>
    <s v="MWR"/>
    <m/>
    <s v="Dallas 2022 MIT Mainframe DR Exercise"/>
    <s v="CARAT-MVS"/>
    <s v="Cobol, DB2"/>
    <s v="CARAT-MVS"/>
    <s v="Ruben Rodriguez "/>
    <x v="0"/>
    <x v="3"/>
    <x v="1"/>
    <x v="5"/>
    <s v="Nov-22"/>
    <x v="0"/>
    <n v="120"/>
    <m/>
    <m/>
    <m/>
    <m/>
    <m/>
    <m/>
    <m/>
    <m/>
    <m/>
    <m/>
    <m/>
    <m/>
    <n v="35"/>
    <m/>
    <n v="120"/>
    <m/>
    <m/>
    <m/>
    <m/>
    <m/>
    <m/>
    <m/>
  </r>
  <r>
    <x v="0"/>
    <s v="PID"/>
    <m/>
    <s v="OOM664 Complete Link Utilization of USOCs effort - CRIS West"/>
    <s v="BPPO"/>
    <s v="Cobol, DB2"/>
    <s v="WB-BPP1"/>
    <s v="Ruben Rodriguez "/>
    <x v="0"/>
    <x v="2"/>
    <x v="1"/>
    <x v="14"/>
    <s v="Nov-23"/>
    <x v="1"/>
    <n v="70"/>
    <m/>
    <m/>
    <m/>
    <m/>
    <m/>
    <m/>
    <m/>
    <m/>
    <m/>
    <m/>
    <m/>
    <m/>
    <m/>
    <m/>
    <m/>
    <m/>
    <m/>
    <m/>
    <m/>
    <n v="10"/>
    <n v="20"/>
    <n v="20"/>
  </r>
  <r>
    <x v="0"/>
    <s v="PID"/>
    <m/>
    <s v="OOM664 Complete Link Utilization of USOCs effort - CRIS West"/>
    <s v="CR"/>
    <s v="Cobol, DB2"/>
    <s v="WB-BPP1"/>
    <s v="Ruben Rodriguez "/>
    <x v="0"/>
    <x v="2"/>
    <x v="1"/>
    <x v="14"/>
    <s v="Nov-23"/>
    <x v="1"/>
    <n v="300"/>
    <m/>
    <m/>
    <m/>
    <m/>
    <m/>
    <m/>
    <m/>
    <m/>
    <m/>
    <m/>
    <m/>
    <m/>
    <m/>
    <m/>
    <m/>
    <m/>
    <m/>
    <m/>
    <m/>
    <n v="30"/>
    <n v="50"/>
    <n v="80"/>
  </r>
  <r>
    <x v="0"/>
    <s v="PID"/>
    <m/>
    <s v="OOM664 Complete Link Utilization of USOCs effort - CRIS West"/>
    <s v="DIAL"/>
    <s v="Cobol, DB2"/>
    <s v="WB-BPP1"/>
    <s v="Ruben Rodriguez "/>
    <x v="0"/>
    <x v="2"/>
    <x v="1"/>
    <x v="14"/>
    <s v="Nov-23"/>
    <x v="1"/>
    <n v="100"/>
    <m/>
    <m/>
    <m/>
    <m/>
    <m/>
    <m/>
    <m/>
    <m/>
    <m/>
    <m/>
    <m/>
    <m/>
    <m/>
    <m/>
    <m/>
    <m/>
    <m/>
    <m/>
    <m/>
    <n v="10"/>
    <n v="20"/>
    <n v="30"/>
  </r>
  <r>
    <x v="0"/>
    <s v="PID"/>
    <m/>
    <s v="OOM664 Complete Link Utilization of USOCs effort - CRIS West"/>
    <s v="ED"/>
    <s v="Cobol, DB2"/>
    <s v="WB-BPP1"/>
    <s v="Ruben Rodriguez "/>
    <x v="0"/>
    <x v="2"/>
    <x v="1"/>
    <x v="14"/>
    <s v="Nov-23"/>
    <x v="1"/>
    <n v="500"/>
    <m/>
    <m/>
    <m/>
    <m/>
    <m/>
    <m/>
    <m/>
    <m/>
    <m/>
    <m/>
    <m/>
    <m/>
    <m/>
    <m/>
    <m/>
    <m/>
    <m/>
    <m/>
    <m/>
    <n v="50"/>
    <n v="100"/>
    <n v="120"/>
  </r>
  <r>
    <x v="0"/>
    <s v="PID"/>
    <m/>
    <s v="OOM664 Complete Link Utilization of USOCs effort - CRIS West"/>
    <s v="RTM"/>
    <s v="Cobol, DB2"/>
    <s v="WB-BPP1"/>
    <s v="Ruben Rodriguez "/>
    <x v="0"/>
    <x v="2"/>
    <x v="1"/>
    <x v="14"/>
    <s v="Nov-23"/>
    <x v="1"/>
    <n v="125"/>
    <m/>
    <m/>
    <m/>
    <m/>
    <m/>
    <m/>
    <m/>
    <m/>
    <m/>
    <m/>
    <m/>
    <m/>
    <m/>
    <m/>
    <m/>
    <m/>
    <m/>
    <m/>
    <m/>
    <n v="20"/>
    <n v="30"/>
    <n v="50"/>
  </r>
  <r>
    <x v="0"/>
    <s v="PID"/>
    <m/>
    <s v="PMT 493546 - Calnet MSO P5 conversion"/>
    <s v="CR"/>
    <s v="Cobol, DB2"/>
    <s v="WB-BPP1"/>
    <s v="Ruben Rodriguez "/>
    <x v="0"/>
    <x v="2"/>
    <x v="1"/>
    <x v="11"/>
    <s v="Oct-22"/>
    <x v="0"/>
    <n v="60"/>
    <m/>
    <m/>
    <n v="10"/>
    <n v="76"/>
    <n v="10"/>
    <m/>
    <m/>
    <m/>
    <m/>
    <m/>
    <m/>
    <m/>
    <m/>
    <n v="40"/>
    <n v="20"/>
    <m/>
    <m/>
    <m/>
    <m/>
    <m/>
    <m/>
    <m/>
  </r>
  <r>
    <x v="0"/>
    <s v="PID"/>
    <m/>
    <s v="PMT 493546 - Calnet MSO P6 conversion"/>
    <s v="CR"/>
    <s v="Cobol, DB2"/>
    <s v="WB-BPP1"/>
    <s v="Ruben Rodriguez "/>
    <x v="0"/>
    <x v="2"/>
    <x v="1"/>
    <x v="12"/>
    <s v="Mar-23"/>
    <x v="0"/>
    <n v="60"/>
    <m/>
    <m/>
    <m/>
    <m/>
    <m/>
    <m/>
    <m/>
    <m/>
    <m/>
    <m/>
    <m/>
    <m/>
    <m/>
    <m/>
    <m/>
    <m/>
    <m/>
    <m/>
    <n v="60"/>
    <m/>
    <m/>
    <m/>
  </r>
  <r>
    <x v="0"/>
    <s v="PID"/>
    <m/>
    <s v="PMT 493546 - Calnet MSO P6 conversion"/>
    <s v="DIAL"/>
    <s v="Cobol, DB2"/>
    <s v="WB-BPP1"/>
    <s v="Ruben Rodriguez "/>
    <x v="0"/>
    <x v="2"/>
    <x v="1"/>
    <x v="12"/>
    <s v="Mar-23"/>
    <x v="0"/>
    <n v="60"/>
    <m/>
    <m/>
    <m/>
    <m/>
    <m/>
    <m/>
    <m/>
    <m/>
    <m/>
    <m/>
    <m/>
    <m/>
    <m/>
    <m/>
    <m/>
    <m/>
    <m/>
    <m/>
    <n v="60"/>
    <m/>
    <m/>
    <m/>
  </r>
  <r>
    <x v="0"/>
    <s v="PID"/>
    <m/>
    <s v="PMT 493546 - Calnet MSO P5 conversion"/>
    <s v="DIAL"/>
    <s v="Cobol, DB2"/>
    <s v="WB-BPP1"/>
    <s v="Ruben Rodriguez "/>
    <x v="0"/>
    <x v="2"/>
    <x v="1"/>
    <x v="11"/>
    <s v="Oct-22"/>
    <x v="0"/>
    <n v="60"/>
    <m/>
    <m/>
    <m/>
    <m/>
    <m/>
    <m/>
    <m/>
    <m/>
    <m/>
    <m/>
    <m/>
    <m/>
    <m/>
    <n v="40"/>
    <n v="20"/>
    <m/>
    <m/>
    <m/>
    <m/>
    <m/>
    <m/>
    <m/>
  </r>
  <r>
    <x v="1"/>
    <s v="MWR"/>
    <m/>
    <s v="MWR #2008342 P01x S0C7 issue permament resolution "/>
    <s v="CR"/>
    <s v="Cobol, DB2"/>
    <s v="WB-BPP1"/>
    <s v="Ruben Rodriguez "/>
    <x v="0"/>
    <x v="2"/>
    <x v="1"/>
    <x v="5"/>
    <s v="Nov-22"/>
    <x v="0"/>
    <n v="150"/>
    <m/>
    <m/>
    <m/>
    <m/>
    <n v="30"/>
    <m/>
    <m/>
    <m/>
    <m/>
    <m/>
    <m/>
    <n v="40"/>
    <n v="40"/>
    <n v="60"/>
    <n v="10"/>
    <m/>
    <m/>
    <m/>
    <m/>
    <m/>
    <m/>
    <m/>
  </r>
  <r>
    <x v="0"/>
    <s v="SMB"/>
    <m/>
    <s v="Request#2006197 Database patching update TCAM"/>
    <s v="TCAM"/>
    <s v="Cobol, DB2"/>
    <s v="SALES"/>
    <s v="Ruben Rodriguez "/>
    <x v="0"/>
    <x v="3"/>
    <x v="1"/>
    <x v="11"/>
    <s v="Oct-22"/>
    <x v="0"/>
    <n v="20"/>
    <m/>
    <m/>
    <m/>
    <m/>
    <n v="30"/>
    <m/>
    <m/>
    <m/>
    <m/>
    <m/>
    <m/>
    <s v="  "/>
    <s v=" "/>
    <n v="20"/>
    <m/>
    <m/>
    <m/>
    <m/>
    <m/>
    <m/>
    <m/>
    <m/>
  </r>
  <r>
    <x v="1"/>
    <s v="RD"/>
    <m/>
    <s v="SAFARI User Password Expiration "/>
    <s v="SAFARI-MF"/>
    <s v="Cobol, DB2"/>
    <s v="CARE-MF"/>
    <s v="James Koernig"/>
    <x v="1"/>
    <x v="1"/>
    <x v="1"/>
    <x v="11"/>
    <s v="Oct-22"/>
    <x v="0"/>
    <n v="124"/>
    <m/>
    <n v="30"/>
    <n v="40"/>
    <n v="20"/>
    <n v="30"/>
    <m/>
    <m/>
    <m/>
    <m/>
    <m/>
    <m/>
    <s v="  "/>
    <n v="24"/>
    <n v="100"/>
    <m/>
    <m/>
    <m/>
    <m/>
    <m/>
    <m/>
    <m/>
    <m/>
  </r>
  <r>
    <x v="1"/>
    <s v="RD"/>
    <m/>
    <s v="SAFARI User Password Expiration "/>
    <s v="RRS"/>
    <s v="Cobol, DB2"/>
    <s v="CARE-MF"/>
    <s v="James Koernig"/>
    <x v="1"/>
    <x v="1"/>
    <x v="1"/>
    <x v="11"/>
    <s v="Oct-22"/>
    <x v="0"/>
    <n v="80"/>
    <m/>
    <m/>
    <m/>
    <m/>
    <m/>
    <m/>
    <m/>
    <m/>
    <m/>
    <m/>
    <m/>
    <m/>
    <m/>
    <n v="80"/>
    <m/>
    <m/>
    <m/>
    <m/>
    <m/>
    <m/>
    <m/>
    <m/>
  </r>
  <r>
    <x v="1"/>
    <s v="Maintenance"/>
    <m/>
    <s v="Compliance Activities like RIMS validation , SAST scans_x000a_Interfacing application queries and Client Queries, System Documantation, Adhoc request, Meetings."/>
    <s v="SAFARI-MF"/>
    <s v="Cobol, DB2"/>
    <s v="CARE-MF"/>
    <s v="James Koernig"/>
    <x v="1"/>
    <x v="1"/>
    <x v="1"/>
    <x v="1"/>
    <s v="Ongoing"/>
    <x v="0"/>
    <n v="30"/>
    <m/>
    <m/>
    <m/>
    <m/>
    <m/>
    <m/>
    <m/>
    <m/>
    <m/>
    <m/>
    <n v="30"/>
    <n v="30"/>
    <n v="30"/>
    <n v="30"/>
    <n v="30"/>
    <n v="30"/>
    <n v="30"/>
    <n v="30"/>
    <n v="30"/>
    <n v="30"/>
    <n v="30"/>
    <n v="30"/>
  </r>
  <r>
    <x v="1"/>
    <s v="Maintenance"/>
    <n v="1"/>
    <s v="PSA activities - Rolebase maintenance &amp; verification of role on monthly basis, access request , updates in archer tool to maintain existing access of rolebase,  Interfacing application queries and Client Queries, System Documantation, Upstart pw change, Oracle DB patching, ASLA mechID pw change,VMS updates, GUI maintenance"/>
    <s v="TCAM"/>
    <s v="Cobol, DB2"/>
    <s v="SALES"/>
    <s v="Ruben Rodriguez "/>
    <x v="0"/>
    <x v="2"/>
    <x v="1"/>
    <x v="1"/>
    <s v="Ongoing"/>
    <x v="0"/>
    <m/>
    <n v="92"/>
    <n v="92"/>
    <n v="92"/>
    <n v="92"/>
    <n v="92"/>
    <n v="92"/>
    <n v="92"/>
    <n v="92"/>
    <n v="92"/>
    <n v="92"/>
    <n v="70"/>
    <n v="70"/>
    <n v="70"/>
    <n v="70"/>
    <n v="50"/>
    <n v="50"/>
    <n v="50"/>
    <n v="50"/>
    <n v="50"/>
    <n v="50"/>
    <n v="50"/>
    <n v="50"/>
  </r>
  <r>
    <x v="1"/>
    <s v="Maintenance"/>
    <n v="1"/>
    <s v="Job Abends/Production support"/>
    <s v="TCAM"/>
    <s v="Cobol, DB2"/>
    <s v="SALES"/>
    <s v="Ruben Rodriguez "/>
    <x v="0"/>
    <x v="2"/>
    <x v="1"/>
    <x v="1"/>
    <s v="Ongoing"/>
    <x v="0"/>
    <m/>
    <n v="40"/>
    <n v="40"/>
    <n v="40"/>
    <n v="40"/>
    <n v="40"/>
    <n v="40"/>
    <n v="40"/>
    <n v="40"/>
    <n v="40"/>
    <n v="40"/>
    <n v="30"/>
    <n v="30"/>
    <n v="30"/>
    <n v="30"/>
    <n v="30"/>
    <n v="30"/>
    <n v="30"/>
    <n v="30"/>
    <n v="30"/>
    <n v="30"/>
    <n v="30"/>
    <n v="30"/>
  </r>
  <r>
    <x v="1"/>
    <s v="Maintenance"/>
    <n v="1"/>
    <s v="ST Defect /ST Environment  setup support/RTS Defect/RTS support"/>
    <s v="TCAM"/>
    <s v="Cobol, DB2"/>
    <s v="SALES"/>
    <s v="Ruben Rodriguez "/>
    <x v="0"/>
    <x v="2"/>
    <x v="1"/>
    <x v="1"/>
    <s v="Ongoing"/>
    <x v="1"/>
    <m/>
    <m/>
    <m/>
    <m/>
    <m/>
    <m/>
    <m/>
    <m/>
    <m/>
    <m/>
    <m/>
    <m/>
    <m/>
    <m/>
    <m/>
    <m/>
    <m/>
    <m/>
    <m/>
    <m/>
    <m/>
    <m/>
    <m/>
  </r>
  <r>
    <x v="1"/>
    <s v="Maintenance"/>
    <n v="1"/>
    <s v="Weekly/Bi-weekly Meetings/Other Meetings "/>
    <s v="TCAM"/>
    <s v="Cobol, DB2"/>
    <s v="SALES"/>
    <s v="Ruben Rodriguez "/>
    <x v="0"/>
    <x v="2"/>
    <x v="1"/>
    <x v="1"/>
    <s v="Ongoing"/>
    <x v="0"/>
    <m/>
    <n v="20"/>
    <n v="20"/>
    <n v="20"/>
    <n v="20"/>
    <n v="20"/>
    <n v="20"/>
    <n v="20"/>
    <n v="20"/>
    <n v="20"/>
    <n v="20"/>
    <n v="10"/>
    <n v="10"/>
    <n v="10"/>
    <n v="10"/>
    <n v="5"/>
    <n v="5"/>
    <n v="5"/>
    <n v="5"/>
    <n v="5"/>
    <n v="5"/>
    <n v="5"/>
    <n v="5"/>
  </r>
  <r>
    <x v="1"/>
    <s v="Maintenance"/>
    <n v="1"/>
    <s v="AVT vulnerabilities/AVT scan fixes"/>
    <s v="TCAM"/>
    <s v="Cobol, DB2"/>
    <s v="SALES"/>
    <s v="Ruben Rodriguez "/>
    <x v="0"/>
    <x v="2"/>
    <x v="1"/>
    <x v="1"/>
    <s v="Ongoing"/>
    <x v="1"/>
    <m/>
    <n v="30"/>
    <n v="30"/>
    <n v="30"/>
    <n v="30"/>
    <n v="30"/>
    <n v="30"/>
    <n v="30"/>
    <n v="30"/>
    <n v="30"/>
    <n v="30"/>
    <m/>
    <m/>
    <m/>
    <m/>
    <m/>
    <m/>
    <m/>
    <m/>
    <m/>
    <m/>
    <m/>
    <m/>
  </r>
  <r>
    <x v="0"/>
    <s v="PID"/>
    <n v="4"/>
    <s v="PMT TBD CPE 400 OTSM interface change"/>
    <s v="CPE/400"/>
    <s v="AS400"/>
    <s v="BOSS-SW-ABOM"/>
    <s v="James Radtke"/>
    <x v="1"/>
    <x v="4"/>
    <x v="2"/>
    <x v="2"/>
    <s v="Feb-23"/>
    <x v="1"/>
    <n v="500"/>
    <m/>
    <m/>
    <m/>
    <m/>
    <m/>
    <m/>
    <m/>
    <m/>
    <m/>
    <m/>
    <m/>
    <m/>
    <m/>
    <m/>
    <m/>
    <m/>
    <m/>
    <m/>
    <m/>
    <m/>
    <m/>
    <m/>
  </r>
  <r>
    <x v="0"/>
    <s v="PID"/>
    <n v="4"/>
    <s v="PID 401587 ABOM retirement"/>
    <s v="ABOM"/>
    <s v="AS400"/>
    <s v="BOSS-SW-ABOM"/>
    <s v="James Radtke"/>
    <x v="1"/>
    <x v="4"/>
    <x v="2"/>
    <x v="4"/>
    <s v="Jul-22"/>
    <x v="1"/>
    <n v="1000"/>
    <m/>
    <m/>
    <m/>
    <m/>
    <m/>
    <m/>
    <m/>
    <m/>
    <m/>
    <m/>
    <n v="100"/>
    <m/>
    <m/>
    <m/>
    <m/>
    <m/>
    <m/>
    <m/>
    <m/>
    <m/>
    <m/>
    <m/>
  </r>
  <r>
    <x v="0"/>
    <s v="PID"/>
    <n v="4"/>
    <s v="PMT 504488 / PID 409511 IAMS # 6668 - _x000a_SecMod SDP SPI Scan Database encryption BOSS-SW"/>
    <s v="BOSS-SW"/>
    <s v="Cobol, IMS-DB, IMS-DC"/>
    <s v="BOSS-SW-ABOM"/>
    <s v="James Radtke"/>
    <x v="1"/>
    <x v="4"/>
    <x v="2"/>
    <x v="14"/>
    <s v="Nov-23"/>
    <x v="0"/>
    <n v="2041"/>
    <n v="388"/>
    <n v="388"/>
    <n v="388"/>
    <n v="388"/>
    <n v="388"/>
    <n v="388"/>
    <n v="388"/>
    <n v="388"/>
    <n v="396"/>
    <m/>
    <m/>
    <m/>
    <m/>
    <m/>
    <m/>
    <m/>
    <m/>
    <n v="150"/>
    <n v="200"/>
    <n v="250"/>
    <n v="250"/>
    <n v="250"/>
  </r>
  <r>
    <x v="0"/>
    <s v="PID"/>
    <n v="4"/>
    <s v="PMT 503220 Billing Saas Globys (EBAT Changes)"/>
    <s v="BOSS-SW"/>
    <s v="Cobol, IMS-DB, IMS-DC"/>
    <s v="BOSS-SW-ABOM"/>
    <s v="James Radtke"/>
    <x v="1"/>
    <x v="4"/>
    <x v="2"/>
    <x v="3"/>
    <s v="On hold"/>
    <x v="1"/>
    <n v="60"/>
    <m/>
    <m/>
    <m/>
    <m/>
    <m/>
    <m/>
    <m/>
    <m/>
    <m/>
    <m/>
    <m/>
    <m/>
    <m/>
    <m/>
    <m/>
    <m/>
    <m/>
    <m/>
    <m/>
    <m/>
    <m/>
    <m/>
  </r>
  <r>
    <x v="0"/>
    <s v="SMB"/>
    <n v="4"/>
    <s v="FW: Syncsort v3.1 Upgrade - Your Application May Be Impacted"/>
    <s v="BOSS-SW"/>
    <s v="Cobol, IMS-DB, IMS-DC"/>
    <s v="BOSS-SW-ABOM"/>
    <s v="James Radtke"/>
    <x v="1"/>
    <x v="4"/>
    <x v="2"/>
    <x v="5"/>
    <s v="Nov-22"/>
    <x v="1"/>
    <n v="40"/>
    <m/>
    <m/>
    <m/>
    <m/>
    <m/>
    <m/>
    <m/>
    <m/>
    <m/>
    <m/>
    <m/>
    <m/>
    <m/>
    <m/>
    <m/>
    <m/>
    <m/>
    <m/>
    <m/>
    <m/>
    <m/>
    <m/>
  </r>
  <r>
    <x v="0"/>
    <s v="SMB"/>
    <n v="4"/>
    <s v="SMB 1976739 BIMX/BIS"/>
    <s v="BOSS-SW"/>
    <s v="Cobol, IMS-DB, IMS-DC"/>
    <s v="BOSS-SW-ABOM"/>
    <s v="James Radtke"/>
    <x v="1"/>
    <x v="4"/>
    <x v="2"/>
    <x v="0"/>
    <s v="Dec-22"/>
    <x v="1"/>
    <n v="100"/>
    <m/>
    <m/>
    <m/>
    <m/>
    <m/>
    <m/>
    <m/>
    <m/>
    <m/>
    <m/>
    <m/>
    <m/>
    <m/>
    <m/>
    <m/>
    <m/>
    <m/>
    <m/>
    <m/>
    <m/>
    <m/>
    <m/>
  </r>
  <r>
    <x v="0"/>
    <s v="SMB"/>
    <n v="4"/>
    <s v="SMB 1976740 BIM/BIS"/>
    <s v="BOSS-SW"/>
    <s v="Cobol, IMS-DB, IMS-DC"/>
    <s v="BOSS-SW-ABOM"/>
    <s v="James Radtke"/>
    <x v="1"/>
    <x v="4"/>
    <x v="2"/>
    <x v="0"/>
    <s v="Dec-22"/>
    <x v="1"/>
    <n v="100"/>
    <m/>
    <m/>
    <m/>
    <m/>
    <m/>
    <m/>
    <m/>
    <m/>
    <m/>
    <m/>
    <m/>
    <m/>
    <m/>
    <m/>
    <m/>
    <m/>
    <m/>
    <m/>
    <m/>
    <m/>
    <m/>
    <m/>
  </r>
  <r>
    <x v="0"/>
    <s v="SMB"/>
    <n v="4"/>
    <s v="SMB 1991508 NDM delay fix"/>
    <s v="BOSS-SW"/>
    <s v="Cobol, IMS-DB, IMS-DC"/>
    <s v="BOSS-SW-ABOM"/>
    <s v="James Radtke"/>
    <x v="1"/>
    <x v="4"/>
    <x v="2"/>
    <x v="6"/>
    <s v="Sep-22"/>
    <x v="1"/>
    <n v="150"/>
    <m/>
    <m/>
    <m/>
    <m/>
    <m/>
    <m/>
    <m/>
    <m/>
    <m/>
    <m/>
    <m/>
    <m/>
    <m/>
    <m/>
    <m/>
    <m/>
    <m/>
    <m/>
    <m/>
    <m/>
    <m/>
    <m/>
  </r>
  <r>
    <x v="0"/>
    <s v="PID"/>
    <n v="4"/>
    <s v="PID 402963 Testing connectivity between BOSS-SW and WFA billing (Test Support)"/>
    <s v="BOSS-SW"/>
    <s v="Cobol, IMS-DB, IMS-DC"/>
    <s v="BOSS-SW-ABOM"/>
    <s v="James Radtke"/>
    <x v="1"/>
    <x v="4"/>
    <x v="2"/>
    <x v="2"/>
    <s v="Feb-23"/>
    <x v="0"/>
    <n v="30"/>
    <m/>
    <m/>
    <m/>
    <m/>
    <m/>
    <m/>
    <m/>
    <m/>
    <m/>
    <m/>
    <m/>
    <m/>
    <m/>
    <m/>
    <m/>
    <m/>
    <n v="25"/>
    <n v="5"/>
    <m/>
    <m/>
    <m/>
    <m/>
  </r>
  <r>
    <x v="0"/>
    <s v="PID"/>
    <n v="4"/>
    <s v="PMT506126 ZProtect"/>
    <s v="BOSS-SW"/>
    <s v="Cobol, IMS-DB, IMS-DC"/>
    <s v="BOSS-SW-ABOM"/>
    <s v="James Radtke"/>
    <x v="1"/>
    <x v="4"/>
    <x v="2"/>
    <x v="2"/>
    <s v="Feb-23"/>
    <x v="0"/>
    <n v="630"/>
    <m/>
    <m/>
    <m/>
    <m/>
    <m/>
    <m/>
    <m/>
    <m/>
    <m/>
    <m/>
    <m/>
    <m/>
    <m/>
    <m/>
    <n v="20"/>
    <n v="20"/>
    <n v="20"/>
    <n v="20"/>
    <m/>
    <m/>
    <m/>
    <m/>
  </r>
  <r>
    <x v="1"/>
    <s v="MWR"/>
    <n v="4"/>
    <s v="z15 CPU refresh "/>
    <s v="BOSS-SW"/>
    <s v="Cobol, IMS-DB, IMS-DC"/>
    <s v="BOSS-SW-ABOM"/>
    <s v="James Radtke"/>
    <x v="1"/>
    <x v="4"/>
    <x v="2"/>
    <x v="15"/>
    <s v="Jun-23"/>
    <x v="1"/>
    <n v="80"/>
    <m/>
    <m/>
    <m/>
    <m/>
    <m/>
    <m/>
    <m/>
    <m/>
    <m/>
    <m/>
    <m/>
    <m/>
    <m/>
    <m/>
    <m/>
    <m/>
    <m/>
    <m/>
    <m/>
    <m/>
    <m/>
    <m/>
  </r>
  <r>
    <x v="0"/>
    <s v="PID"/>
    <n v="4"/>
    <s v="PMT 505734 Dashboard Cloud Migration"/>
    <s v="BOSS-SW"/>
    <s v="Cobol, IMS-DB, IMS-DC"/>
    <s v="BOSS-SW-ABOM"/>
    <s v="James Radtke"/>
    <x v="1"/>
    <x v="4"/>
    <x v="2"/>
    <x v="3"/>
    <s v="On hold"/>
    <x v="1"/>
    <n v="30"/>
    <m/>
    <m/>
    <m/>
    <m/>
    <m/>
    <m/>
    <m/>
    <m/>
    <m/>
    <m/>
    <m/>
    <m/>
    <m/>
    <m/>
    <m/>
    <m/>
    <m/>
    <m/>
    <m/>
    <m/>
    <m/>
    <m/>
  </r>
  <r>
    <x v="1"/>
    <s v="Maintenance"/>
    <n v="16"/>
    <s v="TL-Mgnmt’- Aditi/Isti"/>
    <s v="GRP-BOSS-SW-ABOM"/>
    <s v="AS400"/>
    <s v="BOSS-SW-ABOM"/>
    <s v="James Radtke"/>
    <x v="1"/>
    <x v="4"/>
    <x v="2"/>
    <x v="1"/>
    <s v="Ongoing"/>
    <x v="1"/>
    <m/>
    <m/>
    <m/>
    <m/>
    <m/>
    <m/>
    <m/>
    <m/>
    <m/>
    <m/>
    <m/>
    <n v="86"/>
    <n v="86"/>
    <n v="86"/>
    <n v="86"/>
    <m/>
    <m/>
    <m/>
    <m/>
    <m/>
    <m/>
    <m/>
    <m/>
  </r>
  <r>
    <x v="0"/>
    <s v="PID"/>
    <n v="12"/>
    <s v="328680a Vista Mobility"/>
    <s v="Collects - SWBT"/>
    <s v="Cobol, IMS-DB"/>
    <s v="SW-USAGE"/>
    <s v="Greg Painter"/>
    <x v="0"/>
    <x v="4"/>
    <x v="2"/>
    <x v="5"/>
    <s v="Nov-22"/>
    <x v="0"/>
    <n v="75"/>
    <m/>
    <m/>
    <m/>
    <m/>
    <m/>
    <m/>
    <m/>
    <m/>
    <m/>
    <m/>
    <m/>
    <m/>
    <n v="30"/>
    <n v="35"/>
    <n v="10"/>
    <m/>
    <m/>
    <m/>
    <m/>
    <m/>
    <m/>
    <m/>
  </r>
  <r>
    <x v="0"/>
    <s v="PID"/>
    <n v="12"/>
    <s v="328680a Vista Mobility"/>
    <s v="ICBS"/>
    <s v="Cobol, IMS-DB"/>
    <s v="SW-USAGE"/>
    <s v="Greg Painter"/>
    <x v="0"/>
    <x v="4"/>
    <x v="2"/>
    <x v="5"/>
    <s v="Nov-22"/>
    <x v="0"/>
    <n v="75"/>
    <m/>
    <m/>
    <m/>
    <m/>
    <m/>
    <m/>
    <m/>
    <m/>
    <m/>
    <m/>
    <m/>
    <m/>
    <n v="30"/>
    <n v="35"/>
    <n v="10"/>
    <m/>
    <m/>
    <m/>
    <m/>
    <m/>
    <m/>
    <m/>
  </r>
  <r>
    <x v="0"/>
    <s v="PID"/>
    <n v="12"/>
    <s v="PID#409809 MO NPA 816 overlay with NPA 975 NPA Relief"/>
    <s v="Collects - SWBT"/>
    <s v="Cobol, IMS-DB"/>
    <s v="SW-USAGE"/>
    <s v="Greg Painter"/>
    <x v="0"/>
    <x v="4"/>
    <x v="2"/>
    <x v="5"/>
    <s v="Nov-22"/>
    <x v="0"/>
    <n v="20"/>
    <m/>
    <m/>
    <m/>
    <m/>
    <m/>
    <m/>
    <m/>
    <m/>
    <m/>
    <m/>
    <m/>
    <m/>
    <n v="10"/>
    <n v="5"/>
    <n v="5"/>
    <m/>
    <m/>
    <m/>
    <m/>
    <m/>
    <m/>
    <m/>
  </r>
  <r>
    <x v="1"/>
    <s v="RD"/>
    <n v="12"/>
    <s v="RD1382-CR-2206-0734"/>
    <s v="PTC"/>
    <s v="Cobol, IMS-DB"/>
    <s v="SW-USAGE"/>
    <s v="Greg Painter"/>
    <x v="0"/>
    <x v="4"/>
    <x v="2"/>
    <x v="9"/>
    <s v="Aug-22"/>
    <x v="1"/>
    <n v="20"/>
    <m/>
    <m/>
    <m/>
    <m/>
    <m/>
    <m/>
    <m/>
    <m/>
    <m/>
    <m/>
    <m/>
    <m/>
    <m/>
    <m/>
    <m/>
    <m/>
    <m/>
    <m/>
    <m/>
    <m/>
    <m/>
    <m/>
  </r>
  <r>
    <x v="1"/>
    <s v="RD"/>
    <n v="12"/>
    <s v="RD0352-CR-2207-0355"/>
    <s v="Collects - SWBT"/>
    <s v="Cobol, IMS-DB"/>
    <s v="SW-USAGE"/>
    <s v="Greg Painter"/>
    <x v="0"/>
    <x v="4"/>
    <x v="2"/>
    <x v="4"/>
    <s v="Jul-22"/>
    <x v="1"/>
    <n v="20"/>
    <m/>
    <m/>
    <m/>
    <m/>
    <m/>
    <m/>
    <m/>
    <m/>
    <m/>
    <m/>
    <m/>
    <m/>
    <m/>
    <m/>
    <m/>
    <m/>
    <m/>
    <m/>
    <m/>
    <m/>
    <m/>
    <m/>
  </r>
  <r>
    <x v="1"/>
    <s v="RD"/>
    <n v="12"/>
    <s v="RD0352-CR-2207-0523"/>
    <s v="Collects - SWBT"/>
    <s v="Cobol, IMS-DB"/>
    <s v="SW-USAGE"/>
    <s v="Greg Painter"/>
    <x v="0"/>
    <x v="4"/>
    <x v="2"/>
    <x v="6"/>
    <s v="Sep-22"/>
    <x v="1"/>
    <n v="20"/>
    <m/>
    <m/>
    <m/>
    <m/>
    <m/>
    <m/>
    <m/>
    <m/>
    <m/>
    <m/>
    <m/>
    <m/>
    <m/>
    <m/>
    <m/>
    <m/>
    <m/>
    <m/>
    <m/>
    <m/>
    <m/>
    <m/>
  </r>
  <r>
    <x v="1"/>
    <s v="RD"/>
    <n v="12"/>
    <s v="RD0352-CR-2207-0790"/>
    <s v="Collects - SWBT"/>
    <s v="Cobol, IMS-DB"/>
    <s v="SW-USAGE"/>
    <s v="Greg Painter"/>
    <x v="0"/>
    <x v="4"/>
    <x v="2"/>
    <x v="9"/>
    <s v="Aug-22"/>
    <x v="1"/>
    <n v="20"/>
    <m/>
    <m/>
    <m/>
    <m/>
    <m/>
    <m/>
    <m/>
    <m/>
    <m/>
    <m/>
    <m/>
    <m/>
    <m/>
    <m/>
    <m/>
    <m/>
    <m/>
    <m/>
    <m/>
    <m/>
    <m/>
    <m/>
  </r>
  <r>
    <x v="1"/>
    <s v="RD"/>
    <n v="12"/>
    <s v="RD0352-CR-2208-0464"/>
    <s v="PTC"/>
    <s v="Cobol, IMS-DB"/>
    <s v="SW-USAGE"/>
    <s v="Greg Painter"/>
    <x v="0"/>
    <x v="4"/>
    <x v="2"/>
    <x v="9"/>
    <s v="Aug-22"/>
    <x v="0"/>
    <n v="20"/>
    <m/>
    <m/>
    <m/>
    <m/>
    <m/>
    <m/>
    <m/>
    <m/>
    <m/>
    <m/>
    <m/>
    <m/>
    <m/>
    <m/>
    <m/>
    <m/>
    <m/>
    <m/>
    <m/>
    <m/>
    <m/>
    <m/>
  </r>
  <r>
    <x v="1"/>
    <s v="RD"/>
    <n v="12"/>
    <s v="RD0352-CR-2208-0464"/>
    <s v="ICBS"/>
    <s v="Cobol, IMS-DB"/>
    <s v="SW-USAGE"/>
    <s v="Greg Painter"/>
    <x v="0"/>
    <x v="4"/>
    <x v="2"/>
    <x v="9"/>
    <s v="Aug-22"/>
    <x v="1"/>
    <n v="20"/>
    <m/>
    <m/>
    <m/>
    <m/>
    <m/>
    <m/>
    <m/>
    <m/>
    <m/>
    <m/>
    <m/>
    <m/>
    <m/>
    <m/>
    <m/>
    <m/>
    <m/>
    <m/>
    <m/>
    <m/>
    <m/>
    <m/>
  </r>
  <r>
    <x v="1"/>
    <s v="RD"/>
    <n v="12"/>
    <s v="RD0352-CR-2207-1061"/>
    <s v="Collects - SWBT"/>
    <s v="Cobol, IMS-DB"/>
    <s v="SW-USAGE"/>
    <s v="Greg Painter"/>
    <x v="0"/>
    <x v="4"/>
    <x v="2"/>
    <x v="9"/>
    <s v="Aug-22"/>
    <x v="1"/>
    <n v="20"/>
    <m/>
    <m/>
    <m/>
    <m/>
    <m/>
    <m/>
    <m/>
    <m/>
    <m/>
    <m/>
    <m/>
    <m/>
    <m/>
    <m/>
    <m/>
    <m/>
    <m/>
    <m/>
    <m/>
    <m/>
    <m/>
    <m/>
  </r>
  <r>
    <x v="1"/>
    <s v="RD"/>
    <n v="12"/>
    <s v="RD0352CR-2207-1105"/>
    <s v="Collects - SWBT"/>
    <s v="Cobol, IMS-DB"/>
    <s v="SW-USAGE"/>
    <s v="Greg Painter"/>
    <x v="0"/>
    <x v="4"/>
    <x v="2"/>
    <x v="9"/>
    <s v="Aug-22"/>
    <x v="0"/>
    <n v="20"/>
    <m/>
    <m/>
    <m/>
    <m/>
    <m/>
    <m/>
    <m/>
    <m/>
    <m/>
    <m/>
    <m/>
    <m/>
    <m/>
    <m/>
    <m/>
    <m/>
    <m/>
    <m/>
    <m/>
    <m/>
    <m/>
    <m/>
  </r>
  <r>
    <x v="1"/>
    <s v="MWR"/>
    <n v="12"/>
    <s v="TELCO-RDW connectivity for files"/>
    <s v="Collects - SWBT"/>
    <s v="Cobol, IMS-DB"/>
    <s v="SW-USAGE"/>
    <s v="Greg Painter"/>
    <x v="0"/>
    <x v="4"/>
    <x v="2"/>
    <x v="2"/>
    <s v="Feb-23"/>
    <x v="1"/>
    <n v="20"/>
    <m/>
    <m/>
    <m/>
    <m/>
    <m/>
    <m/>
    <m/>
    <m/>
    <m/>
    <m/>
    <m/>
    <m/>
    <m/>
    <m/>
    <m/>
    <m/>
    <m/>
    <m/>
    <m/>
    <m/>
    <m/>
    <m/>
  </r>
  <r>
    <x v="0"/>
    <s v="SMB"/>
    <n v="12"/>
    <s v="SMB# CAT9X File Transfer Automation"/>
    <s v="PTC"/>
    <s v="Cobol, IMS-DB"/>
    <s v="SW-USAGE"/>
    <s v="Greg Painter"/>
    <x v="0"/>
    <x v="4"/>
    <x v="2"/>
    <x v="0"/>
    <s v="Dec-22"/>
    <x v="0"/>
    <n v="120"/>
    <m/>
    <m/>
    <m/>
    <m/>
    <m/>
    <m/>
    <m/>
    <m/>
    <m/>
    <m/>
    <m/>
    <m/>
    <m/>
    <m/>
    <m/>
    <m/>
    <m/>
    <m/>
    <m/>
    <m/>
    <m/>
    <m/>
  </r>
  <r>
    <x v="1"/>
    <s v="MWR"/>
    <n v="12"/>
    <s v="Need to NDM WI, IN, OH and MI files"/>
    <s v="IBIS"/>
    <s v="Cobol, IMS-DB"/>
    <s v="SW-USAGE"/>
    <s v="Greg Painter"/>
    <x v="0"/>
    <x v="4"/>
    <x v="2"/>
    <x v="16"/>
    <s v="Jul-23"/>
    <x v="1"/>
    <n v="10"/>
    <m/>
    <m/>
    <m/>
    <m/>
    <m/>
    <m/>
    <m/>
    <m/>
    <m/>
    <m/>
    <m/>
    <m/>
    <m/>
    <m/>
    <m/>
    <m/>
    <m/>
    <m/>
    <m/>
    <m/>
    <m/>
    <m/>
  </r>
  <r>
    <x v="1"/>
    <s v="MWR"/>
    <n v="12"/>
    <s v="CAT9X files automation-PLUTO SNODE setup to receive files from SL0"/>
    <s v="IBIS"/>
    <s v="Cobol, IMS-DB"/>
    <s v="SW-USAGE"/>
    <s v="Greg Painter"/>
    <x v="0"/>
    <x v="4"/>
    <x v="2"/>
    <x v="16"/>
    <s v="Jul-23"/>
    <x v="1"/>
    <n v="50"/>
    <m/>
    <m/>
    <m/>
    <m/>
    <m/>
    <m/>
    <m/>
    <m/>
    <m/>
    <m/>
    <m/>
    <m/>
    <m/>
    <m/>
    <m/>
    <m/>
    <m/>
    <m/>
    <m/>
    <m/>
    <m/>
    <m/>
  </r>
  <r>
    <x v="1"/>
    <s v="MWR"/>
    <n v="12"/>
    <s v="CAT9X files automation-SNODE TDSTEL "/>
    <s v="PTC"/>
    <s v="Cobol, IMS-DB"/>
    <s v="SW-USAGE"/>
    <s v="Greg Painter"/>
    <x v="0"/>
    <x v="4"/>
    <x v="2"/>
    <x v="16"/>
    <s v="Jul-23"/>
    <x v="1"/>
    <n v="50"/>
    <m/>
    <m/>
    <m/>
    <m/>
    <m/>
    <m/>
    <m/>
    <m/>
    <m/>
    <m/>
    <m/>
    <m/>
    <m/>
    <m/>
    <m/>
    <m/>
    <m/>
    <m/>
    <m/>
    <m/>
    <m/>
    <m/>
  </r>
  <r>
    <x v="1"/>
    <s v="MWR"/>
    <n v="12"/>
    <s v="_x0009_Error - DTVSettlement FileParser_x000a_OBID-22227004"/>
    <s v="Collects - SWBT"/>
    <s v="Cobol, IMS-DB"/>
    <s v="SW-USAGE"/>
    <s v="Greg Painter"/>
    <x v="0"/>
    <x v="4"/>
    <x v="2"/>
    <x v="16"/>
    <s v="Jul-23"/>
    <x v="1"/>
    <n v="10"/>
    <m/>
    <m/>
    <m/>
    <m/>
    <m/>
    <m/>
    <m/>
    <m/>
    <m/>
    <m/>
    <m/>
    <m/>
    <m/>
    <m/>
    <m/>
    <m/>
    <m/>
    <m/>
    <m/>
    <m/>
    <m/>
    <m/>
  </r>
  <r>
    <x v="0"/>
    <s v="PID"/>
    <n v="3"/>
    <s v="PMT 500244 / PID 400838  Replace VicunLite - BDS_x000a__x000a_The project is resuming after being on hold. Currently re-estimation of efforts pending and target release is being discussed."/>
    <s v="ECRIS-CR RSI"/>
    <s v="Cobol, DB2"/>
    <s v="SW-CRIS"/>
    <s v="Ruben Rodriguez "/>
    <x v="0"/>
    <x v="4"/>
    <x v="2"/>
    <x v="14"/>
    <s v="Nov-23"/>
    <x v="0"/>
    <n v="4616"/>
    <m/>
    <m/>
    <m/>
    <m/>
    <m/>
    <m/>
    <m/>
    <m/>
    <m/>
    <m/>
    <m/>
    <m/>
    <m/>
    <m/>
    <m/>
    <m/>
    <m/>
    <m/>
    <m/>
    <m/>
    <m/>
    <m/>
  </r>
  <r>
    <x v="0"/>
    <s v="PID"/>
    <n v="3"/>
    <s v="PMT 500244 / PID 400838  Replace VicunLite - BDS_x000a__x000a_The project is resuming after being on hold. Currently re-estimation of efforts pending and target release is being discussed."/>
    <s v="Miscellaneous Rating"/>
    <s v="Cobol, DB2"/>
    <s v="SW-CRIS"/>
    <s v="Ruben Rodriguez "/>
    <x v="0"/>
    <x v="4"/>
    <x v="2"/>
    <x v="14"/>
    <s v="Nov-23"/>
    <x v="0"/>
    <n v="140"/>
    <m/>
    <m/>
    <m/>
    <m/>
    <m/>
    <m/>
    <m/>
    <m/>
    <m/>
    <m/>
    <m/>
    <m/>
    <m/>
    <m/>
    <m/>
    <m/>
    <m/>
    <m/>
    <m/>
    <m/>
    <m/>
    <m/>
  </r>
  <r>
    <x v="0"/>
    <s v="PID"/>
    <n v="3"/>
    <s v="PMT 500244 / PID 400838  Replace VicunLite - BDS_x000a__x000a_The project is resuming after being on hold. Currently re-estimation of efforts pending and target release is being discussed."/>
    <s v="ECRIS-CR RSI"/>
    <s v="Cobol, DB2"/>
    <s v="SW-CRIS"/>
    <s v="Ruben Rodriguez "/>
    <x v="0"/>
    <x v="4"/>
    <x v="2"/>
    <x v="17"/>
    <s v="Feb-24"/>
    <x v="0"/>
    <n v="900"/>
    <m/>
    <m/>
    <m/>
    <m/>
    <m/>
    <m/>
    <m/>
    <m/>
    <m/>
    <m/>
    <m/>
    <m/>
    <m/>
    <m/>
    <m/>
    <m/>
    <m/>
    <m/>
    <m/>
    <m/>
    <m/>
    <m/>
  </r>
  <r>
    <x v="0"/>
    <s v="PID"/>
    <n v="3"/>
    <s v="PMT 500244 / PID 400838  Replace VicunLite - BDS_x000a__x000a_The project is resuming after being on hold. Currently re-estimation of efforts pending and target release is being discussed."/>
    <s v="Miscellaneous Rating"/>
    <s v="Cobol, DB2"/>
    <s v="SW-CRIS"/>
    <s v="Ruben Rodriguez "/>
    <x v="0"/>
    <x v="4"/>
    <x v="2"/>
    <x v="17"/>
    <s v="Feb-24"/>
    <x v="0"/>
    <n v="100"/>
    <m/>
    <m/>
    <m/>
    <m/>
    <m/>
    <m/>
    <m/>
    <m/>
    <m/>
    <m/>
    <m/>
    <m/>
    <m/>
    <m/>
    <m/>
    <m/>
    <m/>
    <m/>
    <m/>
    <m/>
    <m/>
    <m/>
  </r>
  <r>
    <x v="0"/>
    <s v="PID"/>
    <n v="6"/>
    <s v="PMT 501174, PID 403132Mandate 107 Suicide Prevention Hotline Fee for Telco Accounts 988 (SW)"/>
    <s v="CRIS RC-RECON"/>
    <s v="Assembler"/>
    <s v="SW-CRIS"/>
    <s v="Ruben Rodriguez "/>
    <x v="0"/>
    <x v="4"/>
    <x v="2"/>
    <x v="8"/>
    <s v="TBD"/>
    <x v="1"/>
    <n v="800"/>
    <m/>
    <m/>
    <m/>
    <m/>
    <m/>
    <m/>
    <m/>
    <m/>
    <m/>
    <m/>
    <m/>
    <m/>
    <m/>
    <m/>
    <m/>
    <m/>
    <m/>
    <m/>
    <m/>
    <m/>
    <m/>
    <m/>
  </r>
  <r>
    <x v="0"/>
    <s v="PID"/>
    <n v="6"/>
    <s v="PMT 501174, PID 403132Mandate 107 Suicide Prevention Hotline Fee for Telco Accounts 988 (SW)"/>
    <s v="CRIS BCAP"/>
    <s v="PL1, Assembler"/>
    <s v="SW-CRIS"/>
    <s v="Ruben Rodriguez "/>
    <x v="0"/>
    <x v="4"/>
    <x v="2"/>
    <x v="8"/>
    <s v="TBD"/>
    <x v="1"/>
    <n v="800"/>
    <m/>
    <m/>
    <m/>
    <m/>
    <m/>
    <m/>
    <m/>
    <m/>
    <m/>
    <m/>
    <m/>
    <m/>
    <m/>
    <m/>
    <m/>
    <m/>
    <m/>
    <m/>
    <m/>
    <m/>
    <m/>
    <m/>
  </r>
  <r>
    <x v="0"/>
    <s v="PID"/>
    <n v="6"/>
    <s v="PMT 501174, PID 403132Mandate 107 Suicide Prevention Hotline Fee for Telco Accounts 988 (SW)"/>
    <s v="CRIS CASH"/>
    <s v="Assembler"/>
    <s v="SW-CRIS"/>
    <s v="Ruben Rodriguez "/>
    <x v="0"/>
    <x v="4"/>
    <x v="2"/>
    <x v="8"/>
    <s v="TBD"/>
    <x v="1"/>
    <n v="800"/>
    <m/>
    <m/>
    <m/>
    <m/>
    <m/>
    <m/>
    <m/>
    <m/>
    <m/>
    <m/>
    <m/>
    <m/>
    <m/>
    <m/>
    <m/>
    <m/>
    <m/>
    <m/>
    <m/>
    <m/>
    <m/>
    <m/>
  </r>
  <r>
    <x v="0"/>
    <s v="PID"/>
    <n v="4"/>
    <s v="PMT 501174, PID 403132Mandate 107 Suicide Prevention Hotline Fee for Telco Accounts 988 (SW)"/>
    <s v="ADR"/>
    <s v="Cobol, DB2"/>
    <s v="SW-CRIS"/>
    <s v="Ruben Rodriguez "/>
    <x v="0"/>
    <x v="4"/>
    <x v="2"/>
    <x v="8"/>
    <s v="TBD"/>
    <x v="1"/>
    <n v="800"/>
    <m/>
    <m/>
    <m/>
    <m/>
    <m/>
    <m/>
    <m/>
    <m/>
    <m/>
    <m/>
    <m/>
    <m/>
    <m/>
    <m/>
    <m/>
    <m/>
    <m/>
    <m/>
    <m/>
    <m/>
    <m/>
    <m/>
  </r>
  <r>
    <x v="0"/>
    <s v="PID"/>
    <n v="4"/>
    <s v="PMT 501174, PID 403132Mandate 107 Suicide Prevention Hotline Fee for Telco Accounts 988 (SW)"/>
    <s v="FSP"/>
    <s v="Cobol, DB2"/>
    <s v="SW-CRIS"/>
    <s v="Ruben Rodriguez "/>
    <x v="0"/>
    <x v="4"/>
    <x v="2"/>
    <x v="8"/>
    <s v="TBD"/>
    <x v="1"/>
    <n v="800"/>
    <m/>
    <m/>
    <m/>
    <m/>
    <m/>
    <m/>
    <m/>
    <m/>
    <m/>
    <m/>
    <m/>
    <m/>
    <m/>
    <m/>
    <m/>
    <m/>
    <m/>
    <m/>
    <m/>
    <m/>
    <m/>
    <m/>
  </r>
  <r>
    <x v="0"/>
    <s v="PID"/>
    <n v="4"/>
    <s v="PMT 501174, PID 403132Mandate 107 Suicide Prevention Hotline Fee for Telco Accounts 988 (SW)"/>
    <s v="HB"/>
    <s v="Cobol, DB2, CICS"/>
    <s v="SW-CRIS"/>
    <s v="Ruben Rodriguez "/>
    <x v="0"/>
    <x v="4"/>
    <x v="2"/>
    <x v="8"/>
    <s v="TBD"/>
    <x v="1"/>
    <n v="500"/>
    <m/>
    <m/>
    <m/>
    <m/>
    <m/>
    <m/>
    <m/>
    <m/>
    <m/>
    <m/>
    <m/>
    <m/>
    <m/>
    <m/>
    <m/>
    <m/>
    <m/>
    <m/>
    <m/>
    <m/>
    <m/>
    <m/>
  </r>
  <r>
    <x v="0"/>
    <s v="PID"/>
    <n v="6"/>
    <s v="PMT 500753/401127 SecMod EOSL 7337 Finish U2L Migration CAPM"/>
    <s v="CRIS BCAP"/>
    <s v="PL1, Assembler"/>
    <s v="SW-CRIS"/>
    <s v="Ruben Rodriguez "/>
    <x v="0"/>
    <x v="4"/>
    <x v="2"/>
    <x v="3"/>
    <s v="On hold"/>
    <x v="1"/>
    <n v="90"/>
    <m/>
    <m/>
    <m/>
    <m/>
    <m/>
    <m/>
    <m/>
    <m/>
    <m/>
    <m/>
    <m/>
    <m/>
    <m/>
    <m/>
    <m/>
    <m/>
    <m/>
    <m/>
    <m/>
    <m/>
    <m/>
    <m/>
  </r>
  <r>
    <x v="0"/>
    <s v="PID"/>
    <n v="6"/>
    <s v="PMT 500753/401127 SecMod EOSL 7337 Finish U2L Migration CAPM"/>
    <s v="CRIS CASH"/>
    <s v="Assembler"/>
    <s v="SW-CRIS"/>
    <s v="Ruben Rodriguez "/>
    <x v="0"/>
    <x v="4"/>
    <x v="2"/>
    <x v="3"/>
    <s v="On hold"/>
    <x v="1"/>
    <n v="330"/>
    <m/>
    <m/>
    <m/>
    <m/>
    <m/>
    <m/>
    <m/>
    <m/>
    <m/>
    <m/>
    <m/>
    <m/>
    <m/>
    <m/>
    <m/>
    <m/>
    <m/>
    <m/>
    <m/>
    <m/>
    <m/>
    <m/>
  </r>
  <r>
    <x v="0"/>
    <s v="PID"/>
    <n v="6"/>
    <s v="PMT 500753/401127 SecMod EOSL 7337 Finish U2L Migration CAPM"/>
    <s v="CRIS RC-RECON"/>
    <s v="Assembler"/>
    <s v="SW-CRIS"/>
    <s v="Ruben Rodriguez "/>
    <x v="0"/>
    <x v="4"/>
    <x v="2"/>
    <x v="3"/>
    <s v="On hold"/>
    <x v="1"/>
    <n v="90"/>
    <m/>
    <m/>
    <m/>
    <m/>
    <m/>
    <m/>
    <m/>
    <m/>
    <m/>
    <m/>
    <m/>
    <m/>
    <m/>
    <m/>
    <m/>
    <m/>
    <m/>
    <m/>
    <m/>
    <m/>
    <m/>
    <m/>
  </r>
  <r>
    <x v="0"/>
    <s v="PID"/>
    <n v="6"/>
    <s v="PMT# 496596/ PID# 328729  DCC RET 8716 CX0395 eTRACS"/>
    <s v="CRIS SO"/>
    <s v="Cobol, IMS-DB, Assembler"/>
    <s v="SW-CRIS"/>
    <s v="Ruben Rodriguez "/>
    <x v="0"/>
    <x v="4"/>
    <x v="2"/>
    <x v="3"/>
    <s v="On hold"/>
    <x v="1"/>
    <n v="410"/>
    <m/>
    <m/>
    <m/>
    <m/>
    <m/>
    <m/>
    <m/>
    <m/>
    <m/>
    <m/>
    <m/>
    <m/>
    <m/>
    <m/>
    <m/>
    <m/>
    <m/>
    <m/>
    <m/>
    <m/>
    <m/>
    <m/>
  </r>
  <r>
    <x v="0"/>
    <s v="PID"/>
    <n v="6"/>
    <s v="PMT# / PID# 10801 MR2000 Audit  project"/>
    <s v="CRIS SO"/>
    <s v="Cobol, IMS-DB, Assembler"/>
    <s v="SW-CRIS"/>
    <s v="Ruben Rodriguez "/>
    <x v="0"/>
    <x v="4"/>
    <x v="2"/>
    <x v="8"/>
    <s v="TBD"/>
    <x v="1"/>
    <n v="60"/>
    <m/>
    <m/>
    <m/>
    <m/>
    <m/>
    <m/>
    <m/>
    <m/>
    <m/>
    <m/>
    <m/>
    <m/>
    <m/>
    <m/>
    <m/>
    <m/>
    <m/>
    <m/>
    <m/>
    <m/>
    <m/>
    <m/>
  </r>
  <r>
    <x v="0"/>
    <s v="SMB"/>
    <n v="4"/>
    <s v="SMB 2047176: CICS on SLT2 (CAST, CBBH, and CQ90) CICS upgraded to CICS V6.1 RSU2209 (HB)"/>
    <s v="HB"/>
    <s v="Cobol, DB2, CICS"/>
    <s v="SW-CRIS"/>
    <s v="Ruben Rodriguez "/>
    <x v="0"/>
    <x v="4"/>
    <x v="2"/>
    <x v="13"/>
    <s v="Jan-23"/>
    <x v="0"/>
    <n v="40"/>
    <m/>
    <m/>
    <m/>
    <m/>
    <m/>
    <m/>
    <m/>
    <m/>
    <m/>
    <m/>
    <m/>
    <m/>
    <m/>
    <m/>
    <m/>
    <m/>
    <n v="40"/>
    <m/>
    <m/>
    <m/>
    <m/>
    <m/>
  </r>
  <r>
    <x v="0"/>
    <s v="SMB"/>
    <n v="4"/>
    <s v="SMB 2016240: CICS on AA00 upgraded to CICS V6.1 RSU2209 (SWHB)"/>
    <s v="SWHB"/>
    <s v="Cobol, DB2, CICS"/>
    <s v="SW-CRIS"/>
    <s v="Ruben Rodriguez "/>
    <x v="0"/>
    <x v="4"/>
    <x v="2"/>
    <x v="13"/>
    <s v="Jan-23"/>
    <x v="0"/>
    <n v="40"/>
    <m/>
    <m/>
    <m/>
    <m/>
    <m/>
    <m/>
    <m/>
    <m/>
    <m/>
    <m/>
    <m/>
    <m/>
    <m/>
    <m/>
    <m/>
    <m/>
    <n v="40"/>
    <m/>
    <m/>
    <m/>
    <m/>
    <m/>
  </r>
  <r>
    <x v="0"/>
    <s v="PID"/>
    <n v="6"/>
    <s v="PMT 505913/PID 411976 TULSA OKLAHOMA MIF MUNICIPAL INSPECTION FEE (R23.02)"/>
    <s v="CRIS RC-RECON"/>
    <s v="Assembler"/>
    <s v="SW-CRIS"/>
    <s v="Ruben Rodriguez "/>
    <x v="0"/>
    <x v="4"/>
    <x v="2"/>
    <x v="2"/>
    <s v="Feb-23"/>
    <x v="0"/>
    <n v="150"/>
    <m/>
    <m/>
    <m/>
    <m/>
    <m/>
    <m/>
    <m/>
    <m/>
    <m/>
    <m/>
    <m/>
    <m/>
    <m/>
    <m/>
    <n v="50"/>
    <n v="50"/>
    <n v="30"/>
    <n v="20"/>
    <m/>
    <m/>
    <m/>
    <m/>
  </r>
  <r>
    <x v="0"/>
    <s v="PID"/>
    <n v="6"/>
    <s v="PMT 505913/PID 411976 TULSA OKLAHOMA MIF MUNICIPAL INSPECTION FEE (R23.02)"/>
    <s v="CRIS BCAP"/>
    <s v="PL1, Assembler"/>
    <s v="SW-CRIS"/>
    <s v="Ruben Rodriguez "/>
    <x v="0"/>
    <x v="4"/>
    <x v="2"/>
    <x v="2"/>
    <s v="Feb-23"/>
    <x v="0"/>
    <n v="150"/>
    <m/>
    <m/>
    <m/>
    <m/>
    <m/>
    <m/>
    <m/>
    <m/>
    <m/>
    <m/>
    <m/>
    <m/>
    <m/>
    <m/>
    <n v="50"/>
    <n v="50"/>
    <n v="30"/>
    <n v="20"/>
    <m/>
    <m/>
    <m/>
    <m/>
  </r>
  <r>
    <x v="0"/>
    <s v="PID"/>
    <n v="6"/>
    <s v="PMT 505913/PID 411976 TULSA OKLAHOMA MIF MUNICIPAL INSPECTION FEE (R23.06)"/>
    <s v="CRIS CASH"/>
    <s v="Assembler"/>
    <s v="SW-CRIS"/>
    <s v="Ruben Rodriguez "/>
    <x v="0"/>
    <x v="4"/>
    <x v="2"/>
    <x v="15"/>
    <s v="Jun-23"/>
    <x v="0"/>
    <n v="2900"/>
    <m/>
    <m/>
    <m/>
    <m/>
    <m/>
    <m/>
    <m/>
    <m/>
    <m/>
    <m/>
    <m/>
    <m/>
    <m/>
    <m/>
    <n v="200"/>
    <n v="450"/>
    <n v="400"/>
    <n v="450"/>
    <n v="450"/>
    <n v="400"/>
    <n v="300"/>
    <n v="250"/>
  </r>
  <r>
    <x v="0"/>
    <s v="PID"/>
    <n v="6"/>
    <s v="PMT 505913/PID 411976 TULSA OKLAHOMA MIF MUNICIPAL INSPECTION FEE (R23.06)"/>
    <s v="CRIS BCAP"/>
    <s v="PL1, Assembler"/>
    <s v="SW-CRIS"/>
    <s v="Ruben Rodriguez "/>
    <x v="0"/>
    <x v="4"/>
    <x v="2"/>
    <x v="15"/>
    <s v="Jun-23"/>
    <x v="0"/>
    <n v="3350"/>
    <m/>
    <m/>
    <m/>
    <m/>
    <m/>
    <m/>
    <m/>
    <m/>
    <m/>
    <m/>
    <m/>
    <m/>
    <m/>
    <m/>
    <n v="150"/>
    <n v="350"/>
    <n v="650"/>
    <n v="700"/>
    <n v="550"/>
    <n v="550"/>
    <n v="200"/>
    <n v="200"/>
  </r>
  <r>
    <x v="0"/>
    <s v="PID"/>
    <n v="6"/>
    <s v="PMT 506126/PID 411900 EOSL Secure Data Upgrade to z Protect BOCRIS"/>
    <s v="CRIS RC-RECON"/>
    <s v="Assembler"/>
    <s v="SW-CRIS"/>
    <s v="Ruben Rodriguez "/>
    <x v="0"/>
    <x v="4"/>
    <x v="2"/>
    <x v="2"/>
    <s v="Feb-23"/>
    <x v="0"/>
    <n v="80"/>
    <m/>
    <m/>
    <m/>
    <m/>
    <m/>
    <m/>
    <m/>
    <m/>
    <m/>
    <m/>
    <m/>
    <m/>
    <m/>
    <m/>
    <n v="35"/>
    <n v="35"/>
    <n v="5"/>
    <n v="5"/>
    <m/>
    <m/>
    <m/>
    <m/>
  </r>
  <r>
    <x v="0"/>
    <s v="PID"/>
    <n v="6"/>
    <s v="PMT 506126/PID 411900 EOSL Secure Data Upgrade to z Protect BOCRIS"/>
    <s v="CRIS SO"/>
    <s v="Cobol, IMS-DB, Assembler"/>
    <s v="SW-CRIS"/>
    <s v="Ruben Rodriguez "/>
    <x v="0"/>
    <x v="4"/>
    <x v="2"/>
    <x v="2"/>
    <s v="Feb-23"/>
    <x v="0"/>
    <n v="80"/>
    <m/>
    <m/>
    <m/>
    <m/>
    <m/>
    <m/>
    <m/>
    <m/>
    <m/>
    <m/>
    <m/>
    <m/>
    <m/>
    <m/>
    <n v="35"/>
    <n v="35"/>
    <n v="5"/>
    <n v="5"/>
    <m/>
    <m/>
    <m/>
    <m/>
  </r>
  <r>
    <x v="0"/>
    <s v="PID"/>
    <n v="6"/>
    <s v="PMT 503220/PID 401659b Late Impact OOM, Billing SaaS Globys - Phase 2_x000a_Note: Not Committing this project as it cannot be worked upon due to capacity crunch"/>
    <s v="CRIS CASH"/>
    <s v="Assembler"/>
    <s v="SW-CRIS"/>
    <s v="Ruben Rodriguez "/>
    <x v="0"/>
    <x v="4"/>
    <x v="2"/>
    <x v="3"/>
    <s v="On hold"/>
    <x v="1"/>
    <n v="290"/>
    <m/>
    <m/>
    <m/>
    <m/>
    <m/>
    <m/>
    <m/>
    <m/>
    <m/>
    <m/>
    <m/>
    <m/>
    <m/>
    <m/>
    <m/>
    <m/>
    <m/>
    <m/>
    <m/>
    <m/>
    <m/>
    <m/>
  </r>
  <r>
    <x v="0"/>
    <s v="PID"/>
    <n v="4"/>
    <s v="CA Local E911"/>
    <s v="ADR"/>
    <s v="Cobol, DB2"/>
    <s v="SW-CRIS"/>
    <s v="Ruben Rodriguez "/>
    <x v="0"/>
    <x v="4"/>
    <x v="2"/>
    <x v="8"/>
    <s v="TBD"/>
    <x v="1"/>
    <n v="700"/>
    <m/>
    <m/>
    <m/>
    <m/>
    <m/>
    <m/>
    <m/>
    <m/>
    <m/>
    <m/>
    <m/>
    <m/>
    <m/>
    <m/>
    <m/>
    <m/>
    <m/>
    <m/>
    <m/>
    <m/>
    <m/>
    <m/>
  </r>
  <r>
    <x v="0"/>
    <s v="PID"/>
    <n v="4"/>
    <s v="CA Local E911"/>
    <s v="FSP"/>
    <s v="Cobol, DB2"/>
    <s v="SW-CRIS"/>
    <s v="Ruben Rodriguez "/>
    <x v="0"/>
    <x v="4"/>
    <x v="2"/>
    <x v="8"/>
    <s v="TBD"/>
    <x v="1"/>
    <n v="650"/>
    <m/>
    <m/>
    <m/>
    <m/>
    <m/>
    <m/>
    <m/>
    <m/>
    <m/>
    <m/>
    <m/>
    <m/>
    <m/>
    <m/>
    <m/>
    <m/>
    <m/>
    <m/>
    <m/>
    <m/>
    <m/>
    <m/>
  </r>
  <r>
    <x v="0"/>
    <s v="PID"/>
    <n v="4"/>
    <s v="PMT 506033, 409937a, CR234126  Mandate P115 Inclusion of the percentage based UUT on CAC in the Telco West Biller"/>
    <s v="HB"/>
    <s v="Cobol, DB2, CICS"/>
    <s v="SW-CRIS"/>
    <s v="Ruben Rodriguez "/>
    <x v="0"/>
    <x v="4"/>
    <x v="2"/>
    <x v="5"/>
    <s v="Nov-22"/>
    <x v="0"/>
    <n v="550"/>
    <m/>
    <m/>
    <m/>
    <m/>
    <m/>
    <m/>
    <m/>
    <m/>
    <m/>
    <m/>
    <m/>
    <m/>
    <m/>
    <m/>
    <n v="25"/>
    <m/>
    <m/>
    <m/>
    <m/>
    <m/>
    <m/>
    <m/>
  </r>
  <r>
    <x v="0"/>
    <s v="PID"/>
    <n v="4"/>
    <s v="PMT 506033, 409937a, CR234126  Mandate P115 Inclusion of the percentage based UUT on CAC in the Telco West Biller"/>
    <s v="ADR"/>
    <s v="Cobol, DB2"/>
    <s v="SW-CRIS"/>
    <s v="Ruben Rodriguez "/>
    <x v="0"/>
    <x v="4"/>
    <x v="2"/>
    <x v="11"/>
    <s v="Oct-22"/>
    <x v="0"/>
    <n v="45"/>
    <m/>
    <m/>
    <m/>
    <m/>
    <m/>
    <m/>
    <m/>
    <m/>
    <m/>
    <m/>
    <m/>
    <m/>
    <n v="25"/>
    <n v="20"/>
    <m/>
    <m/>
    <m/>
    <m/>
    <m/>
    <m/>
    <m/>
    <m/>
  </r>
  <r>
    <x v="0"/>
    <s v="PID"/>
    <n v="3"/>
    <s v="PMT #503168 / PID #326140bb  Cloud Modernization (CPNI DM)"/>
    <s v="InstaRate"/>
    <s v="Cobol, DB2"/>
    <s v="SW-CRIS"/>
    <s v="Ruben Rodriguez "/>
    <x v="0"/>
    <x v="4"/>
    <x v="2"/>
    <x v="3"/>
    <s v="On hold"/>
    <x v="1"/>
    <n v="80"/>
    <m/>
    <m/>
    <m/>
    <m/>
    <m/>
    <m/>
    <m/>
    <m/>
    <m/>
    <m/>
    <m/>
    <m/>
    <m/>
    <m/>
    <m/>
    <m/>
    <m/>
    <m/>
    <m/>
    <m/>
    <m/>
    <m/>
  </r>
  <r>
    <x v="0"/>
    <s v="PID"/>
    <n v="6"/>
    <s v="LSB Cloud Modernization - PID- 326140eg - CRIS CASH "/>
    <s v="CRIS CASH"/>
    <s v="Assembler"/>
    <s v="SW-CRIS"/>
    <s v="Ruben Rodriguez "/>
    <x v="0"/>
    <x v="4"/>
    <x v="2"/>
    <x v="3"/>
    <s v="On hold"/>
    <x v="1"/>
    <n v="70"/>
    <m/>
    <m/>
    <m/>
    <m/>
    <m/>
    <m/>
    <m/>
    <m/>
    <m/>
    <m/>
    <m/>
    <m/>
    <m/>
    <m/>
    <m/>
    <m/>
    <m/>
    <m/>
    <m/>
    <m/>
    <m/>
    <m/>
  </r>
  <r>
    <x v="0"/>
    <s v="PID"/>
    <n v="4"/>
    <s v="AMPD cloud migration"/>
    <s v="ADR"/>
    <s v="Cobol, DB2"/>
    <s v="SW-CRIS"/>
    <s v="Ruben Rodriguez "/>
    <x v="0"/>
    <x v="4"/>
    <x v="2"/>
    <x v="4"/>
    <s v="Jul-22"/>
    <x v="0"/>
    <n v="100"/>
    <m/>
    <m/>
    <m/>
    <m/>
    <m/>
    <m/>
    <m/>
    <m/>
    <m/>
    <m/>
    <n v="30"/>
    <m/>
    <m/>
    <m/>
    <m/>
    <m/>
    <m/>
    <m/>
    <m/>
    <m/>
    <m/>
    <m/>
  </r>
  <r>
    <x v="0"/>
    <s v="SMB"/>
    <n v="6"/>
    <s v="1986945 - Syncsort v3.1 Upgrade - Phase 2 (CRIS SO"/>
    <s v="CRIS SO"/>
    <s v="Cobol, IMS-DB, Assembler"/>
    <s v="SW-CRIS"/>
    <s v="Ruben Rodriguez "/>
    <x v="0"/>
    <x v="4"/>
    <x v="2"/>
    <x v="5"/>
    <s v="Nov-22"/>
    <x v="0"/>
    <n v="15"/>
    <m/>
    <m/>
    <m/>
    <m/>
    <m/>
    <m/>
    <m/>
    <m/>
    <m/>
    <m/>
    <n v="15"/>
    <m/>
    <m/>
    <m/>
    <m/>
    <m/>
    <m/>
    <m/>
    <m/>
    <m/>
    <m/>
    <m/>
  </r>
  <r>
    <x v="0"/>
    <s v="SMB"/>
    <n v="6"/>
    <s v="1986944 - Syncsort v3.1 Upgrade - Phase 2 (CRIS BCAP)"/>
    <s v="CRIS BCAP"/>
    <s v="PL1, Assembler"/>
    <s v="SW-CRIS"/>
    <s v="Ruben Rodriguez "/>
    <x v="0"/>
    <x v="4"/>
    <x v="2"/>
    <x v="5"/>
    <s v="Nov-22"/>
    <x v="0"/>
    <n v="15"/>
    <m/>
    <m/>
    <m/>
    <m/>
    <m/>
    <m/>
    <m/>
    <m/>
    <m/>
    <m/>
    <n v="15"/>
    <m/>
    <m/>
    <m/>
    <m/>
    <m/>
    <m/>
    <m/>
    <m/>
    <m/>
    <m/>
    <m/>
  </r>
  <r>
    <x v="0"/>
    <s v="SMB"/>
    <n v="6"/>
    <s v="1986943- Syncsort v3.1 Upgrade - Phase 2 (CRIS CASH))"/>
    <s v="CRIS CASH"/>
    <s v="Assembler"/>
    <s v="SW-CRIS"/>
    <s v="Ruben Rodriguez "/>
    <x v="0"/>
    <x v="4"/>
    <x v="2"/>
    <x v="5"/>
    <s v="Nov-22"/>
    <x v="0"/>
    <n v="30"/>
    <m/>
    <m/>
    <m/>
    <m/>
    <m/>
    <m/>
    <m/>
    <m/>
    <m/>
    <m/>
    <n v="30"/>
    <m/>
    <m/>
    <m/>
    <m/>
    <m/>
    <m/>
    <m/>
    <m/>
    <m/>
    <m/>
    <m/>
  </r>
  <r>
    <x v="0"/>
    <s v="SMB"/>
    <n v="4"/>
    <s v="1986942 - Syncsort v3.1 Upgrade - Phase 2 (FSP)"/>
    <s v="FSP"/>
    <s v="Cobol, DB2"/>
    <s v="SW-CRIS"/>
    <s v="Ruben Rodriguez "/>
    <x v="0"/>
    <x v="4"/>
    <x v="2"/>
    <x v="5"/>
    <s v="Nov-22"/>
    <x v="0"/>
    <n v="30"/>
    <m/>
    <m/>
    <m/>
    <m/>
    <m/>
    <m/>
    <m/>
    <m/>
    <m/>
    <m/>
    <n v="30"/>
    <m/>
    <m/>
    <m/>
    <m/>
    <m/>
    <m/>
    <m/>
    <m/>
    <m/>
    <m/>
    <m/>
  </r>
  <r>
    <x v="0"/>
    <s v="SMB"/>
    <n v="4"/>
    <s v="1986941 - Syncsort v3.1 Upgrade - Phase 2 (ADR)"/>
    <s v="ADR"/>
    <s v="Cobol, DB2"/>
    <s v="SW-CRIS"/>
    <s v="Ruben Rodriguez "/>
    <x v="0"/>
    <x v="4"/>
    <x v="2"/>
    <x v="5"/>
    <s v="Nov-22"/>
    <x v="0"/>
    <n v="15"/>
    <m/>
    <m/>
    <m/>
    <m/>
    <m/>
    <m/>
    <m/>
    <m/>
    <m/>
    <m/>
    <n v="15"/>
    <m/>
    <m/>
    <m/>
    <m/>
    <m/>
    <m/>
    <m/>
    <m/>
    <m/>
    <m/>
    <m/>
  </r>
  <r>
    <x v="0"/>
    <s v="SMB"/>
    <n v="6"/>
    <s v="1978167 - Syncsort v3.1 Upgrade - Phase 2 (CRIS BCAP)"/>
    <s v="CRIS BCAP"/>
    <s v="PL1, Assembler"/>
    <s v="SW-CRIS"/>
    <s v="Ruben Rodriguez "/>
    <x v="0"/>
    <x v="4"/>
    <x v="2"/>
    <x v="5"/>
    <s v="Nov-22"/>
    <x v="0"/>
    <n v="16"/>
    <m/>
    <m/>
    <m/>
    <m/>
    <m/>
    <m/>
    <m/>
    <m/>
    <m/>
    <m/>
    <m/>
    <m/>
    <m/>
    <n v="16"/>
    <m/>
    <m/>
    <m/>
    <m/>
    <m/>
    <m/>
    <m/>
    <m/>
  </r>
  <r>
    <x v="0"/>
    <s v="SMB"/>
    <n v="6"/>
    <s v="1978168 - Syncsort v3.1 Upgrade - Phase 1"/>
    <s v="CRIS BILLDAY"/>
    <s v="Cobol, IMS-DB"/>
    <s v="SW-CRIS"/>
    <s v="Ruben Rodriguez "/>
    <x v="0"/>
    <x v="4"/>
    <x v="2"/>
    <x v="5"/>
    <s v="Nov-22"/>
    <x v="0"/>
    <n v="16"/>
    <m/>
    <m/>
    <m/>
    <m/>
    <m/>
    <m/>
    <m/>
    <m/>
    <m/>
    <m/>
    <m/>
    <m/>
    <m/>
    <n v="16"/>
    <m/>
    <m/>
    <m/>
    <m/>
    <m/>
    <m/>
    <m/>
    <m/>
  </r>
  <r>
    <x v="0"/>
    <s v="SMB"/>
    <n v="4"/>
    <s v="1978169 - Syncsort v3.1 Upgrade - Phase 1"/>
    <s v="SWHB"/>
    <s v="Cobol, DB2, CICS"/>
    <s v="SW-CRIS"/>
    <s v="Ruben Rodriguez "/>
    <x v="0"/>
    <x v="4"/>
    <x v="2"/>
    <x v="5"/>
    <s v="Nov-22"/>
    <x v="0"/>
    <n v="16"/>
    <m/>
    <m/>
    <m/>
    <m/>
    <m/>
    <m/>
    <m/>
    <m/>
    <m/>
    <m/>
    <m/>
    <m/>
    <m/>
    <n v="16"/>
    <m/>
    <m/>
    <m/>
    <m/>
    <m/>
    <m/>
    <m/>
    <m/>
  </r>
  <r>
    <x v="0"/>
    <s v="SMB"/>
    <n v="6"/>
    <s v="1978170 - Syncsort v3.1 Upgrade - Phase 1"/>
    <s v="CRIS RC-RECON"/>
    <s v="Assembler"/>
    <s v="SW-CRIS"/>
    <s v="Ruben Rodriguez "/>
    <x v="0"/>
    <x v="4"/>
    <x v="2"/>
    <x v="5"/>
    <s v="Nov-22"/>
    <x v="0"/>
    <n v="16"/>
    <m/>
    <m/>
    <m/>
    <m/>
    <m/>
    <m/>
    <m/>
    <m/>
    <m/>
    <m/>
    <m/>
    <m/>
    <m/>
    <n v="16"/>
    <m/>
    <m/>
    <m/>
    <m/>
    <m/>
    <m/>
    <m/>
    <m/>
  </r>
  <r>
    <x v="0"/>
    <s v="SMB"/>
    <n v="6"/>
    <s v="1978171 - Syncsort v3.1 Upgrade - Phase 1"/>
    <s v="CRIS SO"/>
    <s v="Cobol, IMS-DB, Assembler"/>
    <s v="SW-CRIS"/>
    <s v="Ruben Rodriguez "/>
    <x v="0"/>
    <x v="4"/>
    <x v="2"/>
    <x v="5"/>
    <s v="Nov-22"/>
    <x v="0"/>
    <n v="16"/>
    <m/>
    <m/>
    <m/>
    <m/>
    <m/>
    <m/>
    <m/>
    <m/>
    <m/>
    <m/>
    <m/>
    <m/>
    <m/>
    <n v="16"/>
    <m/>
    <m/>
    <m/>
    <m/>
    <m/>
    <m/>
    <m/>
    <m/>
  </r>
  <r>
    <x v="0"/>
    <s v="SMB"/>
    <n v="3"/>
    <s v="1978172 - Syncsort v3.1 Upgrade - Phase 1"/>
    <s v="ECRIS-CR RSI"/>
    <s v="Cobol, DB2"/>
    <s v="SW-CRIS"/>
    <s v="Ruben Rodriguez "/>
    <x v="0"/>
    <x v="4"/>
    <x v="2"/>
    <x v="5"/>
    <s v="Nov-22"/>
    <x v="0"/>
    <n v="16"/>
    <m/>
    <m/>
    <m/>
    <m/>
    <m/>
    <m/>
    <m/>
    <m/>
    <m/>
    <m/>
    <m/>
    <m/>
    <m/>
    <n v="16"/>
    <m/>
    <m/>
    <m/>
    <m/>
    <m/>
    <m/>
    <m/>
    <m/>
  </r>
  <r>
    <x v="0"/>
    <s v="SMB"/>
    <n v="3"/>
    <s v="1978173 - Syncsort v3.1 Upgrade - Phase 1"/>
    <s v="InstaRate"/>
    <s v="Cobol, DB2"/>
    <s v="SW-CRIS"/>
    <s v="Ruben Rodriguez "/>
    <x v="0"/>
    <x v="4"/>
    <x v="2"/>
    <x v="5"/>
    <s v="Nov-22"/>
    <x v="0"/>
    <n v="16"/>
    <m/>
    <m/>
    <m/>
    <m/>
    <m/>
    <m/>
    <m/>
    <m/>
    <m/>
    <m/>
    <m/>
    <m/>
    <m/>
    <n v="16"/>
    <m/>
    <m/>
    <m/>
    <m/>
    <m/>
    <m/>
    <m/>
    <m/>
  </r>
  <r>
    <x v="0"/>
    <s v="SMB"/>
    <n v="6"/>
    <s v="1978174 - Syncsort v3.1 Upgrade - Phase 1"/>
    <s v="CRIS ADST"/>
    <s v="Cobol, IMS-DB"/>
    <s v="SW-CRIS"/>
    <s v="Ruben Rodriguez "/>
    <x v="0"/>
    <x v="4"/>
    <x v="2"/>
    <x v="5"/>
    <s v="Nov-22"/>
    <x v="0"/>
    <n v="16"/>
    <m/>
    <m/>
    <m/>
    <m/>
    <m/>
    <m/>
    <m/>
    <m/>
    <m/>
    <m/>
    <m/>
    <m/>
    <m/>
    <n v="16"/>
    <m/>
    <m/>
    <m/>
    <m/>
    <m/>
    <m/>
    <m/>
    <m/>
  </r>
  <r>
    <x v="0"/>
    <s v="SMB"/>
    <n v="4"/>
    <s v="1978164 - Syncsort v3.1 Upgrade - Phase 1"/>
    <s v="FSP"/>
    <s v="Cobol, DB2"/>
    <s v="SW-CRIS"/>
    <s v="Ruben Rodriguez "/>
    <x v="0"/>
    <x v="4"/>
    <x v="2"/>
    <x v="5"/>
    <s v="Nov-22"/>
    <x v="0"/>
    <n v="16"/>
    <m/>
    <m/>
    <m/>
    <m/>
    <m/>
    <m/>
    <m/>
    <m/>
    <m/>
    <m/>
    <m/>
    <m/>
    <m/>
    <n v="16"/>
    <m/>
    <m/>
    <m/>
    <m/>
    <m/>
    <m/>
    <m/>
    <m/>
  </r>
  <r>
    <x v="0"/>
    <s v="SMB"/>
    <n v="6"/>
    <s v="1978165 - Syncsort v3.1 Upgrade - Phase 1"/>
    <s v="CRIS CASH"/>
    <s v="Assembler"/>
    <s v="SW-CRIS"/>
    <s v="Ruben Rodriguez "/>
    <x v="0"/>
    <x v="4"/>
    <x v="2"/>
    <x v="5"/>
    <s v="Nov-22"/>
    <x v="0"/>
    <n v="16"/>
    <m/>
    <m/>
    <m/>
    <m/>
    <m/>
    <m/>
    <m/>
    <m/>
    <m/>
    <m/>
    <m/>
    <m/>
    <m/>
    <n v="16"/>
    <m/>
    <m/>
    <m/>
    <m/>
    <m/>
    <m/>
    <m/>
    <m/>
  </r>
  <r>
    <x v="0"/>
    <s v="SMB"/>
    <n v="4"/>
    <s v="1978166 - Syncsort v3.1 Upgrade - Phase 1"/>
    <s v="HB"/>
    <s v="Cobol, DB2, CICS"/>
    <s v="SW-CRIS"/>
    <s v="Ruben Rodriguez "/>
    <x v="0"/>
    <x v="4"/>
    <x v="2"/>
    <x v="5"/>
    <s v="Nov-22"/>
    <x v="0"/>
    <n v="16"/>
    <m/>
    <m/>
    <m/>
    <m/>
    <m/>
    <m/>
    <m/>
    <m/>
    <m/>
    <m/>
    <m/>
    <m/>
    <m/>
    <n v="16"/>
    <m/>
    <m/>
    <m/>
    <m/>
    <m/>
    <m/>
    <m/>
    <m/>
  </r>
  <r>
    <x v="0"/>
    <s v="SMB"/>
    <n v="4"/>
    <s v="1978163 - Syncsort v3.1 Upgrade - Phase 1"/>
    <s v="FSP"/>
    <s v="Cobol, DB2"/>
    <s v="SW-CRIS"/>
    <s v="Ruben Rodriguez "/>
    <x v="0"/>
    <x v="4"/>
    <x v="2"/>
    <x v="5"/>
    <s v="Nov-22"/>
    <x v="0"/>
    <n v="16"/>
    <m/>
    <m/>
    <m/>
    <m/>
    <m/>
    <m/>
    <m/>
    <m/>
    <m/>
    <m/>
    <m/>
    <m/>
    <m/>
    <n v="16"/>
    <m/>
    <m/>
    <m/>
    <m/>
    <m/>
    <m/>
    <m/>
    <m/>
  </r>
  <r>
    <x v="1"/>
    <s v="MWR"/>
    <n v="4"/>
    <s v="1986147 - CRIS Billing – 800 Numbers on the bill (ADR) _x000a_Note: Not Committing this project as it cannot be worked upon due to capacity crunch"/>
    <s v="ADR"/>
    <s v="Cobol, DB2"/>
    <s v="SW-CRIS"/>
    <s v="Ruben Rodriguez "/>
    <x v="0"/>
    <x v="4"/>
    <x v="2"/>
    <x v="5"/>
    <s v="Nov-22"/>
    <x v="1"/>
    <n v="130"/>
    <m/>
    <m/>
    <m/>
    <m/>
    <m/>
    <m/>
    <m/>
    <m/>
    <m/>
    <m/>
    <m/>
    <m/>
    <n v="60"/>
    <n v="60"/>
    <n v="10"/>
    <m/>
    <m/>
    <m/>
    <m/>
    <m/>
    <m/>
    <m/>
  </r>
  <r>
    <x v="1"/>
    <s v="MWR"/>
    <n v="4"/>
    <s v="1986146 - CRIS Billing – 800 Numbers on the bill (FSP)_x000a_Note: Not Committing this project as it cannot be worked upon due to capacity crunch"/>
    <s v="FSP"/>
    <s v="Cobol, DB2"/>
    <s v="SW-CRIS"/>
    <s v="Ruben Rodriguez "/>
    <x v="0"/>
    <x v="4"/>
    <x v="2"/>
    <x v="5"/>
    <s v="Nov-22"/>
    <x v="1"/>
    <n v="130"/>
    <m/>
    <m/>
    <m/>
    <m/>
    <m/>
    <m/>
    <m/>
    <m/>
    <m/>
    <m/>
    <m/>
    <m/>
    <n v="60"/>
    <n v="60"/>
    <n v="10"/>
    <m/>
    <m/>
    <m/>
    <m/>
    <m/>
    <m/>
    <m/>
  </r>
  <r>
    <x v="1"/>
    <s v="MWR"/>
    <n v="6"/>
    <s v="1986146 - CRIS Billing – 800 Numbers on the bill (CRIS CASH)         _x000a_Note: Not Committing this project as it cannot be worked upon due to capacity crunch"/>
    <s v="CRIS CASH"/>
    <s v="Assembler"/>
    <s v="SW-CRIS"/>
    <s v="Ruben Rodriguez "/>
    <x v="0"/>
    <x v="4"/>
    <x v="2"/>
    <x v="0"/>
    <s v="Dec-22"/>
    <x v="1"/>
    <n v="130"/>
    <m/>
    <m/>
    <m/>
    <m/>
    <m/>
    <m/>
    <m/>
    <m/>
    <m/>
    <m/>
    <m/>
    <m/>
    <m/>
    <n v="70"/>
    <n v="30"/>
    <n v="30"/>
    <m/>
    <m/>
    <m/>
    <m/>
    <m/>
    <m/>
  </r>
  <r>
    <x v="1"/>
    <s v="MWR"/>
    <n v="4"/>
    <s v="1985088 - R22.11 SECB LC700 Libraries creation &amp; various Environment creations (ADR)"/>
    <s v="ADR"/>
    <s v="Cobol, DB2"/>
    <s v="SW-CRIS"/>
    <s v="Ruben Rodriguez "/>
    <x v="0"/>
    <x v="4"/>
    <x v="2"/>
    <x v="5"/>
    <s v="Nov-22"/>
    <x v="0"/>
    <n v="148"/>
    <m/>
    <m/>
    <m/>
    <m/>
    <m/>
    <m/>
    <m/>
    <m/>
    <m/>
    <m/>
    <m/>
    <n v="50"/>
    <n v="50"/>
    <n v="43"/>
    <n v="5"/>
    <m/>
    <m/>
    <m/>
    <m/>
    <m/>
    <m/>
    <m/>
  </r>
  <r>
    <x v="1"/>
    <s v="MWR"/>
    <n v="4"/>
    <s v="1985088 - R22.11 SECB LC700 Libraries creation &amp; various Environment creations (FSP)"/>
    <s v="FSP"/>
    <s v="Cobol, DB2"/>
    <s v="SW-CRIS"/>
    <s v="Ruben Rodriguez "/>
    <x v="0"/>
    <x v="4"/>
    <x v="2"/>
    <x v="5"/>
    <s v="Nov-22"/>
    <x v="0"/>
    <n v="148"/>
    <m/>
    <m/>
    <m/>
    <m/>
    <m/>
    <m/>
    <m/>
    <m/>
    <m/>
    <m/>
    <m/>
    <n v="50"/>
    <n v="50"/>
    <n v="43"/>
    <n v="5"/>
    <m/>
    <m/>
    <m/>
    <m/>
    <m/>
    <m/>
    <m/>
  </r>
  <r>
    <x v="1"/>
    <s v="MWR"/>
    <n v="3"/>
    <s v="1985088 - Env Setup"/>
    <s v="ECRIS-CR RSI"/>
    <s v="Cobol, DB2"/>
    <s v="SW-CRIS"/>
    <s v="Ruben Rodriguez "/>
    <x v="0"/>
    <x v="4"/>
    <x v="2"/>
    <x v="5"/>
    <s v="Nov-22"/>
    <x v="0"/>
    <n v="60"/>
    <m/>
    <m/>
    <m/>
    <m/>
    <m/>
    <m/>
    <m/>
    <m/>
    <m/>
    <m/>
    <m/>
    <n v="20"/>
    <n v="20"/>
    <n v="15"/>
    <n v="5"/>
    <m/>
    <m/>
    <m/>
    <m/>
    <m/>
    <m/>
    <m/>
  </r>
  <r>
    <x v="1"/>
    <s v="MWR"/>
    <n v="6"/>
    <s v="1954353 - CRIS CASH: CN499A1F should not run until CN4CMRNF completes."/>
    <s v="CRIS CASH"/>
    <s v="Assembler"/>
    <s v="SW-CRIS"/>
    <s v="Ruben Rodriguez "/>
    <x v="0"/>
    <x v="4"/>
    <x v="2"/>
    <x v="11"/>
    <s v="Oct-22"/>
    <x v="0"/>
    <n v="150"/>
    <m/>
    <m/>
    <m/>
    <m/>
    <m/>
    <m/>
    <m/>
    <m/>
    <m/>
    <m/>
    <m/>
    <m/>
    <n v="75"/>
    <n v="75"/>
    <m/>
    <m/>
    <m/>
    <m/>
    <m/>
    <m/>
    <m/>
    <m/>
  </r>
  <r>
    <x v="1"/>
    <s v="MWR"/>
    <n v="3"/>
    <s v="1927052- Change the processing of KAT502 table transformations to once a day"/>
    <s v="InstaRate"/>
    <s v="Cobol, DB2"/>
    <s v="SW-CRIS"/>
    <s v="Ruben Rodriguez "/>
    <x v="0"/>
    <x v="4"/>
    <x v="2"/>
    <x v="11"/>
    <s v="Oct-22"/>
    <x v="0"/>
    <n v="195"/>
    <m/>
    <m/>
    <m/>
    <m/>
    <m/>
    <m/>
    <m/>
    <m/>
    <m/>
    <m/>
    <m/>
    <n v="50"/>
    <n v="50"/>
    <n v="95"/>
    <m/>
    <m/>
    <m/>
    <m/>
    <m/>
    <m/>
    <m/>
    <m/>
  </r>
  <r>
    <x v="1"/>
    <s v="MWR"/>
    <n v="6"/>
    <s v="1965147 - Due By Due Date for Simple Business NOT consistently Populated (CRIS BCAP)"/>
    <s v="CRIS BCAP"/>
    <s v="PL1, Assembler"/>
    <s v="SW-CRIS"/>
    <s v="Ruben Rodriguez "/>
    <x v="0"/>
    <x v="4"/>
    <x v="2"/>
    <x v="5"/>
    <s v="Nov-22"/>
    <x v="0"/>
    <n v="210"/>
    <m/>
    <m/>
    <m/>
    <m/>
    <m/>
    <m/>
    <m/>
    <m/>
    <m/>
    <m/>
    <n v="50"/>
    <n v="50"/>
    <n v="50"/>
    <n v="50"/>
    <n v="10"/>
    <m/>
    <m/>
    <m/>
    <m/>
    <m/>
    <m/>
    <m/>
  </r>
  <r>
    <x v="1"/>
    <s v="MWR"/>
    <n v="6"/>
    <s v="AVT scan for SW Billing Apps - 4Q"/>
    <s v="CRIS CASH"/>
    <s v="Assembler"/>
    <s v="SW-CRIS"/>
    <s v="Ruben Rodriguez "/>
    <x v="0"/>
    <x v="4"/>
    <x v="2"/>
    <x v="5"/>
    <s v="Nov-22"/>
    <x v="1"/>
    <n v="100"/>
    <m/>
    <m/>
    <m/>
    <m/>
    <m/>
    <m/>
    <m/>
    <m/>
    <m/>
    <m/>
    <m/>
    <m/>
    <m/>
    <m/>
    <n v="100"/>
    <m/>
    <m/>
    <m/>
    <m/>
    <m/>
    <m/>
    <m/>
  </r>
  <r>
    <x v="1"/>
    <s v="Maintenance"/>
    <n v="13"/>
    <s v="TL-Mgnmt’- Isti"/>
    <s v="CRIS CASH"/>
    <s v="Assembler"/>
    <s v="SW-CRIS"/>
    <s v="Ruben Rodriguez "/>
    <x v="0"/>
    <x v="4"/>
    <x v="2"/>
    <x v="1"/>
    <s v="Ongoing"/>
    <x v="0"/>
    <m/>
    <m/>
    <m/>
    <m/>
    <m/>
    <m/>
    <m/>
    <m/>
    <m/>
    <m/>
    <m/>
    <n v="86"/>
    <n v="86"/>
    <n v="86"/>
    <n v="86"/>
    <n v="86"/>
    <n v="86"/>
    <n v="86"/>
    <n v="86"/>
    <n v="86"/>
    <n v="86"/>
    <n v="86"/>
    <n v="86"/>
  </r>
  <r>
    <x v="1"/>
    <s v="MWR"/>
    <n v="4"/>
    <s v="CRIS Billing – Account suppression in paper FIR file (ADR) "/>
    <s v="ADR"/>
    <s v="Cobol, DB2"/>
    <s v="SW-CRIS"/>
    <s v="Ruben Rodriguez "/>
    <x v="0"/>
    <x v="4"/>
    <x v="2"/>
    <x v="9"/>
    <s v="Aug-22"/>
    <x v="0"/>
    <n v="50"/>
    <m/>
    <m/>
    <m/>
    <m/>
    <m/>
    <m/>
    <m/>
    <m/>
    <m/>
    <m/>
    <n v="25"/>
    <n v="25"/>
    <m/>
    <m/>
    <m/>
    <m/>
    <m/>
    <m/>
    <m/>
    <m/>
    <m/>
    <m/>
  </r>
  <r>
    <x v="1"/>
    <s v="MWR"/>
    <n v="4"/>
    <s v="CRIS Billing – Account suppression in paper FIR file (FSP) "/>
    <s v="FSP"/>
    <s v="Cobol, DB2"/>
    <s v="SW-CRIS"/>
    <s v="Ruben Rodriguez "/>
    <x v="0"/>
    <x v="4"/>
    <x v="2"/>
    <x v="9"/>
    <s v="Aug-22"/>
    <x v="0"/>
    <n v="50"/>
    <m/>
    <m/>
    <m/>
    <m/>
    <m/>
    <m/>
    <m/>
    <m/>
    <m/>
    <m/>
    <n v="25"/>
    <n v="25"/>
    <m/>
    <m/>
    <m/>
    <m/>
    <m/>
    <m/>
    <m/>
    <m/>
    <m/>
    <m/>
  </r>
  <r>
    <x v="1"/>
    <s v="MWR"/>
    <n v="4"/>
    <s v="CRIS Billing – Investigation for BLC Over Credit Recovery (ADR) – "/>
    <s v="ADR"/>
    <s v="Cobol, DB2"/>
    <s v="SW-CRIS"/>
    <s v="Ruben Rodriguez "/>
    <x v="0"/>
    <x v="4"/>
    <x v="2"/>
    <x v="9"/>
    <s v="Aug-22"/>
    <x v="0"/>
    <n v="50"/>
    <m/>
    <m/>
    <m/>
    <m/>
    <m/>
    <m/>
    <m/>
    <m/>
    <m/>
    <m/>
    <n v="25"/>
    <n v="25"/>
    <m/>
    <m/>
    <m/>
    <m/>
    <m/>
    <m/>
    <m/>
    <m/>
    <m/>
    <m/>
  </r>
  <r>
    <x v="1"/>
    <s v="MWR"/>
    <n v="4"/>
    <s v="CRIS Billing – Investigation for BLC Over Credit Recovery (FSP) "/>
    <s v="FSP"/>
    <s v="Cobol, DB2"/>
    <s v="SW-CRIS"/>
    <s v="Ruben Rodriguez "/>
    <x v="0"/>
    <x v="4"/>
    <x v="2"/>
    <x v="9"/>
    <s v="Aug-22"/>
    <x v="0"/>
    <n v="50"/>
    <m/>
    <m/>
    <m/>
    <m/>
    <m/>
    <m/>
    <m/>
    <m/>
    <m/>
    <m/>
    <n v="25"/>
    <n v="25"/>
    <m/>
    <m/>
    <m/>
    <m/>
    <m/>
    <m/>
    <m/>
    <m/>
    <m/>
    <m/>
  </r>
  <r>
    <x v="1"/>
    <s v="MWR"/>
    <n v="6"/>
    <s v="CRIS Billing – Investigation for CAPM Double Payment Issue (CRIS CASH)    "/>
    <s v="CRIS CASH"/>
    <s v="Assembler"/>
    <s v="SW-CRIS"/>
    <s v="Ruben Rodriguez "/>
    <x v="0"/>
    <x v="4"/>
    <x v="2"/>
    <x v="5"/>
    <s v="Nov-22"/>
    <x v="0"/>
    <n v="200"/>
    <m/>
    <m/>
    <m/>
    <m/>
    <m/>
    <m/>
    <m/>
    <m/>
    <m/>
    <m/>
    <n v="50"/>
    <n v="50"/>
    <n v="50"/>
    <n v="50"/>
    <n v="20"/>
    <m/>
    <m/>
    <m/>
    <m/>
    <m/>
    <m/>
    <m/>
  </r>
  <r>
    <x v="1"/>
    <s v="MWR"/>
    <n v="6"/>
    <s v="CRIS Billing – Investigation for CAPM Double Payment Issue (CRIS BCAP)     "/>
    <s v="CRIS BCAP"/>
    <s v="PL1, Assembler"/>
    <s v="SW-CRIS"/>
    <s v="Ruben Rodriguez "/>
    <x v="0"/>
    <x v="4"/>
    <x v="2"/>
    <x v="5"/>
    <s v="Nov-22"/>
    <x v="0"/>
    <n v="75"/>
    <m/>
    <m/>
    <m/>
    <m/>
    <m/>
    <m/>
    <m/>
    <m/>
    <m/>
    <m/>
    <n v="15"/>
    <n v="25"/>
    <n v="25"/>
    <n v="10"/>
    <n v="5"/>
    <m/>
    <m/>
    <m/>
    <m/>
    <m/>
    <m/>
    <m/>
  </r>
  <r>
    <x v="1"/>
    <s v="MWR"/>
    <n v="4"/>
    <s v="CRIS Billing – Investigation for CAPM Double Payment Issue (ADR)               "/>
    <s v="ADR"/>
    <s v="Cobol, DB2"/>
    <s v="SW-CRIS"/>
    <s v="Ruben Rodriguez "/>
    <x v="0"/>
    <x v="4"/>
    <x v="2"/>
    <x v="5"/>
    <s v="Nov-22"/>
    <x v="0"/>
    <n v="75"/>
    <m/>
    <m/>
    <m/>
    <m/>
    <m/>
    <m/>
    <m/>
    <m/>
    <m/>
    <m/>
    <n v="20"/>
    <n v="20"/>
    <n v="25"/>
    <n v="10"/>
    <n v="5"/>
    <m/>
    <m/>
    <m/>
    <m/>
    <m/>
    <m/>
    <m/>
  </r>
  <r>
    <x v="1"/>
    <s v="MWR"/>
    <n v="6"/>
    <s v="CRIS Billing – Investigation for ETM table load issue (CRIS SO)                         "/>
    <s v="CRIS SO"/>
    <s v="Cobol, IMS-DB, Assembler"/>
    <s v="SW-CRIS"/>
    <s v="Ruben Rodriguez "/>
    <x v="0"/>
    <x v="4"/>
    <x v="2"/>
    <x v="11"/>
    <s v="Oct-22"/>
    <x v="0"/>
    <n v="100"/>
    <m/>
    <m/>
    <m/>
    <m/>
    <m/>
    <m/>
    <m/>
    <m/>
    <m/>
    <m/>
    <m/>
    <n v="25"/>
    <n v="50"/>
    <n v="25"/>
    <m/>
    <m/>
    <m/>
    <m/>
    <m/>
    <m/>
    <m/>
    <m/>
  </r>
  <r>
    <x v="1"/>
    <s v="MWR"/>
    <n v="6"/>
    <s v="Several D Order with 960 errors"/>
    <s v="CRIS SO"/>
    <s v="Cobol, IMS-DB, Assembler"/>
    <s v="SW-CRIS"/>
    <s v="Ruben Rodriguez "/>
    <x v="0"/>
    <x v="4"/>
    <x v="2"/>
    <x v="11"/>
    <s v="Oct-22"/>
    <x v="0"/>
    <n v="150"/>
    <m/>
    <m/>
    <m/>
    <m/>
    <m/>
    <m/>
    <m/>
    <m/>
    <m/>
    <m/>
    <m/>
    <n v="50"/>
    <n v="50"/>
    <n v="50"/>
    <m/>
    <m/>
    <m/>
    <m/>
    <m/>
    <m/>
    <m/>
    <m/>
  </r>
  <r>
    <x v="1"/>
    <s v="MWR"/>
    <n v="6"/>
    <s v="Investigation for Missouri Error Report (CRIS CASH)"/>
    <s v="CRIS CASH"/>
    <s v="Assembler"/>
    <s v="SW-CRIS"/>
    <s v="Ruben Rodriguez "/>
    <x v="0"/>
    <x v="4"/>
    <x v="2"/>
    <x v="2"/>
    <s v="Feb-23"/>
    <x v="0"/>
    <n v="250"/>
    <m/>
    <m/>
    <m/>
    <m/>
    <m/>
    <m/>
    <m/>
    <m/>
    <m/>
    <m/>
    <n v="50"/>
    <n v="50"/>
    <n v="50"/>
    <n v="50"/>
    <n v="15"/>
    <n v="15"/>
    <n v="10"/>
    <n v="10"/>
    <m/>
    <m/>
    <m/>
    <m/>
  </r>
  <r>
    <x v="1"/>
    <s v="MWR"/>
    <n v="4"/>
    <s v="1879765 - BOSS PAC ERROR (ERR0081 No REC04 for REC05) - ADR"/>
    <s v="ADR"/>
    <s v="Cobol, DB2"/>
    <s v="SW-CRIS"/>
    <s v="Ruben Rodriguez "/>
    <x v="0"/>
    <x v="4"/>
    <x v="2"/>
    <x v="15"/>
    <s v="Jun-23"/>
    <x v="1"/>
    <n v="200"/>
    <m/>
    <m/>
    <m/>
    <m/>
    <m/>
    <m/>
    <m/>
    <m/>
    <m/>
    <m/>
    <m/>
    <m/>
    <m/>
    <m/>
    <m/>
    <m/>
    <m/>
    <m/>
    <m/>
    <m/>
    <m/>
    <m/>
  </r>
  <r>
    <x v="1"/>
    <s v="MWR"/>
    <n v="4"/>
    <s v="1879771 - BOSS PAC ERROR (ERR0521 Incorrect SEG_REV_DET_CD) - HB"/>
    <s v="HB"/>
    <s v="Cobol, DB2, CICS"/>
    <s v="SW-CRIS"/>
    <s v="Ruben Rodriguez "/>
    <x v="0"/>
    <x v="4"/>
    <x v="2"/>
    <x v="15"/>
    <s v="Jun-23"/>
    <x v="1"/>
    <n v="200"/>
    <m/>
    <m/>
    <m/>
    <m/>
    <m/>
    <m/>
    <m/>
    <m/>
    <m/>
    <m/>
    <m/>
    <m/>
    <m/>
    <m/>
    <m/>
    <m/>
    <m/>
    <m/>
    <m/>
    <m/>
    <m/>
    <m/>
  </r>
  <r>
    <x v="1"/>
    <s v="MWR"/>
    <n v="4"/>
    <s v="1917449 - 2021 COBOL V6 Upgrade (TRUNC(BIN) option replacement) - FSP"/>
    <s v="FSP"/>
    <s v="Cobol, DB2"/>
    <s v="SW-CRIS"/>
    <s v="Ruben Rodriguez "/>
    <x v="0"/>
    <x v="4"/>
    <x v="2"/>
    <x v="15"/>
    <s v="Jun-23"/>
    <x v="1"/>
    <n v="400"/>
    <m/>
    <m/>
    <m/>
    <m/>
    <m/>
    <m/>
    <m/>
    <m/>
    <m/>
    <m/>
    <m/>
    <m/>
    <m/>
    <m/>
    <m/>
    <m/>
    <m/>
    <m/>
    <m/>
    <m/>
    <m/>
    <m/>
  </r>
  <r>
    <x v="1"/>
    <s v="MWR"/>
    <n v="4"/>
    <s v="1930930 -  EDI OOB on NV Accounts Due to Listing Not Mapped"/>
    <s v="FSP"/>
    <s v="Cobol, DB2"/>
    <s v="SW-CRIS"/>
    <s v="Ruben Rodriguez "/>
    <x v="0"/>
    <x v="4"/>
    <x v="2"/>
    <x v="15"/>
    <s v="Jun-23"/>
    <x v="1"/>
    <n v="300"/>
    <m/>
    <m/>
    <m/>
    <m/>
    <m/>
    <m/>
    <m/>
    <m/>
    <m/>
    <m/>
    <m/>
    <m/>
    <m/>
    <m/>
    <m/>
    <m/>
    <m/>
    <m/>
    <m/>
    <m/>
    <m/>
    <m/>
  </r>
  <r>
    <x v="1"/>
    <s v="MWR"/>
    <n v="6"/>
    <s v="1988165- CRIS CASH: TPA Azure Migration Missed Outbound File"/>
    <s v="CRIS CASH"/>
    <s v="Assembler"/>
    <s v="SW-CRIS"/>
    <s v="Ruben Rodriguez "/>
    <x v="0"/>
    <x v="4"/>
    <x v="2"/>
    <x v="9"/>
    <s v="Aug-22"/>
    <x v="0"/>
    <n v="60"/>
    <m/>
    <m/>
    <m/>
    <m/>
    <m/>
    <m/>
    <m/>
    <m/>
    <m/>
    <m/>
    <n v="30"/>
    <n v="30"/>
    <m/>
    <m/>
    <m/>
    <m/>
    <m/>
    <m/>
    <m/>
    <m/>
    <m/>
    <m/>
  </r>
  <r>
    <x v="1"/>
    <s v="MWR"/>
    <n v="4"/>
    <s v="1988164 - 2022 RIM Inventory Record Validation"/>
    <s v="FSP"/>
    <s v="Cobol, DB2"/>
    <s v="SW-CRIS"/>
    <s v="Ruben Rodriguez "/>
    <x v="0"/>
    <x v="4"/>
    <x v="2"/>
    <x v="9"/>
    <s v="Aug-22"/>
    <x v="0"/>
    <n v="5"/>
    <m/>
    <m/>
    <m/>
    <m/>
    <m/>
    <m/>
    <m/>
    <m/>
    <m/>
    <m/>
    <m/>
    <n v="5"/>
    <m/>
    <m/>
    <m/>
    <m/>
    <m/>
    <m/>
    <m/>
    <m/>
    <m/>
    <m/>
  </r>
  <r>
    <x v="1"/>
    <s v="MWR"/>
    <n v="6"/>
    <s v="1988158 - 2022 RIM Inventory Record Validation"/>
    <s v="CRIS BCAP"/>
    <s v="PL1, Assembler"/>
    <s v="SW-CRIS"/>
    <s v="Ruben Rodriguez "/>
    <x v="0"/>
    <x v="4"/>
    <x v="2"/>
    <x v="9"/>
    <s v="Aug-22"/>
    <x v="0"/>
    <n v="17"/>
    <m/>
    <m/>
    <m/>
    <m/>
    <m/>
    <m/>
    <m/>
    <m/>
    <m/>
    <m/>
    <m/>
    <n v="17"/>
    <m/>
    <m/>
    <m/>
    <m/>
    <m/>
    <m/>
    <m/>
    <m/>
    <m/>
    <m/>
  </r>
  <r>
    <x v="1"/>
    <s v="MWR"/>
    <n v="6"/>
    <s v="1988157 - 2022 RIM Inventory Record Validation"/>
    <s v="CRIS SO"/>
    <s v="Cobol, IMS-DB, Assembler"/>
    <s v="SW-CRIS"/>
    <s v="Ruben Rodriguez "/>
    <x v="0"/>
    <x v="4"/>
    <x v="2"/>
    <x v="9"/>
    <s v="Aug-22"/>
    <x v="0"/>
    <n v="12"/>
    <m/>
    <m/>
    <m/>
    <m/>
    <m/>
    <m/>
    <m/>
    <m/>
    <m/>
    <m/>
    <m/>
    <n v="12"/>
    <m/>
    <m/>
    <m/>
    <m/>
    <m/>
    <m/>
    <m/>
    <m/>
    <m/>
    <m/>
  </r>
  <r>
    <x v="1"/>
    <s v="MWR"/>
    <n v="3"/>
    <s v="1988156 - 2022 RIM Inventory Record Validation"/>
    <s v="ECRIS-CR RSI"/>
    <s v="Cobol, DB2"/>
    <s v="SW-CRIS"/>
    <s v="Ruben Rodriguez "/>
    <x v="0"/>
    <x v="4"/>
    <x v="2"/>
    <x v="9"/>
    <s v="Aug-22"/>
    <x v="0"/>
    <n v="17"/>
    <m/>
    <m/>
    <m/>
    <m/>
    <m/>
    <m/>
    <m/>
    <m/>
    <m/>
    <m/>
    <m/>
    <n v="17"/>
    <m/>
    <m/>
    <m/>
    <m/>
    <m/>
    <m/>
    <m/>
    <m/>
    <m/>
    <m/>
  </r>
  <r>
    <x v="1"/>
    <s v="MWR"/>
    <n v="3"/>
    <s v="1988155 - 2022 RIM Inventory Record Validation"/>
    <s v="Miscellaneous Rating"/>
    <s v="Cobol, DB2"/>
    <s v="SW-CRIS"/>
    <s v="Ruben Rodriguez "/>
    <x v="0"/>
    <x v="4"/>
    <x v="2"/>
    <x v="9"/>
    <s v="Aug-22"/>
    <x v="0"/>
    <n v="12"/>
    <m/>
    <m/>
    <m/>
    <m/>
    <m/>
    <m/>
    <m/>
    <m/>
    <m/>
    <m/>
    <m/>
    <n v="12"/>
    <m/>
    <m/>
    <m/>
    <m/>
    <m/>
    <m/>
    <m/>
    <m/>
    <m/>
    <m/>
  </r>
  <r>
    <x v="1"/>
    <s v="MWR"/>
    <n v="4"/>
    <s v="1988153 - 2022 RIM Inventory Record Validation"/>
    <s v="SWHB"/>
    <s v="Cobol, DB2, CICS"/>
    <s v="SW-CRIS"/>
    <s v="Ruben Rodriguez "/>
    <x v="0"/>
    <x v="4"/>
    <x v="2"/>
    <x v="9"/>
    <s v="Aug-22"/>
    <x v="0"/>
    <n v="5"/>
    <m/>
    <m/>
    <m/>
    <m/>
    <m/>
    <m/>
    <m/>
    <m/>
    <m/>
    <m/>
    <m/>
    <n v="5"/>
    <m/>
    <m/>
    <m/>
    <m/>
    <m/>
    <m/>
    <m/>
    <m/>
    <m/>
    <m/>
  </r>
  <r>
    <x v="1"/>
    <s v="MWR"/>
    <n v="4"/>
    <s v="1988154 - 2022 RIM Inventory Record Validation"/>
    <s v="HB"/>
    <s v="Cobol, DB2, CICS"/>
    <s v="SW-CRIS"/>
    <s v="Ruben Rodriguez "/>
    <x v="0"/>
    <x v="4"/>
    <x v="2"/>
    <x v="9"/>
    <s v="Aug-22"/>
    <x v="0"/>
    <n v="5"/>
    <m/>
    <m/>
    <m/>
    <m/>
    <m/>
    <m/>
    <m/>
    <m/>
    <m/>
    <m/>
    <m/>
    <n v="5"/>
    <m/>
    <m/>
    <m/>
    <m/>
    <m/>
    <m/>
    <m/>
    <m/>
    <m/>
    <m/>
  </r>
  <r>
    <x v="1"/>
    <s v="MWR"/>
    <n v="4"/>
    <s v="1988153 - 2022 RIM Inventory Record Validation"/>
    <s v="ADR"/>
    <s v="Cobol, DB2"/>
    <s v="SW-CRIS"/>
    <s v="Ruben Rodriguez "/>
    <x v="0"/>
    <x v="4"/>
    <x v="2"/>
    <x v="9"/>
    <s v="Aug-22"/>
    <x v="0"/>
    <n v="5"/>
    <m/>
    <m/>
    <m/>
    <m/>
    <m/>
    <m/>
    <m/>
    <m/>
    <m/>
    <m/>
    <m/>
    <n v="5"/>
    <m/>
    <m/>
    <m/>
    <m/>
    <m/>
    <m/>
    <m/>
    <m/>
    <m/>
    <m/>
  </r>
  <r>
    <x v="1"/>
    <s v="MWR"/>
    <n v="6"/>
    <s v="1988149 - 2022 RIM Inventory Record Validation"/>
    <s v="CRIS ADST"/>
    <s v="Cobol, IMS-DB"/>
    <s v="SW-CRIS"/>
    <s v="Ruben Rodriguez "/>
    <x v="0"/>
    <x v="4"/>
    <x v="2"/>
    <x v="9"/>
    <s v="Aug-22"/>
    <x v="0"/>
    <n v="17"/>
    <m/>
    <m/>
    <m/>
    <m/>
    <m/>
    <m/>
    <m/>
    <m/>
    <m/>
    <m/>
    <m/>
    <n v="17"/>
    <m/>
    <m/>
    <m/>
    <m/>
    <m/>
    <m/>
    <m/>
    <m/>
    <m/>
    <m/>
  </r>
  <r>
    <x v="1"/>
    <s v="MWR"/>
    <n v="6"/>
    <s v="1988148 - 2022 RIM Inventory Record Validation"/>
    <s v="CRIS CASH"/>
    <s v="Assembler"/>
    <s v="SW-CRIS"/>
    <s v="Ruben Rodriguez "/>
    <x v="0"/>
    <x v="4"/>
    <x v="2"/>
    <x v="9"/>
    <s v="Aug-22"/>
    <x v="0"/>
    <n v="22"/>
    <m/>
    <m/>
    <m/>
    <m/>
    <m/>
    <m/>
    <m/>
    <m/>
    <m/>
    <m/>
    <m/>
    <n v="22"/>
    <m/>
    <m/>
    <m/>
    <m/>
    <m/>
    <m/>
    <m/>
    <m/>
    <m/>
    <m/>
  </r>
  <r>
    <x v="1"/>
    <s v="MWR"/>
    <n v="6"/>
    <s v="1988147 - 2022 RIM Inventory Record Validation"/>
    <s v="CRIS RC-RECON"/>
    <s v="Assembler"/>
    <s v="SW-CRIS"/>
    <s v="Ruben Rodriguez "/>
    <x v="0"/>
    <x v="4"/>
    <x v="2"/>
    <x v="9"/>
    <s v="Aug-22"/>
    <x v="0"/>
    <n v="17"/>
    <m/>
    <m/>
    <m/>
    <m/>
    <m/>
    <m/>
    <m/>
    <m/>
    <m/>
    <m/>
    <m/>
    <n v="17"/>
    <m/>
    <m/>
    <m/>
    <m/>
    <m/>
    <m/>
    <m/>
    <m/>
    <m/>
    <m/>
  </r>
  <r>
    <x v="1"/>
    <s v="MWR"/>
    <n v="3"/>
    <s v="1988146 - 2022 RIM Inventory Record Validation"/>
    <s v="InstaRate"/>
    <s v="Cobol, DB2"/>
    <s v="SW-CRIS"/>
    <s v="Ruben Rodriguez "/>
    <x v="0"/>
    <x v="4"/>
    <x v="2"/>
    <x v="9"/>
    <s v="Aug-22"/>
    <x v="0"/>
    <n v="17"/>
    <m/>
    <m/>
    <m/>
    <m/>
    <m/>
    <m/>
    <m/>
    <m/>
    <m/>
    <m/>
    <m/>
    <n v="17"/>
    <m/>
    <m/>
    <m/>
    <m/>
    <m/>
    <m/>
    <m/>
    <m/>
    <m/>
    <m/>
  </r>
  <r>
    <x v="1"/>
    <s v="MWR"/>
    <n v="6"/>
    <s v="1988145 - 2022 RIM Inventory Record Validation"/>
    <s v="CRIS BILLDAY"/>
    <s v="Cobol, IMS-DB"/>
    <s v="SW-CRIS"/>
    <s v="Ruben Rodriguez "/>
    <x v="0"/>
    <x v="4"/>
    <x v="2"/>
    <x v="9"/>
    <s v="Aug-22"/>
    <x v="0"/>
    <n v="12"/>
    <m/>
    <m/>
    <m/>
    <m/>
    <m/>
    <m/>
    <m/>
    <m/>
    <m/>
    <m/>
    <m/>
    <n v="12"/>
    <m/>
    <m/>
    <m/>
    <m/>
    <m/>
    <m/>
    <m/>
    <m/>
    <m/>
    <m/>
  </r>
  <r>
    <x v="1"/>
    <s v="RD"/>
    <n v="4"/>
    <s v="RD621 - CLEC PROFILE UPDATE"/>
    <s v="ADR"/>
    <s v="Cobol, DB2"/>
    <s v="SW-CRIS"/>
    <s v="Ruben Rodriguez "/>
    <x v="0"/>
    <x v="4"/>
    <x v="2"/>
    <x v="9"/>
    <s v="Aug-22"/>
    <x v="0"/>
    <n v="25"/>
    <m/>
    <m/>
    <m/>
    <m/>
    <m/>
    <m/>
    <m/>
    <m/>
    <m/>
    <m/>
    <m/>
    <n v="25"/>
    <m/>
    <m/>
    <m/>
    <m/>
    <m/>
    <m/>
    <m/>
    <m/>
    <m/>
    <m/>
  </r>
  <r>
    <x v="0"/>
    <s v="SMB"/>
    <n v="6"/>
    <s v="SMB 1991138 3Q22 Desktop JRE 8u341 Critical Patch Update"/>
    <s v="CRIS CASH"/>
    <s v="Assembler"/>
    <s v="SW-CRIS"/>
    <s v="Ruben Rodriguez "/>
    <x v="0"/>
    <x v="4"/>
    <x v="2"/>
    <x v="9"/>
    <s v="Aug-22"/>
    <x v="0"/>
    <n v="40"/>
    <m/>
    <m/>
    <m/>
    <m/>
    <m/>
    <m/>
    <m/>
    <m/>
    <m/>
    <m/>
    <m/>
    <n v="40"/>
    <m/>
    <m/>
    <m/>
    <m/>
    <m/>
    <m/>
    <m/>
    <m/>
    <m/>
    <m/>
  </r>
  <r>
    <x v="1"/>
    <s v="MWR"/>
    <n v="6"/>
    <s v="1444593 - Sept 2022 DR St Louis"/>
    <s v="CRIS CASH"/>
    <s v="Assembler"/>
    <s v="SW-CRIS"/>
    <s v="Ruben Rodriguez "/>
    <x v="0"/>
    <x v="4"/>
    <x v="2"/>
    <x v="6"/>
    <s v="Sep-22"/>
    <x v="0"/>
    <n v="40"/>
    <m/>
    <m/>
    <m/>
    <m/>
    <m/>
    <m/>
    <m/>
    <m/>
    <m/>
    <m/>
    <m/>
    <m/>
    <n v="40"/>
    <m/>
    <m/>
    <m/>
    <m/>
    <m/>
    <m/>
    <m/>
    <m/>
    <m/>
  </r>
  <r>
    <x v="1"/>
    <s v="MWR"/>
    <n v="6"/>
    <s v="1444592 - Sept 2022 DR St Louis"/>
    <s v="CRIS BCAP"/>
    <s v="PL1, Assembler"/>
    <s v="SW-CRIS"/>
    <s v="Ruben Rodriguez "/>
    <x v="0"/>
    <x v="4"/>
    <x v="2"/>
    <x v="6"/>
    <s v="Sep-22"/>
    <x v="0"/>
    <n v="40"/>
    <m/>
    <m/>
    <m/>
    <m/>
    <m/>
    <m/>
    <m/>
    <m/>
    <m/>
    <m/>
    <m/>
    <m/>
    <n v="40"/>
    <m/>
    <m/>
    <m/>
    <m/>
    <m/>
    <m/>
    <m/>
    <m/>
    <m/>
  </r>
  <r>
    <x v="1"/>
    <s v="MWR"/>
    <n v="3"/>
    <s v="1444591 - Sept 2022 DR St Louis"/>
    <s v="ECRIS-CR RSI"/>
    <s v="Cobol, DB2"/>
    <s v="SW-CRIS"/>
    <s v="Ruben Rodriguez "/>
    <x v="0"/>
    <x v="4"/>
    <x v="2"/>
    <x v="6"/>
    <s v="Sep-22"/>
    <x v="0"/>
    <n v="30"/>
    <m/>
    <m/>
    <m/>
    <m/>
    <m/>
    <m/>
    <m/>
    <m/>
    <m/>
    <m/>
    <m/>
    <m/>
    <n v="30"/>
    <m/>
    <m/>
    <m/>
    <m/>
    <m/>
    <m/>
    <m/>
    <m/>
    <m/>
  </r>
  <r>
    <x v="1"/>
    <s v="MWR"/>
    <n v="4"/>
    <s v="1444590 - Sept 2022 DR St Louis"/>
    <s v="ADR"/>
    <s v="Cobol, DB2"/>
    <s v="SW-CRIS"/>
    <s v="Ruben Rodriguez "/>
    <x v="0"/>
    <x v="4"/>
    <x v="2"/>
    <x v="6"/>
    <s v="Sep-22"/>
    <x v="0"/>
    <n v="43"/>
    <m/>
    <m/>
    <m/>
    <m/>
    <m/>
    <m/>
    <m/>
    <m/>
    <m/>
    <m/>
    <m/>
    <m/>
    <n v="43"/>
    <m/>
    <m/>
    <m/>
    <m/>
    <m/>
    <m/>
    <m/>
    <m/>
    <m/>
  </r>
  <r>
    <x v="1"/>
    <s v="MWR"/>
    <n v="4"/>
    <s v="1444588 - Sept 2022 DR St Louis"/>
    <s v="FSP"/>
    <s v="Cobol, DB2"/>
    <s v="SW-CRIS"/>
    <s v="Ruben Rodriguez "/>
    <x v="0"/>
    <x v="4"/>
    <x v="2"/>
    <x v="6"/>
    <s v="Sep-22"/>
    <x v="0"/>
    <n v="43"/>
    <m/>
    <m/>
    <m/>
    <m/>
    <m/>
    <m/>
    <m/>
    <m/>
    <m/>
    <m/>
    <m/>
    <m/>
    <n v="43"/>
    <m/>
    <m/>
    <m/>
    <m/>
    <m/>
    <m/>
    <m/>
    <m/>
    <m/>
  </r>
  <r>
    <x v="1"/>
    <s v="MWR"/>
    <n v="4"/>
    <s v="1444587 - Sept 2022 DR St Louis"/>
    <s v="HB"/>
    <s v="Cobol, DB2, CICS"/>
    <s v="SW-CRIS"/>
    <s v="Ruben Rodriguez "/>
    <x v="0"/>
    <x v="4"/>
    <x v="2"/>
    <x v="6"/>
    <s v="Sep-22"/>
    <x v="0"/>
    <n v="28"/>
    <m/>
    <m/>
    <m/>
    <m/>
    <m/>
    <m/>
    <m/>
    <m/>
    <m/>
    <m/>
    <m/>
    <m/>
    <n v="28"/>
    <m/>
    <m/>
    <m/>
    <m/>
    <m/>
    <m/>
    <m/>
    <m/>
    <m/>
  </r>
  <r>
    <x v="1"/>
    <s v="MWR"/>
    <n v="4"/>
    <s v="1444583 - Sept 2022 DR St Louis"/>
    <s v="SWHB"/>
    <s v="Cobol, DB2, CICS"/>
    <s v="SW-CRIS"/>
    <s v="Ruben Rodriguez "/>
    <x v="0"/>
    <x v="4"/>
    <x v="2"/>
    <x v="6"/>
    <s v="Sep-22"/>
    <x v="0"/>
    <n v="28"/>
    <m/>
    <m/>
    <m/>
    <m/>
    <m/>
    <m/>
    <m/>
    <m/>
    <m/>
    <m/>
    <m/>
    <m/>
    <n v="28"/>
    <m/>
    <m/>
    <m/>
    <m/>
    <m/>
    <m/>
    <m/>
    <m/>
    <m/>
  </r>
  <r>
    <x v="1"/>
    <s v="MWR"/>
    <n v="3"/>
    <s v="1444476 - Sept 2022 DR St Louis"/>
    <s v="InstaRate"/>
    <s v="Cobol, DB2"/>
    <s v="SW-CRIS"/>
    <s v="Ruben Rodriguez "/>
    <x v="0"/>
    <x v="4"/>
    <x v="2"/>
    <x v="6"/>
    <s v="Sep-22"/>
    <x v="0"/>
    <n v="30"/>
    <m/>
    <m/>
    <m/>
    <m/>
    <m/>
    <m/>
    <m/>
    <m/>
    <m/>
    <m/>
    <m/>
    <m/>
    <n v="30"/>
    <m/>
    <m/>
    <m/>
    <m/>
    <m/>
    <m/>
    <m/>
    <m/>
    <m/>
  </r>
  <r>
    <x v="1"/>
    <s v="MWR"/>
    <n v="3"/>
    <s v="1444475 - Sept 2022 DR St Louis"/>
    <s v="Miscellaneous Rating"/>
    <s v="Cobol, DB2"/>
    <s v="SW-CRIS"/>
    <s v="Ruben Rodriguez "/>
    <x v="0"/>
    <x v="4"/>
    <x v="2"/>
    <x v="6"/>
    <s v="Sep-22"/>
    <x v="0"/>
    <n v="30"/>
    <m/>
    <m/>
    <m/>
    <m/>
    <m/>
    <m/>
    <m/>
    <m/>
    <m/>
    <m/>
    <m/>
    <m/>
    <n v="30"/>
    <m/>
    <m/>
    <m/>
    <m/>
    <m/>
    <m/>
    <m/>
    <m/>
    <m/>
  </r>
  <r>
    <x v="1"/>
    <s v="MWR"/>
    <n v="6"/>
    <s v="1444474 - Sept 2022 DR St Louis"/>
    <s v="CRIS BILLDAY"/>
    <s v="Cobol, IMS-DB"/>
    <s v="SW-CRIS"/>
    <s v="Ruben Rodriguez "/>
    <x v="0"/>
    <x v="4"/>
    <x v="2"/>
    <x v="6"/>
    <s v="Sep-22"/>
    <x v="0"/>
    <n v="30"/>
    <m/>
    <m/>
    <m/>
    <m/>
    <m/>
    <m/>
    <m/>
    <m/>
    <m/>
    <m/>
    <m/>
    <m/>
    <n v="30"/>
    <m/>
    <m/>
    <m/>
    <m/>
    <m/>
    <m/>
    <m/>
    <m/>
    <m/>
  </r>
  <r>
    <x v="1"/>
    <s v="MWR"/>
    <n v="6"/>
    <s v="1444473 - Sept 2022 DR St Louis"/>
    <s v="CRIS ADST"/>
    <s v="Cobol, IMS-DB"/>
    <s v="SW-CRIS"/>
    <s v="Ruben Rodriguez "/>
    <x v="0"/>
    <x v="4"/>
    <x v="2"/>
    <x v="6"/>
    <s v="Sep-22"/>
    <x v="0"/>
    <n v="10"/>
    <m/>
    <m/>
    <m/>
    <m/>
    <m/>
    <m/>
    <m/>
    <m/>
    <m/>
    <m/>
    <m/>
    <m/>
    <n v="10"/>
    <m/>
    <m/>
    <m/>
    <m/>
    <m/>
    <m/>
    <m/>
    <m/>
    <m/>
  </r>
  <r>
    <x v="1"/>
    <s v="MWR"/>
    <n v="6"/>
    <s v="1444471 - Sept 2022 DR St Louis"/>
    <s v="CRIS SO"/>
    <s v="Cobol, IMS-DB, Assembler"/>
    <s v="SW-CRIS"/>
    <s v="Ruben Rodriguez "/>
    <x v="0"/>
    <x v="4"/>
    <x v="2"/>
    <x v="6"/>
    <s v="Sep-22"/>
    <x v="0"/>
    <n v="40"/>
    <m/>
    <m/>
    <m/>
    <m/>
    <m/>
    <m/>
    <m/>
    <m/>
    <m/>
    <m/>
    <m/>
    <m/>
    <n v="40"/>
    <m/>
    <m/>
    <m/>
    <m/>
    <m/>
    <m/>
    <m/>
    <m/>
    <m/>
  </r>
  <r>
    <x v="1"/>
    <s v="MWR"/>
    <n v="6"/>
    <s v="1994470 - Sept 2022 DR St Louis"/>
    <s v="CRIS RC-RECON"/>
    <s v="Assembler"/>
    <s v="SW-CRIS"/>
    <s v="Ruben Rodriguez "/>
    <x v="0"/>
    <x v="4"/>
    <x v="2"/>
    <x v="6"/>
    <s v="Sep-22"/>
    <x v="0"/>
    <n v="40"/>
    <m/>
    <m/>
    <m/>
    <m/>
    <m/>
    <m/>
    <m/>
    <m/>
    <m/>
    <m/>
    <m/>
    <m/>
    <n v="40"/>
    <m/>
    <m/>
    <m/>
    <m/>
    <m/>
    <m/>
    <m/>
    <m/>
    <m/>
  </r>
  <r>
    <x v="1"/>
    <s v="MWR"/>
    <n v="4"/>
    <s v="RIM Record Update - Location &amp; Component level retention"/>
    <s v="ADR"/>
    <s v="Cobol, DB2"/>
    <s v="SW-CRIS"/>
    <s v="Ruben Rodriguez "/>
    <x v="0"/>
    <x v="4"/>
    <x v="2"/>
    <x v="0"/>
    <s v="Dec-22"/>
    <x v="0"/>
    <n v="40"/>
    <m/>
    <m/>
    <m/>
    <m/>
    <m/>
    <m/>
    <m/>
    <m/>
    <m/>
    <m/>
    <m/>
    <m/>
    <m/>
    <m/>
    <n v="10"/>
    <n v="30"/>
    <m/>
    <m/>
    <m/>
    <m/>
    <m/>
    <m/>
  </r>
  <r>
    <x v="1"/>
    <s v="MWR"/>
    <n v="4"/>
    <s v="RIM Record Update - Location &amp; Component level retention"/>
    <s v="FSP"/>
    <s v="Cobol, DB2"/>
    <s v="SW-CRIS"/>
    <s v="Ruben Rodriguez "/>
    <x v="0"/>
    <x v="4"/>
    <x v="2"/>
    <x v="0"/>
    <s v="Dec-22"/>
    <x v="0"/>
    <n v="40"/>
    <m/>
    <m/>
    <m/>
    <m/>
    <m/>
    <m/>
    <m/>
    <m/>
    <m/>
    <m/>
    <m/>
    <m/>
    <m/>
    <m/>
    <n v="10"/>
    <n v="30"/>
    <m/>
    <m/>
    <m/>
    <m/>
    <m/>
    <m/>
  </r>
  <r>
    <x v="1"/>
    <s v="MWR"/>
    <n v="4"/>
    <s v="RIM Record Update - Location &amp; Component level retention"/>
    <s v="HB"/>
    <s v="Cobol, DB2, CICS"/>
    <s v="SW-CRIS"/>
    <s v="Ruben Rodriguez "/>
    <x v="0"/>
    <x v="4"/>
    <x v="2"/>
    <x v="0"/>
    <s v="Dec-22"/>
    <x v="0"/>
    <n v="40"/>
    <m/>
    <m/>
    <m/>
    <m/>
    <m/>
    <m/>
    <m/>
    <m/>
    <m/>
    <m/>
    <m/>
    <m/>
    <m/>
    <m/>
    <n v="10"/>
    <n v="30"/>
    <m/>
    <m/>
    <m/>
    <m/>
    <m/>
    <m/>
  </r>
  <r>
    <x v="1"/>
    <s v="MWR"/>
    <n v="4"/>
    <s v="RIM Record Update - Location &amp; Component level retention"/>
    <s v="SWHB"/>
    <s v="Cobol, DB2, CICS"/>
    <s v="SW-CRIS"/>
    <s v="Ruben Rodriguez "/>
    <x v="0"/>
    <x v="4"/>
    <x v="2"/>
    <x v="0"/>
    <s v="Dec-22"/>
    <x v="0"/>
    <n v="40"/>
    <m/>
    <m/>
    <m/>
    <m/>
    <m/>
    <m/>
    <m/>
    <m/>
    <m/>
    <m/>
    <m/>
    <m/>
    <m/>
    <m/>
    <n v="10"/>
    <n v="30"/>
    <m/>
    <m/>
    <m/>
    <m/>
    <m/>
    <m/>
  </r>
  <r>
    <x v="1"/>
    <s v="MWR"/>
    <n v="6"/>
    <s v="RIM Record Update - Location &amp; Component level retention"/>
    <s v="CRIS SO"/>
    <s v="Cobol, IMS-DB, Assembler"/>
    <s v="SW-CRIS"/>
    <s v="Ruben Rodriguez "/>
    <x v="0"/>
    <x v="4"/>
    <x v="2"/>
    <x v="0"/>
    <s v="Dec-22"/>
    <x v="0"/>
    <n v="40"/>
    <m/>
    <m/>
    <m/>
    <m/>
    <m/>
    <m/>
    <m/>
    <m/>
    <m/>
    <m/>
    <m/>
    <m/>
    <m/>
    <m/>
    <n v="10"/>
    <n v="30"/>
    <m/>
    <m/>
    <m/>
    <m/>
    <m/>
    <m/>
  </r>
  <r>
    <x v="1"/>
    <s v="MWR"/>
    <n v="6"/>
    <s v="RIM Record Update - Location &amp; Component level retention"/>
    <s v="CRIS CASH"/>
    <s v="Assembler"/>
    <s v="SW-CRIS"/>
    <s v="Ruben Rodriguez "/>
    <x v="0"/>
    <x v="4"/>
    <x v="2"/>
    <x v="0"/>
    <s v="Dec-22"/>
    <x v="0"/>
    <n v="40"/>
    <m/>
    <m/>
    <m/>
    <m/>
    <m/>
    <m/>
    <m/>
    <m/>
    <m/>
    <m/>
    <m/>
    <m/>
    <m/>
    <m/>
    <n v="10"/>
    <n v="30"/>
    <m/>
    <m/>
    <m/>
    <m/>
    <m/>
    <m/>
  </r>
  <r>
    <x v="1"/>
    <s v="MWR"/>
    <n v="6"/>
    <s v="RIM Record Update - Location &amp; Component level retention"/>
    <s v="CRIS BCAP"/>
    <s v="PL1, Assembler"/>
    <s v="SW-CRIS"/>
    <s v="Ruben Rodriguez "/>
    <x v="0"/>
    <x v="4"/>
    <x v="2"/>
    <x v="0"/>
    <s v="Dec-22"/>
    <x v="0"/>
    <n v="40"/>
    <m/>
    <m/>
    <m/>
    <m/>
    <m/>
    <m/>
    <m/>
    <m/>
    <m/>
    <m/>
    <m/>
    <m/>
    <m/>
    <m/>
    <n v="10"/>
    <n v="30"/>
    <m/>
    <m/>
    <m/>
    <m/>
    <m/>
    <m/>
  </r>
  <r>
    <x v="1"/>
    <s v="MWR"/>
    <n v="6"/>
    <s v="RIM Record Update - Location &amp; Component level retention"/>
    <s v="CRIS BILLDAY"/>
    <s v="Cobol, IMS-DB"/>
    <s v="SW-CRIS"/>
    <s v="Ruben Rodriguez "/>
    <x v="0"/>
    <x v="4"/>
    <x v="2"/>
    <x v="0"/>
    <s v="Dec-22"/>
    <x v="0"/>
    <n v="40"/>
    <m/>
    <m/>
    <m/>
    <m/>
    <m/>
    <m/>
    <m/>
    <m/>
    <m/>
    <m/>
    <m/>
    <m/>
    <m/>
    <m/>
    <n v="10"/>
    <n v="30"/>
    <m/>
    <m/>
    <m/>
    <m/>
    <m/>
    <m/>
  </r>
  <r>
    <x v="1"/>
    <s v="MWR"/>
    <n v="6"/>
    <s v="RIM Record Update - Location &amp; Component level retention"/>
    <s v="CRIS RC-RECON"/>
    <s v="Assembler"/>
    <s v="SW-CRIS"/>
    <s v="Ruben Rodriguez "/>
    <x v="0"/>
    <x v="4"/>
    <x v="2"/>
    <x v="0"/>
    <s v="Dec-22"/>
    <x v="0"/>
    <n v="40"/>
    <m/>
    <m/>
    <m/>
    <m/>
    <m/>
    <m/>
    <m/>
    <m/>
    <m/>
    <m/>
    <m/>
    <m/>
    <m/>
    <m/>
    <n v="10"/>
    <n v="30"/>
    <m/>
    <m/>
    <m/>
    <m/>
    <m/>
    <m/>
  </r>
  <r>
    <x v="1"/>
    <s v="MWR"/>
    <n v="6"/>
    <s v="RIM Record Update - Location &amp; Component level retention"/>
    <s v="CRIS ADST"/>
    <s v="Cobol, IMS-DB"/>
    <s v="SW-CRIS"/>
    <s v="Ruben Rodriguez "/>
    <x v="0"/>
    <x v="4"/>
    <x v="2"/>
    <x v="0"/>
    <s v="Dec-22"/>
    <x v="0"/>
    <n v="40"/>
    <m/>
    <m/>
    <m/>
    <m/>
    <m/>
    <m/>
    <m/>
    <m/>
    <m/>
    <m/>
    <m/>
    <m/>
    <m/>
    <m/>
    <n v="10"/>
    <n v="30"/>
    <m/>
    <m/>
    <m/>
    <m/>
    <m/>
    <m/>
  </r>
  <r>
    <x v="1"/>
    <s v="MWR"/>
    <n v="3"/>
    <s v="RIM Record Update - Location &amp; Component level retention"/>
    <s v="ECRIS-CR RSI"/>
    <s v="Cobol, DB2"/>
    <s v="SW-CRIS"/>
    <s v="Ruben Rodriguez "/>
    <x v="0"/>
    <x v="4"/>
    <x v="2"/>
    <x v="0"/>
    <s v="Dec-22"/>
    <x v="0"/>
    <n v="40"/>
    <m/>
    <m/>
    <m/>
    <m/>
    <m/>
    <m/>
    <m/>
    <m/>
    <m/>
    <m/>
    <m/>
    <m/>
    <m/>
    <m/>
    <n v="10"/>
    <n v="30"/>
    <m/>
    <m/>
    <m/>
    <m/>
    <m/>
    <m/>
  </r>
  <r>
    <x v="1"/>
    <s v="MWR"/>
    <n v="3"/>
    <s v="RIM Record Update - Location &amp; Component level retention"/>
    <s v="InstaRate"/>
    <s v="Cobol, DB2"/>
    <s v="SW-CRIS"/>
    <s v="Ruben Rodriguez "/>
    <x v="0"/>
    <x v="4"/>
    <x v="2"/>
    <x v="0"/>
    <s v="Dec-22"/>
    <x v="0"/>
    <n v="40"/>
    <m/>
    <m/>
    <m/>
    <m/>
    <m/>
    <m/>
    <m/>
    <m/>
    <m/>
    <m/>
    <m/>
    <m/>
    <m/>
    <m/>
    <n v="10"/>
    <n v="30"/>
    <m/>
    <m/>
    <m/>
    <m/>
    <m/>
    <m/>
  </r>
  <r>
    <x v="1"/>
    <s v="MWR"/>
    <n v="3"/>
    <s v="RIM Record Update - Location &amp; Component level retention"/>
    <s v="Miscellaneous Rating"/>
    <s v="Cobol, DB2"/>
    <s v="SW-CRIS"/>
    <s v="Ruben Rodriguez "/>
    <x v="0"/>
    <x v="4"/>
    <x v="2"/>
    <x v="0"/>
    <s v="Dec-22"/>
    <x v="0"/>
    <n v="40"/>
    <m/>
    <m/>
    <m/>
    <m/>
    <m/>
    <m/>
    <m/>
    <m/>
    <m/>
    <m/>
    <m/>
    <m/>
    <m/>
    <m/>
    <n v="10"/>
    <n v="30"/>
    <m/>
    <m/>
    <m/>
    <m/>
    <m/>
    <m/>
  </r>
  <r>
    <x v="1"/>
    <s v="MWR"/>
    <n v="6"/>
    <s v="CAPM - Double Payment Issue - Recovery"/>
    <s v="CRIS CASH"/>
    <s v="Assembler"/>
    <s v="SW-CRIS"/>
    <s v="Ruben Rodriguez "/>
    <x v="0"/>
    <x v="4"/>
    <x v="2"/>
    <x v="11"/>
    <s v="Oct-22"/>
    <x v="0"/>
    <n v="400"/>
    <m/>
    <m/>
    <m/>
    <m/>
    <m/>
    <m/>
    <m/>
    <m/>
    <m/>
    <m/>
    <n v="30"/>
    <n v="40"/>
    <n v="250"/>
    <n v="80"/>
    <m/>
    <m/>
    <m/>
    <m/>
    <m/>
    <m/>
    <m/>
    <m/>
  </r>
  <r>
    <x v="1"/>
    <s v="MWR"/>
    <n v="4"/>
    <s v="EDI OOB and Record Discrepancies"/>
    <s v="FSP"/>
    <s v="Cobol, DB2"/>
    <s v="SW-CRIS"/>
    <s v="Ruben Rodriguez "/>
    <x v="0"/>
    <x v="4"/>
    <x v="2"/>
    <x v="6"/>
    <s v="Sep-22"/>
    <x v="0"/>
    <n v="100"/>
    <m/>
    <m/>
    <m/>
    <m/>
    <m/>
    <m/>
    <m/>
    <m/>
    <m/>
    <m/>
    <m/>
    <n v="40"/>
    <n v="60"/>
    <m/>
    <m/>
    <m/>
    <m/>
    <m/>
    <m/>
    <m/>
    <m/>
    <m/>
  </r>
  <r>
    <x v="1"/>
    <s v="MWR"/>
    <n v="6"/>
    <s v="Remaining &quot;Digital Bill&quot; Creation Questions for Consumer Billers"/>
    <s v="CRIS CASH"/>
    <s v="Assembler"/>
    <s v="SW-CRIS"/>
    <s v="Ruben Rodriguez "/>
    <x v="0"/>
    <x v="4"/>
    <x v="2"/>
    <x v="6"/>
    <s v="Sep-22"/>
    <x v="0"/>
    <n v="75"/>
    <m/>
    <m/>
    <m/>
    <m/>
    <m/>
    <m/>
    <m/>
    <m/>
    <m/>
    <m/>
    <m/>
    <n v="30"/>
    <n v="45"/>
    <m/>
    <m/>
    <m/>
    <m/>
    <m/>
    <m/>
    <m/>
    <m/>
    <m/>
  </r>
  <r>
    <x v="1"/>
    <s v="MWR"/>
    <n v="4"/>
    <s v="B201 File sent to BDR - Scrap"/>
    <s v="ADR"/>
    <s v="Cobol, DB2"/>
    <s v="SW-CRIS"/>
    <s v="Ruben Rodriguez "/>
    <x v="0"/>
    <x v="4"/>
    <x v="2"/>
    <x v="11"/>
    <s v="Oct-22"/>
    <x v="0"/>
    <n v="200"/>
    <m/>
    <m/>
    <m/>
    <m/>
    <m/>
    <m/>
    <m/>
    <m/>
    <m/>
    <m/>
    <m/>
    <n v="30"/>
    <n v="70"/>
    <n v="100"/>
    <m/>
    <m/>
    <m/>
    <m/>
    <m/>
    <m/>
    <m/>
    <m/>
  </r>
  <r>
    <x v="1"/>
    <s v="MWR"/>
    <n v="4"/>
    <s v="HB Voucher Creation Issue - $10M adjustment"/>
    <s v="HB"/>
    <s v="Cobol, DB2, CICS"/>
    <s v="SW-CRIS"/>
    <s v="Ruben Rodriguez "/>
    <x v="0"/>
    <x v="4"/>
    <x v="2"/>
    <x v="6"/>
    <s v="Sep-22"/>
    <x v="0"/>
    <n v="250"/>
    <m/>
    <m/>
    <m/>
    <m/>
    <m/>
    <m/>
    <m/>
    <m/>
    <m/>
    <m/>
    <m/>
    <n v="100"/>
    <n v="150"/>
    <m/>
    <m/>
    <m/>
    <m/>
    <m/>
    <m/>
    <m/>
    <m/>
    <m/>
  </r>
  <r>
    <x v="0"/>
    <s v="PID"/>
    <n v="6"/>
    <s v="OOM654 - Large Business Collections Platform Modernization_x000a_Note: Not Committing this project as it cannot be worked upon due to capacity crunch"/>
    <s v="CRIS BCAP"/>
    <s v="PL1, Assembler"/>
    <s v="SW-CRIS"/>
    <s v="Ruben Rodriguez "/>
    <x v="0"/>
    <x v="4"/>
    <x v="2"/>
    <x v="3"/>
    <s v="On hold"/>
    <x v="1"/>
    <n v="190"/>
    <m/>
    <m/>
    <m/>
    <m/>
    <m/>
    <m/>
    <m/>
    <m/>
    <m/>
    <m/>
    <m/>
    <m/>
    <m/>
    <m/>
    <m/>
    <m/>
    <m/>
    <m/>
    <m/>
    <m/>
    <m/>
    <m/>
  </r>
  <r>
    <x v="0"/>
    <s v="PID"/>
    <n v="4"/>
    <s v="OOM654 - Large Business Collections Platform Modernization_x000a_Note: Not Committing this project as it cannot be worked upon due to capacity crunch"/>
    <s v="ADR"/>
    <s v="Cobol, DB2"/>
    <s v="SW-CRIS"/>
    <s v="Ruben Rodriguez "/>
    <x v="0"/>
    <x v="4"/>
    <x v="2"/>
    <x v="3"/>
    <s v="On hold"/>
    <x v="1"/>
    <n v="320"/>
    <m/>
    <m/>
    <m/>
    <m/>
    <m/>
    <m/>
    <m/>
    <m/>
    <m/>
    <m/>
    <m/>
    <m/>
    <m/>
    <m/>
    <m/>
    <m/>
    <m/>
    <m/>
    <m/>
    <m/>
    <m/>
    <m/>
  </r>
  <r>
    <x v="0"/>
    <s v="PID"/>
    <n v="4"/>
    <s v="OOM654 - Large Business Collections Platform Modernization_x000a_Note: Not Committing this project as it cannot be worked upon due to capacity crunch"/>
    <s v="HB"/>
    <s v="Cobol, DB2, CICS"/>
    <s v="SW-CRIS"/>
    <s v="Ruben Rodriguez "/>
    <x v="0"/>
    <x v="4"/>
    <x v="2"/>
    <x v="3"/>
    <s v="On hold"/>
    <x v="1"/>
    <n v="180"/>
    <m/>
    <m/>
    <m/>
    <m/>
    <m/>
    <m/>
    <m/>
    <m/>
    <m/>
    <m/>
    <m/>
    <m/>
    <m/>
    <m/>
    <m/>
    <m/>
    <m/>
    <m/>
    <m/>
    <m/>
    <m/>
    <m/>
  </r>
  <r>
    <x v="0"/>
    <s v="PID"/>
    <n v="6"/>
    <s v="OOM654 - Large Business Collections Platform Modernization_x000a_Note: Not Committing this project as it cannot be worked upon due to capacity crunch"/>
    <s v="CRIS CASH"/>
    <s v="Assembler"/>
    <s v="SW-CRIS"/>
    <s v="Ruben Rodriguez "/>
    <x v="0"/>
    <x v="4"/>
    <x v="2"/>
    <x v="3"/>
    <s v="On hold"/>
    <x v="1"/>
    <n v="190"/>
    <m/>
    <m/>
    <m/>
    <m/>
    <m/>
    <m/>
    <m/>
    <m/>
    <m/>
    <m/>
    <m/>
    <m/>
    <m/>
    <m/>
    <m/>
    <m/>
    <m/>
    <m/>
    <m/>
    <m/>
    <m/>
    <m/>
  </r>
  <r>
    <x v="0"/>
    <s v="PID"/>
    <n v="6"/>
    <s v="BR/AMI (MOTS ID 2367) cloud migration analysis"/>
    <s v="CRIS CASH"/>
    <s v="Assembler"/>
    <s v="SW-CRIS"/>
    <s v="Ruben Rodriguez "/>
    <x v="0"/>
    <x v="4"/>
    <x v="2"/>
    <x v="8"/>
    <s v="TBD"/>
    <x v="1"/>
    <n v="150"/>
    <m/>
    <m/>
    <m/>
    <m/>
    <m/>
    <m/>
    <m/>
    <m/>
    <m/>
    <m/>
    <m/>
    <m/>
    <m/>
    <m/>
    <m/>
    <m/>
    <m/>
    <m/>
    <m/>
    <m/>
    <m/>
    <m/>
  </r>
  <r>
    <x v="0"/>
    <s v="PID"/>
    <n v="6"/>
    <s v="DATRAK (MOTS ID 172) cloud migration"/>
    <s v="CRIS CASH"/>
    <s v="Assembler"/>
    <s v="SW-CRIS"/>
    <s v="Ruben Rodriguez "/>
    <x v="0"/>
    <x v="4"/>
    <x v="2"/>
    <x v="8"/>
    <s v="TBD"/>
    <x v="1"/>
    <n v="150"/>
    <m/>
    <m/>
    <m/>
    <m/>
    <m/>
    <m/>
    <m/>
    <m/>
    <m/>
    <m/>
    <m/>
    <m/>
    <m/>
    <m/>
    <m/>
    <m/>
    <m/>
    <m/>
    <m/>
    <m/>
    <m/>
    <m/>
  </r>
  <r>
    <x v="0"/>
    <s v="PID"/>
    <n v="4"/>
    <s v="PID 411976 Tulsa Oklahoma MIF  Municipal Inspection Fee (R23.02) [Test Only, sonly till Jan]"/>
    <s v="ADR"/>
    <s v="Cobol, DB2"/>
    <s v="SW-CRIS"/>
    <s v="Ruben Rodriguez "/>
    <x v="0"/>
    <x v="4"/>
    <x v="2"/>
    <x v="2"/>
    <s v="Feb-23"/>
    <x v="0"/>
    <n v="30"/>
    <m/>
    <m/>
    <m/>
    <m/>
    <m/>
    <m/>
    <m/>
    <m/>
    <m/>
    <m/>
    <m/>
    <m/>
    <m/>
    <m/>
    <n v="10"/>
    <n v="10"/>
    <n v="10"/>
    <m/>
    <m/>
    <m/>
    <m/>
    <m/>
  </r>
  <r>
    <x v="1"/>
    <s v="MWR"/>
    <n v="6"/>
    <s v="Missouri Reports"/>
    <s v="CRIS BCAP"/>
    <s v="PL1, Assembler"/>
    <s v="SW-CRIS"/>
    <s v="Ruben Rodriguez "/>
    <x v="0"/>
    <x v="4"/>
    <x v="2"/>
    <x v="11"/>
    <s v="Oct-22"/>
    <x v="0"/>
    <n v="400"/>
    <m/>
    <m/>
    <m/>
    <m/>
    <m/>
    <m/>
    <m/>
    <m/>
    <m/>
    <m/>
    <n v="30"/>
    <n v="40"/>
    <n v="250"/>
    <n v="80"/>
    <m/>
    <m/>
    <m/>
    <m/>
    <m/>
    <m/>
    <m/>
    <m/>
  </r>
  <r>
    <x v="1"/>
    <s v="MWR"/>
    <n v="6"/>
    <s v="1985089- BL2 Veify Process"/>
    <s v="CRIS RC-RECON"/>
    <s v="Assembler"/>
    <s v="SW-CRIS"/>
    <s v="Ruben Rodriguez "/>
    <x v="0"/>
    <x v="4"/>
    <x v="2"/>
    <x v="5"/>
    <s v="Nov-22"/>
    <x v="0"/>
    <n v="100"/>
    <m/>
    <m/>
    <m/>
    <m/>
    <m/>
    <m/>
    <m/>
    <m/>
    <m/>
    <m/>
    <m/>
    <n v="20"/>
    <n v="40"/>
    <n v="30"/>
    <n v="10"/>
    <m/>
    <m/>
    <m/>
    <m/>
    <m/>
    <m/>
    <m/>
  </r>
  <r>
    <x v="0"/>
    <s v="SMB"/>
    <m/>
    <s v="SMB 1991508 NDM delay fix"/>
    <s v="ALPS"/>
    <s v="ColdFusion"/>
    <s v="MR-APPS-PT"/>
    <s v="James Radtke"/>
    <x v="1"/>
    <x v="5"/>
    <x v="2"/>
    <x v="6"/>
    <s v="Sep-22"/>
    <x v="0"/>
    <n v="60"/>
    <m/>
    <m/>
    <m/>
    <m/>
    <m/>
    <m/>
    <m/>
    <m/>
    <m/>
    <m/>
    <m/>
    <n v="20"/>
    <n v="40"/>
    <m/>
    <m/>
    <m/>
    <m/>
    <m/>
    <m/>
    <m/>
    <m/>
    <m/>
  </r>
  <r>
    <x v="1"/>
    <s v="Maintenance"/>
    <m/>
    <s v="TL-Mgnmt’- Poonam"/>
    <s v="GRP-MR-APPS-PT"/>
    <s v=".NET"/>
    <s v="MR-APPS-PT"/>
    <s v="James Koernig"/>
    <x v="1"/>
    <x v="5"/>
    <x v="2"/>
    <x v="1"/>
    <s v="Ongoing"/>
    <x v="0"/>
    <m/>
    <m/>
    <m/>
    <m/>
    <m/>
    <m/>
    <m/>
    <m/>
    <m/>
    <m/>
    <m/>
    <n v="86"/>
    <n v="86"/>
    <n v="86"/>
    <n v="86"/>
    <n v="86"/>
    <n v="86"/>
    <n v="86"/>
    <n v="86"/>
    <n v="86"/>
    <n v="86"/>
    <n v="86"/>
    <n v="86"/>
  </r>
  <r>
    <x v="0"/>
    <s v="PID"/>
    <m/>
    <s v="PID-403378 NICE IEX Development"/>
    <s v="ORS"/>
    <s v="Java, Shell Scripting"/>
    <s v="MR-APPS-PT"/>
    <s v="James Radtke"/>
    <x v="1"/>
    <x v="5"/>
    <x v="2"/>
    <x v="9"/>
    <s v="Aug-22"/>
    <x v="0"/>
    <n v="220"/>
    <m/>
    <m/>
    <m/>
    <m/>
    <m/>
    <m/>
    <m/>
    <m/>
    <m/>
    <m/>
    <n v="100"/>
    <n v="100"/>
    <n v="20"/>
    <m/>
    <m/>
    <m/>
    <m/>
    <m/>
    <m/>
    <m/>
    <m/>
    <m/>
  </r>
  <r>
    <x v="1"/>
    <s v="MWR"/>
    <m/>
    <s v="MechID Password Change"/>
    <s v="ORS"/>
    <s v="Java, Shell Scripting"/>
    <s v="MR-APPS-PT"/>
    <s v="James Radtke"/>
    <x v="1"/>
    <x v="5"/>
    <x v="2"/>
    <x v="9"/>
    <s v="Aug-22"/>
    <x v="0"/>
    <n v="70"/>
    <m/>
    <m/>
    <m/>
    <m/>
    <m/>
    <m/>
    <m/>
    <m/>
    <m/>
    <m/>
    <m/>
    <n v="50"/>
    <n v="20"/>
    <m/>
    <m/>
    <m/>
    <m/>
    <m/>
    <m/>
    <m/>
    <m/>
    <m/>
  </r>
  <r>
    <x v="1"/>
    <s v="MWR"/>
    <m/>
    <s v="MechID Password Change"/>
    <s v="CCF-MAX"/>
    <s v=".NET"/>
    <s v="MR-APPS-PT"/>
    <s v="James Radtke"/>
    <x v="1"/>
    <x v="5"/>
    <x v="2"/>
    <x v="4"/>
    <s v="Jul-22"/>
    <x v="0"/>
    <n v="100"/>
    <m/>
    <m/>
    <m/>
    <m/>
    <m/>
    <m/>
    <m/>
    <m/>
    <m/>
    <m/>
    <n v="50"/>
    <n v="50"/>
    <m/>
    <m/>
    <m/>
    <m/>
    <m/>
    <m/>
    <m/>
    <m/>
    <m/>
    <m/>
  </r>
  <r>
    <x v="1"/>
    <s v="MWR"/>
    <m/>
    <s v="AVT Scan"/>
    <s v="CCF-MAX"/>
    <s v=".NET"/>
    <s v="MR-APPS-PT"/>
    <s v="James Radtke"/>
    <x v="1"/>
    <x v="5"/>
    <x v="2"/>
    <x v="11"/>
    <s v="Oct-22"/>
    <x v="0"/>
    <n v="120"/>
    <m/>
    <m/>
    <m/>
    <m/>
    <m/>
    <m/>
    <m/>
    <m/>
    <m/>
    <m/>
    <m/>
    <n v="60"/>
    <n v="60"/>
    <m/>
    <m/>
    <m/>
    <m/>
    <m/>
    <m/>
    <m/>
    <m/>
    <m/>
  </r>
  <r>
    <x v="1"/>
    <s v="MWR"/>
    <m/>
    <s v="Production issue- AVA Connectivity"/>
    <s v="CCF-MAX"/>
    <s v=".NET"/>
    <s v="MR-APPS-PT"/>
    <s v="James Radtke"/>
    <x v="1"/>
    <x v="5"/>
    <x v="2"/>
    <x v="4"/>
    <s v="Jul-22"/>
    <x v="0"/>
    <n v="200"/>
    <m/>
    <m/>
    <m/>
    <m/>
    <m/>
    <m/>
    <m/>
    <m/>
    <m/>
    <m/>
    <n v="50"/>
    <n v="50"/>
    <n v="50"/>
    <n v="50"/>
    <m/>
    <m/>
    <m/>
    <m/>
    <m/>
    <m/>
    <m/>
    <m/>
  </r>
  <r>
    <x v="1"/>
    <s v="MWR"/>
    <m/>
    <s v="MechID Password Change"/>
    <s v="CCF-SBS"/>
    <s v=".NET"/>
    <s v="MR-APPS-PT"/>
    <s v="James Radtke"/>
    <x v="1"/>
    <x v="5"/>
    <x v="2"/>
    <x v="4"/>
    <s v="Jul-22"/>
    <x v="0"/>
    <n v="120"/>
    <m/>
    <m/>
    <m/>
    <m/>
    <m/>
    <m/>
    <m/>
    <m/>
    <m/>
    <m/>
    <m/>
    <n v="50"/>
    <n v="50"/>
    <n v="20"/>
    <m/>
    <m/>
    <m/>
    <m/>
    <m/>
    <m/>
    <m/>
    <m/>
  </r>
  <r>
    <x v="1"/>
    <s v="MWR"/>
    <m/>
    <s v="AVT Scan"/>
    <s v="CCF-SBS"/>
    <s v=".NET"/>
    <s v="MR-APPS-PT"/>
    <s v="James Radtke"/>
    <x v="1"/>
    <x v="5"/>
    <x v="2"/>
    <x v="11"/>
    <s v="Oct-22"/>
    <x v="0"/>
    <n v="100"/>
    <m/>
    <m/>
    <m/>
    <m/>
    <m/>
    <m/>
    <m/>
    <m/>
    <m/>
    <m/>
    <m/>
    <m/>
    <n v="50"/>
    <n v="50"/>
    <m/>
    <m/>
    <m/>
    <m/>
    <m/>
    <m/>
    <m/>
    <m/>
  </r>
  <r>
    <x v="1"/>
    <s v="MWR"/>
    <m/>
    <s v="Production issue- AVA Connectivity"/>
    <s v="CCF-SBS"/>
    <s v=".NET"/>
    <s v="MR-APPS-PT"/>
    <s v="James Radtke"/>
    <x v="1"/>
    <x v="5"/>
    <x v="2"/>
    <x v="4"/>
    <s v="Jul-22"/>
    <x v="0"/>
    <n v="200"/>
    <m/>
    <m/>
    <m/>
    <m/>
    <m/>
    <m/>
    <m/>
    <m/>
    <n v="100"/>
    <n v="50"/>
    <n v="50"/>
    <m/>
    <m/>
    <m/>
    <m/>
    <m/>
    <m/>
    <m/>
    <m/>
    <m/>
    <m/>
    <m/>
  </r>
  <r>
    <x v="1"/>
    <s v="MWR"/>
    <m/>
    <s v="CCF-MAX WIN 11 certification"/>
    <s v="CCF-MAX"/>
    <s v=".NET"/>
    <s v="MR-APPS-PT"/>
    <s v="James Radtke"/>
    <x v="1"/>
    <x v="5"/>
    <x v="2"/>
    <x v="6"/>
    <s v="Sep-22"/>
    <x v="0"/>
    <n v="70"/>
    <m/>
    <m/>
    <m/>
    <m/>
    <m/>
    <m/>
    <m/>
    <m/>
    <m/>
    <m/>
    <m/>
    <m/>
    <n v="50"/>
    <n v="20"/>
    <m/>
    <m/>
    <m/>
    <m/>
    <m/>
    <m/>
    <m/>
    <m/>
  </r>
  <r>
    <x v="1"/>
    <s v="MWR"/>
    <m/>
    <s v="CCF-SBS WIN11 certification"/>
    <s v="CCF-SBS"/>
    <s v=".NET"/>
    <s v="MR-APPS-PT"/>
    <s v="James Radtke"/>
    <x v="1"/>
    <x v="5"/>
    <x v="2"/>
    <x v="6"/>
    <s v="Sep-22"/>
    <x v="0"/>
    <n v="70"/>
    <m/>
    <m/>
    <m/>
    <m/>
    <m/>
    <m/>
    <m/>
    <m/>
    <m/>
    <m/>
    <m/>
    <m/>
    <n v="50"/>
    <n v="20"/>
    <m/>
    <m/>
    <m/>
    <m/>
    <m/>
    <m/>
    <m/>
    <m/>
  </r>
  <r>
    <x v="1"/>
    <s v="MWR"/>
    <m/>
    <s v="Environment update"/>
    <s v="ALPS"/>
    <s v="ColdFusion"/>
    <s v="MR-APPS-PT"/>
    <s v="James Radtke"/>
    <x v="1"/>
    <x v="5"/>
    <x v="2"/>
    <x v="9"/>
    <s v="Aug-22"/>
    <x v="0"/>
    <n v="100"/>
    <m/>
    <m/>
    <m/>
    <m/>
    <m/>
    <m/>
    <m/>
    <m/>
    <m/>
    <m/>
    <n v="50"/>
    <n v="50"/>
    <m/>
    <m/>
    <m/>
    <m/>
    <m/>
    <m/>
    <m/>
    <m/>
    <m/>
    <m/>
  </r>
  <r>
    <x v="0"/>
    <s v="SMB"/>
    <m/>
    <s v="Syncsort Upgrade from v2.1.9 to v3.1.4. SMB-1977748"/>
    <s v="ALPS"/>
    <s v="ColdFusion"/>
    <s v="MR-APPS-PT"/>
    <s v="James Radtke"/>
    <x v="1"/>
    <x v="5"/>
    <x v="2"/>
    <x v="4"/>
    <s v="Jul-22"/>
    <x v="0"/>
    <n v="20"/>
    <m/>
    <m/>
    <m/>
    <m/>
    <m/>
    <m/>
    <m/>
    <m/>
    <m/>
    <m/>
    <n v="20"/>
    <m/>
    <m/>
    <m/>
    <m/>
    <m/>
    <m/>
    <m/>
    <m/>
    <m/>
    <m/>
    <m/>
  </r>
  <r>
    <x v="0"/>
    <s v="SMB"/>
    <m/>
    <s v="ALPS- NDM issue"/>
    <s v="ALPS"/>
    <s v="ColdFusion"/>
    <s v="MR-APPS-PT"/>
    <s v="James Radtke"/>
    <x v="1"/>
    <x v="5"/>
    <x v="2"/>
    <x v="9"/>
    <s v="Aug-22"/>
    <x v="0"/>
    <n v="60"/>
    <m/>
    <m/>
    <m/>
    <m/>
    <m/>
    <m/>
    <m/>
    <m/>
    <m/>
    <m/>
    <m/>
    <n v="30"/>
    <n v="30"/>
    <m/>
    <m/>
    <m/>
    <m/>
    <m/>
    <m/>
    <m/>
    <m/>
    <m/>
  </r>
  <r>
    <x v="1"/>
    <s v="MWR"/>
    <m/>
    <s v="ALPS WIN11 Certification"/>
    <s v="ALPS"/>
    <s v="ColdFusion"/>
    <s v="MR-APPS-PT"/>
    <s v="James Radtke"/>
    <x v="1"/>
    <x v="5"/>
    <x v="2"/>
    <x v="6"/>
    <s v="Sep-22"/>
    <x v="0"/>
    <n v="40"/>
    <m/>
    <m/>
    <m/>
    <m/>
    <m/>
    <m/>
    <m/>
    <m/>
    <m/>
    <m/>
    <m/>
    <n v="20"/>
    <n v="20"/>
    <m/>
    <m/>
    <m/>
    <m/>
    <m/>
    <m/>
    <m/>
    <m/>
    <m/>
  </r>
  <r>
    <x v="1"/>
    <s v="RD"/>
    <m/>
    <s v="RD-716 To pull the letters"/>
    <s v="ALPS"/>
    <s v="ColdFusion"/>
    <s v="MR-APPS-PT"/>
    <s v="James Radtke"/>
    <x v="1"/>
    <x v="5"/>
    <x v="2"/>
    <x v="9"/>
    <s v="Aug-22"/>
    <x v="0"/>
    <n v="20"/>
    <m/>
    <m/>
    <m/>
    <m/>
    <m/>
    <m/>
    <m/>
    <m/>
    <m/>
    <m/>
    <n v="20"/>
    <m/>
    <m/>
    <m/>
    <m/>
    <m/>
    <m/>
    <m/>
    <m/>
    <m/>
    <m/>
    <m/>
  </r>
  <r>
    <x v="1"/>
    <s v="RD"/>
    <m/>
    <s v="Monthly activity"/>
    <s v="EBPP"/>
    <s v="C, C++"/>
    <s v="MR-APPS-PT"/>
    <s v="James Koernig"/>
    <x v="1"/>
    <x v="5"/>
    <x v="2"/>
    <x v="1"/>
    <s v="Ongoing"/>
    <x v="0"/>
    <m/>
    <m/>
    <m/>
    <m/>
    <m/>
    <m/>
    <m/>
    <m/>
    <m/>
    <m/>
    <m/>
    <n v="10"/>
    <n v="10"/>
    <n v="10"/>
    <n v="10"/>
    <n v="10"/>
    <n v="10"/>
    <n v="10"/>
    <n v="10"/>
    <n v="10"/>
    <n v="10"/>
    <n v="10"/>
    <n v="10"/>
  </r>
  <r>
    <x v="1"/>
    <s v="RD"/>
    <m/>
    <s v="Enrollment issue"/>
    <s v="EBPP"/>
    <s v="C, C++"/>
    <s v="MR-APPS-PT"/>
    <s v="James Koernig"/>
    <x v="1"/>
    <x v="5"/>
    <x v="2"/>
    <x v="1"/>
    <s v="Ongoing"/>
    <x v="0"/>
    <m/>
    <m/>
    <m/>
    <m/>
    <m/>
    <m/>
    <m/>
    <m/>
    <m/>
    <m/>
    <m/>
    <n v="60"/>
    <n v="60"/>
    <n v="60"/>
    <n v="60"/>
    <n v="60"/>
    <n v="60"/>
    <n v="60"/>
    <n v="60"/>
    <n v="60"/>
    <n v="60"/>
    <n v="60"/>
    <n v="60"/>
  </r>
  <r>
    <x v="1"/>
    <s v="MWR"/>
    <m/>
    <s v="MechID Password Change"/>
    <s v="LDWOT"/>
    <s v="ColdFusion"/>
    <s v="MR-APPS-PT"/>
    <s v="James Koernig"/>
    <x v="1"/>
    <x v="5"/>
    <x v="2"/>
    <x v="9"/>
    <s v="Aug-22"/>
    <x v="0"/>
    <n v="70"/>
    <m/>
    <m/>
    <m/>
    <m/>
    <m/>
    <m/>
    <m/>
    <m/>
    <m/>
    <m/>
    <n v="30"/>
    <n v="40"/>
    <m/>
    <m/>
    <m/>
    <m/>
    <m/>
    <m/>
    <m/>
    <m/>
    <m/>
    <m/>
  </r>
  <r>
    <x v="1"/>
    <s v="MWR"/>
    <m/>
    <s v="LDWOT Windows 11 20H2 certification"/>
    <s v="LDWOT"/>
    <s v="ColdFusion"/>
    <s v="MR-APPS-PT"/>
    <s v="James Koernig"/>
    <x v="1"/>
    <x v="5"/>
    <x v="2"/>
    <x v="9"/>
    <s v="Aug-22"/>
    <x v="0"/>
    <n v="200"/>
    <m/>
    <m/>
    <m/>
    <m/>
    <m/>
    <m/>
    <m/>
    <m/>
    <m/>
    <m/>
    <m/>
    <n v="50"/>
    <n v="100"/>
    <n v="50"/>
    <m/>
    <m/>
    <m/>
    <m/>
    <m/>
    <m/>
    <m/>
    <m/>
  </r>
  <r>
    <x v="1"/>
    <s v="MWR"/>
    <m/>
    <s v="LDWOT Automation- EMAS alerts"/>
    <s v="LDWOT"/>
    <s v="ColdFusion"/>
    <s v="MR-APPS-PT"/>
    <s v="James Koernig"/>
    <x v="1"/>
    <x v="5"/>
    <x v="2"/>
    <x v="6"/>
    <s v="Sep-22"/>
    <x v="0"/>
    <n v="100"/>
    <m/>
    <m/>
    <m/>
    <m/>
    <m/>
    <m/>
    <m/>
    <m/>
    <m/>
    <m/>
    <m/>
    <m/>
    <n v="50"/>
    <n v="50"/>
    <m/>
    <m/>
    <m/>
    <m/>
    <m/>
    <m/>
    <m/>
    <m/>
  </r>
  <r>
    <x v="1"/>
    <s v="MWR"/>
    <m/>
    <s v="Device Vulnerabilities"/>
    <s v="LDWOT"/>
    <s v="ColdFusion"/>
    <s v="MR-APPS-PT"/>
    <s v="James Koernig"/>
    <x v="1"/>
    <x v="5"/>
    <x v="2"/>
    <x v="6"/>
    <s v="Sep-22"/>
    <x v="0"/>
    <n v="500"/>
    <m/>
    <m/>
    <m/>
    <m/>
    <m/>
    <m/>
    <m/>
    <m/>
    <m/>
    <m/>
    <n v="100"/>
    <n v="200"/>
    <n v="200"/>
    <m/>
    <m/>
    <m/>
    <m/>
    <m/>
    <m/>
    <m/>
    <m/>
    <m/>
  </r>
  <r>
    <x v="0"/>
    <s v="SMB"/>
    <m/>
    <s v="CCF-MAX Migration from Reflection to Extra"/>
    <s v="CCF-MAX"/>
    <s v=".NET"/>
    <s v="MR-APPS-PT"/>
    <s v="James Radtke"/>
    <x v="1"/>
    <x v="5"/>
    <x v="2"/>
    <x v="15"/>
    <s v="Jun-23"/>
    <x v="0"/>
    <n v="450"/>
    <m/>
    <m/>
    <m/>
    <m/>
    <m/>
    <m/>
    <m/>
    <m/>
    <m/>
    <m/>
    <m/>
    <m/>
    <m/>
    <m/>
    <m/>
    <n v="45"/>
    <n v="45"/>
    <n v="45"/>
    <n v="50"/>
    <n v="90"/>
    <n v="90"/>
    <n v="85"/>
  </r>
  <r>
    <x v="0"/>
    <s v="SMB"/>
    <m/>
    <s v="CCF-SBS Migration from Reflection to Extra"/>
    <s v="CCF-SBS"/>
    <s v=".NET"/>
    <s v="MR-APPS-PT"/>
    <s v="James Radtke"/>
    <x v="1"/>
    <x v="5"/>
    <x v="2"/>
    <x v="15"/>
    <s v="Jun-23"/>
    <x v="0"/>
    <n v="450"/>
    <m/>
    <m/>
    <m/>
    <m/>
    <m/>
    <m/>
    <m/>
    <m/>
    <m/>
    <m/>
    <m/>
    <m/>
    <m/>
    <m/>
    <m/>
    <n v="45"/>
    <n v="45"/>
    <n v="45"/>
    <n v="50"/>
    <n v="135"/>
    <n v="45"/>
    <n v="85"/>
  </r>
  <r>
    <x v="1"/>
    <s v="MWR"/>
    <m/>
    <s v="ALPS - CCDR automation"/>
    <s v="ALPS"/>
    <s v="ColdFusion"/>
    <s v="MR-APPS-PT"/>
    <s v="James Radtke"/>
    <x v="1"/>
    <x v="5"/>
    <x v="2"/>
    <x v="0"/>
    <s v="Dec-22"/>
    <x v="0"/>
    <n v="120"/>
    <m/>
    <m/>
    <m/>
    <m/>
    <m/>
    <m/>
    <m/>
    <m/>
    <m/>
    <m/>
    <m/>
    <m/>
    <m/>
    <m/>
    <n v="60"/>
    <n v="60"/>
    <m/>
    <m/>
    <m/>
    <m/>
    <m/>
    <m/>
  </r>
  <r>
    <x v="1"/>
    <s v="Maintenance"/>
    <n v="16"/>
    <s v="Job Abends, Production Issues (For ex. Pack reject, NDM failure, Missing files, Bad file received)"/>
    <s v="GRP-West Usage"/>
    <s v="Cobol, DB2"/>
    <s v="West Usage"/>
    <s v="Ruben Rodriguez "/>
    <x v="0"/>
    <x v="6"/>
    <x v="2"/>
    <x v="1"/>
    <s v="Ongoing"/>
    <x v="0"/>
    <m/>
    <m/>
    <m/>
    <m/>
    <m/>
    <m/>
    <m/>
    <m/>
    <m/>
    <m/>
    <m/>
    <n v="344"/>
    <n v="344"/>
    <n v="344"/>
    <n v="344"/>
    <n v="86"/>
    <n v="86"/>
    <n v="31"/>
    <n v="31"/>
    <n v="31"/>
    <n v="31"/>
    <n v="31"/>
    <n v="31"/>
  </r>
  <r>
    <x v="1"/>
    <s v="RD"/>
    <m/>
    <s v="RD0553_CR-2206-0961"/>
    <s v="TPB-TPDE"/>
    <s v="Cobol, IMS-DB, Assembler"/>
    <s v="West Usage"/>
    <s v="Ruben Rodriguez "/>
    <x v="0"/>
    <x v="6"/>
    <x v="2"/>
    <x v="9"/>
    <s v="Aug-22"/>
    <x v="0"/>
    <n v="30"/>
    <m/>
    <m/>
    <m/>
    <m/>
    <m/>
    <m/>
    <m/>
    <m/>
    <m/>
    <m/>
    <n v="20"/>
    <n v="10"/>
    <m/>
    <m/>
    <m/>
    <m/>
    <m/>
    <m/>
    <m/>
    <m/>
    <m/>
    <m/>
  </r>
  <r>
    <x v="1"/>
    <s v="RD"/>
    <m/>
    <s v="RD0352_CR-2207-0346"/>
    <s v="Data Services"/>
    <s v="Cobol, DB2"/>
    <s v="West Usage"/>
    <s v="Ruben Rodriguez "/>
    <x v="0"/>
    <x v="6"/>
    <x v="2"/>
    <x v="9"/>
    <s v="Aug-22"/>
    <x v="0"/>
    <n v="35"/>
    <m/>
    <m/>
    <m/>
    <m/>
    <m/>
    <m/>
    <m/>
    <m/>
    <m/>
    <m/>
    <n v="20"/>
    <n v="15"/>
    <m/>
    <m/>
    <m/>
    <m/>
    <m/>
    <m/>
    <m/>
    <m/>
    <m/>
    <m/>
  </r>
  <r>
    <x v="0"/>
    <s v="SMB"/>
    <m/>
    <s v="Syncsort Upgrade from v2.1.9 to v3.1.4"/>
    <s v="US"/>
    <s v="Cobol, IMS-DB, Assembler"/>
    <s v="West Usage"/>
    <s v="Ruben Rodriguez "/>
    <x v="0"/>
    <x v="6"/>
    <x v="2"/>
    <x v="9"/>
    <s v="Aug-22"/>
    <x v="0"/>
    <n v="20"/>
    <m/>
    <m/>
    <m/>
    <m/>
    <m/>
    <m/>
    <m/>
    <m/>
    <m/>
    <m/>
    <n v="10"/>
    <n v="10"/>
    <m/>
    <m/>
    <m/>
    <m/>
    <m/>
    <m/>
    <m/>
    <m/>
    <m/>
    <m/>
  </r>
  <r>
    <x v="0"/>
    <s v="SMB"/>
    <m/>
    <s v="Syncsort Upgrade from v2.1.9 to v3.1.4"/>
    <s v="UP"/>
    <s v="Cobol, IMS-DB, Assembler"/>
    <s v="West Usage"/>
    <s v="Ruben Rodriguez "/>
    <x v="0"/>
    <x v="6"/>
    <x v="2"/>
    <x v="9"/>
    <s v="Aug-22"/>
    <x v="0"/>
    <n v="20"/>
    <m/>
    <m/>
    <m/>
    <m/>
    <m/>
    <m/>
    <m/>
    <m/>
    <m/>
    <m/>
    <n v="10"/>
    <n v="10"/>
    <m/>
    <m/>
    <m/>
    <m/>
    <m/>
    <m/>
    <m/>
    <m/>
    <m/>
    <m/>
  </r>
  <r>
    <x v="0"/>
    <s v="SMB"/>
    <m/>
    <s v="Syncsort Upgrade from v2.1.9 to v3.1.4"/>
    <s v="ARG: AT&amp;T IDB-PB"/>
    <s v="Cobol, DB2"/>
    <s v="West Usage"/>
    <s v="Ruben Rodriguez "/>
    <x v="0"/>
    <x v="6"/>
    <x v="2"/>
    <x v="9"/>
    <s v="Aug-22"/>
    <x v="0"/>
    <n v="20"/>
    <m/>
    <m/>
    <m/>
    <m/>
    <m/>
    <m/>
    <m/>
    <m/>
    <m/>
    <m/>
    <n v="10"/>
    <n v="10"/>
    <m/>
    <m/>
    <m/>
    <m/>
    <m/>
    <m/>
    <m/>
    <m/>
    <m/>
    <m/>
  </r>
  <r>
    <x v="0"/>
    <s v="SMB"/>
    <m/>
    <s v="Syncsort Upgrade from v2.1.9 to v3.1.4"/>
    <s v="TPB-ESP"/>
    <s v="Cobol, DB2"/>
    <s v="West Usage"/>
    <s v="Ruben Rodriguez "/>
    <x v="0"/>
    <x v="6"/>
    <x v="2"/>
    <x v="9"/>
    <s v="Aug-22"/>
    <x v="0"/>
    <n v="20"/>
    <m/>
    <m/>
    <m/>
    <m/>
    <m/>
    <m/>
    <m/>
    <m/>
    <m/>
    <m/>
    <n v="10"/>
    <n v="10"/>
    <m/>
    <m/>
    <m/>
    <m/>
    <m/>
    <m/>
    <m/>
    <m/>
    <m/>
    <m/>
  </r>
  <r>
    <x v="0"/>
    <s v="SMB"/>
    <m/>
    <s v="Syncsort Upgrade from v2.1.9 to v3.1.4"/>
    <s v="TPB-TPDE"/>
    <s v="Cobol, IMS-DB, Assembler"/>
    <s v="West Usage"/>
    <s v="Ruben Rodriguez "/>
    <x v="0"/>
    <x v="6"/>
    <x v="2"/>
    <x v="9"/>
    <s v="Aug-22"/>
    <x v="0"/>
    <n v="20"/>
    <m/>
    <m/>
    <m/>
    <m/>
    <m/>
    <m/>
    <m/>
    <m/>
    <m/>
    <m/>
    <n v="10"/>
    <n v="10"/>
    <m/>
    <m/>
    <m/>
    <m/>
    <m/>
    <m/>
    <m/>
    <m/>
    <m/>
    <m/>
  </r>
  <r>
    <x v="0"/>
    <s v="SMB"/>
    <m/>
    <s v="Syncsort Upgrade from v2.1.9 to v3.1.4"/>
    <s v="Data Services"/>
    <s v="Cobol, DB2"/>
    <s v="West Usage"/>
    <s v="Ruben Rodriguez "/>
    <x v="0"/>
    <x v="6"/>
    <x v="2"/>
    <x v="9"/>
    <s v="Aug-22"/>
    <x v="0"/>
    <n v="20"/>
    <m/>
    <m/>
    <m/>
    <m/>
    <m/>
    <m/>
    <m/>
    <m/>
    <m/>
    <m/>
    <n v="10"/>
    <n v="10"/>
    <m/>
    <m/>
    <m/>
    <m/>
    <m/>
    <m/>
    <m/>
    <m/>
    <m/>
    <m/>
  </r>
  <r>
    <x v="0"/>
    <s v="SMB"/>
    <m/>
    <s v="Syncsort Upgrade from v2.1.9 to v3.1.4"/>
    <s v="MC"/>
    <s v="Cobol, DB2"/>
    <s v="West Usage"/>
    <s v="Ruben Rodriguez "/>
    <x v="0"/>
    <x v="6"/>
    <x v="2"/>
    <x v="9"/>
    <s v="Aug-22"/>
    <x v="0"/>
    <n v="20"/>
    <m/>
    <m/>
    <m/>
    <m/>
    <m/>
    <m/>
    <m/>
    <m/>
    <m/>
    <m/>
    <n v="10"/>
    <n v="10"/>
    <m/>
    <m/>
    <m/>
    <m/>
    <m/>
    <m/>
    <m/>
    <m/>
    <m/>
    <m/>
  </r>
  <r>
    <x v="0"/>
    <s v="SMB"/>
    <m/>
    <s v="Syncsort Upgrade from v2.1.9 to v3.1.4"/>
    <s v="ICBSWI"/>
    <s v="Cobol, DB2"/>
    <s v="West Usage"/>
    <s v="Ruben Rodriguez "/>
    <x v="0"/>
    <x v="6"/>
    <x v="2"/>
    <x v="9"/>
    <s v="Aug-22"/>
    <x v="0"/>
    <n v="20"/>
    <m/>
    <m/>
    <m/>
    <m/>
    <m/>
    <m/>
    <m/>
    <m/>
    <m/>
    <m/>
    <n v="10"/>
    <n v="10"/>
    <m/>
    <m/>
    <m/>
    <m/>
    <m/>
    <m/>
    <m/>
    <m/>
    <m/>
    <m/>
  </r>
  <r>
    <x v="0"/>
    <s v="SMB"/>
    <m/>
    <s v="Syncsort Upgrade from v2.1.9 to v3.1.4"/>
    <s v="UWFE"/>
    <s v="Cobol, DB2"/>
    <s v="West Usage"/>
    <s v="Ruben Rodriguez "/>
    <x v="0"/>
    <x v="6"/>
    <x v="2"/>
    <x v="9"/>
    <s v="Aug-22"/>
    <x v="0"/>
    <n v="20"/>
    <m/>
    <m/>
    <m/>
    <m/>
    <m/>
    <m/>
    <m/>
    <m/>
    <m/>
    <m/>
    <n v="10"/>
    <n v="10"/>
    <m/>
    <m/>
    <m/>
    <m/>
    <m/>
    <m/>
    <m/>
    <m/>
    <m/>
    <m/>
  </r>
  <r>
    <x v="0"/>
    <s v="PID"/>
    <m/>
    <s v="PID308259b Phase 4 - CALNET4 Migration Execution"/>
    <s v="Data Services"/>
    <s v="Cobol, DB2"/>
    <s v="West Usage"/>
    <s v="Ruben Rodriguez "/>
    <x v="0"/>
    <x v="6"/>
    <x v="2"/>
    <x v="9"/>
    <s v="Aug-22"/>
    <x v="0"/>
    <n v="535"/>
    <m/>
    <m/>
    <m/>
    <m/>
    <m/>
    <m/>
    <m/>
    <m/>
    <m/>
    <m/>
    <n v="50"/>
    <n v="30"/>
    <m/>
    <m/>
    <m/>
    <m/>
    <m/>
    <m/>
    <m/>
    <m/>
    <m/>
    <m/>
  </r>
  <r>
    <x v="0"/>
    <s v="PID"/>
    <m/>
    <s v="PID308259b Phase 4 - CALNET4 Migration Execution"/>
    <s v="US"/>
    <s v="Cobol, IMS-DB, Assembler"/>
    <s v="West Usage"/>
    <s v="Ruben Rodriguez "/>
    <x v="0"/>
    <x v="6"/>
    <x v="2"/>
    <x v="9"/>
    <s v="Aug-22"/>
    <x v="0"/>
    <n v="185"/>
    <m/>
    <m/>
    <m/>
    <m/>
    <m/>
    <m/>
    <m/>
    <m/>
    <m/>
    <m/>
    <n v="20"/>
    <n v="15"/>
    <m/>
    <m/>
    <m/>
    <m/>
    <m/>
    <m/>
    <m/>
    <m/>
    <m/>
    <m/>
  </r>
  <r>
    <x v="0"/>
    <s v="PID"/>
    <m/>
    <s v="PID308259b Phase 4 - CALNET4 Migration Execution"/>
    <s v="MP"/>
    <s v="Cobol, DB2"/>
    <s v="West Usage"/>
    <s v="Ruben Rodriguez "/>
    <x v="0"/>
    <x v="6"/>
    <x v="2"/>
    <x v="9"/>
    <s v="Aug-22"/>
    <x v="0"/>
    <n v="185"/>
    <m/>
    <m/>
    <m/>
    <m/>
    <m/>
    <m/>
    <m/>
    <m/>
    <m/>
    <m/>
    <n v="20"/>
    <n v="15"/>
    <m/>
    <m/>
    <m/>
    <m/>
    <m/>
    <m/>
    <m/>
    <m/>
    <m/>
    <m/>
  </r>
  <r>
    <x v="0"/>
    <s v="PID"/>
    <n v="1"/>
    <s v="PID308259b Phase 5 - CALNET4 Migration Execution"/>
    <s v="Data Services"/>
    <s v="Cobol, DB2"/>
    <s v="West Usage"/>
    <s v="Ruben Rodriguez "/>
    <x v="0"/>
    <x v="6"/>
    <x v="2"/>
    <x v="0"/>
    <s v="Dec-22"/>
    <x v="0"/>
    <n v="535"/>
    <m/>
    <m/>
    <m/>
    <m/>
    <m/>
    <m/>
    <m/>
    <m/>
    <m/>
    <m/>
    <m/>
    <n v="15"/>
    <n v="90"/>
    <n v="120"/>
    <n v="45"/>
    <n v="30"/>
    <m/>
    <m/>
    <m/>
    <m/>
    <m/>
    <m/>
  </r>
  <r>
    <x v="0"/>
    <s v="PID"/>
    <n v="1"/>
    <s v="PID308259b Phase 5 - CALNET4 Migration Execution"/>
    <s v="US"/>
    <s v="Cobol, IMS-DB, Assembler"/>
    <s v="West Usage"/>
    <s v="Ruben Rodriguez "/>
    <x v="0"/>
    <x v="6"/>
    <x v="2"/>
    <x v="0"/>
    <s v="Dec-22"/>
    <x v="0"/>
    <n v="185"/>
    <m/>
    <m/>
    <m/>
    <m/>
    <m/>
    <m/>
    <m/>
    <m/>
    <m/>
    <m/>
    <m/>
    <n v="5"/>
    <n v="30"/>
    <n v="50"/>
    <n v="30"/>
    <n v="40"/>
    <m/>
    <m/>
    <m/>
    <m/>
    <m/>
    <m/>
  </r>
  <r>
    <x v="0"/>
    <s v="PID"/>
    <n v="1"/>
    <s v="PID308259b Phase 5 - CALNET4 Migration Execution"/>
    <s v="MP"/>
    <s v="Cobol, DB2"/>
    <s v="West Usage"/>
    <s v="Ruben Rodriguez "/>
    <x v="0"/>
    <x v="6"/>
    <x v="2"/>
    <x v="0"/>
    <s v="Dec-22"/>
    <x v="0"/>
    <n v="185"/>
    <m/>
    <m/>
    <m/>
    <m/>
    <m/>
    <m/>
    <m/>
    <m/>
    <m/>
    <m/>
    <m/>
    <n v="5"/>
    <n v="30"/>
    <n v="50"/>
    <n v="30"/>
    <n v="40"/>
    <m/>
    <m/>
    <m/>
    <m/>
    <m/>
    <m/>
  </r>
  <r>
    <x v="0"/>
    <s v="PID"/>
    <m/>
    <s v="PID 401674 - Interfaces Modernization - BDS"/>
    <s v="Data Services"/>
    <s v="Cobol, DB2"/>
    <s v="West Usage"/>
    <s v="Ruben Rodriguez "/>
    <x v="0"/>
    <x v="6"/>
    <x v="2"/>
    <x v="4"/>
    <s v="Jul-22"/>
    <x v="0"/>
    <n v="95"/>
    <m/>
    <m/>
    <m/>
    <m/>
    <m/>
    <m/>
    <m/>
    <m/>
    <m/>
    <m/>
    <n v="18"/>
    <m/>
    <m/>
    <m/>
    <m/>
    <m/>
    <m/>
    <m/>
    <m/>
    <m/>
    <m/>
    <m/>
  </r>
  <r>
    <x v="0"/>
    <s v="PID"/>
    <n v="1"/>
    <s v="PID 400176 - Replace Everest CX0447"/>
    <s v="Data Services"/>
    <s v="Cobol, DB2"/>
    <s v="West Usage"/>
    <s v="Ruben Rodriguez "/>
    <x v="0"/>
    <x v="6"/>
    <x v="2"/>
    <x v="11"/>
    <s v="Oct-22"/>
    <x v="0"/>
    <n v="60"/>
    <m/>
    <m/>
    <m/>
    <m/>
    <m/>
    <m/>
    <m/>
    <m/>
    <m/>
    <m/>
    <n v="5"/>
    <n v="5"/>
    <n v="10"/>
    <n v="10"/>
    <m/>
    <m/>
    <m/>
    <m/>
    <m/>
    <m/>
    <m/>
    <m/>
  </r>
  <r>
    <x v="0"/>
    <s v="PID"/>
    <n v="1"/>
    <s v="PID 411900 -- EOSL Secure Data Upgrade to z Protect"/>
    <s v="Data Services"/>
    <s v="Cobol, DB2"/>
    <s v="West Usage"/>
    <s v="Ruben Rodriguez "/>
    <x v="0"/>
    <x v="6"/>
    <x v="2"/>
    <x v="2"/>
    <s v="Feb-23"/>
    <x v="0"/>
    <n v="1118"/>
    <m/>
    <m/>
    <m/>
    <m/>
    <m/>
    <m/>
    <m/>
    <m/>
    <m/>
    <n v="120"/>
    <n v="120"/>
    <n v="150"/>
    <n v="150"/>
    <n v="120"/>
    <n v="60"/>
    <n v="80"/>
    <n v="180"/>
    <n v="50"/>
    <m/>
    <m/>
    <m/>
    <m/>
  </r>
  <r>
    <x v="0"/>
    <s v="PID"/>
    <n v="1"/>
    <s v="PID-413154 CA 209/350 NPA Relief Project"/>
    <s v="Data Services"/>
    <s v="Cobol, DB2"/>
    <s v="West Usage"/>
    <s v="Ruben Rodriguez "/>
    <x v="0"/>
    <x v="6"/>
    <x v="2"/>
    <x v="11"/>
    <s v="Oct-22"/>
    <x v="0"/>
    <n v="180"/>
    <m/>
    <m/>
    <m/>
    <m/>
    <m/>
    <m/>
    <m/>
    <m/>
    <m/>
    <m/>
    <n v="5"/>
    <n v="15"/>
    <n v="20"/>
    <n v="10"/>
    <n v="20"/>
    <n v="10"/>
    <m/>
    <m/>
    <m/>
    <m/>
    <m/>
    <m/>
  </r>
  <r>
    <x v="0"/>
    <s v="PID"/>
    <n v="1"/>
    <s v="PID-413154 CA 209/350 NPA Relief Project"/>
    <s v="UP"/>
    <s v="Cobol, IMS-DB, Assembler"/>
    <s v="West Usage"/>
    <s v="Ruben Rodriguez "/>
    <x v="0"/>
    <x v="6"/>
    <x v="2"/>
    <x v="11"/>
    <s v="Oct-22"/>
    <x v="0"/>
    <n v="70"/>
    <m/>
    <m/>
    <m/>
    <m/>
    <m/>
    <m/>
    <m/>
    <m/>
    <m/>
    <m/>
    <n v="10"/>
    <n v="10"/>
    <n v="30"/>
    <n v="30"/>
    <m/>
    <m/>
    <m/>
    <m/>
    <m/>
    <m/>
    <m/>
    <m/>
  </r>
  <r>
    <x v="1"/>
    <s v="MWR"/>
    <n v="1"/>
    <s v="MWR #2001946 - Retire ARG: PBD-PB"/>
    <s v="ARG: PBD-PB"/>
    <s v="Cobol, DB2"/>
    <s v="West Usage"/>
    <s v="Ruben Rodriguez "/>
    <x v="0"/>
    <x v="6"/>
    <x v="2"/>
    <x v="15"/>
    <s v="Jun-23"/>
    <x v="0"/>
    <n v="650"/>
    <m/>
    <m/>
    <m/>
    <m/>
    <m/>
    <m/>
    <m/>
    <m/>
    <m/>
    <m/>
    <m/>
    <m/>
    <m/>
    <m/>
    <m/>
    <m/>
    <n v="45"/>
    <n v="150"/>
    <n v="150"/>
    <n v="135"/>
    <n v="120"/>
    <n v="50"/>
  </r>
  <r>
    <x v="1"/>
    <s v="MWR"/>
    <n v="1"/>
    <s v="MWR #2001944 - Retire ARG: MCI-PB"/>
    <s v="ARG: MCI-PB"/>
    <s v="Cobol, DB2"/>
    <s v="West Usage"/>
    <s v="Ruben Rodriguez "/>
    <x v="0"/>
    <x v="6"/>
    <x v="2"/>
    <x v="15"/>
    <s v="Jun-23"/>
    <x v="0"/>
    <n v="900"/>
    <m/>
    <m/>
    <m/>
    <m/>
    <m/>
    <m/>
    <m/>
    <m/>
    <m/>
    <m/>
    <m/>
    <m/>
    <m/>
    <m/>
    <m/>
    <m/>
    <n v="120"/>
    <n v="150"/>
    <n v="150"/>
    <n v="170"/>
    <n v="150"/>
    <n v="90"/>
  </r>
  <r>
    <x v="1"/>
    <s v="RD"/>
    <n v="10"/>
    <s v="RD work for West Usage suite if applications (RD0520 Rate change, RD0453 Carrier add/remove, RD0553 CLECL/ILEC add/update/Remove, RD1145 add new POE codes,  RD0352 MATRIX scheduler update/PROC or CTC components add or update, Runbook add or update, Data set update, Configuration file update)"/>
    <s v="GRP-West Usage"/>
    <s v="Cobol, DB2"/>
    <s v="West Usage"/>
    <s v="Ruben Rodriguez "/>
    <x v="0"/>
    <x v="6"/>
    <x v="2"/>
    <x v="1"/>
    <s v="Ongoing"/>
    <x v="0"/>
    <m/>
    <m/>
    <m/>
    <m/>
    <m/>
    <m/>
    <m/>
    <m/>
    <m/>
    <m/>
    <m/>
    <m/>
    <m/>
    <m/>
    <m/>
    <n v="60"/>
    <n v="40"/>
    <n v="54"/>
    <n v="54"/>
    <n v="54"/>
    <n v="54"/>
    <n v="54"/>
    <n v="54"/>
  </r>
  <r>
    <x v="0"/>
    <s v="PID"/>
    <n v="1"/>
    <s v="PMT493546 PID308259b Phase6 - Calnet 4 Migration Execution"/>
    <s v="Data Services"/>
    <s v="Cobol, DB2"/>
    <s v="West Usage"/>
    <s v="Ruben Rodriguez "/>
    <x v="0"/>
    <x v="6"/>
    <x v="2"/>
    <x v="15"/>
    <s v="Jun-23"/>
    <x v="0"/>
    <n v="535"/>
    <m/>
    <m/>
    <m/>
    <m/>
    <m/>
    <m/>
    <m/>
    <m/>
    <m/>
    <m/>
    <m/>
    <m/>
    <m/>
    <m/>
    <m/>
    <m/>
    <m/>
    <n v="50"/>
    <n v="100"/>
    <n v="100"/>
    <n v="100"/>
    <m/>
  </r>
  <r>
    <x v="0"/>
    <s v="PID"/>
    <n v="1"/>
    <s v="PMT493546 PID308259b Phase6 - Calnet 4 Migration Execution"/>
    <s v="US"/>
    <s v="Cobol, IMS-DB, Assembler"/>
    <s v="West Usage"/>
    <s v="Ruben Rodriguez "/>
    <x v="0"/>
    <x v="6"/>
    <x v="2"/>
    <x v="15"/>
    <s v="Jun-23"/>
    <x v="0"/>
    <n v="200"/>
    <m/>
    <m/>
    <m/>
    <m/>
    <m/>
    <m/>
    <m/>
    <m/>
    <m/>
    <m/>
    <m/>
    <m/>
    <m/>
    <m/>
    <m/>
    <m/>
    <m/>
    <n v="10"/>
    <n v="50"/>
    <n v="50"/>
    <n v="50"/>
    <n v="40"/>
  </r>
  <r>
    <x v="0"/>
    <s v="PID"/>
    <n v="1"/>
    <s v="PMT493546 PID308259b Phase6 - Calnet 4 Migration Execution"/>
    <s v="MP"/>
    <s v="Cobol, DB2"/>
    <s v="West Usage"/>
    <s v="Ruben Rodriguez "/>
    <x v="0"/>
    <x v="6"/>
    <x v="2"/>
    <x v="15"/>
    <s v="Jun-23"/>
    <x v="0"/>
    <n v="265"/>
    <m/>
    <m/>
    <m/>
    <m/>
    <m/>
    <m/>
    <m/>
    <m/>
    <m/>
    <m/>
    <m/>
    <m/>
    <m/>
    <m/>
    <m/>
    <m/>
    <m/>
    <n v="10"/>
    <n v="50"/>
    <n v="50"/>
    <n v="50"/>
    <n v="50"/>
  </r>
  <r>
    <x v="1"/>
    <s v="Maintenance"/>
    <n v="3"/>
    <s v="Job Abends, Production Issues (For ex. Pack reject, NDM failure, Missing files, Bad file received)"/>
    <s v="GRP-MW Usage"/>
    <s v="Cobol"/>
    <s v="MW Usage"/>
    <s v="Ruben Rodriguez "/>
    <x v="0"/>
    <x v="6"/>
    <x v="2"/>
    <x v="1"/>
    <s v="Ongoing"/>
    <x v="0"/>
    <m/>
    <m/>
    <m/>
    <m/>
    <m/>
    <m/>
    <m/>
    <m/>
    <m/>
    <m/>
    <m/>
    <n v="680"/>
    <n v="680"/>
    <n v="680"/>
    <n v="516"/>
    <n v="86"/>
    <n v="86"/>
    <n v="30"/>
    <n v="30"/>
    <n v="30"/>
    <n v="30"/>
    <n v="30"/>
    <n v="30"/>
  </r>
  <r>
    <x v="1"/>
    <s v="RD"/>
    <m/>
    <s v="RD0087_CR-2207-0272"/>
    <s v="CAMPS"/>
    <s v="Cobol, IMS-DB"/>
    <s v="MW Usage"/>
    <s v="Ruben Rodriguez "/>
    <x v="0"/>
    <x v="6"/>
    <x v="2"/>
    <x v="4"/>
    <s v="Jul-22"/>
    <x v="0"/>
    <n v="35"/>
    <m/>
    <m/>
    <m/>
    <m/>
    <m/>
    <m/>
    <m/>
    <m/>
    <m/>
    <m/>
    <n v="35"/>
    <m/>
    <m/>
    <m/>
    <m/>
    <m/>
    <m/>
    <m/>
    <m/>
    <m/>
    <m/>
    <m/>
  </r>
  <r>
    <x v="1"/>
    <s v="RD"/>
    <m/>
    <s v="RD0067_CR-2207-0242"/>
    <s v="CAMPS"/>
    <s v="Cobol, IMS-DB"/>
    <s v="MW Usage"/>
    <s v="Ruben Rodriguez "/>
    <x v="0"/>
    <x v="6"/>
    <x v="2"/>
    <x v="9"/>
    <s v="Aug-22"/>
    <x v="0"/>
    <n v="40"/>
    <m/>
    <m/>
    <m/>
    <m/>
    <m/>
    <m/>
    <m/>
    <m/>
    <m/>
    <m/>
    <n v="10"/>
    <n v="30"/>
    <m/>
    <m/>
    <m/>
    <m/>
    <m/>
    <m/>
    <m/>
    <m/>
    <m/>
    <m/>
  </r>
  <r>
    <x v="0"/>
    <s v="SMB"/>
    <m/>
    <s v="Syncsort Upgrade from v2.1.9 to v3.1.4"/>
    <s v="CAMPS"/>
    <s v="Cobol, IMS-DB"/>
    <s v="MW Usage"/>
    <s v="Ruben Rodriguez "/>
    <x v="0"/>
    <x v="6"/>
    <x v="2"/>
    <x v="9"/>
    <s v="Aug-22"/>
    <x v="0"/>
    <n v="15"/>
    <m/>
    <m/>
    <m/>
    <m/>
    <m/>
    <m/>
    <m/>
    <m/>
    <m/>
    <m/>
    <m/>
    <n v="15"/>
    <m/>
    <m/>
    <m/>
    <m/>
    <m/>
    <m/>
    <m/>
    <m/>
    <m/>
    <m/>
  </r>
  <r>
    <x v="0"/>
    <s v="PID"/>
    <m/>
    <s v="PID 411071 IL NPA 309 overlay with NPA 861 NPA Relief"/>
    <s v="CAMPS"/>
    <s v="Cobol, IMS-DB"/>
    <s v="MW Usage"/>
    <s v="Ruben Rodriguez "/>
    <x v="0"/>
    <x v="6"/>
    <x v="2"/>
    <x v="5"/>
    <s v="Nov-22"/>
    <x v="0"/>
    <n v="530"/>
    <m/>
    <m/>
    <m/>
    <m/>
    <m/>
    <m/>
    <m/>
    <m/>
    <m/>
    <m/>
    <n v="90"/>
    <n v="90"/>
    <n v="90"/>
    <n v="90"/>
    <n v="30"/>
    <m/>
    <m/>
    <m/>
    <m/>
    <m/>
    <m/>
    <m/>
  </r>
  <r>
    <x v="0"/>
    <s v="PID"/>
    <m/>
    <s v="PID 411071 IL NPA 309 overlay with NPA 861 NPA Relief"/>
    <s v="CLYDE"/>
    <s v="Cobol, IMS-DB"/>
    <s v="MW Usage"/>
    <s v="Ruben Rodriguez "/>
    <x v="0"/>
    <x v="6"/>
    <x v="2"/>
    <x v="5"/>
    <s v="Nov-22"/>
    <x v="0"/>
    <n v="205"/>
    <m/>
    <m/>
    <m/>
    <m/>
    <m/>
    <m/>
    <m/>
    <m/>
    <m/>
    <m/>
    <n v="20"/>
    <n v="40"/>
    <n v="40"/>
    <n v="40"/>
    <n v="20"/>
    <m/>
    <m/>
    <m/>
    <m/>
    <m/>
    <m/>
    <m/>
  </r>
  <r>
    <x v="0"/>
    <s v="PID"/>
    <m/>
    <s v="PID 411071 IL NPA 309 overlay with NPA 861 NPA Relief"/>
    <s v="LOCAL FICHE"/>
    <s v="Cobol, DB2"/>
    <s v="MW Usage"/>
    <s v="Ruben Rodriguez "/>
    <x v="0"/>
    <x v="6"/>
    <x v="2"/>
    <x v="5"/>
    <s v="Nov-22"/>
    <x v="0"/>
    <n v="120"/>
    <m/>
    <m/>
    <m/>
    <m/>
    <m/>
    <m/>
    <m/>
    <m/>
    <m/>
    <m/>
    <n v="10"/>
    <n v="20"/>
    <n v="30"/>
    <n v="30"/>
    <n v="10"/>
    <m/>
    <m/>
    <m/>
    <m/>
    <m/>
    <m/>
    <m/>
  </r>
  <r>
    <x v="0"/>
    <s v="PID"/>
    <m/>
    <s v="PID – 401127a -- EOSL Finish U2L Migration 2206 2208 2210 Rel"/>
    <s v="CLYDE"/>
    <s v="Cobol, IMS-DB"/>
    <s v="MW Usage"/>
    <s v="Ruben Rodriguez "/>
    <x v="0"/>
    <x v="6"/>
    <x v="2"/>
    <x v="11"/>
    <s v="Oct-22"/>
    <x v="0"/>
    <m/>
    <m/>
    <m/>
    <m/>
    <m/>
    <m/>
    <m/>
    <m/>
    <m/>
    <m/>
    <m/>
    <m/>
    <m/>
    <m/>
    <m/>
    <m/>
    <m/>
    <m/>
    <m/>
    <m/>
    <m/>
    <m/>
    <m/>
  </r>
  <r>
    <x v="0"/>
    <s v="PID"/>
    <m/>
    <s v="PID 401587k CPE biller retirement PI 3"/>
    <s v="CLYDE"/>
    <s v="Cobol, IMS-DB"/>
    <s v="MW Usage"/>
    <s v="Ruben Rodriguez "/>
    <x v="0"/>
    <x v="6"/>
    <x v="2"/>
    <x v="11"/>
    <s v="Oct-22"/>
    <x v="0"/>
    <n v="230"/>
    <m/>
    <m/>
    <m/>
    <m/>
    <m/>
    <m/>
    <m/>
    <m/>
    <m/>
    <m/>
    <n v="30"/>
    <n v="45"/>
    <n v="45"/>
    <n v="45"/>
    <m/>
    <m/>
    <m/>
    <m/>
    <m/>
    <m/>
    <m/>
    <m/>
  </r>
  <r>
    <x v="0"/>
    <s v="PID"/>
    <m/>
    <s v="PID 412205 -- OH NPA 513 overlay with new NPA 283"/>
    <s v="CAMPS"/>
    <s v="Cobol, IMS-DB"/>
    <s v="MW Usage"/>
    <s v="Ruben Rodriguez "/>
    <x v="0"/>
    <x v="6"/>
    <x v="2"/>
    <x v="2"/>
    <s v="Feb-23"/>
    <x v="0"/>
    <n v="430"/>
    <m/>
    <m/>
    <m/>
    <m/>
    <m/>
    <m/>
    <m/>
    <m/>
    <m/>
    <m/>
    <m/>
    <m/>
    <m/>
    <m/>
    <n v="50"/>
    <n v="150"/>
    <n v="100"/>
    <n v="80"/>
    <m/>
    <m/>
    <m/>
    <m/>
  </r>
  <r>
    <x v="0"/>
    <s v="PID"/>
    <m/>
    <s v="PID 412205 -- OH NPA 513 overlay with new NPA 283"/>
    <s v="CLYDE"/>
    <s v="Cobol, IMS-DB"/>
    <s v="MW Usage"/>
    <s v="Ruben Rodriguez "/>
    <x v="0"/>
    <x v="6"/>
    <x v="2"/>
    <x v="2"/>
    <s v="Feb-23"/>
    <x v="0"/>
    <n v="205"/>
    <m/>
    <m/>
    <m/>
    <m/>
    <m/>
    <m/>
    <m/>
    <m/>
    <m/>
    <m/>
    <m/>
    <m/>
    <m/>
    <m/>
    <n v="10"/>
    <n v="20"/>
    <n v="80"/>
    <n v="70"/>
    <m/>
    <m/>
    <m/>
    <m/>
  </r>
  <r>
    <x v="0"/>
    <s v="PID"/>
    <m/>
    <s v="PID 412205 -- OH NPA 513 overlay with new NPA 283"/>
    <s v="LOCAL FICHE"/>
    <s v="Cobol, DB2"/>
    <s v="MW Usage"/>
    <s v="Ruben Rodriguez "/>
    <x v="0"/>
    <x v="6"/>
    <x v="2"/>
    <x v="2"/>
    <s v="Feb-23"/>
    <x v="0"/>
    <n v="90"/>
    <m/>
    <m/>
    <m/>
    <m/>
    <m/>
    <m/>
    <m/>
    <m/>
    <m/>
    <m/>
    <m/>
    <m/>
    <m/>
    <m/>
    <n v="5"/>
    <n v="5"/>
    <n v="30"/>
    <n v="30"/>
    <m/>
    <m/>
    <m/>
    <m/>
  </r>
  <r>
    <x v="0"/>
    <s v="PID"/>
    <m/>
    <s v="PID 328680a Vista(18205) / VDMS (31310) migration’ project"/>
    <s v="CAMPS"/>
    <s v="Cobol, IMS-DB"/>
    <s v="MW Usage"/>
    <s v="Ruben Rodriguez "/>
    <x v="0"/>
    <x v="6"/>
    <x v="2"/>
    <x v="5"/>
    <s v="Nov-22"/>
    <x v="0"/>
    <n v="90"/>
    <m/>
    <m/>
    <m/>
    <m/>
    <m/>
    <m/>
    <m/>
    <m/>
    <m/>
    <m/>
    <m/>
    <m/>
    <m/>
    <m/>
    <n v="20"/>
    <m/>
    <m/>
    <m/>
    <m/>
    <m/>
    <m/>
    <m/>
  </r>
  <r>
    <x v="1"/>
    <s v="Maintenance"/>
    <n v="1"/>
    <s v="User queries,  Interfacing application queries, Production issues, Compliance Activities (SPI Scan/Sticky bit etc.), DR Exercise, MOTS update, System Documentation"/>
    <s v="LSB"/>
    <s v="Power Builder, Sybase"/>
    <s v="MW Usage"/>
    <s v="Ruben Rodriguez "/>
    <x v="0"/>
    <x v="6"/>
    <x v="2"/>
    <x v="1"/>
    <s v="Ongoing"/>
    <x v="0"/>
    <m/>
    <m/>
    <m/>
    <m/>
    <m/>
    <m/>
    <m/>
    <m/>
    <m/>
    <m/>
    <m/>
    <n v="258"/>
    <n v="258"/>
    <n v="258"/>
    <n v="258"/>
    <n v="172"/>
    <n v="172"/>
    <n v="172"/>
    <n v="172"/>
    <n v="172"/>
    <n v="172"/>
    <n v="172"/>
    <n v="172"/>
  </r>
  <r>
    <x v="1"/>
    <s v="RD"/>
    <n v="1"/>
    <s v="RD work for LSB Application (Monthly LSB data load RD0349 Validation for ACIS,AIRS,CARE,OLI,CMAS,CRIS BP, RD0636 to add or remove user from LSB, RD1055 to perform file scrubs on LBS databases, UNIX data and Mainframe files in the Midwest region, RD0749 Initiates parameter changes to script files, Powerbuilder objects, FTP text files and SQL queries used by the LEC Services Billing_x000a_(LSB) or Primary Carrier Reciprocal Compensating System (PCRCS) platforms. Also used to update FTP address information for_x000a_script or FTP files, RD0352 Update SWMAIL, Connect Direct/NDM, FTP, JCL, Parmlibs, Proc and control members for minor revisions due to parameter_x000a_modifications for space, volume, disposition, etc.; file name changes, scheduling changes and other changes that do not affect the_x000a_process."/>
    <s v="LSB"/>
    <s v="Power Builder, Sybase"/>
    <s v="MW Usage"/>
    <s v="Ruben Rodriguez "/>
    <x v="0"/>
    <x v="6"/>
    <x v="2"/>
    <x v="1"/>
    <s v="Ongoing"/>
    <x v="0"/>
    <m/>
    <m/>
    <m/>
    <m/>
    <m/>
    <m/>
    <m/>
    <m/>
    <m/>
    <m/>
    <m/>
    <n v="10"/>
    <n v="10"/>
    <n v="10"/>
    <n v="10"/>
    <n v="15"/>
    <n v="15"/>
    <n v="10"/>
    <n v="10"/>
    <n v="10"/>
    <n v="10"/>
    <n v="10"/>
    <n v="10"/>
  </r>
  <r>
    <x v="0"/>
    <s v="PID"/>
    <m/>
    <s v="PID 328680a DCC RET 8716 - CX0458 - Vista-Mobility"/>
    <s v="LSB"/>
    <s v="Power Builder, Sybase"/>
    <s v="MW Usage"/>
    <s v="Ruben Rodriguez "/>
    <x v="0"/>
    <x v="6"/>
    <x v="2"/>
    <x v="5"/>
    <s v="Nov-22"/>
    <x v="0"/>
    <n v="50"/>
    <m/>
    <m/>
    <m/>
    <m/>
    <m/>
    <m/>
    <m/>
    <m/>
    <m/>
    <m/>
    <m/>
    <n v="20"/>
    <n v="30"/>
    <n v="30"/>
    <m/>
    <m/>
    <m/>
    <m/>
    <m/>
    <m/>
    <m/>
    <m/>
  </r>
  <r>
    <x v="0"/>
    <s v="PID"/>
    <m/>
    <s v="PID 405212, DCC MOV 8711 ESP-CARE II"/>
    <s v="LSB"/>
    <s v="Power Builder, Sybase"/>
    <s v="MW Usage"/>
    <s v="Ruben Rodriguez "/>
    <x v="0"/>
    <x v="6"/>
    <x v="2"/>
    <x v="4"/>
    <s v="Jul-22"/>
    <x v="0"/>
    <n v="65"/>
    <m/>
    <m/>
    <m/>
    <m/>
    <m/>
    <m/>
    <m/>
    <m/>
    <m/>
    <m/>
    <n v="40"/>
    <m/>
    <m/>
    <m/>
    <m/>
    <m/>
    <m/>
    <m/>
    <m/>
    <m/>
    <m/>
    <m/>
  </r>
  <r>
    <x v="0"/>
    <s v="PID"/>
    <m/>
    <s v="PID 413570 -- CA NPA 707 Overlay with new NPA 369 Project"/>
    <s v="Data Services"/>
    <s v="Cobol, DB2"/>
    <s v="West Usage"/>
    <s v="Ruben Rodriguez "/>
    <x v="0"/>
    <x v="6"/>
    <x v="2"/>
    <x v="11"/>
    <s v="Oct-22"/>
    <x v="0"/>
    <n v="80"/>
    <m/>
    <m/>
    <m/>
    <m/>
    <m/>
    <m/>
    <m/>
    <m/>
    <m/>
    <m/>
    <m/>
    <m/>
    <n v="30"/>
    <n v="30"/>
    <n v="20"/>
    <n v="40"/>
    <m/>
    <m/>
    <m/>
    <m/>
    <m/>
    <m/>
  </r>
  <r>
    <x v="0"/>
    <s v="PID"/>
    <m/>
    <s v="PID 413570 -- CA NPA 707 Overlay with new NPA 369 Project"/>
    <s v="UP"/>
    <s v="Cobol, IMS-DB, Assembler"/>
    <s v="West Usage"/>
    <s v="Ruben Rodriguez "/>
    <x v="0"/>
    <x v="6"/>
    <x v="2"/>
    <x v="11"/>
    <s v="Oct-22"/>
    <x v="0"/>
    <n v="40"/>
    <m/>
    <m/>
    <m/>
    <m/>
    <m/>
    <m/>
    <m/>
    <m/>
    <m/>
    <m/>
    <m/>
    <m/>
    <n v="25"/>
    <n v="25"/>
    <m/>
    <m/>
    <m/>
    <m/>
    <m/>
    <m/>
    <m/>
    <m/>
  </r>
  <r>
    <x v="0"/>
    <s v="PID"/>
    <n v="1"/>
    <s v="PID 404130a FENAP (MOTS 13478)  Server Migration - Impacts to Data Sources - SBC-W EMI"/>
    <s v="TPB-TPDE"/>
    <s v="Cobol, IMS-DB, Assembler"/>
    <s v="West Usage"/>
    <s v="Ruben Rodriguez "/>
    <x v="0"/>
    <x v="6"/>
    <x v="2"/>
    <x v="6"/>
    <s v="Sep-22"/>
    <x v="0"/>
    <n v="90"/>
    <m/>
    <m/>
    <m/>
    <m/>
    <m/>
    <m/>
    <m/>
    <m/>
    <m/>
    <m/>
    <m/>
    <m/>
    <m/>
    <m/>
    <m/>
    <m/>
    <m/>
    <m/>
    <m/>
    <m/>
    <m/>
    <m/>
  </r>
  <r>
    <x v="0"/>
    <s v="PID"/>
    <m/>
    <s v="PID 404130a FENAP (MOTS 13478)  Server Migration - Impacts to Data Sources - SBC-W EMI"/>
    <s v="CAMPS"/>
    <s v="Cobol, IMS-DB"/>
    <s v="MW Usage"/>
    <s v="Ruben Rodriguez "/>
    <x v="0"/>
    <x v="6"/>
    <x v="2"/>
    <x v="6"/>
    <s v="Sep-22"/>
    <x v="0"/>
    <n v="90"/>
    <m/>
    <m/>
    <m/>
    <m/>
    <m/>
    <m/>
    <m/>
    <m/>
    <m/>
    <m/>
    <m/>
    <m/>
    <m/>
    <m/>
    <m/>
    <m/>
    <m/>
    <m/>
    <m/>
    <m/>
    <m/>
    <m/>
  </r>
  <r>
    <x v="0"/>
    <s v="PID"/>
    <m/>
    <s v="PMT 501778, PID 403805 -- Treasury Workstation System Upgrade"/>
    <s v="CLYDE"/>
    <s v="Cobol, IMS-DB"/>
    <s v="MW Usage"/>
    <s v="Ruben Rodriguez "/>
    <x v="0"/>
    <x v="6"/>
    <x v="2"/>
    <x v="9"/>
    <s v="Aug-22"/>
    <x v="0"/>
    <n v="110"/>
    <m/>
    <m/>
    <m/>
    <m/>
    <m/>
    <m/>
    <m/>
    <m/>
    <m/>
    <m/>
    <m/>
    <n v="60"/>
    <m/>
    <m/>
    <m/>
    <m/>
    <m/>
    <m/>
    <m/>
    <m/>
    <m/>
    <m/>
  </r>
  <r>
    <x v="0"/>
    <s v="PID"/>
    <m/>
    <s v="PMT 501214, PID 328680a DCC RET 8716 - CX0458 - Vista-Mobility"/>
    <s v="CAMPS"/>
    <s v="Cobol, IMS-DB"/>
    <s v="MW Usage"/>
    <s v="Ruben Rodriguez "/>
    <x v="0"/>
    <x v="6"/>
    <x v="2"/>
    <x v="5"/>
    <s v="Nov-22"/>
    <x v="0"/>
    <n v="80"/>
    <m/>
    <m/>
    <m/>
    <m/>
    <m/>
    <m/>
    <m/>
    <m/>
    <m/>
    <m/>
    <m/>
    <m/>
    <m/>
    <m/>
    <n v="10"/>
    <m/>
    <m/>
    <m/>
    <m/>
    <m/>
    <m/>
    <m/>
  </r>
  <r>
    <x v="0"/>
    <s v="PID"/>
    <n v="1"/>
    <s v="PID OOM654 Large Business Collections Platform Modernization"/>
    <s v="LSB"/>
    <s v="Power Builder, Sybase"/>
    <s v="MW Usage"/>
    <s v="Ruben Rodriguez "/>
    <x v="0"/>
    <x v="6"/>
    <x v="2"/>
    <x v="8"/>
    <s v="TBD"/>
    <x v="1"/>
    <n v="414"/>
    <m/>
    <m/>
    <m/>
    <m/>
    <m/>
    <m/>
    <m/>
    <m/>
    <m/>
    <m/>
    <m/>
    <m/>
    <m/>
    <m/>
    <m/>
    <m/>
    <m/>
    <m/>
    <m/>
    <m/>
    <m/>
    <m/>
  </r>
  <r>
    <x v="1"/>
    <s v="Maintenance"/>
    <m/>
    <s v="TL-Mgnmt’- Sanjay"/>
    <s v="GRP-West Usage"/>
    <s v="Cobol, DB2"/>
    <s v="West Usage"/>
    <s v="Ruben Rodriguez "/>
    <x v="0"/>
    <x v="6"/>
    <x v="2"/>
    <x v="1"/>
    <s v="Ongoing"/>
    <x v="0"/>
    <m/>
    <m/>
    <m/>
    <m/>
    <m/>
    <m/>
    <m/>
    <m/>
    <m/>
    <m/>
    <m/>
    <n v="86"/>
    <n v="86"/>
    <n v="86"/>
    <n v="86"/>
    <n v="86"/>
    <n v="86"/>
    <n v="86"/>
    <n v="86"/>
    <n v="86"/>
    <n v="86"/>
    <n v="86"/>
    <n v="86"/>
  </r>
  <r>
    <x v="1"/>
    <s v="RD"/>
    <n v="3"/>
    <s v="RD work for Midwest Usage suite if applications (RD0336 TPM Activity, RD0050/RD0053/RD0054/RD0056/RD0201/RD0182/RD0189/RD0212 – Rate Change RD0029 – to add/Change a Reseller, Unbundler or Unbundler V to the billing system RD0067 -- to establish a new or disconnect an existing LEC/CLEC/Cellular/Service provider queries outbound job and/or change file options. It can also be used to add a new IB confirmation Report or correct an Existing Report. RD0087 -- to change a LEC, CLEC or cellular customer's data media type from 9-Track to cartridge, High Speed Dial in (FTP) or Connect:Direct. It can also change cartridge to High Speed Dial In (HSD or FTP) or Connect:Direct._x000a_RD0335 -- The B&amp;C agreement with the carrier has been terminated. Discontinue tracking Adjustments, Unbillables and Uncollectibles, as well as preparing monthly PARS for the carrier. _x000a_RD0352 -- Update SWMAIL, Connect Direct/NDM, FTP, JCL, Parmlibs, Proc and control members for minor revisions due to parameter modifications for space, volume, disposition, etc.; file name changes, scheduling changes and other changes that do not affect the process. _x000a_RD0927 -- used to add, change or delete 88-level values, value clauses or minor programming code updates._x000a_)"/>
    <s v="GRP-MW Usage"/>
    <s v="Cobol"/>
    <s v="MW Usage"/>
    <s v="Ruben Rodriguez "/>
    <x v="0"/>
    <x v="6"/>
    <x v="2"/>
    <x v="1"/>
    <s v="Ongoing"/>
    <x v="0"/>
    <m/>
    <m/>
    <m/>
    <m/>
    <m/>
    <m/>
    <m/>
    <m/>
    <m/>
    <m/>
    <m/>
    <n v="22"/>
    <n v="22"/>
    <n v="22"/>
    <n v="22"/>
    <n v="85"/>
    <n v="50"/>
    <n v="95"/>
    <n v="95"/>
    <n v="95"/>
    <n v="95"/>
    <n v="95"/>
    <n v="95"/>
  </r>
  <r>
    <x v="0"/>
    <s v="SMB"/>
    <m/>
    <s v="SMB 1977043  - LIMBIS migration"/>
    <s v="ASCOT"/>
    <s v="C++/VC++"/>
    <s v="MR-APPS-PT"/>
    <s v="James Koernig"/>
    <x v="1"/>
    <x v="5"/>
    <x v="2"/>
    <x v="5"/>
    <s v="Nov-22"/>
    <x v="0"/>
    <n v="70"/>
    <m/>
    <m/>
    <m/>
    <m/>
    <m/>
    <m/>
    <m/>
    <m/>
    <m/>
    <m/>
    <m/>
    <m/>
    <m/>
    <n v="50"/>
    <n v="20"/>
    <m/>
    <m/>
    <m/>
    <m/>
    <m/>
    <m/>
    <m/>
  </r>
  <r>
    <x v="0"/>
    <s v="SMB"/>
    <m/>
    <s v="SMB 1978737 CAPM-ADJ - MS Edge"/>
    <s v="CAPM ADJ"/>
    <s v=".NET"/>
    <s v="MR-APPS-PT"/>
    <s v="James Koernig"/>
    <x v="1"/>
    <x v="5"/>
    <x v="2"/>
    <x v="9"/>
    <s v="Aug-22"/>
    <x v="0"/>
    <n v="50"/>
    <m/>
    <m/>
    <m/>
    <m/>
    <m/>
    <m/>
    <m/>
    <m/>
    <m/>
    <m/>
    <m/>
    <m/>
    <m/>
    <m/>
    <m/>
    <m/>
    <m/>
    <m/>
    <m/>
    <m/>
    <m/>
    <m/>
  </r>
  <r>
    <x v="1"/>
    <s v="MWR"/>
    <m/>
    <s v="MWR 1985164 ELVIS - Customer Update Automation"/>
    <s v="ELVIS"/>
    <s v=".NET"/>
    <s v="MR-APPS-PT"/>
    <s v="James Koernig"/>
    <x v="1"/>
    <x v="5"/>
    <x v="2"/>
    <x v="0"/>
    <s v="Dec-22"/>
    <x v="0"/>
    <n v="75"/>
    <m/>
    <m/>
    <m/>
    <m/>
    <m/>
    <m/>
    <m/>
    <m/>
    <m/>
    <m/>
    <m/>
    <m/>
    <m/>
    <m/>
    <n v="50"/>
    <n v="25"/>
    <m/>
    <m/>
    <m/>
    <m/>
    <m/>
    <m/>
  </r>
  <r>
    <x v="1"/>
    <s v="MWR"/>
    <m/>
    <s v="MWR 1985078 PEAT - User Administration"/>
    <s v="PEAT"/>
    <s v="Java, REACT"/>
    <s v="MR-APPS-PT"/>
    <s v="James Koernig"/>
    <x v="1"/>
    <x v="5"/>
    <x v="2"/>
    <x v="0"/>
    <s v="Dec-22"/>
    <x v="0"/>
    <n v="100"/>
    <m/>
    <m/>
    <m/>
    <m/>
    <m/>
    <m/>
    <m/>
    <m/>
    <m/>
    <m/>
    <m/>
    <m/>
    <m/>
    <m/>
    <n v="50"/>
    <n v="50"/>
    <m/>
    <m/>
    <m/>
    <m/>
    <m/>
    <m/>
  </r>
  <r>
    <x v="0"/>
    <s v="PID"/>
    <m/>
    <s v="CAPM-ADJ - BSS Evolution Payments SAFe Agile Supplier E PID328330se_x000a_"/>
    <s v="CAPM ADJ"/>
    <s v=".NET"/>
    <s v="MR-APPS-PT"/>
    <s v="James Koernig"/>
    <x v="1"/>
    <x v="5"/>
    <x v="2"/>
    <x v="6"/>
    <s v="Sep-22"/>
    <x v="0"/>
    <n v="40"/>
    <m/>
    <m/>
    <m/>
    <m/>
    <m/>
    <m/>
    <m/>
    <m/>
    <m/>
    <m/>
    <n v="10"/>
    <n v="10"/>
    <n v="10"/>
    <m/>
    <m/>
    <m/>
    <m/>
    <m/>
    <m/>
    <m/>
    <m/>
    <m/>
  </r>
  <r>
    <x v="0"/>
    <s v="PID"/>
    <m/>
    <s v="501335 / 403840: Phase 2 Legacy Order Blocking"/>
    <s v="ASCOT"/>
    <s v="C++/VC++"/>
    <s v="MR-APPS-PT"/>
    <s v="James Koernig"/>
    <x v="1"/>
    <x v="5"/>
    <x v="2"/>
    <x v="12"/>
    <s v="Mar-23"/>
    <x v="0"/>
    <n v="550"/>
    <m/>
    <m/>
    <m/>
    <m/>
    <m/>
    <m/>
    <m/>
    <m/>
    <m/>
    <m/>
    <m/>
    <m/>
    <m/>
    <n v="135"/>
    <n v="90"/>
    <n v="110"/>
    <n v="110"/>
    <n v="140"/>
    <n v="100"/>
    <m/>
    <m/>
    <m/>
  </r>
  <r>
    <x v="0"/>
    <s v="PID"/>
    <m/>
    <s v="501335 / 403840: Phase 2 Legacy Order Blocking"/>
    <s v="CCS-Tuxedo"/>
    <s v="JAVA"/>
    <s v="MR-APPS-PT"/>
    <s v="James Koernig"/>
    <x v="1"/>
    <x v="5"/>
    <x v="2"/>
    <x v="12"/>
    <s v="Mar-23"/>
    <x v="0"/>
    <n v="50"/>
    <m/>
    <m/>
    <m/>
    <m/>
    <m/>
    <m/>
    <m/>
    <m/>
    <m/>
    <m/>
    <m/>
    <m/>
    <m/>
    <m/>
    <m/>
    <m/>
    <n v="10"/>
    <n v="20"/>
    <n v="20"/>
    <m/>
    <m/>
    <m/>
  </r>
  <r>
    <x v="0"/>
    <s v="PID"/>
    <m/>
    <s v="505052, 411071, IL NPA 309 overlay with NPA 861 NPA Relief"/>
    <s v="ASCOT"/>
    <s v="C++/VC++"/>
    <s v="MR-APPS-PT"/>
    <s v="James Koernig"/>
    <x v="1"/>
    <x v="5"/>
    <x v="2"/>
    <x v="5"/>
    <s v="Nov-22"/>
    <x v="0"/>
    <n v="250"/>
    <m/>
    <m/>
    <m/>
    <m/>
    <m/>
    <m/>
    <m/>
    <m/>
    <m/>
    <m/>
    <m/>
    <m/>
    <n v="100"/>
    <n v="100"/>
    <n v="50"/>
    <m/>
    <m/>
    <m/>
    <m/>
    <m/>
    <m/>
    <m/>
  </r>
  <r>
    <x v="0"/>
    <s v="PID"/>
    <m/>
    <s v="505304, 410435, DCC MOV 8711 ASON ROS TCS"/>
    <s v="ASCOT"/>
    <s v="C++/VC++"/>
    <s v="MR-APPS-PT"/>
    <s v="James Koernig"/>
    <x v="1"/>
    <x v="5"/>
    <x v="2"/>
    <x v="18"/>
    <s v="Sep-23"/>
    <x v="1"/>
    <n v="350"/>
    <m/>
    <m/>
    <m/>
    <m/>
    <m/>
    <m/>
    <m/>
    <m/>
    <m/>
    <m/>
    <m/>
    <m/>
    <m/>
    <m/>
    <m/>
    <m/>
    <m/>
    <m/>
    <m/>
    <m/>
    <m/>
    <m/>
  </r>
  <r>
    <x v="0"/>
    <s v="PID"/>
    <m/>
    <s v="505304, 410435, DCC MOV 8711 ASON ROS TCS"/>
    <s v="CCS-CAS"/>
    <s v="C++/VC++"/>
    <s v="MR-APPS-PT"/>
    <s v="James Koernig"/>
    <x v="1"/>
    <x v="5"/>
    <x v="2"/>
    <x v="18"/>
    <s v="Sep-23"/>
    <x v="1"/>
    <n v="200"/>
    <m/>
    <m/>
    <m/>
    <m/>
    <m/>
    <m/>
    <m/>
    <m/>
    <m/>
    <m/>
    <m/>
    <m/>
    <m/>
    <m/>
    <m/>
    <m/>
    <m/>
    <m/>
    <m/>
    <m/>
    <m/>
    <m/>
  </r>
  <r>
    <x v="1"/>
    <s v="RD"/>
    <m/>
    <s v="PEAT Monthly RDs"/>
    <s v="PEAT"/>
    <s v="Java, REACT"/>
    <s v="MR-APPS-PT"/>
    <s v="James Koernig"/>
    <x v="1"/>
    <x v="5"/>
    <x v="2"/>
    <x v="1"/>
    <s v="Ongoing"/>
    <x v="0"/>
    <m/>
    <m/>
    <m/>
    <m/>
    <m/>
    <m/>
    <m/>
    <m/>
    <m/>
    <m/>
    <m/>
    <n v="70"/>
    <n v="70"/>
    <n v="70"/>
    <n v="70"/>
    <n v="70"/>
    <n v="70"/>
    <n v="70"/>
    <n v="70"/>
    <n v="70"/>
    <n v="70"/>
    <n v="70"/>
    <n v="70"/>
  </r>
  <r>
    <x v="1"/>
    <s v="RD"/>
    <m/>
    <s v="ELVIS Monthly RDs"/>
    <s v="ELVIS"/>
    <s v=".NET"/>
    <s v="MR-APPS-PT"/>
    <s v="James Koernig"/>
    <x v="1"/>
    <x v="5"/>
    <x v="2"/>
    <x v="1"/>
    <s v="Ongoing"/>
    <x v="0"/>
    <m/>
    <m/>
    <m/>
    <m/>
    <m/>
    <m/>
    <m/>
    <m/>
    <m/>
    <m/>
    <m/>
    <n v="70"/>
    <n v="70"/>
    <n v="70"/>
    <n v="70"/>
    <n v="70"/>
    <n v="70"/>
    <n v="70"/>
    <n v="70"/>
    <n v="70"/>
    <n v="70"/>
    <n v="70"/>
    <n v="70"/>
  </r>
  <r>
    <x v="1"/>
    <s v="MWR"/>
    <m/>
    <s v="MWR 1990217 - PEAT - WIN11 Certification"/>
    <s v="PEAT"/>
    <s v="Java, REACT"/>
    <s v="MR-APPS-PT"/>
    <s v="James Koernig"/>
    <x v="1"/>
    <x v="5"/>
    <x v="2"/>
    <x v="9"/>
    <s v="Aug-22"/>
    <x v="0"/>
    <n v="30"/>
    <m/>
    <n v="20"/>
    <m/>
    <m/>
    <m/>
    <m/>
    <m/>
    <m/>
    <m/>
    <m/>
    <m/>
    <n v="30"/>
    <m/>
    <m/>
    <m/>
    <m/>
    <m/>
    <m/>
    <m/>
    <m/>
    <m/>
    <m/>
  </r>
  <r>
    <x v="1"/>
    <s v="MWR"/>
    <m/>
    <s v="MWR 1990216 - ELVIS - WIN11 Certification"/>
    <s v="ELVIS"/>
    <s v=".NET"/>
    <s v="MR-APPS-PT"/>
    <s v="James Koernig"/>
    <x v="1"/>
    <x v="5"/>
    <x v="2"/>
    <x v="9"/>
    <s v="Aug-22"/>
    <x v="0"/>
    <n v="30"/>
    <m/>
    <n v="20"/>
    <m/>
    <m/>
    <m/>
    <m/>
    <m/>
    <m/>
    <m/>
    <m/>
    <m/>
    <n v="30"/>
    <m/>
    <m/>
    <m/>
    <m/>
    <m/>
    <m/>
    <m/>
    <m/>
    <m/>
    <m/>
  </r>
  <r>
    <x v="1"/>
    <s v="MWR"/>
    <m/>
    <s v="MWR 1985164 - ELVIS - Customer Update Automation"/>
    <s v="ELVIS"/>
    <s v=".NET"/>
    <s v="MR-APPS-PT"/>
    <s v="James Koernig"/>
    <x v="1"/>
    <x v="5"/>
    <x v="2"/>
    <x v="0"/>
    <s v="Dec-22"/>
    <x v="0"/>
    <n v="100"/>
    <m/>
    <m/>
    <m/>
    <m/>
    <m/>
    <m/>
    <m/>
    <m/>
    <m/>
    <m/>
    <m/>
    <m/>
    <n v="25"/>
    <n v="25"/>
    <n v="25"/>
    <n v="25"/>
    <m/>
    <m/>
    <m/>
    <m/>
    <m/>
    <m/>
  </r>
  <r>
    <x v="1"/>
    <s v="MWR"/>
    <m/>
    <s v="MWR 1985078 - PEAT - User Administration"/>
    <s v="PEAT"/>
    <s v="Java, REACT"/>
    <s v="MR-APPS-PT"/>
    <s v="James Koernig"/>
    <x v="1"/>
    <x v="5"/>
    <x v="2"/>
    <x v="0"/>
    <s v="Dec-22"/>
    <x v="0"/>
    <n v="100"/>
    <m/>
    <m/>
    <m/>
    <m/>
    <m/>
    <m/>
    <m/>
    <m/>
    <m/>
    <m/>
    <m/>
    <m/>
    <n v="25"/>
    <n v="25"/>
    <n v="25"/>
    <n v="25"/>
    <m/>
    <m/>
    <m/>
    <m/>
    <m/>
    <m/>
  </r>
  <r>
    <x v="0"/>
    <s v="SMB"/>
    <m/>
    <s v="SMB 1978737 - CAPM-ADJ - MS Edge"/>
    <s v="CAPM ADJ"/>
    <s v=".NET"/>
    <s v="MR-APPS-PT"/>
    <s v="James Koernig"/>
    <x v="1"/>
    <x v="5"/>
    <x v="2"/>
    <x v="9"/>
    <s v="Aug-22"/>
    <x v="0"/>
    <n v="50"/>
    <m/>
    <m/>
    <m/>
    <m/>
    <m/>
    <m/>
    <m/>
    <m/>
    <m/>
    <m/>
    <m/>
    <n v="50"/>
    <m/>
    <m/>
    <m/>
    <m/>
    <m/>
    <m/>
    <m/>
    <m/>
    <m/>
    <m/>
  </r>
  <r>
    <x v="0"/>
    <s v="SMB"/>
    <m/>
    <s v="SMB 1994039 - Facepage - WIN11 Certification"/>
    <s v="Facepage"/>
    <s v=".NET"/>
    <s v="MR-APPS-PT"/>
    <s v="James Koernig"/>
    <x v="1"/>
    <x v="5"/>
    <x v="2"/>
    <x v="9"/>
    <s v="Aug-22"/>
    <x v="0"/>
    <n v="20"/>
    <m/>
    <m/>
    <m/>
    <m/>
    <m/>
    <m/>
    <m/>
    <m/>
    <m/>
    <m/>
    <m/>
    <n v="20"/>
    <m/>
    <m/>
    <m/>
    <m/>
    <m/>
    <m/>
    <m/>
    <m/>
    <m/>
    <m/>
  </r>
  <r>
    <x v="0"/>
    <s v="SMB"/>
    <m/>
    <s v="SMB 1994040 - FACTS - WIN11 Certification"/>
    <s v="FACTS"/>
    <s v=".NET"/>
    <s v="MR-APPS-PT"/>
    <s v="James Koernig"/>
    <x v="1"/>
    <x v="5"/>
    <x v="2"/>
    <x v="9"/>
    <s v="Aug-22"/>
    <x v="0"/>
    <n v="20"/>
    <m/>
    <m/>
    <m/>
    <m/>
    <m/>
    <m/>
    <m/>
    <m/>
    <m/>
    <m/>
    <m/>
    <n v="20"/>
    <m/>
    <m/>
    <m/>
    <m/>
    <m/>
    <m/>
    <m/>
    <m/>
    <m/>
    <m/>
  </r>
  <r>
    <x v="0"/>
    <s v="SMB"/>
    <m/>
    <s v="SMB 1994041 - FRBE - WIN11 Certification"/>
    <s v="FRBE"/>
    <s v=".NET"/>
    <s v="MR-APPS-PT"/>
    <s v="James Koernig"/>
    <x v="1"/>
    <x v="5"/>
    <x v="2"/>
    <x v="9"/>
    <s v="Aug-22"/>
    <x v="0"/>
    <n v="20"/>
    <m/>
    <m/>
    <m/>
    <m/>
    <m/>
    <m/>
    <m/>
    <m/>
    <m/>
    <m/>
    <m/>
    <n v="20"/>
    <m/>
    <m/>
    <m/>
    <m/>
    <m/>
    <m/>
    <m/>
    <m/>
    <m/>
    <m/>
  </r>
  <r>
    <x v="0"/>
    <s v="SMB"/>
    <m/>
    <s v="SMB 1994125 - ICeBeRG - WIN11 Certification"/>
    <s v="Iceberg"/>
    <s v=".NET"/>
    <s v="MR-APPS-PT"/>
    <s v="Greg Painter"/>
    <x v="0"/>
    <x v="5"/>
    <x v="2"/>
    <x v="9"/>
    <s v="Aug-22"/>
    <x v="0"/>
    <n v="20"/>
    <m/>
    <m/>
    <m/>
    <m/>
    <m/>
    <m/>
    <m/>
    <m/>
    <m/>
    <m/>
    <m/>
    <n v="20"/>
    <m/>
    <m/>
    <m/>
    <m/>
    <m/>
    <m/>
    <m/>
    <m/>
    <m/>
    <m/>
  </r>
  <r>
    <x v="0"/>
    <s v="SMB"/>
    <m/>
    <s v="SMB 1994060 - iOMW - WIN11 Certification"/>
    <s v="iOMW"/>
    <s v="Java, Websphere"/>
    <s v="MR-APPS-PT"/>
    <s v="James Koernig"/>
    <x v="1"/>
    <x v="5"/>
    <x v="2"/>
    <x v="9"/>
    <s v="Aug-22"/>
    <x v="0"/>
    <n v="27"/>
    <m/>
    <m/>
    <m/>
    <m/>
    <m/>
    <m/>
    <m/>
    <m/>
    <m/>
    <m/>
    <m/>
    <n v="27"/>
    <m/>
    <m/>
    <m/>
    <m/>
    <m/>
    <m/>
    <m/>
    <m/>
    <m/>
    <m/>
  </r>
  <r>
    <x v="0"/>
    <s v="SMB"/>
    <m/>
    <s v="BAMS - WIN11 Certification"/>
    <s v="BAMS"/>
    <s v="PERL"/>
    <s v="MR-APPS-PT"/>
    <s v="James Koernig"/>
    <x v="1"/>
    <x v="5"/>
    <x v="2"/>
    <x v="9"/>
    <s v="Aug-22"/>
    <x v="0"/>
    <n v="20"/>
    <m/>
    <m/>
    <m/>
    <m/>
    <m/>
    <m/>
    <m/>
    <m/>
    <m/>
    <m/>
    <m/>
    <n v="20"/>
    <m/>
    <m/>
    <m/>
    <m/>
    <m/>
    <m/>
    <m/>
    <m/>
    <m/>
    <m/>
  </r>
  <r>
    <x v="0"/>
    <s v="SMB"/>
    <m/>
    <s v="ASCOT - WIN11 Certification"/>
    <s v="ASCOT"/>
    <s v="C++/VC++"/>
    <s v="MR-APPS-PT"/>
    <s v="James Koernig"/>
    <x v="1"/>
    <x v="5"/>
    <x v="2"/>
    <x v="9"/>
    <s v="Aug-22"/>
    <x v="0"/>
    <n v="20"/>
    <m/>
    <m/>
    <m/>
    <m/>
    <m/>
    <m/>
    <m/>
    <m/>
    <m/>
    <m/>
    <m/>
    <n v="20"/>
    <m/>
    <m/>
    <m/>
    <m/>
    <m/>
    <m/>
    <m/>
    <m/>
    <m/>
    <m/>
  </r>
  <r>
    <x v="0"/>
    <s v="SMB"/>
    <m/>
    <s v="POSSE - WIN11 Certification"/>
    <s v="POSSE"/>
    <s v="PHP, Shell Scripting"/>
    <s v="MR-APPS-PT"/>
    <s v="James Radtke"/>
    <x v="1"/>
    <x v="5"/>
    <x v="2"/>
    <x v="9"/>
    <s v="Aug-22"/>
    <x v="0"/>
    <n v="20"/>
    <m/>
    <m/>
    <m/>
    <m/>
    <m/>
    <m/>
    <m/>
    <m/>
    <m/>
    <m/>
    <m/>
    <n v="20"/>
    <m/>
    <m/>
    <m/>
    <m/>
    <m/>
    <m/>
    <m/>
    <m/>
    <m/>
    <m/>
  </r>
  <r>
    <x v="0"/>
    <s v="SMB"/>
    <m/>
    <s v="POSSE - PHP migration"/>
    <s v="POSSE"/>
    <s v="PHP, Shell Scripting"/>
    <s v="MR-APPS-PT"/>
    <s v="James Radtke"/>
    <x v="1"/>
    <x v="5"/>
    <x v="2"/>
    <x v="19"/>
    <s v="Apr-23"/>
    <x v="0"/>
    <n v="120"/>
    <m/>
    <m/>
    <m/>
    <m/>
    <m/>
    <m/>
    <m/>
    <m/>
    <m/>
    <m/>
    <m/>
    <m/>
    <m/>
    <m/>
    <m/>
    <m/>
    <n v="20"/>
    <n v="20"/>
    <n v="20"/>
    <n v="60"/>
    <m/>
    <m/>
  </r>
  <r>
    <x v="0"/>
    <s v="PID"/>
    <m/>
    <s v="ASCOT - 506836, 412205, OH NPA 513 overlay with new NPA 283. release 23.06"/>
    <s v="ASCOT"/>
    <s v="C++/VC++"/>
    <s v="MR-APPS-PT"/>
    <s v="James Koernig"/>
    <x v="1"/>
    <x v="5"/>
    <x v="2"/>
    <x v="15"/>
    <s v="Jun-23"/>
    <x v="0"/>
    <n v="250"/>
    <m/>
    <m/>
    <m/>
    <m/>
    <m/>
    <m/>
    <m/>
    <m/>
    <m/>
    <m/>
    <m/>
    <m/>
    <m/>
    <m/>
    <m/>
    <m/>
    <n v="50"/>
    <n v="25"/>
    <n v="25"/>
    <n v="25"/>
    <n v="25"/>
    <n v="100"/>
  </r>
  <r>
    <x v="0"/>
    <s v="PID"/>
    <m/>
    <s v="ASCOT - 506942, 413159 ,OOM, IL NPA 618 overlay with NPA 730 for NPA Relief. Release 23.04"/>
    <s v="ASCOT"/>
    <s v="C++/VC++"/>
    <s v="MR-APPS-PT"/>
    <s v="James Koernig"/>
    <x v="1"/>
    <x v="5"/>
    <x v="2"/>
    <x v="19"/>
    <s v="Apr-23"/>
    <x v="0"/>
    <n v="250"/>
    <m/>
    <m/>
    <m/>
    <m/>
    <m/>
    <m/>
    <m/>
    <m/>
    <m/>
    <m/>
    <m/>
    <m/>
    <m/>
    <m/>
    <m/>
    <m/>
    <n v="50"/>
    <n v="25"/>
    <n v="25"/>
    <n v="25"/>
    <n v="25"/>
    <n v="100"/>
  </r>
  <r>
    <x v="0"/>
    <s v="PID"/>
    <m/>
    <s v="ESON - Cloud migration"/>
    <s v="ESON"/>
    <s v="C++, Shell scripting"/>
    <s v="MR-APPS-PT"/>
    <s v="James Koernig"/>
    <x v="1"/>
    <x v="5"/>
    <x v="2"/>
    <x v="20"/>
    <s v="Aug-23"/>
    <x v="0"/>
    <n v="1806"/>
    <m/>
    <m/>
    <m/>
    <m/>
    <m/>
    <m/>
    <m/>
    <m/>
    <m/>
    <m/>
    <m/>
    <m/>
    <m/>
    <m/>
    <m/>
    <m/>
    <n v="100"/>
    <n v="200"/>
    <n v="240"/>
    <n v="200"/>
    <n v="350"/>
    <n v="160"/>
  </r>
  <r>
    <x v="1"/>
    <s v="Maintenance"/>
    <n v="36"/>
    <s v="Production support - Outage,P1/P2 issues, Client queries, user tickets and interface app queries"/>
    <s v="GRP-MR-APPS-PT"/>
    <s v=".NET"/>
    <s v="MR-APPS-PT"/>
    <s v="James Koernig"/>
    <x v="1"/>
    <x v="5"/>
    <x v="2"/>
    <x v="1"/>
    <s v="Ongoing"/>
    <x v="0"/>
    <m/>
    <m/>
    <m/>
    <m/>
    <m/>
    <m/>
    <m/>
    <m/>
    <m/>
    <m/>
    <m/>
    <m/>
    <m/>
    <m/>
    <m/>
    <n v="260"/>
    <n v="260"/>
    <n v="200"/>
    <n v="240"/>
    <n v="240"/>
    <n v="240"/>
    <n v="240"/>
    <n v="240"/>
  </r>
  <r>
    <x v="1"/>
    <s v="Maintenance"/>
    <n v="36"/>
    <s v="Ad-hoc requests"/>
    <s v="GRP-MR-APPS-PT"/>
    <s v=".NET"/>
    <s v="MR-APPS-PT"/>
    <s v="James Koernig"/>
    <x v="1"/>
    <x v="5"/>
    <x v="2"/>
    <x v="1"/>
    <s v="Ongoing"/>
    <x v="0"/>
    <m/>
    <m/>
    <m/>
    <m/>
    <m/>
    <m/>
    <m/>
    <m/>
    <m/>
    <m/>
    <m/>
    <m/>
    <m/>
    <m/>
    <m/>
    <n v="220"/>
    <n v="220"/>
    <n v="220"/>
    <n v="200"/>
    <n v="200"/>
    <n v="200"/>
    <n v="200"/>
    <n v="200"/>
  </r>
  <r>
    <x v="1"/>
    <s v="Maintenance"/>
    <n v="36"/>
    <s v="Meetings - Daily Huddles Weekly/Bi-weekly/Working sessions "/>
    <s v="GRP-MR-APPS-PT"/>
    <s v=".NET"/>
    <s v="MR-APPS-PT"/>
    <s v="James Koernig"/>
    <x v="1"/>
    <x v="5"/>
    <x v="2"/>
    <x v="1"/>
    <s v="Ongoing"/>
    <x v="0"/>
    <m/>
    <m/>
    <m/>
    <m/>
    <m/>
    <m/>
    <m/>
    <m/>
    <m/>
    <m/>
    <m/>
    <m/>
    <m/>
    <m/>
    <m/>
    <n v="120"/>
    <n v="120"/>
    <n v="120"/>
    <n v="100"/>
    <n v="100"/>
    <n v="100"/>
    <n v="100"/>
    <n v="100"/>
  </r>
  <r>
    <x v="1"/>
    <s v="Maintenance"/>
    <n v="36"/>
    <s v="GI Upgrade CR Creation for PROD"/>
    <s v="GRP-MR-APPS-PT"/>
    <s v=".NET"/>
    <s v="MR-APPS-PT"/>
    <s v="James Koernig"/>
    <x v="1"/>
    <x v="5"/>
    <x v="2"/>
    <x v="1"/>
    <s v="Ongoing"/>
    <x v="0"/>
    <m/>
    <m/>
    <m/>
    <m/>
    <m/>
    <m/>
    <m/>
    <m/>
    <m/>
    <m/>
    <m/>
    <m/>
    <m/>
    <m/>
    <m/>
    <n v="60"/>
    <n v="60"/>
    <n v="60"/>
    <n v="60"/>
    <n v="60"/>
    <n v="60"/>
    <n v="60"/>
    <n v="60"/>
  </r>
  <r>
    <x v="1"/>
    <s v="Maintenance"/>
    <n v="36"/>
    <s v="GI Upgrade for App VM ,Jump VM and ADO Agent(NPROD)"/>
    <s v="GRP-MR-APPS-PT"/>
    <s v=".NET"/>
    <s v="MR-APPS-PT"/>
    <s v="James Koernig"/>
    <x v="1"/>
    <x v="5"/>
    <x v="2"/>
    <x v="1"/>
    <s v="Ongoing"/>
    <x v="0"/>
    <m/>
    <m/>
    <m/>
    <m/>
    <m/>
    <m/>
    <m/>
    <m/>
    <m/>
    <m/>
    <m/>
    <m/>
    <m/>
    <m/>
    <m/>
    <n v="90"/>
    <n v="90"/>
    <n v="90"/>
    <n v="90"/>
    <n v="90"/>
    <n v="90"/>
    <n v="90"/>
    <n v="90"/>
  </r>
  <r>
    <x v="1"/>
    <s v="Maintenance"/>
    <n v="36"/>
    <s v="ASTRA/OS/AVT App Vulnerabilties/SAST/SCA scan"/>
    <s v="GRP-MR-APPS-PT"/>
    <s v=".NET"/>
    <s v="MR-APPS-PT"/>
    <s v="James Koernig"/>
    <x v="1"/>
    <x v="5"/>
    <x v="2"/>
    <x v="1"/>
    <s v="Ongoing"/>
    <x v="0"/>
    <m/>
    <m/>
    <m/>
    <m/>
    <m/>
    <m/>
    <m/>
    <m/>
    <m/>
    <m/>
    <m/>
    <m/>
    <m/>
    <m/>
    <m/>
    <n v="50"/>
    <n v="50"/>
    <n v="50"/>
    <n v="50"/>
    <n v="50"/>
    <n v="50"/>
    <n v="50"/>
    <n v="50"/>
  </r>
  <r>
    <x v="1"/>
    <s v="Maintenance"/>
    <n v="36"/>
    <s v="Compliance Activities"/>
    <s v="GRP-MR-APPS-PT"/>
    <s v=".NET"/>
    <s v="MR-APPS-PT"/>
    <s v="James Koernig"/>
    <x v="1"/>
    <x v="5"/>
    <x v="2"/>
    <x v="1"/>
    <s v="Ongoing"/>
    <x v="0"/>
    <m/>
    <m/>
    <m/>
    <m/>
    <m/>
    <m/>
    <m/>
    <m/>
    <m/>
    <m/>
    <m/>
    <m/>
    <m/>
    <m/>
    <m/>
    <n v="30"/>
    <n v="30"/>
    <n v="30"/>
    <n v="30"/>
    <n v="30"/>
    <n v="30"/>
    <n v="30"/>
    <n v="30"/>
  </r>
  <r>
    <x v="1"/>
    <s v="Maintenance"/>
    <n v="36"/>
    <s v="Mech-ID Password Change Activity In TestProd &amp;Dev"/>
    <s v="GRP-MR-APPS-PT"/>
    <s v=".NET"/>
    <s v="MR-APPS-PT"/>
    <s v="James Koernig"/>
    <x v="1"/>
    <x v="5"/>
    <x v="2"/>
    <x v="1"/>
    <s v="Ongoing"/>
    <x v="0"/>
    <m/>
    <m/>
    <m/>
    <m/>
    <m/>
    <m/>
    <m/>
    <m/>
    <m/>
    <m/>
    <m/>
    <m/>
    <m/>
    <m/>
    <m/>
    <n v="90"/>
    <n v="90"/>
    <n v="80"/>
    <n v="90"/>
    <n v="90"/>
    <n v="90"/>
    <n v="90"/>
    <n v="90"/>
  </r>
  <r>
    <x v="1"/>
    <s v="Maintenance"/>
    <n v="36"/>
    <s v="Renewal for SSL Certificates"/>
    <s v="GRP-MR-APPS-PT"/>
    <s v=".NET"/>
    <s v="MR-APPS-PT"/>
    <s v="James Koernig"/>
    <x v="1"/>
    <x v="5"/>
    <x v="2"/>
    <x v="1"/>
    <s v="Ongoing"/>
    <x v="0"/>
    <m/>
    <m/>
    <m/>
    <m/>
    <m/>
    <m/>
    <m/>
    <m/>
    <m/>
    <m/>
    <m/>
    <m/>
    <m/>
    <m/>
    <m/>
    <n v="40"/>
    <n v="40"/>
    <n v="30"/>
    <n v="30"/>
    <n v="20"/>
    <n v="20"/>
    <n v="20"/>
    <n v="20"/>
  </r>
  <r>
    <x v="1"/>
    <s v="Maintenance"/>
    <n v="36"/>
    <s v="Specific Applications validations/investigations apart from EMAS Daily Monitoring"/>
    <s v="GRP-MR-APPS-PT"/>
    <s v=".NET"/>
    <s v="MR-APPS-PT"/>
    <s v="James Koernig"/>
    <x v="1"/>
    <x v="5"/>
    <x v="2"/>
    <x v="1"/>
    <s v="Ongoing"/>
    <x v="0"/>
    <m/>
    <m/>
    <m/>
    <m/>
    <m/>
    <m/>
    <m/>
    <m/>
    <m/>
    <m/>
    <m/>
    <m/>
    <m/>
    <m/>
    <m/>
    <n v="20"/>
    <n v="20"/>
    <n v="20"/>
    <n v="20"/>
    <n v="20"/>
    <n v="20"/>
    <n v="20"/>
    <n v="20"/>
  </r>
  <r>
    <x v="1"/>
    <s v="Maintenance"/>
    <n v="36"/>
    <s v="ST support( ST defects Env Issues)"/>
    <s v="GRP-MR-APPS-PT"/>
    <s v=".NET"/>
    <s v="MR-APPS-PT"/>
    <s v="James Koernig"/>
    <x v="1"/>
    <x v="5"/>
    <x v="2"/>
    <x v="1"/>
    <s v="Ongoing"/>
    <x v="0"/>
    <m/>
    <m/>
    <m/>
    <m/>
    <m/>
    <m/>
    <m/>
    <m/>
    <m/>
    <m/>
    <m/>
    <m/>
    <m/>
    <m/>
    <m/>
    <n v="50"/>
    <n v="50"/>
    <n v="50"/>
    <n v="50"/>
    <n v="50"/>
    <n v="50"/>
    <n v="50"/>
    <n v="50"/>
  </r>
  <r>
    <x v="1"/>
    <s v="Maintenance"/>
    <n v="36"/>
    <s v="DB Password changes for Schemas/DB/OS Patching/DB support"/>
    <s v="GRP-MR-APPS-PT"/>
    <s v=".NET"/>
    <s v="MR-APPS-PT"/>
    <s v="James Koernig"/>
    <x v="1"/>
    <x v="5"/>
    <x v="2"/>
    <x v="1"/>
    <s v="Ongoing"/>
    <x v="0"/>
    <m/>
    <m/>
    <m/>
    <m/>
    <m/>
    <m/>
    <m/>
    <m/>
    <m/>
    <m/>
    <m/>
    <m/>
    <m/>
    <m/>
    <m/>
    <n v="40"/>
    <n v="40"/>
    <n v="40"/>
    <n v="40"/>
    <n v="40"/>
    <n v="40"/>
    <n v="40"/>
    <n v="40"/>
  </r>
  <r>
    <x v="1"/>
    <s v="Maintenance"/>
    <n v="36"/>
    <s v="MOTS update/Surveys/Trouble/SACT Tickets"/>
    <s v="GRP-MR-APPS-PT"/>
    <s v=".NET"/>
    <s v="MR-APPS-PT"/>
    <s v="James Koernig"/>
    <x v="1"/>
    <x v="5"/>
    <x v="2"/>
    <x v="1"/>
    <s v="Ongoing"/>
    <x v="0"/>
    <m/>
    <m/>
    <m/>
    <m/>
    <m/>
    <m/>
    <m/>
    <m/>
    <m/>
    <m/>
    <m/>
    <m/>
    <m/>
    <m/>
    <m/>
    <n v="30"/>
    <n v="30"/>
    <n v="30"/>
    <n v="30"/>
    <n v="30"/>
    <n v="30"/>
    <n v="30"/>
    <n v="30"/>
  </r>
  <r>
    <x v="1"/>
    <s v="Maintenance"/>
    <n v="36"/>
    <s v="MechID and DB Schema password update in Config file and Key Vault"/>
    <s v="GRP-MR-APPS-PT"/>
    <s v=".NET"/>
    <s v="MR-APPS-PT"/>
    <s v="James Koernig"/>
    <x v="1"/>
    <x v="5"/>
    <x v="2"/>
    <x v="1"/>
    <s v="Ongoing"/>
    <x v="0"/>
    <m/>
    <m/>
    <m/>
    <m/>
    <m/>
    <m/>
    <m/>
    <m/>
    <m/>
    <m/>
    <m/>
    <m/>
    <m/>
    <m/>
    <m/>
    <n v="40"/>
    <n v="30"/>
    <n v="20"/>
    <n v="10"/>
    <n v="10"/>
    <n v="10"/>
    <n v="10"/>
    <n v="10"/>
  </r>
  <r>
    <x v="1"/>
    <s v="Maintenance"/>
    <n v="36"/>
    <s v="Automate manual task for Cloud Applications"/>
    <s v="GRP-MR-APPS-PT"/>
    <s v=".NET"/>
    <s v="MR-APPS-PT"/>
    <s v="James Koernig"/>
    <x v="1"/>
    <x v="5"/>
    <x v="2"/>
    <x v="1"/>
    <s v="Ongoing"/>
    <x v="0"/>
    <m/>
    <m/>
    <m/>
    <m/>
    <m/>
    <m/>
    <m/>
    <m/>
    <m/>
    <m/>
    <m/>
    <m/>
    <m/>
    <m/>
    <m/>
    <n v="60"/>
    <n v="40"/>
    <n v="40"/>
    <n v="20"/>
    <n v="20"/>
    <n v="20"/>
    <n v="20"/>
    <n v="20"/>
  </r>
  <r>
    <x v="1"/>
    <s v="Maintenance"/>
    <n v="4"/>
    <s v="TL-Mgnmt’- Isti/Sree"/>
    <s v="GRP-Tandem"/>
    <s v="Tandem"/>
    <s v="Tandem"/>
    <s v="James Radtke"/>
    <x v="1"/>
    <x v="4"/>
    <x v="2"/>
    <x v="1"/>
    <s v="Ongoing"/>
    <x v="1"/>
    <m/>
    <m/>
    <m/>
    <m/>
    <m/>
    <m/>
    <m/>
    <m/>
    <m/>
    <m/>
    <m/>
    <n v="86"/>
    <n v="86"/>
    <n v="86"/>
    <n v="86"/>
    <m/>
    <m/>
    <m/>
    <m/>
    <m/>
    <m/>
    <m/>
    <m/>
  </r>
  <r>
    <x v="0"/>
    <s v="SMB"/>
    <n v="4"/>
    <s v="BIS Retirement"/>
    <s v="EASE - SW"/>
    <s v="Tandem, Powerbuilder"/>
    <s v="Tandem"/>
    <s v="James Radtke"/>
    <x v="1"/>
    <x v="4"/>
    <x v="2"/>
    <x v="3"/>
    <s v="On hold"/>
    <x v="1"/>
    <n v="100"/>
    <m/>
    <m/>
    <m/>
    <m/>
    <m/>
    <m/>
    <m/>
    <m/>
    <m/>
    <m/>
    <m/>
    <m/>
    <m/>
    <m/>
    <m/>
    <m/>
    <m/>
    <m/>
    <m/>
    <m/>
    <m/>
    <m/>
  </r>
  <r>
    <x v="0"/>
    <s v="SMB"/>
    <n v="4"/>
    <s v="BIS Retirement"/>
    <s v="EASE - West"/>
    <s v="Tandem, Powerbuilder"/>
    <s v="Tandem"/>
    <s v="James Radtke"/>
    <x v="1"/>
    <x v="4"/>
    <x v="2"/>
    <x v="3"/>
    <s v="On hold"/>
    <x v="1"/>
    <n v="100"/>
    <m/>
    <m/>
    <m/>
    <m/>
    <m/>
    <m/>
    <m/>
    <m/>
    <m/>
    <m/>
    <m/>
    <m/>
    <m/>
    <m/>
    <m/>
    <m/>
    <m/>
    <m/>
    <m/>
    <m/>
    <m/>
    <m/>
  </r>
  <r>
    <x v="0"/>
    <s v="SMB"/>
    <m/>
    <s v="CCPA Data Profiling"/>
    <s v="EASE - SW"/>
    <s v="Tandem, Powerbuilder"/>
    <s v="Tandem"/>
    <s v="James Radtke"/>
    <x v="1"/>
    <x v="4"/>
    <x v="2"/>
    <x v="4"/>
    <s v="Jul-22"/>
    <x v="1"/>
    <n v="300"/>
    <m/>
    <m/>
    <m/>
    <m/>
    <m/>
    <m/>
    <m/>
    <m/>
    <m/>
    <m/>
    <m/>
    <m/>
    <m/>
    <m/>
    <m/>
    <m/>
    <m/>
    <m/>
    <m/>
    <m/>
    <m/>
    <m/>
  </r>
  <r>
    <x v="0"/>
    <s v="PID"/>
    <n v="4"/>
    <s v="Hayward/Jackson DC retirement"/>
    <s v="EASE - SW"/>
    <s v="Tandem, Powerbuilder"/>
    <s v="Tandem"/>
    <s v="James Radtke"/>
    <x v="1"/>
    <x v="4"/>
    <x v="2"/>
    <x v="18"/>
    <s v="Sep-23"/>
    <x v="0"/>
    <n v="750"/>
    <m/>
    <m/>
    <m/>
    <m/>
    <m/>
    <m/>
    <m/>
    <m/>
    <m/>
    <m/>
    <m/>
    <m/>
    <m/>
    <m/>
    <m/>
    <m/>
    <m/>
    <m/>
    <m/>
    <m/>
    <m/>
    <m/>
  </r>
  <r>
    <x v="0"/>
    <s v="SMB"/>
    <n v="4"/>
    <s v="Windows Server upgrade"/>
    <s v="EASE - SW"/>
    <s v="Tandem, Powerbuilder"/>
    <s v="Tandem"/>
    <s v="James Radtke"/>
    <x v="1"/>
    <x v="4"/>
    <x v="2"/>
    <x v="8"/>
    <s v="TBD"/>
    <x v="1"/>
    <n v="550"/>
    <m/>
    <m/>
    <m/>
    <m/>
    <m/>
    <m/>
    <m/>
    <m/>
    <m/>
    <m/>
    <m/>
    <m/>
    <m/>
    <m/>
    <m/>
    <m/>
    <m/>
    <m/>
    <m/>
    <m/>
    <m/>
    <m/>
  </r>
  <r>
    <x v="0"/>
    <s v="PID"/>
    <n v="4"/>
    <s v="Legacy Blocking Phase- 2"/>
    <s v="EASE - SW"/>
    <s v="Tandem, Powerbuilder"/>
    <s v="Tandem"/>
    <s v="James Radtke"/>
    <x v="1"/>
    <x v="4"/>
    <x v="2"/>
    <x v="12"/>
    <s v="Mar-23"/>
    <x v="0"/>
    <n v="700"/>
    <m/>
    <m/>
    <m/>
    <m/>
    <m/>
    <m/>
    <m/>
    <m/>
    <m/>
    <m/>
    <m/>
    <m/>
    <m/>
    <n v="30"/>
    <n v="30"/>
    <n v="30"/>
    <n v="15.5"/>
    <n v="25"/>
    <n v="25"/>
    <m/>
    <m/>
    <m/>
  </r>
  <r>
    <x v="0"/>
    <s v="PID"/>
    <n v="4"/>
    <s v="Legacy Blocking Phase- 2"/>
    <s v="EASE - West"/>
    <s v="Tandem, Powerbuilder"/>
    <s v="Tandem"/>
    <s v="James Radtke"/>
    <x v="1"/>
    <x v="4"/>
    <x v="2"/>
    <x v="12"/>
    <s v="Mar-23"/>
    <x v="0"/>
    <n v="700"/>
    <m/>
    <m/>
    <m/>
    <m/>
    <m/>
    <m/>
    <m/>
    <m/>
    <m/>
    <m/>
    <m/>
    <m/>
    <m/>
    <n v="40"/>
    <n v="40"/>
    <n v="20"/>
    <n v="27.5"/>
    <n v="25"/>
    <n v="25"/>
    <m/>
    <m/>
    <m/>
  </r>
  <r>
    <x v="0"/>
    <s v="PID"/>
    <m/>
    <s v="GEARS Cloud migration"/>
    <s v="EXCHPLUS"/>
    <s v="Tandem"/>
    <s v="Tandem"/>
    <s v="James Radtke"/>
    <x v="1"/>
    <x v="4"/>
    <x v="2"/>
    <x v="4"/>
    <s v="Jul-22"/>
    <x v="1"/>
    <n v="60"/>
    <m/>
    <m/>
    <m/>
    <m/>
    <m/>
    <m/>
    <m/>
    <m/>
    <m/>
    <m/>
    <m/>
    <m/>
    <m/>
    <m/>
    <m/>
    <m/>
    <m/>
    <m/>
    <m/>
    <m/>
    <m/>
    <m/>
  </r>
  <r>
    <x v="0"/>
    <s v="PID"/>
    <m/>
    <s v="ECBR Azure Migration"/>
    <s v="EASE - West"/>
    <s v="Tandem, Powerbuilder"/>
    <s v="Tandem"/>
    <s v="James Radtke"/>
    <x v="1"/>
    <x v="4"/>
    <x v="2"/>
    <x v="8"/>
    <s v="TBD"/>
    <x v="1"/>
    <n v="60"/>
    <m/>
    <m/>
    <m/>
    <m/>
    <m/>
    <m/>
    <m/>
    <m/>
    <m/>
    <m/>
    <m/>
    <m/>
    <m/>
    <m/>
    <m/>
    <m/>
    <m/>
    <m/>
    <m/>
    <m/>
    <m/>
    <m/>
  </r>
  <r>
    <x v="0"/>
    <s v="PID"/>
    <m/>
    <s v="ECBR Azure Migration"/>
    <s v="EXCHPLUS"/>
    <s v="Tandem"/>
    <s v="Tandem"/>
    <s v="James Radtke"/>
    <x v="1"/>
    <x v="4"/>
    <x v="2"/>
    <x v="8"/>
    <s v="TBD"/>
    <x v="1"/>
    <n v="60"/>
    <m/>
    <m/>
    <m/>
    <m/>
    <m/>
    <m/>
    <m/>
    <m/>
    <m/>
    <m/>
    <m/>
    <m/>
    <m/>
    <m/>
    <m/>
    <m/>
    <m/>
    <m/>
    <m/>
    <m/>
    <m/>
    <m/>
  </r>
  <r>
    <x v="0"/>
    <s v="SMB"/>
    <m/>
    <s v="EASE SW- MS Edge Browser certification"/>
    <s v="EASE - SW"/>
    <s v="Tandem, Powerbuilder"/>
    <s v="Tandem"/>
    <s v="James Radtke"/>
    <x v="1"/>
    <x v="4"/>
    <x v="2"/>
    <x v="12"/>
    <s v="Mar-23"/>
    <x v="1"/>
    <n v="500"/>
    <m/>
    <m/>
    <m/>
    <m/>
    <m/>
    <m/>
    <m/>
    <m/>
    <m/>
    <m/>
    <m/>
    <m/>
    <m/>
    <m/>
    <m/>
    <m/>
    <m/>
    <m/>
    <m/>
    <m/>
    <m/>
    <m/>
  </r>
  <r>
    <x v="0"/>
    <s v="SMB"/>
    <m/>
    <s v="EASE W- MS Edge Browser certification"/>
    <s v="EASE - West"/>
    <s v="Tandem, Powerbuilder"/>
    <s v="Tandem"/>
    <s v="James Radtke"/>
    <x v="1"/>
    <x v="4"/>
    <x v="2"/>
    <x v="12"/>
    <s v="Mar-23"/>
    <x v="1"/>
    <n v="500"/>
    <m/>
    <m/>
    <m/>
    <m/>
    <m/>
    <m/>
    <m/>
    <m/>
    <m/>
    <m/>
    <m/>
    <m/>
    <m/>
    <m/>
    <m/>
    <m/>
    <m/>
    <m/>
    <m/>
    <m/>
    <m/>
    <m/>
  </r>
  <r>
    <x v="0"/>
    <s v="PID"/>
    <m/>
    <s v="Embus retirement"/>
    <s v="EASE - SW"/>
    <s v="Tandem, Powerbuilder"/>
    <s v="Tandem"/>
    <s v="James Radtke"/>
    <x v="1"/>
    <x v="4"/>
    <x v="2"/>
    <x v="8"/>
    <s v="TBD"/>
    <x v="1"/>
    <n v="900"/>
    <m/>
    <m/>
    <m/>
    <m/>
    <m/>
    <m/>
    <m/>
    <m/>
    <m/>
    <m/>
    <m/>
    <m/>
    <m/>
    <m/>
    <m/>
    <m/>
    <m/>
    <m/>
    <m/>
    <m/>
    <m/>
    <m/>
  </r>
  <r>
    <x v="0"/>
    <s v="PID"/>
    <m/>
    <s v="Embus retirement"/>
    <s v="EASE - West"/>
    <s v="Tandem, Powerbuilder"/>
    <s v="Tandem"/>
    <s v="James Radtke"/>
    <x v="1"/>
    <x v="4"/>
    <x v="2"/>
    <x v="8"/>
    <s v="TBD"/>
    <x v="1"/>
    <n v="900"/>
    <m/>
    <m/>
    <m/>
    <m/>
    <m/>
    <m/>
    <m/>
    <m/>
    <m/>
    <m/>
    <m/>
    <m/>
    <m/>
    <m/>
    <m/>
    <m/>
    <m/>
    <m/>
    <m/>
    <m/>
    <m/>
    <m/>
  </r>
  <r>
    <x v="0"/>
    <s v="PID"/>
    <n v="4"/>
    <s v="R3:SBS Azure Migration"/>
    <s v="EXCHPLUS"/>
    <s v="Tandem"/>
    <s v="Tandem"/>
    <s v="James Radtke"/>
    <x v="1"/>
    <x v="4"/>
    <x v="2"/>
    <x v="4"/>
    <s v="Jul-22"/>
    <x v="0"/>
    <n v="60"/>
    <m/>
    <m/>
    <m/>
    <m/>
    <m/>
    <m/>
    <m/>
    <m/>
    <m/>
    <m/>
    <m/>
    <m/>
    <m/>
    <m/>
    <m/>
    <m/>
    <m/>
    <m/>
    <m/>
    <m/>
    <m/>
    <m/>
  </r>
  <r>
    <x v="0"/>
    <s v="SMB"/>
    <m/>
    <s v="MQ Upgrade"/>
    <s v="EASE - SW"/>
    <s v="Tandem, Powerbuilder"/>
    <s v="Tandem"/>
    <s v="James Radtke"/>
    <x v="1"/>
    <x v="4"/>
    <x v="2"/>
    <x v="5"/>
    <s v="Nov-22"/>
    <x v="0"/>
    <n v="200"/>
    <m/>
    <m/>
    <m/>
    <m/>
    <m/>
    <m/>
    <m/>
    <m/>
    <m/>
    <m/>
    <m/>
    <m/>
    <m/>
    <m/>
    <m/>
    <m/>
    <m/>
    <m/>
    <m/>
    <m/>
    <m/>
    <m/>
  </r>
  <r>
    <x v="0"/>
    <s v="SMB"/>
    <m/>
    <s v="MQ Upgrade"/>
    <s v="EASE - West"/>
    <s v="Tandem, Powerbuilder"/>
    <s v="Tandem"/>
    <s v="James Radtke"/>
    <x v="1"/>
    <x v="4"/>
    <x v="2"/>
    <x v="5"/>
    <s v="Nov-22"/>
    <x v="0"/>
    <n v="200"/>
    <m/>
    <m/>
    <m/>
    <m/>
    <m/>
    <m/>
    <m/>
    <m/>
    <m/>
    <m/>
    <m/>
    <m/>
    <m/>
    <m/>
    <m/>
    <m/>
    <m/>
    <m/>
    <m/>
    <m/>
    <m/>
    <m/>
  </r>
  <r>
    <x v="0"/>
    <s v="SMB"/>
    <m/>
    <s v="MQ Upgrade"/>
    <s v="iCC"/>
    <s v="Tandem"/>
    <s v="Tandem"/>
    <s v="James Radtke"/>
    <x v="1"/>
    <x v="4"/>
    <x v="2"/>
    <x v="5"/>
    <s v="Nov-22"/>
    <x v="0"/>
    <n v="550"/>
    <m/>
    <m/>
    <m/>
    <m/>
    <m/>
    <m/>
    <m/>
    <m/>
    <m/>
    <m/>
    <m/>
    <m/>
    <m/>
    <m/>
    <m/>
    <m/>
    <m/>
    <m/>
    <m/>
    <m/>
    <m/>
    <m/>
  </r>
  <r>
    <x v="1"/>
    <s v="MWR"/>
    <n v="4"/>
    <s v="MWR TBD Citrix Server Optimization"/>
    <s v="EASE - SW"/>
    <s v="Tandem, Powerbuilder"/>
    <s v="Tandem"/>
    <s v="James Radtke"/>
    <x v="1"/>
    <x v="4"/>
    <x v="2"/>
    <x v="15"/>
    <s v="Jun-23"/>
    <x v="0"/>
    <n v="80"/>
    <m/>
    <m/>
    <m/>
    <m/>
    <m/>
    <m/>
    <m/>
    <m/>
    <m/>
    <m/>
    <m/>
    <m/>
    <m/>
    <m/>
    <m/>
    <m/>
    <n v="10"/>
    <n v="20"/>
    <n v="20"/>
    <n v="10"/>
    <n v="10"/>
    <n v="10"/>
  </r>
  <r>
    <x v="1"/>
    <s v="MWR"/>
    <n v="4"/>
    <s v="CCDR User Profiles (Registrar vs Normal User)  "/>
    <s v="EASE - SW"/>
    <s v="Tandem, Powerbuilder"/>
    <s v="Tandem"/>
    <s v="James Radtke"/>
    <x v="1"/>
    <x v="4"/>
    <x v="2"/>
    <x v="15"/>
    <s v="Jun-23"/>
    <x v="1"/>
    <n v="50"/>
    <m/>
    <m/>
    <m/>
    <m/>
    <m/>
    <m/>
    <m/>
    <m/>
    <m/>
    <m/>
    <m/>
    <m/>
    <m/>
    <m/>
    <m/>
    <m/>
    <m/>
    <m/>
    <m/>
    <m/>
    <m/>
    <m/>
  </r>
  <r>
    <x v="1"/>
    <s v="MWR"/>
    <n v="4"/>
    <s v="Ease TT##000000312754103"/>
    <s v="EASE - West"/>
    <s v="Tandem, Powerbuilder"/>
    <s v="Tandem"/>
    <s v="James Radtke"/>
    <x v="1"/>
    <x v="4"/>
    <x v="2"/>
    <x v="2"/>
    <s v="Feb-23"/>
    <x v="1"/>
    <n v="250"/>
    <m/>
    <m/>
    <m/>
    <m/>
    <m/>
    <m/>
    <m/>
    <m/>
    <m/>
    <m/>
    <m/>
    <m/>
    <m/>
    <m/>
    <m/>
    <m/>
    <m/>
    <m/>
    <m/>
    <m/>
    <m/>
    <m/>
  </r>
  <r>
    <x v="1"/>
    <s v="MWR"/>
    <n v="4"/>
    <s v="Removal of CASAN folder"/>
    <s v="EASE - West"/>
    <s v="Tandem, Powerbuilder"/>
    <s v="Tandem"/>
    <s v="James Radtke"/>
    <x v="1"/>
    <x v="4"/>
    <x v="2"/>
    <x v="2"/>
    <s v="Feb-23"/>
    <x v="1"/>
    <n v="65"/>
    <m/>
    <m/>
    <m/>
    <m/>
    <m/>
    <m/>
    <m/>
    <m/>
    <m/>
    <m/>
    <m/>
    <m/>
    <m/>
    <m/>
    <m/>
    <m/>
    <m/>
    <m/>
    <m/>
    <m/>
    <m/>
    <m/>
  </r>
  <r>
    <x v="1"/>
    <s v="MWR"/>
    <n v="4"/>
    <s v="Removal of CASAN folder"/>
    <s v="EASE - SW"/>
    <s v="Tandem, Powerbuilder"/>
    <s v="Tandem"/>
    <s v="James Radtke"/>
    <x v="1"/>
    <x v="4"/>
    <x v="2"/>
    <x v="2"/>
    <s v="Feb-23"/>
    <x v="1"/>
    <n v="65"/>
    <m/>
    <m/>
    <m/>
    <m/>
    <m/>
    <m/>
    <m/>
    <m/>
    <m/>
    <m/>
    <m/>
    <m/>
    <m/>
    <m/>
    <m/>
    <m/>
    <m/>
    <m/>
    <m/>
    <m/>
    <m/>
    <m/>
  </r>
  <r>
    <x v="1"/>
    <s v="MWR"/>
    <n v="4"/>
    <s v="IBM Software Reporting "/>
    <s v="EASE - SW"/>
    <s v="Tandem, Powerbuilder"/>
    <s v="Tandem"/>
    <s v="James Radtke"/>
    <x v="1"/>
    <x v="4"/>
    <x v="2"/>
    <x v="2"/>
    <s v="Feb-23"/>
    <x v="1"/>
    <n v="70"/>
    <m/>
    <m/>
    <m/>
    <m/>
    <m/>
    <m/>
    <m/>
    <m/>
    <m/>
    <m/>
    <m/>
    <m/>
    <m/>
    <m/>
    <m/>
    <m/>
    <m/>
    <m/>
    <m/>
    <m/>
    <m/>
    <m/>
  </r>
  <r>
    <x v="1"/>
    <s v="MWR"/>
    <n v="4"/>
    <s v="IBM Software Reporting "/>
    <s v="EASE - West"/>
    <s v="Tandem, Powerbuilder"/>
    <s v="Tandem"/>
    <s v="James Radtke"/>
    <x v="1"/>
    <x v="4"/>
    <x v="2"/>
    <x v="2"/>
    <s v="Feb-23"/>
    <x v="1"/>
    <n v="70"/>
    <m/>
    <m/>
    <m/>
    <m/>
    <m/>
    <m/>
    <m/>
    <m/>
    <m/>
    <m/>
    <m/>
    <m/>
    <m/>
    <m/>
    <m/>
    <m/>
    <m/>
    <m/>
    <m/>
    <m/>
    <m/>
    <m/>
  </r>
  <r>
    <x v="1"/>
    <s v="MWR"/>
    <n v="4"/>
    <s v="IBM Software Reporting "/>
    <s v="iCC"/>
    <s v="Tandem"/>
    <s v="Tandem"/>
    <s v="James Radtke"/>
    <x v="1"/>
    <x v="4"/>
    <x v="2"/>
    <x v="2"/>
    <s v="Feb-23"/>
    <x v="1"/>
    <n v="70"/>
    <m/>
    <m/>
    <m/>
    <m/>
    <m/>
    <m/>
    <m/>
    <m/>
    <m/>
    <m/>
    <m/>
    <m/>
    <m/>
    <m/>
    <m/>
    <m/>
    <m/>
    <m/>
    <m/>
    <m/>
    <m/>
    <m/>
  </r>
  <r>
    <x v="1"/>
    <s v="MWR"/>
    <n v="4"/>
    <s v="IBM Software Reporting "/>
    <s v="EXCHPLUS"/>
    <s v="Tandem"/>
    <s v="Tandem"/>
    <s v="James Radtke"/>
    <x v="1"/>
    <x v="4"/>
    <x v="2"/>
    <x v="2"/>
    <s v="Feb-23"/>
    <x v="1"/>
    <n v="70"/>
    <m/>
    <m/>
    <m/>
    <m/>
    <m/>
    <m/>
    <m/>
    <m/>
    <m/>
    <m/>
    <m/>
    <m/>
    <m/>
    <m/>
    <m/>
    <m/>
    <m/>
    <m/>
    <m/>
    <m/>
    <m/>
    <m/>
  </r>
  <r>
    <x v="1"/>
    <s v="MWR"/>
    <m/>
    <s v="Regarding Prognosis Alerts"/>
    <s v="EASE - West"/>
    <s v="Tandem, Powerbuilder"/>
    <s v="Tandem"/>
    <s v="James Radtke"/>
    <x v="1"/>
    <x v="4"/>
    <x v="2"/>
    <x v="14"/>
    <s v="Nov-23"/>
    <x v="0"/>
    <n v="30"/>
    <m/>
    <m/>
    <m/>
    <m/>
    <m/>
    <m/>
    <m/>
    <m/>
    <m/>
    <m/>
    <m/>
    <m/>
    <m/>
    <m/>
    <m/>
    <m/>
    <m/>
    <m/>
    <m/>
    <m/>
    <m/>
    <m/>
  </r>
  <r>
    <x v="0"/>
    <s v="PID"/>
    <n v="4"/>
    <s v="PID 411976 Tulsa Oklahoma MIF  Municipal Inspection Fee (R23.06)"/>
    <s v="ADR"/>
    <s v="Cobol, DB2"/>
    <s v="SW-CRIS"/>
    <s v="Ruben Rodriguez "/>
    <x v="0"/>
    <x v="4"/>
    <x v="2"/>
    <x v="15"/>
    <s v="Jun-23"/>
    <x v="0"/>
    <n v="30"/>
    <m/>
    <m/>
    <m/>
    <m/>
    <m/>
    <m/>
    <m/>
    <m/>
    <m/>
    <m/>
    <m/>
    <m/>
    <m/>
    <m/>
    <m/>
    <m/>
    <m/>
    <m/>
    <n v="10"/>
    <n v="10"/>
    <n v="10"/>
    <m/>
  </r>
  <r>
    <x v="0"/>
    <s v="PID"/>
    <n v="6"/>
    <s v="PMT 505913/PID 411976 TULSA OKLAHOMA MIF MUNICIPAL INSPECTION FEE (R23.06)"/>
    <s v="CRIS RC-RECON"/>
    <s v="Assembler"/>
    <s v="SW-CRIS"/>
    <s v="Ruben Rodriguez "/>
    <x v="0"/>
    <x v="4"/>
    <x v="2"/>
    <x v="15"/>
    <s v="Jun-23"/>
    <x v="0"/>
    <n v="1850"/>
    <m/>
    <m/>
    <m/>
    <m/>
    <m/>
    <m/>
    <m/>
    <m/>
    <m/>
    <m/>
    <m/>
    <m/>
    <m/>
    <m/>
    <n v="350"/>
    <n v="250"/>
    <n v="250"/>
    <n v="250"/>
    <n v="300"/>
    <n v="200"/>
    <n v="150"/>
    <n v="100"/>
  </r>
  <r>
    <x v="0"/>
    <s v="PID"/>
    <n v="4"/>
    <s v="PID# 413008 - West E911 Data Reporting (ADR)_x000a_Note: Not Committing this project as it cannot be worked upon due to capacity crunch"/>
    <s v="ADR"/>
    <s v="Cobol, DB2"/>
    <s v="SW-CRIS"/>
    <s v="Ruben Rodriguez "/>
    <x v="0"/>
    <x v="4"/>
    <x v="2"/>
    <x v="15"/>
    <s v="Jun-23"/>
    <x v="0"/>
    <n v="660"/>
    <m/>
    <m/>
    <m/>
    <m/>
    <m/>
    <m/>
    <m/>
    <m/>
    <m/>
    <m/>
    <m/>
    <m/>
    <m/>
    <m/>
    <m/>
    <n v="50"/>
    <n v="150"/>
    <n v="150"/>
    <n v="100"/>
    <n v="100"/>
    <n v="60"/>
    <n v="50"/>
  </r>
  <r>
    <x v="0"/>
    <s v="PID"/>
    <n v="4"/>
    <s v="PID# 413008 - West E911 Data Reporting (FSP)_x000a_Note: Not Committing this project as it cannot be worked upon due to capacity crunch"/>
    <s v="FSP"/>
    <s v="Cobol, DB2"/>
    <s v="SW-CRIS"/>
    <s v="Ruben Rodriguez "/>
    <x v="0"/>
    <x v="4"/>
    <x v="2"/>
    <x v="15"/>
    <s v="Jun-23"/>
    <x v="0"/>
    <n v="395"/>
    <m/>
    <m/>
    <m/>
    <m/>
    <m/>
    <m/>
    <m/>
    <m/>
    <m/>
    <m/>
    <m/>
    <m/>
    <m/>
    <m/>
    <m/>
    <n v="50"/>
    <n v="75"/>
    <n v="75"/>
    <n v="75"/>
    <n v="75"/>
    <n v="75"/>
    <n v="20"/>
  </r>
  <r>
    <x v="0"/>
    <s v="PID"/>
    <n v="6"/>
    <s v="493440, 324811, CR 809387, FB Late Impact, DCC MOV 8711 Tech Refresh TLG_x000a_Not Committing this project as it cannot be worked upon due to capacity crunch&quot;"/>
    <s v="CRIS CASH"/>
    <s v="Assembler"/>
    <s v="SW-CRIS"/>
    <s v="Ruben Rodriguez "/>
    <x v="0"/>
    <x v="4"/>
    <x v="2"/>
    <x v="15"/>
    <s v="Jun-23"/>
    <x v="0"/>
    <n v="240"/>
    <m/>
    <m/>
    <m/>
    <m/>
    <m/>
    <m/>
    <m/>
    <m/>
    <m/>
    <m/>
    <m/>
    <m/>
    <m/>
    <m/>
    <n v="40"/>
    <n v="35"/>
    <n v="40"/>
    <n v="40"/>
    <n v="40"/>
    <n v="40"/>
    <n v="40"/>
    <n v="40"/>
  </r>
  <r>
    <x v="0"/>
    <s v="PID"/>
    <n v="6"/>
    <s v="328680a Vista Mobility"/>
    <s v="CRIS RC-RECON"/>
    <s v="Assembler"/>
    <s v="SW-CRIS"/>
    <s v="Ruben Rodriguez "/>
    <x v="0"/>
    <x v="4"/>
    <x v="2"/>
    <x v="5"/>
    <s v="Nov-22"/>
    <x v="0"/>
    <n v="40"/>
    <m/>
    <m/>
    <m/>
    <m/>
    <m/>
    <m/>
    <m/>
    <m/>
    <m/>
    <m/>
    <m/>
    <m/>
    <n v="10"/>
    <n v="20"/>
    <n v="10"/>
    <m/>
    <m/>
    <m/>
    <m/>
    <m/>
    <m/>
    <m/>
  </r>
  <r>
    <x v="0"/>
    <s v="PID"/>
    <n v="4"/>
    <s v="OOM664 - Complete Link Utilization of USOCs effort"/>
    <s v="FSP"/>
    <s v="Cobol, DB2"/>
    <s v="SW-CRIS"/>
    <s v="Ruben Rodriguez "/>
    <x v="0"/>
    <x v="4"/>
    <x v="2"/>
    <x v="8"/>
    <s v="TBD"/>
    <x v="1"/>
    <n v="30"/>
    <m/>
    <m/>
    <m/>
    <m/>
    <m/>
    <m/>
    <m/>
    <m/>
    <m/>
    <m/>
    <m/>
    <m/>
    <m/>
    <m/>
    <m/>
    <m/>
    <m/>
    <m/>
    <m/>
    <m/>
    <m/>
    <m/>
  </r>
  <r>
    <x v="0"/>
    <s v="PID"/>
    <n v="3"/>
    <s v="OOM664 - Complete Link Utilization of USOCs effort"/>
    <s v="ECRIS-CR RSI"/>
    <s v="Cobol, DB2"/>
    <s v="SW-CRIS"/>
    <s v="Ruben Rodriguez "/>
    <x v="0"/>
    <x v="4"/>
    <x v="2"/>
    <x v="8"/>
    <s v="TBD"/>
    <x v="1"/>
    <n v="100"/>
    <m/>
    <m/>
    <m/>
    <m/>
    <m/>
    <m/>
    <m/>
    <m/>
    <m/>
    <m/>
    <m/>
    <m/>
    <m/>
    <m/>
    <m/>
    <m/>
    <m/>
    <m/>
    <m/>
    <m/>
    <m/>
    <m/>
  </r>
  <r>
    <x v="0"/>
    <s v="PID"/>
    <n v="6"/>
    <s v="PMT 505913/PID 411976 TULSA OKLAHOMA MIF MUNICIPAL INSPECTION FEE (R23.11)"/>
    <s v="CRIS BCAP"/>
    <s v="PL1, Assembler"/>
    <s v="SW-CRIS"/>
    <s v="Ruben Rodriguez "/>
    <x v="0"/>
    <x v="4"/>
    <x v="2"/>
    <x v="14"/>
    <s v="Nov-23"/>
    <x v="0"/>
    <n v="240"/>
    <m/>
    <m/>
    <m/>
    <m/>
    <m/>
    <m/>
    <m/>
    <m/>
    <m/>
    <m/>
    <m/>
    <m/>
    <m/>
    <m/>
    <m/>
    <m/>
    <m/>
    <m/>
    <m/>
    <m/>
    <m/>
    <m/>
  </r>
  <r>
    <x v="0"/>
    <s v="PID"/>
    <n v="6"/>
    <s v="PMT 505913/PID 411976 TULSA OKLAHOMA MIF MUNICIPAL INSPECTION FEE (R23.11)"/>
    <s v="CRIS CASH"/>
    <s v="Assembler"/>
    <s v="SW-CRIS"/>
    <s v="Ruben Rodriguez "/>
    <x v="0"/>
    <x v="4"/>
    <x v="2"/>
    <x v="14"/>
    <s v="Nov-23"/>
    <x v="0"/>
    <n v="550"/>
    <m/>
    <m/>
    <m/>
    <m/>
    <m/>
    <m/>
    <m/>
    <m/>
    <m/>
    <m/>
    <m/>
    <m/>
    <m/>
    <m/>
    <m/>
    <m/>
    <m/>
    <m/>
    <m/>
    <m/>
    <m/>
    <m/>
  </r>
  <r>
    <x v="0"/>
    <s v="PID"/>
    <n v="6"/>
    <s v=" PMT 507236, 413009 E911-SW project"/>
    <s v="CRIS CASH"/>
    <s v="Assembler"/>
    <s v="SW-CRIS"/>
    <s v="Ruben Rodriguez "/>
    <x v="0"/>
    <x v="4"/>
    <x v="2"/>
    <x v="14"/>
    <s v="Nov-23"/>
    <x v="0"/>
    <n v="2410"/>
    <m/>
    <m/>
    <m/>
    <m/>
    <m/>
    <m/>
    <m/>
    <m/>
    <m/>
    <m/>
    <m/>
    <m/>
    <m/>
    <m/>
    <m/>
    <m/>
    <m/>
    <m/>
    <n v="150"/>
    <n v="150"/>
    <n v="200"/>
    <n v="200"/>
  </r>
  <r>
    <x v="0"/>
    <s v="PID"/>
    <n v="6"/>
    <s v=" PMT 507236, 413009 E911-SW project"/>
    <s v="CRIS RC-RECON"/>
    <s v="Assembler"/>
    <s v="SW-CRIS"/>
    <s v="Ruben Rodriguez "/>
    <x v="0"/>
    <x v="4"/>
    <x v="2"/>
    <x v="14"/>
    <s v="Nov-23"/>
    <x v="0"/>
    <n v="1800"/>
    <m/>
    <m/>
    <m/>
    <m/>
    <m/>
    <m/>
    <m/>
    <m/>
    <m/>
    <m/>
    <m/>
    <m/>
    <m/>
    <m/>
    <m/>
    <m/>
    <m/>
    <m/>
    <n v="150"/>
    <n v="150"/>
    <n v="200"/>
    <n v="200"/>
  </r>
  <r>
    <x v="0"/>
    <s v="PID"/>
    <n v="6"/>
    <s v=" PMT 507236, 413009 E911-SW project"/>
    <s v="CRIS BCAP"/>
    <s v="PL1, Assembler"/>
    <s v="SW-CRIS"/>
    <s v="Ruben Rodriguez "/>
    <x v="0"/>
    <x v="4"/>
    <x v="2"/>
    <x v="14"/>
    <s v="Nov-23"/>
    <x v="0"/>
    <n v="1590"/>
    <m/>
    <m/>
    <m/>
    <m/>
    <m/>
    <m/>
    <m/>
    <m/>
    <m/>
    <m/>
    <m/>
    <m/>
    <m/>
    <m/>
    <m/>
    <m/>
    <m/>
    <m/>
    <n v="100"/>
    <n v="150"/>
    <n v="200"/>
    <n v="200"/>
  </r>
  <r>
    <x v="0"/>
    <s v="PID"/>
    <n v="3"/>
    <s v=" PMT 507236, 413009 E911-SW project_x000a_Note: Not Committing this project as it cannot be worked upon due to capacity crunch"/>
    <s v="InstaRate"/>
    <s v="Cobol, DB2"/>
    <s v="SW-CRIS"/>
    <s v="Ruben Rodriguez "/>
    <x v="0"/>
    <x v="4"/>
    <x v="2"/>
    <x v="14"/>
    <s v="Nov-23"/>
    <x v="0"/>
    <n v="150"/>
    <m/>
    <m/>
    <m/>
    <m/>
    <m/>
    <m/>
    <m/>
    <m/>
    <m/>
    <m/>
    <m/>
    <m/>
    <m/>
    <m/>
    <m/>
    <m/>
    <m/>
    <m/>
    <n v="5"/>
    <n v="5"/>
    <n v="5"/>
    <n v="25"/>
  </r>
  <r>
    <x v="0"/>
    <s v="PID"/>
    <n v="3"/>
    <s v=" PMT 507236, 413009 E911-SW project_x000a_Note: Not Committing this project as it cannot be worked upon due to capacity crunch"/>
    <s v="Miscellaneous Rating"/>
    <s v="Cobol, DB2"/>
    <s v="SW-CRIS"/>
    <s v="Ruben Rodriguez "/>
    <x v="0"/>
    <x v="4"/>
    <x v="2"/>
    <x v="14"/>
    <s v="Nov-23"/>
    <x v="0"/>
    <n v="150"/>
    <m/>
    <m/>
    <m/>
    <m/>
    <m/>
    <m/>
    <m/>
    <m/>
    <m/>
    <m/>
    <m/>
    <m/>
    <m/>
    <m/>
    <m/>
    <m/>
    <m/>
    <m/>
    <n v="5"/>
    <n v="5"/>
    <n v="5"/>
    <n v="25"/>
  </r>
  <r>
    <x v="0"/>
    <s v="PID"/>
    <n v="6"/>
    <s v=" PMT 507236, 413009 E911-SW project_x000a_Note: Not Committing this project as it cannot be worked upon due to capacity crunch"/>
    <s v="CRIS ADST"/>
    <s v="Cobol, IMS-DB"/>
    <s v="SW-CRIS"/>
    <s v="Ruben Rodriguez "/>
    <x v="0"/>
    <x v="4"/>
    <x v="2"/>
    <x v="14"/>
    <s v="Nov-23"/>
    <x v="0"/>
    <n v="150"/>
    <m/>
    <m/>
    <m/>
    <m/>
    <m/>
    <m/>
    <m/>
    <m/>
    <m/>
    <m/>
    <m/>
    <m/>
    <m/>
    <m/>
    <m/>
    <m/>
    <m/>
    <m/>
    <n v="5"/>
    <n v="5"/>
    <n v="5"/>
    <n v="25"/>
  </r>
  <r>
    <x v="1"/>
    <s v="RD"/>
    <n v="4"/>
    <s v="RD1169 SW Calendar SUDV026 2022-2023 (CR-2210-0874)"/>
    <s v="FSP"/>
    <s v="Cobol, DB2"/>
    <s v="SW-CRIS"/>
    <s v="Ruben Rodriguez "/>
    <x v="0"/>
    <x v="4"/>
    <x v="2"/>
    <x v="0"/>
    <s v="Dec-22"/>
    <x v="0"/>
    <n v="15"/>
    <m/>
    <m/>
    <m/>
    <m/>
    <m/>
    <m/>
    <m/>
    <m/>
    <m/>
    <m/>
    <m/>
    <m/>
    <m/>
    <m/>
    <m/>
    <n v="15"/>
    <m/>
    <m/>
    <m/>
    <m/>
    <m/>
    <m/>
  </r>
  <r>
    <x v="1"/>
    <s v="RD"/>
    <n v="4"/>
    <s v="RD0017 - San Francisco e911 increase; tar 053 (CR-2210-0883)"/>
    <s v="FSP"/>
    <s v="Cobol, DB2"/>
    <s v="SW-CRIS"/>
    <s v="Ruben Rodriguez "/>
    <x v="0"/>
    <x v="4"/>
    <x v="2"/>
    <x v="0"/>
    <s v="Dec-22"/>
    <x v="0"/>
    <n v="10"/>
    <m/>
    <m/>
    <m/>
    <m/>
    <m/>
    <m/>
    <m/>
    <m/>
    <m/>
    <m/>
    <m/>
    <m/>
    <m/>
    <m/>
    <m/>
    <n v="10"/>
    <m/>
    <m/>
    <m/>
    <m/>
    <m/>
    <m/>
  </r>
  <r>
    <x v="1"/>
    <s v="RD"/>
    <n v="4"/>
    <s v="RD0018 Billing and Collection Changes (CR-2209-0633)"/>
    <s v="FSP"/>
    <s v="Cobol, DB2"/>
    <s v="SW-CRIS"/>
    <s v="Ruben Rodriguez "/>
    <x v="0"/>
    <x v="4"/>
    <x v="2"/>
    <x v="0"/>
    <s v="Dec-22"/>
    <x v="0"/>
    <n v="40"/>
    <m/>
    <m/>
    <m/>
    <m/>
    <m/>
    <m/>
    <m/>
    <m/>
    <m/>
    <m/>
    <m/>
    <m/>
    <m/>
    <m/>
    <m/>
    <n v="40"/>
    <m/>
    <m/>
    <m/>
    <m/>
    <m/>
    <m/>
  </r>
  <r>
    <x v="0"/>
    <s v="SMB"/>
    <n v="4"/>
    <s v="PMATT 375821 - Migrating STAR and APLUS to Changeman _x000a_Note: Not Committing this project as it cannot be worked upon due to capacity crunch"/>
    <s v="ADR"/>
    <s v="Cobol, DB2"/>
    <s v="SW-CRIS"/>
    <s v="Ruben Rodriguez "/>
    <x v="0"/>
    <x v="4"/>
    <x v="2"/>
    <x v="2"/>
    <s v="Feb-23"/>
    <x v="1"/>
    <n v="50"/>
    <m/>
    <m/>
    <m/>
    <m/>
    <m/>
    <m/>
    <m/>
    <m/>
    <m/>
    <m/>
    <m/>
    <m/>
    <m/>
    <m/>
    <m/>
    <m/>
    <m/>
    <m/>
    <m/>
    <m/>
    <m/>
    <m/>
  </r>
  <r>
    <x v="0"/>
    <s v="SMB"/>
    <n v="4"/>
    <s v="PMATT 375821 - Migrating STAR and APLUS to Changeman _x000a_Note: Not Committing this project as it cannot be worked upon due to capacity crunch"/>
    <s v="FSP"/>
    <s v="Cobol, DB2"/>
    <s v="SW-CRIS"/>
    <s v="Ruben Rodriguez "/>
    <x v="0"/>
    <x v="4"/>
    <x v="2"/>
    <x v="2"/>
    <s v="Feb-23"/>
    <x v="1"/>
    <n v="50"/>
    <m/>
    <m/>
    <m/>
    <m/>
    <m/>
    <m/>
    <m/>
    <m/>
    <m/>
    <m/>
    <m/>
    <m/>
    <m/>
    <m/>
    <m/>
    <m/>
    <m/>
    <m/>
    <m/>
    <m/>
    <m/>
    <m/>
  </r>
  <r>
    <x v="0"/>
    <s v="SMB"/>
    <n v="4"/>
    <s v="PMATT 375821 - Migrating STAR and APLUS to Changeman _x000a_Note: Not Committing this project as it cannot be worked upon due to capacity crunch"/>
    <s v="HB"/>
    <s v="Cobol, DB2, CICS"/>
    <s v="SW-CRIS"/>
    <s v="Ruben Rodriguez "/>
    <x v="0"/>
    <x v="4"/>
    <x v="2"/>
    <x v="2"/>
    <s v="Feb-23"/>
    <x v="1"/>
    <n v="50"/>
    <m/>
    <m/>
    <m/>
    <m/>
    <m/>
    <m/>
    <m/>
    <m/>
    <m/>
    <m/>
    <m/>
    <m/>
    <m/>
    <m/>
    <m/>
    <m/>
    <m/>
    <m/>
    <m/>
    <m/>
    <m/>
    <m/>
  </r>
  <r>
    <x v="0"/>
    <s v="SMB"/>
    <n v="4"/>
    <s v="PMATT 375821 - Migrating STAR and APLUS to Changeman _x000a_Note: Not Committing this project as it cannot be worked upon due to capacity crunch"/>
    <s v="SWHB"/>
    <s v="Cobol, DB2, CICS"/>
    <s v="SW-CRIS"/>
    <s v="Ruben Rodriguez "/>
    <x v="0"/>
    <x v="4"/>
    <x v="2"/>
    <x v="2"/>
    <s v="Feb-23"/>
    <x v="1"/>
    <n v="50"/>
    <m/>
    <m/>
    <m/>
    <m/>
    <m/>
    <m/>
    <m/>
    <m/>
    <m/>
    <m/>
    <m/>
    <m/>
    <m/>
    <m/>
    <m/>
    <m/>
    <m/>
    <m/>
    <m/>
    <m/>
    <m/>
    <m/>
  </r>
  <r>
    <x v="0"/>
    <s v="SMB"/>
    <n v="6"/>
    <s v="PMATT 375821 - Migrating STAR and APLUS to Changeman _x000a_Note: Not Committing this project as it cannot be worked upon due to capacity crunch"/>
    <s v="CRIS BCAP"/>
    <s v="PL1, Assembler"/>
    <s v="SW-CRIS"/>
    <s v="Ruben Rodriguez "/>
    <x v="0"/>
    <x v="4"/>
    <x v="2"/>
    <x v="2"/>
    <s v="Feb-23"/>
    <x v="1"/>
    <n v="50"/>
    <m/>
    <m/>
    <m/>
    <m/>
    <m/>
    <m/>
    <m/>
    <m/>
    <m/>
    <m/>
    <m/>
    <m/>
    <m/>
    <m/>
    <m/>
    <m/>
    <m/>
    <m/>
    <m/>
    <m/>
    <m/>
    <m/>
  </r>
  <r>
    <x v="0"/>
    <s v="SMB"/>
    <n v="6"/>
    <s v="PMATT 375821 - Migrating STAR and APLUS to Changeman _x000a_Note: Not Committing this project as it cannot be worked upon due to capacity crunch"/>
    <s v="CRIS CASH"/>
    <s v="Assembler"/>
    <s v="SW-CRIS"/>
    <s v="Ruben Rodriguez "/>
    <x v="0"/>
    <x v="4"/>
    <x v="2"/>
    <x v="2"/>
    <s v="Feb-23"/>
    <x v="1"/>
    <n v="50"/>
    <m/>
    <m/>
    <m/>
    <m/>
    <m/>
    <m/>
    <m/>
    <m/>
    <m/>
    <m/>
    <m/>
    <m/>
    <m/>
    <m/>
    <m/>
    <m/>
    <m/>
    <m/>
    <m/>
    <m/>
    <m/>
    <m/>
  </r>
  <r>
    <x v="0"/>
    <s v="SMB"/>
    <n v="6"/>
    <s v="PMATT 375821 - Migrating STAR and APLUS to Changeman _x000a_Note: Not Committing this project as it cannot be worked upon due to capacity crunch"/>
    <s v="CRIS RC-RECON"/>
    <s v="Assembler"/>
    <s v="SW-CRIS"/>
    <s v="Ruben Rodriguez "/>
    <x v="0"/>
    <x v="4"/>
    <x v="2"/>
    <x v="2"/>
    <s v="Feb-23"/>
    <x v="1"/>
    <n v="50"/>
    <m/>
    <m/>
    <m/>
    <m/>
    <m/>
    <m/>
    <m/>
    <m/>
    <m/>
    <m/>
    <m/>
    <m/>
    <m/>
    <m/>
    <m/>
    <m/>
    <m/>
    <m/>
    <m/>
    <m/>
    <m/>
    <m/>
  </r>
  <r>
    <x v="0"/>
    <s v="SMB"/>
    <n v="6"/>
    <s v="PMATT 375821 - Migrating STAR and APLUS to Changeman _x000a_Note: Not Committing this project as it cannot be worked upon due to capacity crunch"/>
    <s v="CRIS SO"/>
    <s v="Cobol, IMS-DB, Assembler"/>
    <s v="SW-CRIS"/>
    <s v="Ruben Rodriguez "/>
    <x v="0"/>
    <x v="4"/>
    <x v="2"/>
    <x v="2"/>
    <s v="Feb-23"/>
    <x v="1"/>
    <n v="50"/>
    <m/>
    <m/>
    <m/>
    <m/>
    <m/>
    <m/>
    <m/>
    <m/>
    <m/>
    <m/>
    <m/>
    <m/>
    <m/>
    <m/>
    <m/>
    <m/>
    <m/>
    <m/>
    <m/>
    <m/>
    <m/>
    <m/>
  </r>
  <r>
    <x v="0"/>
    <s v="SMB"/>
    <n v="3"/>
    <s v="PMATT 375821 - Migrating STAR and APLUS to Changeman _x000a_Note: Not Committing this project as it cannot be worked upon due to capacity crunch"/>
    <s v="InstaRate"/>
    <s v="Cobol, DB2"/>
    <s v="SW-CRIS"/>
    <s v="Ruben Rodriguez "/>
    <x v="0"/>
    <x v="4"/>
    <x v="2"/>
    <x v="2"/>
    <s v="Feb-23"/>
    <x v="1"/>
    <n v="50"/>
    <m/>
    <m/>
    <m/>
    <m/>
    <m/>
    <m/>
    <m/>
    <m/>
    <m/>
    <m/>
    <m/>
    <m/>
    <m/>
    <m/>
    <m/>
    <m/>
    <m/>
    <m/>
    <m/>
    <m/>
    <m/>
    <m/>
  </r>
  <r>
    <x v="0"/>
    <s v="SMB"/>
    <n v="3"/>
    <s v="PMATT 375821 - Migrating STAR and APLUS to Changeman _x000a_Note: Not Committing this project as it cannot be worked upon due to capacity crunch"/>
    <s v="ECRIS-CR RSI"/>
    <s v="Cobol, DB2"/>
    <s v="SW-CRIS"/>
    <s v="Ruben Rodriguez "/>
    <x v="0"/>
    <x v="4"/>
    <x v="2"/>
    <x v="2"/>
    <s v="Feb-23"/>
    <x v="1"/>
    <n v="50"/>
    <m/>
    <m/>
    <m/>
    <m/>
    <m/>
    <m/>
    <m/>
    <m/>
    <m/>
    <m/>
    <m/>
    <m/>
    <m/>
    <m/>
    <m/>
    <m/>
    <m/>
    <m/>
    <m/>
    <m/>
    <m/>
    <m/>
  </r>
  <r>
    <x v="0"/>
    <s v="SMB"/>
    <n v="3"/>
    <s v="PMATT 375821 - Migrating STAR and APLUS to Changeman _x000a_Note: Not Committing this project as it cannot be worked upon due to capacity crunch"/>
    <s v="Miscellaneous Rating"/>
    <s v="Cobol, DB2"/>
    <s v="SW-CRIS"/>
    <s v="Ruben Rodriguez "/>
    <x v="0"/>
    <x v="4"/>
    <x v="2"/>
    <x v="2"/>
    <s v="Feb-23"/>
    <x v="1"/>
    <n v="50"/>
    <m/>
    <m/>
    <m/>
    <m/>
    <m/>
    <m/>
    <m/>
    <m/>
    <m/>
    <m/>
    <m/>
    <m/>
    <m/>
    <m/>
    <m/>
    <m/>
    <m/>
    <m/>
    <m/>
    <m/>
    <m/>
    <m/>
  </r>
  <r>
    <x v="0"/>
    <s v="SMB"/>
    <n v="6"/>
    <s v="PMATT 375821 - Migrating STAR and APLUS to Changeman _x000a_Note: Not Committing this project as it cannot be worked upon due to capacity crunch"/>
    <s v="CRIS BILLDAY"/>
    <s v="Cobol, IMS-DB"/>
    <s v="SW-CRIS"/>
    <s v="Ruben Rodriguez "/>
    <x v="0"/>
    <x v="4"/>
    <x v="2"/>
    <x v="2"/>
    <s v="Feb-23"/>
    <x v="1"/>
    <n v="50"/>
    <m/>
    <m/>
    <m/>
    <m/>
    <m/>
    <m/>
    <m/>
    <m/>
    <m/>
    <m/>
    <m/>
    <m/>
    <m/>
    <m/>
    <m/>
    <m/>
    <m/>
    <m/>
    <m/>
    <m/>
    <m/>
    <m/>
  </r>
  <r>
    <x v="0"/>
    <s v="SMB"/>
    <n v="6"/>
    <s v="PMATT 375821 - Migrating STAR and APLUS to Changeman _x000a_Note: Not Committing this project as it cannot be worked upon due to capacity crunch"/>
    <s v="CRIS ADST"/>
    <s v="Cobol, IMS-DB"/>
    <s v="SW-CRIS"/>
    <s v="Ruben Rodriguez "/>
    <x v="0"/>
    <x v="4"/>
    <x v="2"/>
    <x v="2"/>
    <s v="Feb-23"/>
    <x v="1"/>
    <n v="50"/>
    <m/>
    <m/>
    <m/>
    <m/>
    <m/>
    <m/>
    <m/>
    <m/>
    <m/>
    <m/>
    <m/>
    <m/>
    <m/>
    <m/>
    <m/>
    <m/>
    <m/>
    <m/>
    <m/>
    <m/>
    <m/>
    <m/>
  </r>
  <r>
    <x v="1"/>
    <s v="MWR"/>
    <n v="4"/>
    <s v="MWR R23.06 SECB Lib and Env Setup"/>
    <s v="ADR"/>
    <m/>
    <s v="SW-CRIS"/>
    <s v="Ruben Rodriguez "/>
    <x v="2"/>
    <x v="4"/>
    <x v="2"/>
    <x v="15"/>
    <s v="Jun-23"/>
    <x v="0"/>
    <n v="296"/>
    <m/>
    <m/>
    <m/>
    <m/>
    <m/>
    <m/>
    <m/>
    <m/>
    <m/>
    <m/>
    <m/>
    <m/>
    <m/>
    <m/>
    <m/>
    <m/>
    <m/>
    <n v="80"/>
    <n v="80"/>
    <n v="80"/>
    <n v="40"/>
    <n v="16"/>
  </r>
  <r>
    <x v="1"/>
    <s v="MWR"/>
    <n v="6"/>
    <s v="Management Class Change for ACTIVELOG file"/>
    <s v="CRIS CASH"/>
    <s v="Assembler"/>
    <s v="SW-CRIS"/>
    <s v="Ruben Rodriguez "/>
    <x v="0"/>
    <x v="4"/>
    <x v="2"/>
    <x v="13"/>
    <s v="Jan-23"/>
    <x v="0"/>
    <n v="100"/>
    <m/>
    <m/>
    <m/>
    <m/>
    <m/>
    <m/>
    <m/>
    <m/>
    <m/>
    <m/>
    <m/>
    <m/>
    <m/>
    <m/>
    <n v="25"/>
    <n v="50"/>
    <n v="25"/>
    <m/>
    <m/>
    <m/>
    <m/>
    <m/>
  </r>
  <r>
    <x v="1"/>
    <s v="MWR"/>
    <n v="4"/>
    <s v="Multiple MWRs created - Nov'22 Dallas 2022 MIT Mainframe DR exercise"/>
    <s v="ADR"/>
    <s v="Cobol, DB2"/>
    <s v="SW-CRIS"/>
    <s v="Ruben Rodriguez "/>
    <x v="0"/>
    <x v="4"/>
    <x v="2"/>
    <x v="5"/>
    <s v="Nov-22"/>
    <x v="0"/>
    <n v="323"/>
    <m/>
    <m/>
    <m/>
    <m/>
    <m/>
    <m/>
    <m/>
    <m/>
    <m/>
    <m/>
    <m/>
    <m/>
    <m/>
    <m/>
    <n v="323"/>
    <m/>
    <m/>
    <m/>
    <m/>
    <m/>
    <m/>
    <m/>
  </r>
  <r>
    <x v="1"/>
    <s v="MWR"/>
    <n v="4"/>
    <s v="2005517 - CRIS SW Billing BPP2 DataServe Refresh Automation (ADR)    "/>
    <s v="ADR"/>
    <s v="Cobol, DB2"/>
    <s v="SW-CRIS"/>
    <s v="Ruben Rodriguez "/>
    <x v="0"/>
    <x v="4"/>
    <x v="2"/>
    <x v="0"/>
    <s v="Dec-22"/>
    <x v="0"/>
    <n v="100"/>
    <m/>
    <m/>
    <m/>
    <m/>
    <m/>
    <m/>
    <m/>
    <m/>
    <m/>
    <m/>
    <m/>
    <m/>
    <m/>
    <m/>
    <n v="50"/>
    <n v="50"/>
    <m/>
    <m/>
    <m/>
    <m/>
    <m/>
    <m/>
  </r>
  <r>
    <x v="1"/>
    <s v="MWR"/>
    <n v="4"/>
    <s v="2005518 - CRIS SW Billing BPP2 DataServe Refresh Automation (FSP)    "/>
    <s v="FSP"/>
    <s v="Cobol, DB2"/>
    <s v="SW-CRIS"/>
    <s v="Ruben Rodriguez "/>
    <x v="0"/>
    <x v="4"/>
    <x v="2"/>
    <x v="0"/>
    <s v="Dec-22"/>
    <x v="0"/>
    <n v="100"/>
    <m/>
    <m/>
    <m/>
    <m/>
    <m/>
    <m/>
    <m/>
    <m/>
    <m/>
    <m/>
    <m/>
    <m/>
    <m/>
    <m/>
    <n v="50"/>
    <n v="50"/>
    <m/>
    <m/>
    <m/>
    <m/>
    <m/>
    <m/>
  </r>
  <r>
    <x v="1"/>
    <s v="MWR"/>
    <n v="4"/>
    <s v="xxxxx - R23.02 SECB LC700 Libraries creation &amp; various Environment creations (ADR)"/>
    <s v="ADR"/>
    <s v="Cobol, DB2"/>
    <s v="SW-CRIS"/>
    <s v="Ruben Rodriguez "/>
    <x v="0"/>
    <x v="4"/>
    <x v="2"/>
    <x v="2"/>
    <s v="Feb-23"/>
    <x v="1"/>
    <n v="148"/>
    <m/>
    <m/>
    <m/>
    <m/>
    <m/>
    <m/>
    <m/>
    <m/>
    <m/>
    <m/>
    <m/>
    <m/>
    <m/>
    <m/>
    <n v="133"/>
    <n v="5"/>
    <n v="5"/>
    <n v="5"/>
    <m/>
    <m/>
    <m/>
    <m/>
  </r>
  <r>
    <x v="1"/>
    <s v="MWR"/>
    <n v="4"/>
    <s v="xxxxx - R23.02 SECB LC700 Libraries creation &amp; various Environment creations (FSP)"/>
    <s v="FSP"/>
    <s v="Cobol, DB2"/>
    <s v="SW-CRIS"/>
    <s v="Ruben Rodriguez "/>
    <x v="0"/>
    <x v="4"/>
    <x v="2"/>
    <x v="2"/>
    <s v="Feb-23"/>
    <x v="1"/>
    <n v="148"/>
    <m/>
    <m/>
    <m/>
    <m/>
    <m/>
    <m/>
    <m/>
    <m/>
    <m/>
    <m/>
    <m/>
    <m/>
    <m/>
    <m/>
    <n v="133"/>
    <n v="5"/>
    <n v="5"/>
    <n v="5"/>
    <m/>
    <m/>
    <m/>
    <m/>
  </r>
  <r>
    <x v="1"/>
    <s v="MWR"/>
    <n v="3"/>
    <s v="xxxxx - R23.02 - Env Setup"/>
    <s v="ECRIS-CR RSI"/>
    <s v="Cobol, DB2"/>
    <s v="SW-CRIS"/>
    <s v="Ruben Rodriguez "/>
    <x v="0"/>
    <x v="4"/>
    <x v="2"/>
    <x v="2"/>
    <s v="Feb-23"/>
    <x v="0"/>
    <n v="60"/>
    <m/>
    <m/>
    <m/>
    <m/>
    <m/>
    <m/>
    <m/>
    <m/>
    <m/>
    <m/>
    <m/>
    <m/>
    <m/>
    <m/>
    <n v="30"/>
    <n v="20"/>
    <n v="5"/>
    <n v="5"/>
    <m/>
    <m/>
    <m/>
    <m/>
  </r>
  <r>
    <x v="1"/>
    <s v="MWR"/>
    <n v="4"/>
    <s v="MCI Data to Downstream application"/>
    <s v="FSP"/>
    <s v="Cobol, DB2"/>
    <s v="SW-CRIS"/>
    <s v="Ruben Rodriguez "/>
    <x v="0"/>
    <x v="4"/>
    <x v="2"/>
    <x v="0"/>
    <s v="Dec-22"/>
    <x v="0"/>
    <n v="50"/>
    <m/>
    <m/>
    <m/>
    <m/>
    <m/>
    <m/>
    <m/>
    <m/>
    <m/>
    <m/>
    <m/>
    <m/>
    <m/>
    <n v="30"/>
    <n v="10"/>
    <n v="10"/>
    <m/>
    <m/>
    <m/>
    <m/>
    <m/>
    <m/>
  </r>
  <r>
    <x v="0"/>
    <s v="PID"/>
    <m/>
    <s v="AT&amp;T Global Logon authentication cookie is sunsetting!"/>
    <s v="ATTM SMRT"/>
    <s v="JAVA"/>
    <s v="MA-SOAP"/>
    <s v="James Radtke"/>
    <x v="1"/>
    <x v="7"/>
    <x v="3"/>
    <x v="3"/>
    <s v="On hold"/>
    <x v="1"/>
    <n v="200"/>
    <m/>
    <m/>
    <m/>
    <m/>
    <m/>
    <m/>
    <m/>
    <m/>
    <m/>
    <m/>
    <m/>
    <s v=" "/>
    <s v=" "/>
    <s v=" "/>
    <s v=" "/>
    <s v=" "/>
    <s v=" "/>
    <m/>
    <m/>
    <m/>
    <m/>
    <m/>
  </r>
  <r>
    <x v="0"/>
    <s v="PID"/>
    <m/>
    <s v="GAL Cookie replacement - OIDC for Galaxy"/>
    <s v="GALAXY ACS"/>
    <s v="JAVA"/>
    <s v="Gal-SAF"/>
    <s v="James Koernig"/>
    <x v="1"/>
    <x v="8"/>
    <x v="3"/>
    <x v="9"/>
    <s v="Aug-22"/>
    <x v="1"/>
    <n v="320"/>
    <m/>
    <m/>
    <m/>
    <m/>
    <m/>
    <m/>
    <m/>
    <m/>
    <m/>
    <m/>
    <m/>
    <s v=" "/>
    <s v=" "/>
    <s v=" "/>
    <s v=" "/>
    <m/>
    <s v=" "/>
    <m/>
    <m/>
    <m/>
    <m/>
    <m/>
  </r>
  <r>
    <x v="0"/>
    <s v="PID"/>
    <m/>
    <s v="BIS transformation (Test Only)"/>
    <s v="RNS"/>
    <s v="C, C++"/>
    <s v="Freedom C Apps"/>
    <s v="James Koernig"/>
    <x v="1"/>
    <x v="8"/>
    <x v="3"/>
    <x v="9"/>
    <s v="Aug-22"/>
    <x v="1"/>
    <n v="240"/>
    <m/>
    <m/>
    <m/>
    <m/>
    <m/>
    <m/>
    <m/>
    <m/>
    <m/>
    <m/>
    <n v="120"/>
    <n v="120"/>
    <s v=" "/>
    <s v=" "/>
    <s v=" "/>
    <m/>
    <s v=" "/>
    <m/>
    <m/>
    <m/>
    <m/>
    <m/>
  </r>
  <r>
    <x v="0"/>
    <s v="PID"/>
    <m/>
    <s v="DSAPDDI (MF-Mid Range)"/>
    <s v="RNS"/>
    <s v="C, C++"/>
    <s v="Freedom C Apps"/>
    <s v="James Koernig"/>
    <x v="1"/>
    <x v="8"/>
    <x v="3"/>
    <x v="3"/>
    <s v="On hold"/>
    <x v="1"/>
    <n v="800"/>
    <m/>
    <m/>
    <m/>
    <m/>
    <m/>
    <m/>
    <m/>
    <m/>
    <m/>
    <m/>
    <m/>
    <s v=" "/>
    <s v=" "/>
    <s v=" "/>
    <s v=" "/>
    <s v=" "/>
    <s v=" "/>
    <m/>
    <m/>
    <m/>
    <m/>
    <m/>
  </r>
  <r>
    <x v="0"/>
    <s v="PID"/>
    <m/>
    <s v="FL 562 NPA Overlay with 728"/>
    <s v="RNS"/>
    <s v="C, C++"/>
    <s v="Freedom C Apps"/>
    <s v="James Koernig"/>
    <x v="1"/>
    <x v="8"/>
    <x v="3"/>
    <x v="13"/>
    <s v="Jan-23"/>
    <x v="0"/>
    <n v="130"/>
    <m/>
    <m/>
    <m/>
    <m/>
    <m/>
    <m/>
    <m/>
    <m/>
    <m/>
    <m/>
    <m/>
    <s v=" "/>
    <s v=" "/>
    <s v=" "/>
    <s v=" "/>
    <s v=" "/>
    <s v=" "/>
    <m/>
    <m/>
    <m/>
    <m/>
    <m/>
  </r>
  <r>
    <x v="0"/>
    <s v="PID"/>
    <m/>
    <s v="Legacy Order Blocking Phase 2"/>
    <s v="RNS"/>
    <s v="C, C++"/>
    <s v="Freedom C Apps"/>
    <s v="James Koernig"/>
    <x v="1"/>
    <x v="8"/>
    <x v="3"/>
    <x v="13"/>
    <s v="Jan-23"/>
    <x v="0"/>
    <n v="2200"/>
    <m/>
    <m/>
    <m/>
    <m/>
    <m/>
    <m/>
    <m/>
    <m/>
    <m/>
    <m/>
    <m/>
    <n v="0"/>
    <n v="0"/>
    <n v="440"/>
    <n v="440"/>
    <n v="350"/>
    <n v="350"/>
    <n v="350"/>
    <n v="350"/>
    <m/>
    <m/>
    <m/>
  </r>
  <r>
    <x v="0"/>
    <s v="PID"/>
    <m/>
    <s v="PID  504548/401127a - CAPM-EOSL Finish U2L Migration"/>
    <s v="RNS"/>
    <s v="C, C++"/>
    <s v="Freedom C Apps"/>
    <s v="James Koernig"/>
    <x v="1"/>
    <x v="8"/>
    <x v="3"/>
    <x v="3"/>
    <s v="On hold"/>
    <x v="1"/>
    <n v="60"/>
    <m/>
    <m/>
    <m/>
    <m/>
    <m/>
    <m/>
    <m/>
    <m/>
    <m/>
    <m/>
    <m/>
    <s v=" "/>
    <s v=" "/>
    <s v=" "/>
    <s v=" "/>
    <s v=" "/>
    <s v=" "/>
    <m/>
    <m/>
    <m/>
    <m/>
    <m/>
  </r>
  <r>
    <x v="0"/>
    <s v="PID"/>
    <m/>
    <s v="PID 405096 FIRST-ASSET and Agent Desktops(Telco Authorization)"/>
    <s v="RNS"/>
    <s v="C, C++"/>
    <s v="Freedom C Apps"/>
    <s v="James Koernig"/>
    <x v="1"/>
    <x v="8"/>
    <x v="3"/>
    <x v="3"/>
    <s v="On hold"/>
    <x v="1"/>
    <s v="TBD"/>
    <m/>
    <m/>
    <m/>
    <m/>
    <m/>
    <m/>
    <m/>
    <m/>
    <m/>
    <m/>
    <m/>
    <s v=" "/>
    <s v=" "/>
    <s v=" "/>
    <s v=" "/>
    <s v=" "/>
    <s v=" "/>
    <m/>
    <m/>
    <m/>
    <m/>
    <m/>
  </r>
  <r>
    <x v="0"/>
    <s v="PID"/>
    <m/>
    <s v="SPI SOCS (Encryption/Description)"/>
    <s v="RNS"/>
    <s v="C, C++"/>
    <s v="Freedom C Apps"/>
    <s v="James Koernig"/>
    <x v="1"/>
    <x v="8"/>
    <x v="3"/>
    <x v="3"/>
    <s v="On hold"/>
    <x v="1"/>
    <n v="960"/>
    <m/>
    <m/>
    <m/>
    <m/>
    <m/>
    <m/>
    <m/>
    <m/>
    <m/>
    <m/>
    <m/>
    <s v=" "/>
    <s v=" "/>
    <s v=" "/>
    <s v=" "/>
    <s v=" "/>
    <s v=" "/>
    <m/>
    <m/>
    <m/>
    <m/>
    <m/>
  </r>
  <r>
    <x v="0"/>
    <s v="PID"/>
    <m/>
    <s v="Unix to Unix upgrade - RNS"/>
    <s v="RNS"/>
    <s v="C, C++"/>
    <s v="Freedom C Apps"/>
    <s v="James Koernig"/>
    <x v="1"/>
    <x v="8"/>
    <x v="3"/>
    <x v="10"/>
    <s v="Dec-23"/>
    <x v="1"/>
    <n v="5760"/>
    <m/>
    <m/>
    <m/>
    <m/>
    <m/>
    <m/>
    <m/>
    <m/>
    <m/>
    <m/>
    <m/>
    <s v=" "/>
    <s v=" "/>
    <s v=" "/>
    <s v=" "/>
    <s v=" "/>
    <s v=" "/>
    <m/>
    <m/>
    <m/>
    <m/>
    <m/>
  </r>
  <r>
    <x v="0"/>
    <s v="PID"/>
    <m/>
    <s v="GAL Cookie replacement - OIDC for Safari"/>
    <s v="SAFARI-MR"/>
    <s v="JAVA"/>
    <s v="Gal-SAF"/>
    <s v="James Koernig"/>
    <x v="1"/>
    <x v="8"/>
    <x v="3"/>
    <x v="9"/>
    <s v="Aug-22"/>
    <x v="1"/>
    <n v="320"/>
    <m/>
    <m/>
    <m/>
    <m/>
    <m/>
    <m/>
    <m/>
    <m/>
    <m/>
    <m/>
    <m/>
    <s v=" "/>
    <s v=" "/>
    <s v=" "/>
    <s v=" "/>
    <m/>
    <s v=" "/>
    <m/>
    <m/>
    <m/>
    <m/>
    <m/>
  </r>
  <r>
    <x v="0"/>
    <s v="SMB"/>
    <m/>
    <s v="Introscope Tool Retirement"/>
    <s v="SOAP"/>
    <s v="JAVA"/>
    <s v="MA-SOAP"/>
    <s v="James Radtke"/>
    <x v="1"/>
    <x v="7"/>
    <x v="3"/>
    <x v="0"/>
    <s v="Dec-22"/>
    <x v="0"/>
    <n v="360"/>
    <m/>
    <m/>
    <m/>
    <m/>
    <m/>
    <m/>
    <m/>
    <m/>
    <m/>
    <m/>
    <m/>
    <n v="180"/>
    <n v="180"/>
    <s v=" "/>
    <s v=" "/>
    <s v=" "/>
    <s v=" "/>
    <m/>
    <m/>
    <m/>
    <m/>
    <m/>
  </r>
  <r>
    <x v="0"/>
    <s v="PID"/>
    <m/>
    <s v="Move Ticketing functionality from ATTM CRM to LS CRM"/>
    <s v="SOAP"/>
    <s v="JAVA"/>
    <s v="MA-SOAP"/>
    <s v="James Radtke"/>
    <x v="1"/>
    <x v="7"/>
    <x v="3"/>
    <x v="19"/>
    <s v="Apr-23"/>
    <x v="1"/>
    <n v="400"/>
    <m/>
    <m/>
    <m/>
    <m/>
    <m/>
    <m/>
    <m/>
    <m/>
    <m/>
    <m/>
    <m/>
    <s v=" "/>
    <s v=" "/>
    <s v=" "/>
    <s v=" "/>
    <s v=" "/>
    <s v=" "/>
    <m/>
    <m/>
    <m/>
    <m/>
    <m/>
  </r>
  <r>
    <x v="0"/>
    <s v="PID"/>
    <m/>
    <s v="SOAP (8886) - UM (Unified Messaging) Relocation from Dallas IDC to Richardson C.O."/>
    <s v="SOAP"/>
    <s v="JAVA"/>
    <s v="MA-SOAP"/>
    <s v="James Radtke"/>
    <x v="1"/>
    <x v="7"/>
    <x v="3"/>
    <x v="3"/>
    <s v="On hold"/>
    <x v="1"/>
    <s v="TBD"/>
    <m/>
    <m/>
    <m/>
    <m/>
    <m/>
    <m/>
    <m/>
    <m/>
    <m/>
    <m/>
    <m/>
    <s v=" "/>
    <s v=" "/>
    <s v=" "/>
    <s v=" "/>
    <s v=" "/>
    <s v=" "/>
    <m/>
    <m/>
    <m/>
    <m/>
    <m/>
  </r>
  <r>
    <x v="0"/>
    <s v="PID"/>
    <m/>
    <s v="SOAP PMT - 503122 &amp; PID - 325140ba - Modernization"/>
    <s v="SOAP"/>
    <s v="JAVA"/>
    <s v="MA-SOAP"/>
    <s v="James Radtke"/>
    <x v="1"/>
    <x v="7"/>
    <x v="3"/>
    <x v="21"/>
    <s v="May-23"/>
    <x v="0"/>
    <n v="5800"/>
    <m/>
    <m/>
    <m/>
    <m/>
    <m/>
    <m/>
    <m/>
    <m/>
    <m/>
    <m/>
    <m/>
    <s v=" "/>
    <s v=" "/>
    <s v=" "/>
    <s v=" "/>
    <m/>
    <m/>
    <n v="360"/>
    <n v="360"/>
    <n v="180"/>
    <n v="180"/>
    <m/>
  </r>
  <r>
    <x v="0"/>
    <s v="PID"/>
    <m/>
    <s v="AT&amp;T Global Logon authentication cookie is sunsetting!"/>
    <s v="UC DID"/>
    <s v="JAVA"/>
    <s v="MA-SOAP"/>
    <s v="James Radtke"/>
    <x v="1"/>
    <x v="7"/>
    <x v="3"/>
    <x v="3"/>
    <s v="On hold"/>
    <x v="1"/>
    <n v="200"/>
    <m/>
    <m/>
    <m/>
    <m/>
    <m/>
    <m/>
    <m/>
    <m/>
    <m/>
    <m/>
    <m/>
    <s v=" "/>
    <s v=" "/>
    <s v=" "/>
    <s v=" "/>
    <s v=" "/>
    <s v=" "/>
    <m/>
    <m/>
    <m/>
    <m/>
    <m/>
  </r>
  <r>
    <x v="0"/>
    <s v="PID"/>
    <m/>
    <s v="DUE 3/28: 505304, 410435, , OOM/Resources, DCC MOV 8711 ASON ROS TCS"/>
    <s v="UC DID"/>
    <s v="JAVA"/>
    <s v="MA-SOAP"/>
    <s v="James Radtke"/>
    <x v="1"/>
    <x v="7"/>
    <x v="3"/>
    <x v="18"/>
    <s v="Sep-23"/>
    <x v="1"/>
    <n v="75"/>
    <m/>
    <m/>
    <m/>
    <m/>
    <m/>
    <m/>
    <m/>
    <m/>
    <m/>
    <m/>
    <m/>
    <s v=" "/>
    <s v=" "/>
    <s v=" "/>
    <s v=" "/>
    <s v=" "/>
    <s v=" "/>
    <m/>
    <m/>
    <m/>
    <m/>
    <m/>
  </r>
  <r>
    <x v="0"/>
    <s v="SMB"/>
    <m/>
    <s v="Upgrade Connect Direct"/>
    <s v="GALAXY ACS"/>
    <s v="JAVA"/>
    <s v="Gal-SAF"/>
    <s v="James Koernig"/>
    <x v="1"/>
    <x v="8"/>
    <x v="3"/>
    <x v="6"/>
    <s v="Sep-22"/>
    <x v="0"/>
    <n v="200"/>
    <m/>
    <m/>
    <m/>
    <m/>
    <m/>
    <m/>
    <m/>
    <m/>
    <m/>
    <m/>
    <n v="100"/>
    <n v="100"/>
    <m/>
    <m/>
    <m/>
    <m/>
    <m/>
    <m/>
    <m/>
    <m/>
    <m/>
    <m/>
  </r>
  <r>
    <x v="1"/>
    <s v="MWR"/>
    <m/>
    <s v="Service Health Alerts "/>
    <s v="UC DID"/>
    <s v="JAVA"/>
    <s v="MA-SOAP"/>
    <s v="James Radtke"/>
    <x v="1"/>
    <x v="7"/>
    <x v="3"/>
    <x v="6"/>
    <s v="Sep-22"/>
    <x v="0"/>
    <n v="50"/>
    <m/>
    <m/>
    <m/>
    <m/>
    <m/>
    <m/>
    <m/>
    <m/>
    <m/>
    <m/>
    <s v=" "/>
    <s v=" "/>
    <n v="50"/>
    <s v=" "/>
    <s v=" "/>
    <m/>
    <s v=" "/>
    <s v=" "/>
    <s v=" "/>
    <s v=" "/>
    <s v=" "/>
    <s v=" "/>
  </r>
  <r>
    <x v="1"/>
    <s v="MWR"/>
    <m/>
    <s v="Service Health Alerts "/>
    <s v="ATTM SMRT"/>
    <s v="JAVA"/>
    <s v="MA-SOAP"/>
    <s v="James Radtke"/>
    <x v="1"/>
    <x v="7"/>
    <x v="3"/>
    <x v="6"/>
    <s v="Sep-22"/>
    <x v="0"/>
    <n v="50"/>
    <m/>
    <m/>
    <m/>
    <m/>
    <m/>
    <m/>
    <m/>
    <m/>
    <m/>
    <m/>
    <s v=" "/>
    <s v=" "/>
    <n v="50"/>
    <s v=" "/>
    <s v=" "/>
    <m/>
    <s v=" "/>
    <s v=" "/>
    <s v=" "/>
    <s v=" "/>
    <s v=" "/>
    <s v=" "/>
  </r>
  <r>
    <x v="1"/>
    <s v="Maintenance"/>
    <m/>
    <s v="TL-Mgmt's - Tushar Vispute"/>
    <s v="GRP-Freedom C Apps"/>
    <s v="C, C++"/>
    <s v="Freedom C Apps"/>
    <s v="James Koernig"/>
    <x v="1"/>
    <x v="8"/>
    <x v="3"/>
    <x v="1"/>
    <s v="Ongoing"/>
    <x v="0"/>
    <n v="126"/>
    <m/>
    <m/>
    <m/>
    <m/>
    <m/>
    <m/>
    <m/>
    <m/>
    <m/>
    <m/>
    <n v="60"/>
    <n v="60"/>
    <n v="60"/>
    <n v="60"/>
    <n v="60"/>
    <n v="60"/>
    <n v="60"/>
    <n v="60"/>
    <n v="60"/>
    <n v="60"/>
    <n v="60"/>
    <n v="60"/>
  </r>
  <r>
    <x v="1"/>
    <s v="Maintenance"/>
    <m/>
    <s v="TL-Mgmt's - Tushar Vispute"/>
    <s v="GRP-Gal-SAF"/>
    <s v="JAVA"/>
    <s v="Gal-SAF"/>
    <s v="James Koernig"/>
    <x v="1"/>
    <x v="8"/>
    <x v="3"/>
    <x v="1"/>
    <s v="Ongoing"/>
    <x v="0"/>
    <n v="126"/>
    <m/>
    <m/>
    <m/>
    <m/>
    <m/>
    <m/>
    <m/>
    <m/>
    <m/>
    <m/>
    <n v="60"/>
    <n v="60"/>
    <n v="60"/>
    <n v="60"/>
    <n v="60"/>
    <n v="60"/>
    <n v="60"/>
    <n v="60"/>
    <n v="60"/>
    <n v="60"/>
    <n v="60"/>
    <n v="60"/>
  </r>
  <r>
    <x v="1"/>
    <s v="Maintenance"/>
    <m/>
    <s v="TL-Mgmt's - Tushar Vispute"/>
    <s v="GRP-MA-SOAP"/>
    <s v="JAVA"/>
    <s v="MA-SOAP"/>
    <s v="James Radtke"/>
    <x v="1"/>
    <x v="7"/>
    <x v="3"/>
    <x v="1"/>
    <s v="Ongoing"/>
    <x v="0"/>
    <n v="126"/>
    <m/>
    <m/>
    <m/>
    <m/>
    <m/>
    <m/>
    <m/>
    <m/>
    <m/>
    <m/>
    <n v="60"/>
    <n v="60"/>
    <n v="60"/>
    <n v="60"/>
    <n v="60"/>
    <n v="60"/>
    <n v="60"/>
    <n v="60"/>
    <n v="60"/>
    <n v="60"/>
    <n v="60"/>
    <n v="60"/>
  </r>
  <r>
    <x v="1"/>
    <s v="Maintenance"/>
    <m/>
    <s v="Maintenance of ATTM SMRT"/>
    <s v="ATTM SMRT"/>
    <s v="JAVA"/>
    <s v="MA-SOAP"/>
    <s v="James Radtke"/>
    <x v="1"/>
    <x v="7"/>
    <x v="3"/>
    <x v="1"/>
    <s v="Ongoing"/>
    <x v="0"/>
    <n v="1232"/>
    <m/>
    <m/>
    <m/>
    <m/>
    <m/>
    <m/>
    <m/>
    <m/>
    <m/>
    <m/>
    <n v="176"/>
    <n v="176"/>
    <n v="176"/>
    <n v="176"/>
    <n v="176"/>
    <n v="176"/>
    <n v="176"/>
    <n v="176"/>
    <n v="176"/>
    <n v="176"/>
    <n v="176"/>
    <n v="176"/>
  </r>
  <r>
    <x v="1"/>
    <s v="Maintenance"/>
    <m/>
    <s v="Maintenance of GRMP Admin Tool"/>
    <s v="GRMP Admin Tool"/>
    <s v="JAVA"/>
    <s v="MA-SOAP"/>
    <s v="James Radtke"/>
    <x v="1"/>
    <x v="7"/>
    <x v="3"/>
    <x v="1"/>
    <s v="Ongoing"/>
    <x v="0"/>
    <n v="308"/>
    <m/>
    <m/>
    <m/>
    <m/>
    <m/>
    <m/>
    <m/>
    <m/>
    <m/>
    <m/>
    <n v="44"/>
    <n v="44"/>
    <n v="44"/>
    <n v="44"/>
    <n v="44"/>
    <n v="44"/>
    <n v="44"/>
    <n v="44"/>
    <n v="44"/>
    <n v="44"/>
    <n v="44"/>
    <n v="44"/>
  </r>
  <r>
    <x v="1"/>
    <s v="Maintenance"/>
    <m/>
    <s v="Maintenance of NPAR"/>
    <s v="NPAR"/>
    <s v="JAVA"/>
    <s v="MA-SOAP"/>
    <s v="James Radtke"/>
    <x v="1"/>
    <x v="7"/>
    <x v="3"/>
    <x v="1"/>
    <s v="Ongoing"/>
    <x v="0"/>
    <n v="924"/>
    <m/>
    <m/>
    <m/>
    <m/>
    <m/>
    <m/>
    <m/>
    <m/>
    <m/>
    <m/>
    <n v="132"/>
    <n v="132"/>
    <n v="132"/>
    <n v="132"/>
    <n v="88"/>
    <n v="88"/>
    <n v="88"/>
    <n v="88"/>
    <n v="88"/>
    <n v="88"/>
    <n v="88"/>
    <n v="88"/>
  </r>
  <r>
    <x v="1"/>
    <s v="Maintenance"/>
    <m/>
    <s v="Maintenance of SOAP"/>
    <s v="SOAP"/>
    <s v="JAVA"/>
    <s v="MA-SOAP"/>
    <s v="James Radtke"/>
    <x v="1"/>
    <x v="7"/>
    <x v="3"/>
    <x v="1"/>
    <s v="Ongoing"/>
    <x v="0"/>
    <n v="1848"/>
    <m/>
    <m/>
    <m/>
    <m/>
    <m/>
    <m/>
    <m/>
    <m/>
    <m/>
    <m/>
    <n v="264"/>
    <n v="264"/>
    <n v="264"/>
    <n v="264"/>
    <n v="176"/>
    <n v="176"/>
    <n v="176"/>
    <n v="176"/>
    <n v="176"/>
    <n v="176"/>
    <n v="176"/>
    <n v="176"/>
  </r>
  <r>
    <x v="1"/>
    <s v="Maintenance"/>
    <m/>
    <s v="Maintenance of UC DID"/>
    <s v="UC DID"/>
    <s v="JAVA"/>
    <s v="MA-SOAP"/>
    <s v="James Radtke"/>
    <x v="1"/>
    <x v="7"/>
    <x v="3"/>
    <x v="1"/>
    <s v="Ongoing"/>
    <x v="0"/>
    <n v="2464"/>
    <m/>
    <m/>
    <m/>
    <m/>
    <m/>
    <m/>
    <m/>
    <m/>
    <m/>
    <m/>
    <n v="352"/>
    <n v="352"/>
    <n v="352"/>
    <n v="352"/>
    <n v="176"/>
    <n v="176"/>
    <n v="176"/>
    <n v="176"/>
    <n v="176"/>
    <n v="176"/>
    <n v="176"/>
    <n v="176"/>
  </r>
  <r>
    <x v="1"/>
    <s v="Maintenance"/>
    <m/>
    <s v="Maintenance of GALAXY ACS"/>
    <s v="GALAXY ACS"/>
    <s v="JAVA"/>
    <s v="Gal-SAF"/>
    <s v="James Koernig"/>
    <x v="1"/>
    <x v="8"/>
    <x v="3"/>
    <x v="1"/>
    <s v="Ongoing"/>
    <x v="0"/>
    <n v="1232"/>
    <m/>
    <m/>
    <m/>
    <m/>
    <m/>
    <m/>
    <m/>
    <m/>
    <m/>
    <m/>
    <n v="176"/>
    <n v="176"/>
    <n v="176"/>
    <n v="176"/>
    <n v="176"/>
    <n v="176"/>
    <n v="176"/>
    <n v="176"/>
    <n v="176"/>
    <n v="176"/>
    <n v="176"/>
    <n v="176"/>
  </r>
  <r>
    <x v="1"/>
    <s v="Maintenance"/>
    <m/>
    <s v="Maintenance of SAFARI-MR"/>
    <s v="SAFARI-MR"/>
    <s v="JAVA"/>
    <s v="Gal-SAF"/>
    <s v="James Koernig"/>
    <x v="1"/>
    <x v="8"/>
    <x v="3"/>
    <x v="1"/>
    <s v="Ongoing"/>
    <x v="0"/>
    <n v="1848"/>
    <m/>
    <m/>
    <m/>
    <m/>
    <m/>
    <m/>
    <m/>
    <m/>
    <m/>
    <m/>
    <n v="264"/>
    <n v="264"/>
    <n v="264"/>
    <n v="264"/>
    <n v="176"/>
    <n v="176"/>
    <n v="176"/>
    <n v="176"/>
    <n v="176"/>
    <n v="176"/>
    <n v="176"/>
    <n v="176"/>
  </r>
  <r>
    <x v="1"/>
    <s v="Maintenance"/>
    <m/>
    <s v="Maintenance of RNS"/>
    <s v="RNS"/>
    <s v="C, C++"/>
    <s v="Freedom C Apps"/>
    <s v="James Koernig"/>
    <x v="1"/>
    <x v="8"/>
    <x v="3"/>
    <x v="1"/>
    <s v="Ongoing"/>
    <x v="0"/>
    <n v="4928"/>
    <m/>
    <m/>
    <m/>
    <m/>
    <m/>
    <m/>
    <m/>
    <m/>
    <m/>
    <m/>
    <n v="704"/>
    <n v="704"/>
    <n v="704"/>
    <n v="704"/>
    <n v="352"/>
    <n v="352"/>
    <n v="352"/>
    <n v="352"/>
    <n v="352"/>
    <n v="352"/>
    <n v="352"/>
    <n v="352"/>
  </r>
  <r>
    <x v="1"/>
    <s v="Maintenance"/>
    <m/>
    <s v="Maintenance of Scrooge"/>
    <s v="Scrooge"/>
    <s v="C, C++"/>
    <s v="Freedom C Apps"/>
    <s v="James Koernig"/>
    <x v="1"/>
    <x v="8"/>
    <x v="3"/>
    <x v="1"/>
    <s v="Ongoing"/>
    <x v="0"/>
    <n v="616"/>
    <m/>
    <m/>
    <m/>
    <m/>
    <m/>
    <m/>
    <m/>
    <m/>
    <m/>
    <m/>
    <n v="88"/>
    <n v="88"/>
    <n v="88"/>
    <n v="88"/>
    <n v="88"/>
    <n v="88"/>
    <n v="88"/>
    <n v="88"/>
    <n v="88"/>
    <n v="88"/>
    <n v="88"/>
    <n v="88"/>
  </r>
  <r>
    <x v="1"/>
    <s v="RD"/>
    <m/>
    <s v="Daily RD Implemenation"/>
    <s v="BPM RD"/>
    <s v="RD"/>
    <s v="BPM RD"/>
    <s v="Angie Farazier"/>
    <x v="3"/>
    <x v="9"/>
    <x v="3"/>
    <x v="1"/>
    <s v="Ongoing"/>
    <x v="0"/>
    <n v="7040"/>
    <m/>
    <m/>
    <m/>
    <m/>
    <m/>
    <m/>
    <m/>
    <m/>
    <m/>
    <m/>
    <m/>
    <m/>
    <m/>
    <m/>
    <n v="880"/>
    <n v="880"/>
    <n v="792"/>
    <n v="792"/>
    <n v="792"/>
    <n v="880"/>
    <n v="792"/>
    <n v="792"/>
  </r>
  <r>
    <x v="1"/>
    <s v="Maintenance"/>
    <m/>
    <s v="Maintenance of TFS"/>
    <s v="TFS"/>
    <s v="C, C++"/>
    <s v="Freedom C Apps"/>
    <s v="James Koernig"/>
    <x v="1"/>
    <x v="8"/>
    <x v="3"/>
    <x v="1"/>
    <s v="Ongoing"/>
    <x v="0"/>
    <n v="616"/>
    <m/>
    <m/>
    <m/>
    <m/>
    <m/>
    <m/>
    <m/>
    <m/>
    <m/>
    <m/>
    <n v="88"/>
    <n v="88"/>
    <n v="88"/>
    <n v="88"/>
    <n v="88"/>
    <n v="88"/>
    <n v="88"/>
    <n v="88"/>
    <n v="88"/>
    <n v="88"/>
    <n v="88"/>
    <n v="88"/>
  </r>
  <r>
    <x v="1"/>
    <s v="MWR"/>
    <m/>
    <s v="MWR 1985630 - CMRS-Correct Image Builder ( Packer ) Issues - /tmp Storage"/>
    <s v="CMRS"/>
    <s v="JAVA"/>
    <s v="Freedom Java Apps"/>
    <s v="Greg Painter"/>
    <x v="0"/>
    <x v="10"/>
    <x v="4"/>
    <x v="4"/>
    <s v="Jul-22"/>
    <x v="0"/>
    <n v="50"/>
    <m/>
    <m/>
    <m/>
    <m/>
    <m/>
    <m/>
    <m/>
    <m/>
    <m/>
    <m/>
    <n v="50"/>
    <m/>
    <m/>
    <m/>
    <m/>
    <m/>
    <m/>
    <m/>
    <m/>
    <m/>
    <m/>
    <m/>
  </r>
  <r>
    <x v="1"/>
    <s v="MWR"/>
    <m/>
    <s v="MWR 1985629 - VDD Correct Image Builder ( Packer ) Issues - /tmp Storage"/>
    <s v="VDD"/>
    <s v="C, C++"/>
    <s v="Freedom CPP Apps"/>
    <s v="Greg Painter"/>
    <x v="0"/>
    <x v="10"/>
    <x v="4"/>
    <x v="4"/>
    <s v="Jul-22"/>
    <x v="0"/>
    <n v="70"/>
    <m/>
    <m/>
    <m/>
    <m/>
    <m/>
    <m/>
    <m/>
    <m/>
    <m/>
    <m/>
    <n v="70"/>
    <m/>
    <m/>
    <m/>
    <m/>
    <m/>
    <m/>
    <m/>
    <m/>
    <m/>
    <m/>
    <m/>
  </r>
  <r>
    <x v="1"/>
    <s v="MWR"/>
    <m/>
    <s v="MWR 1987556 - CASH Updates - GI, Checksum fix - AVT Scan corrections"/>
    <s v="CASHWeb"/>
    <s v="JAVA"/>
    <s v="Freedom Java Apps"/>
    <s v="Greg Painter"/>
    <x v="0"/>
    <x v="10"/>
    <x v="4"/>
    <x v="4"/>
    <s v="Jul-22"/>
    <x v="0"/>
    <n v="150"/>
    <m/>
    <m/>
    <m/>
    <m/>
    <m/>
    <m/>
    <m/>
    <m/>
    <m/>
    <m/>
    <n v="150"/>
    <m/>
    <m/>
    <m/>
    <m/>
    <m/>
    <m/>
    <m/>
    <m/>
    <m/>
    <m/>
    <m/>
  </r>
  <r>
    <x v="1"/>
    <s v="Maintenance"/>
    <m/>
    <s v="MWR ?????? VDD App Mechid (M02020 - NPRD &amp; PROD) Password Change"/>
    <s v="VDD"/>
    <s v="C, C++"/>
    <s v="Freedom CPP Apps"/>
    <s v="Greg Painter"/>
    <x v="0"/>
    <x v="10"/>
    <x v="4"/>
    <x v="1"/>
    <s v="Ongoing"/>
    <x v="0"/>
    <n v="50"/>
    <m/>
    <m/>
    <m/>
    <m/>
    <m/>
    <m/>
    <m/>
    <m/>
    <m/>
    <m/>
    <m/>
    <m/>
    <n v="50"/>
    <m/>
    <m/>
    <m/>
    <m/>
    <m/>
    <m/>
    <m/>
    <m/>
    <m/>
  </r>
  <r>
    <x v="1"/>
    <s v="MWR"/>
    <m/>
    <s v="Setup Smalltalk IDE, pull code from Envy, verify ability to read code, resolve connection issue with dev Gemstone DB"/>
    <s v="LECSIS"/>
    <s v="SmallTalk, Gemstone"/>
    <s v="Freedom Java Apps"/>
    <s v="Greg Painter"/>
    <x v="0"/>
    <x v="10"/>
    <x v="4"/>
    <x v="8"/>
    <s v="TBD"/>
    <x v="1"/>
    <n v="180"/>
    <m/>
    <m/>
    <m/>
    <m/>
    <m/>
    <m/>
    <m/>
    <m/>
    <m/>
    <m/>
    <m/>
    <m/>
    <m/>
    <m/>
    <m/>
    <m/>
    <m/>
    <m/>
    <m/>
    <m/>
    <m/>
    <m/>
  </r>
  <r>
    <x v="1"/>
    <s v="MWR"/>
    <m/>
    <s v="MWR ?????? : CASHWEB AVT SCAN HIGH &amp; MEDIUM VULNERABILITIES"/>
    <s v="CASHWeb"/>
    <s v="JAVA"/>
    <s v="Freedom Java Apps"/>
    <s v="Greg Painter"/>
    <x v="0"/>
    <x v="10"/>
    <x v="4"/>
    <x v="8"/>
    <s v="TBD"/>
    <x v="1"/>
    <n v="600"/>
    <m/>
    <m/>
    <m/>
    <m/>
    <m/>
    <m/>
    <m/>
    <m/>
    <m/>
    <m/>
    <m/>
    <m/>
    <m/>
    <m/>
    <m/>
    <m/>
    <m/>
    <m/>
    <m/>
    <m/>
    <m/>
    <m/>
  </r>
  <r>
    <x v="1"/>
    <s v="Maintenance"/>
    <m/>
    <s v="MWR ?????? : LECSIS App MechID (m01098-Prod, M01943-Test) Password Chang"/>
    <s v="LECSIS"/>
    <s v="SmallTalk, Gemstone"/>
    <s v="Freedom Java Apps"/>
    <s v="Greg Painter"/>
    <x v="0"/>
    <x v="10"/>
    <x v="4"/>
    <x v="1"/>
    <s v="Ongoing"/>
    <x v="0"/>
    <n v="70"/>
    <m/>
    <m/>
    <m/>
    <m/>
    <m/>
    <m/>
    <m/>
    <m/>
    <m/>
    <m/>
    <m/>
    <n v="70"/>
    <m/>
    <m/>
    <m/>
    <n v="70"/>
    <m/>
    <m/>
    <m/>
    <m/>
    <m/>
    <m/>
  </r>
  <r>
    <x v="0"/>
    <s v="PID"/>
    <m/>
    <s v="SMB/PMT TBD??? : Script to send Service Order details directly to WOI (bypassing OLCM SE GUI/DB)   "/>
    <s v="OMS - SE"/>
    <s v="JAVA"/>
    <s v="Freedom Java Apps"/>
    <s v="Greg Painter"/>
    <x v="0"/>
    <x v="10"/>
    <x v="4"/>
    <x v="8"/>
    <s v="TBD"/>
    <x v="1"/>
    <n v="600"/>
    <m/>
    <m/>
    <m/>
    <m/>
    <m/>
    <m/>
    <m/>
    <m/>
    <m/>
    <m/>
    <m/>
    <m/>
    <m/>
    <m/>
    <m/>
    <m/>
    <m/>
    <m/>
    <m/>
    <m/>
    <m/>
    <m/>
  </r>
  <r>
    <x v="1"/>
    <s v="MWR"/>
    <m/>
    <s v="MWR TBD??? : OLCM Retirement"/>
    <s v="OMS - SE"/>
    <s v="JAVA"/>
    <s v="Freedom Java Apps"/>
    <s v="Greg Painter"/>
    <x v="0"/>
    <x v="10"/>
    <x v="4"/>
    <x v="8"/>
    <s v="TBD"/>
    <x v="1"/>
    <n v="500"/>
    <m/>
    <m/>
    <m/>
    <m/>
    <m/>
    <m/>
    <m/>
    <m/>
    <m/>
    <m/>
    <m/>
    <m/>
    <m/>
    <m/>
    <m/>
    <m/>
    <m/>
    <m/>
    <m/>
    <m/>
    <m/>
    <m/>
  </r>
  <r>
    <x v="0"/>
    <s v="SMB"/>
    <m/>
    <s v="SMB 1955496 - OLCM-SE Vulnerability Fix - Apache Upgrade"/>
    <s v="OMS - SE"/>
    <s v="JAVA"/>
    <s v="Freedom Java Apps"/>
    <s v="Greg Painter"/>
    <x v="0"/>
    <x v="10"/>
    <x v="4"/>
    <x v="4"/>
    <s v="Jul-22"/>
    <x v="0"/>
    <n v="185"/>
    <m/>
    <m/>
    <m/>
    <m/>
    <m/>
    <m/>
    <m/>
    <m/>
    <m/>
    <m/>
    <n v="185"/>
    <m/>
    <m/>
    <m/>
    <m/>
    <m/>
    <m/>
    <m/>
    <m/>
    <m/>
    <m/>
    <m/>
  </r>
  <r>
    <x v="0"/>
    <s v="SMB"/>
    <m/>
    <s v="SMB - 1955497 OLCM-SE Vulnerability Fix - Weblogic Upgrade"/>
    <s v="OMS - SE"/>
    <s v="JAVA"/>
    <s v="Freedom Java Apps"/>
    <s v="Greg Painter"/>
    <x v="0"/>
    <x v="10"/>
    <x v="4"/>
    <x v="4"/>
    <s v="Jul-22"/>
    <x v="0"/>
    <n v="275"/>
    <m/>
    <m/>
    <m/>
    <m/>
    <m/>
    <m/>
    <m/>
    <m/>
    <m/>
    <m/>
    <n v="275"/>
    <m/>
    <m/>
    <m/>
    <m/>
    <m/>
    <m/>
    <m/>
    <m/>
    <m/>
    <m/>
    <m/>
  </r>
  <r>
    <x v="1"/>
    <s v="Maintenance"/>
    <m/>
    <s v="Checksum Evidence submission every Month."/>
    <s v="CASHWeb"/>
    <s v="JAVA"/>
    <s v="Freedom Java Apps"/>
    <s v="Greg Painter"/>
    <x v="0"/>
    <x v="10"/>
    <x v="4"/>
    <x v="1"/>
    <s v="Ongoing"/>
    <x v="0"/>
    <n v="300"/>
    <m/>
    <m/>
    <m/>
    <m/>
    <m/>
    <m/>
    <m/>
    <m/>
    <m/>
    <m/>
    <n v="25"/>
    <n v="25"/>
    <n v="25"/>
    <n v="25"/>
    <n v="25"/>
    <n v="25"/>
    <n v="25"/>
    <n v="25"/>
    <n v="25"/>
    <n v="25"/>
    <n v="25"/>
    <n v="25"/>
  </r>
  <r>
    <x v="1"/>
    <s v="Maintenance"/>
    <m/>
    <s v="Weekly/Bi-weekly Meetings/Other Meetings "/>
    <s v="GRP-Freedom Java Apps"/>
    <s v="JAVA"/>
    <s v="Freedom Java Apps"/>
    <s v="Greg Painter"/>
    <x v="0"/>
    <x v="10"/>
    <x v="4"/>
    <x v="1"/>
    <s v="Ongoing"/>
    <x v="0"/>
    <n v="600"/>
    <m/>
    <m/>
    <m/>
    <m/>
    <m/>
    <m/>
    <m/>
    <m/>
    <m/>
    <m/>
    <n v="50"/>
    <n v="50"/>
    <n v="50"/>
    <n v="50"/>
    <n v="70"/>
    <n v="70"/>
    <n v="70"/>
    <n v="70"/>
    <n v="70"/>
    <n v="70"/>
    <n v="70"/>
    <n v="70"/>
  </r>
  <r>
    <x v="1"/>
    <s v="Maintenance"/>
    <m/>
    <s v="GI Upgrade Activity - CASH (monthly)"/>
    <s v="CASHWeb"/>
    <s v="JAVA"/>
    <s v="Freedom Java Apps"/>
    <s v="Greg Painter"/>
    <x v="0"/>
    <x v="10"/>
    <x v="4"/>
    <x v="1"/>
    <s v="Ongoing"/>
    <x v="0"/>
    <n v="600"/>
    <m/>
    <m/>
    <m/>
    <m/>
    <m/>
    <m/>
    <m/>
    <m/>
    <m/>
    <m/>
    <n v="30"/>
    <n v="30"/>
    <n v="30"/>
    <n v="30"/>
    <n v="50"/>
    <n v="50"/>
    <n v="50"/>
    <n v="50"/>
    <n v="50"/>
    <n v="50"/>
    <n v="50"/>
    <n v="50"/>
  </r>
  <r>
    <x v="1"/>
    <s v="Maintenance"/>
    <m/>
    <s v="GI Upgrade Activity - CMRS (quaterly)"/>
    <s v="CMRS"/>
    <s v="JAVA"/>
    <s v="Freedom Java Apps"/>
    <s v="Greg Painter"/>
    <x v="0"/>
    <x v="10"/>
    <x v="4"/>
    <x v="1"/>
    <s v="Ongoing"/>
    <x v="0"/>
    <n v="120"/>
    <m/>
    <m/>
    <m/>
    <m/>
    <m/>
    <m/>
    <m/>
    <m/>
    <m/>
    <m/>
    <m/>
    <n v="30"/>
    <m/>
    <m/>
    <n v="50"/>
    <m/>
    <m/>
    <n v="50"/>
    <m/>
    <m/>
    <n v="50"/>
    <m/>
  </r>
  <r>
    <x v="1"/>
    <s v="Maintenance"/>
    <m/>
    <s v="PSA activities, TA activities, Compliance Activities_x000a_MOTS update, Interfacing application queries and Client Queries, System Documantation, Adhoc requests, Meetings"/>
    <s v="GRP-Freedom Java Apps"/>
    <s v="JAVA"/>
    <s v="Freedom Java Apps"/>
    <s v="Greg Painter"/>
    <x v="0"/>
    <x v="10"/>
    <x v="4"/>
    <x v="1"/>
    <s v="Ongoing"/>
    <x v="0"/>
    <n v="1200"/>
    <m/>
    <m/>
    <m/>
    <m/>
    <m/>
    <m/>
    <m/>
    <m/>
    <m/>
    <m/>
    <n v="200"/>
    <n v="200"/>
    <n v="200"/>
    <n v="200"/>
    <n v="100"/>
    <n v="100"/>
    <n v="100"/>
    <n v="100"/>
    <n v="100"/>
    <n v="100"/>
    <n v="100"/>
    <n v="100"/>
  </r>
  <r>
    <x v="1"/>
    <s v="Maintenance"/>
    <m/>
    <s v="TL-Mgmt's - Ashish Bartwal"/>
    <s v="GRP-Freedom Java Apps"/>
    <s v="JAVA"/>
    <s v="Freedom Java Apps"/>
    <s v="Greg Painter"/>
    <x v="0"/>
    <x v="10"/>
    <x v="4"/>
    <x v="1"/>
    <s v="Ongoing"/>
    <x v="0"/>
    <n v="1032"/>
    <m/>
    <m/>
    <m/>
    <m/>
    <m/>
    <m/>
    <m/>
    <m/>
    <m/>
    <m/>
    <n v="86"/>
    <n v="86"/>
    <n v="86"/>
    <n v="86"/>
    <n v="86"/>
    <n v="86"/>
    <n v="86"/>
    <n v="86"/>
    <n v="86"/>
    <n v="86"/>
    <n v="86"/>
    <n v="86"/>
  </r>
  <r>
    <x v="1"/>
    <s v="MWR"/>
    <m/>
    <s v="MWR 1993758 - CASH (15860) Build Automation via Azure Pipelines"/>
    <s v="CASHWeb"/>
    <s v="JAVA"/>
    <s v="Freedom Java Apps"/>
    <s v="Greg Painter"/>
    <x v="0"/>
    <x v="10"/>
    <x v="4"/>
    <x v="9"/>
    <s v="Aug-22"/>
    <x v="0"/>
    <n v="150"/>
    <m/>
    <m/>
    <m/>
    <m/>
    <m/>
    <m/>
    <m/>
    <m/>
    <m/>
    <m/>
    <n v="100"/>
    <n v="50"/>
    <m/>
    <m/>
    <m/>
    <m/>
    <m/>
    <m/>
    <m/>
    <m/>
    <m/>
    <m/>
  </r>
  <r>
    <x v="0"/>
    <s v="SMB"/>
    <m/>
    <s v="SMB 1991764 - Bring into compliance for Edge Chromium Browser"/>
    <s v="OMS - SE"/>
    <s v="JAVA"/>
    <s v="Freedom Java Apps"/>
    <s v="Greg Painter"/>
    <x v="0"/>
    <x v="10"/>
    <x v="4"/>
    <x v="11"/>
    <s v="Oct-22"/>
    <x v="0"/>
    <n v="300"/>
    <m/>
    <m/>
    <m/>
    <m/>
    <m/>
    <m/>
    <m/>
    <m/>
    <m/>
    <m/>
    <m/>
    <n v="100"/>
    <n v="200"/>
    <m/>
    <m/>
    <m/>
    <m/>
    <m/>
    <m/>
    <m/>
    <m/>
    <m/>
  </r>
  <r>
    <x v="1"/>
    <s v="MWR"/>
    <m/>
    <s v="MWR 1994124 - CMRS - Win 11 Certification."/>
    <s v="CMRS"/>
    <s v="JAVA"/>
    <s v="Freedom Java Apps"/>
    <s v="Greg Painter"/>
    <x v="0"/>
    <x v="10"/>
    <x v="4"/>
    <x v="9"/>
    <s v="Aug-22"/>
    <x v="0"/>
    <n v="20"/>
    <m/>
    <m/>
    <m/>
    <m/>
    <m/>
    <m/>
    <m/>
    <m/>
    <m/>
    <m/>
    <m/>
    <n v="20"/>
    <m/>
    <m/>
    <m/>
    <m/>
    <m/>
    <m/>
    <m/>
    <m/>
    <m/>
    <m/>
  </r>
  <r>
    <x v="1"/>
    <s v="MWR"/>
    <m/>
    <s v="MWR 1994126 - LECSIS - Win 11 Certification."/>
    <s v="LECSIS"/>
    <s v="SmallTalk, Gemstone"/>
    <s v="Freedom Java Apps"/>
    <s v="Greg Painter"/>
    <x v="0"/>
    <x v="10"/>
    <x v="4"/>
    <x v="9"/>
    <s v="Aug-22"/>
    <x v="0"/>
    <n v="20"/>
    <m/>
    <m/>
    <m/>
    <m/>
    <m/>
    <m/>
    <m/>
    <m/>
    <m/>
    <m/>
    <m/>
    <n v="20"/>
    <m/>
    <m/>
    <m/>
    <m/>
    <m/>
    <m/>
    <m/>
    <m/>
    <m/>
    <m/>
  </r>
  <r>
    <x v="1"/>
    <s v="MWR"/>
    <m/>
    <s v="MWR 1994128 - OLCM SE - Win 11 Certification."/>
    <s v="OMS - SE"/>
    <s v="JAVA"/>
    <s v="Freedom Java Apps"/>
    <s v="Greg Painter"/>
    <x v="0"/>
    <x v="10"/>
    <x v="4"/>
    <x v="9"/>
    <s v="Aug-22"/>
    <x v="0"/>
    <n v="20"/>
    <m/>
    <m/>
    <m/>
    <m/>
    <m/>
    <m/>
    <m/>
    <m/>
    <m/>
    <m/>
    <m/>
    <n v="20"/>
    <m/>
    <m/>
    <m/>
    <m/>
    <m/>
    <m/>
    <m/>
    <m/>
    <m/>
    <m/>
  </r>
  <r>
    <x v="1"/>
    <s v="Maintenance"/>
    <m/>
    <s v="Job Abends, User Queries, and Production Support"/>
    <s v="GRP-Freedom DotNet-OA"/>
    <s v=".NET"/>
    <s v="Freedom DotNet-OA"/>
    <s v="Greg Painter"/>
    <x v="0"/>
    <x v="11"/>
    <x v="4"/>
    <x v="1"/>
    <s v="Ongoing"/>
    <x v="0"/>
    <n v="910"/>
    <m/>
    <m/>
    <m/>
    <m/>
    <m/>
    <m/>
    <m/>
    <m/>
    <m/>
    <m/>
    <n v="70"/>
    <n v="70"/>
    <n v="70"/>
    <n v="70"/>
    <n v="70"/>
    <n v="80"/>
    <n v="80"/>
    <n v="80"/>
    <n v="80"/>
    <n v="80"/>
    <n v="80"/>
    <n v="80"/>
  </r>
  <r>
    <x v="0"/>
    <s v="PID"/>
    <m/>
    <s v="Halo E. sunsetting"/>
    <s v="CARAT"/>
    <s v="Hadoop, Java"/>
    <s v="CARAT"/>
    <s v="Greg Painter"/>
    <x v="0"/>
    <x v="11"/>
    <x v="4"/>
    <x v="5"/>
    <s v="Nov-22"/>
    <x v="0"/>
    <n v="180"/>
    <m/>
    <m/>
    <m/>
    <m/>
    <m/>
    <m/>
    <m/>
    <m/>
    <m/>
    <m/>
    <n v="60"/>
    <n v="60"/>
    <n v="60"/>
    <m/>
    <m/>
    <m/>
    <m/>
    <m/>
    <m/>
    <m/>
    <m/>
    <m/>
  </r>
  <r>
    <x v="0"/>
    <s v="PID"/>
    <m/>
    <s v="EOSL Sun Solaris and Oracle 11 Elimination CARAT"/>
    <s v="CARAT"/>
    <s v="Hadoop, Java"/>
    <s v="CARAT"/>
    <s v="Greg Painter"/>
    <x v="0"/>
    <x v="11"/>
    <x v="4"/>
    <x v="0"/>
    <s v="Dec-22"/>
    <x v="1"/>
    <n v="1800"/>
    <m/>
    <m/>
    <m/>
    <m/>
    <m/>
    <m/>
    <m/>
    <m/>
    <m/>
    <m/>
    <n v="300"/>
    <n v="300"/>
    <n v="300"/>
    <n v="300"/>
    <n v="300"/>
    <n v="300"/>
    <m/>
    <m/>
    <m/>
    <m/>
    <m/>
    <m/>
  </r>
  <r>
    <x v="1"/>
    <s v="Maintenance"/>
    <m/>
    <s v="TL-Mgmt's - Darsha Naik"/>
    <s v="GRP-Freedom DotNet-OA"/>
    <s v=".NET"/>
    <s v="Freedom DotNet-OA"/>
    <s v="Greg Painter"/>
    <x v="0"/>
    <x v="11"/>
    <x v="4"/>
    <x v="1"/>
    <s v="Ongoing"/>
    <x v="0"/>
    <n v="1032"/>
    <m/>
    <m/>
    <m/>
    <m/>
    <m/>
    <m/>
    <m/>
    <m/>
    <m/>
    <m/>
    <n v="86"/>
    <n v="86"/>
    <n v="86"/>
    <n v="86"/>
    <n v="86"/>
    <n v="86"/>
    <n v="86"/>
    <n v="86"/>
    <n v="86"/>
    <n v="86"/>
    <n v="86"/>
    <n v="86"/>
  </r>
  <r>
    <x v="1"/>
    <s v="Maintenance"/>
    <m/>
    <s v="Specific Applications validations/investigations apart from EMAS Daily Monitoring"/>
    <s v="CARAT"/>
    <s v="Hadoop, Java"/>
    <s v="CARAT"/>
    <s v="Greg Painter"/>
    <x v="0"/>
    <x v="11"/>
    <x v="4"/>
    <x v="1"/>
    <s v="Ongoing"/>
    <x v="0"/>
    <n v="420"/>
    <m/>
    <m/>
    <m/>
    <m/>
    <m/>
    <m/>
    <m/>
    <m/>
    <m/>
    <m/>
    <n v="80"/>
    <n v="80"/>
    <n v="80"/>
    <n v="80"/>
    <n v="70"/>
    <n v="50"/>
    <n v="50"/>
    <n v="50"/>
    <n v="50"/>
    <n v="50"/>
    <n v="50"/>
    <n v="50"/>
  </r>
  <r>
    <x v="1"/>
    <s v="Maintenance"/>
    <m/>
    <s v="VMS Advisories/Vulnerability Monitoring and Investigation on each"/>
    <s v="CARAT"/>
    <s v="Hadoop, Java"/>
    <s v="CARAT"/>
    <s v="Greg Painter"/>
    <x v="0"/>
    <x v="11"/>
    <x v="4"/>
    <x v="1"/>
    <s v="Ongoing"/>
    <x v="0"/>
    <n v="710"/>
    <m/>
    <m/>
    <m/>
    <m/>
    <m/>
    <m/>
    <m/>
    <m/>
    <m/>
    <m/>
    <n v="80"/>
    <n v="80"/>
    <n v="80"/>
    <n v="80"/>
    <n v="60"/>
    <n v="50"/>
    <n v="50"/>
    <n v="50"/>
    <n v="50"/>
    <n v="50"/>
    <n v="50"/>
    <n v="50"/>
  </r>
  <r>
    <x v="1"/>
    <s v="MWR"/>
    <m/>
    <s v="Quarterly - MWR 2003980 - GI Upgrade"/>
    <s v="USOC Browser"/>
    <s v=".NET"/>
    <s v="Freedom DotNet-OA"/>
    <s v="Greg Painter"/>
    <x v="0"/>
    <x v="11"/>
    <x v="4"/>
    <x v="1"/>
    <s v="Ongoing"/>
    <x v="0"/>
    <n v="100"/>
    <m/>
    <m/>
    <m/>
    <m/>
    <m/>
    <m/>
    <m/>
    <m/>
    <m/>
    <m/>
    <m/>
    <m/>
    <n v="50"/>
    <m/>
    <m/>
    <m/>
    <n v="50"/>
    <m/>
    <m/>
    <n v="50"/>
    <m/>
    <m/>
  </r>
  <r>
    <x v="1"/>
    <s v="MWR"/>
    <m/>
    <s v="ADO Agent upgrade(Windows Golden image upgrade)"/>
    <s v="CASH"/>
    <s v=".NET"/>
    <s v="Freedom DotNet-OA"/>
    <s v="Greg Painter"/>
    <x v="0"/>
    <x v="11"/>
    <x v="4"/>
    <x v="1"/>
    <s v="Ongoing"/>
    <x v="0"/>
    <n v="230"/>
    <m/>
    <m/>
    <m/>
    <m/>
    <m/>
    <m/>
    <m/>
    <m/>
    <m/>
    <m/>
    <n v="20"/>
    <n v="20"/>
    <n v="20"/>
    <n v="20"/>
    <n v="20"/>
    <n v="30"/>
    <n v="30"/>
    <n v="30"/>
    <n v="30"/>
    <n v="30"/>
    <n v="30"/>
    <n v="30"/>
  </r>
  <r>
    <x v="1"/>
    <s v="MWR"/>
    <m/>
    <s v="Quarterly - ADO Agent upgrade(Windows Golden image upgrade)"/>
    <s v="TAX/TAR- MR"/>
    <s v=".NET"/>
    <s v="Freedom DotNet-OA"/>
    <s v="Greg Painter"/>
    <x v="0"/>
    <x v="11"/>
    <x v="4"/>
    <x v="1"/>
    <s v="Ongoing"/>
    <x v="0"/>
    <n v="60"/>
    <m/>
    <m/>
    <m/>
    <m/>
    <m/>
    <m/>
    <m/>
    <m/>
    <m/>
    <m/>
    <n v="20"/>
    <n v="20"/>
    <n v="20"/>
    <n v="20"/>
    <m/>
    <m/>
    <n v="30"/>
    <m/>
    <m/>
    <n v="30"/>
    <m/>
    <m/>
  </r>
  <r>
    <x v="1"/>
    <s v="MWR"/>
    <m/>
    <s v="Quarterly -ADO Agent upgrade(Windows Golden image upgrade)"/>
    <s v="CODB"/>
    <s v=".NET"/>
    <s v="Freedom DotNet-OA"/>
    <s v="Greg Painter"/>
    <x v="0"/>
    <x v="11"/>
    <x v="4"/>
    <x v="1"/>
    <s v="Ongoing"/>
    <x v="0"/>
    <n v="60"/>
    <m/>
    <m/>
    <m/>
    <m/>
    <m/>
    <m/>
    <m/>
    <m/>
    <m/>
    <m/>
    <n v="20"/>
    <n v="20"/>
    <n v="20"/>
    <n v="20"/>
    <m/>
    <m/>
    <n v="30"/>
    <m/>
    <m/>
    <n v="30"/>
    <m/>
    <m/>
  </r>
  <r>
    <x v="1"/>
    <s v="MWR"/>
    <m/>
    <s v="MWR 2004450 - MechID password update"/>
    <s v="TAX/TAR- MR"/>
    <s v=".NET"/>
    <s v="Freedom DotNet-OA"/>
    <s v="Greg Painter"/>
    <x v="0"/>
    <x v="11"/>
    <x v="4"/>
    <x v="1"/>
    <s v="Ongoing"/>
    <x v="0"/>
    <n v="100"/>
    <m/>
    <m/>
    <m/>
    <m/>
    <m/>
    <m/>
    <m/>
    <m/>
    <m/>
    <m/>
    <m/>
    <m/>
    <n v="50"/>
    <m/>
    <n v="50"/>
    <m/>
    <m/>
    <m/>
    <n v="50"/>
    <n v="50"/>
    <m/>
    <m/>
  </r>
  <r>
    <x v="1"/>
    <s v="MWR"/>
    <m/>
    <s v="MWR 2004451 - MechID password update"/>
    <s v="CODB"/>
    <s v=".NET"/>
    <s v="Freedom DotNet-OA"/>
    <s v="Greg Painter"/>
    <x v="0"/>
    <x v="11"/>
    <x v="4"/>
    <x v="1"/>
    <s v="Ongoing"/>
    <x v="0"/>
    <n v="100"/>
    <m/>
    <m/>
    <m/>
    <m/>
    <m/>
    <m/>
    <m/>
    <m/>
    <m/>
    <m/>
    <m/>
    <m/>
    <n v="50"/>
    <m/>
    <n v="50"/>
    <m/>
    <m/>
    <m/>
    <n v="50"/>
    <n v="50"/>
    <m/>
    <m/>
  </r>
  <r>
    <x v="1"/>
    <s v="MWR"/>
    <m/>
    <s v="SAST Scan "/>
    <s v="CASH"/>
    <s v=".NET"/>
    <s v="Freedom DotNet-OA"/>
    <s v="Greg Painter"/>
    <x v="0"/>
    <x v="11"/>
    <x v="4"/>
    <x v="5"/>
    <s v="Nov-22"/>
    <x v="0"/>
    <n v="40"/>
    <m/>
    <m/>
    <m/>
    <m/>
    <m/>
    <m/>
    <m/>
    <m/>
    <m/>
    <m/>
    <m/>
    <m/>
    <m/>
    <m/>
    <m/>
    <m/>
    <n v="20"/>
    <m/>
    <m/>
    <n v="20"/>
    <m/>
    <m/>
  </r>
  <r>
    <x v="1"/>
    <s v="MWR"/>
    <m/>
    <s v="SAST Scan "/>
    <s v="CRIS ASBS"/>
    <s v=".NET"/>
    <s v="Freedom DotNet-OA"/>
    <s v="Greg Painter"/>
    <x v="0"/>
    <x v="11"/>
    <x v="4"/>
    <x v="0"/>
    <s v="Dec-22"/>
    <x v="0"/>
    <n v="40"/>
    <m/>
    <m/>
    <m/>
    <m/>
    <m/>
    <m/>
    <m/>
    <m/>
    <m/>
    <m/>
    <m/>
    <m/>
    <m/>
    <m/>
    <m/>
    <m/>
    <n v="20"/>
    <m/>
    <m/>
    <n v="20"/>
    <m/>
    <m/>
  </r>
  <r>
    <x v="1"/>
    <s v="MWR"/>
    <m/>
    <s v="CRO Updates(vmss resize, vmss scaling, storage redundency update)"/>
    <s v="CASH"/>
    <s v=".NET"/>
    <s v="Freedom DotNet-OA"/>
    <s v="Greg Painter"/>
    <x v="0"/>
    <x v="11"/>
    <x v="4"/>
    <x v="1"/>
    <s v="Ongoing"/>
    <x v="0"/>
    <n v="410"/>
    <m/>
    <m/>
    <m/>
    <m/>
    <m/>
    <m/>
    <m/>
    <m/>
    <m/>
    <m/>
    <n v="20"/>
    <n v="20"/>
    <n v="20"/>
    <n v="20"/>
    <n v="50"/>
    <n v="40"/>
    <n v="30"/>
    <n v="40"/>
    <n v="40"/>
    <n v="40"/>
    <n v="40"/>
    <n v="40"/>
  </r>
  <r>
    <x v="1"/>
    <s v="MWR"/>
    <m/>
    <s v="CRO Updates(vmss resize, vmss scaling, storage redundency update)"/>
    <s v="CRIS ASBS"/>
    <s v=".NET"/>
    <s v="Freedom DotNet-OA"/>
    <s v="Greg Painter"/>
    <x v="0"/>
    <x v="11"/>
    <x v="4"/>
    <x v="1"/>
    <s v="Ongoing"/>
    <x v="0"/>
    <n v="410"/>
    <m/>
    <m/>
    <m/>
    <m/>
    <m/>
    <m/>
    <m/>
    <m/>
    <m/>
    <m/>
    <n v="20"/>
    <n v="20"/>
    <n v="20"/>
    <n v="20"/>
    <n v="50"/>
    <n v="40"/>
    <n v="30"/>
    <n v="40"/>
    <n v="40"/>
    <n v="40"/>
    <n v="40"/>
    <n v="40"/>
  </r>
  <r>
    <x v="1"/>
    <s v="MWR"/>
    <m/>
    <s v="CRO Updates(vmss resize, vmss scaling, storage redundency update)"/>
    <s v="TAX/TAR- MR"/>
    <s v=".NET"/>
    <s v="Freedom DotNet-OA"/>
    <s v="Greg Painter"/>
    <x v="0"/>
    <x v="11"/>
    <x v="4"/>
    <x v="1"/>
    <s v="Ongoing"/>
    <x v="0"/>
    <n v="410"/>
    <m/>
    <m/>
    <m/>
    <m/>
    <m/>
    <m/>
    <m/>
    <m/>
    <m/>
    <m/>
    <n v="20"/>
    <n v="20"/>
    <n v="20"/>
    <n v="20"/>
    <n v="50"/>
    <n v="40"/>
    <n v="30"/>
    <n v="40"/>
    <n v="40"/>
    <n v="40"/>
    <n v="40"/>
    <n v="40"/>
  </r>
  <r>
    <x v="1"/>
    <s v="MWR"/>
    <m/>
    <s v="CRO Updates(vmss resize, vmss scaling, storage redundency update)"/>
    <s v="CODB"/>
    <s v=".NET"/>
    <s v="Freedom DotNet-OA"/>
    <s v="Greg Painter"/>
    <x v="0"/>
    <x v="11"/>
    <x v="4"/>
    <x v="1"/>
    <s v="Ongoing"/>
    <x v="0"/>
    <n v="410"/>
    <m/>
    <m/>
    <m/>
    <m/>
    <m/>
    <m/>
    <m/>
    <m/>
    <m/>
    <m/>
    <n v="20"/>
    <n v="20"/>
    <n v="20"/>
    <n v="20"/>
    <n v="50"/>
    <n v="40"/>
    <n v="30"/>
    <n v="40"/>
    <n v="40"/>
    <n v="40"/>
    <n v="40"/>
    <n v="40"/>
  </r>
  <r>
    <x v="1"/>
    <s v="MWR"/>
    <m/>
    <s v="CRO Updates(vmss resize, vmss scaling, storage redundency update)"/>
    <s v="USOC Browser"/>
    <s v=".NET"/>
    <s v="Freedom DotNet-OA"/>
    <s v="Greg Painter"/>
    <x v="0"/>
    <x v="11"/>
    <x v="4"/>
    <x v="1"/>
    <s v="Ongoing"/>
    <x v="0"/>
    <n v="410"/>
    <m/>
    <m/>
    <m/>
    <m/>
    <m/>
    <m/>
    <m/>
    <m/>
    <m/>
    <m/>
    <n v="20"/>
    <n v="20"/>
    <n v="20"/>
    <n v="20"/>
    <n v="50"/>
    <n v="40"/>
    <n v="30"/>
    <n v="40"/>
    <n v="40"/>
    <n v="40"/>
    <n v="40"/>
    <n v="40"/>
  </r>
  <r>
    <x v="1"/>
    <s v="Maintenance"/>
    <m/>
    <s v="Weekly/Bi-weekly Meetings/Other Meetings"/>
    <s v="TAX/TAR- MR"/>
    <s v=".NET"/>
    <s v="Freedom DotNet-OA"/>
    <s v="Greg Painter"/>
    <x v="0"/>
    <x v="11"/>
    <x v="4"/>
    <x v="1"/>
    <s v="Ongoing"/>
    <x v="0"/>
    <n v="460"/>
    <m/>
    <m/>
    <m/>
    <m/>
    <m/>
    <m/>
    <m/>
    <m/>
    <m/>
    <m/>
    <n v="40"/>
    <n v="40"/>
    <n v="20"/>
    <n v="40"/>
    <n v="40"/>
    <n v="40"/>
    <n v="30"/>
    <n v="40"/>
    <n v="40"/>
    <n v="40"/>
    <n v="40"/>
    <n v="40"/>
  </r>
  <r>
    <x v="1"/>
    <s v="Maintenance"/>
    <m/>
    <s v="PSA activities, TA activities, Compliance Activities, MOTS update, Interfacing application queries and Client Queries, System Documantation, Adhoc requests, Astra vulnarabilities Fixes, cloud workload fixes"/>
    <s v="GRP-Freedom DotNet-OA"/>
    <s v=".NET"/>
    <s v="Freedom DotNet-OA"/>
    <s v="Greg Painter"/>
    <x v="0"/>
    <x v="11"/>
    <x v="4"/>
    <x v="1"/>
    <s v="Ongoing"/>
    <x v="0"/>
    <n v="1820"/>
    <m/>
    <m/>
    <m/>
    <m/>
    <m/>
    <m/>
    <m/>
    <m/>
    <m/>
    <m/>
    <n v="200"/>
    <n v="200"/>
    <n v="20"/>
    <n v="200"/>
    <n v="150"/>
    <n v="150"/>
    <n v="150"/>
    <n v="150"/>
    <n v="150"/>
    <n v="150"/>
    <n v="150"/>
    <n v="150"/>
  </r>
  <r>
    <x v="0"/>
    <s v="PID"/>
    <m/>
    <s v="PID - 411100 Usage Mgmt GUIs- Replace Navigator with WebServices"/>
    <s v="Usg-Mgmt GUIs"/>
    <s v=".NET"/>
    <s v="Freedom DotNet-OA"/>
    <s v="Greg Painter"/>
    <x v="0"/>
    <x v="11"/>
    <x v="4"/>
    <x v="6"/>
    <s v="Sep-22"/>
    <x v="0"/>
    <n v="2352"/>
    <m/>
    <m/>
    <m/>
    <m/>
    <m/>
    <m/>
    <m/>
    <m/>
    <m/>
    <m/>
    <n v="588"/>
    <n v="588"/>
    <n v="20"/>
    <n v="588"/>
    <m/>
    <m/>
    <m/>
    <m/>
    <m/>
    <m/>
    <m/>
    <m/>
  </r>
  <r>
    <x v="1"/>
    <s v="Maintenance"/>
    <m/>
    <s v="Weekly/Bi-weekly Meetings/Other Meetings "/>
    <s v="CARAT"/>
    <s v="Hadoop, Java"/>
    <s v="CARAT"/>
    <s v="Greg Painter"/>
    <x v="0"/>
    <x v="11"/>
    <x v="4"/>
    <x v="1"/>
    <s v="Ongoing"/>
    <x v="0"/>
    <n v="460"/>
    <m/>
    <m/>
    <m/>
    <m/>
    <m/>
    <m/>
    <m/>
    <m/>
    <m/>
    <m/>
    <n v="40"/>
    <n v="40"/>
    <n v="20"/>
    <n v="40"/>
    <n v="40"/>
    <n v="40"/>
    <n v="40"/>
    <n v="40"/>
    <n v="40"/>
    <n v="40"/>
    <n v="40"/>
    <n v="40"/>
  </r>
  <r>
    <x v="1"/>
    <s v="MWR"/>
    <m/>
    <s v="SSL certificate renewal "/>
    <s v="CARAT"/>
    <s v="Hadoop, Java"/>
    <s v="CARAT"/>
    <s v="Greg Painter"/>
    <x v="0"/>
    <x v="11"/>
    <x v="4"/>
    <x v="1"/>
    <s v="Ongoing"/>
    <x v="0"/>
    <n v="60"/>
    <m/>
    <m/>
    <m/>
    <m/>
    <m/>
    <m/>
    <m/>
    <m/>
    <m/>
    <m/>
    <m/>
    <m/>
    <m/>
    <m/>
    <m/>
    <n v="20"/>
    <n v="20"/>
    <m/>
    <m/>
    <m/>
    <m/>
    <n v="20"/>
  </r>
  <r>
    <x v="1"/>
    <s v="Maintenance"/>
    <m/>
    <s v="CARAT DB Password changes for 100+ schemas and for CARAT 19 Databases"/>
    <s v="CARAT"/>
    <s v="Hadoop, Java"/>
    <s v="CARAT"/>
    <s v="Greg Painter"/>
    <x v="0"/>
    <x v="11"/>
    <x v="4"/>
    <x v="1"/>
    <s v="Ongoing"/>
    <x v="0"/>
    <n v="120"/>
    <m/>
    <m/>
    <m/>
    <m/>
    <m/>
    <m/>
    <m/>
    <m/>
    <m/>
    <m/>
    <n v="20"/>
    <n v="20"/>
    <n v="20"/>
    <n v="20"/>
    <n v="20"/>
    <n v="20"/>
    <n v="20"/>
    <n v="20"/>
    <n v="20"/>
    <n v="20"/>
    <n v="20"/>
    <n v="20"/>
  </r>
  <r>
    <x v="1"/>
    <s v="MWR"/>
    <m/>
    <s v="Unix OS Patching"/>
    <s v="CARAT"/>
    <s v="Hadoop, Java"/>
    <s v="CARAT"/>
    <s v="Greg Painter"/>
    <x v="0"/>
    <x v="11"/>
    <x v="4"/>
    <x v="1"/>
    <s v="Ongoing"/>
    <x v="0"/>
    <n v="35"/>
    <m/>
    <m/>
    <m/>
    <m/>
    <m/>
    <m/>
    <m/>
    <m/>
    <m/>
    <m/>
    <m/>
    <m/>
    <m/>
    <m/>
    <m/>
    <m/>
    <m/>
    <m/>
    <m/>
    <m/>
    <n v="35"/>
    <m/>
  </r>
  <r>
    <x v="1"/>
    <s v="Maintenance"/>
    <m/>
    <s v="MechId Password changes for multiple SMB connections/NDM/DB connectivity to interfaces"/>
    <s v="CARAT"/>
    <s v="Hadoop, Java"/>
    <s v="CARAT"/>
    <s v="Greg Painter"/>
    <x v="0"/>
    <x v="11"/>
    <x v="4"/>
    <x v="1"/>
    <s v="Ongoing"/>
    <x v="0"/>
    <n v="240"/>
    <m/>
    <m/>
    <m/>
    <m/>
    <m/>
    <m/>
    <m/>
    <m/>
    <m/>
    <m/>
    <n v="20"/>
    <n v="20"/>
    <n v="20"/>
    <n v="20"/>
    <n v="20"/>
    <n v="20"/>
    <n v="20"/>
    <n v="20"/>
    <n v="20"/>
    <n v="20"/>
    <n v="20"/>
    <n v="20"/>
  </r>
  <r>
    <x v="1"/>
    <s v="MWR"/>
    <m/>
    <s v="DB data cleanup "/>
    <s v="CARAT"/>
    <s v="Hadoop, Java"/>
    <s v="CARAT"/>
    <s v="Greg Painter"/>
    <x v="0"/>
    <x v="11"/>
    <x v="4"/>
    <x v="1"/>
    <s v="Ongoing"/>
    <x v="0"/>
    <n v="75"/>
    <m/>
    <m/>
    <m/>
    <m/>
    <m/>
    <m/>
    <m/>
    <m/>
    <m/>
    <m/>
    <m/>
    <m/>
    <m/>
    <n v="20"/>
    <m/>
    <n v="25"/>
    <m/>
    <m/>
    <n v="25"/>
    <m/>
    <m/>
    <n v="25"/>
  </r>
  <r>
    <x v="1"/>
    <s v="MWR"/>
    <m/>
    <s v="DB vulnerabilities "/>
    <s v="CARAT"/>
    <s v="Hadoop, Java"/>
    <s v="CARAT"/>
    <s v="Greg Painter"/>
    <x v="0"/>
    <x v="11"/>
    <x v="4"/>
    <x v="1"/>
    <s v="Ongoing"/>
    <x v="0"/>
    <n v="35"/>
    <m/>
    <m/>
    <m/>
    <m/>
    <m/>
    <m/>
    <m/>
    <m/>
    <m/>
    <m/>
    <m/>
    <m/>
    <n v="35"/>
    <m/>
    <m/>
    <m/>
    <m/>
    <m/>
    <n v="35"/>
    <m/>
    <m/>
    <m/>
  </r>
  <r>
    <x v="1"/>
    <s v="Maintenance"/>
    <m/>
    <s v="Cycle Calender Load for CABS SE and MW"/>
    <s v="CARAT"/>
    <s v="Hadoop, Java"/>
    <s v="CARAT"/>
    <s v="Greg Painter"/>
    <x v="0"/>
    <x v="11"/>
    <x v="4"/>
    <x v="1"/>
    <s v="Ongoing"/>
    <x v="0"/>
    <n v="240"/>
    <m/>
    <m/>
    <m/>
    <m/>
    <m/>
    <m/>
    <m/>
    <m/>
    <m/>
    <m/>
    <n v="20"/>
    <n v="20"/>
    <n v="20"/>
    <n v="20"/>
    <n v="20"/>
    <n v="20"/>
    <n v="20"/>
    <n v="20"/>
    <n v="20"/>
    <n v="20"/>
    <n v="20"/>
    <n v="20"/>
  </r>
  <r>
    <x v="1"/>
    <s v="MWR"/>
    <m/>
    <s v="DB Patching"/>
    <s v="CARAT"/>
    <s v="Hadoop, Java"/>
    <s v="CARAT"/>
    <s v="Greg Painter"/>
    <x v="0"/>
    <x v="11"/>
    <x v="4"/>
    <x v="12"/>
    <s v="Mar-23"/>
    <x v="0"/>
    <n v="60"/>
    <m/>
    <m/>
    <m/>
    <m/>
    <m/>
    <m/>
    <m/>
    <m/>
    <m/>
    <m/>
    <m/>
    <n v="50"/>
    <m/>
    <m/>
    <m/>
    <m/>
    <n v="20"/>
    <n v="20"/>
    <n v="20"/>
    <m/>
    <m/>
    <m/>
  </r>
  <r>
    <x v="1"/>
    <s v="MWR"/>
    <m/>
    <s v="Hadoop Upgrade"/>
    <s v="CARAT"/>
    <s v="Hadoop, Java"/>
    <s v="CARAT"/>
    <s v="Greg Painter"/>
    <x v="0"/>
    <x v="11"/>
    <x v="4"/>
    <x v="5"/>
    <s v="Nov-22"/>
    <x v="0"/>
    <n v="80"/>
    <m/>
    <m/>
    <m/>
    <m/>
    <m/>
    <m/>
    <m/>
    <m/>
    <m/>
    <m/>
    <m/>
    <m/>
    <m/>
    <m/>
    <n v="80"/>
    <m/>
    <m/>
    <m/>
    <m/>
    <m/>
    <m/>
    <m/>
  </r>
  <r>
    <x v="1"/>
    <s v="MWR"/>
    <m/>
    <s v="Connect Direct Certificate Renewal"/>
    <s v="CARAT"/>
    <s v="Hadoop, Java"/>
    <s v="CARAT"/>
    <s v="Greg Painter"/>
    <x v="0"/>
    <x v="11"/>
    <x v="4"/>
    <x v="19"/>
    <s v="Apr-23"/>
    <x v="0"/>
    <n v="60"/>
    <m/>
    <m/>
    <m/>
    <m/>
    <m/>
    <m/>
    <m/>
    <m/>
    <m/>
    <m/>
    <m/>
    <m/>
    <m/>
    <n v="40"/>
    <m/>
    <m/>
    <n v="20"/>
    <n v="20"/>
    <n v="20"/>
    <m/>
    <m/>
    <m/>
  </r>
  <r>
    <x v="1"/>
    <s v="Maintenance"/>
    <m/>
    <s v="Yearly (divided int 2m) - CARAT Data Router Certificate Renewal"/>
    <s v="CARAT"/>
    <s v="Hadoop, Java"/>
    <s v="CARAT"/>
    <s v="Greg Painter"/>
    <x v="0"/>
    <x v="11"/>
    <x v="4"/>
    <x v="1"/>
    <s v="Ongoing"/>
    <x v="0"/>
    <n v="60"/>
    <m/>
    <m/>
    <m/>
    <m/>
    <m/>
    <m/>
    <m/>
    <m/>
    <m/>
    <m/>
    <m/>
    <m/>
    <n v="50"/>
    <m/>
    <m/>
    <m/>
    <m/>
    <m/>
    <m/>
    <m/>
    <n v="30"/>
    <n v="30"/>
  </r>
  <r>
    <x v="1"/>
    <s v="Maintenance"/>
    <m/>
    <s v="Quarterly - Device Vulnerability"/>
    <s v="CARAT"/>
    <s v="Hadoop, Java"/>
    <s v="CARAT"/>
    <s v="Greg Painter"/>
    <x v="0"/>
    <x v="11"/>
    <x v="4"/>
    <x v="1"/>
    <s v="Ongoing"/>
    <x v="0"/>
    <n v="50"/>
    <m/>
    <m/>
    <m/>
    <m/>
    <m/>
    <m/>
    <m/>
    <m/>
    <m/>
    <m/>
    <m/>
    <m/>
    <m/>
    <m/>
    <m/>
    <m/>
    <m/>
    <m/>
    <n v="25"/>
    <m/>
    <m/>
    <n v="25"/>
  </r>
  <r>
    <x v="1"/>
    <s v="MWR"/>
    <m/>
    <s v="Yearly (divided in 2 m)Microsoft Windows 11 Release Testing/Certification"/>
    <s v="CARAT"/>
    <s v="Hadoop, Java"/>
    <s v="CARAT"/>
    <s v="Greg Painter"/>
    <x v="0"/>
    <x v="11"/>
    <x v="4"/>
    <x v="1"/>
    <s v="Ongoing"/>
    <x v="0"/>
    <n v="40"/>
    <m/>
    <m/>
    <m/>
    <m/>
    <m/>
    <m/>
    <m/>
    <m/>
    <m/>
    <m/>
    <m/>
    <m/>
    <n v="20"/>
    <n v="20"/>
    <m/>
    <m/>
    <m/>
    <n v="20"/>
    <m/>
    <m/>
    <m/>
    <n v="20"/>
  </r>
  <r>
    <x v="1"/>
    <s v="MWR"/>
    <m/>
    <s v="Quarterly - Tomcat Upgrade on 4 app servers (Windows)"/>
    <s v="CARAT"/>
    <s v="Hadoop, Java"/>
    <s v="CARAT"/>
    <s v="Greg Painter"/>
    <x v="0"/>
    <x v="11"/>
    <x v="4"/>
    <x v="1"/>
    <s v="Ongoing"/>
    <x v="0"/>
    <n v="180"/>
    <m/>
    <m/>
    <m/>
    <m/>
    <m/>
    <m/>
    <m/>
    <m/>
    <m/>
    <m/>
    <n v="40"/>
    <m/>
    <m/>
    <m/>
    <n v="60"/>
    <m/>
    <n v="40"/>
    <m/>
    <m/>
    <m/>
    <n v="60"/>
    <m/>
  </r>
  <r>
    <x v="1"/>
    <s v="Maintenance"/>
    <m/>
    <s v="Yearly - Artifacts evidence certification for APP/DB/OS layers"/>
    <s v="CARAT"/>
    <s v="Hadoop, Java"/>
    <s v="CARAT"/>
    <s v="Greg Painter"/>
    <x v="0"/>
    <x v="11"/>
    <x v="4"/>
    <x v="1"/>
    <s v="Ongoing"/>
    <x v="0"/>
    <n v="50"/>
    <m/>
    <m/>
    <m/>
    <m/>
    <m/>
    <m/>
    <m/>
    <m/>
    <m/>
    <m/>
    <m/>
    <m/>
    <m/>
    <n v="50"/>
    <m/>
    <m/>
    <m/>
    <m/>
    <m/>
    <m/>
    <m/>
    <n v="50"/>
  </r>
  <r>
    <x v="1"/>
    <s v="Maintenance"/>
    <m/>
    <s v="Yearly - Disaster Recovery certification"/>
    <s v="CARAT"/>
    <s v="Hadoop, Java"/>
    <s v="CARAT"/>
    <s v="Greg Painter"/>
    <x v="0"/>
    <x v="11"/>
    <x v="4"/>
    <x v="1"/>
    <s v="Ongoing"/>
    <x v="0"/>
    <n v="20"/>
    <m/>
    <m/>
    <m/>
    <m/>
    <m/>
    <m/>
    <m/>
    <m/>
    <m/>
    <m/>
    <m/>
    <m/>
    <m/>
    <m/>
    <n v="20"/>
    <m/>
    <m/>
    <m/>
    <m/>
    <m/>
    <m/>
    <m/>
  </r>
  <r>
    <x v="1"/>
    <s v="Maintenance"/>
    <m/>
    <s v="Interface application support (CBS app suites)"/>
    <s v="BVA"/>
    <s v=".NET"/>
    <s v="Freedom DotNet-CM"/>
    <s v="James Koernig"/>
    <x v="1"/>
    <x v="11"/>
    <x v="4"/>
    <x v="1"/>
    <s v="Ongoing"/>
    <x v="0"/>
    <n v="2160"/>
    <m/>
    <m/>
    <m/>
    <m/>
    <m/>
    <m/>
    <m/>
    <m/>
    <m/>
    <m/>
    <n v="180"/>
    <n v="180"/>
    <n v="180"/>
    <n v="180"/>
    <n v="180"/>
    <n v="180"/>
    <n v="150"/>
    <n v="180"/>
    <n v="180"/>
    <n v="180"/>
    <n v="180"/>
    <n v="180"/>
  </r>
  <r>
    <x v="0"/>
    <s v="PID"/>
    <m/>
    <s v="OOM654: Large Business Collections Platform Modernization"/>
    <s v="CASH"/>
    <s v=".NET"/>
    <s v="Freedom DotNet-OA"/>
    <s v="Greg Painter"/>
    <x v="0"/>
    <x v="11"/>
    <x v="4"/>
    <x v="8"/>
    <s v="TBD"/>
    <x v="1"/>
    <n v="180"/>
    <m/>
    <m/>
    <m/>
    <m/>
    <m/>
    <m/>
    <m/>
    <m/>
    <m/>
    <m/>
    <m/>
    <m/>
    <m/>
    <m/>
    <m/>
    <m/>
    <m/>
    <m/>
    <m/>
    <m/>
    <m/>
    <m/>
  </r>
  <r>
    <x v="1"/>
    <s v="Maintenance"/>
    <m/>
    <s v="TL-Mgmt's - Ravinder Kumar"/>
    <s v="GRP-CBS-ATTCRM-SBS"/>
    <s v="Java, Websphere"/>
    <s v="CBS-ATTCRM-SBS"/>
    <s v="James Koernig"/>
    <x v="1"/>
    <x v="12"/>
    <x v="4"/>
    <x v="1"/>
    <s v="Ongoing"/>
    <x v="0"/>
    <n v="1032"/>
    <m/>
    <m/>
    <m/>
    <m/>
    <m/>
    <m/>
    <m/>
    <m/>
    <m/>
    <m/>
    <n v="86"/>
    <n v="86"/>
    <n v="86"/>
    <n v="86"/>
    <n v="86"/>
    <n v="86"/>
    <n v="86"/>
    <n v="86"/>
    <n v="86"/>
    <n v="86"/>
    <n v="86"/>
    <n v="86"/>
  </r>
  <r>
    <x v="0"/>
    <s v="PID"/>
    <m/>
    <s v="PMT 500347 - DCC RET 8716 CX0448 EMBUS ESB"/>
    <s v="CBS BVA BPM"/>
    <s v="Java, Weblogic"/>
    <s v="CBS-ATTCRM-SBS"/>
    <s v="James Koernig"/>
    <x v="1"/>
    <x v="12"/>
    <x v="4"/>
    <x v="6"/>
    <s v="Sep-22"/>
    <x v="0"/>
    <n v="540"/>
    <m/>
    <m/>
    <m/>
    <m/>
    <m/>
    <m/>
    <m/>
    <m/>
    <m/>
    <m/>
    <n v="180"/>
    <n v="180"/>
    <n v="180"/>
    <m/>
    <m/>
    <m/>
    <m/>
    <m/>
    <m/>
    <m/>
    <m/>
    <m/>
  </r>
  <r>
    <x v="0"/>
    <s v="PID"/>
    <m/>
    <s v="PMT 503593 - NC NPA 910 overlay with NPA 472 NPA Relief"/>
    <s v="CBS BVA BPM"/>
    <s v="Java, Weblogic"/>
    <s v="CBS-ATTCRM-SBS"/>
    <s v="James Koernig"/>
    <x v="1"/>
    <x v="12"/>
    <x v="4"/>
    <x v="4"/>
    <s v="Jul-22"/>
    <x v="0"/>
    <n v="180"/>
    <m/>
    <m/>
    <m/>
    <m/>
    <m/>
    <m/>
    <m/>
    <m/>
    <m/>
    <m/>
    <n v="180"/>
    <m/>
    <m/>
    <m/>
    <m/>
    <m/>
    <m/>
    <m/>
    <m/>
    <m/>
    <m/>
    <m/>
  </r>
  <r>
    <x v="0"/>
    <s v="PID"/>
    <m/>
    <s v="PMT 501190 - DCC MOV 8711 CBS apps"/>
    <s v="CBS BVA BPM"/>
    <s v="Java, Weblogic"/>
    <s v="CBS-ATTCRM-SBS"/>
    <s v="James Koernig"/>
    <x v="1"/>
    <x v="12"/>
    <x v="4"/>
    <x v="9"/>
    <s v="Aug-22"/>
    <x v="0"/>
    <n v="360"/>
    <m/>
    <m/>
    <m/>
    <m/>
    <m/>
    <m/>
    <m/>
    <m/>
    <m/>
    <m/>
    <n v="180"/>
    <n v="180"/>
    <m/>
    <m/>
    <m/>
    <m/>
    <m/>
    <m/>
    <m/>
    <m/>
    <m/>
    <m/>
  </r>
  <r>
    <x v="1"/>
    <s v="Maintenance"/>
    <n v="15"/>
    <s v="Production support for 15 CBS suite of applications"/>
    <s v="CBS BVA BPM"/>
    <s v="Java, Weblogic"/>
    <s v="CBS-ATTCRM-SBS"/>
    <s v="James Koernig"/>
    <x v="1"/>
    <x v="12"/>
    <x v="4"/>
    <x v="1"/>
    <s v="Ongoing"/>
    <x v="0"/>
    <n v="5208"/>
    <m/>
    <m/>
    <m/>
    <m/>
    <m/>
    <m/>
    <m/>
    <m/>
    <m/>
    <m/>
    <n v="540"/>
    <n v="540"/>
    <n v="540"/>
    <n v="540"/>
    <n v="344"/>
    <n v="344"/>
    <n v="350"/>
    <n v="410"/>
    <n v="410"/>
    <n v="450"/>
    <n v="450"/>
    <n v="450"/>
  </r>
  <r>
    <x v="1"/>
    <s v="Maintenance"/>
    <m/>
    <s v="MechID password update,Certificate Renewal,GI Upgrade, DB Server Patching, ADO Agent upgrade"/>
    <s v="QuickQuote SBS"/>
    <s v=".NET"/>
    <s v="CBS-ATTCRM-SBS"/>
    <s v="James Koernig"/>
    <x v="1"/>
    <x v="12"/>
    <x v="4"/>
    <x v="1"/>
    <s v="Ongoing"/>
    <x v="0"/>
    <n v="450"/>
    <m/>
    <m/>
    <m/>
    <m/>
    <m/>
    <m/>
    <m/>
    <m/>
    <m/>
    <m/>
    <n v="80"/>
    <n v="80"/>
    <n v="80"/>
    <n v="80"/>
    <n v="80"/>
    <n v="80"/>
    <n v="90"/>
    <n v="90"/>
    <n v="90"/>
    <n v="90"/>
    <n v="90"/>
    <n v="90"/>
  </r>
  <r>
    <x v="0"/>
    <s v="PID"/>
    <m/>
    <s v="PMT 503335 - AR Quick Hits 2021-2022"/>
    <s v="ATTM CRM"/>
    <s v="Java"/>
    <s v="CBS-ATTCRM-SBS"/>
    <s v="James Radtke"/>
    <x v="1"/>
    <x v="12"/>
    <x v="4"/>
    <x v="8"/>
    <s v="TBD"/>
    <x v="1"/>
    <n v="300"/>
    <m/>
    <m/>
    <m/>
    <m/>
    <m/>
    <m/>
    <m/>
    <m/>
    <m/>
    <m/>
    <m/>
    <m/>
    <m/>
    <m/>
    <m/>
    <m/>
    <m/>
    <m/>
    <m/>
    <m/>
    <m/>
    <m/>
  </r>
  <r>
    <x v="1"/>
    <s v="Maintenance"/>
    <m/>
    <s v="DB Password changes for multiple schemas and databases, Client Data requirement"/>
    <s v="ATTM CRM"/>
    <s v="Java"/>
    <s v="CBS-ATTCRM-SBS"/>
    <s v="James Radtke"/>
    <x v="1"/>
    <x v="12"/>
    <x v="4"/>
    <x v="1"/>
    <s v="Ongoing"/>
    <x v="0"/>
    <n v="600"/>
    <m/>
    <m/>
    <m/>
    <m/>
    <m/>
    <m/>
    <m/>
    <m/>
    <m/>
    <m/>
    <n v="100"/>
    <n v="100"/>
    <n v="100"/>
    <n v="100"/>
    <n v="100"/>
    <n v="100"/>
    <m/>
    <m/>
    <m/>
    <m/>
    <m/>
    <m/>
  </r>
  <r>
    <x v="1"/>
    <s v="MWR"/>
    <m/>
    <s v="MWR 1995749 - UADM feed user account issue. UC-HelpDesk "/>
    <s v="ATTM CRM"/>
    <s v="Java"/>
    <s v="CBS-ATTCRM-SBS"/>
    <s v="James Radtke"/>
    <x v="1"/>
    <x v="12"/>
    <x v="4"/>
    <x v="9"/>
    <s v="Aug-22"/>
    <x v="0"/>
    <n v="80"/>
    <m/>
    <m/>
    <m/>
    <m/>
    <m/>
    <m/>
    <m/>
    <m/>
    <m/>
    <m/>
    <m/>
    <n v="80"/>
    <m/>
    <m/>
    <m/>
    <m/>
    <m/>
    <m/>
    <m/>
    <m/>
    <m/>
    <m/>
  </r>
  <r>
    <x v="0"/>
    <s v="SMB"/>
    <m/>
    <s v="SMB 1994149 - Server Reduction Assessment"/>
    <s v="ATTM CRM"/>
    <s v="Java"/>
    <s v="CBS-ATTCRM-SBS"/>
    <s v="James Radtke"/>
    <x v="1"/>
    <x v="12"/>
    <x v="4"/>
    <x v="6"/>
    <s v="Sep-22"/>
    <x v="0"/>
    <n v="100"/>
    <m/>
    <m/>
    <m/>
    <m/>
    <m/>
    <m/>
    <m/>
    <m/>
    <m/>
    <m/>
    <m/>
    <n v="20"/>
    <n v="80"/>
    <m/>
    <m/>
    <m/>
    <m/>
    <m/>
    <m/>
    <m/>
    <m/>
    <m/>
  </r>
  <r>
    <x v="1"/>
    <s v="MWR"/>
    <m/>
    <s v="MWR 1995939 - SPI Data Discovery Scan"/>
    <s v="ATTM CRM"/>
    <s v="Java"/>
    <s v="CBS-ATTCRM-SBS"/>
    <s v="James Radtke"/>
    <x v="1"/>
    <x v="12"/>
    <x v="4"/>
    <x v="6"/>
    <s v="Sep-22"/>
    <x v="0"/>
    <n v="50"/>
    <m/>
    <m/>
    <m/>
    <m/>
    <m/>
    <m/>
    <m/>
    <m/>
    <m/>
    <m/>
    <m/>
    <n v="10"/>
    <n v="40"/>
    <m/>
    <m/>
    <m/>
    <m/>
    <m/>
    <m/>
    <m/>
    <m/>
    <m/>
  </r>
  <r>
    <x v="1"/>
    <s v="MWR"/>
    <m/>
    <s v="MWR 1995940 - SAST Vulnerability analysis"/>
    <s v="ATTM CRM"/>
    <s v="Java"/>
    <s v="CBS-ATTCRM-SBS"/>
    <s v="James Radtke"/>
    <x v="1"/>
    <x v="12"/>
    <x v="4"/>
    <x v="6"/>
    <s v="Sep-22"/>
    <x v="0"/>
    <n v="50"/>
    <m/>
    <m/>
    <m/>
    <m/>
    <m/>
    <m/>
    <m/>
    <m/>
    <m/>
    <m/>
    <m/>
    <n v="10"/>
    <n v="40"/>
    <m/>
    <m/>
    <m/>
    <m/>
    <m/>
    <m/>
    <m/>
    <m/>
    <m/>
  </r>
  <r>
    <x v="0"/>
    <s v="PID"/>
    <m/>
    <s v="PMT - 506833 : FL 561 NPA Overlay with new NPA 728"/>
    <s v="CBS BVA BPM"/>
    <s v="Java, Weblogic"/>
    <s v="CBS-ATTCRM-SBS"/>
    <s v="James Koernig"/>
    <x v="1"/>
    <x v="12"/>
    <x v="4"/>
    <x v="2"/>
    <s v="Feb-23"/>
    <x v="0"/>
    <n v="180"/>
    <m/>
    <m/>
    <m/>
    <m/>
    <m/>
    <m/>
    <m/>
    <m/>
    <m/>
    <m/>
    <m/>
    <m/>
    <m/>
    <m/>
    <m/>
    <m/>
    <n v="90"/>
    <n v="90"/>
    <m/>
    <m/>
    <m/>
    <m/>
  </r>
  <r>
    <x v="0"/>
    <s v="PID"/>
    <m/>
    <s v="PMT 503122 : Wave 1 Azure Modernization Batch 1- Amdocs- Apps prior to 0801 2021"/>
    <s v="ATTM CRM"/>
    <s v="Java"/>
    <s v="CBS-ATTCRM-SBS"/>
    <s v="James Radtke"/>
    <x v="1"/>
    <x v="12"/>
    <x v="4"/>
    <x v="3"/>
    <s v="On hold"/>
    <x v="1"/>
    <n v="60"/>
    <m/>
    <m/>
    <m/>
    <m/>
    <m/>
    <m/>
    <m/>
    <m/>
    <m/>
    <m/>
    <m/>
    <m/>
    <m/>
    <m/>
    <m/>
    <m/>
    <m/>
    <m/>
    <m/>
    <m/>
    <m/>
    <m/>
  </r>
  <r>
    <x v="1"/>
    <s v="Maintenance"/>
    <m/>
    <s v="MOSS-ASG : Application server health check and file status"/>
    <s v="MOSS"/>
    <s v=".NET, VC++"/>
    <s v="MOSS"/>
    <s v="Greg Painter"/>
    <x v="0"/>
    <x v="13"/>
    <x v="4"/>
    <x v="1"/>
    <s v="Ongoing"/>
    <x v="0"/>
    <n v="2064"/>
    <m/>
    <m/>
    <m/>
    <m/>
    <m/>
    <m/>
    <m/>
    <m/>
    <m/>
    <m/>
    <n v="172"/>
    <n v="172"/>
    <n v="172"/>
    <n v="172"/>
    <n v="172"/>
    <n v="172"/>
    <n v="172"/>
    <n v="172"/>
    <n v="172"/>
    <n v="172"/>
    <n v="172"/>
    <n v="172"/>
  </r>
  <r>
    <x v="1"/>
    <s v="MWR"/>
    <m/>
    <s v="MWR 1983419 - Renewal for MOSS SSL Certificates"/>
    <s v="MOSS"/>
    <s v=".NET, VC++"/>
    <s v="MOSS"/>
    <s v="Greg Painter"/>
    <x v="0"/>
    <x v="13"/>
    <x v="4"/>
    <x v="6"/>
    <s v="Sep-22"/>
    <x v="0"/>
    <n v="200"/>
    <m/>
    <m/>
    <m/>
    <m/>
    <m/>
    <m/>
    <m/>
    <m/>
    <m/>
    <m/>
    <n v="50"/>
    <n v="75"/>
    <n v="75"/>
    <m/>
    <m/>
    <m/>
    <m/>
    <m/>
    <m/>
    <m/>
    <m/>
    <m/>
  </r>
  <r>
    <x v="1"/>
    <s v="MWR"/>
    <m/>
    <s v="MWR - 1982285 Null Sessions targeting "/>
    <s v="MOSS"/>
    <s v=".NET, VC++"/>
    <s v="MOSS"/>
    <s v="Greg Painter"/>
    <x v="0"/>
    <x v="13"/>
    <x v="4"/>
    <x v="0"/>
    <s v="Dec-22"/>
    <x v="0"/>
    <n v="300"/>
    <m/>
    <m/>
    <m/>
    <m/>
    <m/>
    <m/>
    <m/>
    <m/>
    <m/>
    <m/>
    <n v="50"/>
    <n v="50"/>
    <n v="50"/>
    <n v="50"/>
    <n v="50"/>
    <n v="50"/>
    <m/>
    <m/>
    <m/>
    <m/>
    <m/>
    <m/>
  </r>
  <r>
    <x v="0"/>
    <s v="PID"/>
    <m/>
    <s v="Tracks #14256 Modification - PID 412145 RAMP-DM retirement"/>
    <s v="MOSS"/>
    <s v=".NET, VC++"/>
    <s v="MOSS"/>
    <s v="Greg Painter"/>
    <x v="0"/>
    <x v="13"/>
    <x v="4"/>
    <x v="0"/>
    <s v="Dec-22"/>
    <x v="0"/>
    <n v="300"/>
    <m/>
    <m/>
    <m/>
    <m/>
    <m/>
    <m/>
    <m/>
    <m/>
    <m/>
    <m/>
    <n v="50"/>
    <n v="50"/>
    <n v="50"/>
    <n v="50"/>
    <n v="50"/>
    <n v="50"/>
    <m/>
    <m/>
    <m/>
    <m/>
    <m/>
    <m/>
  </r>
  <r>
    <x v="1"/>
    <s v="MWR"/>
    <m/>
    <s v="MWR 1954475 Windows 11 Testing/Certification"/>
    <s v="MOSS"/>
    <s v=".NET, VC++"/>
    <s v="MOSS"/>
    <s v="Greg Painter"/>
    <x v="0"/>
    <x v="13"/>
    <x v="4"/>
    <x v="4"/>
    <s v="Jul-22"/>
    <x v="0"/>
    <n v="80"/>
    <m/>
    <m/>
    <m/>
    <m/>
    <m/>
    <m/>
    <m/>
    <m/>
    <m/>
    <m/>
    <n v="80"/>
    <m/>
    <m/>
    <m/>
    <m/>
    <m/>
    <m/>
    <m/>
    <m/>
    <m/>
    <m/>
    <m/>
  </r>
  <r>
    <x v="1"/>
    <s v="Maintenance"/>
    <m/>
    <s v="TL-Mgmt's - Sandeep Singh"/>
    <s v="MOSS"/>
    <s v=".NET, VC++"/>
    <s v="MOSS"/>
    <s v="Greg Painter"/>
    <x v="0"/>
    <x v="13"/>
    <x v="4"/>
    <x v="1"/>
    <s v="Ongoing"/>
    <x v="0"/>
    <n v="1032"/>
    <m/>
    <m/>
    <m/>
    <m/>
    <m/>
    <m/>
    <m/>
    <m/>
    <m/>
    <m/>
    <n v="86"/>
    <n v="86"/>
    <n v="86"/>
    <n v="86"/>
    <n v="86"/>
    <n v="86"/>
    <n v="86"/>
    <n v="86"/>
    <n v="86"/>
    <n v="86"/>
    <n v="86"/>
    <n v="86"/>
  </r>
  <r>
    <x v="1"/>
    <s v="Maintenance"/>
    <m/>
    <s v="Daily &amp; Weekly Meetings"/>
    <s v="MOSS"/>
    <s v=".NET, VC++"/>
    <s v="MOSS"/>
    <s v="Greg Painter"/>
    <x v="0"/>
    <x v="13"/>
    <x v="4"/>
    <x v="1"/>
    <s v="Ongoing"/>
    <x v="0"/>
    <n v="1700"/>
    <m/>
    <m/>
    <m/>
    <m/>
    <m/>
    <m/>
    <m/>
    <m/>
    <m/>
    <m/>
    <n v="150"/>
    <n v="150"/>
    <n v="150"/>
    <n v="150"/>
    <n v="100"/>
    <n v="150"/>
    <n v="80"/>
    <n v="80"/>
    <n v="150"/>
    <n v="150"/>
    <n v="150"/>
    <n v="150"/>
  </r>
  <r>
    <x v="1"/>
    <s v="Maintenance"/>
    <m/>
    <s v="Mech-ID Password Change Activity In Test,Prod &amp;Dev"/>
    <s v="MOSS"/>
    <s v=".NET, VC++"/>
    <s v="MOSS"/>
    <s v="Greg Painter"/>
    <x v="0"/>
    <x v="13"/>
    <x v="4"/>
    <x v="1"/>
    <s v="Ongoing"/>
    <x v="0"/>
    <n v="960"/>
    <m/>
    <m/>
    <m/>
    <m/>
    <m/>
    <m/>
    <m/>
    <m/>
    <m/>
    <m/>
    <n v="80"/>
    <n v="80"/>
    <n v="80"/>
    <n v="80"/>
    <n v="80"/>
    <n v="80"/>
    <n v="80"/>
    <n v="80"/>
    <n v="80"/>
    <n v="80"/>
    <n v="80"/>
    <n v="80"/>
  </r>
  <r>
    <x v="0"/>
    <s v="PID"/>
    <m/>
    <s v="PID - 404138 DCC MOVE 8711 PMOSS PIP and EDS"/>
    <s v="MOSS"/>
    <s v=".NET, VC++"/>
    <s v="MOSS"/>
    <s v="Greg Painter"/>
    <x v="0"/>
    <x v="13"/>
    <x v="4"/>
    <x v="3"/>
    <s v="On hold"/>
    <x v="1"/>
    <n v="520"/>
    <m/>
    <m/>
    <m/>
    <m/>
    <m/>
    <m/>
    <m/>
    <m/>
    <m/>
    <m/>
    <m/>
    <m/>
    <m/>
    <m/>
    <m/>
    <m/>
    <m/>
    <m/>
    <m/>
    <m/>
    <m/>
    <m/>
  </r>
  <r>
    <x v="1"/>
    <s v="Maintenance"/>
    <m/>
    <s v="Client Query and Resolution"/>
    <s v="MOSS"/>
    <s v=".NET, VC++"/>
    <s v="MOSS"/>
    <s v="Greg Painter"/>
    <x v="0"/>
    <x v="13"/>
    <x v="4"/>
    <x v="1"/>
    <s v="Ongoing"/>
    <x v="0"/>
    <n v="240"/>
    <m/>
    <m/>
    <m/>
    <m/>
    <m/>
    <m/>
    <m/>
    <m/>
    <m/>
    <m/>
    <n v="40"/>
    <n v="40"/>
    <n v="40"/>
    <n v="40"/>
    <n v="40"/>
    <n v="40"/>
    <m/>
    <m/>
    <m/>
    <m/>
    <m/>
    <m/>
  </r>
  <r>
    <x v="1"/>
    <s v="MWR"/>
    <m/>
    <s v="MWR 1992822 - Maint Window for D10 HDD slot1 replacement"/>
    <s v="MOSS"/>
    <s v=".NET, VC++"/>
    <s v="MOSS"/>
    <s v="Greg Painter"/>
    <x v="0"/>
    <x v="13"/>
    <x v="4"/>
    <x v="0"/>
    <s v="Dec-22"/>
    <x v="0"/>
    <n v="150"/>
    <m/>
    <m/>
    <m/>
    <m/>
    <m/>
    <m/>
    <m/>
    <m/>
    <m/>
    <m/>
    <n v="25"/>
    <n v="25"/>
    <n v="25"/>
    <n v="25"/>
    <n v="25"/>
    <n v="25"/>
    <m/>
    <m/>
    <m/>
    <m/>
    <m/>
    <m/>
  </r>
  <r>
    <x v="1"/>
    <s v="MWR"/>
    <m/>
    <s v="MWR 1993754 - MOSS needs to replace its EOSL servers"/>
    <s v="MOSS"/>
    <s v=".NET, VC++"/>
    <s v="MOSS"/>
    <s v="Greg Painter"/>
    <x v="0"/>
    <x v="13"/>
    <x v="4"/>
    <x v="2"/>
    <s v="Feb-23"/>
    <x v="0"/>
    <n v="830"/>
    <m/>
    <m/>
    <m/>
    <m/>
    <m/>
    <m/>
    <m/>
    <m/>
    <m/>
    <m/>
    <m/>
    <m/>
    <n v="150"/>
    <n v="150"/>
    <n v="150"/>
    <n v="150"/>
    <n v="80"/>
    <n v="100"/>
    <m/>
    <m/>
    <m/>
    <m/>
  </r>
  <r>
    <x v="1"/>
    <s v="MWR"/>
    <m/>
    <s v="MWR 1992822 - Update website for new HALO access request instructions"/>
    <s v="MOSS"/>
    <s v=".NET, VC++"/>
    <s v="MOSS"/>
    <s v="Greg Painter"/>
    <x v="0"/>
    <x v="13"/>
    <x v="4"/>
    <x v="6"/>
    <s v="Sep-22"/>
    <x v="0"/>
    <n v="40"/>
    <m/>
    <m/>
    <m/>
    <m/>
    <m/>
    <m/>
    <m/>
    <m/>
    <m/>
    <m/>
    <m/>
    <m/>
    <n v="20"/>
    <n v="20"/>
    <m/>
    <m/>
    <m/>
    <m/>
    <m/>
    <m/>
    <m/>
    <m/>
  </r>
  <r>
    <x v="1"/>
    <s v="MWR"/>
    <m/>
    <s v="MWR 1992821 - grant of read-only access to our MOSS server instances to certain mechid/attuids for a SPI data audit"/>
    <s v="MOSS"/>
    <s v=".NET, VC++"/>
    <s v="MOSS"/>
    <s v="Greg Painter"/>
    <x v="0"/>
    <x v="13"/>
    <x v="4"/>
    <x v="0"/>
    <s v="Dec-22"/>
    <x v="0"/>
    <n v="20"/>
    <m/>
    <m/>
    <m/>
    <m/>
    <m/>
    <m/>
    <m/>
    <m/>
    <m/>
    <m/>
    <m/>
    <m/>
    <m/>
    <m/>
    <n v="20"/>
    <m/>
    <m/>
    <m/>
    <m/>
    <m/>
    <m/>
    <m/>
  </r>
  <r>
    <x v="1"/>
    <s v="MWR"/>
    <m/>
    <s v="MWR 1985553 - CASH-Correct Image Builder ( Packer ) Issues - /tmp Storage"/>
    <s v="CASHWeb"/>
    <s v="Java"/>
    <s v="Freedom Java Apps"/>
    <s v="Greg Painter"/>
    <x v="0"/>
    <x v="10"/>
    <x v="4"/>
    <x v="4"/>
    <s v="Jul-22"/>
    <x v="0"/>
    <n v="50"/>
    <m/>
    <m/>
    <m/>
    <m/>
    <m/>
    <m/>
    <m/>
    <m/>
    <m/>
    <m/>
    <n v="50"/>
    <m/>
    <m/>
    <m/>
    <m/>
    <m/>
    <m/>
    <m/>
    <m/>
    <m/>
    <m/>
    <m/>
  </r>
  <r>
    <x v="1"/>
    <s v="Maintenance"/>
    <m/>
    <s v="GI Upgrade Activity - VDD (monthly)"/>
    <s v="VDD"/>
    <s v="C, C++"/>
    <s v="Freedom CPP Apps"/>
    <s v="Greg Painter"/>
    <x v="0"/>
    <x v="10"/>
    <x v="4"/>
    <x v="1"/>
    <s v="Ongoing"/>
    <x v="0"/>
    <n v="600"/>
    <m/>
    <m/>
    <m/>
    <m/>
    <m/>
    <m/>
    <m/>
    <m/>
    <m/>
    <m/>
    <n v="30"/>
    <n v="30"/>
    <n v="30"/>
    <n v="30"/>
    <n v="50"/>
    <n v="50"/>
    <m/>
    <n v="50"/>
    <n v="50"/>
    <n v="50"/>
    <n v="50"/>
    <n v="50"/>
  </r>
  <r>
    <x v="1"/>
    <s v="MWR"/>
    <m/>
    <s v="VDD - Upgrade Connect:Direct to 6.1"/>
    <s v="VDD"/>
    <s v="C, C++"/>
    <s v="Freedom CPP Apps"/>
    <s v="Greg Painter"/>
    <x v="0"/>
    <x v="10"/>
    <x v="4"/>
    <x v="6"/>
    <s v="Sep-22"/>
    <x v="0"/>
    <n v="100"/>
    <m/>
    <m/>
    <m/>
    <m/>
    <m/>
    <m/>
    <m/>
    <m/>
    <m/>
    <m/>
    <m/>
    <n v="50"/>
    <n v="50"/>
    <m/>
    <m/>
    <m/>
    <m/>
    <m/>
    <m/>
    <m/>
    <m/>
    <m/>
  </r>
  <r>
    <x v="0"/>
    <s v="PID"/>
    <m/>
    <s v="PID 402946c | BIS (Jan)"/>
    <s v="Boomerang"/>
    <s v="Java"/>
    <s v="BOOM-BIGSYS"/>
    <s v="James Koernig"/>
    <x v="1"/>
    <x v="14"/>
    <x v="3"/>
    <x v="6"/>
    <s v="Sep-22"/>
    <x v="0"/>
    <n v="540"/>
    <m/>
    <m/>
    <m/>
    <m/>
    <m/>
    <m/>
    <m/>
    <m/>
    <m/>
    <m/>
    <n v="180"/>
    <n v="180"/>
    <n v="180"/>
    <m/>
    <m/>
    <m/>
    <m/>
    <m/>
    <m/>
    <m/>
    <m/>
    <m/>
  </r>
  <r>
    <x v="1"/>
    <s v="MWR"/>
    <m/>
    <s v="Rebuild VB.net processes in Boomerang "/>
    <s v="Boomerang"/>
    <s v="Java"/>
    <s v="BOOM-BIGSYS"/>
    <s v="James Koernig"/>
    <x v="1"/>
    <x v="14"/>
    <x v="3"/>
    <x v="11"/>
    <s v="Oct-22"/>
    <x v="0"/>
    <n v="300"/>
    <m/>
    <m/>
    <m/>
    <m/>
    <m/>
    <m/>
    <m/>
    <m/>
    <m/>
    <m/>
    <n v="30"/>
    <n v="90"/>
    <n v="90"/>
    <n v="90"/>
    <m/>
    <m/>
    <m/>
    <m/>
    <m/>
    <m/>
    <m/>
    <m/>
  </r>
  <r>
    <x v="0"/>
    <s v="PID"/>
    <m/>
    <s v="PID 326140bb - HVCP Modernization "/>
    <s v="HVCP"/>
    <s v="Java"/>
    <s v="BOOM-BIGSYS"/>
    <s v="James Koernig"/>
    <x v="1"/>
    <x v="14"/>
    <x v="3"/>
    <x v="6"/>
    <s v="Sep-22"/>
    <x v="0"/>
    <n v="2120"/>
    <m/>
    <m/>
    <m/>
    <m/>
    <m/>
    <m/>
    <m/>
    <m/>
    <m/>
    <m/>
    <n v="860"/>
    <n v="720"/>
    <n v="180"/>
    <n v="90"/>
    <m/>
    <m/>
    <m/>
    <m/>
    <m/>
    <m/>
    <m/>
    <m/>
  </r>
  <r>
    <x v="1"/>
    <s v="Maintenance"/>
    <m/>
    <s v="Trouble tickets, client queries, compliance activities, MOTS update, vulnerabilities, adhoc request,_x000a_job abends, production support, Interfacing application queries, surveys, GI upgrade, optimization,_x000a_other maintenance tasks"/>
    <s v="Boomerang"/>
    <s v="Java"/>
    <s v="BOOM-BIGSYS"/>
    <s v="James Koernig"/>
    <x v="1"/>
    <x v="14"/>
    <x v="3"/>
    <x v="1"/>
    <s v="Ongoing"/>
    <x v="0"/>
    <m/>
    <m/>
    <m/>
    <m/>
    <m/>
    <m/>
    <m/>
    <m/>
    <m/>
    <m/>
    <m/>
    <n v="720"/>
    <n v="720"/>
    <n v="720"/>
    <n v="720"/>
    <n v="528"/>
    <n v="528"/>
    <n v="352"/>
    <n v="352"/>
    <n v="352"/>
    <n v="352"/>
    <n v="352"/>
    <n v="352"/>
  </r>
  <r>
    <x v="1"/>
    <s v="Maintenance"/>
    <m/>
    <s v="Trouble tickets, client queries, compliance activities, MOTS update, vulnerabilities, adhoc request,_x000a_job abends, production support, Interfacing application queries, surveys, GI upgrade, optimization,_x000a_other maintenance tasks"/>
    <s v="HVCP"/>
    <s v="Java"/>
    <s v="BOOM-BIGSYS"/>
    <s v="James Koernig"/>
    <x v="1"/>
    <x v="14"/>
    <x v="3"/>
    <x v="1"/>
    <s v="Ongoing"/>
    <x v="0"/>
    <m/>
    <m/>
    <m/>
    <m/>
    <m/>
    <m/>
    <m/>
    <m/>
    <m/>
    <m/>
    <m/>
    <n v="90"/>
    <n v="90"/>
    <n v="90"/>
    <n v="90"/>
    <n v="90"/>
    <n v="90"/>
    <n v="86"/>
    <n v="86"/>
    <n v="86"/>
    <n v="86"/>
    <n v="86"/>
    <n v="86"/>
  </r>
  <r>
    <x v="0"/>
    <s v="PID"/>
    <m/>
    <s v="PID 402946c | BIS  "/>
    <s v="CODES"/>
    <s v="Java"/>
    <s v="CODES-ULTS"/>
    <s v="James Koernig"/>
    <x v="1"/>
    <x v="14"/>
    <x v="3"/>
    <x v="6"/>
    <s v="Sep-22"/>
    <x v="0"/>
    <n v="300"/>
    <m/>
    <m/>
    <m/>
    <m/>
    <m/>
    <m/>
    <m/>
    <m/>
    <m/>
    <m/>
    <n v="90"/>
    <n v="90"/>
    <n v="90"/>
    <n v="30"/>
    <m/>
    <m/>
    <m/>
    <m/>
    <m/>
    <m/>
    <m/>
    <m/>
  </r>
  <r>
    <x v="0"/>
    <s v="SMB"/>
    <m/>
    <s v="ASLA Onboarding "/>
    <s v="CODES"/>
    <s v="Java"/>
    <s v="CODES-ULTS"/>
    <s v="James Koernig"/>
    <x v="1"/>
    <x v="14"/>
    <x v="3"/>
    <x v="3"/>
    <s v="On hold"/>
    <x v="1"/>
    <n v="700"/>
    <m/>
    <m/>
    <m/>
    <m/>
    <m/>
    <m/>
    <m/>
    <m/>
    <m/>
    <m/>
    <m/>
    <m/>
    <m/>
    <m/>
    <m/>
    <m/>
    <m/>
    <m/>
    <m/>
    <m/>
    <m/>
    <m/>
  </r>
  <r>
    <x v="1"/>
    <s v="Maintenance"/>
    <m/>
    <s v="client queries, compliance activities, adhoc request,_x000a_job abends, production support, Interfacing application queries, surveys, GI upgrade, optimization,_x000a_other maintenance tasks"/>
    <s v="CODES"/>
    <s v="Java"/>
    <s v="CODES-ULTS"/>
    <s v="James Koernig"/>
    <x v="1"/>
    <x v="14"/>
    <x v="3"/>
    <x v="1"/>
    <s v="Ongoing"/>
    <x v="0"/>
    <m/>
    <m/>
    <m/>
    <m/>
    <m/>
    <m/>
    <m/>
    <m/>
    <m/>
    <m/>
    <m/>
    <n v="360"/>
    <n v="360"/>
    <n v="360"/>
    <n v="360"/>
    <n v="264"/>
    <n v="264"/>
    <n v="176"/>
    <n v="176"/>
    <n v="176"/>
    <n v="176"/>
    <n v="176"/>
    <n v="176"/>
  </r>
  <r>
    <x v="1"/>
    <s v="Maintenance"/>
    <m/>
    <s v="TL-Mgnmt’- Sahil"/>
    <s v="GRP-BOOM-BIGSYS"/>
    <s v="Java"/>
    <s v="BOOM-BIGSYS"/>
    <s v="James Koernig"/>
    <x v="1"/>
    <x v="14"/>
    <x v="3"/>
    <x v="1"/>
    <s v="Ongoing"/>
    <x v="0"/>
    <m/>
    <m/>
    <m/>
    <m/>
    <m/>
    <m/>
    <m/>
    <m/>
    <m/>
    <m/>
    <m/>
    <n v="86"/>
    <n v="86"/>
    <n v="86"/>
    <n v="86"/>
    <n v="86"/>
    <n v="86"/>
    <n v="86"/>
    <n v="86"/>
    <n v="86"/>
    <n v="86"/>
    <n v="86"/>
    <n v="86"/>
  </r>
  <r>
    <x v="1"/>
    <s v="Maintenance"/>
    <m/>
    <s v="TL-Mgnmt’- Gourav"/>
    <s v="LSRV"/>
    <s v="Java"/>
    <s v="LSRV"/>
    <s v="James Koernig"/>
    <x v="1"/>
    <x v="15"/>
    <x v="3"/>
    <x v="1"/>
    <s v="Ongoing"/>
    <x v="0"/>
    <m/>
    <m/>
    <m/>
    <m/>
    <m/>
    <m/>
    <m/>
    <m/>
    <m/>
    <m/>
    <m/>
    <n v="86"/>
    <n v="86"/>
    <n v="86"/>
    <n v="86"/>
    <n v="86"/>
    <n v="86"/>
    <n v="88"/>
    <n v="88"/>
    <n v="88"/>
    <n v="88"/>
    <n v="88"/>
    <n v="88"/>
  </r>
  <r>
    <x v="0"/>
    <s v="PID"/>
    <m/>
    <s v="PMT - 504938 / LSRV U2L"/>
    <s v="LSRV"/>
    <s v="Java"/>
    <s v="LSRV"/>
    <s v="James Koernig"/>
    <x v="1"/>
    <x v="15"/>
    <x v="3"/>
    <x v="6"/>
    <s v="Sep-22"/>
    <x v="1"/>
    <m/>
    <m/>
    <m/>
    <m/>
    <m/>
    <m/>
    <m/>
    <m/>
    <m/>
    <m/>
    <m/>
    <n v="540"/>
    <n v="540"/>
    <n v="540"/>
    <n v="180"/>
    <m/>
    <m/>
    <m/>
    <m/>
    <m/>
    <m/>
    <m/>
    <m/>
  </r>
  <r>
    <x v="0"/>
    <s v="PID"/>
    <m/>
    <s v="PMT - 502053/ PID - 405304 / UOM &amp; LSR-XML to B2BI (Dec)"/>
    <s v="LSRV"/>
    <s v="Java"/>
    <s v="LSRV"/>
    <s v="James Koernig"/>
    <x v="1"/>
    <x v="15"/>
    <x v="3"/>
    <x v="5"/>
    <s v="Nov-22"/>
    <x v="0"/>
    <n v="180"/>
    <m/>
    <m/>
    <m/>
    <m/>
    <m/>
    <m/>
    <m/>
    <m/>
    <m/>
    <m/>
    <n v="45"/>
    <m/>
    <n v="45"/>
    <n v="45"/>
    <n v="45"/>
    <m/>
    <m/>
    <m/>
    <m/>
    <m/>
    <m/>
    <m/>
  </r>
  <r>
    <x v="1"/>
    <s v="Maintenance"/>
    <m/>
    <s v="Adhoc -_x000a_SLNP PON Enhancements,_x000a_Iagent certificate validation, RIM inventory record validation, Sonar scan, SAST scan, SCA scan, DAST(ASE) scan"/>
    <s v="LSRV"/>
    <s v="Java"/>
    <s v="LSRV"/>
    <s v="James Koernig"/>
    <x v="1"/>
    <x v="15"/>
    <x v="3"/>
    <x v="1"/>
    <s v="Ongoing"/>
    <x v="0"/>
    <m/>
    <m/>
    <m/>
    <m/>
    <m/>
    <m/>
    <m/>
    <m/>
    <m/>
    <m/>
    <m/>
    <n v="90"/>
    <n v="90"/>
    <n v="90"/>
    <n v="90"/>
    <n v="90"/>
    <n v="90"/>
    <n v="88"/>
    <n v="88"/>
    <n v="88"/>
    <n v="88"/>
    <n v="88"/>
    <n v="88"/>
  </r>
  <r>
    <x v="1"/>
    <s v="Maintenance"/>
    <m/>
    <s v="Sonar Vulnerabilities, Device Vulnerabilities, OS Vulnerabilities, Application vulnerabilities, DB patching, OS patching, mech ID password update, Monitoring script update, Mech ID SSL bot to add LSRDBA ID for alrets, U2L phase 3 maintenance, deployments,_x000a_R3find test support, apache tomcat upgrade."/>
    <s v="LSRV"/>
    <s v="Java"/>
    <s v="LSRV"/>
    <s v="James Koernig"/>
    <x v="1"/>
    <x v="15"/>
    <x v="3"/>
    <x v="1"/>
    <s v="Ongoing"/>
    <x v="0"/>
    <m/>
    <m/>
    <m/>
    <m/>
    <m/>
    <m/>
    <m/>
    <m/>
    <m/>
    <m/>
    <m/>
    <n v="660"/>
    <n v="660"/>
    <n v="660"/>
    <n v="660"/>
    <n v="528"/>
    <n v="528"/>
    <n v="352"/>
    <n v="352"/>
    <n v="352"/>
    <n v="352"/>
    <n v="352"/>
    <n v="352"/>
  </r>
  <r>
    <x v="2"/>
    <s v="EMAS"/>
    <m/>
    <s v="EMAS - Operations"/>
    <s v="EMAS Ops"/>
    <s v="Ops"/>
    <s v="EMAS Ops"/>
    <s v="Om Bansal"/>
    <x v="3"/>
    <x v="16"/>
    <x v="5"/>
    <x v="1"/>
    <s v="Ongoing"/>
    <x v="0"/>
    <m/>
    <m/>
    <m/>
    <m/>
    <m/>
    <m/>
    <m/>
    <m/>
    <m/>
    <m/>
    <m/>
    <n v="3264"/>
    <n v="3264"/>
    <n v="3264"/>
    <n v="3264"/>
    <n v="3072"/>
    <n v="2024"/>
    <n v="2024"/>
    <n v="2024"/>
    <n v="2024"/>
    <n v="2024"/>
    <n v="2024"/>
    <n v="2024"/>
  </r>
  <r>
    <x v="2"/>
    <s v="EMAS"/>
    <m/>
    <s v="EMAS - Compliance"/>
    <s v="EMAS Compliance"/>
    <s v="Ops"/>
    <s v="EMAS Compliance"/>
    <s v="Om Bansal"/>
    <x v="3"/>
    <x v="17"/>
    <x v="5"/>
    <x v="1"/>
    <s v="Ongoing"/>
    <x v="0"/>
    <m/>
    <m/>
    <m/>
    <m/>
    <m/>
    <m/>
    <m/>
    <m/>
    <m/>
    <m/>
    <m/>
    <n v="576"/>
    <n v="576"/>
    <n v="576"/>
    <n v="576"/>
    <n v="480"/>
    <n v="380"/>
    <n v="380"/>
    <n v="380"/>
    <n v="380"/>
    <n v="380"/>
    <n v="380"/>
    <n v="380"/>
  </r>
  <r>
    <x v="2"/>
    <s v="EMAS"/>
    <m/>
    <s v="EMAS - SDC"/>
    <s v="EMAS SDC"/>
    <s v="Ops"/>
    <s v="EMAS SDC"/>
    <s v="Om Bansal"/>
    <x v="3"/>
    <x v="17"/>
    <x v="5"/>
    <x v="1"/>
    <s v="Ongoing"/>
    <x v="0"/>
    <m/>
    <m/>
    <m/>
    <m/>
    <m/>
    <m/>
    <m/>
    <m/>
    <m/>
    <m/>
    <m/>
    <n v="384"/>
    <n v="384"/>
    <n v="384"/>
    <n v="384"/>
    <n v="480"/>
    <n v="380"/>
    <n v="290"/>
    <n v="290"/>
    <n v="290"/>
    <n v="290"/>
    <n v="290"/>
    <n v="290"/>
  </r>
  <r>
    <x v="1"/>
    <s v="Maintenance"/>
    <m/>
    <s v="Cloud activities (GI+CRO+VM patching),SSL/Venafi/LGW certs renewal,ASTRA vulnerabilities"/>
    <s v="ELH"/>
    <s v="Java"/>
    <s v="MDRG-RR"/>
    <s v="James Radtke"/>
    <x v="1"/>
    <x v="18"/>
    <x v="6"/>
    <x v="1"/>
    <s v="Ongoing"/>
    <x v="0"/>
    <m/>
    <n v="30"/>
    <n v="30"/>
    <n v="30"/>
    <n v="30"/>
    <n v="30"/>
    <n v="30"/>
    <m/>
    <m/>
    <m/>
    <m/>
    <n v="30"/>
    <n v="30"/>
    <n v="30"/>
    <n v="30"/>
    <n v="110"/>
    <n v="110"/>
    <n v="110"/>
    <n v="110"/>
    <n v="110"/>
    <n v="110"/>
    <n v="110"/>
    <n v="110"/>
  </r>
  <r>
    <x v="1"/>
    <s v="Maintenance"/>
    <m/>
    <s v="Job Abends, User Queries, User Access to Application - Manual entry to DB/Guiding user and Production Support"/>
    <s v="ELH"/>
    <s v="Java"/>
    <s v="MDRG-RR"/>
    <s v="James Radtke"/>
    <x v="1"/>
    <x v="18"/>
    <x v="6"/>
    <x v="1"/>
    <s v="Ongoing"/>
    <x v="0"/>
    <m/>
    <n v="70"/>
    <n v="70"/>
    <n v="70"/>
    <n v="70"/>
    <n v="70"/>
    <n v="70"/>
    <m/>
    <m/>
    <m/>
    <m/>
    <n v="70"/>
    <n v="70"/>
    <n v="70"/>
    <n v="70"/>
    <n v="80"/>
    <n v="80"/>
    <n v="80"/>
    <n v="80"/>
    <n v="80"/>
    <n v="80"/>
    <n v="70"/>
    <n v="70"/>
  </r>
  <r>
    <x v="1"/>
    <s v="Maintenance"/>
    <m/>
    <s v="AVT vulnerabilities/AVT scan fixes"/>
    <s v="ELH"/>
    <s v="Java"/>
    <s v="MDRG-RR"/>
    <s v="James Radtke"/>
    <x v="1"/>
    <x v="18"/>
    <x v="6"/>
    <x v="1"/>
    <s v="Ongoing"/>
    <x v="0"/>
    <m/>
    <m/>
    <m/>
    <m/>
    <m/>
    <m/>
    <m/>
    <m/>
    <m/>
    <m/>
    <m/>
    <n v="50"/>
    <n v="50"/>
    <n v="50"/>
    <n v="50"/>
    <n v="50"/>
    <n v="50"/>
    <n v="50"/>
    <n v="50"/>
    <n v="50"/>
    <n v="50"/>
    <n v="50"/>
    <n v="50"/>
  </r>
  <r>
    <x v="1"/>
    <s v="Maintenance"/>
    <m/>
    <s v="Password updates for mechid's/DB/keyvolt"/>
    <s v="ELH"/>
    <s v="Java"/>
    <s v="MDRG-RR"/>
    <s v="James Radtke"/>
    <x v="1"/>
    <x v="18"/>
    <x v="6"/>
    <x v="1"/>
    <s v="Ongoing"/>
    <x v="0"/>
    <m/>
    <n v="20"/>
    <n v="20"/>
    <n v="20"/>
    <n v="20"/>
    <n v="20"/>
    <n v="20"/>
    <m/>
    <m/>
    <m/>
    <m/>
    <n v="20"/>
    <n v="20"/>
    <n v="20"/>
    <n v="20"/>
    <n v="20"/>
    <n v="20"/>
    <n v="0"/>
    <n v="0"/>
    <n v="20"/>
    <n v="20"/>
    <n v="40"/>
    <n v="20"/>
  </r>
  <r>
    <x v="1"/>
    <s v="Maintenance"/>
    <m/>
    <s v="Job Abends, User Queries, and Production Support"/>
    <s v="PCRCS"/>
    <s v="Java"/>
    <s v="MDRG-RR"/>
    <s v="Greg Painter"/>
    <x v="0"/>
    <x v="18"/>
    <x v="6"/>
    <x v="1"/>
    <s v="Ongoing"/>
    <x v="0"/>
    <m/>
    <n v="100"/>
    <n v="100"/>
    <n v="100"/>
    <n v="100"/>
    <n v="100"/>
    <n v="100"/>
    <m/>
    <m/>
    <m/>
    <m/>
    <n v="100"/>
    <n v="100"/>
    <n v="100"/>
    <n v="100"/>
    <n v="100"/>
    <n v="100"/>
    <n v="100"/>
    <n v="100"/>
    <n v="100"/>
    <n v="100"/>
    <n v="100"/>
    <n v="100"/>
  </r>
  <r>
    <x v="1"/>
    <s v="Maintenance"/>
    <m/>
    <s v="Cloud activities (GI+CRO+VM patching),SSL/Venafi/LGW certs renewal,ASTRA vulnerabilities"/>
    <s v="PCRCS"/>
    <s v="Java"/>
    <s v="MDRG-RR"/>
    <s v="Greg Painter"/>
    <x v="0"/>
    <x v="18"/>
    <x v="6"/>
    <x v="1"/>
    <s v="Ongoing"/>
    <x v="0"/>
    <m/>
    <n v="100"/>
    <n v="100"/>
    <n v="100"/>
    <n v="100"/>
    <n v="100"/>
    <n v="100"/>
    <m/>
    <m/>
    <m/>
    <m/>
    <n v="100"/>
    <n v="100"/>
    <n v="100"/>
    <n v="100"/>
    <n v="120"/>
    <n v="120"/>
    <n v="120"/>
    <n v="120"/>
    <n v="120"/>
    <n v="120"/>
    <n v="120"/>
    <n v="120"/>
  </r>
  <r>
    <x v="1"/>
    <s v="Maintenance"/>
    <m/>
    <s v="Password updates for mechid's/DB/keyvolt"/>
    <s v="PCRCS"/>
    <s v="Java"/>
    <s v="MDRG-RR"/>
    <s v="Greg Painter"/>
    <x v="0"/>
    <x v="18"/>
    <x v="6"/>
    <x v="1"/>
    <s v="Ongoing"/>
    <x v="0"/>
    <m/>
    <n v="20"/>
    <n v="20"/>
    <n v="20"/>
    <n v="20"/>
    <n v="20"/>
    <n v="20"/>
    <m/>
    <m/>
    <m/>
    <m/>
    <n v="20"/>
    <n v="20"/>
    <n v="20"/>
    <n v="20"/>
    <n v="20"/>
    <n v="20"/>
    <m/>
    <m/>
    <n v="20"/>
    <n v="20"/>
    <n v="40"/>
    <n v="40"/>
  </r>
  <r>
    <x v="0"/>
    <s v="PID"/>
    <m/>
    <s v="ELH- AO retirement"/>
    <s v="ELH"/>
    <s v="Java"/>
    <s v="MDRG-RR"/>
    <s v="James Radtke"/>
    <x v="1"/>
    <x v="18"/>
    <x v="6"/>
    <x v="3"/>
    <s v="On hold"/>
    <x v="1"/>
    <n v="780"/>
    <m/>
    <m/>
    <m/>
    <m/>
    <m/>
    <m/>
    <m/>
    <m/>
    <m/>
    <m/>
    <m/>
    <m/>
    <m/>
    <m/>
    <m/>
    <m/>
    <n v="260"/>
    <n v="260"/>
    <n v="260"/>
    <m/>
    <m/>
    <m/>
  </r>
  <r>
    <x v="0"/>
    <s v="SMB"/>
    <m/>
    <s v="TABLU url change due to azure linux to azure windows migration"/>
    <s v="PCRCS"/>
    <s v="Java"/>
    <s v="MDRG-RR"/>
    <s v="James Koernig"/>
    <x v="1"/>
    <x v="18"/>
    <x v="6"/>
    <x v="9"/>
    <s v="Aug-22"/>
    <x v="1"/>
    <n v="40"/>
    <m/>
    <m/>
    <m/>
    <m/>
    <m/>
    <m/>
    <m/>
    <m/>
    <m/>
    <m/>
    <m/>
    <n v="40"/>
    <m/>
    <m/>
    <m/>
    <m/>
    <m/>
    <m/>
    <m/>
    <m/>
    <m/>
    <m/>
  </r>
  <r>
    <x v="0"/>
    <s v="SMB"/>
    <m/>
    <s v="Windows 11 Certification"/>
    <s v="PCRCS"/>
    <s v="Java"/>
    <s v="MDRG-RR"/>
    <s v="James Koernig"/>
    <x v="1"/>
    <x v="18"/>
    <x v="6"/>
    <x v="9"/>
    <s v="Aug-22"/>
    <x v="1"/>
    <n v="70"/>
    <m/>
    <m/>
    <m/>
    <m/>
    <m/>
    <m/>
    <m/>
    <m/>
    <m/>
    <m/>
    <m/>
    <n v="70"/>
    <m/>
    <m/>
    <m/>
    <m/>
    <m/>
    <m/>
    <m/>
    <m/>
    <m/>
    <m/>
  </r>
  <r>
    <x v="1"/>
    <s v="Maintenance"/>
    <m/>
    <s v="Upgradation of Connect:Direct to latest version"/>
    <s v="PCRCS"/>
    <s v="Java"/>
    <s v="MDRG-RR"/>
    <s v="James Koernig"/>
    <x v="1"/>
    <x v="18"/>
    <x v="6"/>
    <x v="5"/>
    <s v="Nov-22"/>
    <x v="0"/>
    <n v="250"/>
    <m/>
    <m/>
    <m/>
    <m/>
    <m/>
    <m/>
    <m/>
    <m/>
    <m/>
    <m/>
    <m/>
    <m/>
    <m/>
    <n v="100"/>
    <n v="100"/>
    <n v="50"/>
    <m/>
    <m/>
    <m/>
    <m/>
    <m/>
    <m/>
  </r>
  <r>
    <x v="1"/>
    <s v="Maintenance"/>
    <m/>
    <s v="Cloud activities (GI+CRO+VM patching),SSL/Venafi/LGW certs renewal,ASTRA vulnerabilities ,DR activity"/>
    <s v="DSCAT"/>
    <s v="Java"/>
    <s v="MDRG-RR"/>
    <s v="James Koernig"/>
    <x v="1"/>
    <x v="18"/>
    <x v="6"/>
    <x v="1"/>
    <s v="Ongoing"/>
    <x v="0"/>
    <m/>
    <n v="70"/>
    <n v="70"/>
    <n v="70"/>
    <n v="70"/>
    <n v="70"/>
    <n v="70"/>
    <m/>
    <m/>
    <m/>
    <m/>
    <n v="70"/>
    <n v="70"/>
    <n v="70"/>
    <n v="70"/>
    <n v="150"/>
    <n v="150"/>
    <n v="150"/>
    <n v="150"/>
    <n v="150"/>
    <n v="150"/>
    <n v="150"/>
    <n v="150"/>
  </r>
  <r>
    <x v="1"/>
    <s v="Maintenance"/>
    <m/>
    <s v="Job Abends, User Queries, and Production Support"/>
    <s v="DSCAT"/>
    <s v="Java"/>
    <s v="MDRG-RR"/>
    <s v="James Koernig"/>
    <x v="1"/>
    <x v="18"/>
    <x v="6"/>
    <x v="1"/>
    <s v="Ongoing"/>
    <x v="0"/>
    <m/>
    <n v="70"/>
    <n v="70"/>
    <n v="70"/>
    <n v="70"/>
    <n v="70"/>
    <n v="70"/>
    <m/>
    <m/>
    <m/>
    <m/>
    <n v="70"/>
    <n v="70"/>
    <n v="70"/>
    <n v="70"/>
    <n v="70"/>
    <n v="70"/>
    <n v="70"/>
    <n v="70"/>
    <n v="70"/>
    <n v="70"/>
    <n v="70"/>
    <n v="70"/>
  </r>
  <r>
    <x v="1"/>
    <s v="Maintenance"/>
    <m/>
    <s v="Job Abends, User Queries, and Production Support"/>
    <s v="SACCE Plus"/>
    <s v="Java"/>
    <s v="MDRG-RR"/>
    <s v="James Radtke"/>
    <x v="1"/>
    <x v="18"/>
    <x v="6"/>
    <x v="1"/>
    <s v="Ongoing"/>
    <x v="0"/>
    <m/>
    <n v="70"/>
    <n v="70"/>
    <n v="70"/>
    <n v="70"/>
    <n v="70"/>
    <n v="70"/>
    <m/>
    <m/>
    <m/>
    <m/>
    <n v="70"/>
    <n v="70"/>
    <n v="70"/>
    <n v="70"/>
    <n v="70"/>
    <n v="70"/>
    <n v="70"/>
    <n v="70"/>
    <n v="70"/>
    <n v="70"/>
    <n v="70"/>
    <n v="70"/>
  </r>
  <r>
    <x v="1"/>
    <s v="Maintenance"/>
    <m/>
    <s v="Cloud activities (GI+CRO+VM patching),SSL/Venafi/LGW certs renewal,ASTRA vulnerabilities"/>
    <s v="SACCE Plus"/>
    <s v="Java"/>
    <s v="MDRG-RR"/>
    <s v="James Radtke"/>
    <x v="1"/>
    <x v="18"/>
    <x v="6"/>
    <x v="1"/>
    <s v="Ongoing"/>
    <x v="0"/>
    <m/>
    <n v="10"/>
    <n v="10"/>
    <n v="10"/>
    <n v="10"/>
    <n v="10"/>
    <n v="10"/>
    <m/>
    <m/>
    <m/>
    <m/>
    <n v="10"/>
    <n v="10"/>
    <n v="10"/>
    <n v="10"/>
    <n v="110"/>
    <n v="110"/>
    <n v="110"/>
    <n v="110"/>
    <n v="110"/>
    <n v="110"/>
    <n v="110"/>
    <n v="110"/>
  </r>
  <r>
    <x v="1"/>
    <s v="Maintenance"/>
    <m/>
    <s v="User Access to Application - Manual entry to DB/Guiding user"/>
    <s v="SACCE Plus"/>
    <s v="Java"/>
    <s v="MDRG-RR"/>
    <s v="James Radtke"/>
    <x v="1"/>
    <x v="18"/>
    <x v="6"/>
    <x v="1"/>
    <s v="Ongoing"/>
    <x v="0"/>
    <m/>
    <n v="10"/>
    <n v="10"/>
    <n v="10"/>
    <n v="10"/>
    <n v="10"/>
    <n v="10"/>
    <m/>
    <m/>
    <m/>
    <m/>
    <n v="10"/>
    <n v="10"/>
    <n v="10"/>
    <n v="10"/>
    <n v="10"/>
    <n v="10"/>
    <n v="10"/>
    <n v="10"/>
    <n v="10"/>
    <n v="10"/>
    <n v="10"/>
    <n v="10"/>
  </r>
  <r>
    <x v="1"/>
    <s v="Maintenance"/>
    <m/>
    <s v="Job Abends, User Queries, and Production Support"/>
    <s v="ICBT"/>
    <s v="Java"/>
    <s v="MDRG-RR"/>
    <s v="James Radtke"/>
    <x v="1"/>
    <x v="18"/>
    <x v="6"/>
    <x v="1"/>
    <s v="Ongoing"/>
    <x v="0"/>
    <m/>
    <n v="70"/>
    <n v="70"/>
    <n v="70"/>
    <n v="70"/>
    <n v="70"/>
    <n v="70"/>
    <m/>
    <m/>
    <m/>
    <m/>
    <n v="70"/>
    <n v="70"/>
    <n v="70"/>
    <n v="70"/>
    <n v="70"/>
    <n v="70"/>
    <n v="70"/>
    <n v="70"/>
    <n v="70"/>
    <n v="70"/>
    <n v="70"/>
    <n v="70"/>
  </r>
  <r>
    <x v="1"/>
    <s v="Maintenance"/>
    <m/>
    <s v="Password updates for mechid's/DB"/>
    <s v="ICBT"/>
    <s v="Java"/>
    <s v="MDRG-RR"/>
    <s v="James Radtke"/>
    <x v="1"/>
    <x v="18"/>
    <x v="6"/>
    <x v="1"/>
    <s v="Ongoing"/>
    <x v="0"/>
    <m/>
    <n v="20"/>
    <n v="20"/>
    <n v="20"/>
    <n v="20"/>
    <n v="20"/>
    <n v="20"/>
    <m/>
    <m/>
    <m/>
    <m/>
    <n v="20"/>
    <n v="20"/>
    <n v="20"/>
    <n v="20"/>
    <n v="20"/>
    <n v="20"/>
    <n v="20"/>
    <n v="20"/>
    <n v="20"/>
    <n v="20"/>
    <n v="20"/>
    <n v="20"/>
  </r>
  <r>
    <x v="1"/>
    <s v="Maintenance"/>
    <m/>
    <s v="GI upgrade"/>
    <s v="CCTP Scripting"/>
    <s v="Java"/>
    <s v="MDRG-RR"/>
    <s v="James Radtke"/>
    <x v="1"/>
    <x v="18"/>
    <x v="6"/>
    <x v="1"/>
    <s v="Ongoing"/>
    <x v="0"/>
    <m/>
    <n v="30"/>
    <n v="30"/>
    <n v="30"/>
    <n v="30"/>
    <n v="30"/>
    <n v="30"/>
    <n v="30"/>
    <n v="30"/>
    <n v="30"/>
    <n v="30"/>
    <n v="30"/>
    <n v="30"/>
    <n v="30"/>
    <n v="30"/>
    <n v="30"/>
    <n v="30"/>
    <n v="30"/>
    <n v="0"/>
    <n v="0"/>
    <n v="90"/>
    <n v="30"/>
    <n v="30"/>
  </r>
  <r>
    <x v="1"/>
    <s v="Maintenance"/>
    <m/>
    <s v="SSL certificate renewable NPRD"/>
    <s v="CCTP Scripting"/>
    <s v="Java"/>
    <s v="MDRG-RR"/>
    <s v="James Radtke"/>
    <x v="1"/>
    <x v="18"/>
    <x v="6"/>
    <x v="1"/>
    <s v="Ongoing"/>
    <x v="0"/>
    <m/>
    <n v="30"/>
    <n v="30"/>
    <n v="30"/>
    <n v="30"/>
    <n v="30"/>
    <n v="30"/>
    <n v="30"/>
    <n v="30"/>
    <n v="30"/>
    <n v="30"/>
    <n v="30"/>
    <n v="30"/>
    <n v="30"/>
    <n v="30"/>
    <n v="30"/>
    <n v="30"/>
    <n v="0"/>
    <n v="0"/>
    <n v="0"/>
    <n v="60"/>
    <n v="60"/>
    <n v="60"/>
  </r>
  <r>
    <x v="1"/>
    <s v="Maintenance"/>
    <m/>
    <s v="App Maintenace and bug fixing (PROD)"/>
    <s v="CCTP Scripting"/>
    <s v="Java"/>
    <s v="MDRG-RR"/>
    <s v="James Radtke"/>
    <x v="1"/>
    <x v="18"/>
    <x v="6"/>
    <x v="1"/>
    <s v="Ongoing"/>
    <x v="0"/>
    <m/>
    <n v="20"/>
    <n v="20"/>
    <n v="20"/>
    <n v="20"/>
    <n v="20"/>
    <n v="20"/>
    <n v="20"/>
    <n v="20"/>
    <n v="20"/>
    <n v="20"/>
    <n v="20"/>
    <n v="20"/>
    <n v="20"/>
    <n v="20"/>
    <n v="20"/>
    <n v="20"/>
    <n v="20"/>
    <n v="20"/>
    <n v="20"/>
    <n v="20"/>
    <n v="20"/>
    <n v="20"/>
  </r>
  <r>
    <x v="1"/>
    <s v="Maintenance"/>
    <m/>
    <s v="mechid password change activity nprd"/>
    <s v="BOSSSWRCAccess"/>
    <s v="Java"/>
    <s v="MDRG-RR"/>
    <s v="James Radtke"/>
    <x v="1"/>
    <x v="18"/>
    <x v="6"/>
    <x v="1"/>
    <s v="Ongoing"/>
    <x v="0"/>
    <m/>
    <n v="20"/>
    <n v="20"/>
    <n v="20"/>
    <n v="20"/>
    <n v="20"/>
    <n v="20"/>
    <n v="20"/>
    <n v="20"/>
    <n v="20"/>
    <n v="20"/>
    <n v="20"/>
    <n v="20"/>
    <n v="20"/>
    <n v="20"/>
    <n v="20"/>
    <n v="20"/>
    <n v="0"/>
    <n v="0"/>
    <n v="0"/>
    <n v="40"/>
    <n v="40"/>
    <n v="40"/>
  </r>
  <r>
    <x v="1"/>
    <s v="Maintenance"/>
    <m/>
    <s v="SSL Certificates renewable nprd"/>
    <s v="BOSSSWRCAccess"/>
    <s v="Java"/>
    <s v="MDRG-RR"/>
    <s v="James Radtke"/>
    <x v="1"/>
    <x v="18"/>
    <x v="6"/>
    <x v="1"/>
    <s v="Ongoing"/>
    <x v="0"/>
    <m/>
    <n v="30"/>
    <n v="30"/>
    <n v="30"/>
    <n v="30"/>
    <n v="30"/>
    <n v="30"/>
    <n v="30"/>
    <n v="30"/>
    <n v="30"/>
    <n v="30"/>
    <n v="30"/>
    <n v="30"/>
    <n v="30"/>
    <n v="30"/>
    <n v="30"/>
    <n v="30"/>
    <n v="0"/>
    <n v="0"/>
    <n v="0"/>
    <n v="60"/>
    <n v="60"/>
    <n v="60"/>
  </r>
  <r>
    <x v="1"/>
    <s v="Maintenance"/>
    <m/>
    <s v="Application Performance managment (Prod)"/>
    <s v="BOSSSWRCAccess"/>
    <s v="Java"/>
    <s v="MDRG-RR"/>
    <s v="James Radtke"/>
    <x v="1"/>
    <x v="18"/>
    <x v="6"/>
    <x v="1"/>
    <s v="Ongoing"/>
    <x v="0"/>
    <m/>
    <n v="30"/>
    <n v="30"/>
    <n v="30"/>
    <n v="30"/>
    <n v="30"/>
    <n v="30"/>
    <n v="30"/>
    <n v="30"/>
    <n v="30"/>
    <n v="30"/>
    <n v="30"/>
    <n v="30"/>
    <n v="30"/>
    <n v="30"/>
    <n v="30"/>
    <n v="30"/>
    <n v="30"/>
    <n v="30"/>
    <n v="30"/>
    <n v="30"/>
    <n v="30"/>
    <n v="30"/>
  </r>
  <r>
    <x v="1"/>
    <s v="Maintenance"/>
    <m/>
    <s v="log monitoring (Prod)"/>
    <s v="SBCButler"/>
    <s v="C, C++"/>
    <s v="MDRG-RR"/>
    <s v="James Radtke"/>
    <x v="1"/>
    <x v="18"/>
    <x v="6"/>
    <x v="1"/>
    <s v="Ongoing"/>
    <x v="0"/>
    <m/>
    <n v="20"/>
    <n v="20"/>
    <n v="20"/>
    <n v="20"/>
    <n v="20"/>
    <n v="20"/>
    <n v="20"/>
    <n v="20"/>
    <n v="20"/>
    <n v="20"/>
    <n v="20"/>
    <n v="20"/>
    <n v="20"/>
    <n v="20"/>
    <n v="20"/>
    <n v="20"/>
    <n v="20"/>
    <n v="20"/>
    <n v="20"/>
    <n v="20"/>
    <n v="20"/>
    <n v="20"/>
  </r>
  <r>
    <x v="1"/>
    <s v="Maintenance"/>
    <m/>
    <s v="Bug fixing (Prod)"/>
    <s v="SBCButler"/>
    <s v="C, C++"/>
    <s v="MDRG-RR"/>
    <s v="James Radtke"/>
    <x v="1"/>
    <x v="18"/>
    <x v="6"/>
    <x v="1"/>
    <s v="Ongoing"/>
    <x v="0"/>
    <m/>
    <n v="30"/>
    <n v="30"/>
    <n v="30"/>
    <n v="30"/>
    <n v="30"/>
    <n v="30"/>
    <n v="30"/>
    <n v="30"/>
    <n v="30"/>
    <n v="30"/>
    <n v="30"/>
    <n v="30"/>
    <n v="30"/>
    <n v="30"/>
    <n v="30"/>
    <n v="30"/>
    <n v="30"/>
    <n v="30"/>
    <n v="30"/>
    <n v="30"/>
    <n v="30"/>
    <n v="30"/>
  </r>
  <r>
    <x v="1"/>
    <s v="Maintenance"/>
    <m/>
    <s v="User queries and Tickets (Prod)"/>
    <s v="SBCButler"/>
    <s v="C, C++"/>
    <s v="MDRG-RR"/>
    <s v="James Radtke"/>
    <x v="1"/>
    <x v="18"/>
    <x v="6"/>
    <x v="1"/>
    <s v="Ongoing"/>
    <x v="0"/>
    <m/>
    <n v="30"/>
    <n v="30"/>
    <n v="30"/>
    <n v="30"/>
    <n v="30"/>
    <n v="30"/>
    <n v="30"/>
    <n v="30"/>
    <n v="30"/>
    <n v="30"/>
    <n v="30"/>
    <n v="30"/>
    <n v="30"/>
    <n v="30"/>
    <n v="30"/>
    <n v="30"/>
    <n v="30"/>
    <n v="30"/>
    <n v="30"/>
    <n v="30"/>
    <n v="30"/>
    <n v="30"/>
  </r>
  <r>
    <x v="1"/>
    <s v="Maintenance"/>
    <m/>
    <s v="SSL Certificates renewable nprd"/>
    <s v="BIS/BAM"/>
    <s v="Java"/>
    <s v="MDRG-RR"/>
    <s v="James Radtke"/>
    <x v="1"/>
    <x v="18"/>
    <x v="6"/>
    <x v="1"/>
    <s v="Ongoing"/>
    <x v="0"/>
    <m/>
    <n v="30"/>
    <n v="30"/>
    <n v="30"/>
    <n v="30"/>
    <n v="30"/>
    <n v="30"/>
    <n v="30"/>
    <n v="30"/>
    <n v="30"/>
    <n v="30"/>
    <n v="30"/>
    <n v="30"/>
    <n v="30"/>
    <n v="30"/>
    <n v="30"/>
    <n v="30"/>
    <n v="0"/>
    <n v="0"/>
    <n v="0"/>
    <n v="60"/>
    <n v="60"/>
    <n v="60"/>
  </r>
  <r>
    <x v="1"/>
    <s v="Maintenance"/>
    <m/>
    <s v="GI upgrade NPRD"/>
    <s v="BIS/BAM"/>
    <s v="Java"/>
    <s v="MDRG-RR"/>
    <s v="James Radtke"/>
    <x v="1"/>
    <x v="18"/>
    <x v="6"/>
    <x v="1"/>
    <s v="Ongoing"/>
    <x v="0"/>
    <m/>
    <n v="30"/>
    <n v="30"/>
    <n v="30"/>
    <n v="30"/>
    <n v="30"/>
    <n v="30"/>
    <n v="30"/>
    <n v="30"/>
    <n v="30"/>
    <n v="30"/>
    <n v="30"/>
    <n v="30"/>
    <n v="30"/>
    <n v="30"/>
    <n v="30"/>
    <n v="30"/>
    <n v="0"/>
    <n v="0"/>
    <n v="0"/>
    <n v="60"/>
    <n v="60"/>
    <n v="60"/>
  </r>
  <r>
    <x v="1"/>
    <s v="Maintenance"/>
    <m/>
    <s v="mechid password change activity nprd"/>
    <s v="BIS/BAM"/>
    <s v="Java"/>
    <s v="MDRG-RR"/>
    <s v="James Radtke"/>
    <x v="1"/>
    <x v="18"/>
    <x v="6"/>
    <x v="1"/>
    <s v="Ongoing"/>
    <x v="0"/>
    <m/>
    <n v="20"/>
    <n v="20"/>
    <n v="20"/>
    <n v="20"/>
    <n v="20"/>
    <n v="20"/>
    <n v="20"/>
    <n v="20"/>
    <n v="20"/>
    <n v="20"/>
    <n v="20"/>
    <n v="20"/>
    <n v="20"/>
    <n v="20"/>
    <n v="20"/>
    <n v="20"/>
    <n v="0"/>
    <n v="0"/>
    <n v="0"/>
    <n v="40"/>
    <n v="40"/>
    <n v="40"/>
  </r>
  <r>
    <x v="1"/>
    <s v="Maintenance"/>
    <m/>
    <s v="App Maintenace and bug fixing (PROD)"/>
    <s v="BIS/BAM"/>
    <s v="Java"/>
    <s v="MDRG-RR"/>
    <s v="James Radtke"/>
    <x v="1"/>
    <x v="18"/>
    <x v="6"/>
    <x v="1"/>
    <s v="Ongoing"/>
    <x v="0"/>
    <m/>
    <n v="60"/>
    <n v="60"/>
    <n v="60"/>
    <n v="60"/>
    <n v="60"/>
    <n v="60"/>
    <n v="60"/>
    <n v="60"/>
    <n v="60"/>
    <n v="60"/>
    <n v="60"/>
    <n v="60"/>
    <n v="60"/>
    <n v="60"/>
    <n v="60"/>
    <n v="60"/>
    <n v="20"/>
    <n v="40"/>
    <n v="40"/>
    <n v="90"/>
    <n v="90"/>
    <n v="80"/>
  </r>
  <r>
    <x v="1"/>
    <s v="Maintenance"/>
    <m/>
    <s v="log monitoring (Prod)"/>
    <s v="ATTEaseLauncher"/>
    <s v="C, C++"/>
    <s v="MDRG-RR"/>
    <s v="James Radtke"/>
    <x v="1"/>
    <x v="18"/>
    <x v="6"/>
    <x v="1"/>
    <s v="Ongoing"/>
    <x v="0"/>
    <m/>
    <n v="20"/>
    <n v="20"/>
    <n v="20"/>
    <n v="20"/>
    <n v="20"/>
    <n v="20"/>
    <n v="20"/>
    <n v="20"/>
    <n v="20"/>
    <n v="20"/>
    <n v="20"/>
    <n v="20"/>
    <n v="20"/>
    <n v="20"/>
    <n v="20"/>
    <n v="20"/>
    <n v="20"/>
    <n v="20"/>
    <n v="20"/>
    <n v="20"/>
    <n v="20"/>
    <n v="20"/>
  </r>
  <r>
    <x v="1"/>
    <s v="Maintenance"/>
    <m/>
    <s v="Bug fixing (Prod)"/>
    <s v="ATTEaseLauncher"/>
    <s v="C, C++"/>
    <s v="MDRG-RR"/>
    <s v="James Radtke"/>
    <x v="1"/>
    <x v="18"/>
    <x v="6"/>
    <x v="1"/>
    <s v="Ongoing"/>
    <x v="0"/>
    <m/>
    <n v="30"/>
    <n v="30"/>
    <n v="30"/>
    <n v="30"/>
    <n v="30"/>
    <n v="30"/>
    <n v="30"/>
    <n v="30"/>
    <n v="30"/>
    <n v="30"/>
    <n v="30"/>
    <n v="30"/>
    <n v="30"/>
    <n v="30"/>
    <n v="30"/>
    <n v="30"/>
    <n v="30"/>
    <n v="30"/>
    <n v="30"/>
    <n v="30"/>
    <n v="30"/>
    <n v="30"/>
  </r>
  <r>
    <x v="1"/>
    <s v="Maintenance"/>
    <m/>
    <s v="User queries and Tickets (Prod)"/>
    <s v="ATTEaseLauncher"/>
    <s v="C, C++"/>
    <s v="MDRG-RR"/>
    <s v="James Radtke"/>
    <x v="1"/>
    <x v="18"/>
    <x v="6"/>
    <x v="1"/>
    <s v="Ongoing"/>
    <x v="0"/>
    <m/>
    <n v="30"/>
    <n v="30"/>
    <n v="30"/>
    <n v="30"/>
    <n v="30"/>
    <n v="30"/>
    <n v="30"/>
    <n v="30"/>
    <n v="30"/>
    <n v="30"/>
    <n v="30"/>
    <n v="30"/>
    <n v="30"/>
    <n v="30"/>
    <n v="30"/>
    <n v="30"/>
    <n v="30"/>
    <n v="30"/>
    <n v="30"/>
    <n v="30"/>
    <n v="30"/>
    <n v="30"/>
  </r>
  <r>
    <x v="1"/>
    <s v="Maintenance"/>
    <m/>
    <s v="Cloud activities (GI+CRO+VM patching),SSL/Venafi/LGW certs renewal,ASTRA vulnerabilities"/>
    <s v="ICBT"/>
    <s v="Java"/>
    <s v="MDRG-RR"/>
    <s v="James Radtke"/>
    <x v="1"/>
    <x v="18"/>
    <x v="6"/>
    <x v="1"/>
    <s v="Ongoing"/>
    <x v="0"/>
    <m/>
    <n v="20"/>
    <n v="20"/>
    <n v="20"/>
    <n v="20"/>
    <n v="20"/>
    <n v="20"/>
    <m/>
    <m/>
    <m/>
    <m/>
    <n v="20"/>
    <n v="20"/>
    <n v="20"/>
    <n v="20"/>
    <n v="150"/>
    <n v="150"/>
    <n v="150"/>
    <n v="150"/>
    <n v="150"/>
    <n v="150"/>
    <n v="150"/>
    <n v="150"/>
  </r>
  <r>
    <x v="1"/>
    <s v="Maintenance"/>
    <m/>
    <s v="AVT vulnerabilities/AVT scan fixes"/>
    <s v="ICBT"/>
    <s v="Java"/>
    <s v="MDRG-RR"/>
    <s v="James Radtke"/>
    <x v="1"/>
    <x v="18"/>
    <x v="6"/>
    <x v="1"/>
    <s v="Ongoing"/>
    <x v="0"/>
    <m/>
    <m/>
    <m/>
    <m/>
    <m/>
    <n v="30"/>
    <n v="30"/>
    <n v="30"/>
    <n v="30"/>
    <n v="30"/>
    <n v="30"/>
    <m/>
    <m/>
    <m/>
    <m/>
    <n v="50"/>
    <n v="50"/>
    <n v="50"/>
    <n v="50"/>
    <n v="50"/>
    <n v="50"/>
    <n v="50"/>
    <n v="50"/>
  </r>
  <r>
    <x v="1"/>
    <s v="Maintenance"/>
    <m/>
    <s v="TL-Mgnmt- Narmada"/>
    <s v="iCBT"/>
    <s v="Java"/>
    <s v="MDRG-RR"/>
    <s v="James Radtke"/>
    <x v="1"/>
    <x v="18"/>
    <x v="6"/>
    <x v="1"/>
    <s v="Ongoing"/>
    <x v="0"/>
    <m/>
    <m/>
    <m/>
    <m/>
    <m/>
    <m/>
    <m/>
    <m/>
    <m/>
    <m/>
    <m/>
    <n v="116"/>
    <n v="116"/>
    <n v="116"/>
    <n v="116"/>
    <n v="116"/>
    <n v="116"/>
    <n v="116"/>
    <n v="116"/>
    <n v="116"/>
    <n v="116"/>
    <n v="116"/>
    <n v="116"/>
  </r>
  <r>
    <x v="0"/>
    <s v="PID"/>
    <m/>
    <s v="ICBT Azure migration"/>
    <s v="ICBT"/>
    <s v="Java"/>
    <s v="MDRG-RR"/>
    <s v="James Radtke"/>
    <x v="1"/>
    <x v="18"/>
    <x v="6"/>
    <x v="9"/>
    <s v="Aug-22"/>
    <x v="0"/>
    <n v="3450"/>
    <n v="480"/>
    <n v="480"/>
    <m/>
    <m/>
    <m/>
    <m/>
    <m/>
    <m/>
    <m/>
    <m/>
    <n v="480"/>
    <n v="480"/>
    <m/>
    <m/>
    <m/>
    <m/>
    <m/>
    <m/>
    <m/>
    <m/>
    <m/>
    <m/>
  </r>
  <r>
    <x v="1"/>
    <s v="MWR"/>
    <m/>
    <s v="mechid,Voltage password change activity nprd"/>
    <s v="Dashboard"/>
    <s v="Java"/>
    <s v="MDRG-RR"/>
    <s v="James Radtke"/>
    <x v="1"/>
    <x v="18"/>
    <x v="6"/>
    <x v="9"/>
    <s v="Aug-22"/>
    <x v="1"/>
    <n v="160"/>
    <n v="40"/>
    <n v="40"/>
    <n v="40"/>
    <n v="40"/>
    <n v="40"/>
    <n v="40"/>
    <n v="40"/>
    <n v="40"/>
    <n v="40"/>
    <n v="40"/>
    <m/>
    <n v="80"/>
    <n v="80"/>
    <m/>
    <m/>
    <m/>
    <m/>
    <m/>
    <m/>
    <m/>
    <m/>
    <m/>
  </r>
  <r>
    <x v="1"/>
    <s v="Maintenance"/>
    <m/>
    <s v="Data Source and DB link removal"/>
    <s v="Dashboard"/>
    <s v="Java"/>
    <s v="MDRG-RR"/>
    <s v="James Radtke"/>
    <x v="1"/>
    <x v="18"/>
    <x v="6"/>
    <x v="5"/>
    <s v="Nov-22"/>
    <x v="0"/>
    <n v="100"/>
    <n v="50"/>
    <n v="50"/>
    <n v="50"/>
    <n v="50"/>
    <n v="50"/>
    <n v="50"/>
    <n v="50"/>
    <n v="50"/>
    <n v="50"/>
    <n v="50"/>
    <m/>
    <m/>
    <m/>
    <m/>
    <n v="50"/>
    <n v="50"/>
    <m/>
    <m/>
    <m/>
    <m/>
    <m/>
    <m/>
  </r>
  <r>
    <x v="1"/>
    <s v="Maintenance"/>
    <m/>
    <s v="Monitoring OS/DB Patching, AVT Scan"/>
    <s v="Dashboard"/>
    <s v="Java"/>
    <s v="MDRG-RR"/>
    <s v="James Radtke"/>
    <x v="1"/>
    <x v="18"/>
    <x v="6"/>
    <x v="1"/>
    <s v="Ongoing"/>
    <x v="0"/>
    <m/>
    <n v="50"/>
    <n v="50"/>
    <n v="50"/>
    <n v="50"/>
    <n v="50"/>
    <n v="50"/>
    <n v="50"/>
    <n v="50"/>
    <n v="50"/>
    <n v="50"/>
    <n v="50"/>
    <n v="50"/>
    <n v="50"/>
    <n v="50"/>
    <n v="50"/>
    <n v="50"/>
    <n v="30"/>
    <n v="30"/>
    <n v="30"/>
    <n v="70"/>
    <n v="70"/>
    <n v="70"/>
  </r>
  <r>
    <x v="1"/>
    <s v="Maintenance"/>
    <m/>
    <s v="User queries and Tickets (Prod)"/>
    <s v="Dashboard"/>
    <s v="Java"/>
    <s v="MDRG-RR"/>
    <s v="James Radtke"/>
    <x v="1"/>
    <x v="18"/>
    <x v="6"/>
    <x v="1"/>
    <s v="Ongoing"/>
    <x v="0"/>
    <m/>
    <n v="50"/>
    <n v="50"/>
    <n v="50"/>
    <n v="50"/>
    <n v="50"/>
    <n v="50"/>
    <n v="50"/>
    <n v="50"/>
    <n v="50"/>
    <n v="50"/>
    <n v="50"/>
    <n v="50"/>
    <n v="50"/>
    <n v="50"/>
    <n v="50"/>
    <n v="50"/>
    <n v="50"/>
    <n v="50"/>
    <n v="50"/>
    <n v="50"/>
    <n v="50"/>
    <n v="50"/>
  </r>
  <r>
    <x v="1"/>
    <s v="Maintenance"/>
    <m/>
    <s v="Bug fixing (Prod)"/>
    <s v="Dashboard"/>
    <s v="Java"/>
    <s v="MDRG-RR"/>
    <s v="James Radtke"/>
    <x v="1"/>
    <x v="18"/>
    <x v="6"/>
    <x v="1"/>
    <s v="Ongoing"/>
    <x v="0"/>
    <m/>
    <n v="150"/>
    <n v="150"/>
    <n v="150"/>
    <n v="150"/>
    <n v="150"/>
    <n v="150"/>
    <n v="150"/>
    <n v="150"/>
    <n v="150"/>
    <n v="150"/>
    <n v="150"/>
    <n v="150"/>
    <n v="150"/>
    <n v="150"/>
    <n v="150"/>
    <n v="150"/>
    <n v="50"/>
    <n v="50"/>
    <n v="100"/>
    <n v="100"/>
    <n v="100"/>
    <n v="100"/>
  </r>
  <r>
    <x v="1"/>
    <s v="Maintenance"/>
    <m/>
    <s v="OS Patching (Prod/NRD)"/>
    <s v="ABPS"/>
    <s v="Proc C, React JS"/>
    <s v="MDRG-RR"/>
    <s v="James Koernig"/>
    <x v="1"/>
    <x v="18"/>
    <x v="6"/>
    <x v="1"/>
    <s v="Ongoing"/>
    <x v="0"/>
    <m/>
    <m/>
    <n v="10"/>
    <n v="10"/>
    <m/>
    <m/>
    <m/>
    <m/>
    <m/>
    <m/>
    <m/>
    <n v="50"/>
    <n v="50"/>
    <n v="50"/>
    <n v="50"/>
    <n v="50"/>
    <n v="10"/>
    <m/>
    <m/>
    <m/>
    <n v="10"/>
    <n v="10"/>
    <n v="10"/>
  </r>
  <r>
    <x v="0"/>
    <s v="SMB"/>
    <m/>
    <s v="CCTP-Scripting Windows 11 Certification"/>
    <s v="CCTP Scripting"/>
    <s v="Java"/>
    <s v="MDRG-RR"/>
    <s v="James Radtke"/>
    <x v="1"/>
    <x v="18"/>
    <x v="6"/>
    <x v="9"/>
    <s v="Aug-22"/>
    <x v="0"/>
    <n v="70"/>
    <m/>
    <m/>
    <m/>
    <m/>
    <m/>
    <m/>
    <m/>
    <m/>
    <m/>
    <m/>
    <m/>
    <n v="70"/>
    <m/>
    <m/>
    <m/>
    <m/>
    <m/>
    <m/>
    <m/>
    <m/>
    <m/>
    <m/>
  </r>
  <r>
    <x v="1"/>
    <s v="Maintenance"/>
    <m/>
    <s v="Mechid password change activity for Datarouter and for voltage  (Prod/NRD)"/>
    <s v="ABPS"/>
    <s v="Proc C, React JS"/>
    <s v="MDRG-RR"/>
    <s v="James Koernig"/>
    <x v="1"/>
    <x v="18"/>
    <x v="6"/>
    <x v="1"/>
    <s v="Ongoing"/>
    <x v="0"/>
    <m/>
    <m/>
    <m/>
    <m/>
    <m/>
    <m/>
    <m/>
    <m/>
    <m/>
    <m/>
    <m/>
    <n v="80"/>
    <n v="80"/>
    <n v="80"/>
    <n v="80"/>
    <n v="80"/>
    <n v="10"/>
    <m/>
    <m/>
    <m/>
    <n v="10"/>
    <n v="10"/>
    <n v="10"/>
  </r>
  <r>
    <x v="1"/>
    <s v="Maintenance"/>
    <m/>
    <s v="Key rotation (Prod/NRD)"/>
    <s v="ABPS"/>
    <s v="Proc C, React JS"/>
    <s v="MDRG-RR"/>
    <s v="James Koernig"/>
    <x v="1"/>
    <x v="18"/>
    <x v="6"/>
    <x v="1"/>
    <s v="Ongoing"/>
    <x v="0"/>
    <m/>
    <m/>
    <m/>
    <m/>
    <m/>
    <m/>
    <m/>
    <m/>
    <m/>
    <m/>
    <m/>
    <n v="30"/>
    <n v="30"/>
    <n v="30"/>
    <n v="30"/>
    <n v="30"/>
    <n v="30"/>
    <n v="30"/>
    <m/>
    <m/>
    <n v="30"/>
    <n v="30"/>
    <n v="30"/>
  </r>
  <r>
    <x v="1"/>
    <s v="Maintenance"/>
    <m/>
    <s v="MQ certificate renewal (Prod)"/>
    <s v="ABPS"/>
    <s v="Proc C, React JS"/>
    <s v="MDRG-RR"/>
    <s v="James Koernig"/>
    <x v="1"/>
    <x v="18"/>
    <x v="6"/>
    <x v="1"/>
    <s v="Ongoing"/>
    <x v="0"/>
    <m/>
    <m/>
    <m/>
    <m/>
    <m/>
    <m/>
    <m/>
    <m/>
    <m/>
    <m/>
    <m/>
    <n v="40"/>
    <n v="40"/>
    <n v="40"/>
    <n v="40"/>
    <n v="40"/>
    <n v="20"/>
    <m/>
    <m/>
    <m/>
    <m/>
    <n v="20"/>
    <n v="20"/>
  </r>
  <r>
    <x v="0"/>
    <s v="SMB"/>
    <m/>
    <s v="WMQ Jar upgradation/removal"/>
    <s v="BOSSSWRCAccess"/>
    <s v="Java"/>
    <s v="MDRG-RR"/>
    <s v="James Radtke"/>
    <x v="1"/>
    <x v="18"/>
    <x v="6"/>
    <x v="5"/>
    <s v="Nov-22"/>
    <x v="0"/>
    <n v="360"/>
    <m/>
    <m/>
    <m/>
    <m/>
    <m/>
    <m/>
    <m/>
    <m/>
    <m/>
    <m/>
    <m/>
    <n v="60"/>
    <n v="100"/>
    <n v="100"/>
    <n v="100"/>
    <m/>
    <m/>
    <m/>
    <m/>
    <m/>
    <m/>
    <m/>
  </r>
  <r>
    <x v="1"/>
    <s v="Maintenance"/>
    <m/>
    <s v="Chase Decryption (monthly) (Prod)"/>
    <s v="ABPS"/>
    <s v="Proc C, React JS"/>
    <s v="MDRG-RR"/>
    <s v="James Koernig"/>
    <x v="1"/>
    <x v="18"/>
    <x v="6"/>
    <x v="1"/>
    <s v="Ongoing"/>
    <x v="0"/>
    <m/>
    <n v="10"/>
    <n v="10"/>
    <n v="10"/>
    <n v="10"/>
    <m/>
    <m/>
    <m/>
    <m/>
    <m/>
    <m/>
    <n v="10"/>
    <n v="10"/>
    <n v="10"/>
    <n v="10"/>
    <n v="10"/>
    <n v="10"/>
    <n v="10"/>
    <n v="10"/>
    <n v="10"/>
    <n v="10"/>
    <n v="10"/>
    <n v="10"/>
  </r>
  <r>
    <x v="1"/>
    <s v="Maintenance"/>
    <m/>
    <s v="Mid Add/Update (Prod)"/>
    <s v="ABPS"/>
    <s v="Proc C, React JS"/>
    <s v="MDRG-RR"/>
    <s v="James Koernig"/>
    <x v="1"/>
    <x v="18"/>
    <x v="6"/>
    <x v="1"/>
    <s v="Ongoing"/>
    <x v="0"/>
    <m/>
    <n v="2"/>
    <n v="2"/>
    <n v="2"/>
    <n v="2"/>
    <m/>
    <m/>
    <m/>
    <m/>
    <m/>
    <m/>
    <n v="8"/>
    <n v="8"/>
    <n v="8"/>
    <n v="8"/>
    <n v="8"/>
    <n v="8"/>
    <n v="8"/>
    <n v="8"/>
    <n v="8"/>
    <n v="8"/>
    <n v="8"/>
    <n v="8"/>
  </r>
  <r>
    <x v="1"/>
    <s v="Maintenance"/>
    <m/>
    <s v="User Queries and Tickets (Prod)"/>
    <s v="ABPS"/>
    <s v="Proc C, React JS"/>
    <s v="MDRG-RR"/>
    <s v="James Koernig"/>
    <x v="1"/>
    <x v="18"/>
    <x v="6"/>
    <x v="1"/>
    <s v="Ongoing"/>
    <x v="0"/>
    <m/>
    <m/>
    <m/>
    <m/>
    <m/>
    <m/>
    <m/>
    <m/>
    <m/>
    <m/>
    <m/>
    <n v="20"/>
    <n v="20"/>
    <n v="20"/>
    <n v="20"/>
    <n v="20"/>
    <n v="20"/>
    <n v="20"/>
    <n v="20"/>
    <n v="20"/>
    <n v="20"/>
    <n v="20"/>
    <n v="20"/>
  </r>
  <r>
    <x v="1"/>
    <s v="Maintenance"/>
    <m/>
    <s v="File missing details check enquired by EMAS (Prod)"/>
    <s v="ABPS"/>
    <s v="Proc C, React JS"/>
    <s v="MDRG-RR"/>
    <s v="James Koernig"/>
    <x v="1"/>
    <x v="18"/>
    <x v="6"/>
    <x v="1"/>
    <s v="Ongoing"/>
    <x v="0"/>
    <m/>
    <m/>
    <m/>
    <m/>
    <m/>
    <m/>
    <m/>
    <m/>
    <m/>
    <m/>
    <m/>
    <n v="20"/>
    <n v="20"/>
    <n v="20"/>
    <n v="20"/>
    <n v="20"/>
    <n v="20"/>
    <n v="20"/>
    <n v="20"/>
    <n v="20"/>
    <n v="20"/>
    <n v="20"/>
    <n v="20"/>
  </r>
  <r>
    <x v="1"/>
    <s v="Maintenance"/>
    <m/>
    <s v="DFR Split issue (Prod)"/>
    <s v="ABPS"/>
    <s v="Proc C, React JS"/>
    <s v="MDRG-RR"/>
    <s v="James Koernig"/>
    <x v="1"/>
    <x v="18"/>
    <x v="6"/>
    <x v="1"/>
    <s v="Ongoing"/>
    <x v="0"/>
    <m/>
    <m/>
    <m/>
    <m/>
    <m/>
    <m/>
    <m/>
    <m/>
    <m/>
    <m/>
    <m/>
    <n v="8"/>
    <n v="8"/>
    <n v="8"/>
    <n v="8"/>
    <n v="8"/>
    <n v="2"/>
    <n v="2"/>
    <n v="2"/>
    <n v="2"/>
    <n v="2"/>
    <n v="2"/>
    <n v="2"/>
  </r>
  <r>
    <x v="1"/>
    <s v="Maintenance"/>
    <m/>
    <s v="Chase file release (Prod)"/>
    <s v="ABPS"/>
    <s v="Proc C, React JS"/>
    <s v="MDRG-RR"/>
    <s v="James Koernig"/>
    <x v="1"/>
    <x v="18"/>
    <x v="6"/>
    <x v="1"/>
    <s v="Ongoing"/>
    <x v="0"/>
    <m/>
    <m/>
    <m/>
    <m/>
    <m/>
    <m/>
    <m/>
    <m/>
    <m/>
    <m/>
    <m/>
    <n v="4"/>
    <n v="4"/>
    <n v="4"/>
    <n v="4"/>
    <n v="4"/>
    <n v="4"/>
    <n v="4"/>
    <n v="4"/>
    <n v="4"/>
    <n v="4"/>
    <n v="4"/>
    <n v="4"/>
  </r>
  <r>
    <x v="1"/>
    <s v="Maintenance"/>
    <m/>
    <s v="CopyBMDS Process (Prod)"/>
    <s v="ABPS"/>
    <s v="Proc C, React JS"/>
    <s v="MDRG-RR"/>
    <s v="James Koernig"/>
    <x v="1"/>
    <x v="18"/>
    <x v="6"/>
    <x v="1"/>
    <s v="Ongoing"/>
    <x v="0"/>
    <m/>
    <m/>
    <m/>
    <m/>
    <m/>
    <m/>
    <m/>
    <m/>
    <m/>
    <m/>
    <m/>
    <n v="4"/>
    <n v="4"/>
    <n v="4"/>
    <n v="4"/>
    <n v="4"/>
    <n v="4"/>
    <n v="4"/>
    <n v="4"/>
    <n v="4"/>
    <n v="4"/>
    <n v="4"/>
    <n v="4"/>
  </r>
  <r>
    <x v="1"/>
    <s v="Maintenance"/>
    <m/>
    <s v="E012N missing file  (Prod)"/>
    <s v="ABPS"/>
    <s v="Proc C, React JS"/>
    <s v="MDRG-RR"/>
    <s v="James Koernig"/>
    <x v="1"/>
    <x v="18"/>
    <x v="6"/>
    <x v="1"/>
    <s v="Ongoing"/>
    <x v="0"/>
    <m/>
    <m/>
    <m/>
    <m/>
    <m/>
    <m/>
    <m/>
    <m/>
    <m/>
    <m/>
    <m/>
    <n v="4"/>
    <n v="4"/>
    <n v="4"/>
    <n v="4"/>
    <n v="4"/>
    <n v="4"/>
    <n v="4"/>
    <n v="4"/>
    <n v="4"/>
    <n v="4"/>
    <n v="4"/>
    <n v="4"/>
  </r>
  <r>
    <x v="1"/>
    <s v="Maintenance"/>
    <m/>
    <s v="Prepaid refund activity (Ad hoc) (Prod)"/>
    <s v="ABPS"/>
    <s v="Proc C, React JS"/>
    <s v="MDRG-RR"/>
    <s v="James Koernig"/>
    <x v="1"/>
    <x v="18"/>
    <x v="6"/>
    <x v="1"/>
    <s v="Ongoing"/>
    <x v="0"/>
    <m/>
    <m/>
    <m/>
    <m/>
    <m/>
    <m/>
    <m/>
    <m/>
    <m/>
    <m/>
    <m/>
    <n v="4"/>
    <n v="4"/>
    <n v="4"/>
    <n v="4"/>
    <n v="4"/>
    <n v="4"/>
    <n v="4"/>
    <n v="4"/>
    <n v="4"/>
    <n v="4"/>
    <n v="4"/>
    <n v="4"/>
  </r>
  <r>
    <x v="1"/>
    <s v="Maintenance"/>
    <m/>
    <s v="Prepaid Customer charge investigation (Adhoc) (Prod)"/>
    <s v="ABPS"/>
    <s v="Proc C, React JS"/>
    <s v="MDRG-RR"/>
    <s v="James Koernig"/>
    <x v="1"/>
    <x v="18"/>
    <x v="6"/>
    <x v="1"/>
    <s v="Ongoing"/>
    <x v="0"/>
    <m/>
    <m/>
    <m/>
    <m/>
    <m/>
    <m/>
    <m/>
    <m/>
    <m/>
    <m/>
    <m/>
    <n v="4"/>
    <n v="4"/>
    <n v="4"/>
    <n v="4"/>
    <n v="4"/>
    <n v="4"/>
    <n v="4"/>
    <n v="4"/>
    <n v="4"/>
    <n v="4"/>
    <n v="4"/>
    <n v="4"/>
  </r>
  <r>
    <x v="1"/>
    <s v="Maintenance"/>
    <m/>
    <s v="Sequence Number( Adhoc)"/>
    <s v="ABPS"/>
    <s v="Proc C, React JS"/>
    <s v="MDRG-RR"/>
    <s v="James Koernig"/>
    <x v="1"/>
    <x v="18"/>
    <x v="6"/>
    <x v="1"/>
    <s v="Ongoing"/>
    <x v="0"/>
    <m/>
    <m/>
    <m/>
    <m/>
    <m/>
    <m/>
    <m/>
    <m/>
    <m/>
    <m/>
    <m/>
    <n v="4"/>
    <n v="4"/>
    <n v="4"/>
    <n v="4"/>
    <n v="4"/>
    <n v="4"/>
    <n v="4"/>
    <n v="4"/>
    <n v="4"/>
    <n v="4"/>
    <n v="4"/>
    <n v="4"/>
  </r>
  <r>
    <x v="1"/>
    <s v="Maintenance"/>
    <m/>
    <s v="Customer/User queries in PROD environment"/>
    <s v="ABPS"/>
    <s v="Proc C, React JS"/>
    <s v="MDRG-RR"/>
    <s v="James Koernig"/>
    <x v="1"/>
    <x v="18"/>
    <x v="6"/>
    <x v="1"/>
    <s v="Ongoing"/>
    <x v="0"/>
    <m/>
    <m/>
    <m/>
    <m/>
    <m/>
    <m/>
    <m/>
    <m/>
    <m/>
    <m/>
    <m/>
    <m/>
    <m/>
    <m/>
    <m/>
    <n v="40"/>
    <n v="40"/>
    <n v="40"/>
    <n v="40"/>
    <n v="40"/>
    <n v="40"/>
    <n v="40"/>
    <n v="40"/>
  </r>
  <r>
    <x v="1"/>
    <s v="Maintenance"/>
    <m/>
    <s v="TCP error for CPS (Prod)"/>
    <s v="ABPS"/>
    <s v="Proc C, React JS"/>
    <s v="MDRG-RR"/>
    <s v="James Koernig"/>
    <x v="1"/>
    <x v="18"/>
    <x v="6"/>
    <x v="1"/>
    <s v="Ongoing"/>
    <x v="0"/>
    <m/>
    <m/>
    <m/>
    <m/>
    <m/>
    <m/>
    <m/>
    <m/>
    <m/>
    <m/>
    <m/>
    <n v="4"/>
    <n v="4"/>
    <n v="4"/>
    <n v="4"/>
    <n v="4"/>
    <n v="4"/>
    <n v="4"/>
    <n v="4"/>
    <n v="4"/>
    <n v="4"/>
    <n v="4"/>
    <n v="4"/>
  </r>
  <r>
    <x v="0"/>
    <s v="PID"/>
    <m/>
    <s v="EMBUS Retirement"/>
    <s v="Dashboard"/>
    <s v="Java"/>
    <s v="MDRG-RR"/>
    <s v="James Radtke"/>
    <x v="1"/>
    <x v="18"/>
    <x v="6"/>
    <x v="4"/>
    <s v="Jul-22"/>
    <x v="0"/>
    <n v="750"/>
    <n v="300"/>
    <n v="300"/>
    <n v="150"/>
    <m/>
    <m/>
    <m/>
    <m/>
    <m/>
    <m/>
    <m/>
    <n v="300"/>
    <n v="300"/>
    <n v="150"/>
    <m/>
    <m/>
    <m/>
    <m/>
    <m/>
    <m/>
    <m/>
    <m/>
    <m/>
  </r>
  <r>
    <x v="0"/>
    <s v="PID"/>
    <m/>
    <s v="BIS Apps: Migration CORBA to REST call "/>
    <s v="Dashboard"/>
    <s v="Java"/>
    <s v="MDRG-RR"/>
    <s v="James Radtke"/>
    <x v="1"/>
    <x v="18"/>
    <x v="6"/>
    <x v="13"/>
    <s v="Jan-23"/>
    <x v="0"/>
    <n v="1780"/>
    <n v="600"/>
    <n v="600"/>
    <n v="600"/>
    <n v="600"/>
    <n v="600"/>
    <m/>
    <m/>
    <m/>
    <m/>
    <m/>
    <m/>
    <m/>
    <n v="600"/>
    <n v="600"/>
    <n v="100"/>
    <n v="300"/>
    <n v="80"/>
    <n v="100"/>
    <m/>
    <m/>
    <m/>
    <m/>
  </r>
  <r>
    <x v="0"/>
    <s v="SMB"/>
    <m/>
    <s v="Dashboard Windows 11 Certification"/>
    <s v="Dashboard"/>
    <s v="Java"/>
    <s v="MDRG-RR"/>
    <s v="James Radtke"/>
    <x v="1"/>
    <x v="18"/>
    <x v="6"/>
    <x v="9"/>
    <s v="Aug-22"/>
    <x v="0"/>
    <n v="70"/>
    <m/>
    <m/>
    <m/>
    <m/>
    <m/>
    <m/>
    <m/>
    <m/>
    <m/>
    <m/>
    <m/>
    <n v="70"/>
    <m/>
    <m/>
    <m/>
    <m/>
    <m/>
    <m/>
    <m/>
    <m/>
    <m/>
    <m/>
  </r>
  <r>
    <x v="0"/>
    <s v="SMB"/>
    <m/>
    <s v="CIMBIS  retirement"/>
    <s v="Dashboard"/>
    <s v="Java"/>
    <s v="MDRG-RR"/>
    <s v="James Radtke"/>
    <x v="1"/>
    <x v="18"/>
    <x v="6"/>
    <x v="13"/>
    <s v="Jan-23"/>
    <x v="0"/>
    <n v="200"/>
    <m/>
    <m/>
    <m/>
    <m/>
    <m/>
    <m/>
    <m/>
    <m/>
    <m/>
    <m/>
    <m/>
    <m/>
    <m/>
    <m/>
    <m/>
    <n v="100"/>
    <n v="100"/>
    <m/>
    <m/>
    <m/>
    <m/>
    <m/>
  </r>
  <r>
    <x v="0"/>
    <s v="SMB"/>
    <m/>
    <s v="Inadequate Account Lockout after 5 Attempts"/>
    <s v="Dashboard"/>
    <s v="Java"/>
    <s v="MDRG-RR"/>
    <s v="James Radtke"/>
    <x v="1"/>
    <x v="18"/>
    <x v="6"/>
    <x v="13"/>
    <s v="Jan-23"/>
    <x v="0"/>
    <n v="600"/>
    <m/>
    <m/>
    <m/>
    <m/>
    <m/>
    <m/>
    <m/>
    <m/>
    <m/>
    <m/>
    <m/>
    <m/>
    <n v="100"/>
    <n v="200"/>
    <n v="300"/>
    <m/>
    <m/>
    <m/>
    <m/>
    <m/>
    <m/>
    <m/>
  </r>
  <r>
    <x v="1"/>
    <s v="MWR"/>
    <m/>
    <s v="Prod Database and Database OS Patching"/>
    <s v="Dashboard"/>
    <s v="Java"/>
    <s v="MDRG-RR"/>
    <s v="James Radtke"/>
    <x v="1"/>
    <x v="18"/>
    <x v="6"/>
    <x v="12"/>
    <s v="Mar-23"/>
    <x v="0"/>
    <n v="160"/>
    <m/>
    <m/>
    <m/>
    <m/>
    <m/>
    <m/>
    <m/>
    <m/>
    <m/>
    <m/>
    <m/>
    <n v="80"/>
    <n v="80"/>
    <m/>
    <m/>
    <m/>
    <m/>
    <m/>
    <m/>
    <m/>
    <m/>
    <m/>
  </r>
  <r>
    <x v="1"/>
    <s v="MWR"/>
    <m/>
    <s v="Prod Database Password Change Activity"/>
    <s v="Dashboard"/>
    <s v="Java"/>
    <s v="MDRG-RR"/>
    <s v="James Radtke"/>
    <x v="1"/>
    <x v="18"/>
    <x v="6"/>
    <x v="6"/>
    <s v="Sep-22"/>
    <x v="0"/>
    <n v="160"/>
    <m/>
    <m/>
    <m/>
    <m/>
    <m/>
    <m/>
    <m/>
    <m/>
    <m/>
    <m/>
    <m/>
    <m/>
    <n v="80"/>
    <n v="80"/>
    <m/>
    <m/>
    <m/>
    <m/>
    <m/>
    <m/>
    <m/>
    <m/>
  </r>
  <r>
    <x v="1"/>
    <s v="MWR"/>
    <m/>
    <s v="Launch Ease West and SW from Dashboard GUI"/>
    <s v="Dashboard"/>
    <s v="Java"/>
    <s v="MDRG-RR"/>
    <s v="James Radtke"/>
    <x v="1"/>
    <x v="18"/>
    <x v="6"/>
    <x v="0"/>
    <s v="Dec-22"/>
    <x v="0"/>
    <n v="250"/>
    <m/>
    <m/>
    <m/>
    <m/>
    <m/>
    <m/>
    <m/>
    <m/>
    <m/>
    <m/>
    <m/>
    <m/>
    <m/>
    <m/>
    <n v="100"/>
    <n v="150"/>
    <m/>
    <m/>
    <m/>
    <m/>
    <m/>
    <m/>
  </r>
  <r>
    <x v="1"/>
    <s v="MWR"/>
    <m/>
    <s v="User should see login screen if navigating to direct URL"/>
    <s v="Dashboard"/>
    <s v="Java"/>
    <s v="MDRG-RR"/>
    <s v="James Radtke"/>
    <x v="1"/>
    <x v="18"/>
    <x v="6"/>
    <x v="0"/>
    <s v="Dec-22"/>
    <x v="0"/>
    <n v="250"/>
    <m/>
    <m/>
    <m/>
    <m/>
    <m/>
    <m/>
    <m/>
    <m/>
    <m/>
    <m/>
    <m/>
    <m/>
    <m/>
    <n v="100"/>
    <n v="50"/>
    <n v="100"/>
    <m/>
    <m/>
    <m/>
    <m/>
    <m/>
    <m/>
  </r>
  <r>
    <x v="0"/>
    <s v="PID"/>
    <m/>
    <s v="SecMod ABPS Informix Migration and Rewrite"/>
    <s v="ABPS"/>
    <s v="Proc C, React JS"/>
    <s v="MDRG-RR"/>
    <s v="James Koernig"/>
    <x v="1"/>
    <x v="18"/>
    <x v="6"/>
    <x v="20"/>
    <s v="Aug-23"/>
    <x v="0"/>
    <n v="30"/>
    <n v="1000"/>
    <n v="1000"/>
    <n v="1000"/>
    <n v="1000"/>
    <m/>
    <m/>
    <m/>
    <m/>
    <m/>
    <m/>
    <n v="10"/>
    <n v="10"/>
    <n v="10"/>
    <n v="10"/>
    <m/>
    <m/>
    <m/>
    <m/>
    <m/>
    <m/>
    <m/>
    <m/>
  </r>
  <r>
    <x v="0"/>
    <s v="PID"/>
    <m/>
    <s v="CPS MQ migration"/>
    <s v="ABPS"/>
    <s v="Proc C, React JS"/>
    <s v="MDRG-RR"/>
    <s v="James Koernig"/>
    <x v="1"/>
    <x v="18"/>
    <x v="6"/>
    <x v="12"/>
    <s v="Mar-23"/>
    <x v="0"/>
    <n v="1500"/>
    <m/>
    <m/>
    <m/>
    <m/>
    <m/>
    <m/>
    <m/>
    <m/>
    <m/>
    <m/>
    <m/>
    <m/>
    <m/>
    <m/>
    <m/>
    <m/>
    <n v="300"/>
    <n v="400"/>
    <n v="400"/>
    <n v="400"/>
    <m/>
    <m/>
  </r>
  <r>
    <x v="0"/>
    <s v="PID"/>
    <m/>
    <s v="ABPS - PI 1-Billing SaaS Globys1"/>
    <s v="ABPS"/>
    <s v="Proc C, React JS"/>
    <s v="MDRG-RR"/>
    <s v="James Koernig"/>
    <x v="1"/>
    <x v="18"/>
    <x v="6"/>
    <x v="8"/>
    <s v="TBD"/>
    <x v="1"/>
    <n v="900"/>
    <n v="10"/>
    <n v="10"/>
    <n v="100"/>
    <n v="100"/>
    <m/>
    <m/>
    <m/>
    <m/>
    <m/>
    <m/>
    <n v="1"/>
    <n v="1"/>
    <n v="1"/>
    <n v="1"/>
    <m/>
    <m/>
    <m/>
    <m/>
    <m/>
    <m/>
    <m/>
    <m/>
  </r>
  <r>
    <x v="2"/>
    <s v="EMAS"/>
    <m/>
    <s v="EMAS - App Support"/>
    <s v="EMAS App Support"/>
    <s v="Ops"/>
    <s v="EMAS App Support"/>
    <s v="Om Bansal"/>
    <x v="3"/>
    <x v="19"/>
    <x v="6"/>
    <x v="1"/>
    <s v="Ongoing"/>
    <x v="0"/>
    <m/>
    <m/>
    <m/>
    <m/>
    <m/>
    <m/>
    <m/>
    <m/>
    <m/>
    <m/>
    <m/>
    <n v="1344"/>
    <n v="1344"/>
    <n v="1344"/>
    <n v="1344"/>
    <n v="1152"/>
    <n v="852"/>
    <n v="852"/>
    <n v="852"/>
    <n v="852"/>
    <n v="852"/>
    <n v="852"/>
    <n v="852"/>
  </r>
  <r>
    <x v="2"/>
    <s v="EMAS"/>
    <m/>
    <s v="EMAS - Cloud"/>
    <s v="EMAS Cloud"/>
    <s v="Ops"/>
    <s v="EMAS Cloud"/>
    <s v="Om Bansal"/>
    <x v="3"/>
    <x v="19"/>
    <x v="6"/>
    <x v="1"/>
    <s v="Ongoing"/>
    <x v="0"/>
    <m/>
    <m/>
    <m/>
    <m/>
    <m/>
    <m/>
    <m/>
    <m/>
    <m/>
    <m/>
    <m/>
    <n v="1536"/>
    <n v="1536"/>
    <n v="1536"/>
    <n v="1536"/>
    <n v="1344"/>
    <n v="1344"/>
    <n v="1172"/>
    <n v="1172"/>
    <n v="1172"/>
    <n v="1172"/>
    <n v="1172"/>
    <n v="1172"/>
  </r>
  <r>
    <x v="0"/>
    <s v="PID"/>
    <m/>
    <s v="497825 - BDS Mainframe Modernization "/>
    <s v="ADJUST"/>
    <s v="Cobol, DB2"/>
    <s v="JW"/>
    <s v="Ruben Rodriguez "/>
    <x v="0"/>
    <x v="20"/>
    <x v="0"/>
    <x v="4"/>
    <s v="Jul-22"/>
    <x v="0"/>
    <n v="60"/>
    <m/>
    <m/>
    <m/>
    <m/>
    <m/>
    <m/>
    <m/>
    <m/>
    <m/>
    <n v="20"/>
    <m/>
    <m/>
    <m/>
    <m/>
    <m/>
    <m/>
    <m/>
    <m/>
    <m/>
    <m/>
    <m/>
    <m/>
  </r>
  <r>
    <x v="0"/>
    <s v="PID"/>
    <m/>
    <s v="409937 - Add CAC to UUT in Telco West Biller CR230335"/>
    <s v="ADJUST"/>
    <s v="Cobol, DB2"/>
    <s v="JW"/>
    <s v="Ruben Rodriguez "/>
    <x v="0"/>
    <x v="20"/>
    <x v="0"/>
    <x v="5"/>
    <s v="Nov-22"/>
    <x v="0"/>
    <n v="250"/>
    <m/>
    <m/>
    <m/>
    <m/>
    <m/>
    <m/>
    <m/>
    <m/>
    <m/>
    <n v="50"/>
    <n v="50"/>
    <n v="60"/>
    <n v="50"/>
    <n v="20"/>
    <n v="20"/>
    <m/>
    <m/>
    <m/>
    <m/>
    <m/>
    <m/>
    <m/>
  </r>
  <r>
    <x v="0"/>
    <s v="PID"/>
    <m/>
    <s v="409937(a) - Add CAC to UUT in Telco West Biller"/>
    <s v="AIM"/>
    <s v="Cobol, DB2"/>
    <s v="JW"/>
    <s v="Ruben Rodriguez "/>
    <x v="0"/>
    <x v="20"/>
    <x v="0"/>
    <x v="5"/>
    <s v="Nov-22"/>
    <x v="0"/>
    <n v="225"/>
    <m/>
    <m/>
    <m/>
    <m/>
    <m/>
    <m/>
    <m/>
    <m/>
    <m/>
    <n v="50"/>
    <n v="50"/>
    <n v="50"/>
    <n v="25"/>
    <n v="25"/>
    <n v="25"/>
    <m/>
    <m/>
    <m/>
    <m/>
    <m/>
    <m/>
    <m/>
  </r>
  <r>
    <x v="0"/>
    <s v="PID"/>
    <m/>
    <s v="497825 - BDS Mainframe Modernization "/>
    <s v="C/CA"/>
    <s v="Cobol, DB2"/>
    <s v="JW"/>
    <s v="Ruben Rodriguez "/>
    <x v="0"/>
    <x v="20"/>
    <x v="0"/>
    <x v="4"/>
    <s v="Jul-22"/>
    <x v="0"/>
    <n v="20"/>
    <m/>
    <m/>
    <m/>
    <m/>
    <m/>
    <m/>
    <m/>
    <m/>
    <m/>
    <n v="20"/>
    <m/>
    <m/>
    <m/>
    <m/>
    <m/>
    <m/>
    <m/>
    <m/>
    <m/>
    <m/>
    <m/>
    <m/>
  </r>
  <r>
    <x v="0"/>
    <s v="PID"/>
    <m/>
    <s v="497825 - BDS Mainframe Modernization "/>
    <s v="DT"/>
    <s v="Cobol, DB2"/>
    <s v="JW"/>
    <s v="Ruben Rodriguez "/>
    <x v="0"/>
    <x v="20"/>
    <x v="0"/>
    <x v="4"/>
    <s v="Jul-22"/>
    <x v="0"/>
    <n v="20"/>
    <m/>
    <m/>
    <m/>
    <m/>
    <m/>
    <m/>
    <m/>
    <m/>
    <m/>
    <n v="20"/>
    <m/>
    <m/>
    <m/>
    <m/>
    <m/>
    <m/>
    <m/>
    <m/>
    <m/>
    <m/>
    <m/>
    <m/>
  </r>
  <r>
    <x v="0"/>
    <s v="PID"/>
    <m/>
    <s v="497825 - BDS Mainframe Modernization "/>
    <s v="ADJUST"/>
    <s v="Cobol, DB2"/>
    <s v="JW"/>
    <s v="Ruben Rodriguez "/>
    <x v="0"/>
    <x v="20"/>
    <x v="0"/>
    <x v="4"/>
    <s v="Jul-22"/>
    <x v="0"/>
    <n v="20"/>
    <m/>
    <m/>
    <m/>
    <m/>
    <m/>
    <m/>
    <m/>
    <m/>
    <m/>
    <n v="20"/>
    <m/>
    <m/>
    <m/>
    <m/>
    <m/>
    <m/>
    <m/>
    <m/>
    <m/>
    <m/>
    <m/>
    <m/>
  </r>
  <r>
    <x v="0"/>
    <s v="PID"/>
    <m/>
    <s v="497825 - BDS Mainframe Modernization "/>
    <s v="AIM"/>
    <s v="Cobol, DB2"/>
    <s v="JW"/>
    <s v="Ruben Rodriguez "/>
    <x v="0"/>
    <x v="20"/>
    <x v="0"/>
    <x v="4"/>
    <s v="Jul-22"/>
    <x v="0"/>
    <n v="20"/>
    <m/>
    <m/>
    <m/>
    <m/>
    <m/>
    <m/>
    <m/>
    <m/>
    <m/>
    <n v="20"/>
    <m/>
    <m/>
    <m/>
    <m/>
    <m/>
    <m/>
    <m/>
    <m/>
    <m/>
    <m/>
    <m/>
    <m/>
  </r>
  <r>
    <x v="0"/>
    <s v="PID"/>
    <m/>
    <s v="497825 - BDS Mainframe Modernization "/>
    <s v="EBMIS"/>
    <s v="Java"/>
    <s v="MDRG-RR"/>
    <s v="Ruben Rodriguez "/>
    <x v="0"/>
    <x v="18"/>
    <x v="6"/>
    <x v="4"/>
    <s v="Jul-22"/>
    <x v="0"/>
    <n v="20"/>
    <m/>
    <m/>
    <m/>
    <m/>
    <m/>
    <m/>
    <m/>
    <m/>
    <m/>
    <n v="20"/>
    <m/>
    <m/>
    <m/>
    <m/>
    <m/>
    <m/>
    <m/>
    <m/>
    <m/>
    <m/>
    <m/>
    <m/>
  </r>
  <r>
    <x v="0"/>
    <s v="PID"/>
    <m/>
    <s v="497343 - Replace Everest CX0447"/>
    <s v="UPSE-SWBT/PB"/>
    <s v="Proc C"/>
    <s v="JW"/>
    <s v="Ruben Rodriguez "/>
    <x v="0"/>
    <x v="20"/>
    <x v="0"/>
    <x v="6"/>
    <s v="Sep-22"/>
    <x v="0"/>
    <n v="186"/>
    <m/>
    <m/>
    <m/>
    <m/>
    <m/>
    <m/>
    <m/>
    <m/>
    <m/>
    <n v="40"/>
    <n v="40"/>
    <n v="40"/>
    <n v="40"/>
    <m/>
    <m/>
    <m/>
    <m/>
    <m/>
    <m/>
    <m/>
    <m/>
    <m/>
  </r>
  <r>
    <x v="0"/>
    <s v="PID"/>
    <m/>
    <s v="504037 - AMPD Azure Migration"/>
    <s v="DT"/>
    <s v="Cobol, DB2"/>
    <s v="JW"/>
    <s v="Ruben Rodriguez "/>
    <x v="0"/>
    <x v="20"/>
    <x v="0"/>
    <x v="9"/>
    <s v="Aug-22"/>
    <x v="0"/>
    <n v="70"/>
    <m/>
    <m/>
    <m/>
    <m/>
    <m/>
    <m/>
    <m/>
    <m/>
    <n v="20"/>
    <n v="40"/>
    <n v="10"/>
    <m/>
    <m/>
    <m/>
    <m/>
    <m/>
    <m/>
    <m/>
    <m/>
    <m/>
    <m/>
    <m/>
  </r>
  <r>
    <x v="0"/>
    <s v="PID"/>
    <m/>
    <s v="504548- - U2L Migration CAPM"/>
    <s v="AIM"/>
    <s v="Cobol, DB2"/>
    <s v="JW"/>
    <s v="Ruben Rodriguez "/>
    <x v="0"/>
    <x v="20"/>
    <x v="0"/>
    <x v="5"/>
    <s v="Nov-22"/>
    <x v="1"/>
    <n v="120"/>
    <m/>
    <m/>
    <m/>
    <m/>
    <m/>
    <m/>
    <m/>
    <m/>
    <m/>
    <n v="30"/>
    <n v="30"/>
    <n v="30"/>
    <n v="30"/>
    <m/>
    <m/>
    <m/>
    <m/>
    <m/>
    <m/>
    <m/>
    <m/>
    <m/>
  </r>
  <r>
    <x v="0"/>
    <s v="PID"/>
    <m/>
    <s v="504548- - U2L Migration CAPM"/>
    <s v="C/CA"/>
    <s v="Cobol, DB2"/>
    <s v="JW"/>
    <s v="Ruben Rodriguez "/>
    <x v="0"/>
    <x v="20"/>
    <x v="0"/>
    <x v="5"/>
    <s v="Nov-22"/>
    <x v="1"/>
    <n v="150"/>
    <m/>
    <m/>
    <m/>
    <m/>
    <m/>
    <m/>
    <m/>
    <m/>
    <n v="30"/>
    <n v="30"/>
    <n v="30"/>
    <n v="30"/>
    <n v="30"/>
    <m/>
    <m/>
    <m/>
    <m/>
    <m/>
    <m/>
    <m/>
    <m/>
    <m/>
  </r>
  <r>
    <x v="0"/>
    <s v="PID"/>
    <m/>
    <s v="493546 - CALNET 4 migration phase 5"/>
    <s v="C/CA"/>
    <s v="Cobol, DB2"/>
    <s v="JW"/>
    <s v="Ruben Rodriguez "/>
    <x v="0"/>
    <x v="20"/>
    <x v="0"/>
    <x v="6"/>
    <s v="Sep-22"/>
    <x v="0"/>
    <n v="60"/>
    <m/>
    <m/>
    <m/>
    <m/>
    <m/>
    <m/>
    <m/>
    <m/>
    <m/>
    <n v="10"/>
    <n v="20"/>
    <n v="20"/>
    <n v="10"/>
    <m/>
    <m/>
    <m/>
    <m/>
    <m/>
    <m/>
    <m/>
    <m/>
    <m/>
  </r>
  <r>
    <x v="0"/>
    <s v="PID"/>
    <m/>
    <s v="501214 - Vista Retirement "/>
    <s v="PR"/>
    <s v="Cobol, DB2"/>
    <s v="JW"/>
    <s v="Ruben Rodriguez "/>
    <x v="0"/>
    <x v="20"/>
    <x v="0"/>
    <x v="5"/>
    <s v="Nov-22"/>
    <x v="0"/>
    <n v="40"/>
    <m/>
    <m/>
    <m/>
    <m/>
    <m/>
    <m/>
    <m/>
    <m/>
    <n v="10"/>
    <n v="10"/>
    <n v="5"/>
    <n v="5"/>
    <n v="5"/>
    <n v="5"/>
    <n v="20"/>
    <m/>
    <m/>
    <m/>
    <m/>
    <m/>
    <m/>
    <m/>
  </r>
  <r>
    <x v="0"/>
    <s v="PID"/>
    <m/>
    <s v="OOM, Large Business Collections Platform Modernization"/>
    <s v="AIM"/>
    <s v="Cobol, DB2"/>
    <s v="JW"/>
    <s v="Ruben Rodriguez "/>
    <x v="0"/>
    <x v="20"/>
    <x v="0"/>
    <x v="8"/>
    <s v="TBD"/>
    <x v="1"/>
    <n v="175"/>
    <m/>
    <m/>
    <m/>
    <m/>
    <m/>
    <m/>
    <m/>
    <m/>
    <m/>
    <m/>
    <m/>
    <m/>
    <m/>
    <m/>
    <m/>
    <m/>
    <m/>
    <m/>
    <m/>
    <m/>
    <m/>
    <m/>
  </r>
  <r>
    <x v="0"/>
    <s v="PID"/>
    <m/>
    <s v="503220 - Billing SaaS Globys - Phase 2"/>
    <s v="C/CA"/>
    <s v="Cobol, DB2"/>
    <s v="JW"/>
    <s v="Ruben Rodriguez "/>
    <x v="0"/>
    <x v="20"/>
    <x v="0"/>
    <x v="8"/>
    <s v="TBD"/>
    <x v="1"/>
    <n v="280"/>
    <m/>
    <m/>
    <m/>
    <m/>
    <m/>
    <m/>
    <m/>
    <m/>
    <m/>
    <m/>
    <m/>
    <m/>
    <m/>
    <m/>
    <m/>
    <m/>
    <m/>
    <m/>
    <m/>
    <m/>
    <m/>
    <m/>
  </r>
  <r>
    <x v="1"/>
    <s v="MWR"/>
    <m/>
    <s v="1982470 - for deploying COBL V6 changes in AIM."/>
    <s v="AIM"/>
    <s v="Cobol, DB2"/>
    <s v="JW"/>
    <s v="Ruben Rodriguez "/>
    <x v="0"/>
    <x v="20"/>
    <x v="0"/>
    <x v="4"/>
    <s v="Jul-22"/>
    <x v="0"/>
    <n v="100"/>
    <m/>
    <m/>
    <m/>
    <m/>
    <m/>
    <m/>
    <m/>
    <m/>
    <n v="50"/>
    <n v="50"/>
    <m/>
    <m/>
    <m/>
    <m/>
    <m/>
    <m/>
    <m/>
    <m/>
    <m/>
    <m/>
    <m/>
    <m/>
  </r>
  <r>
    <x v="1"/>
    <s v="MWR"/>
    <m/>
    <s v="1984746 - for deploying COBL V6 changes for S0C7"/>
    <s v="ADJUST"/>
    <s v="Cobol, DB2"/>
    <s v="JW"/>
    <s v="Ruben Rodriguez "/>
    <x v="0"/>
    <x v="20"/>
    <x v="0"/>
    <x v="7"/>
    <s v="Jun-22"/>
    <x v="0"/>
    <n v="100"/>
    <m/>
    <m/>
    <m/>
    <m/>
    <m/>
    <m/>
    <m/>
    <m/>
    <n v="100"/>
    <m/>
    <m/>
    <m/>
    <m/>
    <m/>
    <m/>
    <m/>
    <m/>
    <m/>
    <m/>
    <m/>
    <m/>
    <m/>
  </r>
  <r>
    <x v="0"/>
    <s v="SMB"/>
    <m/>
    <s v=" RAP database update for RCC code"/>
    <s v="RAP"/>
    <s v="Cobol, DB2"/>
    <s v="JW"/>
    <s v="Ruben Rodriguez "/>
    <x v="0"/>
    <x v="20"/>
    <x v="0"/>
    <x v="4"/>
    <s v="Jul-22"/>
    <x v="0"/>
    <n v="25"/>
    <m/>
    <m/>
    <m/>
    <m/>
    <m/>
    <m/>
    <m/>
    <m/>
    <m/>
    <n v="25"/>
    <m/>
    <m/>
    <m/>
    <m/>
    <m/>
    <m/>
    <m/>
    <m/>
    <m/>
    <m/>
    <m/>
    <m/>
  </r>
  <r>
    <x v="0"/>
    <s v="SMB"/>
    <m/>
    <s v="VK-EARP Syncsort Analysis phase 1"/>
    <s v="VK EARP"/>
    <s v="Cobol, DB2"/>
    <s v="JW"/>
    <s v="Ruben Rodriguez "/>
    <x v="0"/>
    <x v="20"/>
    <x v="0"/>
    <x v="7"/>
    <s v="Jun-22"/>
    <x v="0"/>
    <n v="16"/>
    <m/>
    <m/>
    <m/>
    <m/>
    <m/>
    <m/>
    <m/>
    <m/>
    <n v="8"/>
    <n v="8"/>
    <m/>
    <m/>
    <m/>
    <m/>
    <m/>
    <m/>
    <m/>
    <m/>
    <m/>
    <m/>
    <m/>
    <m/>
  </r>
  <r>
    <x v="0"/>
    <s v="SMB"/>
    <m/>
    <s v="PR Syncsort Analysis phase 1"/>
    <s v="PR"/>
    <s v="Cobol, DB2"/>
    <s v="JW"/>
    <s v="Ruben Rodriguez "/>
    <x v="0"/>
    <x v="20"/>
    <x v="0"/>
    <x v="7"/>
    <s v="Jun-22"/>
    <x v="0"/>
    <n v="16"/>
    <m/>
    <m/>
    <m/>
    <m/>
    <m/>
    <m/>
    <m/>
    <m/>
    <n v="8"/>
    <n v="8"/>
    <m/>
    <m/>
    <m/>
    <m/>
    <m/>
    <m/>
    <m/>
    <m/>
    <m/>
    <m/>
    <m/>
    <m/>
  </r>
  <r>
    <x v="0"/>
    <s v="SMB"/>
    <m/>
    <s v="OSI Syncsort Analysis phase 1"/>
    <s v="OSI"/>
    <s v="Cobol, DB2"/>
    <s v="JW"/>
    <s v="Ruben Rodriguez "/>
    <x v="0"/>
    <x v="20"/>
    <x v="0"/>
    <x v="7"/>
    <s v="Jun-22"/>
    <x v="0"/>
    <n v="16"/>
    <m/>
    <m/>
    <m/>
    <m/>
    <m/>
    <m/>
    <m/>
    <m/>
    <n v="8"/>
    <n v="8"/>
    <m/>
    <m/>
    <m/>
    <m/>
    <m/>
    <m/>
    <m/>
    <m/>
    <m/>
    <m/>
    <m/>
    <m/>
  </r>
  <r>
    <x v="0"/>
    <s v="SMB"/>
    <m/>
    <s v="ADJUST  Syncsort Analysis phase 1"/>
    <s v="ADJUST"/>
    <s v="Cobol, DB2"/>
    <s v="JW"/>
    <s v="Ruben Rodriguez "/>
    <x v="0"/>
    <x v="20"/>
    <x v="0"/>
    <x v="7"/>
    <s v="Jun-22"/>
    <x v="0"/>
    <n v="16"/>
    <m/>
    <m/>
    <m/>
    <m/>
    <m/>
    <m/>
    <m/>
    <m/>
    <n v="8"/>
    <n v="8"/>
    <m/>
    <m/>
    <m/>
    <m/>
    <m/>
    <m/>
    <m/>
    <m/>
    <m/>
    <m/>
    <m/>
    <m/>
  </r>
  <r>
    <x v="0"/>
    <s v="SMB"/>
    <m/>
    <s v="RAP Syncsort Analysis phase 1"/>
    <s v="RAP"/>
    <s v="Cobol, DB2"/>
    <s v="JW"/>
    <s v="Ruben Rodriguez "/>
    <x v="0"/>
    <x v="20"/>
    <x v="0"/>
    <x v="7"/>
    <s v="Jun-22"/>
    <x v="0"/>
    <n v="16"/>
    <m/>
    <m/>
    <m/>
    <m/>
    <m/>
    <m/>
    <m/>
    <m/>
    <n v="8"/>
    <n v="8"/>
    <m/>
    <m/>
    <m/>
    <m/>
    <m/>
    <m/>
    <m/>
    <m/>
    <m/>
    <m/>
    <m/>
    <m/>
  </r>
  <r>
    <x v="0"/>
    <s v="SMB"/>
    <m/>
    <s v="RA Syncsort Analysis phase 1"/>
    <s v="RA"/>
    <s v="Cobol, DB2"/>
    <s v="JW"/>
    <s v="Ruben Rodriguez "/>
    <x v="0"/>
    <x v="20"/>
    <x v="0"/>
    <x v="7"/>
    <s v="Jun-22"/>
    <x v="0"/>
    <n v="16"/>
    <m/>
    <m/>
    <m/>
    <m/>
    <m/>
    <m/>
    <m/>
    <m/>
    <n v="8"/>
    <n v="8"/>
    <m/>
    <m/>
    <m/>
    <m/>
    <m/>
    <m/>
    <m/>
    <m/>
    <m/>
    <m/>
    <m/>
    <m/>
  </r>
  <r>
    <x v="0"/>
    <s v="SMB"/>
    <m/>
    <s v="C/CA ECF Syncsort Analysis phase 1"/>
    <s v="CCA ECF"/>
    <s v=".Net"/>
    <s v="JW"/>
    <s v="Ruben Rodriguez "/>
    <x v="0"/>
    <x v="20"/>
    <x v="0"/>
    <x v="7"/>
    <s v="Jun-22"/>
    <x v="0"/>
    <n v="16"/>
    <m/>
    <m/>
    <m/>
    <m/>
    <m/>
    <m/>
    <m/>
    <m/>
    <n v="8"/>
    <n v="8"/>
    <m/>
    <m/>
    <m/>
    <m/>
    <m/>
    <m/>
    <m/>
    <m/>
    <m/>
    <m/>
    <m/>
    <m/>
  </r>
  <r>
    <x v="0"/>
    <s v="SMB"/>
    <m/>
    <s v="C/CA Syncsort Analysis phase 1"/>
    <s v="C/CA"/>
    <s v="Cobol, DB2"/>
    <s v="JW"/>
    <s v="Ruben Rodriguez "/>
    <x v="0"/>
    <x v="20"/>
    <x v="0"/>
    <x v="7"/>
    <s v="Jun-22"/>
    <x v="0"/>
    <n v="16"/>
    <m/>
    <m/>
    <m/>
    <m/>
    <m/>
    <m/>
    <m/>
    <m/>
    <n v="8"/>
    <n v="8"/>
    <m/>
    <m/>
    <m/>
    <m/>
    <m/>
    <m/>
    <m/>
    <m/>
    <m/>
    <m/>
    <m/>
    <m/>
  </r>
  <r>
    <x v="0"/>
    <s v="SMB"/>
    <m/>
    <s v="VK EARP SYNCSORT UPGRADE PHASE 2"/>
    <s v="VK EARP"/>
    <s v="Cobol, DB2"/>
    <s v="JW"/>
    <s v="Ruben Rodriguez "/>
    <x v="0"/>
    <x v="20"/>
    <x v="0"/>
    <x v="9"/>
    <s v="Aug-22"/>
    <x v="0"/>
    <n v="30"/>
    <m/>
    <m/>
    <m/>
    <m/>
    <m/>
    <m/>
    <m/>
    <m/>
    <m/>
    <n v="20"/>
    <n v="10"/>
    <m/>
    <m/>
    <m/>
    <m/>
    <m/>
    <m/>
    <m/>
    <m/>
    <m/>
    <m/>
    <m/>
  </r>
  <r>
    <x v="0"/>
    <s v="SMB"/>
    <m/>
    <s v="RAP SYNCSORT UPGRADE PHASE 2"/>
    <s v="RAP"/>
    <s v="Cobol, DB2"/>
    <s v="JW"/>
    <s v="Ruben Rodriguez "/>
    <x v="0"/>
    <x v="20"/>
    <x v="0"/>
    <x v="9"/>
    <s v="Aug-22"/>
    <x v="0"/>
    <n v="10"/>
    <m/>
    <m/>
    <m/>
    <m/>
    <m/>
    <m/>
    <m/>
    <m/>
    <m/>
    <n v="5"/>
    <n v="5"/>
    <m/>
    <m/>
    <m/>
    <m/>
    <m/>
    <m/>
    <m/>
    <m/>
    <m/>
    <m/>
    <m/>
  </r>
  <r>
    <x v="0"/>
    <s v="SMB"/>
    <m/>
    <s v="PR SYNCSORT UPGRADE PHASE 2"/>
    <s v="PR"/>
    <s v="Cobol, DB2"/>
    <s v="JW"/>
    <s v="Ruben Rodriguez "/>
    <x v="0"/>
    <x v="20"/>
    <x v="0"/>
    <x v="9"/>
    <s v="Aug-22"/>
    <x v="0"/>
    <n v="10"/>
    <m/>
    <m/>
    <m/>
    <m/>
    <m/>
    <m/>
    <m/>
    <m/>
    <m/>
    <n v="5"/>
    <n v="5"/>
    <m/>
    <m/>
    <m/>
    <m/>
    <m/>
    <m/>
    <m/>
    <m/>
    <m/>
    <m/>
    <m/>
  </r>
  <r>
    <x v="0"/>
    <s v="SMB"/>
    <m/>
    <s v="C/CA SYNCSORT UPGRADE PHASE 2"/>
    <s v="C/CA"/>
    <s v="Cobol, DB2"/>
    <s v="JW"/>
    <s v="Ruben Rodriguez "/>
    <x v="0"/>
    <x v="20"/>
    <x v="0"/>
    <x v="9"/>
    <s v="Aug-22"/>
    <x v="0"/>
    <n v="10"/>
    <m/>
    <m/>
    <m/>
    <m/>
    <m/>
    <m/>
    <m/>
    <m/>
    <m/>
    <n v="5"/>
    <n v="5"/>
    <m/>
    <m/>
    <m/>
    <m/>
    <m/>
    <m/>
    <m/>
    <m/>
    <m/>
    <m/>
    <m/>
  </r>
  <r>
    <x v="1"/>
    <s v="MWR"/>
    <m/>
    <s v="EBMIS Syncsort Analysis, testing and validation"/>
    <s v="EBMIS"/>
    <s v="Java"/>
    <s v="MDRG-RR"/>
    <s v="Ruben Rodriguez "/>
    <x v="0"/>
    <x v="18"/>
    <x v="6"/>
    <x v="9"/>
    <s v="Aug-22"/>
    <x v="0"/>
    <n v="50"/>
    <m/>
    <m/>
    <m/>
    <m/>
    <m/>
    <m/>
    <m/>
    <m/>
    <n v="10"/>
    <n v="20"/>
    <n v="20"/>
    <m/>
    <m/>
    <m/>
    <m/>
    <m/>
    <m/>
    <m/>
    <m/>
    <m/>
    <m/>
    <m/>
  </r>
  <r>
    <x v="1"/>
    <s v="MWR"/>
    <m/>
    <s v="UPSE SYNCSORT UPGRADE PHASE 2"/>
    <s v="UPSE-SWBT/PB"/>
    <s v="Proc C"/>
    <s v="JW"/>
    <s v="Ruben Rodriguez "/>
    <x v="0"/>
    <x v="20"/>
    <x v="0"/>
    <x v="9"/>
    <s v="Aug-22"/>
    <x v="0"/>
    <n v="50"/>
    <m/>
    <m/>
    <m/>
    <m/>
    <m/>
    <m/>
    <m/>
    <m/>
    <n v="10"/>
    <n v="20"/>
    <n v="20"/>
    <m/>
    <m/>
    <m/>
    <m/>
    <m/>
    <m/>
    <m/>
    <m/>
    <m/>
    <m/>
    <m/>
  </r>
  <r>
    <x v="1"/>
    <s v="Maintenance"/>
    <m/>
    <s v="TL-Mgmt's - Ashish Ranjan"/>
    <s v="GRP-JW"/>
    <s v="Cobol, DB2"/>
    <s v="JW"/>
    <s v="Ruben Rodriguez "/>
    <x v="0"/>
    <x v="20"/>
    <x v="0"/>
    <x v="1"/>
    <s v="Ongoing"/>
    <x v="0"/>
    <m/>
    <m/>
    <m/>
    <m/>
    <m/>
    <m/>
    <m/>
    <n v="86"/>
    <n v="86"/>
    <n v="86"/>
    <n v="86"/>
    <n v="86"/>
    <n v="86"/>
    <n v="86"/>
    <n v="86"/>
    <n v="86"/>
    <n v="86"/>
    <n v="86"/>
    <n v="86"/>
    <n v="86"/>
    <n v="86"/>
    <n v="86"/>
    <n v="86"/>
  </r>
  <r>
    <x v="1"/>
    <s v="Maintenance"/>
    <m/>
    <s v="Cloud work(GI + DB VM + DB patching + CRO + Adhoc), PWD renewal, Vulnearbilities "/>
    <s v="UPSE-SWBT/PB"/>
    <s v="Proc C"/>
    <s v="JW"/>
    <s v="Ruben Rodriguez "/>
    <x v="0"/>
    <x v="20"/>
    <x v="0"/>
    <x v="1"/>
    <s v="Ongoing"/>
    <x v="0"/>
    <m/>
    <m/>
    <m/>
    <m/>
    <m/>
    <m/>
    <m/>
    <m/>
    <m/>
    <m/>
    <m/>
    <n v="150"/>
    <n v="150"/>
    <n v="150"/>
    <n v="150"/>
    <n v="90"/>
    <n v="90"/>
    <n v="90"/>
    <n v="90"/>
    <n v="90"/>
    <n v="90"/>
    <n v="90"/>
    <n v="90"/>
  </r>
  <r>
    <x v="1"/>
    <s v="Maintenance"/>
    <m/>
    <s v="Cloud work(GI + CRO + Adhoc), certifiaction and pwd reneawal, Vulnearabilties"/>
    <s v="CCTP-ACT"/>
    <s v="Java"/>
    <s v="MDRG-RR"/>
    <s v="James Koernig"/>
    <x v="1"/>
    <x v="18"/>
    <x v="6"/>
    <x v="1"/>
    <s v="Ongoing"/>
    <x v="0"/>
    <m/>
    <m/>
    <m/>
    <m/>
    <m/>
    <m/>
    <m/>
    <m/>
    <m/>
    <m/>
    <m/>
    <n v="45"/>
    <n v="45"/>
    <n v="45"/>
    <n v="45"/>
    <n v="90"/>
    <n v="90"/>
    <n v="90"/>
    <n v="90"/>
    <n v="90"/>
    <n v="90"/>
    <n v="90"/>
    <n v="90"/>
  </r>
  <r>
    <x v="1"/>
    <s v="Maintenance"/>
    <m/>
    <s v="Cloud work(GI + CRO + Adhoc)"/>
    <s v="EBMIS"/>
    <s v="Java"/>
    <s v="MDRG-RR"/>
    <s v="Ruben Rodriguez "/>
    <x v="0"/>
    <x v="18"/>
    <x v="6"/>
    <x v="1"/>
    <s v="Ongoing"/>
    <x v="0"/>
    <m/>
    <m/>
    <m/>
    <m/>
    <m/>
    <m/>
    <m/>
    <m/>
    <m/>
    <m/>
    <m/>
    <n v="90"/>
    <n v="90"/>
    <n v="90"/>
    <n v="90"/>
    <n v="90"/>
    <n v="90"/>
    <n v="90"/>
    <n v="90"/>
    <n v="90"/>
    <n v="90"/>
    <n v="90"/>
    <n v="90"/>
  </r>
  <r>
    <x v="1"/>
    <s v="Maintenance"/>
    <n v="1"/>
    <s v="RMW WEB Daily and Monthly Activity"/>
    <s v="RMW WEB"/>
    <s v="Java"/>
    <s v="JW"/>
    <s v="Ruben Rodriguez "/>
    <x v="0"/>
    <x v="20"/>
    <x v="0"/>
    <x v="1"/>
    <s v="Ongoing"/>
    <x v="0"/>
    <m/>
    <m/>
    <m/>
    <m/>
    <m/>
    <m/>
    <m/>
    <n v="140"/>
    <n v="140"/>
    <n v="140"/>
    <n v="140"/>
    <n v="140"/>
    <n v="140"/>
    <n v="140"/>
    <n v="140"/>
    <n v="90"/>
    <n v="90"/>
    <n v="90"/>
    <n v="90"/>
    <n v="90"/>
    <n v="90"/>
    <n v="90"/>
    <n v="90"/>
  </r>
  <r>
    <x v="1"/>
    <s v="Maintenance"/>
    <n v="1"/>
    <s v="Cloud work(GI + CRO + Adhoc), certifiaction and pwd reneawal, Vulnearabilties"/>
    <s v="RMW WEB"/>
    <s v="Java"/>
    <s v="JW"/>
    <s v="Ruben Rodriguez "/>
    <x v="0"/>
    <x v="20"/>
    <x v="0"/>
    <x v="1"/>
    <s v="Ongoing"/>
    <x v="0"/>
    <m/>
    <m/>
    <m/>
    <m/>
    <m/>
    <m/>
    <m/>
    <m/>
    <m/>
    <m/>
    <m/>
    <n v="20"/>
    <n v="20"/>
    <n v="20"/>
    <n v="20"/>
    <n v="20"/>
    <n v="20"/>
    <n v="20"/>
    <n v="20"/>
    <n v="20"/>
    <n v="20"/>
    <n v="20"/>
    <n v="20"/>
  </r>
  <r>
    <x v="1"/>
    <s v="RD"/>
    <m/>
    <s v="To update AE205 script for ndm issue for SW regions."/>
    <s v="UPSE-SWBT/PB"/>
    <s v="Proc C"/>
    <s v="JW"/>
    <s v="Ruben Rodriguez "/>
    <x v="0"/>
    <x v="20"/>
    <x v="0"/>
    <x v="7"/>
    <s v="Jun-22"/>
    <x v="0"/>
    <m/>
    <m/>
    <m/>
    <m/>
    <m/>
    <m/>
    <m/>
    <m/>
    <m/>
    <m/>
    <n v="40"/>
    <m/>
    <m/>
    <m/>
    <m/>
    <m/>
    <m/>
    <m/>
    <m/>
    <m/>
    <m/>
    <m/>
    <m/>
  </r>
  <r>
    <x v="1"/>
    <s v="RD"/>
    <m/>
    <s v="Updating UPS customer tables(Amdocs CST)"/>
    <s v="CCTP-ACT"/>
    <s v="Java"/>
    <s v="MDRG-RR"/>
    <s v="James Koernig"/>
    <x v="1"/>
    <x v="18"/>
    <x v="6"/>
    <x v="1"/>
    <s v="Ongoing"/>
    <x v="0"/>
    <m/>
    <m/>
    <m/>
    <m/>
    <m/>
    <m/>
    <m/>
    <m/>
    <m/>
    <m/>
    <n v="20"/>
    <n v="20"/>
    <n v="20"/>
    <n v="20"/>
    <n v="20"/>
    <n v="20"/>
    <n v="20"/>
    <n v="20"/>
    <n v="20"/>
    <n v="20"/>
    <n v="20"/>
    <n v="20"/>
    <n v="20"/>
  </r>
  <r>
    <x v="1"/>
    <s v="RD"/>
    <m/>
    <s v="Add 3 new L6"/>
    <s v="CCTP-ACT"/>
    <s v="Java"/>
    <s v="MDRG-RR"/>
    <s v="James Koernig"/>
    <x v="1"/>
    <x v="18"/>
    <x v="6"/>
    <x v="1"/>
    <s v="Ongoing"/>
    <x v="0"/>
    <m/>
    <m/>
    <m/>
    <m/>
    <m/>
    <m/>
    <m/>
    <m/>
    <m/>
    <m/>
    <n v="20"/>
    <n v="10"/>
    <n v="10"/>
    <n v="10"/>
    <n v="10"/>
    <n v="10"/>
    <n v="10"/>
    <n v="10"/>
    <n v="10"/>
    <n v="10"/>
    <n v="10"/>
    <n v="10"/>
    <n v="10"/>
  </r>
  <r>
    <x v="1"/>
    <s v="RD"/>
    <m/>
    <s v="Add new time zone mappings"/>
    <s v="CCTP-ACT"/>
    <s v="Java"/>
    <s v="MDRG-RR"/>
    <s v="James Koernig"/>
    <x v="1"/>
    <x v="18"/>
    <x v="6"/>
    <x v="1"/>
    <s v="Ongoing"/>
    <x v="0"/>
    <m/>
    <m/>
    <m/>
    <m/>
    <m/>
    <m/>
    <m/>
    <m/>
    <m/>
    <m/>
    <n v="20"/>
    <n v="10"/>
    <n v="10"/>
    <n v="10"/>
    <n v="10"/>
    <n v="10"/>
    <n v="10"/>
    <n v="10"/>
    <n v="10"/>
    <n v="10"/>
    <n v="10"/>
    <n v="10"/>
    <n v="10"/>
  </r>
  <r>
    <x v="1"/>
    <s v="Maintenance"/>
    <n v="13"/>
    <s v="PSA activities, Compliance Activities such as Mylogins file population, RIM update, SPI data discoveries,Certifications,_x000a_MOTS update, System Documantation, Surveys,Meta data certifications"/>
    <s v="GRP-JW"/>
    <s v="Cobol, DB2"/>
    <s v="JW"/>
    <s v="Ruben Rodriguez "/>
    <x v="0"/>
    <x v="20"/>
    <x v="0"/>
    <x v="1"/>
    <s v="Ongoing"/>
    <x v="0"/>
    <m/>
    <m/>
    <m/>
    <m/>
    <m/>
    <m/>
    <m/>
    <m/>
    <m/>
    <m/>
    <n v="85"/>
    <n v="800"/>
    <n v="800"/>
    <n v="800"/>
    <n v="800"/>
    <n v="90"/>
    <n v="90"/>
    <n v="30"/>
    <n v="30"/>
    <n v="90"/>
    <n v="90"/>
    <n v="90"/>
    <n v="90"/>
  </r>
  <r>
    <x v="1"/>
    <s v="RD"/>
    <m/>
    <s v="RAP table update for RCC"/>
    <s v="RAP"/>
    <s v="Cobol, DB2"/>
    <s v="JW"/>
    <s v="Ruben Rodriguez "/>
    <x v="0"/>
    <x v="20"/>
    <x v="0"/>
    <x v="8"/>
    <s v="TBD"/>
    <x v="1"/>
    <m/>
    <m/>
    <m/>
    <m/>
    <m/>
    <m/>
    <m/>
    <m/>
    <m/>
    <m/>
    <m/>
    <m/>
    <n v="50"/>
    <m/>
    <m/>
    <m/>
    <m/>
    <m/>
    <m/>
    <m/>
    <m/>
    <m/>
    <m/>
  </r>
  <r>
    <x v="1"/>
    <s v="MWR"/>
    <m/>
    <s v="Halo Access ALPHA GUI (Usg-Mgmt GUIs)"/>
    <s v="RMW WEB"/>
    <s v="Java"/>
    <s v="JW"/>
    <s v="Ruben Rodriguez "/>
    <x v="0"/>
    <x v="20"/>
    <x v="0"/>
    <x v="9"/>
    <s v="Aug-22"/>
    <x v="0"/>
    <m/>
    <m/>
    <m/>
    <m/>
    <m/>
    <m/>
    <m/>
    <m/>
    <m/>
    <m/>
    <m/>
    <m/>
    <n v="40"/>
    <m/>
    <m/>
    <m/>
    <m/>
    <m/>
    <m/>
    <m/>
    <m/>
    <m/>
    <m/>
  </r>
  <r>
    <x v="1"/>
    <s v="MWR"/>
    <m/>
    <s v="DR Exercise for 11 JW apps"/>
    <s v="GRP-JW"/>
    <s v="Cobol, DB2"/>
    <s v="JW"/>
    <s v="Ruben Rodriguez "/>
    <x v="0"/>
    <x v="20"/>
    <x v="0"/>
    <x v="6"/>
    <s v="Sep-22"/>
    <x v="0"/>
    <m/>
    <m/>
    <m/>
    <m/>
    <m/>
    <m/>
    <m/>
    <m/>
    <m/>
    <m/>
    <m/>
    <m/>
    <m/>
    <n v="330"/>
    <m/>
    <m/>
    <m/>
    <m/>
    <m/>
    <m/>
    <m/>
    <m/>
    <m/>
  </r>
  <r>
    <x v="1"/>
    <s v="MWR"/>
    <m/>
    <s v="CCA ECF - Installation on new windows Machine"/>
    <s v="CCA ECF"/>
    <s v=".Net"/>
    <s v="JW"/>
    <s v="Ruben Rodriguez "/>
    <x v="0"/>
    <x v="20"/>
    <x v="0"/>
    <x v="9"/>
    <s v="Aug-22"/>
    <x v="0"/>
    <n v="100"/>
    <m/>
    <m/>
    <m/>
    <m/>
    <m/>
    <m/>
    <m/>
    <m/>
    <m/>
    <n v="50"/>
    <n v="50"/>
    <m/>
    <m/>
    <m/>
    <m/>
    <m/>
    <m/>
    <m/>
    <m/>
    <m/>
    <m/>
    <m/>
  </r>
  <r>
    <x v="0"/>
    <s v="PID"/>
    <m/>
    <s v="DCC RET 8716 CX0380 Tapestry"/>
    <s v="BAD DEBT"/>
    <s v="Cobol"/>
    <s v="SE-BILLING-CARE"/>
    <s v="Greg Painter"/>
    <x v="0"/>
    <x v="0"/>
    <x v="0"/>
    <x v="9"/>
    <s v="Aug-22"/>
    <x v="0"/>
    <n v="125"/>
    <m/>
    <m/>
    <m/>
    <m/>
    <m/>
    <m/>
    <m/>
    <m/>
    <m/>
    <n v="20"/>
    <n v="20"/>
    <m/>
    <m/>
    <m/>
    <m/>
    <m/>
    <m/>
    <m/>
    <m/>
    <m/>
    <m/>
    <m/>
  </r>
  <r>
    <x v="0"/>
    <s v="PID"/>
    <m/>
    <s v="DCC RET 8716 CX0380 Tapestry"/>
    <s v="FDB-POB"/>
    <s v="Cobol, DB2"/>
    <s v="SE-BILLING"/>
    <s v="Greg Painter"/>
    <x v="0"/>
    <x v="0"/>
    <x v="0"/>
    <x v="9"/>
    <s v="Aug-22"/>
    <x v="0"/>
    <n v="155"/>
    <m/>
    <m/>
    <m/>
    <m/>
    <m/>
    <m/>
    <m/>
    <m/>
    <m/>
    <n v="20"/>
    <n v="20"/>
    <m/>
    <m/>
    <m/>
    <m/>
    <m/>
    <m/>
    <m/>
    <m/>
    <m/>
    <m/>
    <m/>
  </r>
  <r>
    <x v="0"/>
    <s v="PID"/>
    <m/>
    <s v="DCC RET 8716 CX0380 Tapestry"/>
    <s v="FDB-REVDIR"/>
    <s v="Cobol, DB2"/>
    <s v="SE-BILLING"/>
    <s v="Greg Painter"/>
    <x v="0"/>
    <x v="0"/>
    <x v="0"/>
    <x v="9"/>
    <s v="Aug-22"/>
    <x v="0"/>
    <n v="270"/>
    <m/>
    <m/>
    <m/>
    <m/>
    <m/>
    <m/>
    <m/>
    <m/>
    <m/>
    <n v="30"/>
    <n v="30"/>
    <m/>
    <m/>
    <m/>
    <m/>
    <m/>
    <m/>
    <m/>
    <m/>
    <m/>
    <m/>
    <m/>
  </r>
  <r>
    <x v="0"/>
    <s v="PID"/>
    <m/>
    <s v="DCC RET 8716 CX0380 Tapestry"/>
    <s v="OC&amp;C-DBASE &amp; POSTING"/>
    <s v="Cobol, IMS DB"/>
    <s v="SE-BILLING-CARE"/>
    <s v="Greg Painter"/>
    <x v="0"/>
    <x v="0"/>
    <x v="0"/>
    <x v="9"/>
    <s v="Aug-22"/>
    <x v="0"/>
    <n v="250"/>
    <m/>
    <m/>
    <m/>
    <m/>
    <m/>
    <m/>
    <m/>
    <m/>
    <m/>
    <n v="30"/>
    <n v="30"/>
    <m/>
    <m/>
    <m/>
    <m/>
    <m/>
    <m/>
    <m/>
    <m/>
    <m/>
    <m/>
    <m/>
  </r>
  <r>
    <x v="0"/>
    <s v="PID"/>
    <m/>
    <s v="DCC move 8711 CBS apps"/>
    <s v="BOCRIS"/>
    <s v="Cobol, IMS-DC"/>
    <s v="SE-BILLING"/>
    <s v="Greg Painter"/>
    <x v="0"/>
    <x v="0"/>
    <x v="0"/>
    <x v="9"/>
    <s v="Aug-22"/>
    <x v="0"/>
    <n v="60"/>
    <m/>
    <m/>
    <m/>
    <m/>
    <m/>
    <m/>
    <m/>
    <m/>
    <m/>
    <n v="30"/>
    <n v="30"/>
    <m/>
    <m/>
    <m/>
    <m/>
    <m/>
    <m/>
    <m/>
    <m/>
    <m/>
    <m/>
    <m/>
  </r>
  <r>
    <x v="0"/>
    <s v="PID"/>
    <m/>
    <s v="DCC move 8711 CBS apps"/>
    <s v="BOCRIS"/>
    <s v="Cobol, IMS-DC"/>
    <s v="SE-BILLING"/>
    <s v="Greg Painter"/>
    <x v="0"/>
    <x v="0"/>
    <x v="0"/>
    <x v="9"/>
    <s v="Aug-22"/>
    <x v="0"/>
    <n v="60"/>
    <m/>
    <m/>
    <m/>
    <m/>
    <m/>
    <m/>
    <m/>
    <m/>
    <m/>
    <n v="30"/>
    <n v="30"/>
    <m/>
    <m/>
    <m/>
    <m/>
    <m/>
    <m/>
    <m/>
    <m/>
    <m/>
    <m/>
    <m/>
  </r>
  <r>
    <x v="0"/>
    <s v="SMB"/>
    <m/>
    <s v="1990254 - SYNCSORT and IEBGENER upgrade"/>
    <s v="AAN-CRIS"/>
    <s v="Cobol"/>
    <s v="SE-BILLING-CARE"/>
    <s v="Greg Painter"/>
    <x v="0"/>
    <x v="0"/>
    <x v="0"/>
    <x v="0"/>
    <s v="Dec-22"/>
    <x v="0"/>
    <n v="2220"/>
    <m/>
    <m/>
    <m/>
    <m/>
    <m/>
    <m/>
    <m/>
    <m/>
    <m/>
    <n v="5"/>
    <n v="410"/>
    <n v="410"/>
    <n v="410"/>
    <n v="410"/>
    <s v=" "/>
    <s v=" "/>
    <m/>
    <m/>
    <m/>
    <m/>
    <m/>
    <m/>
  </r>
  <r>
    <x v="0"/>
    <s v="PID"/>
    <m/>
    <s v="SecMod EOSL 7337 Finish U2L Migration CAPM"/>
    <s v="CASH MF"/>
    <s v="COBOL,DB2,IMS DB"/>
    <s v="SE-BILLING-CARE"/>
    <s v="Greg Painter"/>
    <x v="0"/>
    <x v="0"/>
    <x v="0"/>
    <x v="11"/>
    <s v="Oct-22"/>
    <x v="0"/>
    <n v="100"/>
    <m/>
    <m/>
    <m/>
    <m/>
    <m/>
    <m/>
    <m/>
    <m/>
    <m/>
    <n v="10"/>
    <n v="10"/>
    <n v="30"/>
    <n v="30"/>
    <n v="20"/>
    <m/>
    <m/>
    <m/>
    <m/>
    <m/>
    <m/>
    <m/>
    <m/>
  </r>
  <r>
    <x v="0"/>
    <s v="PID"/>
    <m/>
    <s v="SecMod EOSL 7337 Finish U2L Migration CAPM"/>
    <s v="BOCRIS"/>
    <s v="Cobol, IMS-DC"/>
    <s v="SE-BILLING"/>
    <s v="Greg Painter"/>
    <x v="0"/>
    <x v="0"/>
    <x v="0"/>
    <x v="11"/>
    <s v="Oct-22"/>
    <x v="0"/>
    <n v="100"/>
    <m/>
    <m/>
    <m/>
    <m/>
    <m/>
    <m/>
    <m/>
    <m/>
    <m/>
    <n v="10"/>
    <n v="10"/>
    <n v="30"/>
    <n v="30"/>
    <n v="20"/>
    <m/>
    <m/>
    <m/>
    <m/>
    <m/>
    <m/>
    <m/>
    <m/>
  </r>
  <r>
    <x v="0"/>
    <s v="PID"/>
    <m/>
    <s v="DCC RET 8716 CX0448 EMBUS ESB "/>
    <s v="BOCRIS"/>
    <s v="Cobol, IMS-DC"/>
    <s v="SE-BILLING"/>
    <s v="Greg Painter"/>
    <x v="0"/>
    <x v="0"/>
    <x v="0"/>
    <x v="9"/>
    <s v="Aug-22"/>
    <x v="0"/>
    <n v="80"/>
    <m/>
    <m/>
    <m/>
    <m/>
    <m/>
    <m/>
    <m/>
    <m/>
    <m/>
    <m/>
    <n v="80"/>
    <m/>
    <m/>
    <m/>
    <m/>
    <m/>
    <m/>
    <m/>
    <m/>
    <m/>
    <m/>
    <m/>
  </r>
  <r>
    <x v="0"/>
    <s v="PID"/>
    <m/>
    <s v="506833 - 412204 OOM FL Overlay"/>
    <s v="BOCRIS"/>
    <s v="Cobol, IMS-DC"/>
    <s v="SE-BILLING"/>
    <s v="Greg Painter"/>
    <x v="0"/>
    <x v="0"/>
    <x v="0"/>
    <x v="2"/>
    <s v="Feb-23"/>
    <x v="0"/>
    <n v="3936"/>
    <m/>
    <m/>
    <m/>
    <m/>
    <m/>
    <m/>
    <m/>
    <m/>
    <m/>
    <m/>
    <m/>
    <m/>
    <n v="700"/>
    <n v="1100"/>
    <n v="540"/>
    <n v="500"/>
    <n v="150"/>
    <n v="80"/>
    <n v="90"/>
    <m/>
    <m/>
    <m/>
  </r>
  <r>
    <x v="0"/>
    <s v="PID"/>
    <m/>
    <s v="506126 - Replace Securedata"/>
    <s v="BOCRIS"/>
    <s v="Cobol, IMS-DC"/>
    <s v="SE-BILLING"/>
    <s v="Greg Painter"/>
    <x v="0"/>
    <x v="0"/>
    <x v="0"/>
    <x v="2"/>
    <s v="Feb-23"/>
    <x v="0"/>
    <n v="400"/>
    <m/>
    <m/>
    <m/>
    <m/>
    <m/>
    <m/>
    <m/>
    <m/>
    <m/>
    <n v="150"/>
    <m/>
    <n v="100"/>
    <n v="150"/>
    <n v="150"/>
    <n v="160"/>
    <n v="20"/>
    <n v="90"/>
    <n v="50"/>
    <m/>
    <m/>
    <m/>
    <m/>
  </r>
  <r>
    <x v="1"/>
    <s v="MWR"/>
    <m/>
    <s v="Pending Voucher Deletion"/>
    <s v="BOCRIS"/>
    <s v="Cobol, IMS-DC"/>
    <s v="SE-BILLING"/>
    <s v="Greg Painter"/>
    <x v="0"/>
    <x v="0"/>
    <x v="0"/>
    <x v="2"/>
    <s v="Feb-23"/>
    <x v="0"/>
    <n v="180"/>
    <m/>
    <m/>
    <m/>
    <m/>
    <m/>
    <m/>
    <m/>
    <m/>
    <m/>
    <m/>
    <m/>
    <m/>
    <m/>
    <n v="10"/>
    <n v="80"/>
    <n v="50"/>
    <n v="20"/>
    <n v="10"/>
    <m/>
    <m/>
    <m/>
    <m/>
  </r>
  <r>
    <x v="1"/>
    <s v="MWR"/>
    <m/>
    <s v="TAXING site T OOB- Analysis"/>
    <s v="TAXING"/>
    <s v="Cobol, DB2"/>
    <s v="SE-BILLING-CARE"/>
    <s v="Greg Painter"/>
    <x v="0"/>
    <x v="0"/>
    <x v="0"/>
    <x v="16"/>
    <s v="Jul-23"/>
    <x v="0"/>
    <n v="40"/>
    <m/>
    <m/>
    <m/>
    <m/>
    <m/>
    <m/>
    <m/>
    <m/>
    <m/>
    <m/>
    <m/>
    <m/>
    <m/>
    <m/>
    <m/>
    <n v="20"/>
    <n v="10"/>
    <m/>
    <s v=" "/>
    <m/>
    <m/>
    <m/>
  </r>
  <r>
    <x v="1"/>
    <s v="MWR"/>
    <m/>
    <s v="TAXING site Q OOB- Analysis"/>
    <s v="TAXING"/>
    <s v="Cobol, DB2"/>
    <s v="SE-BILLING-CARE"/>
    <s v="Greg Painter"/>
    <x v="0"/>
    <x v="0"/>
    <x v="0"/>
    <x v="16"/>
    <s v="Jul-23"/>
    <x v="0"/>
    <n v="40"/>
    <m/>
    <m/>
    <m/>
    <m/>
    <m/>
    <m/>
    <m/>
    <m/>
    <m/>
    <m/>
    <m/>
    <m/>
    <m/>
    <m/>
    <m/>
    <n v="20"/>
    <n v="10"/>
    <m/>
    <s v=" "/>
    <m/>
    <m/>
    <m/>
  </r>
  <r>
    <x v="0"/>
    <s v="PID"/>
    <m/>
    <s v="Vista Server move- CR235711"/>
    <s v="AAN-CRIS"/>
    <s v="Cobol"/>
    <s v="SE-BILLING-CARE"/>
    <s v="Greg Painter"/>
    <x v="0"/>
    <x v="0"/>
    <x v="0"/>
    <x v="5"/>
    <s v="Nov-22"/>
    <x v="0"/>
    <n v="150"/>
    <m/>
    <m/>
    <m/>
    <m/>
    <m/>
    <m/>
    <m/>
    <m/>
    <m/>
    <m/>
    <m/>
    <m/>
    <n v="100"/>
    <n v="50"/>
    <m/>
    <m/>
    <m/>
    <m/>
    <m/>
    <m/>
    <m/>
    <m/>
  </r>
  <r>
    <x v="0"/>
    <s v="PID"/>
    <m/>
    <s v="Vista Server move- CR235711"/>
    <s v="BAD DEBT"/>
    <s v="Cobol"/>
    <s v="SE-BILLING-CARE"/>
    <s v="Greg Painter"/>
    <x v="0"/>
    <x v="0"/>
    <x v="0"/>
    <x v="6"/>
    <s v="Sep-22"/>
    <x v="1"/>
    <n v="150"/>
    <m/>
    <m/>
    <m/>
    <m/>
    <m/>
    <m/>
    <m/>
    <m/>
    <m/>
    <m/>
    <m/>
    <m/>
    <n v="100"/>
    <n v="50"/>
    <m/>
    <m/>
    <m/>
    <m/>
    <m/>
    <m/>
    <m/>
    <m/>
  </r>
  <r>
    <x v="0"/>
    <s v="PID"/>
    <m/>
    <s v="Vista Server move- CR235711"/>
    <s v="IDB-CBLD"/>
    <s v="Cobol"/>
    <s v="SE-BILLING"/>
    <s v="Greg Painter"/>
    <x v="0"/>
    <x v="0"/>
    <x v="0"/>
    <x v="6"/>
    <s v="Sep-22"/>
    <x v="1"/>
    <n v="150"/>
    <m/>
    <m/>
    <m/>
    <m/>
    <m/>
    <m/>
    <m/>
    <m/>
    <m/>
    <m/>
    <m/>
    <m/>
    <n v="100"/>
    <n v="50"/>
    <m/>
    <m/>
    <m/>
    <m/>
    <m/>
    <m/>
    <m/>
    <m/>
  </r>
  <r>
    <x v="0"/>
    <s v="PID"/>
    <m/>
    <s v="Vista Server move- CR235711"/>
    <s v="IXC PBA"/>
    <s v="Cobol"/>
    <s v="SE-BILLING-CARE"/>
    <s v="Greg Painter"/>
    <x v="0"/>
    <x v="0"/>
    <x v="0"/>
    <x v="6"/>
    <s v="Sep-22"/>
    <x v="1"/>
    <n v="150"/>
    <m/>
    <m/>
    <m/>
    <m/>
    <m/>
    <m/>
    <m/>
    <m/>
    <m/>
    <m/>
    <m/>
    <m/>
    <n v="100"/>
    <n v="50"/>
    <m/>
    <m/>
    <m/>
    <m/>
    <m/>
    <m/>
    <m/>
    <m/>
  </r>
  <r>
    <x v="0"/>
    <s v="PID"/>
    <m/>
    <s v="Vista Server move- CR235711"/>
    <s v="FLEX"/>
    <s v="Cobol"/>
    <s v="SE-BILLING"/>
    <s v="Greg Painter"/>
    <x v="0"/>
    <x v="0"/>
    <x v="0"/>
    <x v="5"/>
    <s v="Nov-22"/>
    <x v="0"/>
    <n v="270"/>
    <m/>
    <m/>
    <m/>
    <m/>
    <m/>
    <m/>
    <m/>
    <m/>
    <m/>
    <m/>
    <m/>
    <n v="120"/>
    <n v="100"/>
    <n v="50"/>
    <m/>
    <m/>
    <m/>
    <m/>
    <m/>
    <m/>
    <m/>
    <m/>
  </r>
  <r>
    <x v="1"/>
    <s v="MWR"/>
    <m/>
    <s v="TAXING site R OOB- Analysis"/>
    <s v="TAXING"/>
    <s v="Cobol, DB2"/>
    <s v="SE-BILLING-CARE"/>
    <s v="Greg Painter"/>
    <x v="0"/>
    <x v="0"/>
    <x v="0"/>
    <x v="16"/>
    <s v="Jul-23"/>
    <x v="0"/>
    <n v="40"/>
    <m/>
    <m/>
    <m/>
    <m/>
    <m/>
    <m/>
    <m/>
    <m/>
    <m/>
    <m/>
    <m/>
    <m/>
    <m/>
    <m/>
    <m/>
    <n v="20"/>
    <n v="10"/>
    <m/>
    <s v=" "/>
    <m/>
    <m/>
    <m/>
  </r>
  <r>
    <x v="1"/>
    <s v="MWR"/>
    <m/>
    <s v="ICO STLMT - fix MN75CEL job"/>
    <s v="ICO-STLMT"/>
    <s v="Cobol"/>
    <s v="SE-BILLING-CARE"/>
    <s v="Greg Painter"/>
    <x v="0"/>
    <x v="0"/>
    <x v="0"/>
    <x v="2"/>
    <s v="Feb-23"/>
    <x v="0"/>
    <n v="100"/>
    <m/>
    <m/>
    <m/>
    <m/>
    <m/>
    <m/>
    <m/>
    <m/>
    <m/>
    <m/>
    <m/>
    <m/>
    <m/>
    <m/>
    <n v="40"/>
    <n v="80"/>
    <n v="20"/>
    <m/>
    <m/>
    <m/>
    <m/>
    <m/>
  </r>
  <r>
    <x v="1"/>
    <s v="MWR"/>
    <m/>
    <s v="CLUB causing issues with BBGW - Analysis"/>
    <s v="CLUB"/>
    <s v="Cobol, DB2"/>
    <s v="SE-BILLING-CARE"/>
    <s v="Greg Painter"/>
    <x v="0"/>
    <x v="0"/>
    <x v="0"/>
    <x v="18"/>
    <s v="Sep-23"/>
    <x v="0"/>
    <n v="40"/>
    <m/>
    <m/>
    <m/>
    <m/>
    <m/>
    <m/>
    <m/>
    <m/>
    <m/>
    <m/>
    <m/>
    <m/>
    <n v="20"/>
    <m/>
    <m/>
    <m/>
    <m/>
    <m/>
    <m/>
    <m/>
    <m/>
    <m/>
  </r>
  <r>
    <x v="0"/>
    <s v="PID"/>
    <m/>
    <s v="328680a 271 performance Measurement"/>
    <s v="FLEX"/>
    <s v="Cobol"/>
    <s v="SE-BILLING"/>
    <s v="Greg Painter"/>
    <x v="0"/>
    <x v="0"/>
    <x v="0"/>
    <x v="11"/>
    <s v="Oct-22"/>
    <x v="0"/>
    <n v="629"/>
    <m/>
    <m/>
    <m/>
    <m/>
    <m/>
    <m/>
    <m/>
    <m/>
    <m/>
    <m/>
    <m/>
    <m/>
    <n v="200"/>
    <n v="300"/>
    <n v="80"/>
    <m/>
    <m/>
    <m/>
    <m/>
    <m/>
    <m/>
    <m/>
  </r>
  <r>
    <x v="0"/>
    <s v="PID"/>
    <m/>
    <s v="BDS Migration"/>
    <s v="ACIS CBF"/>
    <s v="Cobol,IMS-DB"/>
    <s v="MW-Billing"/>
    <s v="Ruben Rodriguez "/>
    <x v="0"/>
    <x v="21"/>
    <x v="0"/>
    <x v="4"/>
    <s v="Jul-22"/>
    <x v="0"/>
    <n v="50"/>
    <m/>
    <m/>
    <m/>
    <m/>
    <m/>
    <m/>
    <m/>
    <m/>
    <m/>
    <m/>
    <m/>
    <m/>
    <m/>
    <m/>
    <m/>
    <m/>
    <s v=" "/>
    <s v=" "/>
    <s v=" "/>
    <m/>
    <m/>
    <m/>
  </r>
  <r>
    <x v="0"/>
    <s v="PID"/>
    <m/>
    <s v="PID 411900 - EOSL Secure Data Upgrade to z Protect "/>
    <s v="ACIS-CI"/>
    <s v="Cobol,Assembler,IMS-DB,IMS-DC,DB2"/>
    <s v="BRAVO-MF-Rick"/>
    <s v="Ruben Rodriguez "/>
    <x v="0"/>
    <x v="21"/>
    <x v="0"/>
    <x v="2"/>
    <s v="Feb-23"/>
    <x v="0"/>
    <n v="240"/>
    <m/>
    <m/>
    <m/>
    <m/>
    <m/>
    <m/>
    <m/>
    <m/>
    <m/>
    <n v="40"/>
    <s v=" "/>
    <n v="10"/>
    <n v="10"/>
    <n v="70"/>
    <n v="60"/>
    <n v="30"/>
    <n v="30"/>
    <n v="30"/>
    <m/>
    <m/>
    <m/>
    <m/>
  </r>
  <r>
    <x v="0"/>
    <s v="PID"/>
    <m/>
    <s v="PID 401674 Interfaces Modernization - BDS"/>
    <s v="AIRS"/>
    <s v="Cobol, Assembler"/>
    <s v="MW-MF-JULIE"/>
    <s v="Ruben Rodriguez "/>
    <x v="0"/>
    <x v="21"/>
    <x v="0"/>
    <x v="4"/>
    <s v="Jul-22"/>
    <x v="0"/>
    <n v="270"/>
    <m/>
    <m/>
    <m/>
    <m/>
    <m/>
    <m/>
    <m/>
    <m/>
    <m/>
    <m/>
    <m/>
    <m/>
    <m/>
    <m/>
    <m/>
    <m/>
    <m/>
    <m/>
    <m/>
    <m/>
    <m/>
    <m/>
  </r>
  <r>
    <x v="0"/>
    <s v="PID"/>
    <m/>
    <s v="Interfaces Modernization - TLG or BB  ( TEST ONLY)"/>
    <s v="AIRS"/>
    <s v="Cobol, Assembler"/>
    <s v="MW-MF-JULIE"/>
    <s v="Ruben Rodriguez "/>
    <x v="0"/>
    <x v="21"/>
    <x v="0"/>
    <x v="4"/>
    <s v="Jul-22"/>
    <x v="0"/>
    <n v="122"/>
    <m/>
    <m/>
    <m/>
    <m/>
    <m/>
    <m/>
    <m/>
    <m/>
    <m/>
    <n v="22"/>
    <m/>
    <m/>
    <m/>
    <m/>
    <m/>
    <m/>
    <m/>
    <m/>
    <m/>
    <m/>
    <m/>
    <m/>
  </r>
  <r>
    <x v="0"/>
    <s v="PID"/>
    <m/>
    <s v="PMATT 359881 IBM MO MF Convert IMS Databases from DBT Compress to IBM HDCE"/>
    <s v="ACIS-CI"/>
    <s v="Cobol,Assembler,IMS-DB,IMS-DC,DB2"/>
    <s v="BRAVO-MF-Rick"/>
    <s v="Ruben Rodriguez "/>
    <x v="0"/>
    <x v="21"/>
    <x v="0"/>
    <x v="6"/>
    <s v="Sep-22"/>
    <x v="0"/>
    <n v="650"/>
    <m/>
    <m/>
    <m/>
    <m/>
    <m/>
    <m/>
    <m/>
    <m/>
    <m/>
    <m/>
    <m/>
    <m/>
    <m/>
    <m/>
    <m/>
    <m/>
    <m/>
    <m/>
    <m/>
    <m/>
    <m/>
    <m/>
  </r>
  <r>
    <x v="0"/>
    <s v="PID"/>
    <m/>
    <s v="ABMS / DITREX PID 411102"/>
    <s v="ABMS"/>
    <s v="Cobol, Focus DB"/>
    <s v="MW-Billing"/>
    <s v="Ruben Rodriguez "/>
    <x v="0"/>
    <x v="21"/>
    <x v="0"/>
    <x v="9"/>
    <s v="Aug-22"/>
    <x v="0"/>
    <n v="4500"/>
    <m/>
    <m/>
    <m/>
    <m/>
    <m/>
    <m/>
    <m/>
    <m/>
    <m/>
    <n v="1500"/>
    <n v="1500"/>
    <n v="500"/>
    <m/>
    <m/>
    <m/>
    <m/>
    <m/>
    <m/>
    <m/>
    <m/>
    <m/>
    <m/>
  </r>
  <r>
    <x v="0"/>
    <s v="PID"/>
    <m/>
    <s v="PID 411900 - EOSL Secure Data Upgrade to z Protect "/>
    <s v="ACIS-BI"/>
    <s v="Cobol,Assembler,IMS-DB,IMS-DC,DB2,PL1"/>
    <s v="BRAVO-MF-Rick"/>
    <s v="Ruben Rodriguez "/>
    <x v="0"/>
    <x v="21"/>
    <x v="0"/>
    <x v="2"/>
    <s v="Feb-23"/>
    <x v="0"/>
    <n v="140"/>
    <m/>
    <m/>
    <m/>
    <m/>
    <m/>
    <m/>
    <m/>
    <m/>
    <m/>
    <n v="20"/>
    <s v=" "/>
    <n v="5"/>
    <n v="5"/>
    <n v="35"/>
    <n v="40"/>
    <n v="25"/>
    <n v="15"/>
    <n v="15"/>
    <m/>
    <m/>
    <m/>
    <m/>
  </r>
  <r>
    <x v="0"/>
    <s v="PID"/>
    <m/>
    <s v="PID 411900 - EOSL Secure Data Upgrade to z Protect "/>
    <s v="MODX"/>
    <s v="Cobol, IMS-DB"/>
    <s v="BRAVO-MF-Rick"/>
    <s v="Ruben Rodriguez "/>
    <x v="0"/>
    <x v="21"/>
    <x v="0"/>
    <x v="2"/>
    <s v="Feb-23"/>
    <x v="0"/>
    <n v="180"/>
    <m/>
    <m/>
    <m/>
    <m/>
    <m/>
    <m/>
    <m/>
    <m/>
    <m/>
    <n v="30"/>
    <s v=" "/>
    <n v="5"/>
    <n v="10"/>
    <n v="50"/>
    <n v="60"/>
    <n v="30"/>
    <n v="10"/>
    <n v="15"/>
    <m/>
    <m/>
    <m/>
    <m/>
  </r>
  <r>
    <x v="0"/>
    <s v="PID"/>
    <m/>
    <s v="PMT 504475, PID 410147, SecMod SDP SPI Data Non-Compliance SOCS"/>
    <s v="ACIS-CI"/>
    <s v="Cobol,Assembler,IMS-DB,IMS-DC,DB2"/>
    <s v="BRAVO-MF-Rick"/>
    <s v="Ruben Rodriguez "/>
    <x v="0"/>
    <x v="21"/>
    <x v="0"/>
    <x v="2"/>
    <s v="Feb-23"/>
    <x v="1"/>
    <n v="516"/>
    <m/>
    <m/>
    <m/>
    <m/>
    <m/>
    <m/>
    <m/>
    <m/>
    <m/>
    <n v="80"/>
    <n v="10"/>
    <n v="20"/>
    <n v="40"/>
    <n v="50"/>
    <n v="50"/>
    <n v="50"/>
    <n v="30"/>
    <n v="20"/>
    <m/>
    <m/>
    <m/>
    <m/>
  </r>
  <r>
    <x v="0"/>
    <s v="PID"/>
    <m/>
    <s v="PID 411900 - EOSL Secure Data Upgrade to z Protect "/>
    <s v="AIRS"/>
    <s v="Cobol, Assembler"/>
    <s v="MW-MF-JULIE"/>
    <s v="Ruben Rodriguez "/>
    <x v="0"/>
    <x v="21"/>
    <x v="0"/>
    <x v="2"/>
    <s v="Feb-23"/>
    <x v="0"/>
    <n v="1200"/>
    <m/>
    <m/>
    <m/>
    <m/>
    <m/>
    <m/>
    <m/>
    <m/>
    <m/>
    <n v="200"/>
    <n v="40"/>
    <n v="60"/>
    <n v="240"/>
    <n v="260"/>
    <n v="400"/>
    <n v="160"/>
    <n v="120"/>
    <n v="40"/>
    <m/>
    <m/>
    <m/>
    <m/>
  </r>
  <r>
    <x v="0"/>
    <s v="PID"/>
    <m/>
    <s v="PID 411900 - EOSL Secure Data Upgrade to z Protect "/>
    <s v="ACIS-ADST"/>
    <s v="Cobol, IMS-DB"/>
    <s v="MW-Billing"/>
    <s v="Ruben Rodriguez "/>
    <x v="0"/>
    <x v="21"/>
    <x v="0"/>
    <x v="2"/>
    <s v="Feb-23"/>
    <x v="0"/>
    <n v="1000"/>
    <m/>
    <m/>
    <m/>
    <m/>
    <m/>
    <m/>
    <m/>
    <m/>
    <m/>
    <n v="200"/>
    <n v="40"/>
    <n v="60"/>
    <n v="210"/>
    <n v="220"/>
    <n v="160"/>
    <n v="160"/>
    <n v="60"/>
    <n v="40"/>
    <m/>
    <m/>
    <m/>
    <m/>
  </r>
  <r>
    <x v="0"/>
    <s v="PID"/>
    <m/>
    <s v="IL NPA 309 overlay with NPA 861 NPA Relief"/>
    <s v="ACIS-TREATMENT&amp;CASH UPDAT"/>
    <s v="Cobol, IMS-DB"/>
    <s v="MW-Billing"/>
    <s v="Ruben Rodriguez "/>
    <x v="0"/>
    <x v="21"/>
    <x v="0"/>
    <x v="5"/>
    <s v="Nov-22"/>
    <x v="0"/>
    <n v="246"/>
    <m/>
    <m/>
    <m/>
    <m/>
    <m/>
    <m/>
    <m/>
    <m/>
    <m/>
    <n v="40"/>
    <n v="40"/>
    <n v="40"/>
    <n v="36"/>
    <n v="20"/>
    <n v="20"/>
    <m/>
    <m/>
    <m/>
    <m/>
    <m/>
    <m/>
    <m/>
  </r>
  <r>
    <x v="0"/>
    <s v="PID"/>
    <m/>
    <s v="IL NPA 309 overlay with NPA 861 NPA Relief"/>
    <s v="ACIS-Usage Arrangement"/>
    <s v="Cobol, IMS-DB"/>
    <s v="MW-Billing"/>
    <s v="Ruben Rodriguez "/>
    <x v="0"/>
    <x v="21"/>
    <x v="0"/>
    <x v="5"/>
    <s v="Nov-22"/>
    <x v="0"/>
    <n v="227"/>
    <m/>
    <m/>
    <m/>
    <m/>
    <m/>
    <m/>
    <m/>
    <m/>
    <m/>
    <n v="36"/>
    <n v="36"/>
    <n v="36"/>
    <n v="37"/>
    <n v="20"/>
    <n v="20"/>
    <m/>
    <m/>
    <m/>
    <m/>
    <m/>
    <m/>
    <m/>
  </r>
  <r>
    <x v="0"/>
    <s v="PID"/>
    <m/>
    <s v="IL NPA 309 overlay with NPA 861 NPA Relief"/>
    <s v="ACIS CBF"/>
    <s v="Cobol,IMS-DB"/>
    <s v="MW-Billing"/>
    <s v="Ruben Rodriguez "/>
    <x v="0"/>
    <x v="21"/>
    <x v="0"/>
    <x v="5"/>
    <s v="Nov-22"/>
    <x v="0"/>
    <n v="244"/>
    <m/>
    <m/>
    <m/>
    <m/>
    <m/>
    <m/>
    <m/>
    <m/>
    <m/>
    <n v="40"/>
    <n v="40"/>
    <n v="40"/>
    <n v="34"/>
    <n v="20"/>
    <n v="20"/>
    <m/>
    <m/>
    <m/>
    <m/>
    <m/>
    <m/>
    <m/>
  </r>
  <r>
    <x v="0"/>
    <s v="PID"/>
    <m/>
    <s v="PMT 500753 PID 401127a SecMod EOSL 7337 Finish U2L Migration CAPM"/>
    <s v="AIRS"/>
    <s v="Cobol, Assembler"/>
    <s v="MW-MF-JULIE"/>
    <s v="Ruben Rodriguez "/>
    <x v="0"/>
    <x v="21"/>
    <x v="0"/>
    <x v="6"/>
    <s v="Sep-22"/>
    <x v="0"/>
    <n v="80"/>
    <m/>
    <m/>
    <m/>
    <m/>
    <m/>
    <m/>
    <m/>
    <m/>
    <m/>
    <m/>
    <m/>
    <m/>
    <m/>
    <m/>
    <m/>
    <m/>
    <m/>
    <m/>
    <m/>
    <m/>
    <m/>
    <m/>
  </r>
  <r>
    <x v="0"/>
    <s v="PID"/>
    <m/>
    <s v="PMT 500753 PID 401127a SecMod EOSL 7337 Finish U2L Migration CAPM"/>
    <s v="OPNS"/>
    <s v="Cobol"/>
    <s v="MW-MF-JULIE"/>
    <s v="Ruben Rodriguez "/>
    <x v="0"/>
    <x v="21"/>
    <x v="0"/>
    <x v="6"/>
    <s v="Sep-22"/>
    <x v="0"/>
    <n v="80"/>
    <m/>
    <m/>
    <m/>
    <m/>
    <m/>
    <m/>
    <m/>
    <m/>
    <m/>
    <m/>
    <m/>
    <m/>
    <m/>
    <m/>
    <m/>
    <m/>
    <m/>
    <m/>
    <m/>
    <m/>
    <m/>
    <m/>
  </r>
  <r>
    <x v="0"/>
    <s v="PID"/>
    <m/>
    <s v="BDS Mainframe Modernization"/>
    <s v="ACIS-CI"/>
    <s v="Cobol,Assembler,IMS-DB,IMS-DC,DB2"/>
    <s v="BRAVO-MF-Rick"/>
    <s v="Ruben Rodriguez "/>
    <x v="0"/>
    <x v="21"/>
    <x v="0"/>
    <x v="4"/>
    <s v="Jul-22"/>
    <x v="0"/>
    <n v="20"/>
    <m/>
    <m/>
    <m/>
    <m/>
    <m/>
    <m/>
    <m/>
    <m/>
    <m/>
    <m/>
    <m/>
    <m/>
    <m/>
    <m/>
    <m/>
    <m/>
    <m/>
    <m/>
    <m/>
    <m/>
    <m/>
    <m/>
  </r>
  <r>
    <x v="0"/>
    <s v="PID"/>
    <n v="5"/>
    <s v="506836/412205 - OH NPA 513 overlay new NPA 283"/>
    <s v="GRP-MW-Billing"/>
    <s v="Cobol, IMS-DB"/>
    <s v="MW-Billing"/>
    <s v="Ruben Rodriguez "/>
    <x v="0"/>
    <x v="21"/>
    <x v="0"/>
    <x v="2"/>
    <s v="Feb-23"/>
    <x v="0"/>
    <n v="410"/>
    <m/>
    <m/>
    <m/>
    <m/>
    <m/>
    <m/>
    <m/>
    <m/>
    <m/>
    <m/>
    <s v=" "/>
    <m/>
    <m/>
    <n v="20"/>
    <n v="80"/>
    <n v="160"/>
    <n v="140"/>
    <n v="40"/>
    <m/>
    <m/>
    <m/>
    <m/>
  </r>
  <r>
    <x v="0"/>
    <s v="PID"/>
    <m/>
    <s v="410826 to update customer DB"/>
    <s v="ACIS CBF"/>
    <s v="Cobol,IMS-DB"/>
    <s v="MW-Billing"/>
    <s v="Ruben Rodriguez "/>
    <x v="0"/>
    <x v="21"/>
    <x v="0"/>
    <x v="15"/>
    <s v="Jun-23"/>
    <x v="1"/>
    <n v="416"/>
    <m/>
    <m/>
    <m/>
    <m/>
    <m/>
    <m/>
    <m/>
    <m/>
    <m/>
    <m/>
    <m/>
    <m/>
    <m/>
    <m/>
    <n v="80"/>
    <m/>
    <m/>
    <m/>
    <m/>
    <m/>
    <m/>
    <m/>
  </r>
  <r>
    <x v="0"/>
    <s v="PID"/>
    <m/>
    <s v="OOM630 Encryption project (SPI)"/>
    <s v="ACIS-ADST"/>
    <s v="Cobol, IMS-DB"/>
    <s v="MW-Billing"/>
    <s v="Ruben Rodriguez "/>
    <x v="0"/>
    <x v="21"/>
    <x v="0"/>
    <x v="15"/>
    <s v="Jun-23"/>
    <x v="1"/>
    <n v="300"/>
    <m/>
    <m/>
    <m/>
    <m/>
    <m/>
    <m/>
    <m/>
    <m/>
    <m/>
    <n v="45"/>
    <n v="45"/>
    <n v="45"/>
    <n v="45"/>
    <m/>
    <m/>
    <m/>
    <m/>
    <m/>
    <m/>
    <m/>
    <m/>
    <m/>
  </r>
  <r>
    <x v="0"/>
    <s v="PID"/>
    <m/>
    <s v="PID-405212  PMT 503393  DCC MOV 8711 ESP-CARE II"/>
    <s v="OPNS"/>
    <s v="Cobol"/>
    <s v="MW-MF-JULIE"/>
    <s v="Ruben Rodriguez "/>
    <x v="0"/>
    <x v="21"/>
    <x v="0"/>
    <x v="4"/>
    <s v="Jul-22"/>
    <x v="0"/>
    <n v="139"/>
    <m/>
    <m/>
    <m/>
    <m/>
    <m/>
    <m/>
    <m/>
    <m/>
    <m/>
    <n v="39"/>
    <m/>
    <m/>
    <m/>
    <m/>
    <m/>
    <m/>
    <m/>
    <m/>
    <m/>
    <m/>
    <m/>
    <m/>
  </r>
  <r>
    <x v="0"/>
    <s v="PID"/>
    <m/>
    <s v="PID 410247 Peacock Migration"/>
    <s v="OPNS"/>
    <s v="Cobol"/>
    <s v="MW-MF-JULIE"/>
    <s v="Ruben Rodriguez "/>
    <x v="0"/>
    <x v="21"/>
    <x v="0"/>
    <x v="5"/>
    <s v="Nov-22"/>
    <x v="0"/>
    <n v="305"/>
    <m/>
    <m/>
    <m/>
    <m/>
    <m/>
    <m/>
    <m/>
    <m/>
    <m/>
    <n v="80"/>
    <n v="80"/>
    <n v="60"/>
    <n v="60"/>
    <n v="25"/>
    <n v="20"/>
    <m/>
    <m/>
    <m/>
    <m/>
    <m/>
    <m/>
    <m/>
  </r>
  <r>
    <x v="0"/>
    <s v="PID"/>
    <m/>
    <s v="DCC RET 8716 CX0380 Tapestry"/>
    <s v="CASH MF"/>
    <s v="COBOL,DB2,IMS DB"/>
    <s v="SE-BILLING-CARE"/>
    <s v="Greg Painter"/>
    <x v="0"/>
    <x v="0"/>
    <x v="0"/>
    <x v="9"/>
    <s v="Aug-22"/>
    <x v="0"/>
    <n v="155"/>
    <m/>
    <m/>
    <m/>
    <m/>
    <m/>
    <m/>
    <m/>
    <m/>
    <m/>
    <n v="20"/>
    <n v="20"/>
    <m/>
    <m/>
    <m/>
    <m/>
    <m/>
    <m/>
    <m/>
    <m/>
    <m/>
    <m/>
    <m/>
  </r>
  <r>
    <x v="1"/>
    <s v="MWR"/>
    <m/>
    <s v="CLUB OOB in site T - - Analysis"/>
    <s v="CLUB"/>
    <s v="Cobol, DB2"/>
    <s v="SE-BILLING-CARE"/>
    <s v="Greg Painter"/>
    <x v="0"/>
    <x v="0"/>
    <x v="0"/>
    <x v="18"/>
    <s v="Sep-23"/>
    <x v="0"/>
    <n v="40"/>
    <m/>
    <m/>
    <m/>
    <m/>
    <m/>
    <m/>
    <m/>
    <m/>
    <m/>
    <m/>
    <m/>
    <m/>
    <n v="10"/>
    <m/>
    <m/>
    <m/>
    <m/>
    <m/>
    <m/>
    <m/>
    <m/>
    <n v="10"/>
  </r>
  <r>
    <x v="1"/>
    <s v="MWR"/>
    <m/>
    <s v="RIGA COBOL V6 issue with IGZERRE"/>
    <s v="RIGA"/>
    <s v="Cobol"/>
    <s v="SE-BILLING"/>
    <s v="Greg Painter"/>
    <x v="0"/>
    <x v="0"/>
    <x v="0"/>
    <x v="18"/>
    <s v="Sep-23"/>
    <x v="0"/>
    <n v="160"/>
    <m/>
    <m/>
    <m/>
    <m/>
    <m/>
    <m/>
    <m/>
    <m/>
    <m/>
    <m/>
    <m/>
    <m/>
    <m/>
    <m/>
    <s v=" "/>
    <m/>
    <m/>
    <m/>
    <m/>
    <m/>
    <m/>
    <n v="40"/>
  </r>
  <r>
    <x v="1"/>
    <s v="MWR"/>
    <m/>
    <s v="ALPHA COBOL V6 issues with IGZERRE"/>
    <s v="ALPHA"/>
    <s v="Cobol, DB2"/>
    <s v="SE-BILLING-CARE"/>
    <s v="Greg Painter"/>
    <x v="0"/>
    <x v="0"/>
    <x v="0"/>
    <x v="18"/>
    <s v="Sep-23"/>
    <x v="0"/>
    <n v="160"/>
    <m/>
    <m/>
    <m/>
    <m/>
    <m/>
    <m/>
    <m/>
    <m/>
    <m/>
    <m/>
    <m/>
    <m/>
    <m/>
    <m/>
    <s v=" "/>
    <m/>
    <m/>
    <m/>
    <m/>
    <m/>
    <m/>
    <n v="40"/>
  </r>
  <r>
    <x v="1"/>
    <s v="MWR"/>
    <m/>
    <s v="VERBATIM COBOL v6 issue with IGZERRE"/>
    <s v="VERBATIM"/>
    <s v="Cobol"/>
    <s v="SE-BILLING"/>
    <s v="Greg Painter"/>
    <x v="0"/>
    <x v="0"/>
    <x v="0"/>
    <x v="18"/>
    <s v="Sep-23"/>
    <x v="0"/>
    <n v="160"/>
    <m/>
    <m/>
    <m/>
    <m/>
    <m/>
    <m/>
    <m/>
    <m/>
    <m/>
    <m/>
    <m/>
    <m/>
    <m/>
    <m/>
    <s v=" "/>
    <m/>
    <m/>
    <m/>
    <m/>
    <m/>
    <m/>
    <n v="40"/>
  </r>
  <r>
    <x v="0"/>
    <s v="PID"/>
    <m/>
    <s v="ALPHA replace navigator with Webservices"/>
    <s v="Alpha"/>
    <s v="Cobol, DB2"/>
    <s v="SE-BILLING-CARE"/>
    <s v="Greg Painter"/>
    <x v="0"/>
    <x v="0"/>
    <x v="0"/>
    <x v="11"/>
    <s v="Oct-22"/>
    <x v="0"/>
    <n v="0"/>
    <m/>
    <m/>
    <m/>
    <m/>
    <m/>
    <m/>
    <n v="1000"/>
    <n v="1000"/>
    <m/>
    <n v="1000"/>
    <n v="1000"/>
    <n v="1000"/>
    <n v="1000"/>
    <n v="1000"/>
    <m/>
    <m/>
    <m/>
    <m/>
    <m/>
    <m/>
    <m/>
    <m/>
  </r>
  <r>
    <x v="0"/>
    <s v="PID"/>
    <m/>
    <s v="CR235944/RSRCS, Billing SaaS Globys - Phase 2"/>
    <s v="TAXING"/>
    <s v="Cobol, DB2"/>
    <s v="SE-BILLING-CARE"/>
    <s v="Greg Painter"/>
    <x v="0"/>
    <x v="0"/>
    <x v="0"/>
    <x v="5"/>
    <s v="Nov-22"/>
    <x v="0"/>
    <n v="275"/>
    <m/>
    <m/>
    <m/>
    <m/>
    <m/>
    <m/>
    <m/>
    <m/>
    <m/>
    <m/>
    <m/>
    <m/>
    <n v="100"/>
    <n v="100"/>
    <n v="75"/>
    <m/>
    <m/>
    <m/>
    <m/>
    <m/>
    <m/>
    <m/>
  </r>
  <r>
    <x v="0"/>
    <s v="PID"/>
    <m/>
    <s v="OOM654: Large Business Collections Platform Modernization"/>
    <s v="BOCRIS"/>
    <s v="Cobol, IMS-DC"/>
    <s v="SE-BILLING"/>
    <s v="Greg Painter"/>
    <x v="0"/>
    <x v="0"/>
    <x v="0"/>
    <x v="8"/>
    <s v="TBD"/>
    <x v="1"/>
    <n v="100"/>
    <m/>
    <m/>
    <m/>
    <m/>
    <m/>
    <m/>
    <m/>
    <m/>
    <m/>
    <m/>
    <m/>
    <m/>
    <m/>
    <m/>
    <m/>
    <m/>
    <m/>
    <m/>
    <m/>
    <m/>
    <m/>
    <m/>
  </r>
  <r>
    <x v="0"/>
    <s v="PID"/>
    <m/>
    <s v="OOM654: Large Business Collections Platform Modernization"/>
    <s v="PULL BILL"/>
    <s v="Cobol, IMS DB"/>
    <s v="SE-BILLING"/>
    <s v="Greg Painter"/>
    <x v="0"/>
    <x v="0"/>
    <x v="0"/>
    <x v="8"/>
    <s v="TBD"/>
    <x v="1"/>
    <n v="180"/>
    <m/>
    <m/>
    <m/>
    <m/>
    <m/>
    <m/>
    <m/>
    <m/>
    <m/>
    <m/>
    <m/>
    <m/>
    <m/>
    <m/>
    <m/>
    <m/>
    <m/>
    <m/>
    <m/>
    <m/>
    <m/>
    <m/>
  </r>
  <r>
    <x v="0"/>
    <s v="PID"/>
    <n v="5"/>
    <s v="PID 413010 Telco MidWest Biller Enhance 911 Data for Reporting"/>
    <s v="GRP-MW-Billing"/>
    <s v="Cobol, IMS-DB"/>
    <s v="MW-Billing"/>
    <s v="Ruben Rodriguez "/>
    <x v="0"/>
    <x v="21"/>
    <x v="0"/>
    <x v="15"/>
    <s v="Jun-23"/>
    <x v="0"/>
    <n v="1383"/>
    <m/>
    <m/>
    <m/>
    <m/>
    <m/>
    <m/>
    <m/>
    <m/>
    <m/>
    <m/>
    <m/>
    <m/>
    <m/>
    <n v="16"/>
    <n v="40"/>
    <n v="100"/>
    <n v="320"/>
    <n v="340"/>
    <n v="250"/>
    <n v="140"/>
    <n v="100"/>
    <n v="80"/>
  </r>
  <r>
    <x v="0"/>
    <s v="PID"/>
    <n v="1"/>
    <s v="PID 413010 Telco MidWest Biller Enhance 911 Data for Reporting"/>
    <s v="AIRS"/>
    <s v="Cobol, Assembler"/>
    <s v="MW-MF-JULIE"/>
    <s v="Ruben Rodriguez "/>
    <x v="0"/>
    <x v="21"/>
    <x v="0"/>
    <x v="15"/>
    <s v="Jun-23"/>
    <x v="0"/>
    <n v="680"/>
    <m/>
    <m/>
    <m/>
    <m/>
    <m/>
    <m/>
    <m/>
    <m/>
    <m/>
    <m/>
    <m/>
    <m/>
    <m/>
    <n v="20"/>
    <n v="10"/>
    <n v="70"/>
    <n v="120"/>
    <n v="140"/>
    <n v="140"/>
    <n v="80"/>
    <n v="80"/>
    <n v="40"/>
  </r>
  <r>
    <x v="0"/>
    <s v="PID"/>
    <m/>
    <s v="PID 411380 EWIP (AIRS SSN Edit changes)"/>
    <s v="AIRS"/>
    <s v="Cobol, Assembler"/>
    <s v="MW-MF-JULIE"/>
    <s v="Ruben Rodriguez "/>
    <x v="0"/>
    <x v="21"/>
    <x v="0"/>
    <x v="5"/>
    <s v="Nov-22"/>
    <x v="0"/>
    <n v="400"/>
    <m/>
    <m/>
    <m/>
    <m/>
    <m/>
    <m/>
    <m/>
    <m/>
    <m/>
    <m/>
    <n v="20"/>
    <n v="20"/>
    <n v="160"/>
    <n v="140"/>
    <n v="20"/>
    <m/>
    <m/>
    <m/>
    <m/>
    <m/>
    <m/>
    <m/>
  </r>
  <r>
    <x v="0"/>
    <s v="PID"/>
    <m/>
    <s v="DCC MOV 8711 ASON ROS TCS"/>
    <s v="AIRS"/>
    <s v="Cobol, Assembler"/>
    <s v="MW-MF-JULIE"/>
    <s v="Ruben Rodriguez "/>
    <x v="0"/>
    <x v="21"/>
    <x v="0"/>
    <x v="18"/>
    <s v="Sep-23"/>
    <x v="1"/>
    <n v="40"/>
    <m/>
    <m/>
    <m/>
    <m/>
    <m/>
    <m/>
    <m/>
    <m/>
    <m/>
    <m/>
    <m/>
    <m/>
    <m/>
    <m/>
    <m/>
    <m/>
    <m/>
    <m/>
    <m/>
    <m/>
    <m/>
    <m/>
  </r>
  <r>
    <x v="1"/>
    <s v="RD"/>
    <m/>
    <s v="CR-2210-1414 RD2481 Add BAN to the CAC Exemption table"/>
    <s v="ACIS-CI"/>
    <s v="Cobol,Assembler,IMS-DB,IMS-DC,DB2"/>
    <s v="BRAVO-MF-Rick"/>
    <s v="James Radtke"/>
    <x v="1"/>
    <x v="21"/>
    <x v="0"/>
    <x v="14"/>
    <s v="Nov-23"/>
    <x v="0"/>
    <n v="25"/>
    <m/>
    <m/>
    <m/>
    <m/>
    <m/>
    <m/>
    <m/>
    <m/>
    <m/>
    <m/>
    <m/>
    <m/>
    <m/>
    <m/>
    <n v="25"/>
    <m/>
    <m/>
    <m/>
    <m/>
    <m/>
    <m/>
    <m/>
  </r>
  <r>
    <x v="0"/>
    <s v="PID"/>
    <m/>
    <s v="DCC RET 8716 CX0380 Tapestry"/>
    <s v="ACCT-Interfaces Billing"/>
    <s v="Cobol"/>
    <s v="SE-BILLING-USAGE"/>
    <s v="Greg Painter"/>
    <x v="0"/>
    <x v="0"/>
    <x v="0"/>
    <x v="9"/>
    <s v="Aug-22"/>
    <x v="0"/>
    <n v="560"/>
    <m/>
    <m/>
    <m/>
    <m/>
    <m/>
    <m/>
    <m/>
    <m/>
    <m/>
    <n v="30"/>
    <n v="40"/>
    <m/>
    <m/>
    <m/>
    <m/>
    <m/>
    <m/>
    <m/>
    <m/>
    <m/>
    <m/>
    <m/>
  </r>
  <r>
    <x v="0"/>
    <s v="PID"/>
    <m/>
    <s v="DCC RET 8716 CX0380 Tapestry"/>
    <s v="FDB"/>
    <s v="Cobol, DB2"/>
    <s v="SE-BILLING-USAGE"/>
    <s v="Greg Painter"/>
    <x v="0"/>
    <x v="0"/>
    <x v="0"/>
    <x v="9"/>
    <s v="Aug-22"/>
    <x v="0"/>
    <n v="225"/>
    <m/>
    <m/>
    <m/>
    <m/>
    <m/>
    <m/>
    <m/>
    <m/>
    <m/>
    <n v="30"/>
    <n v="30"/>
    <m/>
    <m/>
    <m/>
    <m/>
    <m/>
    <m/>
    <m/>
    <m/>
    <m/>
    <m/>
    <m/>
  </r>
  <r>
    <x v="0"/>
    <s v="PID"/>
    <m/>
    <s v="DCC RET 8716 CX0380 Tapestry"/>
    <s v="CRIS-RATE-DB"/>
    <s v="Cobol, IMS-DC, IMS DB"/>
    <s v="SE-BILLING-USAGE"/>
    <s v="Greg Painter"/>
    <x v="0"/>
    <x v="0"/>
    <x v="0"/>
    <x v="9"/>
    <s v="Aug-22"/>
    <x v="0"/>
    <n v="270"/>
    <m/>
    <m/>
    <m/>
    <m/>
    <m/>
    <m/>
    <m/>
    <m/>
    <m/>
    <n v="30"/>
    <n v="30"/>
    <m/>
    <m/>
    <m/>
    <m/>
    <m/>
    <m/>
    <m/>
    <m/>
    <m/>
    <m/>
    <m/>
  </r>
  <r>
    <x v="0"/>
    <s v="PID"/>
    <m/>
    <s v="DCC RET 8716 CX0380 Tapestry"/>
    <s v="CRIS MP"/>
    <s v="Cobol"/>
    <s v="SE-BILLING-USAGE"/>
    <s v="Greg Painter"/>
    <x v="0"/>
    <x v="0"/>
    <x v="0"/>
    <x v="9"/>
    <s v="Aug-22"/>
    <x v="0"/>
    <n v="125"/>
    <m/>
    <m/>
    <m/>
    <m/>
    <m/>
    <m/>
    <m/>
    <m/>
    <m/>
    <n v="20"/>
    <n v="20"/>
    <m/>
    <m/>
    <m/>
    <m/>
    <m/>
    <m/>
    <m/>
    <m/>
    <m/>
    <m/>
    <m/>
  </r>
  <r>
    <x v="0"/>
    <s v="PID"/>
    <m/>
    <s v="DCC RET 8716 CX0380 Tapestry"/>
    <s v="CRIS-SO-UPDATE"/>
    <s v="COBOL,DB2,IMS DB"/>
    <s v="SE-BILLING-USAGE"/>
    <s v="Greg Painter"/>
    <x v="0"/>
    <x v="0"/>
    <x v="0"/>
    <x v="9"/>
    <s v="Aug-22"/>
    <x v="0"/>
    <n v="100"/>
    <m/>
    <m/>
    <m/>
    <m/>
    <m/>
    <m/>
    <m/>
    <m/>
    <m/>
    <n v="20"/>
    <n v="20"/>
    <m/>
    <m/>
    <m/>
    <m/>
    <m/>
    <m/>
    <m/>
    <m/>
    <m/>
    <m/>
    <m/>
  </r>
  <r>
    <x v="0"/>
    <s v="PID"/>
    <m/>
    <s v="DCC RET 8716 CX0380 Tapestry"/>
    <s v="GADB"/>
    <s v="Cobol, DB2"/>
    <s v="SE-BILLING-USAGE"/>
    <s v="Greg Painter"/>
    <x v="0"/>
    <x v="0"/>
    <x v="0"/>
    <x v="9"/>
    <s v="Aug-22"/>
    <x v="0"/>
    <n v="270"/>
    <m/>
    <m/>
    <m/>
    <m/>
    <m/>
    <m/>
    <m/>
    <m/>
    <m/>
    <n v="30"/>
    <n v="30"/>
    <m/>
    <m/>
    <m/>
    <m/>
    <m/>
    <m/>
    <m/>
    <m/>
    <m/>
    <m/>
    <m/>
  </r>
  <r>
    <x v="0"/>
    <s v="PID"/>
    <m/>
    <s v="DCC RET 8716 CX0380 Tapestry"/>
    <s v="MOOSA - SE"/>
    <s v="Cobol, DB2"/>
    <s v="SE-BILLING-USAGE"/>
    <s v="Greg Painter"/>
    <x v="0"/>
    <x v="0"/>
    <x v="0"/>
    <x v="9"/>
    <s v="Aug-22"/>
    <x v="0"/>
    <n v="270"/>
    <m/>
    <m/>
    <m/>
    <m/>
    <m/>
    <m/>
    <m/>
    <m/>
    <m/>
    <n v="30"/>
    <n v="30"/>
    <m/>
    <m/>
    <m/>
    <m/>
    <m/>
    <m/>
    <m/>
    <m/>
    <m/>
    <m/>
    <m/>
  </r>
  <r>
    <x v="0"/>
    <s v="PID"/>
    <m/>
    <s v="DCC move 8711 CBS apps"/>
    <s v="CRIS POLICIES"/>
    <s v="Cobol, IMS-DC, DB2"/>
    <s v="SE-BILLING-USAGE"/>
    <s v="Greg Painter"/>
    <x v="0"/>
    <x v="0"/>
    <x v="0"/>
    <x v="9"/>
    <s v="Aug-22"/>
    <x v="0"/>
    <n v="60"/>
    <m/>
    <m/>
    <m/>
    <m/>
    <m/>
    <m/>
    <m/>
    <m/>
    <m/>
    <n v="30"/>
    <n v="30"/>
    <m/>
    <m/>
    <m/>
    <m/>
    <m/>
    <m/>
    <m/>
    <m/>
    <m/>
    <m/>
    <m/>
  </r>
  <r>
    <x v="0"/>
    <s v="SMB"/>
    <m/>
    <s v="IBIS-SE C:D change"/>
    <s v="IBIS - SE"/>
    <s v="Cobol, IMS DB"/>
    <s v="SE-BILLING-USAGE"/>
    <s v="Greg Painter"/>
    <x v="0"/>
    <x v="0"/>
    <x v="0"/>
    <x v="4"/>
    <s v="Jul-22"/>
    <x v="0"/>
    <n v="80"/>
    <m/>
    <m/>
    <m/>
    <m/>
    <m/>
    <m/>
    <m/>
    <m/>
    <m/>
    <n v="80"/>
    <m/>
    <m/>
    <m/>
    <m/>
    <m/>
    <m/>
    <m/>
    <m/>
    <m/>
    <m/>
    <m/>
    <m/>
  </r>
  <r>
    <x v="0"/>
    <s v="PID"/>
    <m/>
    <s v="SecMod EOSL 7337 Finish U2L Migration CAPM"/>
    <s v="ACCT-Interfaces Billing"/>
    <s v="Cobol"/>
    <s v="SE-BILLING-USAGE"/>
    <s v="Greg Painter"/>
    <x v="0"/>
    <x v="0"/>
    <x v="0"/>
    <x v="11"/>
    <s v="Oct-22"/>
    <x v="0"/>
    <n v="100"/>
    <m/>
    <m/>
    <m/>
    <m/>
    <m/>
    <m/>
    <m/>
    <m/>
    <m/>
    <n v="10"/>
    <n v="10"/>
    <n v="30"/>
    <n v="30"/>
    <n v="20"/>
    <m/>
    <m/>
    <m/>
    <m/>
    <m/>
    <m/>
    <m/>
    <m/>
  </r>
  <r>
    <x v="0"/>
    <s v="PID"/>
    <m/>
    <s v="SecMod EOSL 7337 Finish U2L Migration CAPM"/>
    <s v="CRIS Cash-Posting"/>
    <s v="Cobol, IMS DB"/>
    <s v="SE-BILLING-USAGE"/>
    <s v="Greg Painter"/>
    <x v="0"/>
    <x v="0"/>
    <x v="0"/>
    <x v="11"/>
    <s v="Oct-22"/>
    <x v="0"/>
    <n v="100"/>
    <m/>
    <m/>
    <m/>
    <m/>
    <m/>
    <m/>
    <m/>
    <m/>
    <m/>
    <n v="10"/>
    <n v="10"/>
    <n v="30"/>
    <n v="30"/>
    <n v="20"/>
    <m/>
    <m/>
    <m/>
    <m/>
    <m/>
    <m/>
    <m/>
    <m/>
  </r>
  <r>
    <x v="0"/>
    <s v="PID"/>
    <m/>
    <s v="DCC RET 8716 CX0448 EMBUS ESB "/>
    <s v="CRIS POLICIES"/>
    <s v="Cobol, IMS-DC, DB2"/>
    <s v="SE-BILLING-USAGE"/>
    <s v="Greg Painter"/>
    <x v="0"/>
    <x v="0"/>
    <x v="0"/>
    <x v="9"/>
    <s v="Aug-22"/>
    <x v="0"/>
    <n v="80"/>
    <m/>
    <m/>
    <m/>
    <m/>
    <m/>
    <m/>
    <m/>
    <m/>
    <m/>
    <m/>
    <n v="80"/>
    <m/>
    <m/>
    <m/>
    <m/>
    <m/>
    <m/>
    <m/>
    <m/>
    <m/>
    <m/>
    <m/>
  </r>
  <r>
    <x v="0"/>
    <s v="PID"/>
    <m/>
    <s v="Privacy CCPA Mapping and Tagging Refresh"/>
    <s v="ACCT-Interfaces Billing"/>
    <s v="Cobol"/>
    <s v="SE-BILLING-USAGE"/>
    <s v="Greg Painter"/>
    <x v="0"/>
    <x v="0"/>
    <x v="0"/>
    <x v="0"/>
    <s v="Dec-22"/>
    <x v="1"/>
    <m/>
    <m/>
    <m/>
    <m/>
    <m/>
    <m/>
    <m/>
    <m/>
    <m/>
    <m/>
    <m/>
    <m/>
    <m/>
    <n v="20"/>
    <n v="20"/>
    <n v="20"/>
    <m/>
    <m/>
    <m/>
    <m/>
    <m/>
    <m/>
    <m/>
  </r>
  <r>
    <x v="0"/>
    <s v="PID"/>
    <m/>
    <s v="Privacy CCPA Mapping and Tagging Refresh"/>
    <s v="CRIS POLICIES"/>
    <s v="Cobol, IMS-DC, DB2"/>
    <s v="SE-BILLING-USAGE"/>
    <s v="Greg Painter"/>
    <x v="0"/>
    <x v="0"/>
    <x v="0"/>
    <x v="0"/>
    <s v="Dec-22"/>
    <x v="1"/>
    <m/>
    <m/>
    <m/>
    <m/>
    <m/>
    <m/>
    <m/>
    <m/>
    <m/>
    <m/>
    <m/>
    <m/>
    <m/>
    <n v="20"/>
    <n v="20"/>
    <n v="20"/>
    <m/>
    <m/>
    <m/>
    <m/>
    <m/>
    <m/>
    <m/>
  </r>
  <r>
    <x v="0"/>
    <s v="PID"/>
    <m/>
    <s v="Privacy CCPA Mapping and Tagging Refresh"/>
    <s v="MOBI"/>
    <s v="Cobol, DB2, IMS DC"/>
    <s v="SE-BILLING-USAGE"/>
    <s v="Greg Painter"/>
    <x v="0"/>
    <x v="0"/>
    <x v="0"/>
    <x v="0"/>
    <s v="Dec-22"/>
    <x v="1"/>
    <m/>
    <m/>
    <m/>
    <m/>
    <m/>
    <m/>
    <m/>
    <m/>
    <m/>
    <m/>
    <m/>
    <m/>
    <m/>
    <n v="50"/>
    <n v="50"/>
    <n v="100"/>
    <m/>
    <m/>
    <m/>
    <m/>
    <m/>
    <m/>
    <m/>
  </r>
  <r>
    <x v="1"/>
    <s v="Maintenance"/>
    <n v="27"/>
    <s v="Job Abends analysis and recovery"/>
    <s v="GRP-SE-BILLING-USAGE"/>
    <s v="Cobol, DB2, IMS DB"/>
    <s v="SE-BILLING-USAGE"/>
    <s v="Greg Painter"/>
    <x v="0"/>
    <x v="0"/>
    <x v="0"/>
    <x v="1"/>
    <s v="Ongoing"/>
    <x v="0"/>
    <m/>
    <n v="100"/>
    <n v="100"/>
    <n v="250"/>
    <n v="250"/>
    <n v="250"/>
    <n v="250"/>
    <n v="250"/>
    <m/>
    <m/>
    <m/>
    <m/>
    <m/>
    <m/>
    <m/>
    <n v="90"/>
    <n v="90"/>
    <n v="100"/>
    <n v="100"/>
    <n v="100"/>
    <n v="120"/>
    <n v="120"/>
    <n v="120"/>
  </r>
  <r>
    <x v="1"/>
    <s v="Maintenance"/>
    <n v="27"/>
    <s v="Interfacing application queries and Client Queries"/>
    <s v="GRP-SE-BILLING-USAGE"/>
    <s v="Cobol, DB2, IMS DB"/>
    <s v="SE-BILLING-USAGE"/>
    <s v="Greg Painter"/>
    <x v="0"/>
    <x v="0"/>
    <x v="0"/>
    <x v="1"/>
    <s v="Ongoing"/>
    <x v="0"/>
    <m/>
    <n v="60"/>
    <n v="60"/>
    <n v="100"/>
    <n v="100"/>
    <n v="100"/>
    <n v="100"/>
    <n v="100"/>
    <m/>
    <m/>
    <m/>
    <m/>
    <m/>
    <m/>
    <m/>
    <n v="5"/>
    <n v="5"/>
    <n v="20"/>
    <n v="20"/>
    <n v="20"/>
    <n v="120"/>
    <n v="120"/>
    <n v="120"/>
  </r>
  <r>
    <x v="1"/>
    <s v="Maintenance"/>
    <n v="27"/>
    <s v="Monthly &amp; quarterly reports activities, Compliance Activities"/>
    <s v="GRP-SE-BILLING-USAGE"/>
    <s v="Cobol, DB2, IMS DB"/>
    <s v="SE-BILLING-USAGE"/>
    <s v="Greg Painter"/>
    <x v="0"/>
    <x v="0"/>
    <x v="0"/>
    <x v="1"/>
    <s v="Ongoing"/>
    <x v="0"/>
    <m/>
    <n v="20"/>
    <n v="20"/>
    <n v="150"/>
    <n v="150"/>
    <n v="150"/>
    <n v="150"/>
    <n v="150"/>
    <n v="8"/>
    <m/>
    <n v="8"/>
    <n v="400"/>
    <n v="400"/>
    <n v="400"/>
    <n v="400"/>
    <n v="45"/>
    <n v="45"/>
    <n v="30"/>
    <n v="30"/>
    <n v="30"/>
    <n v="45"/>
    <n v="90"/>
    <n v="90"/>
  </r>
  <r>
    <x v="0"/>
    <s v="PID"/>
    <m/>
    <s v="Replace Securedata"/>
    <s v="ACCT-Interfaces Billing"/>
    <s v="Cobol"/>
    <s v="SE-BILLING-USAGE"/>
    <s v="Greg Painter"/>
    <x v="0"/>
    <x v="0"/>
    <x v="0"/>
    <x v="2"/>
    <s v="Feb-23"/>
    <x v="0"/>
    <m/>
    <m/>
    <m/>
    <m/>
    <m/>
    <m/>
    <m/>
    <m/>
    <m/>
    <m/>
    <n v="100"/>
    <m/>
    <n v="80"/>
    <n v="100"/>
    <n v="110"/>
    <n v="30"/>
    <n v="10"/>
    <n v="30"/>
    <n v="10"/>
    <n v="20"/>
    <m/>
    <m/>
    <m/>
  </r>
  <r>
    <x v="0"/>
    <s v="PID"/>
    <m/>
    <s v="Replace Securedata"/>
    <s v="CRIS-SO-UPDATE"/>
    <s v="COBOL,DB2,IMS DB"/>
    <s v="SE-BILLING-USAGE"/>
    <s v="Greg Painter"/>
    <x v="0"/>
    <x v="0"/>
    <x v="0"/>
    <x v="2"/>
    <s v="Feb-23"/>
    <x v="0"/>
    <m/>
    <m/>
    <m/>
    <m/>
    <m/>
    <m/>
    <m/>
    <m/>
    <m/>
    <m/>
    <n v="100"/>
    <m/>
    <n v="80"/>
    <n v="100"/>
    <n v="110"/>
    <n v="30"/>
    <n v="10"/>
    <n v="30"/>
    <n v="10"/>
    <n v="20"/>
    <m/>
    <m/>
    <m/>
  </r>
  <r>
    <x v="0"/>
    <s v="PID"/>
    <m/>
    <s v="Replace Securedata"/>
    <s v="CRIS Misc. Input"/>
    <s v="COBOL,DB2,IMS DB"/>
    <s v="SE-BILLING-USAGE"/>
    <s v="Greg Painter"/>
    <x v="0"/>
    <x v="0"/>
    <x v="0"/>
    <x v="2"/>
    <s v="Feb-23"/>
    <x v="0"/>
    <m/>
    <m/>
    <m/>
    <m/>
    <m/>
    <m/>
    <m/>
    <m/>
    <m/>
    <m/>
    <n v="100"/>
    <m/>
    <n v="80"/>
    <n v="100"/>
    <n v="110"/>
    <n v="30"/>
    <n v="10"/>
    <n v="30"/>
    <n v="10"/>
    <n v="20"/>
    <m/>
    <m/>
    <m/>
  </r>
  <r>
    <x v="0"/>
    <s v="PID"/>
    <m/>
    <s v="Replace Securedata"/>
    <s v="MOBI"/>
    <s v="Cobol, DB2, IMS DC"/>
    <s v="SE-BILLING-USAGE"/>
    <s v="Greg Painter"/>
    <x v="0"/>
    <x v="0"/>
    <x v="0"/>
    <x v="2"/>
    <s v="Feb-23"/>
    <x v="0"/>
    <m/>
    <m/>
    <m/>
    <m/>
    <m/>
    <m/>
    <m/>
    <m/>
    <m/>
    <m/>
    <n v="100"/>
    <m/>
    <n v="80"/>
    <n v="100"/>
    <n v="110"/>
    <n v="30"/>
    <n v="10"/>
    <n v="30"/>
    <n v="10"/>
    <n v="20"/>
    <m/>
    <m/>
    <m/>
  </r>
  <r>
    <x v="0"/>
    <s v="PID"/>
    <m/>
    <s v="Replace Securedata"/>
    <s v="CRIS POLICIES"/>
    <s v="Cobol, IMS-DC, DB2"/>
    <s v="SE-BILLING-USAGE"/>
    <s v="Greg Painter"/>
    <x v="0"/>
    <x v="0"/>
    <x v="0"/>
    <x v="2"/>
    <s v="Feb-23"/>
    <x v="0"/>
    <m/>
    <m/>
    <m/>
    <m/>
    <m/>
    <m/>
    <m/>
    <m/>
    <m/>
    <m/>
    <n v="100"/>
    <m/>
    <n v="80"/>
    <n v="100"/>
    <n v="110"/>
    <n v="30"/>
    <n v="10"/>
    <n v="30"/>
    <n v="10"/>
    <n v="20"/>
    <m/>
    <m/>
    <m/>
  </r>
  <r>
    <x v="1"/>
    <s v="MWR"/>
    <m/>
    <s v="CMDS - determine sequence issue MD30A01"/>
    <s v="CMDS HQ"/>
    <s v="Cobol"/>
    <s v="SE-BILLING-USAGE"/>
    <s v="Greg Painter"/>
    <x v="0"/>
    <x v="0"/>
    <x v="0"/>
    <x v="3"/>
    <s v="On hold"/>
    <x v="1"/>
    <n v="300"/>
    <m/>
    <m/>
    <m/>
    <m/>
    <m/>
    <m/>
    <m/>
    <m/>
    <m/>
    <n v="150"/>
    <n v="150"/>
    <m/>
    <m/>
    <m/>
    <m/>
    <m/>
    <m/>
    <m/>
    <m/>
    <m/>
    <m/>
    <m/>
  </r>
  <r>
    <x v="0"/>
    <s v="PID"/>
    <m/>
    <s v="SECMOD SDP SPI in text field"/>
    <s v="CRIS-STUDIES"/>
    <s v="Cobol, DB2"/>
    <s v="SE-BILLING-USAGE"/>
    <s v="Greg Painter"/>
    <x v="0"/>
    <x v="0"/>
    <x v="0"/>
    <x v="14"/>
    <s v="Nov-23"/>
    <x v="1"/>
    <n v="500"/>
    <m/>
    <m/>
    <m/>
    <m/>
    <m/>
    <m/>
    <m/>
    <m/>
    <m/>
    <m/>
    <m/>
    <m/>
    <m/>
    <m/>
    <m/>
    <m/>
    <m/>
    <n v="100"/>
    <n v="100"/>
    <n v="150"/>
    <n v="100"/>
    <n v="50"/>
  </r>
  <r>
    <x v="0"/>
    <s v="PID"/>
    <m/>
    <s v="SECMOD SDP SPI in text field"/>
    <s v="MOBI"/>
    <s v="Cobol, DB2, IMS DC"/>
    <s v="SE-BILLING-USAGE"/>
    <s v="Greg Painter"/>
    <x v="0"/>
    <x v="0"/>
    <x v="0"/>
    <x v="14"/>
    <s v="Nov-23"/>
    <x v="1"/>
    <n v="500"/>
    <m/>
    <m/>
    <m/>
    <m/>
    <m/>
    <m/>
    <m/>
    <m/>
    <m/>
    <m/>
    <m/>
    <m/>
    <m/>
    <m/>
    <m/>
    <m/>
    <m/>
    <n v="100"/>
    <n v="100"/>
    <n v="150"/>
    <n v="100"/>
    <n v="50"/>
  </r>
  <r>
    <x v="0"/>
    <s v="PID"/>
    <m/>
    <s v="DS1 DS3 24-36 month for existing longer trm contracts - FED Gov needing longer contracts"/>
    <s v="CRIS-RATE-DB"/>
    <s v="Cobol, IMS-DC, IMS DB"/>
    <s v="SE-BILLING-USAGE"/>
    <s v="Greg Painter"/>
    <x v="0"/>
    <x v="0"/>
    <x v="0"/>
    <x v="8"/>
    <s v="TBD"/>
    <x v="1"/>
    <n v="100"/>
    <m/>
    <m/>
    <m/>
    <m/>
    <m/>
    <m/>
    <m/>
    <m/>
    <m/>
    <m/>
    <m/>
    <m/>
    <m/>
    <m/>
    <m/>
    <m/>
    <m/>
    <m/>
    <m/>
    <m/>
    <m/>
    <m/>
  </r>
  <r>
    <x v="0"/>
    <s v="PID"/>
    <m/>
    <s v="DS1 DS3 24-36 month for existing longer trm contracts - FED Gov needing longer contracts"/>
    <s v="CRIS-SO-UPDATE"/>
    <s v="COBOL,DB2,IMS DB"/>
    <s v="SE-BILLING-USAGE"/>
    <s v="Greg Painter"/>
    <x v="0"/>
    <x v="0"/>
    <x v="0"/>
    <x v="8"/>
    <s v="TBD"/>
    <x v="1"/>
    <n v="100"/>
    <m/>
    <m/>
    <m/>
    <m/>
    <m/>
    <m/>
    <m/>
    <m/>
    <m/>
    <m/>
    <m/>
    <m/>
    <m/>
    <m/>
    <m/>
    <m/>
    <m/>
    <m/>
    <m/>
    <m/>
    <m/>
    <m/>
  </r>
  <r>
    <x v="0"/>
    <s v="PID"/>
    <m/>
    <s v="SecMod SDP SPI in text field MAGTAPE"/>
    <s v="CRIS DATA CONV"/>
    <s v="Cobol, IMS DB"/>
    <s v="SE-BILLING-USAGE"/>
    <s v="Greg Painter"/>
    <x v="0"/>
    <x v="0"/>
    <x v="0"/>
    <x v="15"/>
    <s v="Jun-23"/>
    <x v="1"/>
    <n v="1035"/>
    <m/>
    <m/>
    <m/>
    <m/>
    <m/>
    <m/>
    <m/>
    <m/>
    <m/>
    <m/>
    <m/>
    <m/>
    <m/>
    <m/>
    <m/>
    <m/>
    <n v="280"/>
    <n v="220"/>
    <n v="200"/>
    <n v="150"/>
    <n v="105"/>
    <n v="80"/>
  </r>
  <r>
    <x v="0"/>
    <s v="PID"/>
    <m/>
    <s v="SecMod SDP SPI in text field MAGTAPE"/>
    <s v="CRIS-SO-UPDATE"/>
    <s v="COBOL,DB2,IMS DB"/>
    <s v="SE-BILLING-USAGE"/>
    <s v="Greg Painter"/>
    <x v="0"/>
    <x v="0"/>
    <x v="0"/>
    <x v="15"/>
    <s v="Jun-23"/>
    <x v="1"/>
    <n v="120"/>
    <m/>
    <m/>
    <m/>
    <m/>
    <m/>
    <m/>
    <m/>
    <m/>
    <m/>
    <m/>
    <m/>
    <m/>
    <m/>
    <m/>
    <m/>
    <m/>
    <m/>
    <m/>
    <m/>
    <n v="60"/>
    <n v="40"/>
    <n v="20"/>
  </r>
  <r>
    <x v="0"/>
    <s v="PID"/>
    <m/>
    <s v="SecMod SDP SPI in text field MAGTAPE"/>
    <s v="CRIS POLICIES"/>
    <s v="Cobol, IMS-DC, DB2"/>
    <s v="SE-BILLING-USAGE"/>
    <s v="Greg Painter"/>
    <x v="0"/>
    <x v="0"/>
    <x v="0"/>
    <x v="15"/>
    <s v="Jun-23"/>
    <x v="1"/>
    <n v="150"/>
    <m/>
    <m/>
    <m/>
    <m/>
    <m/>
    <m/>
    <m/>
    <m/>
    <m/>
    <m/>
    <m/>
    <m/>
    <m/>
    <m/>
    <m/>
    <m/>
    <m/>
    <m/>
    <m/>
    <m/>
    <m/>
    <m/>
  </r>
  <r>
    <x v="0"/>
    <s v="PID"/>
    <m/>
    <s v="OOM654: Large Business Collections Platform Modernization"/>
    <s v="CRIS DATA CONV"/>
    <s v="Cobol, IMS DB"/>
    <s v="SE-BILLING-USAGE"/>
    <s v="Greg Painter"/>
    <x v="0"/>
    <x v="0"/>
    <x v="0"/>
    <x v="8"/>
    <s v="TBD"/>
    <x v="1"/>
    <n v="730"/>
    <m/>
    <m/>
    <m/>
    <m/>
    <m/>
    <m/>
    <m/>
    <m/>
    <m/>
    <m/>
    <m/>
    <m/>
    <m/>
    <m/>
    <m/>
    <m/>
    <m/>
    <m/>
    <m/>
    <m/>
    <m/>
    <m/>
  </r>
  <r>
    <x v="1"/>
    <s v="Maintenance"/>
    <m/>
    <s v="GI upgrade, VM upgrade, DB VM patching, general maintenance"/>
    <s v="ETM"/>
    <s v="Java"/>
    <s v="MR-ETM-eDocs"/>
    <s v="Greg Painter"/>
    <x v="0"/>
    <x v="0"/>
    <x v="0"/>
    <x v="1"/>
    <s v="Ongoing"/>
    <x v="0"/>
    <m/>
    <m/>
    <m/>
    <m/>
    <m/>
    <m/>
    <m/>
    <m/>
    <m/>
    <m/>
    <m/>
    <n v="180"/>
    <n v="180"/>
    <n v="180"/>
    <n v="180"/>
    <n v="180"/>
    <n v="180"/>
    <n v="90"/>
    <n v="20"/>
    <n v="20"/>
    <n v="90"/>
    <n v="90"/>
    <n v="90"/>
  </r>
  <r>
    <x v="1"/>
    <s v="Maintenance"/>
    <m/>
    <s v="ST Activities on ETM"/>
    <s v="ETM"/>
    <s v="Java"/>
    <s v="MR-ETM-eDocs"/>
    <s v="Greg Painter"/>
    <x v="0"/>
    <x v="0"/>
    <x v="0"/>
    <x v="1"/>
    <s v="Ongoing"/>
    <x v="0"/>
    <m/>
    <m/>
    <m/>
    <m/>
    <m/>
    <m/>
    <m/>
    <m/>
    <m/>
    <m/>
    <m/>
    <n v="90"/>
    <n v="90"/>
    <n v="90"/>
    <n v="90"/>
    <n v="90"/>
    <n v="90"/>
    <n v="90"/>
    <n v="90"/>
    <n v="90"/>
    <n v="90"/>
    <n v="90"/>
    <n v="90"/>
  </r>
  <r>
    <x v="0"/>
    <s v="SMB"/>
    <m/>
    <s v="SMB 1977746 - OLCM-SE Vulnerability Fix - Weblogic Upgrade"/>
    <s v="OMS - SE"/>
    <s v="Java"/>
    <s v="Freedom Java Apps"/>
    <s v="Greg Painter"/>
    <x v="0"/>
    <x v="10"/>
    <x v="4"/>
    <x v="9"/>
    <s v="Aug-22"/>
    <x v="0"/>
    <n v="275"/>
    <m/>
    <m/>
    <m/>
    <m/>
    <m/>
    <m/>
    <m/>
    <m/>
    <m/>
    <m/>
    <n v="200"/>
    <n v="75"/>
    <m/>
    <m/>
    <m/>
    <m/>
    <m/>
    <m/>
    <m/>
    <m/>
    <m/>
    <m/>
  </r>
  <r>
    <x v="1"/>
    <s v="MWR"/>
    <m/>
    <s v="MWR 2001760  - OLCM SQL Injection Vulnerability (Critical) fix"/>
    <s v="OMS - SE"/>
    <s v="Java"/>
    <s v="Freedom Java Apps"/>
    <s v="Greg Painter"/>
    <x v="0"/>
    <x v="10"/>
    <x v="4"/>
    <x v="6"/>
    <s v="Sep-22"/>
    <x v="0"/>
    <n v="30"/>
    <m/>
    <m/>
    <m/>
    <m/>
    <m/>
    <m/>
    <m/>
    <m/>
    <m/>
    <m/>
    <m/>
    <m/>
    <n v="30"/>
    <m/>
    <m/>
    <m/>
    <m/>
    <m/>
    <m/>
    <m/>
    <m/>
    <m/>
  </r>
  <r>
    <x v="1"/>
    <s v="MWR"/>
    <m/>
    <s v="MWR 2002007 - CASH GI Upgrade &amp; Checksum mailx Implementation "/>
    <s v="CASH"/>
    <s v=".NET"/>
    <s v="Freedom DotNet-OA"/>
    <s v="Greg Painter"/>
    <x v="0"/>
    <x v="11"/>
    <x v="4"/>
    <x v="6"/>
    <s v="Sep-22"/>
    <x v="0"/>
    <n v="30"/>
    <m/>
    <m/>
    <m/>
    <m/>
    <m/>
    <m/>
    <m/>
    <m/>
    <m/>
    <m/>
    <m/>
    <m/>
    <n v="30"/>
    <m/>
    <m/>
    <m/>
    <m/>
    <m/>
    <m/>
    <m/>
    <m/>
    <m/>
  </r>
  <r>
    <x v="1"/>
    <s v="MWR"/>
    <m/>
    <s v="MWR 2002008 - VDD MECHID Password renewal - m01528 (NPRD) &amp; m01032 (PROD)"/>
    <s v="VDD"/>
    <s v="C, C++"/>
    <s v="Freedom CPP Apps"/>
    <s v="Greg Painter"/>
    <x v="0"/>
    <x v="10"/>
    <x v="4"/>
    <x v="11"/>
    <s v="Oct-22"/>
    <x v="0"/>
    <n v="50"/>
    <m/>
    <m/>
    <m/>
    <m/>
    <m/>
    <m/>
    <m/>
    <m/>
    <m/>
    <m/>
    <m/>
    <m/>
    <n v="30"/>
    <n v="20"/>
    <m/>
    <m/>
    <m/>
    <m/>
    <m/>
    <m/>
    <m/>
    <m/>
  </r>
  <r>
    <x v="1"/>
    <s v="MWR"/>
    <m/>
    <s v="MWR 2003313 - VDD (16403) Month End File Processing Automation"/>
    <s v="VDD"/>
    <s v="C, C++"/>
    <s v="Freedom CPP Apps"/>
    <s v="Greg Painter"/>
    <x v="0"/>
    <x v="10"/>
    <x v="4"/>
    <x v="11"/>
    <s v="Oct-22"/>
    <x v="0"/>
    <n v="50"/>
    <m/>
    <m/>
    <m/>
    <m/>
    <m/>
    <m/>
    <m/>
    <m/>
    <m/>
    <m/>
    <m/>
    <m/>
    <n v="40"/>
    <n v="10"/>
    <m/>
    <m/>
    <m/>
    <m/>
    <m/>
    <m/>
    <m/>
    <m/>
  </r>
  <r>
    <x v="1"/>
    <s v="MWR"/>
    <m/>
    <s v="MWR 2006158 - VDD Astra Vulnerability Fixes - VDD - Installation of Missing agent for Prod Jump VM"/>
    <s v="VDD"/>
    <s v="C, C++"/>
    <s v="Freedom CPP Apps"/>
    <s v="Greg Painter"/>
    <x v="0"/>
    <x v="10"/>
    <x v="4"/>
    <x v="11"/>
    <s v="Oct-22"/>
    <x v="0"/>
    <n v="50"/>
    <m/>
    <m/>
    <m/>
    <m/>
    <m/>
    <m/>
    <m/>
    <m/>
    <m/>
    <m/>
    <m/>
    <m/>
    <n v="40"/>
    <n v="10"/>
    <m/>
    <m/>
    <m/>
    <m/>
    <m/>
    <m/>
    <m/>
    <m/>
  </r>
  <r>
    <x v="1"/>
    <s v="MWR"/>
    <m/>
    <s v="MWR 2002009 - LECSIS MECHID Password renewal - m01943 (NPRD) &amp; m01098 (PROD) "/>
    <s v="LECSIS"/>
    <s v="SmallTalk, Gemstone"/>
    <s v="Freedom Java Apps"/>
    <s v="Greg Painter"/>
    <x v="0"/>
    <x v="10"/>
    <x v="4"/>
    <x v="11"/>
    <s v="Oct-22"/>
    <x v="0"/>
    <n v="50"/>
    <m/>
    <m/>
    <m/>
    <m/>
    <m/>
    <m/>
    <m/>
    <m/>
    <m/>
    <m/>
    <m/>
    <m/>
    <n v="40"/>
    <n v="10"/>
    <m/>
    <m/>
    <m/>
    <m/>
    <m/>
    <m/>
    <m/>
    <m/>
  </r>
  <r>
    <x v="1"/>
    <s v="MWR"/>
    <m/>
    <s v="MWR 2003991 - CMRS-Astra fix for Ensure Sticky Bit is set"/>
    <s v="CMRS"/>
    <s v="Java"/>
    <s v="Freedom Java Apps"/>
    <s v="Greg Painter"/>
    <x v="0"/>
    <x v="10"/>
    <x v="4"/>
    <x v="11"/>
    <s v="Oct-22"/>
    <x v="0"/>
    <n v="40"/>
    <m/>
    <m/>
    <m/>
    <m/>
    <m/>
    <m/>
    <m/>
    <m/>
    <m/>
    <m/>
    <m/>
    <m/>
    <n v="30"/>
    <n v="10"/>
    <m/>
    <m/>
    <m/>
    <m/>
    <m/>
    <m/>
    <m/>
    <m/>
  </r>
  <r>
    <x v="1"/>
    <s v="MWR"/>
    <m/>
    <s v="MWR 2006432 - CASH GI Upgrade + Astra Fixes."/>
    <s v="CASH"/>
    <s v=".NET"/>
    <s v="Freedom DotNet-OA"/>
    <s v="Greg Painter"/>
    <x v="0"/>
    <x v="11"/>
    <x v="4"/>
    <x v="11"/>
    <s v="Oct-22"/>
    <x v="0"/>
    <n v="50"/>
    <m/>
    <m/>
    <m/>
    <m/>
    <m/>
    <m/>
    <m/>
    <m/>
    <m/>
    <m/>
    <m/>
    <m/>
    <m/>
    <n v="50"/>
    <m/>
    <m/>
    <m/>
    <m/>
    <m/>
    <m/>
    <m/>
    <m/>
  </r>
  <r>
    <x v="1"/>
    <s v="MWR"/>
    <m/>
    <s v="MWR 2007408 - CMRS Astra Fixes"/>
    <s v="CMRS"/>
    <s v="Java"/>
    <s v="Freedom Java Apps"/>
    <s v="Greg Painter"/>
    <x v="0"/>
    <x v="10"/>
    <x v="4"/>
    <x v="11"/>
    <s v="Oct-22"/>
    <x v="0"/>
    <n v="30"/>
    <m/>
    <m/>
    <m/>
    <m/>
    <m/>
    <m/>
    <m/>
    <m/>
    <m/>
    <m/>
    <m/>
    <m/>
    <m/>
    <n v="30"/>
    <m/>
    <m/>
    <m/>
    <m/>
    <m/>
    <m/>
    <m/>
    <m/>
  </r>
  <r>
    <x v="1"/>
    <s v="MWR"/>
    <m/>
    <s v="MWR 2008119 - VDD GI Upgrade"/>
    <s v="VDD"/>
    <s v="C, C++"/>
    <s v="Freedom CPP Apps"/>
    <s v="Greg Painter"/>
    <x v="0"/>
    <x v="10"/>
    <x v="4"/>
    <x v="5"/>
    <s v="Nov-22"/>
    <x v="0"/>
    <n v="50"/>
    <m/>
    <m/>
    <m/>
    <m/>
    <m/>
    <m/>
    <m/>
    <m/>
    <m/>
    <m/>
    <m/>
    <m/>
    <m/>
    <m/>
    <n v="50"/>
    <m/>
    <m/>
    <m/>
    <m/>
    <m/>
    <m/>
    <m/>
  </r>
  <r>
    <x v="1"/>
    <s v="MWR"/>
    <m/>
    <s v="MWR - 2006340 Certificate renewal for ‘cash.web.att.com’ &amp; ‘cash.dev.att.com’"/>
    <s v="CASH"/>
    <s v=".NET"/>
    <s v="Freedom DotNet-OA"/>
    <s v="Greg Painter"/>
    <x v="0"/>
    <x v="11"/>
    <x v="4"/>
    <x v="5"/>
    <s v="Nov-22"/>
    <x v="0"/>
    <n v="30"/>
    <m/>
    <m/>
    <m/>
    <m/>
    <m/>
    <m/>
    <m/>
    <m/>
    <m/>
    <m/>
    <m/>
    <m/>
    <m/>
    <m/>
    <n v="30"/>
    <m/>
    <m/>
    <m/>
    <m/>
    <m/>
    <m/>
    <m/>
  </r>
  <r>
    <x v="1"/>
    <s v="Maintenance"/>
    <m/>
    <s v="Weekly/Bi-weekly Meetings/Other Meetings "/>
    <s v="GRP-CBS-ATTCRM-SBS"/>
    <s v="Java, Websphere"/>
    <s v="CBS-ATTCRM-SBS"/>
    <s v="James Koernig"/>
    <x v="1"/>
    <x v="12"/>
    <x v="4"/>
    <x v="1"/>
    <s v="Ongoing"/>
    <x v="0"/>
    <n v="860"/>
    <m/>
    <m/>
    <m/>
    <m/>
    <m/>
    <m/>
    <m/>
    <m/>
    <m/>
    <m/>
    <n v="50"/>
    <n v="50"/>
    <n v="50"/>
    <n v="50"/>
    <n v="50"/>
    <n v="70"/>
    <n v="90"/>
    <n v="90"/>
    <n v="90"/>
    <n v="90"/>
    <n v="90"/>
    <n v="90"/>
  </r>
  <r>
    <x v="1"/>
    <s v="MWR"/>
    <m/>
    <s v="MWR 2003981 - ATTM CRM -HP-UX: NMC: Midrange:Storage migration and UNIX Patching for DB VM "/>
    <s v="ATTM CRM"/>
    <s v="Java"/>
    <s v="CBS-ATTCRM-SBS"/>
    <s v="James Radtke"/>
    <x v="1"/>
    <x v="12"/>
    <x v="4"/>
    <x v="11"/>
    <s v="Oct-22"/>
    <x v="0"/>
    <n v="100"/>
    <m/>
    <m/>
    <m/>
    <m/>
    <m/>
    <m/>
    <m/>
    <m/>
    <m/>
    <m/>
    <m/>
    <m/>
    <n v="20"/>
    <n v="80"/>
    <m/>
    <m/>
    <m/>
    <m/>
    <m/>
    <m/>
    <m/>
    <m/>
  </r>
  <r>
    <x v="1"/>
    <s v="Maintenance"/>
    <m/>
    <s v="Hadoop File processing/Data Load Issues for 12 types of File Patterns (Weekly)"/>
    <s v="CARAT"/>
    <s v="Hadoop, Java"/>
    <s v="CARAT"/>
    <s v="Greg Painter"/>
    <x v="0"/>
    <x v="11"/>
    <x v="4"/>
    <x v="1"/>
    <s v="Ongoing"/>
    <x v="0"/>
    <n v="720"/>
    <m/>
    <m/>
    <m/>
    <m/>
    <m/>
    <m/>
    <m/>
    <m/>
    <m/>
    <m/>
    <n v="60"/>
    <n v="60"/>
    <n v="60"/>
    <n v="60"/>
    <n v="90"/>
    <n v="90"/>
    <n v="90"/>
    <n v="90"/>
    <n v="90"/>
    <n v="100"/>
    <n v="100"/>
    <n v="100"/>
  </r>
  <r>
    <x v="0"/>
    <s v="PID"/>
    <m/>
    <s v="PID 404855 - ODR DB Migration"/>
    <s v="CARAT"/>
    <s v="Hadoop, Java"/>
    <s v="CARAT"/>
    <s v="Greg Painter"/>
    <x v="0"/>
    <x v="11"/>
    <x v="4"/>
    <x v="0"/>
    <s v="Dec-22"/>
    <x v="0"/>
    <n v="400"/>
    <m/>
    <m/>
    <m/>
    <m/>
    <m/>
    <m/>
    <m/>
    <m/>
    <m/>
    <m/>
    <m/>
    <m/>
    <n v="133"/>
    <n v="133"/>
    <n v="300"/>
    <n v="100"/>
    <m/>
    <m/>
    <m/>
    <m/>
    <m/>
    <m/>
  </r>
  <r>
    <x v="1"/>
    <s v="MWR"/>
    <m/>
    <s v="MWR 1999379 - CARAT-5617-retire UBC schemas from DEV; TEST; PROTO and PROD servers"/>
    <s v="CARAT"/>
    <s v="Hadoop, Java"/>
    <s v="CARAT"/>
    <s v="Greg Painter"/>
    <x v="0"/>
    <x v="11"/>
    <x v="4"/>
    <x v="0"/>
    <s v="Dec-22"/>
    <x v="0"/>
    <n v="100"/>
    <m/>
    <m/>
    <m/>
    <m/>
    <m/>
    <m/>
    <m/>
    <m/>
    <m/>
    <m/>
    <m/>
    <m/>
    <m/>
    <n v="33"/>
    <n v="50"/>
    <n v="50"/>
    <m/>
    <m/>
    <m/>
    <m/>
    <m/>
    <m/>
  </r>
  <r>
    <x v="1"/>
    <s v="MWR"/>
    <m/>
    <s v="MWR 2000346 and TR-14263 Modification - Sql Server patching"/>
    <s v="MOSS"/>
    <s v=".NET, VC++"/>
    <s v="MOSS"/>
    <s v="Greg Painter"/>
    <x v="0"/>
    <x v="13"/>
    <x v="4"/>
    <x v="6"/>
    <s v="Sep-22"/>
    <x v="0"/>
    <n v="70"/>
    <m/>
    <m/>
    <m/>
    <m/>
    <m/>
    <m/>
    <m/>
    <m/>
    <m/>
    <m/>
    <m/>
    <m/>
    <n v="70"/>
    <m/>
    <m/>
    <m/>
    <m/>
    <m/>
    <m/>
    <m/>
    <m/>
    <m/>
  </r>
  <r>
    <x v="1"/>
    <s v="MWR"/>
    <m/>
    <s v="MWR 1986886 Update to use EDGE"/>
    <s v="MOSS"/>
    <s v=".NET, VC++"/>
    <s v="MOSS"/>
    <s v="Greg Painter"/>
    <x v="0"/>
    <x v="13"/>
    <x v="4"/>
    <x v="6"/>
    <s v="Sep-22"/>
    <x v="0"/>
    <n v="50"/>
    <m/>
    <m/>
    <m/>
    <m/>
    <m/>
    <m/>
    <m/>
    <m/>
    <m/>
    <m/>
    <m/>
    <n v="25"/>
    <n v="25"/>
    <m/>
    <m/>
    <m/>
    <m/>
    <m/>
    <m/>
    <m/>
    <m/>
    <m/>
  </r>
  <r>
    <x v="0"/>
    <s v="PID"/>
    <m/>
    <s v="DCC MOVE 8711 PMOSS PIP and EDS"/>
    <s v="MOSS"/>
    <s v=".NET, VC++"/>
    <s v="MOSS"/>
    <s v="Greg Painter"/>
    <x v="0"/>
    <x v="13"/>
    <x v="4"/>
    <x v="3"/>
    <s v="On hold"/>
    <x v="1"/>
    <n v="520"/>
    <m/>
    <m/>
    <m/>
    <m/>
    <m/>
    <m/>
    <m/>
    <m/>
    <m/>
    <m/>
    <m/>
    <m/>
    <m/>
    <m/>
    <m/>
    <m/>
    <m/>
    <m/>
    <m/>
    <m/>
    <m/>
    <m/>
  </r>
  <r>
    <x v="1"/>
    <s v="MWR"/>
    <m/>
    <s v="MWR 2000346 and TR-14263 Modification - Sql Server patching"/>
    <s v="MOSS"/>
    <s v=".NET, VC++"/>
    <s v="MOSS"/>
    <s v="Greg Painter"/>
    <x v="0"/>
    <x v="13"/>
    <x v="4"/>
    <x v="6"/>
    <s v="Sep-22"/>
    <x v="0"/>
    <n v="130"/>
    <m/>
    <m/>
    <m/>
    <m/>
    <m/>
    <m/>
    <m/>
    <m/>
    <m/>
    <m/>
    <m/>
    <m/>
    <n v="130"/>
    <m/>
    <m/>
    <m/>
    <m/>
    <m/>
    <m/>
    <m/>
    <m/>
    <m/>
  </r>
  <r>
    <x v="1"/>
    <s v="MWR"/>
    <m/>
    <s v="Tracks #14267: MOSS will update Teradata Tools and Utilities to v17.x.  MWR 2008597, WR 4277613 "/>
    <s v="MOSS"/>
    <s v=".NET, VC++"/>
    <s v="MOSS"/>
    <s v="Greg Painter"/>
    <x v="0"/>
    <x v="13"/>
    <x v="4"/>
    <x v="5"/>
    <s v="Nov-22"/>
    <x v="0"/>
    <n v="150"/>
    <m/>
    <m/>
    <m/>
    <m/>
    <m/>
    <m/>
    <m/>
    <m/>
    <m/>
    <m/>
    <m/>
    <m/>
    <m/>
    <m/>
    <n v="150"/>
    <m/>
    <m/>
    <m/>
    <m/>
    <m/>
    <m/>
    <m/>
  </r>
  <r>
    <x v="1"/>
    <s v="MWR"/>
    <m/>
    <s v="MWR/TR for updating PUTTY software"/>
    <s v="MOSS"/>
    <s v=".NET, VC++"/>
    <s v="MOSS"/>
    <s v="Greg Painter"/>
    <x v="0"/>
    <x v="13"/>
    <x v="4"/>
    <x v="5"/>
    <s v="Nov-22"/>
    <x v="0"/>
    <n v="125"/>
    <m/>
    <m/>
    <m/>
    <m/>
    <m/>
    <m/>
    <m/>
    <m/>
    <m/>
    <m/>
    <m/>
    <m/>
    <m/>
    <m/>
    <n v="125"/>
    <m/>
    <m/>
    <m/>
    <m/>
    <m/>
    <m/>
    <m/>
  </r>
  <r>
    <x v="1"/>
    <s v="MWR"/>
    <m/>
    <s v="MWR 2000346 and TR-14263 Modification - Sql Server patching"/>
    <s v="MOSS"/>
    <s v=".NET, VC++"/>
    <s v="MOSS"/>
    <s v="Greg Painter"/>
    <x v="0"/>
    <x v="13"/>
    <x v="4"/>
    <x v="6"/>
    <s v="Sep-22"/>
    <x v="0"/>
    <n v="130"/>
    <m/>
    <m/>
    <m/>
    <m/>
    <m/>
    <m/>
    <m/>
    <m/>
    <m/>
    <m/>
    <m/>
    <m/>
    <n v="130"/>
    <m/>
    <m/>
    <m/>
    <m/>
    <m/>
    <m/>
    <m/>
    <m/>
    <m/>
  </r>
  <r>
    <x v="1"/>
    <s v="MWR"/>
    <m/>
    <s v="BOCRIS COBOL v6 issue with IGZERRE"/>
    <s v="BOCRIS"/>
    <s v="Cobol, IMS-DC"/>
    <s v="SE-BILLING"/>
    <s v="Greg Painter"/>
    <x v="0"/>
    <x v="0"/>
    <x v="0"/>
    <x v="18"/>
    <s v="Sep-23"/>
    <x v="0"/>
    <n v="260"/>
    <m/>
    <m/>
    <m/>
    <m/>
    <m/>
    <m/>
    <m/>
    <m/>
    <m/>
    <m/>
    <m/>
    <m/>
    <m/>
    <m/>
    <s v=" "/>
    <m/>
    <m/>
    <m/>
    <m/>
    <m/>
    <n v="30"/>
    <n v="30"/>
  </r>
  <r>
    <x v="1"/>
    <s v="RD"/>
    <m/>
    <s v="CR-2211-0396 RD2481 Add BAN to the CAC Exemption table"/>
    <s v="ACIS-CI"/>
    <s v="Cobol,Assembler,IMS-DB,IMS-DC,DB2"/>
    <s v="BRAVO-MF-Rick"/>
    <s v="James Radtke"/>
    <x v="1"/>
    <x v="21"/>
    <x v="0"/>
    <x v="14"/>
    <s v="Nov-23"/>
    <x v="0"/>
    <n v="25"/>
    <m/>
    <m/>
    <m/>
    <m/>
    <m/>
    <m/>
    <m/>
    <m/>
    <m/>
    <m/>
    <m/>
    <m/>
    <m/>
    <m/>
    <n v="25"/>
    <m/>
    <m/>
    <m/>
    <m/>
    <m/>
    <m/>
    <m/>
  </r>
  <r>
    <x v="1"/>
    <s v="Maintenance"/>
    <m/>
    <s v="TL Management - Rudra"/>
    <s v="GRP-SE-BILLING-USAGE"/>
    <s v="Cobol, DB2, IMS DB"/>
    <s v="SE-BILLING-USAGE"/>
    <s v="Greg Painter"/>
    <x v="0"/>
    <x v="0"/>
    <x v="0"/>
    <x v="1"/>
    <s v="Ongoing"/>
    <x v="0"/>
    <m/>
    <m/>
    <m/>
    <m/>
    <m/>
    <m/>
    <m/>
    <m/>
    <m/>
    <m/>
    <m/>
    <n v="90"/>
    <n v="90"/>
    <n v="90"/>
    <n v="90"/>
    <n v="90"/>
    <n v="90"/>
    <n v="90"/>
    <n v="90"/>
    <n v="90"/>
    <n v="90"/>
    <n v="90"/>
    <n v="90"/>
  </r>
  <r>
    <x v="1"/>
    <s v="Maintenance"/>
    <n v="18"/>
    <s v="PSA activities, Monthly &amp; quarterly reports activities, Compliance Activities such as Mylogins file population, RIM update etc. MOTS , System Documantation,  Recovery), SPI"/>
    <s v="GRP-MW-Billing"/>
    <s v="Cobol, IMS-DB"/>
    <s v="MW-Billing"/>
    <s v="Ruben Rodriguez "/>
    <x v="0"/>
    <x v="21"/>
    <x v="0"/>
    <x v="1"/>
    <s v="Ongoing"/>
    <x v="0"/>
    <m/>
    <m/>
    <m/>
    <m/>
    <m/>
    <m/>
    <m/>
    <m/>
    <m/>
    <m/>
    <m/>
    <n v="900"/>
    <n v="900"/>
    <n v="900"/>
    <n v="900"/>
    <n v="70"/>
    <n v="70"/>
    <n v="70"/>
    <n v="70"/>
    <n v="70"/>
    <n v="70"/>
    <n v="70"/>
    <n v="70"/>
  </r>
  <r>
    <x v="0"/>
    <s v="PID"/>
    <m/>
    <s v="409532 - SECMOD SDP SPI in text field"/>
    <s v="BOCRIS"/>
    <s v="Cobol, IMS-DC"/>
    <s v="SE-BILLING"/>
    <s v="Greg Painter"/>
    <x v="0"/>
    <x v="0"/>
    <x v="0"/>
    <x v="14"/>
    <s v="Nov-23"/>
    <x v="1"/>
    <n v="100"/>
    <m/>
    <m/>
    <m/>
    <m/>
    <m/>
    <m/>
    <m/>
    <m/>
    <m/>
    <m/>
    <m/>
    <m/>
    <m/>
    <m/>
    <m/>
    <m/>
    <n v="100"/>
    <n v="150"/>
    <n v="300"/>
    <n v="200"/>
    <n v="150"/>
    <n v="100"/>
  </r>
  <r>
    <x v="0"/>
    <s v="PID"/>
    <m/>
    <s v="409532 - SecMod SDP SPI in text field MAGTAPE"/>
    <s v="BOCRIS"/>
    <s v="Cobol, IMS-DC"/>
    <s v="SE-BILLING"/>
    <s v="Greg Painter"/>
    <x v="0"/>
    <x v="0"/>
    <x v="0"/>
    <x v="14"/>
    <s v="Nov-23"/>
    <x v="1"/>
    <n v="1295"/>
    <m/>
    <m/>
    <m/>
    <m/>
    <m/>
    <m/>
    <m/>
    <m/>
    <m/>
    <m/>
    <m/>
    <m/>
    <m/>
    <m/>
    <m/>
    <m/>
    <n v="300"/>
    <n v="300"/>
    <n v="250"/>
    <n v="200"/>
    <n v="150"/>
    <n v="95"/>
  </r>
  <r>
    <x v="1"/>
    <s v="RD"/>
    <m/>
    <s v="Monthly RD Bill-Trk Calander updates "/>
    <s v="BILL TRK"/>
    <s v="Cobol"/>
    <s v="MW-Billing"/>
    <s v="Ruben Rodriguez "/>
    <x v="0"/>
    <x v="21"/>
    <x v="0"/>
    <x v="1"/>
    <s v="Ongoing"/>
    <x v="0"/>
    <m/>
    <m/>
    <m/>
    <m/>
    <m/>
    <m/>
    <m/>
    <m/>
    <m/>
    <m/>
    <m/>
    <n v="10"/>
    <n v="10"/>
    <n v="10"/>
    <n v="10"/>
    <n v="10"/>
    <n v="10"/>
    <n v="10"/>
    <n v="10"/>
    <n v="10"/>
    <n v="10"/>
    <n v="10"/>
    <n v="10"/>
  </r>
  <r>
    <x v="0"/>
    <s v="PID"/>
    <m/>
    <s v="409532 - SecMod SDP SPI in text field MAGTAPE"/>
    <s v="PULL BILL"/>
    <s v="Cobol, IMS DB"/>
    <s v="SE-BILLING"/>
    <s v="Greg Painter"/>
    <x v="0"/>
    <x v="0"/>
    <x v="0"/>
    <x v="14"/>
    <s v="Nov-23"/>
    <x v="1"/>
    <n v="120"/>
    <m/>
    <m/>
    <m/>
    <m/>
    <m/>
    <m/>
    <m/>
    <m/>
    <m/>
    <m/>
    <m/>
    <m/>
    <m/>
    <m/>
    <m/>
    <m/>
    <m/>
    <m/>
    <m/>
    <n v="60"/>
    <n v="40"/>
    <n v="20"/>
  </r>
  <r>
    <x v="1"/>
    <s v="Maintenance"/>
    <n v="25"/>
    <s v="Job Abends analysis and recovery"/>
    <s v="GRP-SE-BILLING"/>
    <s v="Cobol, IMS-DB, DB2"/>
    <s v="SE-BILLING"/>
    <s v="Greg Painter"/>
    <x v="0"/>
    <x v="0"/>
    <x v="0"/>
    <x v="1"/>
    <s v="Ongoing"/>
    <x v="0"/>
    <m/>
    <m/>
    <m/>
    <m/>
    <m/>
    <m/>
    <m/>
    <m/>
    <m/>
    <m/>
    <m/>
    <m/>
    <m/>
    <m/>
    <m/>
    <n v="90"/>
    <n v="90"/>
    <n v="100"/>
    <n v="100"/>
    <n v="100"/>
    <n v="90"/>
    <n v="90"/>
    <n v="90"/>
  </r>
  <r>
    <x v="1"/>
    <s v="Maintenance"/>
    <n v="25"/>
    <s v="Interfacing application queries and Client Queries"/>
    <s v="GRP-SE-BILLING"/>
    <s v="Cobol, IMS-DB, DB2"/>
    <s v="SE-BILLING"/>
    <s v="Greg Painter"/>
    <x v="0"/>
    <x v="0"/>
    <x v="0"/>
    <x v="1"/>
    <s v="Ongoing"/>
    <x v="0"/>
    <m/>
    <n v="50"/>
    <n v="50"/>
    <n v="50"/>
    <n v="50"/>
    <n v="50"/>
    <n v="50"/>
    <n v="50"/>
    <m/>
    <m/>
    <m/>
    <m/>
    <m/>
    <m/>
    <m/>
    <n v="50"/>
    <n v="30"/>
    <n v="20"/>
    <n v="20"/>
    <n v="20"/>
    <n v="100"/>
    <n v="100"/>
    <n v="100"/>
  </r>
  <r>
    <x v="1"/>
    <s v="Maintenance"/>
    <m/>
    <s v="EDOCS Maintainance"/>
    <s v="EDOCS"/>
    <s v=".NET, Java"/>
    <s v="MR-ETM-eDocs"/>
    <s v="Greg Painter"/>
    <x v="0"/>
    <x v="0"/>
    <x v="0"/>
    <x v="1"/>
    <s v="Ongoing"/>
    <x v="0"/>
    <m/>
    <m/>
    <m/>
    <m/>
    <m/>
    <m/>
    <m/>
    <m/>
    <m/>
    <m/>
    <m/>
    <n v="90"/>
    <n v="90"/>
    <n v="90"/>
    <n v="90"/>
    <n v="40"/>
    <n v="40"/>
    <n v="45"/>
    <n v="90"/>
    <n v="90"/>
    <n v="90"/>
    <n v="90"/>
    <n v="90"/>
  </r>
  <r>
    <x v="1"/>
    <s v="Maintenance"/>
    <m/>
    <s v="TL Management - Lalit"/>
    <s v="GRP-MW-Billing"/>
    <s v="Cobol, IMS-DB"/>
    <s v="MW-Billing"/>
    <s v="Ruben Rodriguez "/>
    <x v="0"/>
    <x v="21"/>
    <x v="0"/>
    <x v="1"/>
    <s v="Ongoing"/>
    <x v="0"/>
    <m/>
    <m/>
    <m/>
    <m/>
    <m/>
    <m/>
    <m/>
    <m/>
    <m/>
    <m/>
    <m/>
    <n v="90"/>
    <n v="90"/>
    <n v="90"/>
    <n v="90"/>
    <n v="90"/>
    <n v="90"/>
    <n v="90"/>
    <n v="90"/>
    <n v="90"/>
    <n v="90"/>
    <n v="90"/>
    <n v="90"/>
  </r>
  <r>
    <x v="0"/>
    <s v="PID"/>
    <m/>
    <s v="328680a 271 performance Measurement"/>
    <s v="ODUF"/>
    <s v="Cobol"/>
    <s v="SE-BILLING-CARE"/>
    <s v="Greg Painter"/>
    <x v="0"/>
    <x v="0"/>
    <x v="0"/>
    <x v="5"/>
    <s v="Nov-22"/>
    <x v="1"/>
    <n v="1500"/>
    <m/>
    <m/>
    <m/>
    <m/>
    <m/>
    <m/>
    <m/>
    <m/>
    <m/>
    <m/>
    <n v="100"/>
    <n v="100"/>
    <n v="500"/>
    <n v="500"/>
    <n v="150"/>
    <n v="50"/>
    <m/>
    <m/>
    <m/>
    <m/>
    <m/>
    <m/>
  </r>
  <r>
    <x v="1"/>
    <s v="Maintenance"/>
    <m/>
    <s v="PSA activities, Monthly &amp; quarterly reports activities, Compliance Activities such as Mylogins file population, RIM update etc, Weekly and Bi-weekly Meetings."/>
    <s v="GRP-CBS-ATTCRM-SBS"/>
    <s v="Java, Websphere"/>
    <s v="CBS-ATTCRM-SBS"/>
    <s v="James Koernig"/>
    <x v="1"/>
    <x v="12"/>
    <x v="4"/>
    <x v="1"/>
    <s v="Ongoing"/>
    <x v="0"/>
    <n v="3730"/>
    <m/>
    <m/>
    <m/>
    <m/>
    <m/>
    <m/>
    <m/>
    <m/>
    <m/>
    <m/>
    <n v="300"/>
    <n v="300"/>
    <n v="300"/>
    <n v="300"/>
    <n v="100"/>
    <n v="200"/>
    <n v="110"/>
    <n v="110"/>
    <n v="110"/>
    <n v="150"/>
    <n v="150"/>
    <n v="150"/>
  </r>
  <r>
    <x v="1"/>
    <s v="Maintenance"/>
    <m/>
    <s v="PSA activities, Monthly &amp; quarterly reports activities, Compliance Activities such as Mylogins file population, RIM update etc, Weekly and Bi-weekly Meetings."/>
    <s v="MOSS"/>
    <s v=".NET, VC++"/>
    <s v="MOSS"/>
    <s v="Greg Painter"/>
    <x v="0"/>
    <x v="13"/>
    <x v="4"/>
    <x v="1"/>
    <s v="Ongoing"/>
    <x v="0"/>
    <n v="3250"/>
    <m/>
    <m/>
    <m/>
    <m/>
    <m/>
    <m/>
    <m/>
    <m/>
    <m/>
    <m/>
    <n v="300"/>
    <n v="300"/>
    <n v="300"/>
    <n v="300"/>
    <n v="100"/>
    <n v="200"/>
    <n v="110"/>
    <n v="110"/>
    <n v="150"/>
    <n v="140"/>
    <n v="140"/>
    <n v="140"/>
  </r>
  <r>
    <x v="1"/>
    <s v="Maintenance"/>
    <n v="25"/>
    <s v="PSA activities, MOTS update, System Documantation,  RIM update, SPI data discoveries,Certifications"/>
    <s v="GRP-SE-BILLING"/>
    <s v="Cobol, IMS-DB, DB2"/>
    <s v="SE-BILLING"/>
    <s v="Greg Painter"/>
    <x v="0"/>
    <x v="0"/>
    <x v="0"/>
    <x v="1"/>
    <s v="Ongoing"/>
    <x v="0"/>
    <m/>
    <m/>
    <m/>
    <m/>
    <m/>
    <m/>
    <m/>
    <m/>
    <m/>
    <m/>
    <m/>
    <m/>
    <m/>
    <m/>
    <m/>
    <n v="20"/>
    <n v="20"/>
    <n v="20"/>
    <n v="10"/>
    <n v="10"/>
    <n v="40"/>
    <n v="40"/>
    <n v="40"/>
  </r>
  <r>
    <x v="1"/>
    <s v="Maintenance"/>
    <n v="25"/>
    <s v="Monthly &amp; quarterly reports activities, Compliance Activities"/>
    <s v="GRP-SE-BILLING"/>
    <s v="Cobol, IMS-DB, DB2"/>
    <s v="SE-BILLING"/>
    <s v="Greg Painter"/>
    <x v="0"/>
    <x v="0"/>
    <x v="0"/>
    <x v="1"/>
    <s v="Ongoing"/>
    <x v="0"/>
    <m/>
    <m/>
    <m/>
    <m/>
    <m/>
    <m/>
    <m/>
    <m/>
    <m/>
    <m/>
    <n v="400"/>
    <n v="600"/>
    <n v="600"/>
    <n v="600"/>
    <n v="600"/>
    <n v="30"/>
    <n v="30"/>
    <n v="20"/>
    <n v="20"/>
    <n v="30"/>
    <n v="72"/>
    <n v="72"/>
    <n v="72"/>
  </r>
  <r>
    <x v="1"/>
    <s v="Maintenance"/>
    <n v="26"/>
    <s v="Job Abends analysis and recovery"/>
    <s v="GRP-SE-BILLING-CARE"/>
    <s v="Cobol, IMS-DC, DB2"/>
    <s v="SE-BILLING-CARE"/>
    <s v="Greg Painter"/>
    <x v="0"/>
    <x v="0"/>
    <x v="0"/>
    <x v="1"/>
    <s v="Ongoing"/>
    <x v="0"/>
    <m/>
    <n v="100"/>
    <n v="100"/>
    <n v="250"/>
    <n v="250"/>
    <n v="250"/>
    <n v="250"/>
    <n v="250"/>
    <m/>
    <m/>
    <m/>
    <m/>
    <m/>
    <m/>
    <m/>
    <n v="90"/>
    <n v="90"/>
    <n v="100"/>
    <n v="100"/>
    <n v="100"/>
    <n v="90"/>
    <n v="90"/>
    <n v="90"/>
  </r>
  <r>
    <x v="1"/>
    <s v="Maintenance"/>
    <n v="26"/>
    <s v="Interfacing application queries and Client Queries"/>
    <s v="GRP-SE-BILLING-CARE"/>
    <s v="Cobol, IMS-DC, DB2"/>
    <s v="SE-BILLING-CARE"/>
    <s v="Greg Painter"/>
    <x v="0"/>
    <x v="0"/>
    <x v="0"/>
    <x v="1"/>
    <s v="Ongoing"/>
    <x v="0"/>
    <m/>
    <n v="60"/>
    <n v="60"/>
    <n v="100"/>
    <n v="100"/>
    <n v="100"/>
    <n v="100"/>
    <n v="100"/>
    <m/>
    <m/>
    <m/>
    <m/>
    <m/>
    <m/>
    <m/>
    <n v="40"/>
    <n v="20"/>
    <n v="20"/>
    <n v="20"/>
    <n v="20"/>
    <n v="100"/>
    <n v="100"/>
    <n v="80"/>
  </r>
  <r>
    <x v="1"/>
    <s v="MWR"/>
    <m/>
    <s v="TAXING site W OOB - Analysis"/>
    <s v="TAXING"/>
    <s v="Cobol, DB2"/>
    <s v="SE-BILLING-CARE"/>
    <s v="Greg Painter"/>
    <x v="0"/>
    <x v="0"/>
    <x v="0"/>
    <x v="0"/>
    <s v="Dec-22"/>
    <x v="0"/>
    <n v="20"/>
    <m/>
    <m/>
    <m/>
    <m/>
    <m/>
    <m/>
    <m/>
    <m/>
    <m/>
    <m/>
    <m/>
    <m/>
    <m/>
    <m/>
    <m/>
    <n v="20"/>
    <m/>
    <m/>
    <s v=" "/>
    <m/>
    <m/>
    <m/>
  </r>
  <r>
    <x v="1"/>
    <s v="Maintenance"/>
    <n v="26"/>
    <s v="Monthly &amp; quarterly reports activities, Compliance Activities"/>
    <s v="GRP-SE-BILLING-CARE"/>
    <s v="Cobol, IMS-DC, DB2"/>
    <s v="SE-BILLING-CARE"/>
    <s v="Greg Painter"/>
    <x v="0"/>
    <x v="0"/>
    <x v="0"/>
    <x v="1"/>
    <s v="Ongoing"/>
    <x v="0"/>
    <m/>
    <n v="20"/>
    <n v="20"/>
    <n v="150"/>
    <n v="150"/>
    <n v="150"/>
    <n v="150"/>
    <n v="150"/>
    <n v="8"/>
    <m/>
    <n v="8"/>
    <n v="400"/>
    <n v="400"/>
    <n v="400"/>
    <n v="400"/>
    <n v="30"/>
    <n v="30"/>
    <n v="20"/>
    <n v="10"/>
    <n v="10"/>
    <n v="80"/>
    <n v="80"/>
    <n v="80"/>
  </r>
  <r>
    <x v="1"/>
    <s v="Maintenance"/>
    <m/>
    <s v="TL Management - Irshad"/>
    <s v="GRP-SE-BILLING-CARE"/>
    <s v="Cobol, IMS-DC, DB2"/>
    <s v="SE-BILLING-CARE"/>
    <s v="Greg Painter"/>
    <x v="0"/>
    <x v="0"/>
    <x v="0"/>
    <x v="1"/>
    <s v="Ongoing"/>
    <x v="1"/>
    <m/>
    <m/>
    <m/>
    <m/>
    <m/>
    <m/>
    <m/>
    <m/>
    <m/>
    <m/>
    <m/>
    <n v="90"/>
    <n v="90"/>
    <n v="90"/>
    <n v="90"/>
    <n v="90"/>
    <n v="90"/>
    <n v="0"/>
    <n v="0"/>
    <n v="0"/>
    <n v="0"/>
    <n v="0"/>
    <n v="0"/>
  </r>
  <r>
    <x v="1"/>
    <s v="MWR"/>
    <m/>
    <s v="CMDS fix job when empty file"/>
    <s v="CMDS HQ"/>
    <s v="Cobol"/>
    <s v="SE-BILLING-USAGE"/>
    <s v="Greg Painter"/>
    <x v="0"/>
    <x v="0"/>
    <x v="0"/>
    <x v="3"/>
    <s v="On hold"/>
    <x v="1"/>
    <n v="110"/>
    <m/>
    <m/>
    <m/>
    <m/>
    <m/>
    <m/>
    <m/>
    <m/>
    <m/>
    <m/>
    <m/>
    <m/>
    <m/>
    <m/>
    <m/>
    <n v="40"/>
    <n v="40"/>
    <n v="30"/>
    <m/>
    <m/>
    <m/>
    <m/>
  </r>
  <r>
    <x v="1"/>
    <s v="Maintenance"/>
    <m/>
    <s v="Auto Letters Maintenance"/>
    <s v="Auto Letters"/>
    <s v="Java"/>
    <s v="PUNE-MR-GRP2"/>
    <s v="James Radtke"/>
    <x v="1"/>
    <x v="0"/>
    <x v="0"/>
    <x v="1"/>
    <s v="Ongoing"/>
    <x v="0"/>
    <m/>
    <m/>
    <m/>
    <m/>
    <m/>
    <m/>
    <m/>
    <m/>
    <m/>
    <m/>
    <m/>
    <n v="90"/>
    <n v="90"/>
    <n v="90"/>
    <n v="90"/>
    <n v="30"/>
    <n v="30"/>
    <n v="30"/>
    <n v="30"/>
    <n v="30"/>
    <n v="30"/>
    <n v="30"/>
    <n v="30"/>
  </r>
  <r>
    <x v="1"/>
    <s v="Maintenance"/>
    <m/>
    <s v="Auto Letters GI Upgrade, Vulnabilities, Cloud Maintainance"/>
    <s v="Auto Letters"/>
    <s v="Java"/>
    <s v="PUNE-MR-GRP2"/>
    <s v="James Radtke"/>
    <x v="1"/>
    <x v="0"/>
    <x v="0"/>
    <x v="1"/>
    <s v="Ongoing"/>
    <x v="0"/>
    <m/>
    <m/>
    <m/>
    <m/>
    <m/>
    <m/>
    <m/>
    <m/>
    <m/>
    <m/>
    <m/>
    <n v="30"/>
    <n v="30"/>
    <n v="30"/>
    <n v="30"/>
    <n v="30"/>
    <n v="30"/>
    <n v="30"/>
    <n v="30"/>
    <n v="30"/>
    <n v="30"/>
    <n v="30"/>
    <n v="30"/>
  </r>
  <r>
    <x v="1"/>
    <s v="Maintenance"/>
    <m/>
    <s v="MFTS Maintenance, Cloud activities"/>
    <s v="MFTS"/>
    <s v="Java"/>
    <s v="PUNE-MR-GRP2"/>
    <s v="Greg Painter"/>
    <x v="0"/>
    <x v="0"/>
    <x v="0"/>
    <x v="1"/>
    <s v="Ongoing"/>
    <x v="0"/>
    <m/>
    <m/>
    <m/>
    <m/>
    <m/>
    <m/>
    <m/>
    <m/>
    <m/>
    <m/>
    <m/>
    <n v="40"/>
    <n v="40"/>
    <n v="40"/>
    <n v="40"/>
    <n v="20"/>
    <n v="20"/>
    <n v="20"/>
    <n v="40"/>
    <n v="40"/>
    <n v="40"/>
    <n v="40"/>
    <n v="40"/>
  </r>
  <r>
    <x v="1"/>
    <s v="Maintenance"/>
    <m/>
    <s v="SOLS Maintance, Cloud activities "/>
    <s v="SOLS"/>
    <s v="Java"/>
    <s v="PUNE-MR-GRP2"/>
    <s v="James Radtke"/>
    <x v="1"/>
    <x v="0"/>
    <x v="0"/>
    <x v="1"/>
    <s v="Ongoing"/>
    <x v="0"/>
    <m/>
    <m/>
    <m/>
    <m/>
    <m/>
    <m/>
    <m/>
    <m/>
    <m/>
    <m/>
    <m/>
    <n v="40"/>
    <n v="40"/>
    <n v="40"/>
    <n v="40"/>
    <n v="40"/>
    <n v="40"/>
    <n v="40"/>
    <n v="40"/>
    <n v="40"/>
    <n v="40"/>
    <n v="40"/>
    <n v="40"/>
  </r>
  <r>
    <x v="1"/>
    <s v="MWR"/>
    <m/>
    <s v="ACCT INTF - Eliminate U4000 Abend in RF55B73 "/>
    <s v="ACCT-Interfaces Billing"/>
    <s v="Cobol"/>
    <s v="SE-BILLING-USAGE"/>
    <s v="Greg Painter"/>
    <x v="0"/>
    <x v="0"/>
    <x v="0"/>
    <x v="16"/>
    <s v="Jul-23"/>
    <x v="0"/>
    <n v="180"/>
    <m/>
    <m/>
    <m/>
    <m/>
    <m/>
    <m/>
    <m/>
    <m/>
    <m/>
    <m/>
    <m/>
    <m/>
    <m/>
    <m/>
    <n v="90"/>
    <m/>
    <m/>
    <m/>
    <m/>
    <m/>
    <m/>
    <n v="90"/>
  </r>
  <r>
    <x v="1"/>
    <s v="Maintenance"/>
    <m/>
    <s v="Metasolv, TME Bonding, TBS/T Maintance"/>
    <s v="Metasolv"/>
    <s v="Java"/>
    <s v="PUNE-MR-GRP2"/>
    <s v="James Koernig"/>
    <x v="1"/>
    <x v="0"/>
    <x v="0"/>
    <x v="1"/>
    <s v="Ongoing"/>
    <x v="0"/>
    <m/>
    <m/>
    <m/>
    <m/>
    <m/>
    <m/>
    <m/>
    <m/>
    <m/>
    <m/>
    <m/>
    <n v="90"/>
    <n v="90"/>
    <n v="90"/>
    <n v="90"/>
    <n v="90"/>
    <n v="90"/>
    <n v="90"/>
    <n v="90"/>
    <n v="90"/>
    <n v="90"/>
    <n v="90"/>
    <n v="90"/>
  </r>
  <r>
    <x v="1"/>
    <s v="MWR"/>
    <m/>
    <s v="CBR-MF failure in RK01B55 due to package usoc"/>
    <s v="CBR - MF"/>
    <s v="COBOL,DB2,IMS DB"/>
    <s v="SE-BILLING-CARE"/>
    <s v="Greg Painter"/>
    <x v="0"/>
    <x v="0"/>
    <x v="0"/>
    <x v="3"/>
    <s v="On hold"/>
    <x v="1"/>
    <n v="80"/>
    <m/>
    <m/>
    <m/>
    <m/>
    <m/>
    <m/>
    <m/>
    <m/>
    <m/>
    <m/>
    <m/>
    <m/>
    <m/>
    <n v="10"/>
    <n v="30"/>
    <n v="30"/>
    <n v="10"/>
    <m/>
    <m/>
    <m/>
    <m/>
    <m/>
  </r>
  <r>
    <x v="1"/>
    <s v="MWR"/>
    <m/>
    <s v="EDI-BILLING - investigate AOTS"/>
    <s v="EDI-BILLING"/>
    <s v="Cobol"/>
    <s v="SE-BILLING"/>
    <s v="Greg Painter"/>
    <x v="0"/>
    <x v="0"/>
    <x v="0"/>
    <x v="3"/>
    <s v="On hold"/>
    <x v="1"/>
    <n v="80"/>
    <m/>
    <m/>
    <m/>
    <m/>
    <m/>
    <m/>
    <m/>
    <m/>
    <m/>
    <m/>
    <m/>
    <m/>
    <m/>
    <m/>
    <n v="10"/>
    <n v="30"/>
    <n v="30"/>
    <n v="10"/>
    <m/>
    <m/>
    <m/>
    <m/>
  </r>
  <r>
    <x v="1"/>
    <s v="MWR"/>
    <m/>
    <s v="BIG HQ - RK22B40 analysis of bad header"/>
    <s v="BIG-HQ"/>
    <s v="Cobol"/>
    <s v="SE-BILLING-USAGE"/>
    <s v="Greg Painter"/>
    <x v="0"/>
    <x v="0"/>
    <x v="0"/>
    <x v="3"/>
    <s v="On hold"/>
    <x v="1"/>
    <n v="100"/>
    <m/>
    <m/>
    <m/>
    <m/>
    <m/>
    <m/>
    <m/>
    <m/>
    <m/>
    <m/>
    <m/>
    <m/>
    <m/>
    <n v="10"/>
    <n v="30"/>
    <n v="30"/>
    <n v="30"/>
    <m/>
    <m/>
    <m/>
    <m/>
    <m/>
  </r>
  <r>
    <x v="1"/>
    <s v="MWR"/>
    <m/>
    <s v="FDB - test June balances being added to current UNE POB file"/>
    <s v="FDB"/>
    <s v="Cobol, DB2"/>
    <s v="SE-BILLING-USAGE"/>
    <s v="Greg Painter"/>
    <x v="0"/>
    <x v="0"/>
    <x v="0"/>
    <x v="19"/>
    <s v="Apr-23"/>
    <x v="0"/>
    <n v="180"/>
    <m/>
    <m/>
    <m/>
    <m/>
    <m/>
    <m/>
    <m/>
    <m/>
    <m/>
    <m/>
    <m/>
    <m/>
    <m/>
    <n v="10"/>
    <s v=" "/>
    <n v="10"/>
    <n v="10"/>
    <n v="10"/>
    <n v="80"/>
    <n v="70"/>
    <m/>
    <m/>
  </r>
  <r>
    <x v="1"/>
    <s v="MWR"/>
    <m/>
    <s v="BOCRIS - BOES IND 1 testing"/>
    <s v="BOCRIS"/>
    <s v="Cobol, IMS-DC"/>
    <s v="SE-BILLING"/>
    <s v="Greg Painter"/>
    <x v="0"/>
    <x v="0"/>
    <x v="0"/>
    <x v="3"/>
    <s v="On hold"/>
    <x v="1"/>
    <n v="200"/>
    <m/>
    <m/>
    <m/>
    <m/>
    <m/>
    <m/>
    <m/>
    <m/>
    <m/>
    <m/>
    <m/>
    <m/>
    <m/>
    <m/>
    <m/>
    <m/>
    <n v="10"/>
    <n v="20"/>
    <n v="80"/>
    <n v="70"/>
    <m/>
    <m/>
  </r>
  <r>
    <x v="1"/>
    <s v="MWR"/>
    <m/>
    <s v="BILL CALC - TN BSLD audit data pull"/>
    <s v="BILL-CALCULATE"/>
    <s v="Cobol, DB2"/>
    <s v="SE-BILLING-CARE"/>
    <s v="Greg Painter"/>
    <x v="0"/>
    <x v="0"/>
    <x v="0"/>
    <x v="3"/>
    <s v="On hold"/>
    <x v="1"/>
    <n v="100"/>
    <m/>
    <m/>
    <m/>
    <m/>
    <m/>
    <m/>
    <m/>
    <m/>
    <m/>
    <m/>
    <m/>
    <m/>
    <m/>
    <m/>
    <m/>
    <m/>
    <n v="10"/>
    <n v="10"/>
    <n v="40"/>
    <n v="40"/>
    <m/>
    <m/>
  </r>
  <r>
    <x v="1"/>
    <s v="Maintenance"/>
    <m/>
    <s v="PSA activities, Quarterly reports activities, Compliance Activities such as Mylogins file population, RIM update etc,Monthly market migration for TLG, Work request, Client USH tickets"/>
    <s v="CARAT"/>
    <s v="Hadoop, Java"/>
    <s v="CARAT"/>
    <s v="Greg Painter"/>
    <x v="0"/>
    <x v="11"/>
    <x v="4"/>
    <x v="1"/>
    <s v="Ongoing"/>
    <x v="0"/>
    <n v="1120"/>
    <m/>
    <m/>
    <m/>
    <m/>
    <m/>
    <m/>
    <m/>
    <m/>
    <m/>
    <m/>
    <m/>
    <m/>
    <m/>
    <m/>
    <n v="140"/>
    <n v="140"/>
    <n v="120"/>
    <n v="140"/>
    <n v="140"/>
    <n v="150"/>
    <n v="150"/>
    <n v="150"/>
  </r>
  <r>
    <x v="1"/>
    <s v="MWR"/>
    <m/>
    <s v="2009234 - NDM Failures - Monthly MWR"/>
    <s v="FDB"/>
    <s v="Cobol, DB2"/>
    <s v="SE-BILLING-USAGE"/>
    <s v="Greg Painter"/>
    <x v="0"/>
    <x v="0"/>
    <x v="0"/>
    <x v="10"/>
    <s v="Dec-23"/>
    <x v="0"/>
    <m/>
    <m/>
    <m/>
    <m/>
    <m/>
    <m/>
    <m/>
    <m/>
    <m/>
    <m/>
    <m/>
    <m/>
    <m/>
    <m/>
    <m/>
    <n v="30"/>
    <n v="10"/>
    <n v="10"/>
    <n v="10"/>
    <n v="10"/>
    <n v="100"/>
    <n v="100"/>
    <n v="100"/>
  </r>
  <r>
    <x v="1"/>
    <s v="MWR"/>
    <m/>
    <s v="2007501 - AAN-CRIS - update email list"/>
    <s v="AAN-CRIS"/>
    <s v="Cobol"/>
    <s v="SE-BILLING-CARE"/>
    <s v="Greg Painter"/>
    <x v="0"/>
    <x v="0"/>
    <x v="0"/>
    <x v="3"/>
    <s v="On hold"/>
    <x v="1"/>
    <n v="100"/>
    <m/>
    <m/>
    <m/>
    <m/>
    <m/>
    <m/>
    <m/>
    <m/>
    <m/>
    <m/>
    <m/>
    <m/>
    <m/>
    <m/>
    <m/>
    <m/>
    <m/>
    <n v="100"/>
    <m/>
    <m/>
    <m/>
    <m/>
  </r>
  <r>
    <x v="1"/>
    <s v="MWR"/>
    <m/>
    <s v="2008770 - FDB - test tax account code change with Stellar"/>
    <s v="FDB"/>
    <s v="Cobol, DB2"/>
    <s v="SE-BILLING-USAGE"/>
    <s v="Greg Painter"/>
    <x v="0"/>
    <x v="0"/>
    <x v="0"/>
    <x v="19"/>
    <s v="Apr-23"/>
    <x v="0"/>
    <n v="500"/>
    <m/>
    <m/>
    <m/>
    <m/>
    <m/>
    <m/>
    <m/>
    <m/>
    <m/>
    <m/>
    <m/>
    <m/>
    <m/>
    <m/>
    <m/>
    <n v="100"/>
    <n v="50"/>
    <n v="50"/>
    <n v="150"/>
    <n v="100"/>
    <n v="50"/>
    <m/>
  </r>
  <r>
    <x v="1"/>
    <s v="MWR"/>
    <m/>
    <s v="MWR 2010100 - MODX - Yearly Voltage update"/>
    <s v="MODX"/>
    <s v="Cobol, IMS-DB"/>
    <s v="BRAVO-MF-Rick"/>
    <s v="James Radtke"/>
    <x v="1"/>
    <x v="21"/>
    <x v="0"/>
    <x v="5"/>
    <s v="Nov-22"/>
    <x v="0"/>
    <n v="10"/>
    <m/>
    <m/>
    <m/>
    <m/>
    <m/>
    <m/>
    <m/>
    <m/>
    <m/>
    <m/>
    <m/>
    <m/>
    <m/>
    <m/>
    <n v="10"/>
    <m/>
    <m/>
    <m/>
    <m/>
    <m/>
    <m/>
    <m/>
  </r>
  <r>
    <x v="1"/>
    <s v="Maintenance"/>
    <m/>
    <s v="Dallas 2022 MIT Mainframe DR Exercise for 5 ACIS Customer application"/>
    <s v="ACIS-CI"/>
    <s v="Cobol,Assembler,IMS-DB,IMS-DC,DB2"/>
    <s v="BRAVO-MF-Rick"/>
    <s v="James Radtke"/>
    <x v="1"/>
    <x v="21"/>
    <x v="0"/>
    <x v="5"/>
    <s v="Nov-22"/>
    <x v="0"/>
    <m/>
    <m/>
    <m/>
    <m/>
    <m/>
    <m/>
    <m/>
    <m/>
    <m/>
    <m/>
    <m/>
    <m/>
    <m/>
    <m/>
    <m/>
    <n v="20"/>
    <m/>
    <m/>
    <m/>
    <m/>
    <m/>
    <m/>
    <m/>
  </r>
  <r>
    <x v="1"/>
    <s v="Maintenance"/>
    <m/>
    <s v="Job Abends, PSA activities, Monthly &amp; quarterly reports activities, Compliance Activities such as Mylogins file population, RIM update etc._x000a_MOTS update, System Documantation,  Recovery)"/>
    <s v="GRP-MW-ERP-Group"/>
    <s v="Cobol, DB2"/>
    <s v="MW-ERP-Group"/>
    <s v="Ruben Rodriguez "/>
    <x v="0"/>
    <x v="21"/>
    <x v="0"/>
    <x v="1"/>
    <s v="Ongoing"/>
    <x v="0"/>
    <m/>
    <m/>
    <m/>
    <m/>
    <m/>
    <m/>
    <m/>
    <m/>
    <m/>
    <m/>
    <m/>
    <n v="360"/>
    <n v="360"/>
    <n v="360"/>
    <n v="360"/>
    <n v="45"/>
    <n v="45"/>
    <n v="45"/>
    <n v="45"/>
    <n v="270"/>
    <n v="270"/>
    <n v="270"/>
    <n v="270"/>
  </r>
  <r>
    <x v="0"/>
    <s v="PID"/>
    <m/>
    <s v="PID413159 -- IL NPA 618 overlay with NPA 730 for NPA Relief "/>
    <s v="CAMPS"/>
    <s v="Cobol, IMS-DB"/>
    <s v="MW Usage"/>
    <s v="Ruben Rodriguez "/>
    <x v="0"/>
    <x v="6"/>
    <x v="2"/>
    <x v="15"/>
    <s v="Jun-23"/>
    <x v="0"/>
    <n v="530"/>
    <m/>
    <m/>
    <m/>
    <m/>
    <m/>
    <m/>
    <m/>
    <m/>
    <m/>
    <m/>
    <m/>
    <m/>
    <m/>
    <m/>
    <n v="10"/>
    <n v="10"/>
    <n v="40"/>
    <n v="90"/>
    <n v="100"/>
    <n v="100"/>
    <n v="110"/>
    <n v="90"/>
  </r>
  <r>
    <x v="0"/>
    <s v="PID"/>
    <m/>
    <s v="PID413159 -- IL NPA 618 overlay with NPA 730 for NPA Relief "/>
    <s v="CLYDE"/>
    <s v="Cobol, IMS-DB"/>
    <s v="MW Usage"/>
    <s v="Ruben Rodriguez "/>
    <x v="0"/>
    <x v="6"/>
    <x v="2"/>
    <x v="15"/>
    <s v="Jun-23"/>
    <x v="0"/>
    <n v="205"/>
    <m/>
    <m/>
    <m/>
    <m/>
    <m/>
    <m/>
    <m/>
    <m/>
    <m/>
    <m/>
    <m/>
    <m/>
    <m/>
    <m/>
    <n v="5"/>
    <n v="5"/>
    <n v="5"/>
    <n v="5"/>
    <n v="45"/>
    <n v="60"/>
    <n v="50"/>
    <n v="30"/>
  </r>
  <r>
    <x v="0"/>
    <s v="PID"/>
    <m/>
    <s v="PID413159 -- IL NPA 618 overlay with NPA 730 for NPA Relief "/>
    <s v="LOCAL FICHE"/>
    <s v="Cobol, DB2"/>
    <s v="MW Usage"/>
    <s v="Ruben Rodriguez "/>
    <x v="0"/>
    <x v="6"/>
    <x v="2"/>
    <x v="15"/>
    <s v="Jun-23"/>
    <x v="0"/>
    <n v="120"/>
    <m/>
    <m/>
    <m/>
    <m/>
    <m/>
    <m/>
    <m/>
    <m/>
    <m/>
    <m/>
    <m/>
    <m/>
    <m/>
    <m/>
    <n v="5"/>
    <n v="5"/>
    <n v="5"/>
    <n v="10"/>
    <n v="30"/>
    <n v="35"/>
    <n v="20"/>
    <n v="10"/>
  </r>
  <r>
    <x v="0"/>
    <s v="PID"/>
    <m/>
    <s v="PID 413008, PMT 507233 Telco West biller Enhance 911 Data to reporting "/>
    <s v="RAP"/>
    <s v="Cobol, DB2"/>
    <s v="JW"/>
    <s v="Ruben Rodriguez "/>
    <x v="0"/>
    <x v="20"/>
    <x v="0"/>
    <x v="15"/>
    <s v="Jun-23"/>
    <x v="0"/>
    <n v="1570"/>
    <m/>
    <m/>
    <m/>
    <m/>
    <m/>
    <m/>
    <m/>
    <m/>
    <m/>
    <m/>
    <m/>
    <m/>
    <m/>
    <m/>
    <n v="80"/>
    <n v="150"/>
    <n v="250"/>
    <n v="250"/>
    <n v="250"/>
    <n v="250"/>
    <n v="200"/>
    <n v="140"/>
  </r>
  <r>
    <x v="0"/>
    <s v="PID"/>
    <m/>
    <s v="PID 413008, PMT 507233 Telco West biller Enhance 911 Data to reporting "/>
    <s v="PR"/>
    <s v="Cobol, DB2"/>
    <s v="JW"/>
    <s v="Ruben Rodriguez "/>
    <x v="0"/>
    <x v="20"/>
    <x v="0"/>
    <x v="15"/>
    <s v="Jun-23"/>
    <x v="0"/>
    <n v="195"/>
    <m/>
    <m/>
    <m/>
    <m/>
    <m/>
    <m/>
    <m/>
    <m/>
    <m/>
    <m/>
    <m/>
    <m/>
    <m/>
    <m/>
    <n v="5"/>
    <n v="30"/>
    <n v="30"/>
    <n v="40"/>
    <n v="30"/>
    <n v="10"/>
    <n v="30"/>
    <n v="20"/>
  </r>
  <r>
    <x v="0"/>
    <s v="PID"/>
    <m/>
    <s v="PID 413008, PMT 507233 Telco West biller Enhance 911 Data to reporting "/>
    <s v="RA"/>
    <s v="Cobol, DB2"/>
    <s v="JW"/>
    <s v="Ruben Rodriguez "/>
    <x v="0"/>
    <x v="20"/>
    <x v="0"/>
    <x v="15"/>
    <s v="Jun-23"/>
    <x v="0"/>
    <n v="195"/>
    <m/>
    <m/>
    <m/>
    <m/>
    <m/>
    <m/>
    <m/>
    <m/>
    <m/>
    <m/>
    <m/>
    <m/>
    <m/>
    <m/>
    <n v="5"/>
    <n v="30"/>
    <n v="30"/>
    <n v="40"/>
    <n v="30"/>
    <n v="10"/>
    <n v="30"/>
    <n v="20"/>
  </r>
  <r>
    <x v="0"/>
    <s v="PID"/>
    <m/>
    <s v="PID 413008, PMT 507233 Telco West biller Enhance 911 Data to reporting "/>
    <s v="AIM"/>
    <s v="Cobol, DB2"/>
    <s v="JW"/>
    <s v="Ruben Rodriguez "/>
    <x v="0"/>
    <x v="20"/>
    <x v="0"/>
    <x v="15"/>
    <s v="Jun-23"/>
    <x v="0"/>
    <n v="240"/>
    <m/>
    <m/>
    <m/>
    <m/>
    <m/>
    <m/>
    <m/>
    <m/>
    <m/>
    <m/>
    <m/>
    <m/>
    <m/>
    <m/>
    <n v="10"/>
    <n v="30"/>
    <n v="30"/>
    <n v="30"/>
    <n v="40"/>
    <n v="40"/>
    <n v="40"/>
    <n v="20"/>
  </r>
  <r>
    <x v="0"/>
    <s v="PID"/>
    <m/>
    <s v="PID 413008, PMT 507233 Telco West biller Enhance 911 Data to reporting "/>
    <s v="ADJUST"/>
    <s v="Cobol, DB2"/>
    <s v="JW"/>
    <s v="Ruben Rodriguez "/>
    <x v="0"/>
    <x v="20"/>
    <x v="0"/>
    <x v="15"/>
    <s v="Jun-23"/>
    <x v="0"/>
    <n v="240"/>
    <m/>
    <m/>
    <m/>
    <m/>
    <m/>
    <m/>
    <m/>
    <m/>
    <m/>
    <m/>
    <m/>
    <m/>
    <m/>
    <m/>
    <n v="10"/>
    <n v="30"/>
    <n v="30"/>
    <n v="30"/>
    <n v="40"/>
    <n v="40"/>
    <n v="40"/>
    <n v="20"/>
  </r>
  <r>
    <x v="1"/>
    <s v="MWR"/>
    <m/>
    <s v="MWR 2010099 ACIS-CI - Annual Voltage Password Change "/>
    <s v="ACIS-CI"/>
    <s v="Cobol,Assembler,IMS-DB,IMS-DC,DB2"/>
    <s v="BRAVO-MF-Rick"/>
    <s v="James Radtke"/>
    <x v="1"/>
    <x v="21"/>
    <x v="0"/>
    <x v="5"/>
    <s v="Nov-22"/>
    <x v="0"/>
    <n v="10"/>
    <m/>
    <m/>
    <m/>
    <m/>
    <m/>
    <m/>
    <m/>
    <m/>
    <m/>
    <m/>
    <m/>
    <m/>
    <m/>
    <m/>
    <n v="10"/>
    <m/>
    <m/>
    <m/>
    <m/>
    <m/>
    <m/>
    <m/>
  </r>
  <r>
    <x v="1"/>
    <s v="Maintenance"/>
    <m/>
    <s v="Cloud work(GI + DB VM + DB patching + CRO + Adhoc), PWD renewal, Vulnearbilities "/>
    <s v="RBS"/>
    <s v="Cobol,DB2,CICS"/>
    <s v="MW-Billing"/>
    <s v="Ruben Rodriguez "/>
    <x v="0"/>
    <x v="21"/>
    <x v="0"/>
    <x v="1"/>
    <s v="Ongoing"/>
    <x v="0"/>
    <m/>
    <m/>
    <m/>
    <m/>
    <m/>
    <m/>
    <m/>
    <m/>
    <m/>
    <m/>
    <m/>
    <n v="90"/>
    <n v="90"/>
    <n v="90"/>
    <n v="90"/>
    <n v="30"/>
    <n v="30"/>
    <n v="30"/>
    <n v="30"/>
    <n v="30"/>
    <n v="30"/>
    <n v="30"/>
    <n v="30"/>
  </r>
  <r>
    <x v="1"/>
    <s v="Maintenance"/>
    <n v="1"/>
    <s v="Missing Usage queries from carrier/interafce, Prod abend support, RTS support,Reccurings meetings,UPSE online support,Live defects"/>
    <s v="UPSE-SWBT/PB"/>
    <s v="Proc C"/>
    <s v="JW"/>
    <s v="Ruben Rodriguez "/>
    <x v="0"/>
    <x v="20"/>
    <x v="0"/>
    <x v="1"/>
    <s v="Ongoing"/>
    <x v="0"/>
    <s v=" "/>
    <m/>
    <m/>
    <m/>
    <m/>
    <m/>
    <m/>
    <m/>
    <m/>
    <m/>
    <m/>
    <m/>
    <m/>
    <m/>
    <m/>
    <n v="90"/>
    <n v="90"/>
    <n v="90"/>
    <n v="90"/>
    <n v="90"/>
    <n v="90"/>
    <n v="90"/>
    <n v="90"/>
  </r>
  <r>
    <x v="1"/>
    <s v="Maintenance"/>
    <n v="1"/>
    <s v="Compliance task,Mots Update,RIM validations,SPI data discoveries,SA Activities,Certifications, System documenations"/>
    <s v="UPSE-SWBT/PB"/>
    <s v="Proc C"/>
    <s v="JW"/>
    <s v="Ruben Rodriguez "/>
    <x v="0"/>
    <x v="20"/>
    <x v="0"/>
    <x v="1"/>
    <s v="Ongoing"/>
    <x v="0"/>
    <s v=" "/>
    <m/>
    <m/>
    <m/>
    <m/>
    <m/>
    <m/>
    <m/>
    <m/>
    <m/>
    <m/>
    <m/>
    <m/>
    <m/>
    <m/>
    <n v="20"/>
    <n v="20"/>
    <n v="20"/>
    <n v="20"/>
    <n v="20"/>
    <n v="20"/>
    <n v="20"/>
    <n v="20"/>
  </r>
  <r>
    <x v="1"/>
    <s v="Maintenance"/>
    <n v="13"/>
    <s v="Adjustments/Revenue queries from client,Jouranls queries from At&amp;t finance team,Interfacing apps queries, Prod job abend support,AVT Scans support,Monthly, yearly tasks, RTS support,Reccurings meetings,Live defects, process/Job improvement, SOX Audits requests, DR activities, Release support irrespective of Project impact"/>
    <s v="GRP-JW"/>
    <s v="Cobol, DB2"/>
    <s v="JW"/>
    <s v="Ruben Rodriguez "/>
    <x v="0"/>
    <x v="20"/>
    <x v="0"/>
    <x v="1"/>
    <s v="Ongoing"/>
    <x v="0"/>
    <s v=" "/>
    <m/>
    <m/>
    <m/>
    <m/>
    <m/>
    <m/>
    <m/>
    <m/>
    <m/>
    <m/>
    <m/>
    <m/>
    <m/>
    <m/>
    <n v="230"/>
    <n v="230"/>
    <n v="90"/>
    <n v="90"/>
    <n v="230"/>
    <n v="390"/>
    <n v="390"/>
    <n v="460"/>
  </r>
  <r>
    <x v="1"/>
    <s v="RD"/>
    <n v="1"/>
    <s v="RD1145 - CTC and DB2 table update"/>
    <s v="PR"/>
    <s v="Cobol, DB2"/>
    <s v="JW"/>
    <s v="Ruben Rodriguez "/>
    <x v="0"/>
    <x v="20"/>
    <x v="0"/>
    <x v="1"/>
    <s v="Ongoing"/>
    <x v="0"/>
    <n v="40"/>
    <m/>
    <m/>
    <m/>
    <m/>
    <m/>
    <m/>
    <m/>
    <m/>
    <m/>
    <m/>
    <m/>
    <m/>
    <m/>
    <m/>
    <n v="40"/>
    <n v="40"/>
    <n v="40"/>
    <n v="40"/>
    <n v="40"/>
    <n v="40"/>
    <n v="40"/>
    <n v="40"/>
  </r>
  <r>
    <x v="1"/>
    <s v="RD"/>
    <n v="1"/>
    <s v="RD506 - BAIF/CCA table update"/>
    <s v="C/CA"/>
    <s v="Cobol, DB2"/>
    <s v="JW"/>
    <s v="Ruben Rodriguez "/>
    <x v="0"/>
    <x v="20"/>
    <x v="0"/>
    <x v="1"/>
    <s v="Ongoing"/>
    <x v="0"/>
    <n v="15"/>
    <m/>
    <m/>
    <m/>
    <m/>
    <m/>
    <m/>
    <m/>
    <m/>
    <m/>
    <m/>
    <m/>
    <m/>
    <m/>
    <m/>
    <n v="15"/>
    <n v="15"/>
    <n v="0"/>
    <n v="15"/>
    <n v="15"/>
    <n v="15"/>
    <n v="15"/>
    <n v="15"/>
  </r>
  <r>
    <x v="0"/>
    <s v="SMB"/>
    <n v="1"/>
    <s v="SMB #2007423 Vista Mobility - VDMS interface changes"/>
    <s v="LSB"/>
    <s v="Power Builder, Sybase"/>
    <s v="MW Usage"/>
    <s v="Ruben Rodriguez "/>
    <x v="0"/>
    <x v="6"/>
    <x v="2"/>
    <x v="5"/>
    <s v="Nov-22"/>
    <x v="0"/>
    <n v="90"/>
    <m/>
    <m/>
    <m/>
    <m/>
    <m/>
    <m/>
    <m/>
    <m/>
    <m/>
    <m/>
    <m/>
    <m/>
    <m/>
    <m/>
    <n v="10"/>
    <n v="5"/>
    <m/>
    <m/>
    <m/>
    <m/>
    <m/>
    <m/>
  </r>
  <r>
    <x v="1"/>
    <s v="Maintenance"/>
    <n v="16"/>
    <s v="ST Defect /RTS Defect/RTS support"/>
    <s v="GRP-West Usage"/>
    <s v="Cobol, DB2"/>
    <s v="West Usage"/>
    <s v="Ruben Rodriguez "/>
    <x v="0"/>
    <x v="6"/>
    <x v="2"/>
    <x v="1"/>
    <s v="Ongoing"/>
    <x v="0"/>
    <m/>
    <m/>
    <m/>
    <m/>
    <m/>
    <m/>
    <m/>
    <m/>
    <m/>
    <m/>
    <m/>
    <m/>
    <m/>
    <m/>
    <m/>
    <n v="20"/>
    <n v="20"/>
    <n v="10"/>
    <n v="10"/>
    <n v="10"/>
    <n v="10"/>
    <n v="10"/>
    <n v="10"/>
  </r>
  <r>
    <x v="1"/>
    <s v="Maintenance"/>
    <n v="16"/>
    <s v="Working Session, Daily Huddle, Weekly/Bi-weekly Meetings"/>
    <s v="GRP-West Usage"/>
    <s v="Cobol, DB2"/>
    <s v="West Usage"/>
    <s v="Ruben Rodriguez "/>
    <x v="0"/>
    <x v="6"/>
    <x v="2"/>
    <x v="1"/>
    <s v="Ongoing"/>
    <x v="0"/>
    <m/>
    <m/>
    <m/>
    <m/>
    <m/>
    <m/>
    <m/>
    <m/>
    <m/>
    <m/>
    <m/>
    <m/>
    <m/>
    <m/>
    <m/>
    <n v="40"/>
    <n v="40"/>
    <n v="30"/>
    <n v="30"/>
    <n v="30"/>
    <n v="30"/>
    <n v="30"/>
    <n v="30"/>
  </r>
  <r>
    <x v="1"/>
    <s v="Maintenance"/>
    <n v="16"/>
    <s v="Compliance Activities - _x000a_CMPM Client Affiliate Allocation Certificatio, RIM inventory record Validation, DPLR Profile Survey,CCPA Inventory Survey, AVT Scan, Sensitive Data Inventory Recertifications , Interface discrepancies/MOTS Update, SOX IT Controls Certification,_x000a_Update Product Families &amp; Client of Records Fields in MOTS, CCAM compliance assessment, Review ARM Document._x000a__x000a_"/>
    <s v="GRP-West Usage"/>
    <s v="Cobol, DB2"/>
    <s v="West Usage"/>
    <s v="Ruben Rodriguez "/>
    <x v="0"/>
    <x v="6"/>
    <x v="2"/>
    <x v="1"/>
    <s v="Ongoing"/>
    <x v="0"/>
    <m/>
    <m/>
    <m/>
    <m/>
    <m/>
    <m/>
    <m/>
    <m/>
    <m/>
    <m/>
    <m/>
    <m/>
    <m/>
    <m/>
    <m/>
    <n v="40"/>
    <n v="40"/>
    <n v="30"/>
    <n v="30"/>
    <n v="30"/>
    <n v="30"/>
    <n v="30"/>
    <n v="30"/>
  </r>
  <r>
    <x v="1"/>
    <s v="Maintenance"/>
    <n v="16"/>
    <s v="Client Queries, Interfacing application queries and Adhoc Tasks(DR Exercise, BTN Refresh File, 180-Misc. charges, 180-report, USSDB Monthly Activity, Jobs Validation for BR01 of every month, Pack reject report, JH01 Job - Perform Time change validation, M641 North &amp; south Yearly jobs validation)"/>
    <s v="GRP-West Usage"/>
    <s v="Cobol, DB2"/>
    <s v="West Usage"/>
    <s v="Ruben Rodriguez "/>
    <x v="0"/>
    <x v="6"/>
    <x v="2"/>
    <x v="1"/>
    <s v="Ongoing"/>
    <x v="0"/>
    <m/>
    <m/>
    <m/>
    <m/>
    <m/>
    <m/>
    <m/>
    <m/>
    <m/>
    <m/>
    <m/>
    <m/>
    <m/>
    <m/>
    <m/>
    <n v="216"/>
    <n v="180"/>
    <n v="159"/>
    <n v="159"/>
    <n v="159"/>
    <n v="159"/>
    <n v="159"/>
    <n v="159"/>
  </r>
  <r>
    <x v="1"/>
    <s v="Maintenance"/>
    <n v="3"/>
    <s v="Working Session, Daily Huddle, Weekly/Bi-weekly Meetings"/>
    <s v="GRP-MW Usage"/>
    <s v="Cobol"/>
    <s v="MW Usage"/>
    <s v="Ruben Rodriguez "/>
    <x v="0"/>
    <x v="6"/>
    <x v="2"/>
    <x v="1"/>
    <s v="Ongoing"/>
    <x v="0"/>
    <m/>
    <m/>
    <m/>
    <m/>
    <m/>
    <m/>
    <m/>
    <m/>
    <m/>
    <m/>
    <m/>
    <m/>
    <m/>
    <m/>
    <m/>
    <n v="30"/>
    <n v="30"/>
    <n v="20"/>
    <n v="20"/>
    <n v="20"/>
    <n v="20"/>
    <n v="20"/>
    <n v="20"/>
  </r>
  <r>
    <x v="1"/>
    <s v="Maintenance"/>
    <n v="3"/>
    <s v="Compliance Activities - _x000a_CMPM Client Affiliate Allocation Certificatio, RIM inventory record Validation, DPLR Profile Survey,CCPA Inventory Survey, AVT Scan, DR Exercise, Sensitive Data Inventory Recertifications , Interface discrepancies/MOTS Update, SOX IT Controls Certification,_x000a_Update Product Families &amp; Client of Records Fields in MOTS, CCAM compliance assessment, Review ARM Document, _x000a_"/>
    <s v="GRP-MW Usage"/>
    <s v="Cobol"/>
    <s v="MW Usage"/>
    <s v="Ruben Rodriguez "/>
    <x v="0"/>
    <x v="6"/>
    <x v="2"/>
    <x v="1"/>
    <s v="Ongoing"/>
    <x v="0"/>
    <m/>
    <m/>
    <m/>
    <m/>
    <m/>
    <m/>
    <m/>
    <m/>
    <m/>
    <m/>
    <m/>
    <m/>
    <m/>
    <m/>
    <m/>
    <n v="20"/>
    <n v="20"/>
    <n v="20"/>
    <n v="20"/>
    <n v="20"/>
    <n v="20"/>
    <n v="20"/>
    <n v="20"/>
  </r>
  <r>
    <x v="1"/>
    <s v="Maintenance"/>
    <n v="3"/>
    <s v="Client Queries, Interfacing application queries, ST Defect and Adhoc Tasks(DR Exercise, Packlog monitoring, LERGDATA Activity, OLD DSN SCAN FOR all 5 LPAR activity, Validation for Job Delete alert Weekly job run which will get the consolidated report, CABI Christmas Processing for CABS, ETM Data Validation in CAMPS due to ETM password change activity, Validation for CLYDE CATHEDRAL TABLE data, )"/>
    <s v="GRP-MW Usage"/>
    <s v="Cobol"/>
    <s v="MW Usage"/>
    <s v="Ruben Rodriguez "/>
    <x v="0"/>
    <x v="6"/>
    <x v="2"/>
    <x v="1"/>
    <s v="Ongoing"/>
    <x v="0"/>
    <m/>
    <m/>
    <m/>
    <m/>
    <m/>
    <m/>
    <m/>
    <m/>
    <m/>
    <m/>
    <m/>
    <m/>
    <m/>
    <m/>
    <m/>
    <n v="258"/>
    <n v="240"/>
    <n v="229"/>
    <n v="229"/>
    <n v="229"/>
    <n v="229"/>
    <n v="229"/>
    <n v="229"/>
  </r>
  <r>
    <x v="1"/>
    <s v="Maintenance"/>
    <n v="1"/>
    <s v="Working Session, Daily Huddle, Weekly/Bi-weekly Meetings"/>
    <s v="LSB"/>
    <s v="Power Builder, Sybase"/>
    <s v="MW Usage"/>
    <s v="Ruben Rodriguez "/>
    <x v="0"/>
    <x v="6"/>
    <x v="2"/>
    <x v="1"/>
    <s v="Ongoing"/>
    <x v="0"/>
    <m/>
    <m/>
    <m/>
    <m/>
    <m/>
    <m/>
    <m/>
    <m/>
    <m/>
    <m/>
    <m/>
    <m/>
    <m/>
    <m/>
    <m/>
    <n v="10"/>
    <n v="10"/>
    <n v="10"/>
    <n v="10"/>
    <n v="10"/>
    <n v="10"/>
    <n v="10"/>
    <n v="10"/>
  </r>
  <r>
    <x v="0"/>
    <s v="SMB"/>
    <n v="3"/>
    <s v="MERCATOR replacement"/>
    <s v="CROSS RAO"/>
    <s v="Cobol"/>
    <s v="SE-BILLING"/>
    <s v="Greg Painter"/>
    <x v="0"/>
    <x v="0"/>
    <x v="0"/>
    <x v="10"/>
    <s v="Dec-23"/>
    <x v="0"/>
    <n v="1200"/>
    <m/>
    <m/>
    <m/>
    <m/>
    <m/>
    <m/>
    <m/>
    <m/>
    <m/>
    <m/>
    <m/>
    <m/>
    <m/>
    <m/>
    <n v="50"/>
    <m/>
    <m/>
    <m/>
    <m/>
    <m/>
    <m/>
    <n v="500"/>
  </r>
  <r>
    <x v="0"/>
    <s v="PID"/>
    <n v="4"/>
    <s v="Telco Southeast Biller Enhance 911 Data for Reporting"/>
    <s v="FDB"/>
    <s v="Cobol, DB2"/>
    <s v="SE-BILLING-USAGE"/>
    <s v="Greg Painter"/>
    <x v="0"/>
    <x v="0"/>
    <x v="0"/>
    <x v="15"/>
    <s v="Jun-23"/>
    <x v="0"/>
    <n v="3600"/>
    <m/>
    <m/>
    <m/>
    <m/>
    <m/>
    <m/>
    <m/>
    <m/>
    <m/>
    <m/>
    <m/>
    <m/>
    <m/>
    <m/>
    <n v="50"/>
    <n v="400"/>
    <n v="700"/>
    <n v="700"/>
    <n v="700"/>
    <n v="450"/>
    <n v="450"/>
    <n v="400"/>
  </r>
  <r>
    <x v="0"/>
    <s v="SMB"/>
    <n v="1"/>
    <s v="CASH - reject RBAN payments, vouchers, etc"/>
    <s v="FDB"/>
    <s v="Cobol, DB2"/>
    <s v="SE-BILLING-USAGE"/>
    <s v="Greg Painter"/>
    <x v="0"/>
    <x v="0"/>
    <x v="0"/>
    <x v="0"/>
    <s v="Dec-22"/>
    <x v="1"/>
    <n v="500"/>
    <m/>
    <m/>
    <m/>
    <m/>
    <m/>
    <m/>
    <m/>
    <m/>
    <m/>
    <m/>
    <m/>
    <m/>
    <m/>
    <m/>
    <n v="100"/>
    <n v="20"/>
    <m/>
    <m/>
    <m/>
    <m/>
    <m/>
    <m/>
  </r>
  <r>
    <x v="1"/>
    <s v="MWR"/>
    <m/>
    <s v="MWR 1999376 - CARAT-5617-retire Wireline schemas from DEV; TEST; PROTO and PROD servers"/>
    <s v="CARAT"/>
    <s v="Hadoop, Java"/>
    <s v="CARAT"/>
    <s v="Greg Painter"/>
    <x v="0"/>
    <x v="11"/>
    <x v="4"/>
    <x v="0"/>
    <s v="Dec-22"/>
    <x v="0"/>
    <n v="100"/>
    <m/>
    <m/>
    <m/>
    <m/>
    <m/>
    <m/>
    <m/>
    <m/>
    <m/>
    <m/>
    <m/>
    <m/>
    <m/>
    <m/>
    <n v="50"/>
    <n v="50"/>
    <m/>
    <m/>
    <m/>
    <m/>
    <m/>
    <m/>
  </r>
  <r>
    <x v="0"/>
    <s v="PID"/>
    <m/>
    <s v="404243 - Connect Direct upgrade to 6.1 version"/>
    <s v="CARAT"/>
    <s v="Hadoop, Java"/>
    <s v="CARAT"/>
    <s v="Greg Painter"/>
    <x v="0"/>
    <x v="11"/>
    <x v="4"/>
    <x v="13"/>
    <s v="Jan-23"/>
    <x v="0"/>
    <n v="400"/>
    <m/>
    <m/>
    <m/>
    <m/>
    <m/>
    <m/>
    <m/>
    <m/>
    <m/>
    <m/>
    <m/>
    <m/>
    <m/>
    <m/>
    <n v="200"/>
    <m/>
    <n v="80"/>
    <n v="80"/>
    <m/>
    <m/>
    <m/>
    <m/>
  </r>
  <r>
    <x v="1"/>
    <s v="MWR"/>
    <m/>
    <s v="ADO Agent upgrade(Windows Golden image upgrade)"/>
    <s v="CRIS ASBS"/>
    <s v=".NET"/>
    <s v="Freedom DotNet-OA"/>
    <s v="Greg Painter"/>
    <x v="0"/>
    <x v="11"/>
    <x v="4"/>
    <x v="1"/>
    <s v="Ongoing"/>
    <x v="0"/>
    <n v="160"/>
    <m/>
    <m/>
    <m/>
    <m/>
    <m/>
    <m/>
    <m/>
    <m/>
    <m/>
    <m/>
    <m/>
    <m/>
    <m/>
    <m/>
    <n v="20"/>
    <n v="20"/>
    <n v="20"/>
    <n v="20"/>
    <n v="20"/>
    <n v="20"/>
    <n v="20"/>
    <n v="20"/>
  </r>
  <r>
    <x v="1"/>
    <s v="MWR"/>
    <m/>
    <s v="ASBS GUI 2023 Run dates"/>
    <s v="CRIS ASBS"/>
    <s v=".NET"/>
    <s v="Freedom DotNet-OA"/>
    <s v="Greg Painter"/>
    <x v="0"/>
    <x v="11"/>
    <x v="4"/>
    <x v="13"/>
    <s v="Jan-23"/>
    <x v="0"/>
    <n v="40"/>
    <m/>
    <m/>
    <m/>
    <m/>
    <m/>
    <m/>
    <m/>
    <m/>
    <m/>
    <m/>
    <m/>
    <m/>
    <m/>
    <m/>
    <m/>
    <m/>
    <n v="40"/>
    <m/>
    <m/>
    <m/>
    <m/>
    <m/>
  </r>
  <r>
    <x v="1"/>
    <s v="MWR"/>
    <m/>
    <s v="Connect Direct Certificate Update"/>
    <s v="TAX/TAR- MR"/>
    <s v=".NET"/>
    <s v="Freedom DotNet-OA"/>
    <s v="Greg Painter"/>
    <x v="0"/>
    <x v="11"/>
    <x v="4"/>
    <x v="12"/>
    <s v="Mar-23"/>
    <x v="0"/>
    <n v="40"/>
    <m/>
    <m/>
    <m/>
    <m/>
    <m/>
    <m/>
    <m/>
    <m/>
    <m/>
    <m/>
    <m/>
    <m/>
    <m/>
    <m/>
    <m/>
    <m/>
    <m/>
    <m/>
    <n v="40"/>
    <m/>
    <m/>
    <m/>
  </r>
  <r>
    <x v="1"/>
    <s v="MWR"/>
    <m/>
    <s v="MechId Password change"/>
    <s v="USOC Browser"/>
    <s v=".NET"/>
    <s v="Freedom DotNet-OA"/>
    <s v="Greg Painter"/>
    <x v="0"/>
    <x v="11"/>
    <x v="4"/>
    <x v="2"/>
    <s v="Feb-23"/>
    <x v="0"/>
    <n v="60"/>
    <m/>
    <m/>
    <m/>
    <m/>
    <m/>
    <m/>
    <m/>
    <m/>
    <m/>
    <m/>
    <m/>
    <m/>
    <m/>
    <m/>
    <m/>
    <m/>
    <m/>
    <n v="60"/>
    <m/>
    <m/>
    <m/>
    <m/>
  </r>
  <r>
    <x v="0"/>
    <s v="PID"/>
    <n v="7"/>
    <s v="PID 413008, PMT 507233 Telco West biller Enhance 911 Data to reporting "/>
    <s v="EM"/>
    <s v="Cobol, DB2"/>
    <s v="WB-SAMW"/>
    <s v="Ruben Rodriguez "/>
    <x v="0"/>
    <x v="3"/>
    <x v="1"/>
    <x v="15"/>
    <s v="Jun-23"/>
    <x v="0"/>
    <n v="550"/>
    <n v="75"/>
    <n v="100"/>
    <n v="150"/>
    <n v="150"/>
    <n v="150"/>
    <n v="100"/>
    <n v="50"/>
    <n v="25"/>
    <m/>
    <m/>
    <m/>
    <m/>
    <m/>
    <m/>
    <n v="30"/>
    <n v="80"/>
    <n v="120"/>
    <n v="110"/>
    <n v="105"/>
    <n v="40"/>
    <n v="40"/>
    <n v="25"/>
  </r>
  <r>
    <x v="1"/>
    <s v="MWR"/>
    <n v="7"/>
    <s v="Code fix in SOFE for BTN change scenario for C4 accounts"/>
    <s v="SOFE"/>
    <s v="Cobol, DB2"/>
    <s v="WB-SAMW"/>
    <s v="Ruben Rodriguez "/>
    <x v="0"/>
    <x v="3"/>
    <x v="1"/>
    <x v="2"/>
    <s v="Feb-23"/>
    <x v="0"/>
    <n v="180"/>
    <m/>
    <m/>
    <m/>
    <m/>
    <m/>
    <m/>
    <m/>
    <m/>
    <m/>
    <m/>
    <m/>
    <m/>
    <m/>
    <m/>
    <m/>
    <n v="70"/>
    <n v="70"/>
    <n v="40"/>
    <m/>
    <m/>
    <m/>
    <m/>
  </r>
  <r>
    <x v="1"/>
    <s v="Maintenance"/>
    <m/>
    <s v="Bi-Monthly Activity - NPRD DB VM OS Patching (7 dbs), PRPD DB VM OS Patching (15)_x000a_DB VM Patching NPRD &amp; PROD , Meetings and reporting. "/>
    <s v="UPS-EMS"/>
    <s v="Java"/>
    <s v="Usage-UPS"/>
    <s v="Greg Painter"/>
    <x v="0"/>
    <x v="1"/>
    <x v="1"/>
    <x v="1"/>
    <s v="Ongoing"/>
    <x v="0"/>
    <n v="90"/>
    <m/>
    <m/>
    <m/>
    <m/>
    <m/>
    <m/>
    <m/>
    <m/>
    <m/>
    <m/>
    <m/>
    <m/>
    <m/>
    <m/>
    <n v="45"/>
    <n v="45"/>
    <n v="45"/>
    <n v="45"/>
    <n v="45"/>
    <n v="45"/>
    <n v="45"/>
    <n v="45"/>
  </r>
  <r>
    <x v="1"/>
    <s v="Maintenance"/>
    <m/>
    <s v="5 for 40 tasks Analysis and updates. -  (CRO Recommendations Analysis and update). _x000a_Cloud Workload &amp; Inspect Vuln._x000a_Resource Insights and log analytics_x000a_Certification Lecense Renewal and upgrade._x000a_APPstack/HVD user queries and issues _x000a_Resource utilization Analysis(private end points, production and development VM's, configuration analysis etc.)_x000a_Server Decommision Checks and Analysis._x000a_DevOps management ( Repo, pipeline and project settings )._x000a_Update Branches and pipelines. _x000a_Coordination of activities which involves other stake holders (ADBA/SDBA/EMAS/EPAS)  and work CRO engineers(meetings, calls etc)   "/>
    <s v="UPS-EMS"/>
    <s v="Java"/>
    <s v="Usage-UPS"/>
    <s v="Greg Painter"/>
    <x v="0"/>
    <x v="1"/>
    <x v="1"/>
    <x v="1"/>
    <s v="Ongoing"/>
    <x v="0"/>
    <n v="90"/>
    <m/>
    <m/>
    <m/>
    <m/>
    <m/>
    <m/>
    <m/>
    <m/>
    <m/>
    <m/>
    <m/>
    <m/>
    <m/>
    <m/>
    <n v="120"/>
    <n v="90"/>
    <n v="60"/>
    <n v="60"/>
    <n v="90"/>
    <n v="90"/>
    <n v="90"/>
    <n v="90"/>
  </r>
  <r>
    <x v="0"/>
    <s v="PID"/>
    <m/>
    <s v="504814, 409266, , DDE (TCP2), Credit Card Processing for Bus Accounts using FiS"/>
    <s v="RRS"/>
    <s v="Cobol, DB2"/>
    <s v="CARE-MF"/>
    <s v="James Koernig"/>
    <x v="1"/>
    <x v="1"/>
    <x v="1"/>
    <x v="19"/>
    <s v="Apr-23"/>
    <x v="0"/>
    <n v="60"/>
    <m/>
    <m/>
    <m/>
    <m/>
    <m/>
    <m/>
    <m/>
    <m/>
    <m/>
    <m/>
    <m/>
    <m/>
    <m/>
    <m/>
    <m/>
    <n v="10"/>
    <n v="20"/>
    <n v="20"/>
    <n v="10"/>
    <m/>
    <m/>
    <m/>
  </r>
  <r>
    <x v="1"/>
    <s v="Maintenance"/>
    <m/>
    <s v="Job Abends, Production support, Interface issues"/>
    <s v="GRP-MW-Billing"/>
    <s v="Cobol, IMS-DB"/>
    <s v="MW-Billing"/>
    <s v="Ruben Rodriguez "/>
    <x v="0"/>
    <x v="21"/>
    <x v="0"/>
    <x v="1"/>
    <s v="Ongoing"/>
    <x v="0"/>
    <m/>
    <m/>
    <m/>
    <m/>
    <m/>
    <m/>
    <m/>
    <m/>
    <m/>
    <m/>
    <m/>
    <m/>
    <m/>
    <m/>
    <m/>
    <n v="45"/>
    <n v="45"/>
    <n v="45"/>
    <n v="45"/>
    <n v="45"/>
    <n v="45"/>
    <n v="45"/>
    <n v="45"/>
  </r>
  <r>
    <x v="1"/>
    <s v="Maintenance"/>
    <m/>
    <s v="User Queries(Adjustments,Interfacing apps queries,AVT Scans support,Monthly, yearly tasks,Rate issues,Live defects, process/Job improvement, DR activities, Release support irrespective of Project impact), RBS quesries, Service order queries, Billing issues, Rate issues, Adjustment queries "/>
    <s v="GRP-MW-Billing"/>
    <s v="Cobol, IMS-DB"/>
    <s v="MW-Billing"/>
    <s v="Ruben Rodriguez "/>
    <x v="0"/>
    <x v="21"/>
    <x v="0"/>
    <x v="1"/>
    <s v="Ongoing"/>
    <x v="0"/>
    <m/>
    <m/>
    <m/>
    <m/>
    <m/>
    <m/>
    <m/>
    <m/>
    <m/>
    <m/>
    <m/>
    <m/>
    <m/>
    <m/>
    <m/>
    <n v="240"/>
    <n v="240"/>
    <n v="180"/>
    <n v="180"/>
    <n v="480"/>
    <n v="480"/>
    <n v="480"/>
    <n v="480"/>
  </r>
  <r>
    <x v="1"/>
    <s v="Maintenance"/>
    <n v="3"/>
    <s v="User Queries(Interfacing apps queries,,AVT Scans support,Monthly, yearly tasks,Live defects, process/Job improvement, DR activities, Release support irrespective of Project impact)"/>
    <s v="GRP-MW-ERP-Group"/>
    <s v="Cobol, DB2"/>
    <s v="MW-ERP-Group"/>
    <s v="Ruben Rodriguez "/>
    <x v="0"/>
    <x v="21"/>
    <x v="0"/>
    <x v="1"/>
    <s v="Ongoing"/>
    <x v="0"/>
    <m/>
    <m/>
    <m/>
    <m/>
    <m/>
    <m/>
    <m/>
    <m/>
    <m/>
    <m/>
    <m/>
    <m/>
    <m/>
    <m/>
    <m/>
    <n v="150"/>
    <n v="150"/>
    <n v="150"/>
    <n v="150"/>
    <n v="150"/>
    <n v="150"/>
    <n v="150"/>
    <n v="150"/>
  </r>
  <r>
    <x v="1"/>
    <s v="Maintenance"/>
    <m/>
    <s v="RD's (RD0334, RD2481, RD2289, RD0065) Recurring RD's mostly in AIRS, OPNS,ACIS-CI, ACIS-BI, ADST, CDM1 "/>
    <s v="GRP-MW-Billing"/>
    <s v="Cobol, IMS-DB"/>
    <s v="MW-Billing"/>
    <s v="Ruben Rodriguez "/>
    <x v="0"/>
    <x v="21"/>
    <x v="0"/>
    <x v="1"/>
    <s v="Ongoing"/>
    <x v="0"/>
    <m/>
    <m/>
    <m/>
    <m/>
    <m/>
    <m/>
    <m/>
    <m/>
    <m/>
    <m/>
    <m/>
    <m/>
    <m/>
    <m/>
    <m/>
    <n v="80"/>
    <n v="80"/>
    <n v="80"/>
    <n v="80"/>
    <n v="80"/>
    <n v="80"/>
    <n v="80"/>
    <n v="80"/>
  </r>
  <r>
    <x v="1"/>
    <s v="Maintenance"/>
    <n v="4"/>
    <s v="Production Support, Job Abend/Error Fix"/>
    <s v="BOSS-SW"/>
    <s v="Cobol, IMS-DB, IMS-DC"/>
    <s v="BOSS-SW-ABOM"/>
    <s v="James Radtke"/>
    <x v="1"/>
    <x v="4"/>
    <x v="2"/>
    <x v="1"/>
    <s v="Ongoing"/>
    <x v="0"/>
    <m/>
    <m/>
    <m/>
    <m/>
    <m/>
    <m/>
    <m/>
    <m/>
    <m/>
    <m/>
    <m/>
    <m/>
    <m/>
    <m/>
    <m/>
    <n v="150"/>
    <n v="150"/>
    <n v="120"/>
    <n v="150"/>
    <n v="150"/>
    <n v="150"/>
    <n v="150"/>
    <n v="150"/>
  </r>
  <r>
    <x v="1"/>
    <s v="Maintenance"/>
    <n v="4"/>
    <s v="Client Queries and Resolution, Adhoc Requests, Interface Apps queries"/>
    <s v="BOSS-SW"/>
    <s v="Cobol, IMS-DB, IMS-DC"/>
    <s v="BOSS-SW-ABOM"/>
    <s v="James Radtke"/>
    <x v="1"/>
    <x v="4"/>
    <x v="2"/>
    <x v="1"/>
    <s v="Ongoing"/>
    <x v="0"/>
    <m/>
    <m/>
    <m/>
    <m/>
    <m/>
    <m/>
    <m/>
    <m/>
    <m/>
    <m/>
    <m/>
    <m/>
    <m/>
    <m/>
    <m/>
    <n v="170"/>
    <n v="30"/>
    <n v="30"/>
    <n v="30"/>
    <n v="170"/>
    <n v="170"/>
    <n v="270"/>
    <n v="270"/>
  </r>
  <r>
    <x v="1"/>
    <s v="Maintenance"/>
    <n v="4"/>
    <s v="Compliance Activities (PSA activities, MOTS update, System Documantation,  RIM update, SPI data discoveries,Certifications, AVT Scans)"/>
    <s v="BOSS-SW"/>
    <s v="Cobol, IMS-DB, IMS-DC"/>
    <s v="BOSS-SW-ABOM"/>
    <s v="James Radtke"/>
    <x v="1"/>
    <x v="4"/>
    <x v="2"/>
    <x v="1"/>
    <s v="Ongoing"/>
    <x v="0"/>
    <m/>
    <m/>
    <m/>
    <m/>
    <m/>
    <m/>
    <m/>
    <m/>
    <m/>
    <m/>
    <m/>
    <m/>
    <m/>
    <m/>
    <m/>
    <n v="60"/>
    <n v="60"/>
    <n v="60"/>
    <n v="60"/>
    <n v="60"/>
    <n v="60"/>
    <n v="60"/>
    <n v="60"/>
  </r>
  <r>
    <x v="1"/>
    <s v="Maintenance"/>
    <n v="4"/>
    <s v="Meetings and working session – Daily Huddles, Weekly/Bi-Weekly/Other Meetings, Working Sessions"/>
    <s v="BOSS-SW"/>
    <s v="Cobol, IMS-DB, IMS-DC"/>
    <s v="BOSS-SW-ABOM"/>
    <s v="James Radtke"/>
    <x v="1"/>
    <x v="4"/>
    <x v="2"/>
    <x v="1"/>
    <s v="Ongoing"/>
    <x v="0"/>
    <m/>
    <m/>
    <m/>
    <m/>
    <m/>
    <m/>
    <m/>
    <m/>
    <m/>
    <m/>
    <m/>
    <m/>
    <m/>
    <m/>
    <m/>
    <n v="80"/>
    <n v="80"/>
    <n v="80"/>
    <n v="80"/>
    <n v="80"/>
    <n v="80"/>
    <n v="80"/>
    <n v="80"/>
  </r>
  <r>
    <x v="1"/>
    <s v="Maintenance"/>
    <n v="4"/>
    <s v="ST Support (ST Defect/Env Issues)"/>
    <s v="BOSS-SW"/>
    <s v="Cobol, IMS-DB, IMS-DC"/>
    <s v="BOSS-SW-ABOM"/>
    <s v="James Radtke"/>
    <x v="1"/>
    <x v="4"/>
    <x v="2"/>
    <x v="1"/>
    <s v="Ongoing"/>
    <x v="0"/>
    <m/>
    <m/>
    <m/>
    <m/>
    <m/>
    <m/>
    <m/>
    <m/>
    <m/>
    <m/>
    <m/>
    <m/>
    <m/>
    <m/>
    <m/>
    <n v="60"/>
    <n v="60"/>
    <n v="60"/>
    <n v="60"/>
    <n v="60"/>
    <n v="60"/>
    <n v="60"/>
    <n v="60"/>
  </r>
  <r>
    <x v="1"/>
    <s v="Maintenance"/>
    <n v="12"/>
    <s v="Production Support, Job Abend/Error Fix"/>
    <s v="PTC"/>
    <s v="Cobol, IMS-DB"/>
    <s v="SW-USAGE"/>
    <s v="Greg Painter"/>
    <x v="0"/>
    <x v="4"/>
    <x v="2"/>
    <x v="1"/>
    <s v="Ongoing"/>
    <x v="0"/>
    <m/>
    <m/>
    <m/>
    <m/>
    <m/>
    <m/>
    <m/>
    <m/>
    <m/>
    <m/>
    <m/>
    <m/>
    <m/>
    <m/>
    <m/>
    <n v="120"/>
    <n v="120"/>
    <n v="120"/>
    <n v="120"/>
    <n v="120"/>
    <n v="120"/>
    <n v="120"/>
    <n v="120"/>
  </r>
  <r>
    <x v="1"/>
    <s v="Maintenance"/>
    <n v="12"/>
    <s v="Client Queries and Resolution, Adhoc Requests, Interface Apps queries_x000a__x000a_PTC Activities (PPCC Data PULL, AG619 Job Rerun, Disconnects,Masterfile Process , NDM CAT files, RD0352, etc.)_x000a__x000a_Note: "/>
    <s v="PTC"/>
    <s v="Cobol, IMS-DB"/>
    <s v="SW-USAGE"/>
    <s v="Greg Painter"/>
    <x v="0"/>
    <x v="4"/>
    <x v="2"/>
    <x v="1"/>
    <s v="Ongoing"/>
    <x v="0"/>
    <m/>
    <m/>
    <m/>
    <m/>
    <m/>
    <m/>
    <m/>
    <m/>
    <m/>
    <m/>
    <m/>
    <m/>
    <m/>
    <m/>
    <m/>
    <n v="120"/>
    <n v="20"/>
    <n v="80"/>
    <n v="80"/>
    <n v="80"/>
    <n v="80"/>
    <n v="160"/>
    <n v="160"/>
  </r>
  <r>
    <x v="1"/>
    <s v="Maintenance"/>
    <n v="12"/>
    <s v="Compliance Activities (PSA activities, MOTS update, System Documantation,  RIM update, SPI data discoveries,Certifications, AVT Scan, etc.)"/>
    <s v="PTC"/>
    <s v="Cobol, IMS-DB"/>
    <s v="SW-USAGE"/>
    <s v="Greg Painter"/>
    <x v="0"/>
    <x v="4"/>
    <x v="2"/>
    <x v="1"/>
    <s v="Ongoing"/>
    <x v="0"/>
    <m/>
    <m/>
    <m/>
    <m/>
    <m/>
    <m/>
    <m/>
    <m/>
    <m/>
    <m/>
    <m/>
    <m/>
    <m/>
    <m/>
    <m/>
    <n v="40"/>
    <n v="40"/>
    <n v="40"/>
    <n v="40"/>
    <n v="40"/>
    <n v="40"/>
    <n v="40"/>
    <n v="40"/>
  </r>
  <r>
    <x v="1"/>
    <s v="Maintenance"/>
    <n v="12"/>
    <s v="Meetings and working session – Daily Huddles, Weekly/Bi-Weekly/Other Meetings, Working Sessions"/>
    <s v="PTC"/>
    <s v="Cobol, IMS-DB"/>
    <s v="SW-USAGE"/>
    <s v="Greg Painter"/>
    <x v="0"/>
    <x v="4"/>
    <x v="2"/>
    <x v="1"/>
    <s v="Ongoing"/>
    <x v="0"/>
    <m/>
    <m/>
    <m/>
    <m/>
    <m/>
    <m/>
    <m/>
    <m/>
    <m/>
    <m/>
    <m/>
    <m/>
    <m/>
    <m/>
    <m/>
    <n v="40"/>
    <n v="40"/>
    <n v="10"/>
    <n v="10"/>
    <n v="10"/>
    <n v="10"/>
    <n v="10"/>
    <n v="10"/>
  </r>
  <r>
    <x v="1"/>
    <s v="Maintenance"/>
    <n v="12"/>
    <s v="ST Support (ST Defect/Env Issues)"/>
    <s v="PTC"/>
    <s v="Cobol, IMS-DB"/>
    <s v="SW-USAGE"/>
    <s v="Greg Painter"/>
    <x v="0"/>
    <x v="4"/>
    <x v="2"/>
    <x v="1"/>
    <s v="Ongoing"/>
    <x v="0"/>
    <m/>
    <m/>
    <m/>
    <m/>
    <m/>
    <m/>
    <m/>
    <m/>
    <m/>
    <m/>
    <m/>
    <m/>
    <m/>
    <m/>
    <m/>
    <n v="30"/>
    <n v="30"/>
    <n v="10"/>
    <n v="10"/>
    <n v="10"/>
    <n v="10"/>
    <n v="10"/>
    <n v="10"/>
  </r>
  <r>
    <x v="1"/>
    <s v="Maintenance"/>
    <n v="4"/>
    <s v="Production Support, Job Abend/Error Fix"/>
    <s v="ADR"/>
    <s v="Cobol, DB2"/>
    <s v="SW-CRIS"/>
    <s v="Ruben Rodriguez "/>
    <x v="0"/>
    <x v="4"/>
    <x v="2"/>
    <x v="1"/>
    <s v="Ongoing"/>
    <x v="0"/>
    <m/>
    <m/>
    <m/>
    <m/>
    <m/>
    <m/>
    <m/>
    <m/>
    <m/>
    <m/>
    <m/>
    <m/>
    <m/>
    <m/>
    <m/>
    <n v="60"/>
    <n v="60"/>
    <n v="60"/>
    <n v="60"/>
    <n v="60"/>
    <n v="60"/>
    <n v="60"/>
    <n v="60"/>
  </r>
  <r>
    <x v="1"/>
    <s v="Maintenance"/>
    <n v="4"/>
    <s v="Client Queries and Resolution, Adhoc Requests, Interface Apps queries_x000a__x000a_Investigation for interface apps like EDI team, BDR/BDS, BOSS-PAC, BOSS-SW, Print Center &amp; Business clients on customer queries. "/>
    <s v="ADR"/>
    <s v="Cobol, DB2"/>
    <s v="SW-CRIS"/>
    <s v="Ruben Rodriguez "/>
    <x v="0"/>
    <x v="4"/>
    <x v="2"/>
    <x v="1"/>
    <s v="Ongoing"/>
    <x v="0"/>
    <m/>
    <m/>
    <m/>
    <m/>
    <m/>
    <m/>
    <m/>
    <m/>
    <m/>
    <m/>
    <m/>
    <m/>
    <m/>
    <m/>
    <m/>
    <n v="80"/>
    <n v="40"/>
    <n v="140"/>
    <n v="140"/>
    <n v="140"/>
    <n v="140"/>
    <n v="140"/>
    <n v="140"/>
  </r>
  <r>
    <x v="1"/>
    <s v="Maintenance"/>
    <n v="4"/>
    <s v="Compliance Activities (PSA activities, MOTS update, System Documantation,  RIM update, SPI data discoveries,Certifications)"/>
    <s v="ADR"/>
    <s v="Cobol, DB2"/>
    <s v="SW-CRIS"/>
    <s v="Ruben Rodriguez "/>
    <x v="0"/>
    <x v="4"/>
    <x v="2"/>
    <x v="1"/>
    <s v="Ongoing"/>
    <x v="0"/>
    <m/>
    <m/>
    <m/>
    <m/>
    <m/>
    <m/>
    <m/>
    <m/>
    <m/>
    <m/>
    <m/>
    <m/>
    <m/>
    <m/>
    <m/>
    <n v="25"/>
    <n v="25"/>
    <n v="60"/>
    <n v="60"/>
    <n v="60"/>
    <n v="60"/>
    <n v="60"/>
    <n v="60"/>
  </r>
  <r>
    <x v="1"/>
    <s v="Maintenance"/>
    <n v="4"/>
    <s v="Meetings and working session – Daily Huddles, Weekly/Bi-Weekly/Other Meetings, Working Sessions"/>
    <s v="ADR"/>
    <s v="Cobol, DB2"/>
    <s v="SW-CRIS"/>
    <s v="Ruben Rodriguez "/>
    <x v="0"/>
    <x v="4"/>
    <x v="2"/>
    <x v="1"/>
    <s v="Ongoing"/>
    <x v="0"/>
    <m/>
    <m/>
    <m/>
    <m/>
    <m/>
    <m/>
    <m/>
    <m/>
    <m/>
    <m/>
    <m/>
    <m/>
    <m/>
    <m/>
    <m/>
    <n v="30"/>
    <n v="30"/>
    <n v="25"/>
    <n v="25"/>
    <n v="25"/>
    <n v="25"/>
    <n v="25"/>
    <n v="25"/>
  </r>
  <r>
    <x v="1"/>
    <s v="Maintenance"/>
    <n v="4"/>
    <s v="ST Support (ST Defect/Env Issues)"/>
    <s v="ADR"/>
    <s v="Cobol, DB2"/>
    <s v="SW-CRIS"/>
    <s v="Ruben Rodriguez "/>
    <x v="0"/>
    <x v="4"/>
    <x v="2"/>
    <x v="1"/>
    <s v="Ongoing"/>
    <x v="0"/>
    <m/>
    <m/>
    <m/>
    <m/>
    <m/>
    <m/>
    <m/>
    <m/>
    <m/>
    <m/>
    <m/>
    <m/>
    <m/>
    <m/>
    <m/>
    <n v="15"/>
    <n v="15"/>
    <n v="20"/>
    <n v="20"/>
    <n v="20"/>
    <n v="20"/>
    <n v="20"/>
    <n v="20"/>
  </r>
  <r>
    <x v="1"/>
    <s v="Maintenance"/>
    <n v="6"/>
    <s v="Production Support, Job Abend/Error Fix"/>
    <s v="CRIS CASH"/>
    <s v="Assembler"/>
    <s v="SW-CRIS"/>
    <s v="Ruben Rodriguez "/>
    <x v="0"/>
    <x v="4"/>
    <x v="2"/>
    <x v="1"/>
    <s v="Ongoing"/>
    <x v="0"/>
    <m/>
    <m/>
    <m/>
    <m/>
    <m/>
    <m/>
    <m/>
    <m/>
    <m/>
    <m/>
    <m/>
    <m/>
    <m/>
    <m/>
    <m/>
    <n v="95"/>
    <n v="95"/>
    <n v="95"/>
    <n v="95"/>
    <n v="95"/>
    <n v="95"/>
    <n v="95"/>
    <n v="95"/>
  </r>
  <r>
    <x v="1"/>
    <s v="Maintenance"/>
    <n v="6"/>
    <s v="Client Queries and Resolution, Adhoc Requests, Interface Apps queries."/>
    <s v="CRIS CASH"/>
    <s v="Assembler"/>
    <s v="SW-CRIS"/>
    <s v="Ruben Rodriguez "/>
    <x v="0"/>
    <x v="4"/>
    <x v="2"/>
    <x v="1"/>
    <s v="Ongoing"/>
    <x v="0"/>
    <m/>
    <m/>
    <m/>
    <m/>
    <m/>
    <m/>
    <m/>
    <m/>
    <m/>
    <m/>
    <m/>
    <m/>
    <m/>
    <m/>
    <m/>
    <n v="105"/>
    <n v="55"/>
    <n v="180"/>
    <n v="180"/>
    <n v="180"/>
    <n v="180"/>
    <n v="180"/>
    <n v="180"/>
  </r>
  <r>
    <x v="1"/>
    <s v="Maintenance"/>
    <n v="6"/>
    <s v="Compliance Activities (PSA activities, MOTS update, System Documantation,  RIM update, SPI data discoveries,Certifications, AVT Scans)"/>
    <s v="CRIS CASH"/>
    <s v="Assembler"/>
    <s v="SW-CRIS"/>
    <s v="Ruben Rodriguez "/>
    <x v="0"/>
    <x v="4"/>
    <x v="2"/>
    <x v="1"/>
    <s v="Ongoing"/>
    <x v="0"/>
    <m/>
    <m/>
    <m/>
    <m/>
    <m/>
    <m/>
    <m/>
    <m/>
    <m/>
    <m/>
    <m/>
    <m/>
    <m/>
    <m/>
    <m/>
    <n v="25"/>
    <n v="25"/>
    <n v="65"/>
    <n v="65"/>
    <n v="65"/>
    <n v="65"/>
    <n v="65"/>
    <n v="65"/>
  </r>
  <r>
    <x v="1"/>
    <s v="Maintenance"/>
    <n v="6"/>
    <s v="Meetings and working session – Daily Huddles, Weekly/Bi-Weekly/Other Meetings, Working Sessions"/>
    <s v="CRIS CASH"/>
    <s v="Assembler"/>
    <s v="SW-CRIS"/>
    <s v="Ruben Rodriguez "/>
    <x v="0"/>
    <x v="4"/>
    <x v="2"/>
    <x v="1"/>
    <s v="Ongoing"/>
    <x v="0"/>
    <m/>
    <m/>
    <m/>
    <m/>
    <m/>
    <m/>
    <m/>
    <m/>
    <m/>
    <m/>
    <m/>
    <m/>
    <m/>
    <m/>
    <m/>
    <n v="30"/>
    <n v="30"/>
    <n v="45"/>
    <n v="45"/>
    <n v="45"/>
    <n v="45"/>
    <n v="45"/>
    <n v="45"/>
  </r>
  <r>
    <x v="1"/>
    <s v="Maintenance"/>
    <n v="6"/>
    <s v="ST Support (ST Defect/Env Issues)"/>
    <s v="CRIS CASH"/>
    <s v="Assembler"/>
    <s v="SW-CRIS"/>
    <s v="Ruben Rodriguez "/>
    <x v="0"/>
    <x v="4"/>
    <x v="2"/>
    <x v="1"/>
    <s v="Ongoing"/>
    <x v="0"/>
    <m/>
    <m/>
    <m/>
    <m/>
    <m/>
    <m/>
    <m/>
    <m/>
    <m/>
    <m/>
    <m/>
    <m/>
    <m/>
    <m/>
    <m/>
    <n v="15"/>
    <n v="15"/>
    <n v="40"/>
    <n v="40"/>
    <n v="40"/>
    <n v="40"/>
    <n v="40"/>
    <n v="40"/>
  </r>
  <r>
    <x v="1"/>
    <s v="Maintenance"/>
    <n v="3"/>
    <s v="Production Support, Job Abend/Error Fix"/>
    <s v="ECRIS-CR RSI"/>
    <s v="Cobol, DB2"/>
    <s v="SW-CRIS"/>
    <s v="Ruben Rodriguez "/>
    <x v="0"/>
    <x v="4"/>
    <x v="2"/>
    <x v="1"/>
    <s v="Ongoing"/>
    <x v="0"/>
    <m/>
    <m/>
    <m/>
    <m/>
    <m/>
    <m/>
    <m/>
    <m/>
    <m/>
    <m/>
    <m/>
    <m/>
    <m/>
    <m/>
    <m/>
    <n v="60"/>
    <n v="60"/>
    <n v="30"/>
    <n v="30"/>
    <n v="30"/>
    <n v="30"/>
    <n v="30"/>
    <n v="30"/>
  </r>
  <r>
    <x v="1"/>
    <s v="Maintenance"/>
    <n v="3"/>
    <s v="Client Queries and Resolution, Adhoc Requests, Interface Apps queries"/>
    <s v="ECRIS-CR RSI"/>
    <s v="Cobol, DB2"/>
    <s v="SW-CRIS"/>
    <s v="Ruben Rodriguez "/>
    <x v="0"/>
    <x v="4"/>
    <x v="2"/>
    <x v="1"/>
    <s v="Ongoing"/>
    <x v="0"/>
    <m/>
    <m/>
    <m/>
    <m/>
    <m/>
    <m/>
    <m/>
    <m/>
    <m/>
    <m/>
    <m/>
    <m/>
    <m/>
    <m/>
    <m/>
    <n v="40"/>
    <n v="20"/>
    <n v="60"/>
    <n v="60"/>
    <n v="60"/>
    <n v="60"/>
    <n v="60"/>
    <n v="60"/>
  </r>
  <r>
    <x v="1"/>
    <s v="Maintenance"/>
    <n v="3"/>
    <s v="Compliance Activities (PSA activities, MOTS update, System Documantation,  RIM update, SPI data discoveries,Certifications)"/>
    <s v="ECRIS-CR RSI"/>
    <s v="Cobol, DB2"/>
    <s v="SW-CRIS"/>
    <s v="Ruben Rodriguez "/>
    <x v="0"/>
    <x v="4"/>
    <x v="2"/>
    <x v="1"/>
    <s v="Ongoing"/>
    <x v="0"/>
    <m/>
    <m/>
    <m/>
    <m/>
    <m/>
    <m/>
    <m/>
    <m/>
    <m/>
    <m/>
    <m/>
    <m/>
    <m/>
    <m/>
    <m/>
    <n v="25"/>
    <n v="25"/>
    <n v="60"/>
    <n v="60"/>
    <n v="60"/>
    <n v="60"/>
    <n v="60"/>
    <n v="60"/>
  </r>
  <r>
    <x v="1"/>
    <s v="Maintenance"/>
    <n v="3"/>
    <s v="Meetings and working session – Daily Huddles, Weekly/Bi-Weekly/Other Meetings, Working Sessions"/>
    <s v="ECRIS-CR RSI"/>
    <s v="Cobol, DB2"/>
    <s v="SW-CRIS"/>
    <s v="Ruben Rodriguez "/>
    <x v="0"/>
    <x v="4"/>
    <x v="2"/>
    <x v="1"/>
    <s v="Ongoing"/>
    <x v="0"/>
    <m/>
    <m/>
    <m/>
    <m/>
    <m/>
    <m/>
    <m/>
    <m/>
    <m/>
    <m/>
    <m/>
    <m/>
    <m/>
    <m/>
    <m/>
    <n v="30"/>
    <n v="30"/>
    <n v="20"/>
    <n v="20"/>
    <n v="20"/>
    <n v="20"/>
    <n v="20"/>
    <n v="20"/>
  </r>
  <r>
    <x v="1"/>
    <s v="Maintenance"/>
    <n v="3"/>
    <s v="ST Support (ST Defect/Env Issues)"/>
    <s v="ECRIS-CR RSI"/>
    <s v="Cobol, DB2"/>
    <s v="SW-CRIS"/>
    <s v="Ruben Rodriguez "/>
    <x v="0"/>
    <x v="4"/>
    <x v="2"/>
    <x v="1"/>
    <s v="Ongoing"/>
    <x v="0"/>
    <m/>
    <m/>
    <m/>
    <m/>
    <m/>
    <m/>
    <m/>
    <m/>
    <m/>
    <m/>
    <m/>
    <m/>
    <m/>
    <m/>
    <m/>
    <n v="15"/>
    <n v="15"/>
    <n v="15"/>
    <n v="15"/>
    <n v="15"/>
    <n v="15"/>
    <n v="15"/>
    <n v="15"/>
  </r>
  <r>
    <x v="1"/>
    <s v="Maintenance"/>
    <n v="4"/>
    <s v="Production Support, Job Abend/Error Fix"/>
    <s v="GRP-Tandem"/>
    <s v="Tandem"/>
    <s v="Tandem"/>
    <s v="James Radtke"/>
    <x v="1"/>
    <x v="4"/>
    <x v="2"/>
    <x v="1"/>
    <s v="Ongoing"/>
    <x v="0"/>
    <m/>
    <m/>
    <m/>
    <m/>
    <m/>
    <m/>
    <m/>
    <m/>
    <m/>
    <m/>
    <m/>
    <m/>
    <m/>
    <m/>
    <m/>
    <n v="70"/>
    <n v="70"/>
    <n v="30"/>
    <n v="30"/>
    <n v="30"/>
    <n v="30"/>
    <n v="30"/>
    <n v="30"/>
  </r>
  <r>
    <x v="1"/>
    <s v="Maintenance"/>
    <n v="4"/>
    <s v="Client Queries and Resolution, Adhoc Requests, Interface Apps queries_x000a__x000a_Note: There will be delay in addressing Client Queries due to Capacity Issues. Onshore to provide support/address client queries requesting urgent attention."/>
    <s v="GRP-Tandem"/>
    <s v="Tandem"/>
    <s v="Tandem"/>
    <s v="James Radtke"/>
    <x v="1"/>
    <x v="4"/>
    <x v="2"/>
    <x v="1"/>
    <s v="Ongoing"/>
    <x v="0"/>
    <m/>
    <m/>
    <m/>
    <m/>
    <m/>
    <m/>
    <m/>
    <m/>
    <m/>
    <m/>
    <m/>
    <m/>
    <m/>
    <m/>
    <m/>
    <n v="40"/>
    <n v="40"/>
    <n v="95"/>
    <n v="95"/>
    <n v="95"/>
    <n v="95"/>
    <n v="95"/>
    <n v="95"/>
  </r>
  <r>
    <x v="1"/>
    <s v="Maintenance"/>
    <n v="4"/>
    <s v="Compliance Activities (PSA activities, MOTS update, System Documantation,  RIM update, SPI data discoveries,Certifications, Write-Up, Licensing, AVT scans, etc.)"/>
    <s v="GRP-Tandem"/>
    <s v="Tandem"/>
    <s v="Tandem"/>
    <s v="James Radtke"/>
    <x v="1"/>
    <x v="4"/>
    <x v="2"/>
    <x v="1"/>
    <s v="Ongoing"/>
    <x v="0"/>
    <m/>
    <m/>
    <m/>
    <m/>
    <m/>
    <m/>
    <m/>
    <m/>
    <m/>
    <m/>
    <m/>
    <m/>
    <m/>
    <m/>
    <m/>
    <n v="10"/>
    <n v="10"/>
    <n v="30"/>
    <n v="30"/>
    <n v="30"/>
    <n v="30"/>
    <n v="30"/>
    <n v="30"/>
  </r>
  <r>
    <x v="1"/>
    <s v="Maintenance"/>
    <n v="4"/>
    <s v="ST Support (ST Defect/Env Issues)"/>
    <s v="GRP-Tandem"/>
    <m/>
    <s v="Tandem"/>
    <s v="James Radtke"/>
    <x v="1"/>
    <x v="4"/>
    <x v="2"/>
    <x v="1"/>
    <s v="Ongoing"/>
    <x v="0"/>
    <m/>
    <m/>
    <m/>
    <m/>
    <m/>
    <m/>
    <m/>
    <m/>
    <m/>
    <m/>
    <m/>
    <m/>
    <m/>
    <m/>
    <m/>
    <m/>
    <m/>
    <n v="10"/>
    <n v="10"/>
    <n v="10"/>
    <n v="10"/>
    <n v="10"/>
    <n v="10"/>
  </r>
  <r>
    <x v="1"/>
    <s v="Maintenance"/>
    <n v="4"/>
    <s v="Meetings – Daily Huddles, Weekly/Bi-Weekly/Other Meetings , Working sessions"/>
    <s v="GRP-Tandem"/>
    <s v="Tandem"/>
    <s v="Tandem"/>
    <s v="James Radtke"/>
    <x v="1"/>
    <x v="4"/>
    <x v="2"/>
    <x v="1"/>
    <s v="Ongoing"/>
    <x v="0"/>
    <m/>
    <m/>
    <m/>
    <m/>
    <m/>
    <m/>
    <m/>
    <m/>
    <m/>
    <m/>
    <m/>
    <m/>
    <m/>
    <m/>
    <m/>
    <n v="20"/>
    <n v="20"/>
    <n v="20"/>
    <n v="20"/>
    <n v="20"/>
    <n v="20"/>
    <n v="20"/>
    <n v="20"/>
  </r>
  <r>
    <x v="1"/>
    <s v="RD"/>
    <n v="4"/>
    <s v="RD Work for EASE,Icc, EXCHGPLUS_x000a__x000a_Ease SW RD's - RD001, RD030, RD513, RD1734_x000a_Ease WEST RD's - RD001, RD030, RD513, RD1735_x000a_ExchangePlus RDs - RD222, RD307, RD1864, RD2015, RD017, RD0520, RD0932, RD0934, etc."/>
    <s v="GRP-Tandem"/>
    <s v="Tandem"/>
    <s v="Tandem"/>
    <s v="James Radtke"/>
    <x v="1"/>
    <x v="4"/>
    <x v="2"/>
    <x v="1"/>
    <s v="Ongoing"/>
    <x v="0"/>
    <m/>
    <m/>
    <m/>
    <m/>
    <m/>
    <m/>
    <m/>
    <m/>
    <m/>
    <m/>
    <m/>
    <m/>
    <m/>
    <m/>
    <m/>
    <n v="50"/>
    <n v="50"/>
    <n v="100"/>
    <n v="100"/>
    <n v="100"/>
    <n v="100"/>
    <n v="350"/>
    <n v="350"/>
  </r>
  <r>
    <x v="1"/>
    <s v="RD"/>
    <m/>
    <s v="RD 2481 - 1"/>
    <s v="ACIS-ADST"/>
    <s v="Cobol, IMS-DB"/>
    <s v="MW-Billing"/>
    <s v="Ruben Rodriguez "/>
    <x v="0"/>
    <x v="21"/>
    <x v="0"/>
    <x v="1"/>
    <s v="Ongoing"/>
    <x v="0"/>
    <m/>
    <m/>
    <m/>
    <m/>
    <m/>
    <m/>
    <m/>
    <m/>
    <m/>
    <m/>
    <m/>
    <m/>
    <m/>
    <m/>
    <m/>
    <n v="24"/>
    <m/>
    <m/>
    <m/>
    <m/>
    <m/>
    <m/>
    <m/>
  </r>
  <r>
    <x v="1"/>
    <s v="RD"/>
    <m/>
    <s v="RD 2481 - 2"/>
    <s v="ACIS-ADST"/>
    <s v="Cobol, IMS-DB"/>
    <s v="MW-Billing"/>
    <s v="Ruben Rodriguez "/>
    <x v="0"/>
    <x v="21"/>
    <x v="0"/>
    <x v="1"/>
    <s v="Ongoing"/>
    <x v="0"/>
    <m/>
    <m/>
    <m/>
    <m/>
    <m/>
    <m/>
    <m/>
    <m/>
    <m/>
    <m/>
    <m/>
    <m/>
    <m/>
    <m/>
    <m/>
    <n v="24"/>
    <m/>
    <m/>
    <m/>
    <m/>
    <m/>
    <m/>
    <m/>
  </r>
  <r>
    <x v="1"/>
    <s v="MWR"/>
    <m/>
    <s v="Dallas DR activity - Nov - 2022"/>
    <s v="CARAT-MVS"/>
    <s v="Cobol, DB2"/>
    <s v="CARAT-MVS"/>
    <s v="Ruben Rodriguez "/>
    <x v="0"/>
    <x v="3"/>
    <x v="1"/>
    <x v="5"/>
    <s v="Nov-22"/>
    <x v="0"/>
    <m/>
    <m/>
    <m/>
    <m/>
    <m/>
    <m/>
    <m/>
    <m/>
    <m/>
    <m/>
    <m/>
    <m/>
    <m/>
    <m/>
    <m/>
    <n v="120"/>
    <m/>
    <m/>
    <m/>
    <m/>
    <m/>
    <m/>
    <m/>
  </r>
  <r>
    <x v="0"/>
    <s v="SMB"/>
    <m/>
    <s v="SMB#2009630 Teradata job failure permanent fix"/>
    <s v="AMI/MAP"/>
    <s v="COBOL, Teradata"/>
    <s v="SALES"/>
    <s v="Ruben Rodriguez "/>
    <x v="0"/>
    <x v="3"/>
    <x v="1"/>
    <x v="5"/>
    <s v="Nov-22"/>
    <x v="0"/>
    <n v="80"/>
    <m/>
    <m/>
    <m/>
    <m/>
    <m/>
    <m/>
    <m/>
    <m/>
    <m/>
    <m/>
    <m/>
    <m/>
    <m/>
    <m/>
    <n v="80"/>
    <m/>
    <m/>
    <m/>
    <m/>
    <m/>
    <m/>
    <m/>
  </r>
  <r>
    <x v="0"/>
    <s v="SMB"/>
    <m/>
    <s v="BIS Apps: Exception Handling for failed Responses"/>
    <s v="Dashboard"/>
    <s v="Java"/>
    <s v="MDRG-RR"/>
    <s v="James Radtke"/>
    <x v="1"/>
    <x v="18"/>
    <x v="6"/>
    <x v="13"/>
    <s v="Jan-23"/>
    <x v="0"/>
    <n v="75"/>
    <n v="600"/>
    <n v="600"/>
    <n v="600"/>
    <n v="600"/>
    <n v="600"/>
    <m/>
    <m/>
    <m/>
    <m/>
    <m/>
    <m/>
    <m/>
    <n v="600"/>
    <n v="600"/>
    <n v="0"/>
    <n v="0"/>
    <n v="0"/>
    <n v="75"/>
    <m/>
    <m/>
    <m/>
    <m/>
  </r>
  <r>
    <x v="1"/>
    <s v="Maintenance"/>
    <n v="2"/>
    <s v="Compliance activities like, RIM update, SAST Scan etc, Weekly and Bi-weekly Meetings._x000a_Interfacing application queries and, System Documantation, ad-hoc Queries) and ST Queries._x000a_Production Support and Job abends_x000a__x000a_2 apps - CRIS ASBS and CRIS CE"/>
    <s v="CRIS ASBS-MF"/>
    <s v="COBOL, DB2"/>
    <s v="SW-CRIS-Billing "/>
    <s v="Ruben Rodriguez "/>
    <x v="0"/>
    <x v="1"/>
    <x v="1"/>
    <x v="1"/>
    <s v="Ongoing"/>
    <x v="0"/>
    <n v="15"/>
    <m/>
    <m/>
    <m/>
    <m/>
    <m/>
    <m/>
    <m/>
    <m/>
    <m/>
    <m/>
    <m/>
    <m/>
    <m/>
    <m/>
    <n v="15"/>
    <n v="15"/>
    <n v="15"/>
    <n v="15"/>
    <n v="15"/>
    <n v="15"/>
    <n v="15"/>
    <n v="15"/>
  </r>
  <r>
    <x v="1"/>
    <s v="MWR"/>
    <m/>
    <s v="ASLA Alarm Notification - Initial - MOTS 20199"/>
    <s v="SACCE Plus"/>
    <s v="Java"/>
    <s v="MDRG-RR"/>
    <s v="James Radtke"/>
    <x v="1"/>
    <x v="18"/>
    <x v="6"/>
    <x v="13"/>
    <s v="Jan-23"/>
    <x v="0"/>
    <n v="190"/>
    <m/>
    <m/>
    <m/>
    <n v="100"/>
    <n v="90"/>
    <m/>
    <m/>
    <m/>
    <m/>
    <m/>
    <m/>
    <m/>
    <m/>
    <m/>
    <m/>
    <n v="140"/>
    <n v="70"/>
    <m/>
    <m/>
    <m/>
    <m/>
    <m/>
  </r>
  <r>
    <x v="0"/>
    <s v="PID"/>
    <m/>
    <s v="326756A - DSCAT &amp; OCX adding new circuit id's"/>
    <s v="DSCAT"/>
    <s v="Java"/>
    <s v="MDRG-RR"/>
    <s v="James Koernig"/>
    <x v="1"/>
    <x v="18"/>
    <x v="6"/>
    <x v="2"/>
    <s v="Feb-23"/>
    <x v="0"/>
    <n v="320"/>
    <m/>
    <m/>
    <m/>
    <n v="70"/>
    <n v="120"/>
    <n v="100"/>
    <m/>
    <m/>
    <m/>
    <m/>
    <m/>
    <m/>
    <m/>
    <m/>
    <m/>
    <n v="100"/>
    <n v="150"/>
    <n v="170"/>
    <m/>
    <m/>
    <m/>
    <m/>
  </r>
  <r>
    <x v="1"/>
    <s v="RD"/>
    <m/>
    <s v="RD1468, RD1470 : 07 RDs 22.12, Update Internet Section, remove activation fees and extend promos"/>
    <s v="QuickQuote SBS"/>
    <s v=".NET"/>
    <s v="CBS-ATTCRM-SBS"/>
    <s v="James Koernig"/>
    <x v="1"/>
    <x v="12"/>
    <x v="4"/>
    <x v="0"/>
    <s v="Dec-22"/>
    <x v="0"/>
    <n v="222"/>
    <m/>
    <m/>
    <n v="140"/>
    <n v="82"/>
    <m/>
    <m/>
    <m/>
    <m/>
    <m/>
    <m/>
    <m/>
    <m/>
    <m/>
    <m/>
    <n v="140"/>
    <n v="82"/>
    <m/>
    <m/>
    <m/>
    <m/>
    <m/>
    <m/>
  </r>
  <r>
    <x v="0"/>
    <s v="PID"/>
    <n v="6"/>
    <s v="OOM674: Venmo as a new Pay Method (Test Only Impact)"/>
    <s v="CRIS CASH"/>
    <s v="Assembler"/>
    <s v="SW-CRIS"/>
    <s v="Ruben Rodriguez "/>
    <x v="0"/>
    <x v="4"/>
    <x v="2"/>
    <x v="8"/>
    <s v="TBD"/>
    <x v="1"/>
    <n v="80"/>
    <m/>
    <m/>
    <m/>
    <m/>
    <m/>
    <m/>
    <m/>
    <m/>
    <m/>
    <m/>
    <m/>
    <m/>
    <m/>
    <m/>
    <m/>
    <m/>
    <m/>
    <m/>
    <m/>
    <m/>
    <m/>
    <m/>
  </r>
  <r>
    <x v="1"/>
    <s v="RD"/>
    <n v="4"/>
    <s v="RD0483 - Copyright Update"/>
    <s v="FSP"/>
    <s v="Cobol, DB2"/>
    <s v="SW-CRIS"/>
    <s v="Ruben Rodriguez "/>
    <x v="0"/>
    <x v="4"/>
    <x v="2"/>
    <x v="12"/>
    <s v="Mar-23"/>
    <x v="1"/>
    <n v="120"/>
    <m/>
    <m/>
    <m/>
    <m/>
    <m/>
    <m/>
    <m/>
    <m/>
    <m/>
    <m/>
    <m/>
    <m/>
    <m/>
    <m/>
    <m/>
    <m/>
    <m/>
    <n v="60"/>
    <n v="60"/>
    <m/>
    <m/>
    <m/>
  </r>
  <r>
    <x v="1"/>
    <s v="RD"/>
    <n v="4"/>
    <s v="BPP2 - RDs"/>
    <s v="ADR"/>
    <m/>
    <s v="SW-CRIS"/>
    <m/>
    <x v="2"/>
    <x v="4"/>
    <x v="2"/>
    <x v="1"/>
    <s v="Ongoing"/>
    <x v="0"/>
    <m/>
    <m/>
    <m/>
    <m/>
    <m/>
    <m/>
    <m/>
    <m/>
    <m/>
    <m/>
    <m/>
    <m/>
    <m/>
    <m/>
    <m/>
    <m/>
    <m/>
    <n v="50"/>
    <n v="50"/>
    <n v="50"/>
    <n v="50"/>
    <n v="50"/>
    <n v="50"/>
  </r>
  <r>
    <x v="0"/>
    <s v="PID"/>
    <n v="4"/>
    <s v="OOM662 : DSL – Nutrition Label"/>
    <s v="ADR"/>
    <s v="Cobol, DB2"/>
    <s v="SW-CRIS"/>
    <s v="Ruben Rodriguez "/>
    <x v="0"/>
    <x v="4"/>
    <x v="2"/>
    <x v="8"/>
    <s v="TBD"/>
    <x v="1"/>
    <n v="1000"/>
    <m/>
    <m/>
    <m/>
    <m/>
    <m/>
    <m/>
    <m/>
    <m/>
    <m/>
    <m/>
    <m/>
    <m/>
    <m/>
    <m/>
    <m/>
    <m/>
    <m/>
    <m/>
    <m/>
    <m/>
    <m/>
    <m/>
  </r>
  <r>
    <x v="0"/>
    <s v="PID"/>
    <n v="4"/>
    <s v="OOM662 : DSL – Nutrition Label"/>
    <s v="FSP"/>
    <s v="Cobol, DB2"/>
    <s v="SW-CRIS"/>
    <s v="Ruben Rodriguez "/>
    <x v="0"/>
    <x v="4"/>
    <x v="2"/>
    <x v="8"/>
    <s v="TBD"/>
    <x v="1"/>
    <n v="2000"/>
    <m/>
    <m/>
    <m/>
    <m/>
    <m/>
    <m/>
    <m/>
    <m/>
    <m/>
    <m/>
    <m/>
    <m/>
    <m/>
    <m/>
    <m/>
    <m/>
    <m/>
    <m/>
    <m/>
    <m/>
    <m/>
    <m/>
  </r>
  <r>
    <x v="0"/>
    <s v="PID"/>
    <n v="6"/>
    <s v="OOM662 : DSL – Nutrition Label"/>
    <s v="CRIS BCAP"/>
    <s v="PL1, Assembler"/>
    <s v="SW-CRIS"/>
    <s v="Ruben Rodriguez "/>
    <x v="0"/>
    <x v="4"/>
    <x v="2"/>
    <x v="8"/>
    <s v="TBD"/>
    <x v="1"/>
    <n v="1000"/>
    <m/>
    <m/>
    <m/>
    <m/>
    <m/>
    <m/>
    <m/>
    <m/>
    <m/>
    <m/>
    <m/>
    <m/>
    <m/>
    <m/>
    <m/>
    <m/>
    <m/>
    <m/>
    <m/>
    <m/>
    <m/>
    <m/>
  </r>
  <r>
    <x v="0"/>
    <s v="PID"/>
    <n v="6"/>
    <s v="PMT #504813 / PID #410283 USPS Address Change (Address of Record) Compliance"/>
    <s v="CRIS BCAP"/>
    <s v="PL1, Assembler"/>
    <s v="SW-CRIS"/>
    <s v="Ruben Rodriguez "/>
    <x v="0"/>
    <x v="4"/>
    <x v="2"/>
    <x v="8"/>
    <s v="TBD"/>
    <x v="1"/>
    <n v="40"/>
    <m/>
    <m/>
    <m/>
    <m/>
    <m/>
    <m/>
    <m/>
    <m/>
    <m/>
    <m/>
    <m/>
    <m/>
    <m/>
    <m/>
    <m/>
    <m/>
    <m/>
    <m/>
    <m/>
    <m/>
    <m/>
    <m/>
  </r>
  <r>
    <x v="0"/>
    <s v="PID"/>
    <n v="6"/>
    <s v="PMT #504813 / PID #410283 USPS Address Change (Address of Record) Compliance"/>
    <s v="CRIS CASH"/>
    <s v="Assembler"/>
    <s v="SW-CRIS"/>
    <s v="Ruben Rodriguez "/>
    <x v="0"/>
    <x v="4"/>
    <x v="2"/>
    <x v="8"/>
    <s v="TBD"/>
    <x v="1"/>
    <n v="40"/>
    <m/>
    <m/>
    <m/>
    <m/>
    <m/>
    <m/>
    <m/>
    <m/>
    <m/>
    <m/>
    <m/>
    <m/>
    <m/>
    <m/>
    <m/>
    <m/>
    <m/>
    <m/>
    <m/>
    <m/>
    <m/>
    <m/>
  </r>
  <r>
    <x v="0"/>
    <s v="PID"/>
    <n v="4"/>
    <s v="CA PPP per line surcharge - Interin Solution"/>
    <s v="ADR"/>
    <s v="Cobol, DB2"/>
    <s v="SW-CRIS"/>
    <s v="Ruben Rodriguez "/>
    <x v="0"/>
    <x v="4"/>
    <x v="2"/>
    <x v="8"/>
    <s v="TBD"/>
    <x v="1"/>
    <n v="150"/>
    <m/>
    <m/>
    <m/>
    <m/>
    <m/>
    <m/>
    <m/>
    <m/>
    <m/>
    <m/>
    <m/>
    <m/>
    <m/>
    <m/>
    <m/>
    <m/>
    <m/>
    <m/>
    <m/>
    <m/>
    <m/>
    <m/>
  </r>
  <r>
    <x v="0"/>
    <s v="PID"/>
    <n v="4"/>
    <s v="CA PPP per line surcharge - Interin Solution"/>
    <s v="FSP"/>
    <s v="Cobol, DB2"/>
    <s v="SW-CRIS"/>
    <s v="Ruben Rodriguez "/>
    <x v="0"/>
    <x v="4"/>
    <x v="2"/>
    <x v="8"/>
    <s v="TBD"/>
    <x v="1"/>
    <n v="150"/>
    <m/>
    <m/>
    <m/>
    <m/>
    <m/>
    <m/>
    <m/>
    <m/>
    <m/>
    <m/>
    <m/>
    <m/>
    <m/>
    <m/>
    <m/>
    <m/>
    <m/>
    <m/>
    <m/>
    <m/>
    <m/>
    <m/>
  </r>
  <r>
    <x v="0"/>
    <s v="PID"/>
    <n v="4"/>
    <s v="CA PPP per line surcharge - Permanent Solution"/>
    <s v="ADR"/>
    <s v="Cobol, DB2"/>
    <s v="SW-CRIS"/>
    <s v="Ruben Rodriguez "/>
    <x v="0"/>
    <x v="4"/>
    <x v="2"/>
    <x v="8"/>
    <s v="TBD"/>
    <x v="1"/>
    <n v="1500"/>
    <m/>
    <m/>
    <m/>
    <m/>
    <m/>
    <m/>
    <m/>
    <m/>
    <m/>
    <m/>
    <m/>
    <m/>
    <m/>
    <m/>
    <m/>
    <m/>
    <m/>
    <m/>
    <m/>
    <m/>
    <m/>
    <m/>
  </r>
  <r>
    <x v="0"/>
    <s v="PID"/>
    <n v="4"/>
    <s v="CA PPP per line surcharge - Permanent Solution"/>
    <s v="FSP"/>
    <s v="Cobol, DB2"/>
    <s v="SW-CRIS"/>
    <s v="Ruben Rodriguez "/>
    <x v="0"/>
    <x v="4"/>
    <x v="2"/>
    <x v="8"/>
    <s v="TBD"/>
    <x v="1"/>
    <n v="1500"/>
    <m/>
    <m/>
    <m/>
    <m/>
    <m/>
    <m/>
    <m/>
    <m/>
    <m/>
    <m/>
    <m/>
    <m/>
    <m/>
    <m/>
    <m/>
    <m/>
    <m/>
    <m/>
    <m/>
    <m/>
    <m/>
    <m/>
  </r>
  <r>
    <x v="0"/>
    <s v="PID"/>
    <n v="4"/>
    <s v="EDW and ECDW snowflake transformation - impact for legacy wireline applications"/>
    <s v="ADR"/>
    <s v="Cobol, DB2"/>
    <s v="SW-CRIS"/>
    <s v="Ruben Rodriguez "/>
    <x v="0"/>
    <x v="4"/>
    <x v="2"/>
    <x v="10"/>
    <s v="Dec-23"/>
    <x v="0"/>
    <n v="60"/>
    <m/>
    <m/>
    <m/>
    <m/>
    <m/>
    <m/>
    <m/>
    <m/>
    <m/>
    <m/>
    <m/>
    <m/>
    <m/>
    <m/>
    <m/>
    <m/>
    <m/>
    <m/>
    <m/>
    <m/>
    <m/>
    <m/>
  </r>
  <r>
    <x v="0"/>
    <s v="PID"/>
    <n v="4"/>
    <s v="EDW and ECDW snowflake transformation - impact for legacy wireline applications"/>
    <s v="FSP"/>
    <m/>
    <s v="SW-CRIS"/>
    <m/>
    <x v="2"/>
    <x v="4"/>
    <x v="2"/>
    <x v="10"/>
    <s v="Dec-23"/>
    <x v="0"/>
    <n v="30"/>
    <m/>
    <m/>
    <m/>
    <m/>
    <m/>
    <m/>
    <m/>
    <m/>
    <m/>
    <m/>
    <m/>
    <m/>
    <m/>
    <m/>
    <m/>
    <m/>
    <m/>
    <m/>
    <m/>
    <m/>
    <m/>
    <m/>
  </r>
  <r>
    <x v="0"/>
    <s v="PID"/>
    <n v="6"/>
    <s v="EDW and ECDW snowflake transformation - impact for legacy wireline applications"/>
    <s v="CRIS CASH"/>
    <s v="Assembler"/>
    <s v="SW-CRIS"/>
    <s v="Ruben Rodriguez "/>
    <x v="0"/>
    <x v="4"/>
    <x v="2"/>
    <x v="10"/>
    <s v="Dec-23"/>
    <x v="0"/>
    <n v="480"/>
    <m/>
    <m/>
    <m/>
    <m/>
    <m/>
    <m/>
    <m/>
    <m/>
    <m/>
    <m/>
    <m/>
    <m/>
    <m/>
    <m/>
    <m/>
    <m/>
    <m/>
    <m/>
    <m/>
    <m/>
    <m/>
    <m/>
  </r>
  <r>
    <x v="0"/>
    <s v="PID"/>
    <n v="6"/>
    <s v="EDW and ECDW snowflake transformation - impact for legacy wireline applications"/>
    <s v="CRIS BCAP"/>
    <m/>
    <s v="SW-CRIS"/>
    <m/>
    <x v="2"/>
    <x v="4"/>
    <x v="2"/>
    <x v="10"/>
    <s v="Dec-23"/>
    <x v="0"/>
    <n v="80"/>
    <m/>
    <m/>
    <m/>
    <m/>
    <m/>
    <m/>
    <m/>
    <m/>
    <m/>
    <m/>
    <m/>
    <m/>
    <m/>
    <m/>
    <m/>
    <m/>
    <m/>
    <m/>
    <m/>
    <m/>
    <m/>
    <m/>
  </r>
  <r>
    <x v="0"/>
    <s v="PID"/>
    <n v="6"/>
    <s v="EDW and ECDW snowflake transformation - impact for legacy wireline applications"/>
    <s v="CRIS BILLDAY"/>
    <s v="Cobol, IMS-DB"/>
    <s v="SW-CRIS"/>
    <s v="Ruben Rodriguez "/>
    <x v="0"/>
    <x v="4"/>
    <x v="2"/>
    <x v="10"/>
    <s v="Dec-23"/>
    <x v="0"/>
    <n v="80"/>
    <m/>
    <m/>
    <m/>
    <m/>
    <m/>
    <m/>
    <m/>
    <m/>
    <m/>
    <m/>
    <m/>
    <m/>
    <m/>
    <m/>
    <m/>
    <m/>
    <m/>
    <m/>
    <m/>
    <m/>
    <m/>
    <m/>
  </r>
  <r>
    <x v="0"/>
    <s v="PID"/>
    <n v="6"/>
    <s v="EDW and ECDW snowflake transformation - impact for legacy wireline applications"/>
    <s v="CRIS RC-RECON"/>
    <s v="Assembler"/>
    <s v="SW-CRIS"/>
    <s v="Ruben Rodriguez "/>
    <x v="0"/>
    <x v="4"/>
    <x v="2"/>
    <x v="10"/>
    <s v="Dec-23"/>
    <x v="0"/>
    <n v="160"/>
    <m/>
    <m/>
    <m/>
    <m/>
    <m/>
    <m/>
    <m/>
    <m/>
    <m/>
    <m/>
    <m/>
    <m/>
    <m/>
    <m/>
    <m/>
    <m/>
    <m/>
    <m/>
    <m/>
    <m/>
    <m/>
    <m/>
  </r>
  <r>
    <x v="0"/>
    <s v="PID"/>
    <n v="3"/>
    <s v="EDW and ECDW snowflake transformation - impact for legacy wireline applications"/>
    <s v="InstaRate"/>
    <s v="Cobol, DB2"/>
    <s v="SW-CRIS"/>
    <s v="Ruben Rodriguez "/>
    <x v="0"/>
    <x v="4"/>
    <x v="2"/>
    <x v="10"/>
    <s v="Dec-23"/>
    <x v="0"/>
    <n v="160"/>
    <m/>
    <m/>
    <m/>
    <m/>
    <m/>
    <m/>
    <m/>
    <m/>
    <m/>
    <m/>
    <m/>
    <m/>
    <m/>
    <m/>
    <m/>
    <m/>
    <m/>
    <m/>
    <m/>
    <m/>
    <m/>
    <m/>
  </r>
  <r>
    <x v="0"/>
    <s v="PID"/>
    <n v="4"/>
    <s v="PMT TBD - EDW and ECDW snowflake transformation - impact for legacy wireline applications"/>
    <s v="BOSS-SW"/>
    <s v="Cobol, IMS-DB, IMS-DC"/>
    <s v="BOSS-SW-ABOM"/>
    <s v="James Radtke"/>
    <x v="1"/>
    <x v="4"/>
    <x v="2"/>
    <x v="10"/>
    <s v="Dec-23"/>
    <x v="0"/>
    <n v="330"/>
    <m/>
    <m/>
    <m/>
    <m/>
    <m/>
    <m/>
    <m/>
    <m/>
    <m/>
    <m/>
    <m/>
    <m/>
    <m/>
    <m/>
    <m/>
    <m/>
    <m/>
    <m/>
    <m/>
    <m/>
    <m/>
    <m/>
  </r>
  <r>
    <x v="0"/>
    <s v="SMB"/>
    <n v="12"/>
    <s v="SMB#2017525 - misprod1 changing to vml241_x000a_Note: Can't be shifted due to Vendor server change"/>
    <s v="PTC"/>
    <s v="Cobol, IMS-DB"/>
    <s v="SW-USAGE"/>
    <s v="Greg Painter"/>
    <x v="0"/>
    <x v="4"/>
    <x v="2"/>
    <x v="12"/>
    <s v="Mar-23"/>
    <x v="0"/>
    <n v="280"/>
    <m/>
    <m/>
    <m/>
    <m/>
    <m/>
    <m/>
    <m/>
    <m/>
    <m/>
    <m/>
    <m/>
    <m/>
    <m/>
    <m/>
    <m/>
    <n v="100"/>
    <n v="150"/>
    <n v="15"/>
    <n v="15"/>
    <m/>
    <m/>
    <m/>
  </r>
  <r>
    <x v="0"/>
    <s v="SMB"/>
    <n v="12"/>
    <s v="SMB# TBD Verizon Server Change - PTC_x000a_Note: Can't be shifted due to Vendor server change"/>
    <s v="PTC"/>
    <m/>
    <s v="SW-USAGE"/>
    <m/>
    <x v="2"/>
    <x v="4"/>
    <x v="2"/>
    <x v="19"/>
    <s v="Apr-23"/>
    <x v="0"/>
    <n v="240"/>
    <m/>
    <m/>
    <m/>
    <m/>
    <m/>
    <m/>
    <m/>
    <m/>
    <m/>
    <m/>
    <m/>
    <m/>
    <m/>
    <m/>
    <m/>
    <m/>
    <m/>
    <n v="140"/>
    <n v="100"/>
    <m/>
    <m/>
    <m/>
  </r>
  <r>
    <x v="0"/>
    <s v="SMB"/>
    <n v="12"/>
    <s v="SMB# TBD Verizon Server Change - COLLECTS_x000a_Note: Can't be shifted due to Vendor server change"/>
    <s v="PTC"/>
    <s v="Cobol, IMS-DB"/>
    <s v="SW-USAGE"/>
    <s v="Greg Painter"/>
    <x v="0"/>
    <x v="4"/>
    <x v="2"/>
    <x v="19"/>
    <s v="Apr-23"/>
    <x v="0"/>
    <n v="160"/>
    <m/>
    <m/>
    <m/>
    <m/>
    <m/>
    <m/>
    <m/>
    <m/>
    <m/>
    <m/>
    <m/>
    <m/>
    <m/>
    <m/>
    <m/>
    <m/>
    <m/>
    <n v="80"/>
    <n v="80"/>
    <m/>
    <m/>
    <m/>
  </r>
  <r>
    <x v="1"/>
    <s v="RD"/>
    <m/>
    <s v="RD 1469 – CR-2212-0673 -  Update to BLC Assurance for all regions (Winback Only) - all regions"/>
    <s v="QuickQuote SBS"/>
    <s v=".NET"/>
    <s v="CBS-ATTCRM-SBS"/>
    <s v="James Koernig"/>
    <x v="1"/>
    <x v="12"/>
    <x v="4"/>
    <x v="13"/>
    <s v="Jan-23"/>
    <x v="0"/>
    <n v="18"/>
    <m/>
    <m/>
    <m/>
    <m/>
    <m/>
    <m/>
    <m/>
    <m/>
    <m/>
    <m/>
    <m/>
    <m/>
    <m/>
    <m/>
    <m/>
    <m/>
    <n v="18"/>
    <m/>
    <m/>
    <m/>
    <m/>
    <m/>
  </r>
  <r>
    <x v="1"/>
    <s v="RD"/>
    <m/>
    <s v="RD1470_x0009_CR-2212-0814 -- Internet - Manage Promo Expiration dates for Reward Card"/>
    <s v="QuickQuote SBS"/>
    <s v=".NET"/>
    <s v="CBS-ATTCRM-SBS"/>
    <s v="James Koernig"/>
    <x v="1"/>
    <x v="12"/>
    <x v="4"/>
    <x v="13"/>
    <s v="Jan-23"/>
    <x v="0"/>
    <n v="35"/>
    <m/>
    <m/>
    <m/>
    <m/>
    <m/>
    <m/>
    <m/>
    <m/>
    <m/>
    <m/>
    <m/>
    <m/>
    <m/>
    <m/>
    <m/>
    <m/>
    <n v="35"/>
    <m/>
    <m/>
    <m/>
    <m/>
    <m/>
  </r>
  <r>
    <x v="1"/>
    <s v="RD"/>
    <m/>
    <s v="RD1470_x0009_CR-2212-0813 -- Internet - Create new $250 Reward Card"/>
    <s v="QuickQuote SBS"/>
    <s v=".NET"/>
    <s v="CBS-ATTCRM-SBS"/>
    <s v="James Koernig"/>
    <x v="1"/>
    <x v="12"/>
    <x v="4"/>
    <x v="13"/>
    <s v="Jan-23"/>
    <x v="0"/>
    <n v="35"/>
    <m/>
    <m/>
    <m/>
    <m/>
    <m/>
    <m/>
    <m/>
    <m/>
    <m/>
    <m/>
    <m/>
    <m/>
    <m/>
    <m/>
    <m/>
    <m/>
    <n v="35"/>
    <m/>
    <m/>
    <m/>
    <m/>
    <m/>
  </r>
  <r>
    <x v="1"/>
    <s v="RD"/>
    <m/>
    <s v="RD1468_x0009_CR-2212-0812 -- Internet - Remove 100 M and add 500 M products to ABF-GPON"/>
    <s v="QuickQuote SBS"/>
    <s v=".NET"/>
    <s v="CBS-ATTCRM-SBS"/>
    <s v="James Koernig"/>
    <x v="1"/>
    <x v="12"/>
    <x v="4"/>
    <x v="13"/>
    <s v="Jan-23"/>
    <x v="0"/>
    <n v="40"/>
    <m/>
    <m/>
    <m/>
    <m/>
    <m/>
    <m/>
    <m/>
    <m/>
    <m/>
    <m/>
    <m/>
    <m/>
    <m/>
    <m/>
    <m/>
    <m/>
    <n v="40"/>
    <m/>
    <m/>
    <m/>
    <m/>
    <m/>
  </r>
  <r>
    <x v="0"/>
    <s v="PID"/>
    <m/>
    <s v="PID - TBD , EBDB Cloud Modernization"/>
    <s v="CBS BVA BPM"/>
    <s v="Java, Weblogic"/>
    <s v="CBS-ATTCRM-SBS"/>
    <s v="James Koernig"/>
    <x v="1"/>
    <x v="12"/>
    <x v="4"/>
    <x v="12"/>
    <s v="Mar-23"/>
    <x v="0"/>
    <n v="344"/>
    <m/>
    <m/>
    <m/>
    <m/>
    <m/>
    <m/>
    <m/>
    <m/>
    <m/>
    <m/>
    <m/>
    <m/>
    <m/>
    <m/>
    <m/>
    <m/>
    <m/>
    <n v="172"/>
    <n v="172"/>
    <m/>
    <m/>
    <m/>
  </r>
  <r>
    <x v="0"/>
    <s v="PID"/>
    <n v="1"/>
    <s v="403840 L egacy Blocking Order Phase 2"/>
    <s v="ETM"/>
    <s v="Java"/>
    <s v="MR-ETM-eDocs"/>
    <s v="Greg Painter"/>
    <x v="0"/>
    <x v="0"/>
    <x v="0"/>
    <x v="19"/>
    <s v="Apr-23"/>
    <x v="0"/>
    <m/>
    <m/>
    <m/>
    <m/>
    <m/>
    <m/>
    <m/>
    <m/>
    <m/>
    <m/>
    <m/>
    <m/>
    <m/>
    <m/>
    <m/>
    <m/>
    <m/>
    <n v="60"/>
    <n v="60"/>
    <n v="60"/>
    <n v="20"/>
    <m/>
    <m/>
  </r>
  <r>
    <x v="1"/>
    <s v="MWR"/>
    <n v="1"/>
    <s v="2014238 - EDoCS - DMA automation"/>
    <s v="EDoCS"/>
    <s v=".NET, Java"/>
    <s v="MR-ETM-eDocs"/>
    <s v="Greg Painter"/>
    <x v="0"/>
    <x v="0"/>
    <x v="0"/>
    <x v="12"/>
    <s v="Mar-23"/>
    <x v="0"/>
    <n v="400"/>
    <m/>
    <m/>
    <m/>
    <m/>
    <m/>
    <m/>
    <m/>
    <m/>
    <m/>
    <m/>
    <m/>
    <m/>
    <m/>
    <m/>
    <m/>
    <m/>
    <n v="100"/>
    <n v="100"/>
    <n v="100"/>
    <m/>
    <m/>
    <m/>
  </r>
  <r>
    <x v="0"/>
    <s v="PID"/>
    <m/>
    <s v="OOM674 Venmo as a new Pay Method"/>
    <s v="BDI"/>
    <s v="Cobol, DB2"/>
    <s v="WB-BPP1"/>
    <s v="Ruben Rodriguez "/>
    <x v="0"/>
    <x v="2"/>
    <x v="1"/>
    <x v="14"/>
    <s v="Nov-23"/>
    <x v="1"/>
    <n v="150"/>
    <m/>
    <m/>
    <m/>
    <m/>
    <m/>
    <m/>
    <m/>
    <m/>
    <m/>
    <m/>
    <m/>
    <m/>
    <m/>
    <m/>
    <m/>
    <m/>
    <m/>
    <m/>
    <m/>
    <m/>
    <m/>
    <m/>
  </r>
  <r>
    <x v="0"/>
    <s v="PID"/>
    <m/>
    <s v="409642 - SecMod SDP W Billing SPI in text field SOFE"/>
    <s v="BOSS-PAC"/>
    <s v="PL1, IMS-DB, IMS-DC"/>
    <s v="BOSS-PAC"/>
    <s v="James Radtke"/>
    <x v="1"/>
    <x v="1"/>
    <x v="1"/>
    <x v="15"/>
    <s v="Jun-23"/>
    <x v="1"/>
    <m/>
    <m/>
    <m/>
    <m/>
    <m/>
    <m/>
    <m/>
    <m/>
    <m/>
    <m/>
    <m/>
    <m/>
    <m/>
    <m/>
    <m/>
    <m/>
    <m/>
    <m/>
    <m/>
    <m/>
    <m/>
    <m/>
    <m/>
  </r>
  <r>
    <x v="0"/>
    <s v="PID"/>
    <n v="4"/>
    <s v="OOM 677, SCO file in West region (CA &amp; NV) for ERF,SOFE,PL110 &amp; EM"/>
    <s v="GRP-WB-SAMW"/>
    <s v="Cobol, DB2"/>
    <s v="WB-SAMW"/>
    <s v="Ruben Rodriguez "/>
    <x v="0"/>
    <x v="3"/>
    <x v="1"/>
    <x v="15"/>
    <s v="Jun-23"/>
    <x v="0"/>
    <n v="2815"/>
    <m/>
    <m/>
    <m/>
    <m/>
    <m/>
    <m/>
    <m/>
    <m/>
    <m/>
    <m/>
    <m/>
    <m/>
    <m/>
    <m/>
    <m/>
    <m/>
    <n v="0"/>
    <n v="700"/>
    <n v="600"/>
    <n v="700"/>
    <n v="500"/>
    <n v="315"/>
  </r>
  <r>
    <x v="0"/>
    <s v="PID"/>
    <n v="1"/>
    <s v="EDW and ECDW   snowflake transformation"/>
    <s v="AMI/MAP"/>
    <s v="COBOL, Teradata"/>
    <s v="SALES"/>
    <s v="Ruben Rodriguez "/>
    <x v="0"/>
    <x v="3"/>
    <x v="1"/>
    <x v="14"/>
    <s v="Nov-23"/>
    <x v="1"/>
    <n v="3775"/>
    <m/>
    <m/>
    <m/>
    <m/>
    <m/>
    <m/>
    <m/>
    <m/>
    <m/>
    <m/>
    <m/>
    <m/>
    <m/>
    <m/>
    <m/>
    <m/>
    <m/>
    <m/>
    <m/>
    <m/>
    <m/>
    <m/>
  </r>
  <r>
    <x v="0"/>
    <s v="PID"/>
    <n v="1"/>
    <s v="EDW and ECDW   snowflake transformation"/>
    <s v="TCAM"/>
    <s v="Cobol, DB2"/>
    <s v="SALES"/>
    <s v="Ruben Rodriguez "/>
    <x v="0"/>
    <x v="3"/>
    <x v="1"/>
    <x v="14"/>
    <s v="Nov-23"/>
    <x v="1"/>
    <n v="1784"/>
    <m/>
    <m/>
    <m/>
    <m/>
    <m/>
    <m/>
    <m/>
    <m/>
    <m/>
    <m/>
    <m/>
    <m/>
    <m/>
    <m/>
    <m/>
    <m/>
    <m/>
    <m/>
    <m/>
    <m/>
    <m/>
    <m/>
  </r>
  <r>
    <x v="1"/>
    <s v="MWR"/>
    <m/>
    <s v="MWR 2017334 - EM102400 changes to reduce allowed posting percentage to avoid EM1X abend"/>
    <s v="EM"/>
    <s v="Cobol, DB2"/>
    <s v="WB-SAMW"/>
    <s v="Ruben Rodriguez "/>
    <x v="0"/>
    <x v="3"/>
    <x v="1"/>
    <x v="13"/>
    <s v="Jan-23"/>
    <x v="0"/>
    <n v="150"/>
    <m/>
    <m/>
    <m/>
    <m/>
    <m/>
    <m/>
    <m/>
    <m/>
    <m/>
    <m/>
    <m/>
    <m/>
    <m/>
    <m/>
    <m/>
    <m/>
    <n v="150"/>
    <m/>
    <m/>
    <m/>
    <m/>
    <m/>
  </r>
  <r>
    <x v="1"/>
    <s v="MWR"/>
    <n v="1"/>
    <s v="Inactive rows from KAT710_PKG_PRICE will be deleted to avoid system space abend in downstream jobs."/>
    <s v="ED"/>
    <s v="Cobol, DB2"/>
    <s v="WB-BPP1"/>
    <s v="Ruben Rodriguez "/>
    <x v="0"/>
    <x v="2"/>
    <x v="1"/>
    <x v="2"/>
    <s v="Feb-23"/>
    <x v="0"/>
    <n v="70"/>
    <m/>
    <m/>
    <m/>
    <m/>
    <m/>
    <m/>
    <m/>
    <m/>
    <m/>
    <m/>
    <m/>
    <m/>
    <m/>
    <m/>
    <m/>
    <m/>
    <n v="50"/>
    <n v="20"/>
    <m/>
    <m/>
    <m/>
    <m/>
  </r>
  <r>
    <x v="0"/>
    <s v="PID"/>
    <n v="1"/>
    <s v="OOM 677, SCO file in West region (CA &amp; NV)"/>
    <s v="ED"/>
    <s v="Cobol, DB2"/>
    <s v="WB-BPP1"/>
    <s v="Ruben Rodriguez "/>
    <x v="0"/>
    <x v="2"/>
    <x v="1"/>
    <x v="15"/>
    <s v="Jun-23"/>
    <x v="0"/>
    <n v="80"/>
    <m/>
    <m/>
    <m/>
    <m/>
    <m/>
    <m/>
    <m/>
    <m/>
    <m/>
    <m/>
    <m/>
    <m/>
    <m/>
    <m/>
    <m/>
    <m/>
    <m/>
    <n v="30"/>
    <n v="30"/>
    <n v="5"/>
    <n v="5"/>
    <n v="10"/>
  </r>
  <r>
    <x v="0"/>
    <s v="PID"/>
    <n v="33"/>
    <s v="414447 - FLNPA Overlay"/>
    <s v="BOCRIS"/>
    <s v="Cobol, IMS-DC"/>
    <s v="SE-BILLING"/>
    <s v="Greg Painter"/>
    <x v="0"/>
    <x v="0"/>
    <x v="0"/>
    <x v="15"/>
    <s v="Jun-23"/>
    <x v="0"/>
    <n v="3900"/>
    <m/>
    <m/>
    <m/>
    <m/>
    <m/>
    <m/>
    <m/>
    <m/>
    <m/>
    <m/>
    <m/>
    <m/>
    <m/>
    <m/>
    <m/>
    <m/>
    <n v="100"/>
    <n v="700"/>
    <n v="800"/>
    <n v="800"/>
    <n v="700"/>
    <n v="600"/>
  </r>
  <r>
    <x v="0"/>
    <s v="PID"/>
    <n v="1"/>
    <s v="PMT508202 PID414937 WI NPA 608 NPA Overlay with new NPA 353"/>
    <s v="CAMPS"/>
    <s v="Cobol, IMS-DB"/>
    <s v="MW Usage"/>
    <s v="Ruben Rodriguez "/>
    <x v="0"/>
    <x v="6"/>
    <x v="2"/>
    <x v="15"/>
    <s v="Jun-23"/>
    <x v="0"/>
    <n v="530"/>
    <m/>
    <m/>
    <m/>
    <m/>
    <m/>
    <m/>
    <m/>
    <m/>
    <m/>
    <m/>
    <m/>
    <m/>
    <m/>
    <m/>
    <m/>
    <m/>
    <m/>
    <n v="90"/>
    <n v="100"/>
    <n v="100"/>
    <n v="100"/>
    <n v="100"/>
  </r>
  <r>
    <x v="0"/>
    <s v="PID"/>
    <n v="1"/>
    <s v="PMT508202 PID414937 WI NPA 608 NPA Overlay with new NPA 353"/>
    <s v="CLYDE"/>
    <s v="Cobol, IMS-DB"/>
    <s v="MW Usage"/>
    <s v="Ruben Rodriguez "/>
    <x v="0"/>
    <x v="6"/>
    <x v="2"/>
    <x v="15"/>
    <s v="Jun-23"/>
    <x v="0"/>
    <n v="205"/>
    <m/>
    <m/>
    <m/>
    <m/>
    <m/>
    <m/>
    <m/>
    <m/>
    <m/>
    <m/>
    <m/>
    <m/>
    <m/>
    <m/>
    <m/>
    <m/>
    <m/>
    <m/>
    <n v="40"/>
    <n v="50"/>
    <n v="70"/>
    <n v="45"/>
  </r>
  <r>
    <x v="0"/>
    <s v="PID"/>
    <n v="1"/>
    <s v="PMT508202 PID414937 WI NPA 608 NPA Overlay with new NPA 353"/>
    <s v="LOCAL FICHE"/>
    <s v="Cobol, DB2"/>
    <s v="MW Usage"/>
    <s v="Ruben Rodriguez "/>
    <x v="0"/>
    <x v="6"/>
    <x v="2"/>
    <x v="15"/>
    <s v="Jun-23"/>
    <x v="0"/>
    <n v="120"/>
    <m/>
    <m/>
    <m/>
    <m/>
    <m/>
    <m/>
    <m/>
    <m/>
    <m/>
    <m/>
    <m/>
    <m/>
    <m/>
    <m/>
    <m/>
    <m/>
    <m/>
    <m/>
    <m/>
    <n v="50"/>
    <n v="50"/>
    <n v="20"/>
  </r>
  <r>
    <x v="0"/>
    <s v="PID"/>
    <n v="1"/>
    <s v="414958 - CLOUD OBF"/>
    <s v="CRIS Policies"/>
    <s v="Cobol, IMS-DC, DB2"/>
    <s v="SE-BILLING-USAGE"/>
    <s v="Greg Painter"/>
    <x v="0"/>
    <x v="0"/>
    <x v="0"/>
    <x v="14"/>
    <s v="Nov-23"/>
    <x v="0"/>
    <n v="100"/>
    <m/>
    <m/>
    <m/>
    <m/>
    <m/>
    <m/>
    <m/>
    <m/>
    <m/>
    <m/>
    <m/>
    <m/>
    <m/>
    <m/>
    <m/>
    <m/>
    <m/>
    <m/>
    <m/>
    <m/>
    <m/>
    <m/>
  </r>
  <r>
    <x v="0"/>
    <s v="PID"/>
    <n v="1"/>
    <s v="505734 - EBDB Cloud"/>
    <s v="BOCRIS"/>
    <s v="Cobol, IMS-DC"/>
    <s v="SE-BILLING"/>
    <s v="Greg Painter"/>
    <x v="0"/>
    <x v="0"/>
    <x v="0"/>
    <x v="10"/>
    <s v="Dec-23"/>
    <x v="0"/>
    <n v="150"/>
    <m/>
    <m/>
    <m/>
    <m/>
    <m/>
    <m/>
    <m/>
    <m/>
    <m/>
    <m/>
    <m/>
    <m/>
    <m/>
    <m/>
    <m/>
    <m/>
    <n v="10"/>
    <m/>
    <m/>
    <m/>
    <m/>
    <m/>
  </r>
  <r>
    <x v="0"/>
    <s v="SMB"/>
    <n v="6"/>
    <s v="Verizon connection to SFG"/>
    <s v="GADB"/>
    <s v="Cobol, DB2"/>
    <s v="SE-BILLING-USAGE"/>
    <s v="Greg Painter"/>
    <x v="0"/>
    <x v="0"/>
    <x v="0"/>
    <x v="12"/>
    <s v="Mar-23"/>
    <x v="0"/>
    <n v="680"/>
    <m/>
    <m/>
    <m/>
    <m/>
    <m/>
    <m/>
    <m/>
    <m/>
    <m/>
    <m/>
    <m/>
    <m/>
    <m/>
    <m/>
    <m/>
    <m/>
    <m/>
    <n v="400"/>
    <n v="240"/>
    <n v="40"/>
    <m/>
    <m/>
  </r>
  <r>
    <x v="0"/>
    <s v="MWR"/>
    <n v="19"/>
    <s v="CABS Bill cycle rollover"/>
    <s v="ACCT-Interfaces Billing"/>
    <s v="Cobol"/>
    <s v="SE-BILLING-USAGE"/>
    <s v="Greg Painter"/>
    <x v="0"/>
    <x v="0"/>
    <x v="0"/>
    <x v="19"/>
    <s v="Apr-23"/>
    <x v="0"/>
    <n v="300"/>
    <m/>
    <m/>
    <m/>
    <m/>
    <m/>
    <m/>
    <m/>
    <m/>
    <m/>
    <m/>
    <m/>
    <m/>
    <m/>
    <m/>
    <m/>
    <m/>
    <m/>
    <n v="100"/>
    <n v="100"/>
    <n v="100"/>
    <m/>
    <m/>
  </r>
  <r>
    <x v="0"/>
    <s v="MWR"/>
    <n v="1"/>
    <s v="NB06 Job abend"/>
    <s v="AIM"/>
    <s v="Cobol, DB2"/>
    <s v="JW"/>
    <s v="Ruben Rodriguez "/>
    <x v="0"/>
    <x v="20"/>
    <x v="0"/>
    <x v="13"/>
    <s v="Jan-23"/>
    <x v="0"/>
    <n v="150"/>
    <m/>
    <m/>
    <m/>
    <m/>
    <m/>
    <m/>
    <m/>
    <m/>
    <m/>
    <m/>
    <m/>
    <m/>
    <m/>
    <m/>
    <m/>
    <m/>
    <n v="100"/>
    <m/>
    <m/>
    <m/>
    <m/>
    <m/>
  </r>
  <r>
    <x v="0"/>
    <s v="SMB"/>
    <n v="1"/>
    <s v="2021670-PR - change Verizon NDM to SFG"/>
    <s v="PR"/>
    <s v="Cobol, DB2"/>
    <s v="JW"/>
    <s v="Ruben Rodriguez "/>
    <x v="0"/>
    <x v="20"/>
    <x v="0"/>
    <x v="12"/>
    <s v="Mar-23"/>
    <x v="0"/>
    <n v="180"/>
    <m/>
    <m/>
    <m/>
    <m/>
    <m/>
    <m/>
    <m/>
    <m/>
    <m/>
    <m/>
    <m/>
    <m/>
    <m/>
    <m/>
    <m/>
    <m/>
    <n v="30"/>
    <n v="75"/>
    <n v="75"/>
    <m/>
    <m/>
    <m/>
  </r>
  <r>
    <x v="0"/>
    <s v="PID"/>
    <n v="1"/>
    <s v="Removal of Cookies based Authentication Method"/>
    <s v="RMW WEB"/>
    <s v="Java"/>
    <s v="JW"/>
    <s v="Ruben Rodriguez "/>
    <x v="0"/>
    <x v="20"/>
    <x v="0"/>
    <x v="8"/>
    <s v="TBD"/>
    <x v="1"/>
    <n v="385"/>
    <m/>
    <m/>
    <m/>
    <m/>
    <m/>
    <m/>
    <m/>
    <m/>
    <m/>
    <m/>
    <m/>
    <m/>
    <m/>
    <m/>
    <m/>
    <m/>
    <m/>
    <m/>
    <m/>
    <m/>
    <m/>
    <m/>
  </r>
  <r>
    <x v="0"/>
    <s v="SMB"/>
    <n v="1"/>
    <s v="PBCF Upgrade"/>
    <s v="C/CA"/>
    <s v="Cobol, DB2"/>
    <s v="JW"/>
    <s v="Ruben Rodriguez "/>
    <x v="0"/>
    <x v="20"/>
    <x v="0"/>
    <x v="8"/>
    <s v="TBD"/>
    <x v="1"/>
    <m/>
    <m/>
    <m/>
    <m/>
    <m/>
    <m/>
    <m/>
    <m/>
    <m/>
    <m/>
    <m/>
    <m/>
    <m/>
    <m/>
    <m/>
    <m/>
    <m/>
    <m/>
    <m/>
    <m/>
    <m/>
    <m/>
    <m/>
  </r>
  <r>
    <x v="0"/>
    <s v="SMB"/>
    <n v="1"/>
    <s v="PBCF Upgrade"/>
    <s v="VK EARP"/>
    <s v="Cobol, DB2"/>
    <s v="JW"/>
    <s v="Ruben Rodriguez "/>
    <x v="0"/>
    <x v="20"/>
    <x v="0"/>
    <x v="8"/>
    <s v="TBD"/>
    <x v="1"/>
    <m/>
    <m/>
    <m/>
    <m/>
    <m/>
    <m/>
    <m/>
    <m/>
    <m/>
    <m/>
    <m/>
    <m/>
    <m/>
    <m/>
    <m/>
    <m/>
    <m/>
    <m/>
    <m/>
    <m/>
    <m/>
    <m/>
    <m/>
  </r>
  <r>
    <x v="0"/>
    <s v="SMB"/>
    <n v="1"/>
    <s v="PBCF Upgrade"/>
    <s v="AIM"/>
    <s v="Cobol, DB2"/>
    <s v="JW"/>
    <s v="Ruben Rodriguez "/>
    <x v="0"/>
    <x v="20"/>
    <x v="0"/>
    <x v="8"/>
    <s v="TBD"/>
    <x v="1"/>
    <m/>
    <m/>
    <m/>
    <m/>
    <m/>
    <m/>
    <m/>
    <m/>
    <m/>
    <m/>
    <m/>
    <m/>
    <m/>
    <m/>
    <m/>
    <m/>
    <m/>
    <m/>
    <m/>
    <m/>
    <m/>
    <m/>
    <m/>
  </r>
  <r>
    <x v="0"/>
    <s v="SMB"/>
    <n v="1"/>
    <s v="PBCF Upgrade"/>
    <s v="RAP"/>
    <s v="Cobol, DB2"/>
    <s v="JW"/>
    <s v="Ruben Rodriguez "/>
    <x v="0"/>
    <x v="20"/>
    <x v="0"/>
    <x v="8"/>
    <s v="TBD"/>
    <x v="1"/>
    <m/>
    <m/>
    <m/>
    <m/>
    <m/>
    <m/>
    <m/>
    <m/>
    <m/>
    <m/>
    <m/>
    <m/>
    <m/>
    <m/>
    <m/>
    <m/>
    <m/>
    <m/>
    <m/>
    <m/>
    <m/>
    <m/>
    <m/>
  </r>
  <r>
    <x v="0"/>
    <s v="PID"/>
    <n v="1"/>
    <s v="Venmo as a new Pay Method"/>
    <s v="AIM"/>
    <s v="Cobol, DB2"/>
    <s v="JW"/>
    <s v="Ruben Rodriguez "/>
    <x v="0"/>
    <x v="20"/>
    <x v="0"/>
    <x v="8"/>
    <s v="TBD"/>
    <x v="1"/>
    <n v="140"/>
    <m/>
    <m/>
    <m/>
    <m/>
    <m/>
    <m/>
    <m/>
    <m/>
    <m/>
    <m/>
    <m/>
    <m/>
    <m/>
    <m/>
    <m/>
    <m/>
    <m/>
    <m/>
    <m/>
    <m/>
    <m/>
    <m/>
  </r>
  <r>
    <x v="0"/>
    <s v="PID"/>
    <n v="1"/>
    <s v="ARG MCI and ARG PBD retirement effort "/>
    <s v="ADJUST"/>
    <s v="Cobol, DB2"/>
    <s v="JW"/>
    <s v="Ruben Rodriguez "/>
    <x v="0"/>
    <x v="20"/>
    <x v="0"/>
    <x v="8"/>
    <s v="TBD"/>
    <x v="1"/>
    <m/>
    <m/>
    <m/>
    <m/>
    <m/>
    <m/>
    <m/>
    <m/>
    <m/>
    <m/>
    <m/>
    <m/>
    <m/>
    <m/>
    <m/>
    <m/>
    <m/>
    <m/>
    <m/>
    <m/>
    <m/>
    <m/>
    <m/>
  </r>
  <r>
    <x v="0"/>
    <s v="PID"/>
    <n v="1"/>
    <s v="ARG MCI and ARG PBD retirement effort "/>
    <s v="RAP"/>
    <s v="Cobol, DB2"/>
    <s v="JW"/>
    <s v="Ruben Rodriguez "/>
    <x v="0"/>
    <x v="20"/>
    <x v="0"/>
    <x v="8"/>
    <s v="TBD"/>
    <x v="1"/>
    <m/>
    <m/>
    <m/>
    <m/>
    <m/>
    <m/>
    <m/>
    <m/>
    <m/>
    <m/>
    <m/>
    <m/>
    <m/>
    <m/>
    <m/>
    <m/>
    <m/>
    <m/>
    <m/>
    <m/>
    <m/>
    <m/>
    <m/>
  </r>
  <r>
    <x v="0"/>
    <s v="PID"/>
    <n v="1"/>
    <s v="ARG MCI and ARG PBD retirement effort "/>
    <s v="AIM"/>
    <s v="Cobol, DB2"/>
    <s v="JW"/>
    <s v="Ruben Rodriguez "/>
    <x v="0"/>
    <x v="20"/>
    <x v="0"/>
    <x v="8"/>
    <s v="TBD"/>
    <x v="1"/>
    <m/>
    <m/>
    <m/>
    <m/>
    <m/>
    <m/>
    <m/>
    <m/>
    <m/>
    <m/>
    <m/>
    <m/>
    <m/>
    <m/>
    <m/>
    <m/>
    <m/>
    <m/>
    <m/>
    <m/>
    <m/>
    <m/>
    <m/>
  </r>
  <r>
    <x v="0"/>
    <s v="PID"/>
    <n v="1"/>
    <s v="ARG MCI and ARG PBD retirement effort "/>
    <s v="PR"/>
    <s v="Cobol, DB2"/>
    <s v="JW"/>
    <s v="Ruben Rodriguez "/>
    <x v="0"/>
    <x v="20"/>
    <x v="0"/>
    <x v="8"/>
    <s v="TBD"/>
    <x v="1"/>
    <m/>
    <m/>
    <m/>
    <m/>
    <m/>
    <m/>
    <m/>
    <m/>
    <m/>
    <m/>
    <m/>
    <m/>
    <m/>
    <m/>
    <m/>
    <m/>
    <m/>
    <m/>
    <m/>
    <m/>
    <m/>
    <m/>
    <m/>
  </r>
  <r>
    <x v="0"/>
    <s v="PID"/>
    <n v="1"/>
    <s v="ARG MCI and ARG PBD retirement effort "/>
    <s v="C/CA"/>
    <s v="Cobol, DB2"/>
    <s v="JW"/>
    <s v="Ruben Rodriguez "/>
    <x v="0"/>
    <x v="20"/>
    <x v="0"/>
    <x v="8"/>
    <s v="TBD"/>
    <x v="1"/>
    <m/>
    <m/>
    <m/>
    <m/>
    <m/>
    <m/>
    <m/>
    <m/>
    <m/>
    <m/>
    <m/>
    <m/>
    <m/>
    <m/>
    <m/>
    <m/>
    <m/>
    <m/>
    <m/>
    <m/>
    <m/>
    <m/>
    <m/>
  </r>
  <r>
    <x v="1"/>
    <s v="MWR"/>
    <n v="1"/>
    <s v="2007424-JHFTP JOB fix"/>
    <s v="UPSE-SWBT/PB"/>
    <s v="Proc C"/>
    <s v="JW"/>
    <s v="Ruben Rodriguez "/>
    <x v="0"/>
    <x v="20"/>
    <x v="0"/>
    <x v="2"/>
    <s v="Feb-23"/>
    <x v="0"/>
    <n v="150"/>
    <m/>
    <m/>
    <m/>
    <m/>
    <m/>
    <m/>
    <m/>
    <m/>
    <m/>
    <m/>
    <m/>
    <m/>
    <m/>
    <m/>
    <m/>
    <m/>
    <n v="50"/>
    <n v="50"/>
    <m/>
    <m/>
    <m/>
    <m/>
  </r>
  <r>
    <x v="1"/>
    <s v="MWR"/>
    <m/>
    <s v="UNICA Azure Migration"/>
    <s v="EBMIS"/>
    <s v="Java"/>
    <s v="MDRG-RR"/>
    <s v="Ruben Rodriguez "/>
    <x v="0"/>
    <x v="18"/>
    <x v="6"/>
    <x v="2"/>
    <s v="Feb-23"/>
    <x v="0"/>
    <n v="80"/>
    <m/>
    <m/>
    <m/>
    <m/>
    <m/>
    <m/>
    <m/>
    <m/>
    <m/>
    <m/>
    <m/>
    <m/>
    <m/>
    <m/>
    <m/>
    <m/>
    <n v="30"/>
    <n v="50"/>
    <m/>
    <m/>
    <m/>
    <m/>
  </r>
  <r>
    <x v="0"/>
    <s v="PID"/>
    <n v="1"/>
    <s v="OOM677 -- SCO file in West region (CA &amp; NV)"/>
    <s v="Data Services"/>
    <s v="Cobol, DB2"/>
    <s v="West Usage"/>
    <s v="Ruben Rodriguez "/>
    <x v="0"/>
    <x v="6"/>
    <x v="2"/>
    <x v="8"/>
    <s v="TBD"/>
    <x v="1"/>
    <n v="280"/>
    <m/>
    <m/>
    <m/>
    <m/>
    <m/>
    <m/>
    <m/>
    <m/>
    <m/>
    <m/>
    <m/>
    <m/>
    <m/>
    <m/>
    <m/>
    <m/>
    <m/>
    <m/>
    <m/>
    <m/>
    <m/>
    <m/>
  </r>
  <r>
    <x v="0"/>
    <s v="SMB"/>
    <n v="1"/>
    <s v="SMB - To change MC Application fuctionality to handle empty  correction detail File received from UPS-EMS Application"/>
    <s v="MC"/>
    <s v="Cobol, DB2"/>
    <s v="West Usage"/>
    <s v="Ruben Rodriguez "/>
    <x v="0"/>
    <x v="6"/>
    <x v="2"/>
    <x v="8"/>
    <s v="TBD"/>
    <x v="1"/>
    <n v="96"/>
    <m/>
    <m/>
    <m/>
    <m/>
    <m/>
    <m/>
    <m/>
    <m/>
    <m/>
    <m/>
    <m/>
    <m/>
    <m/>
    <m/>
    <m/>
    <m/>
    <m/>
    <m/>
    <m/>
    <m/>
    <m/>
    <m/>
  </r>
  <r>
    <x v="0"/>
    <s v="SMB"/>
    <n v="1"/>
    <s v="SMB - Verizon Server Migration (NDM to SFG for files sent/received from Verizon)"/>
    <s v="TPB-TPDE"/>
    <s v="Cobol, IMS-DB, Assembler"/>
    <s v="West Usage"/>
    <s v="Ruben Rodriguez "/>
    <x v="0"/>
    <x v="6"/>
    <x v="2"/>
    <x v="8"/>
    <s v="TBD"/>
    <x v="1"/>
    <n v="99"/>
    <m/>
    <m/>
    <m/>
    <m/>
    <m/>
    <m/>
    <m/>
    <m/>
    <m/>
    <m/>
    <m/>
    <m/>
    <m/>
    <m/>
    <m/>
    <m/>
    <m/>
    <m/>
    <m/>
    <m/>
    <m/>
    <m/>
  </r>
  <r>
    <x v="0"/>
    <s v="SMB"/>
    <n v="1"/>
    <s v="SMB - Verizon Server Migration (NDM to SFG for files sent/received from Verizon)"/>
    <s v="ME"/>
    <s v="Cobol, DB2"/>
    <s v="West Usage"/>
    <s v="Ruben Rodriguez "/>
    <x v="0"/>
    <x v="6"/>
    <x v="2"/>
    <x v="8"/>
    <s v="TBD"/>
    <x v="1"/>
    <n v="60"/>
    <m/>
    <m/>
    <m/>
    <m/>
    <m/>
    <m/>
    <m/>
    <m/>
    <m/>
    <m/>
    <m/>
    <m/>
    <m/>
    <m/>
    <m/>
    <m/>
    <m/>
    <m/>
    <m/>
    <m/>
    <m/>
    <m/>
  </r>
  <r>
    <x v="0"/>
    <s v="SMB"/>
    <n v="1"/>
    <s v="SMB - Verizon Server Migration (NDM to SFG for files sent/received from Verizon)"/>
    <s v="CAMPS"/>
    <s v="Cobol, IMS-DB"/>
    <s v="MW Usage"/>
    <s v="Ruben Rodriguez "/>
    <x v="0"/>
    <x v="6"/>
    <x v="2"/>
    <x v="8"/>
    <s v="TBD"/>
    <x v="1"/>
    <n v="180"/>
    <m/>
    <m/>
    <m/>
    <m/>
    <m/>
    <m/>
    <m/>
    <m/>
    <m/>
    <m/>
    <m/>
    <m/>
    <m/>
    <m/>
    <m/>
    <m/>
    <m/>
    <m/>
    <m/>
    <m/>
    <m/>
    <m/>
  </r>
  <r>
    <x v="0"/>
    <s v="PID"/>
    <n v="1"/>
    <s v="OOM674: Venmo as a new Pay Method"/>
    <s v="CLYDE"/>
    <s v="Cobol, IMS-DB"/>
    <s v="MW Usage"/>
    <s v="Ruben Rodriguez "/>
    <x v="0"/>
    <x v="6"/>
    <x v="2"/>
    <x v="8"/>
    <s v="TBD"/>
    <x v="1"/>
    <n v="345"/>
    <m/>
    <m/>
    <m/>
    <m/>
    <m/>
    <m/>
    <m/>
    <m/>
    <m/>
    <m/>
    <m/>
    <m/>
    <m/>
    <m/>
    <m/>
    <m/>
    <m/>
    <m/>
    <m/>
    <m/>
    <m/>
    <m/>
  </r>
  <r>
    <x v="0"/>
    <s v="PID"/>
    <n v="1"/>
    <s v="PID:324811 updates to Mobility TLG servers"/>
    <s v="CAMPS"/>
    <s v="Cobol, IMS-DB"/>
    <s v="MW Usage"/>
    <s v="Ruben Rodriguez "/>
    <x v="0"/>
    <x v="6"/>
    <x v="2"/>
    <x v="8"/>
    <s v="TBD"/>
    <x v="1"/>
    <n v="150"/>
    <m/>
    <m/>
    <m/>
    <m/>
    <m/>
    <m/>
    <m/>
    <m/>
    <m/>
    <m/>
    <m/>
    <m/>
    <m/>
    <m/>
    <m/>
    <m/>
    <m/>
    <m/>
    <m/>
    <m/>
    <m/>
    <m/>
  </r>
  <r>
    <x v="1"/>
    <s v="MWR"/>
    <n v="4"/>
    <s v="MWR# 2015387 - CA983 cloning issue"/>
    <s v="BOSS-SW"/>
    <s v="Cobol, IMS-DB, IMS-DC"/>
    <s v="BOSS-SW-ABOM"/>
    <s v="Ruben Rodriguez "/>
    <x v="0"/>
    <x v="4"/>
    <x v="2"/>
    <x v="13"/>
    <s v="Jan-23"/>
    <x v="0"/>
    <n v="100"/>
    <m/>
    <m/>
    <m/>
    <m/>
    <m/>
    <m/>
    <m/>
    <m/>
    <m/>
    <m/>
    <m/>
    <m/>
    <m/>
    <m/>
    <m/>
    <m/>
    <n v="100"/>
    <m/>
    <m/>
    <m/>
    <m/>
    <m/>
  </r>
  <r>
    <x v="1"/>
    <s v="MWR"/>
    <n v="4"/>
    <s v="MWR# TBD - CIM CPNI proxy test connection issue"/>
    <s v="BOSS-SW"/>
    <s v="Cobol, IMS-DB, IMS-DC"/>
    <s v="BOSS-SW-ABOM"/>
    <s v="Ruben Rodriguez "/>
    <x v="0"/>
    <x v="4"/>
    <x v="2"/>
    <x v="15"/>
    <s v="Jun-23"/>
    <x v="0"/>
    <n v="120"/>
    <m/>
    <m/>
    <m/>
    <m/>
    <m/>
    <m/>
    <m/>
    <m/>
    <m/>
    <m/>
    <m/>
    <m/>
    <m/>
    <m/>
    <m/>
    <m/>
    <m/>
    <n v="30"/>
    <n v="30"/>
    <n v="30"/>
    <n v="20"/>
    <n v="10"/>
  </r>
  <r>
    <x v="0"/>
    <s v="PID"/>
    <m/>
    <s v="409642 - SecMod SDP W Billing SPI in text field SOFE"/>
    <s v="EASE - SW"/>
    <s v="Tandem, Powerbuilder"/>
    <s v="Tandem"/>
    <s v="James Radtke"/>
    <x v="1"/>
    <x v="4"/>
    <x v="2"/>
    <x v="14"/>
    <s v="Nov-23"/>
    <x v="0"/>
    <n v="800"/>
    <m/>
    <m/>
    <m/>
    <m/>
    <m/>
    <m/>
    <m/>
    <m/>
    <m/>
    <m/>
    <m/>
    <m/>
    <m/>
    <m/>
    <m/>
    <m/>
    <m/>
    <m/>
    <m/>
    <m/>
    <m/>
    <m/>
  </r>
  <r>
    <x v="0"/>
    <s v="PID"/>
    <m/>
    <s v="MDE Validations for PIDs 412174 epic 1002738 _x000a__x000a_Note: Work is expected to start from Mar'23 and delivery is expected in May'24"/>
    <s v="EASE - SW"/>
    <s v="Tandem, Powerbuilder"/>
    <s v="Tandem"/>
    <s v="James Radtke"/>
    <x v="1"/>
    <x v="4"/>
    <x v="2"/>
    <x v="22"/>
    <s v="May-24"/>
    <x v="1"/>
    <n v="1400"/>
    <m/>
    <m/>
    <m/>
    <m/>
    <m/>
    <m/>
    <m/>
    <m/>
    <m/>
    <m/>
    <m/>
    <m/>
    <m/>
    <m/>
    <m/>
    <m/>
    <m/>
    <m/>
    <m/>
    <n v="150"/>
    <n v="150"/>
    <n v="150"/>
  </r>
  <r>
    <x v="0"/>
    <s v="PID"/>
    <m/>
    <s v="MDE Validations for PIDs 412041 epic 1002840_x000a__x000a_Note: Converted to 509158, 418146, EOSL - Replace Vicuna DataGate"/>
    <s v="EASE - SW"/>
    <s v="Tandem, Powerbuilder"/>
    <s v="Tandem"/>
    <s v="James Radtke"/>
    <x v="1"/>
    <x v="4"/>
    <x v="2"/>
    <x v="19"/>
    <s v="Apr-23"/>
    <x v="1"/>
    <n v="0"/>
    <m/>
    <m/>
    <m/>
    <m/>
    <m/>
    <m/>
    <m/>
    <m/>
    <m/>
    <m/>
    <m/>
    <m/>
    <m/>
    <m/>
    <m/>
    <m/>
    <m/>
    <m/>
    <m/>
    <m/>
    <m/>
    <m/>
  </r>
  <r>
    <x v="0"/>
    <s v="PID"/>
    <m/>
    <s v="409642 - SecMod SDP W Billing SPI in text field SOFE"/>
    <s v="EASE - West"/>
    <s v="Tandem, Powerbuilder"/>
    <s v="Tandem"/>
    <s v="James Radtke"/>
    <x v="1"/>
    <x v="4"/>
    <x v="2"/>
    <x v="14"/>
    <s v="Nov-23"/>
    <x v="0"/>
    <n v="800"/>
    <m/>
    <m/>
    <m/>
    <m/>
    <m/>
    <m/>
    <m/>
    <m/>
    <m/>
    <m/>
    <m/>
    <m/>
    <m/>
    <m/>
    <m/>
    <m/>
    <m/>
    <m/>
    <m/>
    <m/>
    <m/>
    <m/>
  </r>
  <r>
    <x v="0"/>
    <s v="PID"/>
    <m/>
    <s v="MDE Validations for PIDs 412174 epic 1002738 _x000a__x000a_Note: Work is expected to start from Mar'23 and delivery is expected in May'24"/>
    <s v="EASE - West"/>
    <s v="Tandem, Powerbuilder"/>
    <s v="Tandem"/>
    <s v="James Radtke"/>
    <x v="1"/>
    <x v="4"/>
    <x v="2"/>
    <x v="22"/>
    <s v="May-24"/>
    <x v="1"/>
    <n v="1400"/>
    <m/>
    <m/>
    <m/>
    <m/>
    <m/>
    <m/>
    <m/>
    <m/>
    <m/>
    <m/>
    <m/>
    <m/>
    <m/>
    <m/>
    <m/>
    <m/>
    <m/>
    <m/>
    <m/>
    <n v="150"/>
    <n v="150"/>
    <n v="150"/>
  </r>
  <r>
    <x v="0"/>
    <s v="PID"/>
    <m/>
    <s v="MDE Validations for PIDs 412041 epic 1002840_x000a__x000a_Note: Converted to 509158, 418146, EOSL - Replace Vicuna DataGate"/>
    <s v="EASE - West"/>
    <s v="Tandem, Powerbuilder"/>
    <s v="Tandem"/>
    <s v="James Radtke"/>
    <x v="1"/>
    <x v="4"/>
    <x v="2"/>
    <x v="19"/>
    <s v="Apr-23"/>
    <x v="1"/>
    <n v="0"/>
    <m/>
    <m/>
    <m/>
    <m/>
    <m/>
    <m/>
    <m/>
    <m/>
    <m/>
    <m/>
    <m/>
    <m/>
    <m/>
    <m/>
    <m/>
    <m/>
    <m/>
    <m/>
    <m/>
    <m/>
    <m/>
    <m/>
  </r>
  <r>
    <x v="0"/>
    <s v="PID"/>
    <m/>
    <s v="509158, 418146, EOSL - Replace Vicuna DataGate - EASE-SW_x000a__x000a_Note: Contingent of EASE Launcher retirement. If retirement happens prior to this project, there is no need for this project"/>
    <s v="EASE - SW"/>
    <s v="Tandem, Powerbuilder"/>
    <s v="Tandem"/>
    <s v="James Radtke"/>
    <x v="1"/>
    <x v="4"/>
    <x v="2"/>
    <x v="19"/>
    <s v="Apr-23"/>
    <x v="1"/>
    <n v="1000"/>
    <m/>
    <m/>
    <m/>
    <m/>
    <m/>
    <m/>
    <m/>
    <m/>
    <m/>
    <m/>
    <m/>
    <m/>
    <m/>
    <m/>
    <m/>
    <m/>
    <m/>
    <m/>
    <m/>
    <m/>
    <m/>
    <m/>
  </r>
  <r>
    <x v="0"/>
    <s v="PID"/>
    <m/>
    <s v="509158, 418146, EOSL - Replace Vicuna DataGate - EASE-West_x000a__x000a_Note: Contingent of EASE Launcher retirement. If retirement happens prior to this project, there is no need for this project"/>
    <s v="EASE - West"/>
    <s v="Tandem, Powerbuilder"/>
    <s v="Tandem"/>
    <s v="James Radtke"/>
    <x v="1"/>
    <x v="4"/>
    <x v="2"/>
    <x v="19"/>
    <s v="Apr-23"/>
    <x v="1"/>
    <n v="1000"/>
    <m/>
    <m/>
    <m/>
    <m/>
    <m/>
    <m/>
    <m/>
    <m/>
    <m/>
    <m/>
    <m/>
    <m/>
    <m/>
    <m/>
    <m/>
    <m/>
    <m/>
    <m/>
    <m/>
    <m/>
    <m/>
    <m/>
  </r>
  <r>
    <x v="0"/>
    <s v="PID"/>
    <m/>
    <s v="ECDW, EDW Snowflak Migration - PID TBD"/>
    <s v="EASE - SW"/>
    <s v="Tandem, Powerbuilder"/>
    <s v="Tandem"/>
    <s v="James Radtke"/>
    <x v="1"/>
    <x v="4"/>
    <x v="2"/>
    <x v="14"/>
    <s v="Nov-23"/>
    <x v="0"/>
    <n v="35"/>
    <m/>
    <m/>
    <m/>
    <m/>
    <m/>
    <m/>
    <m/>
    <m/>
    <m/>
    <m/>
    <m/>
    <m/>
    <m/>
    <m/>
    <m/>
    <m/>
    <m/>
    <m/>
    <m/>
    <m/>
    <m/>
    <m/>
  </r>
  <r>
    <x v="0"/>
    <s v="PID"/>
    <m/>
    <s v="ECDW, EDW Snowflak Migration - PID TBD"/>
    <s v="EASE - West"/>
    <s v="Tandem, Powerbuilder"/>
    <s v="Tandem"/>
    <s v="James Radtke"/>
    <x v="1"/>
    <x v="4"/>
    <x v="2"/>
    <x v="14"/>
    <s v="Nov-23"/>
    <x v="0"/>
    <n v="30"/>
    <m/>
    <m/>
    <m/>
    <m/>
    <m/>
    <m/>
    <m/>
    <m/>
    <m/>
    <m/>
    <m/>
    <m/>
    <m/>
    <m/>
    <m/>
    <m/>
    <m/>
    <m/>
    <m/>
    <m/>
    <m/>
    <m/>
  </r>
  <r>
    <x v="0"/>
    <s v="SMB"/>
    <m/>
    <s v="MQ Upgrade"/>
    <s v="EASE - SW"/>
    <s v="Tandem, Powerbuilder"/>
    <s v="Tandem"/>
    <s v="James Radtke"/>
    <x v="1"/>
    <x v="4"/>
    <x v="2"/>
    <x v="2"/>
    <s v="Feb-23"/>
    <x v="0"/>
    <n v="100"/>
    <m/>
    <m/>
    <m/>
    <m/>
    <m/>
    <m/>
    <m/>
    <m/>
    <m/>
    <m/>
    <m/>
    <m/>
    <m/>
    <m/>
    <m/>
    <m/>
    <n v="50"/>
    <n v="50"/>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r>
    <x v="3"/>
    <m/>
    <m/>
    <m/>
    <m/>
    <e v="#N/A"/>
    <e v="#N/A"/>
    <m/>
    <x v="4"/>
    <x v="22"/>
    <x v="7"/>
    <x v="23"/>
    <e v="#N/A"/>
    <x v="2"/>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0">
  <r>
    <x v="0"/>
    <s v="PID"/>
    <m/>
    <s v="Dummy entry to reflect Enhancement in Summary"/>
    <s v="GRP-Usage-UPS"/>
    <x v="0"/>
    <s v="JAVA"/>
    <s v="Usage-UPS"/>
    <s v="Greg Painter"/>
    <x v="0"/>
    <x v="0"/>
    <x v="0"/>
    <x v="0"/>
    <s v="Ongoing"/>
    <x v="0"/>
    <n v="0"/>
    <m/>
    <m/>
    <m/>
    <m/>
    <m/>
    <m/>
    <m/>
    <m/>
    <m/>
    <n v="5"/>
    <m/>
    <m/>
    <m/>
    <n v="25"/>
    <m/>
    <m/>
    <n v="0"/>
    <n v="0"/>
    <n v="0"/>
    <n v="0"/>
    <n v="0"/>
    <n v="0"/>
  </r>
  <r>
    <x v="0"/>
    <s v="SMB"/>
    <m/>
    <s v="CRIS STUDIES SYNCSORT and IEBGENER upgrade"/>
    <s v="CRIS-STUDIES"/>
    <x v="1"/>
    <s v="Cobol, DB2"/>
    <s v="SE-BILLING-USAGE"/>
    <s v="Greg Painter"/>
    <x v="0"/>
    <x v="1"/>
    <x v="1"/>
    <x v="1"/>
    <s v="Dec-22"/>
    <x v="0"/>
    <n v="30"/>
    <m/>
    <m/>
    <m/>
    <m/>
    <m/>
    <m/>
    <m/>
    <m/>
    <m/>
    <n v="5"/>
    <m/>
    <m/>
    <m/>
    <n v="25"/>
    <m/>
    <m/>
    <m/>
    <m/>
    <m/>
    <m/>
    <m/>
    <m/>
  </r>
  <r>
    <x v="1"/>
    <s v="Maintenance"/>
    <m/>
    <s v="TL-Mgnmt’- Kushagra"/>
    <s v="GRP-Usage-UPS"/>
    <x v="0"/>
    <s v="JAVA"/>
    <s v="Usage-UPS"/>
    <s v="Greg Painter"/>
    <x v="0"/>
    <x v="0"/>
    <x v="0"/>
    <x v="0"/>
    <s v="Ongoing"/>
    <x v="0"/>
    <m/>
    <m/>
    <m/>
    <m/>
    <m/>
    <m/>
    <m/>
    <m/>
    <m/>
    <m/>
    <m/>
    <n v="86"/>
    <n v="86"/>
    <n v="86"/>
    <n v="86"/>
    <n v="86"/>
    <n v="86"/>
    <n v="86"/>
    <n v="86"/>
    <n v="86"/>
    <n v="86"/>
    <n v="86"/>
    <n v="86"/>
  </r>
  <r>
    <x v="0"/>
    <s v="PID"/>
    <m/>
    <s v="PID 411900 -  Zprotect"/>
    <s v="BOSS-PAC"/>
    <x v="1"/>
    <s v="PL1, IMS-DB, IMS-DC"/>
    <s v="BOSS-PAC"/>
    <s v="James Radtke"/>
    <x v="1"/>
    <x v="0"/>
    <x v="0"/>
    <x v="2"/>
    <s v="Feb-23"/>
    <x v="0"/>
    <n v="540"/>
    <m/>
    <m/>
    <m/>
    <m/>
    <m/>
    <m/>
    <m/>
    <m/>
    <m/>
    <m/>
    <m/>
    <n v="120"/>
    <n v="100"/>
    <n v="100"/>
    <n v="50"/>
    <n v="100"/>
    <n v="40"/>
    <n v="30"/>
    <m/>
    <m/>
    <m/>
    <m/>
  </r>
  <r>
    <x v="0"/>
    <s v="PID"/>
    <m/>
    <s v="PMT 505734 CLOUD Dashboard(Test Support)"/>
    <s v="BOSS-PAC"/>
    <x v="1"/>
    <s v="PL1, IMS-DB, IMS-DC"/>
    <s v="BOSS-PAC"/>
    <s v="James Radtke"/>
    <x v="1"/>
    <x v="0"/>
    <x v="0"/>
    <x v="3"/>
    <s v="On hold"/>
    <x v="1"/>
    <n v="25"/>
    <m/>
    <m/>
    <m/>
    <m/>
    <m/>
    <m/>
    <m/>
    <m/>
    <m/>
    <m/>
    <m/>
    <m/>
    <m/>
    <m/>
    <m/>
    <m/>
    <m/>
    <m/>
    <m/>
    <m/>
    <m/>
    <m/>
  </r>
  <r>
    <x v="0"/>
    <s v="PID"/>
    <m/>
    <s v="PMT 503168 eCPNI Move to Cloud(Test Support)"/>
    <s v="BOSS-PAC"/>
    <x v="1"/>
    <s v="PL1, IMS-DB, IMS-DC"/>
    <s v="BOSS-PAC"/>
    <s v="James Radtke"/>
    <x v="1"/>
    <x v="0"/>
    <x v="0"/>
    <x v="3"/>
    <s v="On hold"/>
    <x v="1"/>
    <n v="25"/>
    <m/>
    <m/>
    <m/>
    <m/>
    <m/>
    <m/>
    <m/>
    <m/>
    <m/>
    <m/>
    <m/>
    <m/>
    <m/>
    <m/>
    <m/>
    <m/>
    <m/>
    <m/>
    <m/>
    <m/>
    <m/>
    <m/>
  </r>
  <r>
    <x v="0"/>
    <s v="PID"/>
    <m/>
    <s v="PMT 504548 EOSL Finish CAPM Migration(Test Support)"/>
    <s v="BOSS-PAC"/>
    <x v="1"/>
    <s v="PL1, IMS-DB, IMS-DC"/>
    <s v="BOSS-PAC"/>
    <s v="James Radtke"/>
    <x v="1"/>
    <x v="0"/>
    <x v="0"/>
    <x v="3"/>
    <s v="On hold"/>
    <x v="1"/>
    <n v="60"/>
    <m/>
    <m/>
    <m/>
    <m/>
    <m/>
    <m/>
    <m/>
    <m/>
    <m/>
    <m/>
    <m/>
    <m/>
    <m/>
    <m/>
    <m/>
    <m/>
    <m/>
    <m/>
    <m/>
    <m/>
    <m/>
    <m/>
  </r>
  <r>
    <x v="0"/>
    <s v="PID"/>
    <m/>
    <s v="Billing Saas Globys (EBAT Changes)"/>
    <s v="BOSS-PAC"/>
    <x v="1"/>
    <s v="PL1, IMS-DB, IMS-DC"/>
    <s v="BOSS-PAC"/>
    <s v="James Radtke"/>
    <x v="1"/>
    <x v="0"/>
    <x v="0"/>
    <x v="3"/>
    <s v="On hold"/>
    <x v="1"/>
    <n v="60"/>
    <m/>
    <m/>
    <m/>
    <m/>
    <m/>
    <m/>
    <m/>
    <m/>
    <m/>
    <m/>
    <m/>
    <m/>
    <m/>
    <m/>
    <m/>
    <m/>
    <m/>
    <m/>
    <m/>
    <m/>
    <m/>
    <m/>
  </r>
  <r>
    <x v="0"/>
    <s v="PID"/>
    <m/>
    <s v="BDS Moderanization "/>
    <s v="BOSS-PAC"/>
    <x v="1"/>
    <s v="PL1, IMS-DB, IMS-DC"/>
    <s v="BOSS-PAC"/>
    <s v="James Radtke"/>
    <x v="1"/>
    <x v="0"/>
    <x v="0"/>
    <x v="4"/>
    <s v="Jul-22"/>
    <x v="0"/>
    <n v="150"/>
    <m/>
    <m/>
    <m/>
    <m/>
    <m/>
    <m/>
    <m/>
    <m/>
    <m/>
    <m/>
    <n v="30"/>
    <m/>
    <m/>
    <m/>
    <m/>
    <m/>
    <m/>
    <m/>
    <m/>
    <m/>
    <m/>
    <m/>
  </r>
  <r>
    <x v="0"/>
    <s v="PID"/>
    <m/>
    <s v="PMT 506033 Add CAC to UUT in Telco West Biller"/>
    <s v="BOSS-PAC"/>
    <x v="1"/>
    <s v="PL1, IMS-DB, IMS-DC"/>
    <s v="BOSS-PAC"/>
    <s v="James Radtke"/>
    <x v="1"/>
    <x v="0"/>
    <x v="0"/>
    <x v="5"/>
    <s v="Nov-22"/>
    <x v="0"/>
    <n v="200"/>
    <m/>
    <m/>
    <m/>
    <m/>
    <m/>
    <m/>
    <m/>
    <m/>
    <m/>
    <m/>
    <n v="50"/>
    <n v="70"/>
    <n v="40"/>
    <n v="30"/>
    <n v="10"/>
    <m/>
    <m/>
    <m/>
    <m/>
    <m/>
    <m/>
    <m/>
  </r>
  <r>
    <x v="0"/>
    <s v="SMB"/>
    <m/>
    <s v="SYNCSORT/IEBGENER – Test Only Testing in test region)"/>
    <s v="BOSS-PAC"/>
    <x v="1"/>
    <s v="PL1, IMS-DB, IMS-DC"/>
    <s v="BOSS-PAC"/>
    <s v="James Radtke"/>
    <x v="1"/>
    <x v="0"/>
    <x v="0"/>
    <x v="4"/>
    <s v="Jul-22"/>
    <x v="0"/>
    <n v="40"/>
    <m/>
    <m/>
    <m/>
    <m/>
    <m/>
    <m/>
    <m/>
    <m/>
    <m/>
    <m/>
    <n v="40"/>
    <m/>
    <m/>
    <m/>
    <m/>
    <m/>
    <m/>
    <m/>
    <m/>
    <m/>
    <m/>
    <m/>
  </r>
  <r>
    <x v="0"/>
    <s v="SMB"/>
    <m/>
    <s v="1976737 – BIMX/BIS - Test Support"/>
    <s v="BOSS-PAC"/>
    <x v="1"/>
    <s v="PL1, IMS-DB, IMS-DC"/>
    <s v="BOSS-PAC"/>
    <s v="James Radtke"/>
    <x v="1"/>
    <x v="0"/>
    <x v="0"/>
    <x v="6"/>
    <s v="Sep-22"/>
    <x v="0"/>
    <n v="100"/>
    <m/>
    <m/>
    <m/>
    <m/>
    <m/>
    <m/>
    <m/>
    <m/>
    <m/>
    <m/>
    <m/>
    <n v="20"/>
    <n v="80"/>
    <m/>
    <m/>
    <m/>
    <m/>
    <m/>
    <m/>
    <m/>
    <m/>
    <m/>
  </r>
  <r>
    <x v="0"/>
    <s v="SMB"/>
    <m/>
    <s v="1976738 – BIM/BIS - Test Support"/>
    <s v="BOSS-PAC"/>
    <x v="1"/>
    <s v="PL1, IMS-DB, IMS-DC"/>
    <s v="BOSS-PAC"/>
    <s v="James Radtke"/>
    <x v="1"/>
    <x v="0"/>
    <x v="0"/>
    <x v="6"/>
    <s v="Sep-22"/>
    <x v="0"/>
    <n v="100"/>
    <m/>
    <m/>
    <m/>
    <m/>
    <m/>
    <m/>
    <m/>
    <m/>
    <m/>
    <m/>
    <m/>
    <n v="20"/>
    <n v="80"/>
    <m/>
    <m/>
    <m/>
    <m/>
    <m/>
    <m/>
    <m/>
    <m/>
    <m/>
  </r>
  <r>
    <x v="1"/>
    <s v="MWR"/>
    <m/>
    <s v="Mech-ID Password Change Activity In Test &amp; Prod"/>
    <s v="BOSS-PAC"/>
    <x v="1"/>
    <s v="PL1, IMS-DB, IMS-DC"/>
    <s v="BOSS-PAC"/>
    <s v="James Radtke"/>
    <x v="1"/>
    <x v="0"/>
    <x v="0"/>
    <x v="4"/>
    <s v="Jul-22"/>
    <x v="0"/>
    <n v="80"/>
    <m/>
    <m/>
    <m/>
    <m/>
    <m/>
    <m/>
    <m/>
    <m/>
    <m/>
    <m/>
    <n v="80"/>
    <m/>
    <m/>
    <m/>
    <m/>
    <m/>
    <m/>
    <m/>
    <m/>
    <m/>
    <m/>
    <m/>
  </r>
  <r>
    <x v="1"/>
    <s v="MWR"/>
    <m/>
    <s v="CAC Live Defect"/>
    <s v="BOSS-PAC"/>
    <x v="1"/>
    <s v="PL1, IMS-DB, IMS-DC"/>
    <s v="BOSS-PAC"/>
    <s v="James Radtke"/>
    <x v="1"/>
    <x v="0"/>
    <x v="0"/>
    <x v="5"/>
    <s v="Nov-22"/>
    <x v="0"/>
    <n v="200"/>
    <m/>
    <m/>
    <m/>
    <m/>
    <m/>
    <m/>
    <m/>
    <m/>
    <m/>
    <m/>
    <n v="20"/>
    <n v="100"/>
    <n v="50"/>
    <n v="20"/>
    <n v="10"/>
    <m/>
    <m/>
    <m/>
    <m/>
    <m/>
    <m/>
    <m/>
  </r>
  <r>
    <x v="1"/>
    <s v="RD"/>
    <m/>
    <s v="RD305/307-NPA/NXX/1610"/>
    <s v="BOSS-PAC"/>
    <x v="1"/>
    <s v="PL1, IMS-DB, IMS-DC"/>
    <s v="BOSS-PAC"/>
    <s v="James Radtke"/>
    <x v="1"/>
    <x v="0"/>
    <x v="0"/>
    <x v="0"/>
    <s v="Ongoing"/>
    <x v="0"/>
    <n v="80"/>
    <m/>
    <m/>
    <m/>
    <m/>
    <m/>
    <m/>
    <m/>
    <m/>
    <m/>
    <m/>
    <n v="80"/>
    <n v="80"/>
    <n v="80"/>
    <n v="80"/>
    <n v="80"/>
    <n v="80"/>
    <n v="60"/>
    <n v="60"/>
    <n v="80"/>
    <n v="80"/>
    <n v="80"/>
    <n v="80"/>
  </r>
  <r>
    <x v="1"/>
    <s v="Maintenance"/>
    <m/>
    <s v="Error fix and production Cycle Release : In Daily bills cycle some bills are errored out due to pre-validation in boss sysem. In-order to process them manual intervention is needed to rectify the error and load the bills into boss system."/>
    <s v="BOSS-PAC"/>
    <x v="1"/>
    <s v="PL1, IMS-DB, IMS-DC"/>
    <s v="BOSS-PAC"/>
    <s v="James Radtke"/>
    <x v="1"/>
    <x v="0"/>
    <x v="0"/>
    <x v="0"/>
    <s v="Ongoing"/>
    <x v="0"/>
    <n v="90"/>
    <m/>
    <m/>
    <m/>
    <m/>
    <m/>
    <m/>
    <m/>
    <m/>
    <m/>
    <m/>
    <n v="60"/>
    <n v="60"/>
    <n v="60"/>
    <n v="90"/>
    <n v="86"/>
    <n v="86"/>
    <n v="90"/>
    <n v="90"/>
    <n v="90"/>
    <n v="90"/>
    <n v="90"/>
    <n v="90"/>
  </r>
  <r>
    <x v="1"/>
    <s v="Maintenance"/>
    <m/>
    <s v="Monthly &amp; quarterly reporting activities - User count, SPI report,  Weekly and Bi-weekly Meetings._x000a_Interfacing application queries and ST Queries, System Documantation, Adhoc requests - to add or remove user from boss system, to load accounts, validate bill and csr load, check notations) Monthly Matrix (Production components stats, Transaction stats, Preprocessor stats, Boss Availability )"/>
    <s v="BOSS-PAC"/>
    <x v="1"/>
    <s v="PL1, IMS-DB, IMS-DC"/>
    <s v="BOSS-PAC"/>
    <s v="James Radtke"/>
    <x v="1"/>
    <x v="0"/>
    <x v="0"/>
    <x v="0"/>
    <s v="Ongoing"/>
    <x v="0"/>
    <n v="95"/>
    <m/>
    <m/>
    <m/>
    <m/>
    <m/>
    <m/>
    <m/>
    <m/>
    <m/>
    <m/>
    <n v="110"/>
    <n v="110"/>
    <n v="110"/>
    <n v="110"/>
    <n v="80"/>
    <n v="95"/>
    <n v="95"/>
    <n v="95"/>
    <n v="95"/>
    <n v="95"/>
    <n v="95"/>
    <n v="95"/>
  </r>
  <r>
    <x v="1"/>
    <s v="Maintenance"/>
    <m/>
    <s v="Job Abends, User Queries and USH requets (online boss system) These requests require analysis of online programs and issues related to specific to functionality of BTN, and Adjustment Issues and queries. "/>
    <s v="BOSS-PAC"/>
    <x v="1"/>
    <s v="PL1, IMS-DB, IMS-DC"/>
    <s v="BOSS-PAC"/>
    <s v="James Radtke"/>
    <x v="1"/>
    <x v="0"/>
    <x v="0"/>
    <x v="0"/>
    <s v="Ongoing"/>
    <x v="0"/>
    <n v="90"/>
    <m/>
    <m/>
    <m/>
    <m/>
    <m/>
    <m/>
    <m/>
    <m/>
    <m/>
    <m/>
    <n v="90"/>
    <n v="90"/>
    <n v="90"/>
    <n v="90"/>
    <n v="90"/>
    <n v="90"/>
    <n v="90"/>
    <n v="90"/>
    <n v="90"/>
    <n v="90"/>
    <n v="90"/>
    <n v="90"/>
  </r>
  <r>
    <x v="1"/>
    <s v="Maintenance"/>
    <m/>
    <s v="Job Abends, User Queries, and Production Support ( 2  Applications : UPS-EMS &amp; UPSCUSTOL, Technology Mid-Range &amp; Mainframe)"/>
    <s v="UPS-EMS"/>
    <x v="0"/>
    <s v="JAVA"/>
    <s v="Usage-UPS"/>
    <s v="Greg Painter"/>
    <x v="0"/>
    <x v="0"/>
    <x v="0"/>
    <x v="0"/>
    <s v="Ongoing"/>
    <x v="0"/>
    <n v="90"/>
    <m/>
    <m/>
    <m/>
    <m/>
    <m/>
    <m/>
    <m/>
    <m/>
    <m/>
    <m/>
    <n v="120"/>
    <n v="120"/>
    <n v="120"/>
    <n v="150"/>
    <n v="90"/>
    <n v="90"/>
    <n v="90"/>
    <n v="90"/>
    <n v="90"/>
    <n v="90"/>
    <n v="90"/>
    <n v="90"/>
  </r>
  <r>
    <x v="1"/>
    <s v="RD"/>
    <m/>
    <s v="Monthly RD's "/>
    <s v="UPS-EMS"/>
    <x v="0"/>
    <s v="JAVA"/>
    <s v="Usage-UPS"/>
    <s v="Greg Painter"/>
    <x v="0"/>
    <x v="0"/>
    <x v="0"/>
    <x v="0"/>
    <s v="Ongoing"/>
    <x v="0"/>
    <n v="35"/>
    <m/>
    <m/>
    <m/>
    <m/>
    <m/>
    <m/>
    <m/>
    <m/>
    <m/>
    <m/>
    <n v="35"/>
    <n v="35"/>
    <n v="35"/>
    <n v="35"/>
    <n v="35"/>
    <n v="35"/>
    <n v="35"/>
    <n v="35"/>
    <n v="35"/>
    <n v="35"/>
    <n v="35"/>
    <n v="35"/>
  </r>
  <r>
    <x v="1"/>
    <s v="Maintenance"/>
    <m/>
    <s v="Bi-Monthly Activity -  GI Upgrade( NPRD VM - 1, Jump VM -2 , PROD VM 5) However as we have large number of VM's the GI upgraded is performed in phases. Thus the activity rolls over monthly. It includes extension pipelines for all prod and NPRD VM's and vm.sh script run that needs to be run for vuln. fix._x000a_Creation of CR and coordination with EMAS "/>
    <s v="UPS-EMS"/>
    <x v="0"/>
    <s v="JAVA"/>
    <s v="Usage-UPS"/>
    <s v="Greg Painter"/>
    <x v="0"/>
    <x v="0"/>
    <x v="0"/>
    <x v="0"/>
    <s v="Ongoing"/>
    <x v="0"/>
    <n v="50"/>
    <m/>
    <m/>
    <m/>
    <m/>
    <m/>
    <m/>
    <m/>
    <m/>
    <m/>
    <m/>
    <n v="50"/>
    <n v="50"/>
    <n v="50"/>
    <n v="60"/>
    <n v="60"/>
    <n v="60"/>
    <n v="50"/>
    <n v="50"/>
    <n v="50"/>
    <n v="50"/>
    <n v="50"/>
    <n v="50"/>
  </r>
  <r>
    <x v="1"/>
    <s v="Maintenance"/>
    <m/>
    <s v="Astra Workload Inspect Summary Report for Account: ACC-NPRD-627-UPS-EMS "/>
    <s v="UPS-EMS"/>
    <x v="0"/>
    <s v="JAVA"/>
    <s v="Usage-UPS"/>
    <s v="Greg Painter"/>
    <x v="0"/>
    <x v="0"/>
    <x v="0"/>
    <x v="3"/>
    <s v="On hold"/>
    <x v="1"/>
    <n v="40"/>
    <m/>
    <m/>
    <m/>
    <m/>
    <m/>
    <m/>
    <m/>
    <m/>
    <m/>
    <m/>
    <n v="40"/>
    <n v="40"/>
    <n v="40"/>
    <n v="40"/>
    <n v="40"/>
    <n v="40"/>
    <n v="40"/>
    <n v="40"/>
    <n v="40"/>
    <n v="40"/>
    <n v="40"/>
    <n v="40"/>
  </r>
  <r>
    <x v="1"/>
    <s v="Maintenance"/>
    <m/>
    <s v="Log Analytics - Non-Reporting (Formerly: Non-Compliant) resources found"/>
    <s v="UPS-EMS"/>
    <x v="0"/>
    <s v="JAVA"/>
    <s v="Usage-UPS"/>
    <s v="Greg Painter"/>
    <x v="0"/>
    <x v="0"/>
    <x v="0"/>
    <x v="3"/>
    <s v="On hold"/>
    <x v="1"/>
    <n v="25"/>
    <m/>
    <m/>
    <m/>
    <m/>
    <m/>
    <m/>
    <m/>
    <m/>
    <m/>
    <m/>
    <n v="20"/>
    <n v="20"/>
    <n v="20"/>
    <n v="20"/>
    <n v="25"/>
    <n v="10"/>
    <n v="10"/>
    <m/>
    <m/>
    <m/>
    <m/>
    <m/>
  </r>
  <r>
    <x v="1"/>
    <s v="MWR"/>
    <m/>
    <s v="Windows 11 certification,"/>
    <s v="UPS-EMS"/>
    <x v="0"/>
    <s v="JAVA"/>
    <s v="Usage-UPS"/>
    <s v="Greg Painter"/>
    <x v="0"/>
    <x v="0"/>
    <x v="0"/>
    <x v="4"/>
    <s v="Jul-22"/>
    <x v="0"/>
    <n v="75"/>
    <m/>
    <m/>
    <m/>
    <m/>
    <m/>
    <m/>
    <m/>
    <m/>
    <m/>
    <m/>
    <n v="60"/>
    <m/>
    <m/>
    <m/>
    <m/>
    <m/>
    <m/>
    <m/>
    <m/>
    <m/>
    <m/>
    <m/>
  </r>
  <r>
    <x v="1"/>
    <s v="Maintenance"/>
    <m/>
    <s v="Mainframe Rolebase movement requests and validations, Azure Resource Management - Service Principle renew, License renew, Keys reset, Updating access for UPSEMS azure cloud for PROD &amp; NPRD Subscription,_x000a_Interfacing application and ST queries and, System Documantation, Adhoc requests) Weekly and Bi-weekly Meetings._x000a__x000a__x000a__x000a__x000a_"/>
    <s v="UPS-EMS"/>
    <x v="0"/>
    <s v="JAVA"/>
    <s v="Usage-UPS"/>
    <s v="Greg Painter"/>
    <x v="0"/>
    <x v="0"/>
    <x v="0"/>
    <x v="0"/>
    <s v="Ongoing"/>
    <x v="0"/>
    <n v="90"/>
    <m/>
    <m/>
    <m/>
    <m/>
    <m/>
    <m/>
    <m/>
    <m/>
    <m/>
    <m/>
    <n v="120"/>
    <n v="120"/>
    <n v="120"/>
    <n v="150"/>
    <n v="90"/>
    <n v="90"/>
    <n v="90"/>
    <n v="90"/>
    <n v="80"/>
    <n v="80"/>
    <n v="80"/>
    <n v="80"/>
  </r>
  <r>
    <x v="1"/>
    <s v="Maintenance"/>
    <m/>
    <s v="Job Abends, User Queries, and Production Support"/>
    <s v="CRIS Services"/>
    <x v="1"/>
    <s v="Cobol, IMS-DB"/>
    <s v="SW-CRIS-Billing "/>
    <s v="Ruben Rodriguez "/>
    <x v="0"/>
    <x v="0"/>
    <x v="0"/>
    <x v="0"/>
    <s v="Ongoing"/>
    <x v="0"/>
    <n v="60"/>
    <m/>
    <m/>
    <m/>
    <m/>
    <m/>
    <m/>
    <m/>
    <m/>
    <m/>
    <m/>
    <n v="60"/>
    <n v="60"/>
    <n v="60"/>
    <n v="60"/>
    <n v="60"/>
    <n v="60"/>
    <n v="30"/>
    <n v="30"/>
    <n v="60"/>
    <n v="60"/>
    <n v="60"/>
    <n v="60"/>
  </r>
  <r>
    <x v="1"/>
    <s v="Maintenance"/>
    <m/>
    <s v="Compliance Activities like AVT scan,  RIM update, SAST Scan etc, Weekly and Bi-weekly Meetings._x000a_Interfacing application queries and, System Documantation, ad-hoc Queries) and ST Queries."/>
    <s v="CRIS Services"/>
    <x v="1"/>
    <s v="Cobol, IMS-DB"/>
    <s v="SW-CRIS-Billing "/>
    <s v="Ruben Rodriguez "/>
    <x v="0"/>
    <x v="0"/>
    <x v="0"/>
    <x v="0"/>
    <s v="Ongoing"/>
    <x v="0"/>
    <n v="45"/>
    <m/>
    <m/>
    <m/>
    <m/>
    <m/>
    <m/>
    <m/>
    <m/>
    <m/>
    <m/>
    <n v="45"/>
    <n v="45"/>
    <n v="45"/>
    <n v="45"/>
    <n v="45"/>
    <n v="45"/>
    <n v="30"/>
    <n v="30"/>
    <n v="60"/>
    <n v="60"/>
    <n v="60"/>
    <n v="60"/>
  </r>
  <r>
    <x v="1"/>
    <s v="Maintenance"/>
    <m/>
    <s v="Job Abends, User Queries, and Production Support"/>
    <s v="CRIS DOWNSTREAM"/>
    <x v="1"/>
    <s v="Cobol, DB2"/>
    <s v="SW-CRIS-Billing "/>
    <s v="Ruben Rodriguez "/>
    <x v="0"/>
    <x v="0"/>
    <x v="0"/>
    <x v="0"/>
    <s v="Ongoing"/>
    <x v="0"/>
    <n v="15"/>
    <m/>
    <m/>
    <m/>
    <m/>
    <m/>
    <m/>
    <m/>
    <m/>
    <m/>
    <m/>
    <n v="15"/>
    <n v="15"/>
    <n v="15"/>
    <n v="15"/>
    <n v="15"/>
    <n v="15"/>
    <n v="15"/>
    <n v="15"/>
    <n v="15"/>
    <n v="15"/>
    <n v="15"/>
    <n v="15"/>
  </r>
  <r>
    <x v="1"/>
    <s v="Maintenance"/>
    <m/>
    <s v="Compliance Activities like AVT scan,  RIM update, SAST Scan etc, Weekly and Bi-weekly Meetings._x000a_Interfacing application queries and, System Documantation, ad-hoc Queries) and ST Queries."/>
    <s v="CRIS DOWNSTREAM"/>
    <x v="1"/>
    <s v="Cobol, DB2"/>
    <s v="SW-CRIS-Billing "/>
    <s v="Ruben Rodriguez "/>
    <x v="0"/>
    <x v="0"/>
    <x v="0"/>
    <x v="0"/>
    <s v="Ongoing"/>
    <x v="0"/>
    <n v="15"/>
    <m/>
    <m/>
    <m/>
    <m/>
    <m/>
    <m/>
    <m/>
    <m/>
    <m/>
    <m/>
    <n v="15"/>
    <n v="15"/>
    <n v="15"/>
    <n v="15"/>
    <n v="15"/>
    <n v="15"/>
    <n v="15"/>
    <n v="15"/>
    <n v="15"/>
    <n v="15"/>
    <n v="15"/>
    <n v="15"/>
  </r>
  <r>
    <x v="1"/>
    <s v="Maintenance"/>
    <m/>
    <s v="Job Abends, User Queries, and Production Support"/>
    <s v="CRIS STUDIES"/>
    <x v="1"/>
    <s v="Cobol, DB2"/>
    <s v="SW-CRIS-Billing "/>
    <s v="Ruben Rodriguez "/>
    <x v="0"/>
    <x v="0"/>
    <x v="0"/>
    <x v="0"/>
    <s v="Ongoing"/>
    <x v="0"/>
    <n v="15"/>
    <m/>
    <m/>
    <m/>
    <m/>
    <m/>
    <m/>
    <m/>
    <m/>
    <m/>
    <m/>
    <n v="15"/>
    <n v="15"/>
    <n v="15"/>
    <n v="15"/>
    <n v="15"/>
    <n v="15"/>
    <n v="15"/>
    <n v="15"/>
    <n v="15"/>
    <n v="15"/>
    <n v="15"/>
    <n v="15"/>
  </r>
  <r>
    <x v="1"/>
    <s v="Maintenance"/>
    <m/>
    <s v="Compliance Activities like AVT scan,  RIM update, SAST Scan etc, Weekly and Bi-weekly Meetings._x000a_Interfacing application queries and, System Documantation, ad-hoc Queries) and ST Queries."/>
    <s v="CRIS STUDIES"/>
    <x v="1"/>
    <s v="Cobol, DB2"/>
    <s v="SW-CRIS-Billing "/>
    <s v="Ruben Rodriguez "/>
    <x v="0"/>
    <x v="0"/>
    <x v="0"/>
    <x v="0"/>
    <s v="Ongoing"/>
    <x v="0"/>
    <n v="15"/>
    <m/>
    <m/>
    <m/>
    <m/>
    <m/>
    <m/>
    <m/>
    <m/>
    <m/>
    <m/>
    <n v="15"/>
    <n v="15"/>
    <n v="15"/>
    <n v="15"/>
    <n v="15"/>
    <n v="15"/>
    <n v="15"/>
    <n v="15"/>
    <n v="15"/>
    <n v="15"/>
    <n v="15"/>
    <n v="15"/>
  </r>
  <r>
    <x v="0"/>
    <s v="PID"/>
    <m/>
    <s v="PMT#497825 BDS Mainframe Modernization "/>
    <s v="CRIS Services"/>
    <x v="1"/>
    <s v="Cobol, IMS-DB"/>
    <s v="SW-CRIS-Billing "/>
    <s v="Ruben Rodriguez "/>
    <x v="0"/>
    <x v="0"/>
    <x v="0"/>
    <x v="4"/>
    <s v="Jul-22"/>
    <x v="0"/>
    <n v="89"/>
    <m/>
    <m/>
    <m/>
    <m/>
    <m/>
    <m/>
    <m/>
    <m/>
    <m/>
    <m/>
    <n v="19"/>
    <m/>
    <m/>
    <m/>
    <m/>
    <m/>
    <m/>
    <m/>
    <m/>
    <m/>
    <m/>
    <m/>
  </r>
  <r>
    <x v="0"/>
    <s v="PID"/>
    <m/>
    <s v="PMT#359881 DBT to HDCE testing"/>
    <s v="CRIS Services"/>
    <x v="1"/>
    <s v="Cobol, IMS-DB"/>
    <s v="SW-CRIS-Billing "/>
    <s v="Ruben Rodriguez "/>
    <x v="0"/>
    <x v="0"/>
    <x v="0"/>
    <x v="7"/>
    <s v="Jun-22"/>
    <x v="0"/>
    <n v="400"/>
    <m/>
    <m/>
    <m/>
    <m/>
    <m/>
    <m/>
    <m/>
    <m/>
    <m/>
    <m/>
    <m/>
    <m/>
    <m/>
    <m/>
    <m/>
    <m/>
    <m/>
    <m/>
    <m/>
    <m/>
    <m/>
    <m/>
  </r>
  <r>
    <x v="0"/>
    <s v="PID"/>
    <m/>
    <s v="PID#326140bb eCPNI modernization *Rework*"/>
    <s v="CRIS Services"/>
    <x v="1"/>
    <s v="Cobol, IMS-DB"/>
    <s v="SW-CRIS-Billing "/>
    <s v="Ruben Rodriguez "/>
    <x v="0"/>
    <x v="0"/>
    <x v="0"/>
    <x v="8"/>
    <s v="TBD"/>
    <x v="1"/>
    <n v="80"/>
    <m/>
    <m/>
    <m/>
    <m/>
    <m/>
    <m/>
    <m/>
    <m/>
    <m/>
    <m/>
    <m/>
    <m/>
    <m/>
    <m/>
    <m/>
    <m/>
    <m/>
    <m/>
    <m/>
    <m/>
    <m/>
    <m/>
  </r>
  <r>
    <x v="0"/>
    <s v="PID"/>
    <m/>
    <s v="PID# 326140ba2 SOEG-CMI (MOTS:19066) moving to Public Cloud -- CRIS Services (MOTS-20816) is impacted"/>
    <s v="CRIS Services"/>
    <x v="1"/>
    <s v="Cobol, IMS-DB"/>
    <s v="SW-CRIS-Billing "/>
    <s v="Ruben Rodriguez "/>
    <x v="0"/>
    <x v="0"/>
    <x v="0"/>
    <x v="8"/>
    <s v="TBD"/>
    <x v="1"/>
    <n v="80"/>
    <m/>
    <m/>
    <m/>
    <m/>
    <m/>
    <m/>
    <m/>
    <m/>
    <m/>
    <m/>
    <m/>
    <m/>
    <m/>
    <m/>
    <m/>
    <m/>
    <m/>
    <m/>
    <m/>
    <m/>
    <m/>
    <m/>
  </r>
  <r>
    <x v="0"/>
    <s v="PID"/>
    <m/>
    <s v="PID#505734 CRIS(MOTS:20816): Dashboard(MOTS:2000) Interface | Dashboard Azure migration | Move to C:D sec+"/>
    <s v="CRIS Services"/>
    <x v="1"/>
    <s v="Cobol, IMS-DB"/>
    <s v="SW-CRIS-Billing "/>
    <s v="Ruben Rodriguez "/>
    <x v="0"/>
    <x v="0"/>
    <x v="0"/>
    <x v="8"/>
    <s v="TBD"/>
    <x v="1"/>
    <n v="80"/>
    <m/>
    <m/>
    <m/>
    <m/>
    <m/>
    <m/>
    <m/>
    <m/>
    <m/>
    <m/>
    <m/>
    <m/>
    <m/>
    <m/>
    <m/>
    <m/>
    <m/>
    <m/>
    <m/>
    <m/>
    <m/>
    <m/>
  </r>
  <r>
    <x v="0"/>
    <s v="PID"/>
    <m/>
    <s v="PID#496271 CPSOS(7394)"/>
    <s v="CRIS Services"/>
    <x v="1"/>
    <s v="Cobol, IMS-DB"/>
    <s v="SW-CRIS-Billing "/>
    <s v="Ruben Rodriguez "/>
    <x v="0"/>
    <x v="0"/>
    <x v="0"/>
    <x v="8"/>
    <s v="TBD"/>
    <x v="1"/>
    <n v="80"/>
    <m/>
    <m/>
    <m/>
    <m/>
    <m/>
    <m/>
    <m/>
    <m/>
    <m/>
    <m/>
    <m/>
    <m/>
    <m/>
    <m/>
    <m/>
    <m/>
    <m/>
    <m/>
    <m/>
    <m/>
    <m/>
    <m/>
  </r>
  <r>
    <x v="0"/>
    <s v="PID"/>
    <m/>
    <s v="PID#503168 BillInfo(8270)"/>
    <s v="CRIS Services"/>
    <x v="1"/>
    <s v="Cobol, IMS-DB"/>
    <s v="SW-CRIS-Billing "/>
    <s v="Ruben Rodriguez "/>
    <x v="0"/>
    <x v="0"/>
    <x v="0"/>
    <x v="8"/>
    <s v="TBD"/>
    <x v="1"/>
    <n v="80"/>
    <m/>
    <m/>
    <m/>
    <m/>
    <m/>
    <m/>
    <m/>
    <m/>
    <m/>
    <m/>
    <m/>
    <m/>
    <m/>
    <m/>
    <m/>
    <m/>
    <m/>
    <m/>
    <m/>
    <m/>
    <m/>
    <m/>
  </r>
  <r>
    <x v="0"/>
    <s v="PID"/>
    <m/>
    <s v="PID#411900 OOM/Resources, EOSL Secure Data Upgrade to z Protect BOCRIS"/>
    <s v="CRIS Services"/>
    <x v="1"/>
    <s v="Cobol, IMS-DB"/>
    <s v="SW-CRIS-Billing "/>
    <s v="Ruben Rodriguez "/>
    <x v="0"/>
    <x v="0"/>
    <x v="0"/>
    <x v="2"/>
    <s v="Feb-23"/>
    <x v="0"/>
    <n v="400"/>
    <m/>
    <m/>
    <m/>
    <m/>
    <m/>
    <m/>
    <m/>
    <m/>
    <m/>
    <m/>
    <m/>
    <m/>
    <n v="40"/>
    <n v="100"/>
    <n v="90"/>
    <n v="80"/>
    <n v="60"/>
    <n v="30"/>
    <m/>
    <m/>
    <m/>
    <m/>
  </r>
  <r>
    <x v="0"/>
    <s v="PID"/>
    <m/>
    <s v="PID#505535 OOM, DCC MOV 8711 ENT LOOP ADSL QUAL(5612)"/>
    <s v="CRIS Services"/>
    <x v="1"/>
    <s v="Cobol, IMS-DB"/>
    <s v="SW-CRIS-Billing "/>
    <s v="Ruben Rodriguez "/>
    <x v="0"/>
    <x v="0"/>
    <x v="0"/>
    <x v="8"/>
    <s v="TBD"/>
    <x v="1"/>
    <m/>
    <m/>
    <m/>
    <m/>
    <m/>
    <m/>
    <m/>
    <m/>
    <m/>
    <m/>
    <m/>
    <m/>
    <m/>
    <m/>
    <m/>
    <m/>
    <m/>
    <m/>
    <m/>
    <m/>
    <m/>
    <m/>
    <m/>
  </r>
  <r>
    <x v="0"/>
    <s v="PID"/>
    <m/>
    <s v="PID#504548 DDE (TCP2), EOSL Finish U2L Migration 2206 2208 2210 Rel CAPM"/>
    <s v="CRIS Services"/>
    <x v="1"/>
    <s v="Cobol, IMS-DB"/>
    <s v="SW-CRIS-Billing "/>
    <s v="Ruben Rodriguez "/>
    <x v="0"/>
    <x v="0"/>
    <x v="0"/>
    <x v="8"/>
    <s v="TBD"/>
    <x v="1"/>
    <m/>
    <m/>
    <m/>
    <m/>
    <m/>
    <m/>
    <m/>
    <m/>
    <m/>
    <m/>
    <m/>
    <m/>
    <m/>
    <m/>
    <m/>
    <m/>
    <m/>
    <m/>
    <m/>
    <m/>
    <m/>
    <m/>
    <m/>
  </r>
  <r>
    <x v="0"/>
    <s v="PID"/>
    <m/>
    <s v="PID#502927 Resource Request/OOM, SEC VUL- DCC - ACE Biller - OS SW Upgrades"/>
    <s v="CRIS Services"/>
    <x v="1"/>
    <s v="Cobol, IMS-DB"/>
    <s v="SW-CRIS-Billing "/>
    <s v="Ruben Rodriguez "/>
    <x v="0"/>
    <x v="0"/>
    <x v="0"/>
    <x v="8"/>
    <s v="TBD"/>
    <x v="1"/>
    <m/>
    <m/>
    <m/>
    <m/>
    <m/>
    <m/>
    <m/>
    <m/>
    <m/>
    <m/>
    <m/>
    <m/>
    <m/>
    <m/>
    <m/>
    <m/>
    <m/>
    <m/>
    <m/>
    <m/>
    <m/>
    <m/>
    <m/>
  </r>
  <r>
    <x v="0"/>
    <s v="PID"/>
    <m/>
    <s v="PID#345289 IMR ITO2201051023 / PRISM # 401146"/>
    <s v="CRIS Services"/>
    <x v="1"/>
    <s v="Cobol, IMS-DB"/>
    <s v="SW-CRIS-Billing "/>
    <s v="Ruben Rodriguez "/>
    <x v="0"/>
    <x v="0"/>
    <x v="0"/>
    <x v="8"/>
    <s v="TBD"/>
    <x v="1"/>
    <m/>
    <m/>
    <m/>
    <m/>
    <m/>
    <m/>
    <m/>
    <m/>
    <m/>
    <m/>
    <m/>
    <m/>
    <m/>
    <m/>
    <m/>
    <m/>
    <m/>
    <m/>
    <m/>
    <m/>
    <m/>
    <m/>
    <m/>
  </r>
  <r>
    <x v="0"/>
    <s v="PID"/>
    <m/>
    <s v="PID#505734 LSB: 326140eg, , TCP3, Wave 1 Azure Modernization Batch 1 - Amdocs apps with MAT and Cutover for 2023"/>
    <s v="CRIS Services"/>
    <x v="1"/>
    <s v="Cobol, IMS-DB"/>
    <s v="SW-CRIS-Billing "/>
    <s v="Ruben Rodriguez "/>
    <x v="0"/>
    <x v="0"/>
    <x v="0"/>
    <x v="8"/>
    <s v="TBD"/>
    <x v="1"/>
    <m/>
    <m/>
    <m/>
    <m/>
    <m/>
    <m/>
    <m/>
    <m/>
    <m/>
    <m/>
    <m/>
    <m/>
    <m/>
    <m/>
    <m/>
    <m/>
    <m/>
    <m/>
    <m/>
    <m/>
    <m/>
    <m/>
    <m/>
  </r>
  <r>
    <x v="1"/>
    <s v="Maintenance"/>
    <m/>
    <s v="Compliance Activities like RIM Inventory Record update and Validation _x000a_Interfacing application queries and Client Queries, System Documantation, Adhoc request, Meetings."/>
    <s v="RRS"/>
    <x v="1"/>
    <s v="Cobol, DB2"/>
    <s v="CARE-MF"/>
    <s v="James Koernig"/>
    <x v="1"/>
    <x v="0"/>
    <x v="0"/>
    <x v="0"/>
    <s v="Ongoing"/>
    <x v="0"/>
    <n v="30"/>
    <m/>
    <m/>
    <m/>
    <m/>
    <m/>
    <m/>
    <m/>
    <m/>
    <m/>
    <m/>
    <n v="60"/>
    <n v="60"/>
    <n v="60"/>
    <n v="60"/>
    <n v="30"/>
    <n v="30"/>
    <n v="30"/>
    <n v="30"/>
    <n v="30"/>
    <n v="30"/>
    <n v="30"/>
    <n v="30"/>
  </r>
  <r>
    <x v="1"/>
    <s v="Maintenance"/>
    <m/>
    <s v="Job Abends/Production support"/>
    <s v="RRS"/>
    <x v="1"/>
    <s v="Cobol, DB2"/>
    <s v="CARE-MF"/>
    <s v="James Koernig"/>
    <x v="1"/>
    <x v="0"/>
    <x v="0"/>
    <x v="0"/>
    <s v="Ongoing"/>
    <x v="0"/>
    <n v="30"/>
    <m/>
    <m/>
    <m/>
    <m/>
    <m/>
    <m/>
    <m/>
    <m/>
    <m/>
    <m/>
    <n v="15"/>
    <n v="15"/>
    <n v="15"/>
    <n v="15"/>
    <n v="30"/>
    <n v="30"/>
    <n v="30"/>
    <n v="30"/>
    <n v="30"/>
    <n v="30"/>
    <n v="30"/>
    <n v="30"/>
  </r>
  <r>
    <x v="1"/>
    <s v="Maintenance"/>
    <m/>
    <s v="Releif Testing - CST"/>
    <s v="SAFARI-MF"/>
    <x v="1"/>
    <s v="Cobol, DB2"/>
    <s v="CARE-MF"/>
    <s v="James Koernig"/>
    <x v="1"/>
    <x v="0"/>
    <x v="0"/>
    <x v="0"/>
    <s v="Ongoing"/>
    <x v="0"/>
    <n v="15"/>
    <m/>
    <m/>
    <m/>
    <m/>
    <m/>
    <m/>
    <m/>
    <m/>
    <m/>
    <m/>
    <n v="15"/>
    <n v="15"/>
    <n v="15"/>
    <n v="15"/>
    <n v="15"/>
    <n v="15"/>
    <n v="15"/>
    <n v="15"/>
    <n v="15"/>
    <n v="15"/>
    <n v="15"/>
    <n v="15"/>
  </r>
  <r>
    <x v="1"/>
    <s v="Maintenance"/>
    <m/>
    <s v="Book Close Activity"/>
    <s v="SAFARI-MF"/>
    <x v="1"/>
    <s v="Cobol, DB2"/>
    <s v="CARE-MF"/>
    <s v="James Koernig"/>
    <x v="1"/>
    <x v="0"/>
    <x v="0"/>
    <x v="0"/>
    <s v="Ongoing"/>
    <x v="0"/>
    <n v="25"/>
    <m/>
    <m/>
    <m/>
    <m/>
    <m/>
    <m/>
    <m/>
    <m/>
    <m/>
    <m/>
    <n v="25"/>
    <n v="25"/>
    <n v="25"/>
    <n v="25"/>
    <n v="25"/>
    <n v="25"/>
    <n v="25"/>
    <n v="25"/>
    <n v="25"/>
    <n v="25"/>
    <n v="25"/>
    <n v="25"/>
  </r>
  <r>
    <x v="0"/>
    <s v="PID"/>
    <m/>
    <s v="PID  -308250a -ABPS Informix Migration"/>
    <s v="RRS"/>
    <x v="1"/>
    <s v="Cobol, DB2"/>
    <s v="CARE-MF"/>
    <s v="James Koernig"/>
    <x v="1"/>
    <x v="0"/>
    <x v="0"/>
    <x v="9"/>
    <s v="Aug-22"/>
    <x v="0"/>
    <n v="115"/>
    <m/>
    <m/>
    <m/>
    <m/>
    <m/>
    <m/>
    <m/>
    <m/>
    <m/>
    <m/>
    <n v="95"/>
    <n v="20"/>
    <m/>
    <m/>
    <m/>
    <m/>
    <m/>
    <m/>
    <m/>
    <m/>
    <m/>
    <m/>
  </r>
  <r>
    <x v="0"/>
    <s v="SMB"/>
    <m/>
    <s v="SMB 1978639 - Syncsort/IEBGENER_x000a__x000a_"/>
    <s v="SAFARI-MF"/>
    <x v="1"/>
    <s v="Cobol, DB2"/>
    <s v="CARE-MF"/>
    <s v="James Koernig"/>
    <x v="1"/>
    <x v="0"/>
    <x v="0"/>
    <x v="4"/>
    <s v="Jul-22"/>
    <x v="0"/>
    <n v="75"/>
    <m/>
    <m/>
    <m/>
    <m/>
    <m/>
    <m/>
    <m/>
    <m/>
    <m/>
    <m/>
    <n v="30"/>
    <m/>
    <m/>
    <m/>
    <m/>
    <m/>
    <m/>
    <m/>
    <m/>
    <m/>
    <m/>
    <m/>
  </r>
  <r>
    <x v="0"/>
    <s v="SMB"/>
    <m/>
    <s v="SMB 1978639 - Syncsort/IEBGENER_x000a__x000a_"/>
    <s v="RRS"/>
    <x v="1"/>
    <s v="Cobol, DB2"/>
    <s v="CARE-MF"/>
    <s v="James Koernig"/>
    <x v="1"/>
    <x v="0"/>
    <x v="0"/>
    <x v="4"/>
    <s v="Jul-22"/>
    <x v="0"/>
    <n v="40"/>
    <m/>
    <m/>
    <m/>
    <m/>
    <m/>
    <m/>
    <m/>
    <m/>
    <m/>
    <m/>
    <n v="30"/>
    <m/>
    <m/>
    <m/>
    <m/>
    <m/>
    <m/>
    <m/>
    <m/>
    <m/>
    <m/>
    <m/>
  </r>
  <r>
    <x v="1"/>
    <s v="RD"/>
    <m/>
    <s v="RD-1574 : SAFARI MF REPORTING :Daily task to prepare reconciliation reports. Two reports are automated. Looking for ABPS and RRS."/>
    <s v="SAFARI-MF"/>
    <x v="1"/>
    <s v="Cobol, DB2"/>
    <s v="CARE-MF"/>
    <s v="James Koernig"/>
    <x v="1"/>
    <x v="0"/>
    <x v="0"/>
    <x v="0"/>
    <s v="Ongoing"/>
    <x v="0"/>
    <n v="40"/>
    <m/>
    <m/>
    <m/>
    <m/>
    <m/>
    <m/>
    <m/>
    <m/>
    <m/>
    <m/>
    <n v="40"/>
    <n v="40"/>
    <n v="40"/>
    <n v="40"/>
    <n v="40"/>
    <n v="40"/>
    <n v="40"/>
    <n v="40"/>
    <n v="40"/>
    <n v="40"/>
    <n v="40"/>
    <n v="40"/>
  </r>
  <r>
    <x v="0"/>
    <s v="PID"/>
    <m/>
    <s v="Mandate 107 Suicide Prevention Hotline Fee for Telco Accounts 988 CR235042"/>
    <s v="CR"/>
    <x v="1"/>
    <s v="Cobol, DB2"/>
    <m/>
    <s v="Ruben Rodriguez "/>
    <x v="0"/>
    <x v="2"/>
    <x v="2"/>
    <x v="4"/>
    <s v="Jul-22"/>
    <x v="0"/>
    <n v="100"/>
    <m/>
    <m/>
    <m/>
    <m/>
    <m/>
    <m/>
    <m/>
    <m/>
    <m/>
    <m/>
    <n v="100"/>
    <m/>
    <m/>
    <m/>
    <m/>
    <m/>
    <m/>
    <m/>
    <m/>
    <m/>
    <m/>
    <m/>
  </r>
  <r>
    <x v="1"/>
    <s v="Maintenance"/>
    <n v="12"/>
    <s v="TL-Mgnmt’- Rakesh"/>
    <s v="GRP-WB-BPP1"/>
    <x v="1"/>
    <s v="Cobol, DB2"/>
    <s v="WB-BPP1"/>
    <s v="Ruben Rodriguez "/>
    <x v="0"/>
    <x v="3"/>
    <x v="0"/>
    <x v="0"/>
    <s v="Ongoing"/>
    <x v="0"/>
    <m/>
    <m/>
    <m/>
    <m/>
    <m/>
    <m/>
    <m/>
    <m/>
    <m/>
    <m/>
    <m/>
    <n v="86"/>
    <n v="86"/>
    <n v="86"/>
    <n v="86"/>
    <n v="86"/>
    <n v="86"/>
    <n v="86"/>
    <n v="86"/>
    <n v="86"/>
    <n v="86"/>
    <n v="86"/>
    <n v="86"/>
  </r>
  <r>
    <x v="0"/>
    <s v="PID"/>
    <m/>
    <s v="PMT 409937 - Add CAC to UUT in Telco West Biller  CR230335"/>
    <s v="T&amp;S"/>
    <x v="1"/>
    <s v="Cobol, DB2"/>
    <s v="WB-BPP1"/>
    <s v="Ruben Rodriguez "/>
    <x v="0"/>
    <x v="3"/>
    <x v="0"/>
    <x v="5"/>
    <s v="Nov-22"/>
    <x v="0"/>
    <n v="360"/>
    <m/>
    <m/>
    <m/>
    <m/>
    <m/>
    <m/>
    <m/>
    <m/>
    <m/>
    <m/>
    <n v="70"/>
    <n v="150"/>
    <n v="80"/>
    <n v="50"/>
    <n v="10"/>
    <m/>
    <m/>
    <m/>
    <m/>
    <m/>
    <m/>
    <m/>
  </r>
  <r>
    <x v="0"/>
    <s v="PID"/>
    <m/>
    <s v="PMT 409937 - Add CAC to UUT in Telco West Biller  CR230335"/>
    <s v="CR"/>
    <x v="1"/>
    <s v="Cobol, DB2"/>
    <s v="WB-BPP1"/>
    <s v="Ruben Rodriguez "/>
    <x v="0"/>
    <x v="3"/>
    <x v="0"/>
    <x v="5"/>
    <s v="Nov-22"/>
    <x v="0"/>
    <n v="90"/>
    <m/>
    <m/>
    <m/>
    <m/>
    <m/>
    <m/>
    <m/>
    <m/>
    <m/>
    <m/>
    <n v="30"/>
    <n v="30"/>
    <n v="10"/>
    <n v="10"/>
    <n v="10"/>
    <m/>
    <m/>
    <m/>
    <m/>
    <m/>
    <m/>
    <m/>
  </r>
  <r>
    <x v="0"/>
    <s v="PID"/>
    <m/>
    <s v="PMT 409937 - Add CAC to UUT in Telco West Biller  CR230335"/>
    <s v="BDI"/>
    <x v="1"/>
    <s v="Cobol, DB2"/>
    <s v="WB-BPP1"/>
    <s v="Ruben Rodriguez "/>
    <x v="0"/>
    <x v="3"/>
    <x v="0"/>
    <x v="5"/>
    <s v="Nov-22"/>
    <x v="0"/>
    <n v="130"/>
    <m/>
    <m/>
    <m/>
    <m/>
    <m/>
    <m/>
    <m/>
    <m/>
    <m/>
    <m/>
    <n v="30"/>
    <n v="50"/>
    <n v="20"/>
    <n v="20"/>
    <n v="10"/>
    <m/>
    <m/>
    <m/>
    <m/>
    <m/>
    <m/>
    <m/>
  </r>
  <r>
    <x v="0"/>
    <s v="SMB"/>
    <m/>
    <s v="WIN11 Certification"/>
    <s v="RTM"/>
    <x v="1"/>
    <s v="Cobol, DB2"/>
    <s v="WB-BPP1"/>
    <s v="Ruben Rodriguez "/>
    <x v="0"/>
    <x v="3"/>
    <x v="0"/>
    <x v="9"/>
    <s v="Aug-22"/>
    <x v="0"/>
    <n v="65"/>
    <m/>
    <m/>
    <m/>
    <m/>
    <m/>
    <m/>
    <m/>
    <m/>
    <m/>
    <m/>
    <n v="35"/>
    <n v="30"/>
    <m/>
    <m/>
    <m/>
    <m/>
    <m/>
    <m/>
    <m/>
    <m/>
    <m/>
    <m/>
  </r>
  <r>
    <x v="0"/>
    <s v="SMB"/>
    <m/>
    <s v="WIN11 Certification"/>
    <s v="SD/SU"/>
    <x v="1"/>
    <s v="Cobol, DB2"/>
    <s v="WB-BPP1"/>
    <s v="Ruben Rodriguez "/>
    <x v="0"/>
    <x v="3"/>
    <x v="0"/>
    <x v="9"/>
    <s v="Aug-22"/>
    <x v="0"/>
    <n v="65"/>
    <m/>
    <m/>
    <m/>
    <m/>
    <m/>
    <m/>
    <m/>
    <m/>
    <m/>
    <m/>
    <n v="35"/>
    <n v="30"/>
    <m/>
    <m/>
    <m/>
    <m/>
    <m/>
    <m/>
    <m/>
    <m/>
    <m/>
    <m/>
  </r>
  <r>
    <x v="1"/>
    <s v="MWR"/>
    <m/>
    <s v="MWR 1992445 - PRDB stop transmission of files to BDR - PR73"/>
    <s v="PRDB"/>
    <x v="1"/>
    <s v="Cobol, DB2"/>
    <s v="WB-BPP1"/>
    <s v="Ruben Rodriguez "/>
    <x v="0"/>
    <x v="3"/>
    <x v="0"/>
    <x v="9"/>
    <s v="Aug-22"/>
    <x v="0"/>
    <n v="50"/>
    <m/>
    <m/>
    <m/>
    <m/>
    <m/>
    <m/>
    <m/>
    <m/>
    <m/>
    <m/>
    <m/>
    <n v="50"/>
    <m/>
    <m/>
    <m/>
    <m/>
    <m/>
    <m/>
    <m/>
    <m/>
    <m/>
    <m/>
  </r>
  <r>
    <x v="0"/>
    <s v="PID"/>
    <m/>
    <s v="Calnet Phase 4 account correction "/>
    <s v="CR"/>
    <x v="1"/>
    <s v="Cobol, DB2"/>
    <s v="WB-BPP1"/>
    <s v="Ruben Rodriguez "/>
    <x v="0"/>
    <x v="3"/>
    <x v="0"/>
    <x v="4"/>
    <s v="Jul-22"/>
    <x v="0"/>
    <n v="45"/>
    <m/>
    <m/>
    <m/>
    <m/>
    <m/>
    <m/>
    <m/>
    <m/>
    <m/>
    <m/>
    <n v="45"/>
    <m/>
    <m/>
    <m/>
    <m/>
    <m/>
    <m/>
    <m/>
    <m/>
    <m/>
    <m/>
    <m/>
  </r>
  <r>
    <x v="0"/>
    <s v="PID"/>
    <m/>
    <s v="501214, 328680a Vista Mobility Retirement"/>
    <s v="ED"/>
    <x v="1"/>
    <s v="Cobol, DB2"/>
    <s v="WB-BPP1"/>
    <s v="Ruben Rodriguez "/>
    <x v="0"/>
    <x v="3"/>
    <x v="0"/>
    <x v="1"/>
    <s v="Dec-22"/>
    <x v="0"/>
    <n v="80"/>
    <m/>
    <m/>
    <m/>
    <m/>
    <m/>
    <m/>
    <m/>
    <m/>
    <m/>
    <m/>
    <n v="20"/>
    <n v="20"/>
    <n v="10"/>
    <n v="10"/>
    <n v="10"/>
    <n v="10"/>
    <m/>
    <m/>
    <m/>
    <m/>
    <m/>
    <m/>
  </r>
  <r>
    <x v="0"/>
    <s v="PID"/>
    <m/>
    <s v="Replace Everest CX0447 EDW (support)"/>
    <s v="BDI"/>
    <x v="1"/>
    <s v="Cobol, DB2"/>
    <s v="WB-BPP1"/>
    <s v="Ruben Rodriguez "/>
    <x v="0"/>
    <x v="3"/>
    <x v="0"/>
    <x v="2"/>
    <s v="Feb-23"/>
    <x v="0"/>
    <n v="140"/>
    <m/>
    <m/>
    <m/>
    <m/>
    <m/>
    <m/>
    <m/>
    <m/>
    <m/>
    <m/>
    <n v="60"/>
    <n v="20"/>
    <n v="20"/>
    <n v="10"/>
    <n v="10"/>
    <n v="10"/>
    <n v="10"/>
    <m/>
    <m/>
    <m/>
    <m/>
    <m/>
  </r>
  <r>
    <x v="0"/>
    <s v="SMB"/>
    <m/>
    <s v="Syncsort upgrade"/>
    <s v="CR"/>
    <x v="1"/>
    <s v="Cobol, DB2"/>
    <s v="WB-BPP1"/>
    <s v="Ruben Rodriguez "/>
    <x v="0"/>
    <x v="3"/>
    <x v="0"/>
    <x v="9"/>
    <s v="Aug-22"/>
    <x v="0"/>
    <n v="22"/>
    <m/>
    <m/>
    <m/>
    <m/>
    <m/>
    <m/>
    <m/>
    <m/>
    <m/>
    <m/>
    <n v="10"/>
    <n v="12"/>
    <m/>
    <m/>
    <m/>
    <m/>
    <m/>
    <m/>
    <m/>
    <m/>
    <m/>
    <m/>
  </r>
  <r>
    <x v="1"/>
    <s v="RD"/>
    <m/>
    <s v="RD2338 2022.07.01 W NV TDD Increase Rate Change"/>
    <s v="CR"/>
    <x v="1"/>
    <s v="Cobol, DB2"/>
    <s v="WB-BPP1"/>
    <s v="Ruben Rodriguez "/>
    <x v="0"/>
    <x v="3"/>
    <x v="0"/>
    <x v="4"/>
    <s v="Jul-22"/>
    <x v="0"/>
    <n v="6"/>
    <m/>
    <m/>
    <m/>
    <m/>
    <m/>
    <m/>
    <m/>
    <m/>
    <m/>
    <m/>
    <m/>
    <m/>
    <m/>
    <m/>
    <m/>
    <m/>
    <m/>
    <m/>
    <m/>
    <m/>
    <m/>
    <m/>
  </r>
  <r>
    <x v="1"/>
    <s v="RD"/>
    <m/>
    <s v="RD1864 - Expedite 2022.07.01  Access Line NV Rate Changes"/>
    <s v="CR"/>
    <x v="1"/>
    <s v="Cobol, DB2"/>
    <s v="WB-BPP1"/>
    <s v="Ruben Rodriguez "/>
    <x v="0"/>
    <x v="3"/>
    <x v="0"/>
    <x v="4"/>
    <s v="Jul-22"/>
    <x v="0"/>
    <n v="80"/>
    <m/>
    <m/>
    <m/>
    <m/>
    <m/>
    <m/>
    <m/>
    <m/>
    <m/>
    <m/>
    <m/>
    <m/>
    <m/>
    <m/>
    <m/>
    <m/>
    <m/>
    <m/>
    <m/>
    <m/>
    <m/>
    <m/>
  </r>
  <r>
    <x v="1"/>
    <s v="RD"/>
    <m/>
    <s v="RD0621 CR-2207-0536 "/>
    <s v="BDI"/>
    <x v="1"/>
    <s v="Cobol, DB2"/>
    <s v="WB-BPP1"/>
    <s v="Ruben Rodriguez "/>
    <x v="0"/>
    <x v="3"/>
    <x v="0"/>
    <x v="4"/>
    <s v="Jul-22"/>
    <x v="0"/>
    <n v="4"/>
    <m/>
    <m/>
    <m/>
    <m/>
    <m/>
    <m/>
    <m/>
    <m/>
    <m/>
    <m/>
    <m/>
    <m/>
    <m/>
    <m/>
    <m/>
    <m/>
    <m/>
    <m/>
    <m/>
    <m/>
    <m/>
    <m/>
  </r>
  <r>
    <x v="1"/>
    <s v="RD"/>
    <m/>
    <s v="RD2319 - Expetite_2022.08.01 W CA Business Access Lines and Trunk"/>
    <s v="CR"/>
    <x v="1"/>
    <s v="Cobol, DB2"/>
    <s v="WB-BPP1"/>
    <s v="Ruben Rodriguez "/>
    <x v="0"/>
    <x v="3"/>
    <x v="0"/>
    <x v="9"/>
    <s v="Aug-22"/>
    <x v="0"/>
    <n v="80"/>
    <m/>
    <m/>
    <m/>
    <m/>
    <m/>
    <m/>
    <m/>
    <m/>
    <m/>
    <m/>
    <m/>
    <m/>
    <m/>
    <m/>
    <m/>
    <m/>
    <m/>
    <m/>
    <m/>
    <m/>
    <m/>
    <m/>
  </r>
  <r>
    <x v="1"/>
    <s v="RD"/>
    <m/>
    <s v="RD2319 - Expetite_2022.08.01 W NV Business Access Lines and Trunk"/>
    <s v="CR"/>
    <x v="1"/>
    <s v="Cobol, DB2"/>
    <s v="WB-BPP1"/>
    <s v="Ruben Rodriguez "/>
    <x v="0"/>
    <x v="3"/>
    <x v="0"/>
    <x v="9"/>
    <s v="Aug-22"/>
    <x v="0"/>
    <n v="80"/>
    <m/>
    <m/>
    <m/>
    <m/>
    <m/>
    <m/>
    <m/>
    <m/>
    <m/>
    <m/>
    <m/>
    <m/>
    <m/>
    <m/>
    <m/>
    <m/>
    <m/>
    <m/>
    <m/>
    <m/>
    <m/>
    <m/>
  </r>
  <r>
    <x v="1"/>
    <s v="RD"/>
    <n v="12"/>
    <s v="Continuous RD work for DVCI applications"/>
    <s v="GRP-WB-BPP1"/>
    <x v="1"/>
    <s v="Cobol, DB2"/>
    <s v="WB-BPP1"/>
    <s v="Ruben Rodriguez "/>
    <x v="0"/>
    <x v="3"/>
    <x v="0"/>
    <x v="0"/>
    <s v="Ongoing"/>
    <x v="0"/>
    <m/>
    <m/>
    <m/>
    <m/>
    <m/>
    <m/>
    <m/>
    <m/>
    <m/>
    <m/>
    <m/>
    <n v="200"/>
    <n v="200"/>
    <n v="200"/>
    <n v="200"/>
    <n v="150"/>
    <n v="150"/>
    <n v="150"/>
    <n v="150"/>
    <n v="150"/>
    <n v="150"/>
    <n v="150"/>
    <n v="150"/>
  </r>
  <r>
    <x v="1"/>
    <s v="Maintenance"/>
    <n v="12"/>
    <s v="PSA activities - Rolebase maintenance &amp; verification of role on monthly basis, access request , updates in archer tool to maintain existing access of rolebase, Approval of access request as Guardian."/>
    <s v="GRP-WB-BPP1"/>
    <x v="1"/>
    <s v="Cobol, DB2"/>
    <s v="WB-BPP1"/>
    <s v="Ruben Rodriguez "/>
    <x v="0"/>
    <x v="3"/>
    <x v="0"/>
    <x v="0"/>
    <s v="Ongoing"/>
    <x v="0"/>
    <m/>
    <m/>
    <m/>
    <m/>
    <m/>
    <m/>
    <m/>
    <m/>
    <m/>
    <m/>
    <m/>
    <n v="450"/>
    <n v="450"/>
    <n v="450"/>
    <n v="450"/>
    <n v="30"/>
    <n v="30"/>
    <n v="30"/>
    <n v="30"/>
    <n v="30"/>
    <n v="30"/>
    <n v="30"/>
    <n v="30"/>
  </r>
  <r>
    <x v="1"/>
    <s v="Maintenance"/>
    <n v="12"/>
    <s v="Master Calendar update activity, LNP update activity, AVT Scans, SPI data assessment, SOX audit request for Billing/Rating area, Service order rate calculation, RIM updates &amp; validation."/>
    <s v="GRP-WB-BPP1"/>
    <x v="1"/>
    <s v="Cobol, DB2"/>
    <s v="WB-BPP1"/>
    <s v="Ruben Rodriguez "/>
    <x v="0"/>
    <x v="3"/>
    <x v="0"/>
    <x v="0"/>
    <s v="Ongoing"/>
    <x v="0"/>
    <m/>
    <m/>
    <m/>
    <m/>
    <m/>
    <m/>
    <m/>
    <m/>
    <m/>
    <m/>
    <m/>
    <m/>
    <m/>
    <m/>
    <m/>
    <n v="60"/>
    <n v="60"/>
    <n v="60"/>
    <n v="60"/>
    <n v="60"/>
    <n v="60"/>
    <n v="60"/>
    <n v="60"/>
  </r>
  <r>
    <x v="1"/>
    <s v="Maintenance"/>
    <n v="12"/>
    <s v="Adhoc queries such as Service order error &amp; tax/surcharge/discount calculation if required, Live defects, Interfacing application queries and Client Queries, System Documentation "/>
    <s v="GRP-WB-BPP1"/>
    <x v="1"/>
    <s v="Cobol, DB2"/>
    <s v="WB-BPP1"/>
    <s v="Ruben Rodriguez "/>
    <x v="0"/>
    <x v="3"/>
    <x v="0"/>
    <x v="0"/>
    <s v="Ongoing"/>
    <x v="0"/>
    <m/>
    <m/>
    <m/>
    <m/>
    <m/>
    <m/>
    <m/>
    <m/>
    <m/>
    <m/>
    <m/>
    <m/>
    <m/>
    <m/>
    <m/>
    <n v="90"/>
    <n v="90"/>
    <n v="180"/>
    <n v="180"/>
    <n v="180"/>
    <n v="180"/>
    <n v="180"/>
    <n v="180"/>
  </r>
  <r>
    <x v="1"/>
    <s v="Maintenance"/>
    <n v="12"/>
    <s v="Job Abends/Production support"/>
    <s v="GRP-WB-BPP1"/>
    <x v="1"/>
    <s v="Cobol, DB2"/>
    <s v="WB-BPP1"/>
    <s v="Ruben Rodriguez "/>
    <x v="0"/>
    <x v="3"/>
    <x v="0"/>
    <x v="0"/>
    <s v="Ongoing"/>
    <x v="0"/>
    <m/>
    <m/>
    <m/>
    <m/>
    <m/>
    <m/>
    <m/>
    <m/>
    <m/>
    <m/>
    <m/>
    <n v="172"/>
    <n v="172"/>
    <n v="172"/>
    <n v="172"/>
    <n v="60"/>
    <n v="60"/>
    <n v="40"/>
    <n v="60"/>
    <n v="60"/>
    <n v="60"/>
    <n v="60"/>
    <n v="60"/>
  </r>
  <r>
    <x v="1"/>
    <s v="Maintenance"/>
    <n v="12"/>
    <s v="ST Environment  setup support/RTS Defect/RTS support"/>
    <s v="GRP-WB-BPP1"/>
    <x v="1"/>
    <s v="Cobol, DB2"/>
    <s v="WB-BPP1"/>
    <s v="Ruben Rodriguez "/>
    <x v="0"/>
    <x v="3"/>
    <x v="0"/>
    <x v="0"/>
    <s v="Ongoing"/>
    <x v="0"/>
    <m/>
    <m/>
    <m/>
    <m/>
    <m/>
    <m/>
    <m/>
    <m/>
    <m/>
    <m/>
    <m/>
    <n v="86"/>
    <n v="86"/>
    <n v="86"/>
    <n v="86"/>
    <n v="30"/>
    <n v="30"/>
    <n v="20"/>
    <n v="30"/>
    <n v="30"/>
    <n v="30"/>
    <n v="30"/>
    <n v="30"/>
  </r>
  <r>
    <x v="1"/>
    <s v="Maintenance"/>
    <n v="12"/>
    <s v="Weekly/Bi-weekly Meetings/Other Meetings "/>
    <s v="GRP-WB-BPP1"/>
    <x v="1"/>
    <s v="Cobol, DB2"/>
    <s v="WB-BPP1"/>
    <s v="Ruben Rodriguez "/>
    <x v="0"/>
    <x v="3"/>
    <x v="0"/>
    <x v="0"/>
    <s v="Ongoing"/>
    <x v="0"/>
    <m/>
    <m/>
    <m/>
    <m/>
    <m/>
    <m/>
    <m/>
    <m/>
    <m/>
    <m/>
    <m/>
    <n v="86"/>
    <n v="86"/>
    <n v="86"/>
    <n v="86"/>
    <n v="50"/>
    <n v="50"/>
    <n v="60"/>
    <n v="50"/>
    <n v="50"/>
    <n v="50"/>
    <n v="50"/>
    <n v="50"/>
  </r>
  <r>
    <x v="0"/>
    <s v="PID"/>
    <n v="7"/>
    <s v="504693 - SecMod SDP W Billing SPI in text field SOFE for 24.02"/>
    <s v="EM"/>
    <x v="1"/>
    <s v="Cobol, DB2"/>
    <s v="WB-SAMW"/>
    <s v="Ruben Rodriguez "/>
    <x v="0"/>
    <x v="4"/>
    <x v="0"/>
    <x v="10"/>
    <s v="Dec-23"/>
    <x v="0"/>
    <n v="960"/>
    <m/>
    <m/>
    <m/>
    <m/>
    <m/>
    <m/>
    <m/>
    <m/>
    <m/>
    <m/>
    <m/>
    <m/>
    <m/>
    <m/>
    <m/>
    <m/>
    <m/>
    <m/>
    <m/>
    <m/>
    <m/>
    <m/>
  </r>
  <r>
    <x v="0"/>
    <s v="PID"/>
    <n v="7"/>
    <s v="504693 - SecMod SDP W Billing SPI in text field SOFE for 24.02"/>
    <s v="SOFE"/>
    <x v="1"/>
    <s v="Cobol, DB2"/>
    <s v="WB-SAMW"/>
    <s v="Ruben Rodriguez "/>
    <x v="0"/>
    <x v="4"/>
    <x v="0"/>
    <x v="10"/>
    <s v="Dec-23"/>
    <x v="0"/>
    <n v="420"/>
    <m/>
    <m/>
    <m/>
    <m/>
    <m/>
    <m/>
    <m/>
    <m/>
    <m/>
    <m/>
    <m/>
    <m/>
    <m/>
    <m/>
    <m/>
    <m/>
    <m/>
    <m/>
    <m/>
    <m/>
    <m/>
    <m/>
  </r>
  <r>
    <x v="0"/>
    <s v="PID"/>
    <m/>
    <s v="PMT 503710- AMI/MAP-Application retirement"/>
    <s v="AMI/MAP"/>
    <x v="1"/>
    <s v="COBOL, Teradata"/>
    <s v="SALES"/>
    <s v="Ruben Rodriguez "/>
    <x v="0"/>
    <x v="4"/>
    <x v="0"/>
    <x v="3"/>
    <s v="On hold"/>
    <x v="1"/>
    <n v="2185"/>
    <m/>
    <m/>
    <m/>
    <m/>
    <m/>
    <m/>
    <m/>
    <m/>
    <m/>
    <m/>
    <m/>
    <m/>
    <m/>
    <m/>
    <m/>
    <m/>
    <m/>
    <m/>
    <m/>
    <m/>
    <m/>
    <m/>
  </r>
  <r>
    <x v="0"/>
    <s v="PID"/>
    <m/>
    <s v="506167, 325555c, CR232750, Late Impact OOM, DCC RET 8716 CX0403 Strategic Account Marking LPBK"/>
    <s v="AMI/MAP"/>
    <x v="1"/>
    <s v="COBOL, Teradata"/>
    <s v="SALES"/>
    <s v="Ruben Rodriguez "/>
    <x v="0"/>
    <x v="4"/>
    <x v="0"/>
    <x v="2"/>
    <s v="Feb-23"/>
    <x v="1"/>
    <n v="350"/>
    <m/>
    <m/>
    <m/>
    <m/>
    <m/>
    <m/>
    <m/>
    <m/>
    <m/>
    <m/>
    <m/>
    <m/>
    <m/>
    <m/>
    <m/>
    <m/>
    <m/>
    <m/>
    <m/>
    <m/>
    <m/>
    <m/>
  </r>
  <r>
    <x v="0"/>
    <s v="PID"/>
    <n v="7"/>
    <s v="PMT 493546 - Calnet MSO P5 conversion"/>
    <s v="EM"/>
    <x v="1"/>
    <s v="Cobol, DB2"/>
    <s v="WB-SAMW"/>
    <s v="Ruben Rodriguez "/>
    <x v="0"/>
    <x v="4"/>
    <x v="0"/>
    <x v="11"/>
    <s v="Oct-22"/>
    <x v="0"/>
    <n v="600"/>
    <m/>
    <m/>
    <m/>
    <m/>
    <m/>
    <m/>
    <m/>
    <m/>
    <m/>
    <m/>
    <m/>
    <m/>
    <n v="50"/>
    <n v="450"/>
    <n v="100"/>
    <m/>
    <m/>
    <m/>
    <m/>
    <m/>
    <m/>
    <m/>
  </r>
  <r>
    <x v="0"/>
    <s v="PID"/>
    <n v="7"/>
    <s v="PMT 493546 - Calnet MSO P5 conversion"/>
    <s v="SOFE"/>
    <x v="1"/>
    <s v="Cobol, DB2"/>
    <s v="WB-SAMW"/>
    <s v="Ruben Rodriguez "/>
    <x v="0"/>
    <x v="4"/>
    <x v="0"/>
    <x v="11"/>
    <s v="Oct-22"/>
    <x v="0"/>
    <n v="96"/>
    <m/>
    <m/>
    <m/>
    <m/>
    <m/>
    <m/>
    <m/>
    <m/>
    <m/>
    <m/>
    <m/>
    <m/>
    <n v="10"/>
    <n v="66"/>
    <n v="20"/>
    <m/>
    <m/>
    <m/>
    <m/>
    <m/>
    <m/>
    <m/>
  </r>
  <r>
    <x v="0"/>
    <s v="PID"/>
    <n v="7"/>
    <s v="PMT 493546 - Calnet MSO P6 conversion"/>
    <s v="GRP-WB-SAMW"/>
    <x v="1"/>
    <s v="Cobol, DB2"/>
    <s v="WB-SAMW"/>
    <s v="Ruben Rodriguez "/>
    <x v="0"/>
    <x v="4"/>
    <x v="0"/>
    <x v="12"/>
    <s v="Mar-23"/>
    <x v="0"/>
    <n v="1345"/>
    <m/>
    <m/>
    <m/>
    <m/>
    <m/>
    <m/>
    <m/>
    <m/>
    <m/>
    <m/>
    <m/>
    <m/>
    <m/>
    <m/>
    <m/>
    <m/>
    <m/>
    <n v="100"/>
    <n v="885"/>
    <n v="360"/>
    <m/>
    <m/>
  </r>
  <r>
    <x v="0"/>
    <s v="PID"/>
    <n v="7"/>
    <s v="PMT 493546 - Calnet MSO P5 conversion"/>
    <s v="WP"/>
    <x v="1"/>
    <s v="Cobol, DB2"/>
    <s v="WB-SAMW"/>
    <s v="Ruben Rodriguez "/>
    <x v="0"/>
    <x v="4"/>
    <x v="0"/>
    <x v="11"/>
    <s v="Oct-22"/>
    <x v="0"/>
    <n v="88"/>
    <m/>
    <m/>
    <m/>
    <m/>
    <m/>
    <m/>
    <m/>
    <m/>
    <m/>
    <m/>
    <m/>
    <m/>
    <n v="10"/>
    <n v="50"/>
    <n v="28"/>
    <m/>
    <m/>
    <m/>
    <m/>
    <m/>
    <m/>
    <m/>
  </r>
  <r>
    <x v="0"/>
    <s v="PID"/>
    <n v="7"/>
    <s v="PMT 493546 - Calnet MSO P5 conversion"/>
    <s v="PL 10"/>
    <x v="1"/>
    <s v="Cobol, DB2"/>
    <s v="WB-SAMW"/>
    <s v="Ruben Rodriguez "/>
    <x v="0"/>
    <x v="4"/>
    <x v="0"/>
    <x v="11"/>
    <s v="Oct-22"/>
    <x v="0"/>
    <n v="430"/>
    <m/>
    <m/>
    <m/>
    <m/>
    <m/>
    <m/>
    <m/>
    <m/>
    <m/>
    <m/>
    <m/>
    <m/>
    <n v="50"/>
    <n v="250"/>
    <n v="130"/>
    <m/>
    <m/>
    <m/>
    <m/>
    <m/>
    <m/>
    <m/>
  </r>
  <r>
    <x v="1"/>
    <s v="MWR"/>
    <n v="7"/>
    <s v="1994535 - WP master file update for NPU"/>
    <s v="WP"/>
    <x v="1"/>
    <s v="Cobol, DB2"/>
    <s v="WB-SAMW"/>
    <s v="Ruben Rodriguez "/>
    <x v="0"/>
    <x v="4"/>
    <x v="0"/>
    <x v="6"/>
    <s v="Sep-22"/>
    <x v="0"/>
    <n v="150"/>
    <m/>
    <m/>
    <m/>
    <m/>
    <m/>
    <m/>
    <m/>
    <m/>
    <m/>
    <m/>
    <m/>
    <m/>
    <n v="120"/>
    <n v="30"/>
    <m/>
    <m/>
    <m/>
    <m/>
    <m/>
    <m/>
    <m/>
    <m/>
  </r>
  <r>
    <x v="1"/>
    <s v="MWR"/>
    <n v="7"/>
    <s v="NPU rate fix"/>
    <s v="SOFE"/>
    <x v="1"/>
    <s v="Cobol, DB2"/>
    <s v="WB-SAMW"/>
    <s v="Ruben Rodriguez "/>
    <x v="0"/>
    <x v="4"/>
    <x v="0"/>
    <x v="9"/>
    <s v="Aug-22"/>
    <x v="0"/>
    <n v="120"/>
    <m/>
    <m/>
    <m/>
    <m/>
    <m/>
    <m/>
    <m/>
    <m/>
    <m/>
    <m/>
    <m/>
    <n v="120"/>
    <m/>
    <m/>
    <m/>
    <m/>
    <m/>
    <m/>
    <m/>
    <m/>
    <m/>
    <m/>
  </r>
  <r>
    <x v="1"/>
    <s v="RD"/>
    <n v="7"/>
    <s v="RD2338 2022.07.01 W NV TDD Increase Rate Change"/>
    <s v="EM"/>
    <x v="1"/>
    <s v="Cobol, DB2"/>
    <s v="WB-SAMW"/>
    <s v="Ruben Rodriguez "/>
    <x v="0"/>
    <x v="4"/>
    <x v="0"/>
    <x v="4"/>
    <s v="Jul-22"/>
    <x v="0"/>
    <n v="38"/>
    <m/>
    <m/>
    <m/>
    <m/>
    <m/>
    <m/>
    <m/>
    <m/>
    <m/>
    <m/>
    <m/>
    <m/>
    <m/>
    <m/>
    <m/>
    <m/>
    <m/>
    <m/>
    <m/>
    <m/>
    <m/>
    <m/>
  </r>
  <r>
    <x v="1"/>
    <s v="RD"/>
    <n v="7"/>
    <s v="RD1864 - Expedite 2022.07.01  Access Line NV Rate Changes"/>
    <s v="EM"/>
    <x v="1"/>
    <s v="Cobol, DB2"/>
    <s v="WB-SAMW"/>
    <s v="Ruben Rodriguez "/>
    <x v="0"/>
    <x v="4"/>
    <x v="0"/>
    <x v="4"/>
    <s v="Jul-22"/>
    <x v="0"/>
    <n v="55"/>
    <m/>
    <m/>
    <m/>
    <m/>
    <m/>
    <m/>
    <m/>
    <m/>
    <m/>
    <m/>
    <m/>
    <m/>
    <m/>
    <m/>
    <m/>
    <m/>
    <m/>
    <m/>
    <m/>
    <m/>
    <m/>
    <m/>
  </r>
  <r>
    <x v="1"/>
    <s v="RD"/>
    <n v="7"/>
    <s v="RD0933 2022.07.01 W 3Q22 EUCL Mandated"/>
    <s v="EM"/>
    <x v="1"/>
    <s v="Cobol, DB2"/>
    <s v="WB-SAMW"/>
    <s v="Ruben Rodriguez "/>
    <x v="0"/>
    <x v="4"/>
    <x v="0"/>
    <x v="4"/>
    <s v="Jul-22"/>
    <x v="0"/>
    <n v="38"/>
    <m/>
    <m/>
    <m/>
    <m/>
    <m/>
    <m/>
    <m/>
    <m/>
    <m/>
    <m/>
    <m/>
    <m/>
    <m/>
    <m/>
    <m/>
    <m/>
    <m/>
    <m/>
    <m/>
    <m/>
    <m/>
    <m/>
  </r>
  <r>
    <x v="1"/>
    <s v="RD"/>
    <n v="7"/>
    <s v="RD2319 - Expetite_2022.08.01 W CA Business Access Lines and Trunk"/>
    <s v="EM"/>
    <x v="1"/>
    <s v="Cobol, DB2"/>
    <s v="WB-SAMW"/>
    <s v="Ruben Rodriguez "/>
    <x v="0"/>
    <x v="4"/>
    <x v="0"/>
    <x v="9"/>
    <s v="Aug-22"/>
    <x v="0"/>
    <n v="90"/>
    <m/>
    <m/>
    <m/>
    <m/>
    <m/>
    <m/>
    <m/>
    <m/>
    <m/>
    <m/>
    <m/>
    <m/>
    <m/>
    <m/>
    <m/>
    <m/>
    <m/>
    <m/>
    <m/>
    <m/>
    <m/>
    <m/>
  </r>
  <r>
    <x v="1"/>
    <s v="RD"/>
    <n v="7"/>
    <s v="RD2319 - Expetite_2022.08.01 W NV Business Access Lines and Trunk"/>
    <s v="EM"/>
    <x v="1"/>
    <s v="Cobol, DB2"/>
    <s v="WB-SAMW"/>
    <s v="Ruben Rodriguez "/>
    <x v="0"/>
    <x v="4"/>
    <x v="0"/>
    <x v="9"/>
    <s v="Aug-22"/>
    <x v="0"/>
    <n v="90"/>
    <m/>
    <m/>
    <m/>
    <m/>
    <m/>
    <m/>
    <m/>
    <m/>
    <m/>
    <m/>
    <m/>
    <m/>
    <m/>
    <m/>
    <m/>
    <m/>
    <m/>
    <m/>
    <m/>
    <m/>
    <m/>
    <m/>
  </r>
  <r>
    <x v="1"/>
    <s v="RD"/>
    <n v="7"/>
    <s v="RD0506-CPI &amp; WP Monthly SPUFI"/>
    <s v="CPI"/>
    <x v="1"/>
    <s v="Cobol, DB2"/>
    <s v="WB-SAMW"/>
    <s v="Ruben Rodriguez "/>
    <x v="0"/>
    <x v="4"/>
    <x v="0"/>
    <x v="0"/>
    <s v="Ongoing"/>
    <x v="1"/>
    <n v="40"/>
    <m/>
    <m/>
    <m/>
    <m/>
    <m/>
    <m/>
    <m/>
    <m/>
    <m/>
    <m/>
    <m/>
    <m/>
    <m/>
    <m/>
    <m/>
    <m/>
    <m/>
    <m/>
    <m/>
    <m/>
    <m/>
    <m/>
  </r>
  <r>
    <x v="1"/>
    <s v="RD"/>
    <n v="7"/>
    <s v="RD0506-CPI &amp; WP Monthly SPUFI"/>
    <s v="WP"/>
    <x v="1"/>
    <s v="Cobol, DB2"/>
    <s v="WB-SAMW"/>
    <s v="Ruben Rodriguez "/>
    <x v="0"/>
    <x v="4"/>
    <x v="0"/>
    <x v="0"/>
    <s v="Ongoing"/>
    <x v="1"/>
    <n v="35.5"/>
    <m/>
    <m/>
    <m/>
    <m/>
    <m/>
    <m/>
    <m/>
    <m/>
    <m/>
    <m/>
    <m/>
    <m/>
    <m/>
    <m/>
    <m/>
    <m/>
    <m/>
    <m/>
    <m/>
    <m/>
    <m/>
    <m/>
  </r>
  <r>
    <x v="0"/>
    <s v="PID"/>
    <n v="7"/>
    <s v="Mandate 107 Suicide Prevention Hotline Fee for Telco Accounts 988 CR234419"/>
    <s v="EM"/>
    <x v="1"/>
    <s v="Cobol, DB2"/>
    <s v="WB-SAMW"/>
    <s v="Ruben Rodriguez "/>
    <x v="0"/>
    <x v="4"/>
    <x v="0"/>
    <x v="9"/>
    <s v="Aug-22"/>
    <x v="0"/>
    <n v="150"/>
    <m/>
    <m/>
    <m/>
    <m/>
    <m/>
    <m/>
    <m/>
    <m/>
    <m/>
    <m/>
    <n v="75"/>
    <n v="75"/>
    <m/>
    <m/>
    <m/>
    <m/>
    <m/>
    <m/>
    <m/>
    <m/>
    <m/>
    <m/>
  </r>
  <r>
    <x v="0"/>
    <s v="PID"/>
    <n v="7"/>
    <s v="Mandate P115 Inclusion of the percentage based UUT on CAC in the Telco West Biller"/>
    <s v="EM"/>
    <x v="1"/>
    <s v="Cobol, DB2"/>
    <s v="WB-SAMW"/>
    <s v="Ruben Rodriguez "/>
    <x v="0"/>
    <x v="4"/>
    <x v="0"/>
    <x v="5"/>
    <s v="Nov-22"/>
    <x v="0"/>
    <n v="150"/>
    <m/>
    <m/>
    <m/>
    <m/>
    <m/>
    <m/>
    <m/>
    <m/>
    <m/>
    <m/>
    <n v="40"/>
    <n v="40"/>
    <n v="40"/>
    <n v="20"/>
    <n v="10"/>
    <m/>
    <m/>
    <m/>
    <m/>
    <m/>
    <m/>
    <m/>
  </r>
  <r>
    <x v="1"/>
    <s v="RD"/>
    <n v="7"/>
    <s v="RD0933 - 2022.08.01 West PRI, BRI and Super Trunk ,ERF Rate change for CR-2206-0838"/>
    <s v="EM"/>
    <x v="1"/>
    <s v="Cobol, DB2"/>
    <s v="WB-SAMW"/>
    <s v="Ruben Rodriguez "/>
    <x v="0"/>
    <x v="4"/>
    <x v="0"/>
    <x v="9"/>
    <s v="Aug-22"/>
    <x v="0"/>
    <n v="38"/>
    <m/>
    <m/>
    <m/>
    <m/>
    <m/>
    <m/>
    <m/>
    <m/>
    <m/>
    <m/>
    <m/>
    <m/>
    <m/>
    <m/>
    <m/>
    <m/>
    <m/>
    <m/>
    <m/>
    <m/>
    <m/>
    <m/>
  </r>
  <r>
    <x v="1"/>
    <s v="RD"/>
    <n v="7"/>
    <s v="Continuous RD work for DVCI applications"/>
    <s v="GRP-WB-SAMW"/>
    <x v="1"/>
    <s v="Cobol, DB2"/>
    <s v="WB-SAMW"/>
    <s v="Ruben Rodriguez "/>
    <x v="1"/>
    <x v="4"/>
    <x v="0"/>
    <x v="0"/>
    <s v="Ongoing"/>
    <x v="0"/>
    <m/>
    <m/>
    <m/>
    <m/>
    <m/>
    <m/>
    <m/>
    <m/>
    <m/>
    <m/>
    <m/>
    <n v="150"/>
    <n v="150"/>
    <n v="150"/>
    <n v="150"/>
    <n v="230"/>
    <n v="192"/>
    <n v="160"/>
    <n v="240"/>
    <n v="170"/>
    <n v="170"/>
    <n v="170"/>
    <n v="170"/>
  </r>
  <r>
    <x v="1"/>
    <s v="Maintenance"/>
    <n v="7"/>
    <s v="PSA activities - Rolebase maintenance &amp; verification of role on monthly basis, access request , updates in archer tool to maintain existing access of rolebase, Approval of access request as Guardian"/>
    <s v="GRP-WB-SAMW"/>
    <x v="1"/>
    <s v="Cobol, DB2"/>
    <s v="WB-SAMW"/>
    <s v="Ruben Rodriguez "/>
    <x v="1"/>
    <x v="4"/>
    <x v="0"/>
    <x v="0"/>
    <s v="Ongoing"/>
    <x v="0"/>
    <m/>
    <m/>
    <m/>
    <m/>
    <m/>
    <m/>
    <m/>
    <m/>
    <m/>
    <m/>
    <m/>
    <m/>
    <m/>
    <m/>
    <m/>
    <n v="25"/>
    <n v="25"/>
    <n v="20"/>
    <n v="20"/>
    <n v="20"/>
    <n v="20"/>
    <n v="20"/>
    <n v="20"/>
  </r>
  <r>
    <x v="1"/>
    <s v="Maintenance"/>
    <n v="7"/>
    <s v="CL business &amp; small business reports , Hitlist reports, AVT Scans, SPI data assessment, 4th File population for WP, SOX audit request for rate change RDs, Service order rate calculation, RIM updates &amp; validation, Rate extraction from ERF rate files"/>
    <s v="GRP-WB-SAMW"/>
    <x v="1"/>
    <s v="Cobol, DB2"/>
    <s v="WB-SAMW"/>
    <s v="Ruben Rodriguez "/>
    <x v="1"/>
    <x v="4"/>
    <x v="0"/>
    <x v="0"/>
    <s v="Ongoing"/>
    <x v="0"/>
    <m/>
    <m/>
    <m/>
    <m/>
    <m/>
    <m/>
    <m/>
    <m/>
    <m/>
    <m/>
    <m/>
    <m/>
    <m/>
    <m/>
    <m/>
    <n v="110"/>
    <n v="80"/>
    <n v="70"/>
    <n v="70"/>
    <n v="70"/>
    <n v="70"/>
    <n v="70"/>
    <n v="70"/>
  </r>
  <r>
    <x v="1"/>
    <s v="Maintenance"/>
    <n v="7"/>
    <s v="Adhoc queries such as Service order error &amp; recovery if required, CAC error analysis, Live defects, Interfacing application queries and Client Queries, System Documentation, NDM issues_x000a_Note- Most of the queries come for SOFE,EM, PL10 &amp; ERF. We analyze the service order errors by looking at code &amp; perfroming chain testing between SOFE,EM &amp; PL10. These queries come from Service order writers and count varies for each month. If there is any data issue then EM does the recovery of production data."/>
    <s v="GRP-WB-SAMW"/>
    <x v="1"/>
    <s v="Cobol, DB2"/>
    <s v="WB-SAMW"/>
    <s v="Ruben Rodriguez "/>
    <x v="0"/>
    <x v="4"/>
    <x v="0"/>
    <x v="0"/>
    <s v="Ongoing"/>
    <x v="0"/>
    <m/>
    <m/>
    <m/>
    <m/>
    <m/>
    <m/>
    <m/>
    <m/>
    <m/>
    <m/>
    <m/>
    <n v="300"/>
    <n v="300"/>
    <n v="300"/>
    <n v="300"/>
    <n v="120"/>
    <n v="120"/>
    <n v="180"/>
    <n v="180"/>
    <n v="180"/>
    <n v="180"/>
    <n v="180"/>
    <n v="180"/>
  </r>
  <r>
    <x v="1"/>
    <s v="Maintenance"/>
    <n v="7"/>
    <s v="Job Abends/Production support"/>
    <s v="GRP-WB-SAMW"/>
    <x v="1"/>
    <s v="Cobol, DB2"/>
    <s v="WB-SAMW"/>
    <s v="Ruben Rodriguez "/>
    <x v="0"/>
    <x v="4"/>
    <x v="0"/>
    <x v="0"/>
    <s v="Ongoing"/>
    <x v="0"/>
    <m/>
    <m/>
    <m/>
    <m/>
    <m/>
    <m/>
    <m/>
    <m/>
    <m/>
    <m/>
    <m/>
    <n v="150"/>
    <n v="150"/>
    <n v="150"/>
    <n v="150"/>
    <n v="50"/>
    <n v="50"/>
    <n v="50"/>
    <n v="50"/>
    <n v="50"/>
    <n v="50"/>
    <n v="50"/>
    <n v="50"/>
  </r>
  <r>
    <x v="1"/>
    <s v="Maintenance"/>
    <n v="7"/>
    <s v="ST Defect/ST Environment  setup support/RTS Defect/RTS support"/>
    <s v="GRP-WB-SAMW"/>
    <x v="1"/>
    <s v="Cobol, DB2"/>
    <s v="WB-SAMW"/>
    <s v="Ruben Rodriguez "/>
    <x v="0"/>
    <x v="4"/>
    <x v="0"/>
    <x v="0"/>
    <s v="Ongoing"/>
    <x v="0"/>
    <m/>
    <m/>
    <m/>
    <m/>
    <m/>
    <m/>
    <m/>
    <m/>
    <m/>
    <m/>
    <m/>
    <n v="100"/>
    <n v="100"/>
    <n v="100"/>
    <n v="100"/>
    <n v="40"/>
    <n v="40"/>
    <n v="30"/>
    <n v="30"/>
    <n v="30"/>
    <n v="30"/>
    <n v="30"/>
    <n v="30"/>
  </r>
  <r>
    <x v="1"/>
    <s v="Maintenance"/>
    <n v="7"/>
    <s v="Weekly/Bi-weekly Meetings/Other Meetings "/>
    <s v="GRP-WB-SAMW"/>
    <x v="1"/>
    <s v="Cobol, DB2"/>
    <s v="WB-SAMW"/>
    <s v="Ruben Rodriguez "/>
    <x v="0"/>
    <x v="4"/>
    <x v="0"/>
    <x v="0"/>
    <s v="Ongoing"/>
    <x v="0"/>
    <m/>
    <m/>
    <m/>
    <m/>
    <m/>
    <m/>
    <m/>
    <m/>
    <m/>
    <m/>
    <m/>
    <n v="46"/>
    <n v="46"/>
    <n v="46"/>
    <n v="46"/>
    <n v="46"/>
    <n v="46"/>
    <n v="46"/>
    <n v="46"/>
    <n v="46"/>
    <n v="46"/>
    <n v="46"/>
    <n v="46"/>
  </r>
  <r>
    <x v="1"/>
    <s v="MWR"/>
    <m/>
    <s v="# 1991261 - Syncsort upgrade"/>
    <s v="CARAT-MVS"/>
    <x v="1"/>
    <s v="Cobol, DB2"/>
    <s v="CARAT-MVS"/>
    <s v="Greg Painter"/>
    <x v="0"/>
    <x v="4"/>
    <x v="0"/>
    <x v="6"/>
    <s v="Sep-22"/>
    <x v="0"/>
    <n v="160"/>
    <m/>
    <m/>
    <m/>
    <m/>
    <m/>
    <m/>
    <m/>
    <m/>
    <m/>
    <m/>
    <m/>
    <n v="60"/>
    <n v="100"/>
    <m/>
    <m/>
    <m/>
    <m/>
    <m/>
    <m/>
    <m/>
    <m/>
    <m/>
  </r>
  <r>
    <x v="1"/>
    <s v="RD"/>
    <m/>
    <s v="Continuous RD work for DVCI applications"/>
    <s v="CARAT-MVS"/>
    <x v="1"/>
    <s v="Cobol, DB2"/>
    <s v="CARAT-MVS"/>
    <s v="Ruben Rodriguez "/>
    <x v="0"/>
    <x v="4"/>
    <x v="0"/>
    <x v="0"/>
    <s v="Ongoing"/>
    <x v="0"/>
    <m/>
    <m/>
    <m/>
    <m/>
    <m/>
    <m/>
    <m/>
    <m/>
    <m/>
    <m/>
    <m/>
    <n v="16"/>
    <n v="16"/>
    <n v="16"/>
    <n v="16"/>
    <n v="16"/>
    <n v="16"/>
    <n v="16"/>
    <n v="16"/>
    <n v="16"/>
    <n v="16"/>
    <n v="16"/>
    <n v="16"/>
  </r>
  <r>
    <x v="1"/>
    <s v="Maintenance"/>
    <m/>
    <s v="PSA activities - Rolebase maintenance &amp; verification of role on monthly basis, access request , updates in archer tool to maintain existing access of rolebase, Approval of access request as Guardian,  Interfacing application queries and Client Queries, System Documantation, Service order queries for SPI data, Recovery,DR activity)"/>
    <s v="CARAT-MVS"/>
    <x v="1"/>
    <s v="Cobol, DB2"/>
    <s v="CARAT-MVS"/>
    <s v="Ruben Rodriguez "/>
    <x v="0"/>
    <x v="4"/>
    <x v="0"/>
    <x v="0"/>
    <s v="Ongoing"/>
    <x v="0"/>
    <m/>
    <m/>
    <m/>
    <m/>
    <m/>
    <m/>
    <m/>
    <m/>
    <m/>
    <m/>
    <m/>
    <n v="45"/>
    <n v="45"/>
    <n v="45"/>
    <n v="45"/>
    <n v="40"/>
    <n v="40"/>
    <n v="40"/>
    <n v="40"/>
    <n v="40"/>
    <n v="40"/>
    <n v="40"/>
    <n v="40"/>
  </r>
  <r>
    <x v="1"/>
    <s v="Maintenance"/>
    <m/>
    <s v="Job Abends/Production support/NDM Failures"/>
    <s v="CARAT-MVS"/>
    <x v="1"/>
    <s v="Cobol, DB2"/>
    <s v="CARAT-MVS"/>
    <s v="Ruben Rodriguez "/>
    <x v="0"/>
    <x v="4"/>
    <x v="0"/>
    <x v="0"/>
    <s v="Ongoing"/>
    <x v="0"/>
    <m/>
    <m/>
    <m/>
    <m/>
    <m/>
    <m/>
    <m/>
    <m/>
    <m/>
    <m/>
    <m/>
    <n v="48"/>
    <n v="48"/>
    <n v="48"/>
    <n v="48"/>
    <n v="40"/>
    <n v="40"/>
    <n v="40"/>
    <n v="40"/>
    <n v="40"/>
    <n v="40"/>
    <n v="40"/>
    <n v="40"/>
  </r>
  <r>
    <x v="1"/>
    <s v="Maintenance"/>
    <m/>
    <s v="ST Defect /ST Environment  setup support/RTS Defect/RTS support"/>
    <s v="CARAT-MVS"/>
    <x v="1"/>
    <s v="Cobol, DB2"/>
    <s v="CARAT-MVS"/>
    <s v="Ruben Rodriguez "/>
    <x v="0"/>
    <x v="4"/>
    <x v="0"/>
    <x v="0"/>
    <s v="Ongoing"/>
    <x v="1"/>
    <m/>
    <m/>
    <m/>
    <m/>
    <m/>
    <m/>
    <m/>
    <m/>
    <m/>
    <m/>
    <m/>
    <m/>
    <m/>
    <m/>
    <m/>
    <m/>
    <m/>
    <m/>
    <m/>
    <m/>
    <m/>
    <m/>
    <m/>
  </r>
  <r>
    <x v="1"/>
    <s v="Maintenance"/>
    <m/>
    <s v="Weekly/Bi-weekly Meetings/Other Meetings "/>
    <s v="CARAT-MVS"/>
    <x v="1"/>
    <s v="Cobol, DB2"/>
    <s v="CARAT-MVS"/>
    <s v="Ruben Rodriguez "/>
    <x v="0"/>
    <x v="4"/>
    <x v="0"/>
    <x v="0"/>
    <s v="Ongoing"/>
    <x v="0"/>
    <m/>
    <m/>
    <m/>
    <m/>
    <m/>
    <m/>
    <m/>
    <m/>
    <m/>
    <m/>
    <m/>
    <n v="20"/>
    <n v="20"/>
    <n v="20"/>
    <n v="20"/>
    <n v="20"/>
    <n v="20"/>
    <n v="20"/>
    <n v="20"/>
    <n v="20"/>
    <n v="20"/>
    <n v="20"/>
    <n v="20"/>
  </r>
  <r>
    <x v="1"/>
    <s v="Maintenance"/>
    <m/>
    <s v="Weekly huddle reports, Tracking of defects, Follow-up with teams, Accuracy report, HIS report  etc."/>
    <s v="DM/RM"/>
    <x v="1"/>
    <s v="DM"/>
    <s v="DM-RM"/>
    <s v="Ruben Rodriguez "/>
    <x v="0"/>
    <x v="4"/>
    <x v="0"/>
    <x v="0"/>
    <s v="Ongoing"/>
    <x v="0"/>
    <m/>
    <m/>
    <m/>
    <m/>
    <m/>
    <m/>
    <m/>
    <m/>
    <m/>
    <m/>
    <m/>
    <n v="86"/>
    <n v="86"/>
    <n v="86"/>
    <n v="86"/>
    <n v="86"/>
    <n v="86"/>
    <n v="45"/>
    <n v="45"/>
    <n v="45"/>
    <n v="86"/>
    <n v="86"/>
    <n v="86"/>
  </r>
  <r>
    <x v="1"/>
    <s v="RD"/>
    <m/>
    <s v="Continuous RD work for DVCI applications"/>
    <s v="AMI/MAP"/>
    <x v="1"/>
    <s v="COBOL, Teradata"/>
    <s v="SALES"/>
    <s v="Ruben Rodriguez "/>
    <x v="0"/>
    <x v="4"/>
    <x v="0"/>
    <x v="0"/>
    <s v="Ongoing"/>
    <x v="0"/>
    <m/>
    <m/>
    <m/>
    <m/>
    <m/>
    <m/>
    <m/>
    <m/>
    <m/>
    <m/>
    <m/>
    <n v="20"/>
    <n v="20"/>
    <n v="20"/>
    <n v="20"/>
    <n v="20"/>
    <n v="20"/>
    <n v="10"/>
    <n v="10"/>
    <n v="10"/>
    <n v="10"/>
    <n v="10"/>
    <n v="10"/>
  </r>
  <r>
    <x v="1"/>
    <s v="Maintenance"/>
    <m/>
    <s v="PSA activities - Rolebase maintenance &amp; verification of role on monthly basis, access request , updates in archer tool to maintain existing access of rolebase,  Interfacing application queries and Client Queries, System Documantation, Upstart pw change, VMS updates"/>
    <s v="AMI/MAP"/>
    <x v="1"/>
    <s v="COBOL, Teradata"/>
    <s v="SALES"/>
    <s v="Ruben Rodriguez "/>
    <x v="0"/>
    <x v="4"/>
    <x v="0"/>
    <x v="0"/>
    <s v="Ongoing"/>
    <x v="0"/>
    <m/>
    <m/>
    <m/>
    <m/>
    <m/>
    <m/>
    <m/>
    <m/>
    <m/>
    <m/>
    <m/>
    <n v="70"/>
    <n v="70"/>
    <n v="70"/>
    <n v="70"/>
    <n v="50"/>
    <n v="50"/>
    <n v="50"/>
    <n v="50"/>
    <n v="50"/>
    <n v="50"/>
    <n v="50"/>
    <n v="50"/>
  </r>
  <r>
    <x v="1"/>
    <s v="Maintenance"/>
    <m/>
    <s v="Job Abends/Production support"/>
    <s v="AMI/MAP"/>
    <x v="1"/>
    <s v="COBOL, Teradata"/>
    <s v="SALES"/>
    <s v="Ruben Rodriguez "/>
    <x v="0"/>
    <x v="4"/>
    <x v="0"/>
    <x v="0"/>
    <s v="Ongoing"/>
    <x v="0"/>
    <m/>
    <m/>
    <m/>
    <m/>
    <m/>
    <m/>
    <m/>
    <m/>
    <m/>
    <m/>
    <m/>
    <n v="30"/>
    <n v="30"/>
    <n v="30"/>
    <n v="30"/>
    <n v="30"/>
    <n v="30"/>
    <n v="25"/>
    <n v="25"/>
    <n v="25"/>
    <n v="25"/>
    <n v="25"/>
    <n v="25"/>
  </r>
  <r>
    <x v="1"/>
    <s v="Maintenance"/>
    <m/>
    <s v="ST Defect /ST Environment  setup support/RTS Defect/RTS support"/>
    <s v="AMI/MAP"/>
    <x v="1"/>
    <s v="COBOL, Teradata"/>
    <s v="SALES"/>
    <s v="Ruben Rodriguez "/>
    <x v="0"/>
    <x v="4"/>
    <x v="0"/>
    <x v="0"/>
    <s v="Ongoing"/>
    <x v="1"/>
    <m/>
    <m/>
    <m/>
    <m/>
    <m/>
    <m/>
    <m/>
    <m/>
    <m/>
    <m/>
    <m/>
    <m/>
    <m/>
    <m/>
    <m/>
    <m/>
    <m/>
    <m/>
    <m/>
    <m/>
    <m/>
    <m/>
    <m/>
  </r>
  <r>
    <x v="1"/>
    <s v="Maintenance"/>
    <m/>
    <s v="Weekly/Bi-weekly Meetings/Other Meetings "/>
    <s v="AMI/MAP"/>
    <x v="1"/>
    <s v="COBOL, Teradata"/>
    <s v="SALES"/>
    <s v="Ruben Rodriguez "/>
    <x v="0"/>
    <x v="4"/>
    <x v="0"/>
    <x v="0"/>
    <s v="Ongoing"/>
    <x v="0"/>
    <m/>
    <m/>
    <m/>
    <m/>
    <m/>
    <m/>
    <m/>
    <m/>
    <m/>
    <m/>
    <m/>
    <n v="10"/>
    <n v="10"/>
    <n v="10"/>
    <n v="10"/>
    <n v="5"/>
    <n v="5"/>
    <n v="5"/>
    <n v="5"/>
    <n v="5"/>
    <n v="5"/>
    <n v="5"/>
    <n v="5"/>
  </r>
  <r>
    <x v="1"/>
    <s v="MWR"/>
    <n v="7"/>
    <s v="MWR  #2006881 CL SMALL BUSINESS REPORT AUTOMATION"/>
    <s v="CL"/>
    <x v="1"/>
    <s v="Cobol, DB2"/>
    <s v="WB-SAMW"/>
    <s v="Ruben Rodriguez "/>
    <x v="0"/>
    <x v="4"/>
    <x v="0"/>
    <x v="5"/>
    <s v="Nov-22"/>
    <x v="0"/>
    <n v="120"/>
    <m/>
    <m/>
    <m/>
    <m/>
    <m/>
    <m/>
    <m/>
    <m/>
    <m/>
    <m/>
    <m/>
    <m/>
    <m/>
    <n v="40"/>
    <n v="80"/>
    <m/>
    <m/>
    <m/>
    <m/>
    <m/>
    <m/>
    <m/>
  </r>
  <r>
    <x v="0"/>
    <s v="PID"/>
    <n v="7"/>
    <s v="CA 209 overlay with NPA 350 NPA Relief"/>
    <s v="SOFE"/>
    <x v="1"/>
    <s v="Cobol, DB2"/>
    <s v="WB-SAMW"/>
    <s v="Ruben Rodriguez "/>
    <x v="0"/>
    <x v="4"/>
    <x v="0"/>
    <x v="11"/>
    <s v="Oct-22"/>
    <x v="0"/>
    <n v="140"/>
    <m/>
    <m/>
    <m/>
    <m/>
    <m/>
    <m/>
    <m/>
    <m/>
    <m/>
    <m/>
    <m/>
    <n v="70"/>
    <n v="70"/>
    <n v="70"/>
    <n v="70"/>
    <m/>
    <m/>
    <m/>
    <m/>
    <m/>
    <m/>
    <m/>
  </r>
  <r>
    <x v="0"/>
    <s v="PID"/>
    <n v="7"/>
    <s v="CA 209 overlay with NPA 350 NPA Relief"/>
    <s v="WP"/>
    <x v="1"/>
    <s v="Cobol, DB2"/>
    <s v="WB-SAMW"/>
    <s v="Ruben Rodriguez "/>
    <x v="0"/>
    <x v="4"/>
    <x v="0"/>
    <x v="11"/>
    <s v="Oct-22"/>
    <x v="0"/>
    <n v="50"/>
    <m/>
    <m/>
    <m/>
    <m/>
    <m/>
    <m/>
    <m/>
    <m/>
    <m/>
    <m/>
    <m/>
    <n v="30"/>
    <n v="30"/>
    <n v="25"/>
    <n v="25"/>
    <m/>
    <m/>
    <m/>
    <m/>
    <m/>
    <m/>
    <m/>
  </r>
  <r>
    <x v="0"/>
    <s v="PID"/>
    <n v="7"/>
    <s v="CA NPA 7070 OVERLAY WITH NEW NPA 369"/>
    <s v="SOFE"/>
    <x v="1"/>
    <s v="Cobol, DB2"/>
    <s v="WB-SAMW"/>
    <s v="Ruben Rodriguez "/>
    <x v="0"/>
    <x v="4"/>
    <x v="0"/>
    <x v="1"/>
    <s v="Dec-22"/>
    <x v="0"/>
    <n v="140"/>
    <m/>
    <m/>
    <m/>
    <m/>
    <m/>
    <m/>
    <m/>
    <m/>
    <m/>
    <m/>
    <m/>
    <m/>
    <m/>
    <n v="50"/>
    <n v="70"/>
    <n v="20"/>
    <m/>
    <m/>
    <m/>
    <m/>
    <m/>
    <m/>
  </r>
  <r>
    <x v="0"/>
    <s v="PID"/>
    <n v="7"/>
    <s v="CA NPA 7070 OVERLAY WITH NEW NPA 369"/>
    <s v="WP"/>
    <x v="1"/>
    <s v="Cobol, DB2"/>
    <s v="WB-SAMW"/>
    <s v="Ruben Rodriguez "/>
    <x v="0"/>
    <x v="4"/>
    <x v="0"/>
    <x v="1"/>
    <s v="Dec-22"/>
    <x v="0"/>
    <n v="50"/>
    <m/>
    <m/>
    <m/>
    <m/>
    <m/>
    <m/>
    <m/>
    <m/>
    <m/>
    <m/>
    <m/>
    <m/>
    <m/>
    <m/>
    <n v="40"/>
    <n v="10"/>
    <m/>
    <m/>
    <m/>
    <m/>
    <m/>
    <m/>
  </r>
  <r>
    <x v="1"/>
    <s v="Maintenance"/>
    <n v="7"/>
    <s v="TL-Mgnmt’- Swapnil"/>
    <s v="GRP-WB-SAMW"/>
    <x v="1"/>
    <s v="Cobol, DB2"/>
    <s v="WB-SAMW"/>
    <s v="Ruben Rodriguez "/>
    <x v="0"/>
    <x v="4"/>
    <x v="0"/>
    <x v="0"/>
    <s v="Ongoing"/>
    <x v="0"/>
    <m/>
    <m/>
    <m/>
    <m/>
    <m/>
    <m/>
    <m/>
    <m/>
    <m/>
    <m/>
    <m/>
    <n v="86"/>
    <n v="86"/>
    <n v="86"/>
    <n v="86"/>
    <n v="86"/>
    <n v="86"/>
    <n v="86"/>
    <n v="86"/>
    <n v="86"/>
    <n v="86"/>
    <n v="86"/>
    <n v="86"/>
  </r>
  <r>
    <x v="1"/>
    <s v="MWR"/>
    <m/>
    <s v="WIN11 Certification"/>
    <s v="TCAM"/>
    <x v="1"/>
    <s v="Cobol, DB2"/>
    <s v="SALES"/>
    <s v="Ruben Rodriguez "/>
    <x v="0"/>
    <x v="4"/>
    <x v="0"/>
    <x v="9"/>
    <s v="Aug-22"/>
    <x v="0"/>
    <n v="55"/>
    <m/>
    <m/>
    <m/>
    <m/>
    <m/>
    <m/>
    <m/>
    <m/>
    <m/>
    <m/>
    <m/>
    <n v="55"/>
    <m/>
    <m/>
    <m/>
    <m/>
    <m/>
    <m/>
    <m/>
    <m/>
    <m/>
    <m/>
  </r>
  <r>
    <x v="1"/>
    <s v="MWR"/>
    <m/>
    <s v="WIN11 Certification"/>
    <s v="AMI/MAP"/>
    <x v="1"/>
    <s v="COBOL, Teradata"/>
    <s v="SALES"/>
    <s v="Ruben Rodriguez "/>
    <x v="0"/>
    <x v="4"/>
    <x v="0"/>
    <x v="9"/>
    <s v="Aug-22"/>
    <x v="0"/>
    <n v="55"/>
    <m/>
    <m/>
    <m/>
    <m/>
    <m/>
    <m/>
    <m/>
    <m/>
    <m/>
    <m/>
    <m/>
    <n v="55"/>
    <m/>
    <m/>
    <m/>
    <m/>
    <m/>
    <m/>
    <m/>
    <m/>
    <m/>
    <m/>
  </r>
  <r>
    <x v="0"/>
    <s v="PID"/>
    <m/>
    <s v="325555B TCAM retirement - IBCM"/>
    <s v="TCAM"/>
    <x v="1"/>
    <s v="Cobol, DB2"/>
    <s v="SALES"/>
    <s v="Ruben Rodriguez "/>
    <x v="0"/>
    <x v="4"/>
    <x v="0"/>
    <x v="3"/>
    <s v="On hold"/>
    <x v="1"/>
    <n v="2835"/>
    <m/>
    <m/>
    <m/>
    <m/>
    <m/>
    <m/>
    <m/>
    <m/>
    <m/>
    <m/>
    <m/>
    <m/>
    <m/>
    <m/>
    <m/>
    <m/>
    <m/>
    <m/>
    <m/>
    <m/>
    <m/>
    <m/>
  </r>
  <r>
    <x v="1"/>
    <s v="MWR"/>
    <m/>
    <s v="CHG000007787048 &amp; CHG000007786970 DR Exercise "/>
    <s v="BOSS-PAC"/>
    <x v="1"/>
    <s v="PL1, IMS-DB, IMS-DC"/>
    <s v="BOSS-PAC"/>
    <s v="James Radtke"/>
    <x v="1"/>
    <x v="0"/>
    <x v="0"/>
    <x v="6"/>
    <s v="Sep-22"/>
    <x v="0"/>
    <n v="80"/>
    <m/>
    <m/>
    <m/>
    <m/>
    <m/>
    <m/>
    <m/>
    <m/>
    <m/>
    <m/>
    <m/>
    <n v="20"/>
    <n v="60"/>
    <m/>
    <m/>
    <m/>
    <m/>
    <m/>
    <m/>
    <m/>
    <m/>
    <m/>
  </r>
  <r>
    <x v="1"/>
    <s v="MWR"/>
    <m/>
    <s v="CHG000007880976 -  Stop Legal Hold Updates"/>
    <s v="BOSS-PAC"/>
    <x v="1"/>
    <s v="PL1, IMS-DB, IMS-DC"/>
    <s v="BOSS-PAC"/>
    <s v="James Radtke"/>
    <x v="1"/>
    <x v="0"/>
    <x v="0"/>
    <x v="11"/>
    <s v="Oct-22"/>
    <x v="0"/>
    <n v="60"/>
    <m/>
    <m/>
    <m/>
    <m/>
    <m/>
    <m/>
    <m/>
    <m/>
    <m/>
    <m/>
    <m/>
    <m/>
    <n v="30"/>
    <n v="30"/>
    <m/>
    <m/>
    <m/>
    <m/>
    <m/>
    <m/>
    <m/>
    <m/>
  </r>
  <r>
    <x v="1"/>
    <s v="MWR"/>
    <m/>
    <s v="MWR#1952865 OSUITS"/>
    <s v="BOSS-PAC"/>
    <x v="1"/>
    <s v="PL1, IMS-DB, IMS-DC"/>
    <s v="BOSS-PAC"/>
    <s v="James Radtke"/>
    <x v="1"/>
    <x v="0"/>
    <x v="0"/>
    <x v="13"/>
    <s v="Jan-23"/>
    <x v="0"/>
    <n v="320"/>
    <m/>
    <m/>
    <m/>
    <m/>
    <m/>
    <m/>
    <m/>
    <m/>
    <m/>
    <m/>
    <m/>
    <m/>
    <m/>
    <n v="50"/>
    <n v="50"/>
    <n v="100"/>
    <n v="30"/>
    <n v="60"/>
    <n v="30"/>
    <m/>
    <m/>
    <m/>
  </r>
  <r>
    <x v="1"/>
    <s v="MWR"/>
    <m/>
    <s v="CHG000007884872 Oracle Database Upgrade 12c to 19c"/>
    <s v="UPS-EMS"/>
    <x v="0"/>
    <s v="JAVA"/>
    <s v="Usage-UPS"/>
    <s v="Greg Painter"/>
    <x v="0"/>
    <x v="0"/>
    <x v="0"/>
    <x v="5"/>
    <s v="Nov-22"/>
    <x v="0"/>
    <n v="80"/>
    <m/>
    <m/>
    <m/>
    <m/>
    <m/>
    <m/>
    <m/>
    <m/>
    <m/>
    <m/>
    <m/>
    <m/>
    <m/>
    <n v="40"/>
    <n v="40"/>
    <m/>
    <m/>
    <m/>
    <m/>
    <m/>
    <m/>
    <m/>
  </r>
  <r>
    <x v="1"/>
    <s v="MWR"/>
    <m/>
    <s v="Migration of ORA2DRDAGW to new servers"/>
    <s v="UPS-EMS"/>
    <x v="0"/>
    <s v="JAVA"/>
    <s v="Usage-UPS"/>
    <s v="Greg Painter"/>
    <x v="0"/>
    <x v="0"/>
    <x v="0"/>
    <x v="11"/>
    <s v="Oct-22"/>
    <x v="0"/>
    <n v="50"/>
    <m/>
    <m/>
    <m/>
    <m/>
    <m/>
    <m/>
    <m/>
    <m/>
    <m/>
    <m/>
    <m/>
    <m/>
    <n v="20"/>
    <n v="30"/>
    <m/>
    <m/>
    <m/>
    <m/>
    <m/>
    <m/>
    <m/>
    <m/>
  </r>
  <r>
    <x v="1"/>
    <s v="MWR"/>
    <m/>
    <s v="St Louis 2022 MIT Mainframe DR Exercise"/>
    <s v="UPS-EMS"/>
    <x v="0"/>
    <s v="JAVA"/>
    <s v="Usage-UPS"/>
    <s v="Greg Painter"/>
    <x v="0"/>
    <x v="0"/>
    <x v="0"/>
    <x v="6"/>
    <s v="Sep-22"/>
    <x v="0"/>
    <n v="35"/>
    <m/>
    <m/>
    <m/>
    <m/>
    <m/>
    <m/>
    <m/>
    <m/>
    <m/>
    <m/>
    <m/>
    <m/>
    <n v="35"/>
    <m/>
    <m/>
    <m/>
    <m/>
    <m/>
    <m/>
    <m/>
    <m/>
    <m/>
  </r>
  <r>
    <x v="1"/>
    <s v="MWR"/>
    <m/>
    <s v="St Louis 2022 MIT Mainframe DR Exercise"/>
    <s v="SAFARI-MF"/>
    <x v="1"/>
    <s v="Cobol, DB2"/>
    <s v="CARE-MF"/>
    <s v="James Koernig"/>
    <x v="1"/>
    <x v="0"/>
    <x v="0"/>
    <x v="6"/>
    <s v="Sep-22"/>
    <x v="0"/>
    <n v="25"/>
    <m/>
    <m/>
    <m/>
    <m/>
    <m/>
    <m/>
    <m/>
    <m/>
    <m/>
    <m/>
    <m/>
    <m/>
    <n v="25"/>
    <m/>
    <m/>
    <m/>
    <m/>
    <m/>
    <m/>
    <m/>
    <m/>
    <m/>
  </r>
  <r>
    <x v="1"/>
    <s v="MWR"/>
    <m/>
    <s v="St Louis 2022 MIT Mainframe DR Exercise"/>
    <s v="RRS"/>
    <x v="1"/>
    <s v="Cobol, DB2"/>
    <s v="CARE-MF"/>
    <s v="James Koernig"/>
    <x v="1"/>
    <x v="0"/>
    <x v="0"/>
    <x v="5"/>
    <s v="Nov-22"/>
    <x v="0"/>
    <n v="25"/>
    <m/>
    <m/>
    <m/>
    <m/>
    <m/>
    <m/>
    <m/>
    <m/>
    <m/>
    <m/>
    <m/>
    <m/>
    <m/>
    <m/>
    <n v="25"/>
    <m/>
    <m/>
    <m/>
    <m/>
    <m/>
    <m/>
    <m/>
  </r>
  <r>
    <x v="1"/>
    <s v="MWR"/>
    <m/>
    <s v=" Dallas 2022 MIT Mainframe DR Exercise"/>
    <s v="CE"/>
    <x v="1"/>
    <s v="Cobol, DB2"/>
    <s v="WB-BPP1"/>
    <s v="Ruben Rodriguez "/>
    <x v="0"/>
    <x v="3"/>
    <x v="0"/>
    <x v="5"/>
    <s v="Nov-22"/>
    <x v="0"/>
    <n v="10"/>
    <m/>
    <m/>
    <m/>
    <m/>
    <m/>
    <m/>
    <m/>
    <m/>
    <m/>
    <m/>
    <m/>
    <m/>
    <m/>
    <m/>
    <n v="10"/>
    <m/>
    <m/>
    <m/>
    <m/>
    <m/>
    <m/>
    <m/>
  </r>
  <r>
    <x v="1"/>
    <s v="MWR"/>
    <m/>
    <s v=" Dallas 2022 MIT Mainframe DR Exercise"/>
    <s v="CRIS ASBS-MF"/>
    <x v="1"/>
    <s v="Cobol, DB2"/>
    <s v="SW-CRIS-Billing "/>
    <s v="Ruben Rodriguez "/>
    <x v="0"/>
    <x v="0"/>
    <x v="0"/>
    <x v="5"/>
    <s v="Nov-22"/>
    <x v="0"/>
    <n v="15"/>
    <m/>
    <m/>
    <m/>
    <m/>
    <m/>
    <m/>
    <m/>
    <m/>
    <m/>
    <m/>
    <m/>
    <m/>
    <m/>
    <m/>
    <n v="15"/>
    <m/>
    <m/>
    <m/>
    <m/>
    <m/>
    <m/>
    <m/>
  </r>
  <r>
    <x v="1"/>
    <s v="MWR"/>
    <m/>
    <s v=" Dallas 2022 MIT Mainframe DR Exercise"/>
    <s v="CRIS DOWNSTREAM"/>
    <x v="1"/>
    <s v="Cobol, DB2"/>
    <s v="SW-CRIS-Billing "/>
    <s v="Ruben Rodriguez "/>
    <x v="0"/>
    <x v="0"/>
    <x v="0"/>
    <x v="5"/>
    <s v="Nov-22"/>
    <x v="0"/>
    <n v="15"/>
    <m/>
    <m/>
    <m/>
    <m/>
    <m/>
    <m/>
    <m/>
    <m/>
    <m/>
    <m/>
    <m/>
    <m/>
    <m/>
    <m/>
    <n v="15"/>
    <m/>
    <m/>
    <m/>
    <m/>
    <m/>
    <m/>
    <m/>
  </r>
  <r>
    <x v="1"/>
    <s v="MWR"/>
    <m/>
    <s v=" Dallas 2022 MIT Mainframe DR Exercise"/>
    <s v="CRIS STUDIES"/>
    <x v="1"/>
    <s v="Cobol, DB2"/>
    <s v="SW-CRIS-Billing "/>
    <s v="Ruben Rodriguez "/>
    <x v="0"/>
    <x v="0"/>
    <x v="0"/>
    <x v="5"/>
    <s v="Nov-22"/>
    <x v="0"/>
    <n v="15"/>
    <m/>
    <m/>
    <m/>
    <m/>
    <m/>
    <m/>
    <m/>
    <m/>
    <m/>
    <m/>
    <m/>
    <m/>
    <m/>
    <m/>
    <n v="15"/>
    <m/>
    <m/>
    <m/>
    <m/>
    <m/>
    <m/>
    <m/>
  </r>
  <r>
    <x v="1"/>
    <s v="MWR"/>
    <m/>
    <s v=" Dallas 2022 MIT Mainframe DR Exercise"/>
    <s v="CRIS Services"/>
    <x v="1"/>
    <s v="Cobol, IMS-DB"/>
    <s v="SW-CRIS-Billing "/>
    <s v="Ruben Rodriguez "/>
    <x v="0"/>
    <x v="0"/>
    <x v="0"/>
    <x v="5"/>
    <s v="Nov-22"/>
    <x v="0"/>
    <n v="25"/>
    <m/>
    <m/>
    <m/>
    <m/>
    <m/>
    <m/>
    <m/>
    <m/>
    <m/>
    <m/>
    <m/>
    <m/>
    <m/>
    <m/>
    <n v="25"/>
    <m/>
    <m/>
    <m/>
    <m/>
    <m/>
    <m/>
    <m/>
  </r>
  <r>
    <x v="0"/>
    <s v="PID"/>
    <m/>
    <s v="PID#507236/PMT413009 Telco Southwest Biller Enhance 911 Data for Reporting + Additional Scope with CR#812062"/>
    <s v="CRIS Services"/>
    <x v="1"/>
    <s v="Cobol, IMS-DB"/>
    <s v="SW-CRIS-Billing "/>
    <s v="Ruben Rodriguez "/>
    <x v="0"/>
    <x v="0"/>
    <x v="0"/>
    <x v="14"/>
    <s v="Nov-23"/>
    <x v="0"/>
    <n v="240"/>
    <m/>
    <m/>
    <m/>
    <m/>
    <m/>
    <m/>
    <m/>
    <m/>
    <m/>
    <m/>
    <m/>
    <m/>
    <m/>
    <m/>
    <m/>
    <n v="20"/>
    <n v="0"/>
    <n v="0"/>
    <n v="20"/>
    <n v="30"/>
    <n v="30"/>
    <n v="40"/>
  </r>
  <r>
    <x v="1"/>
    <s v="MWR"/>
    <m/>
    <s v="DX615 Compress/Uncompress not functioning properly with CN0E"/>
    <s v="CRIS Services"/>
    <x v="1"/>
    <s v="Cobol, IMS-DB"/>
    <s v="SW-CRIS-Billing "/>
    <s v="Ruben Rodriguez "/>
    <x v="0"/>
    <x v="0"/>
    <x v="0"/>
    <x v="8"/>
    <s v="TBD"/>
    <x v="1"/>
    <m/>
    <m/>
    <m/>
    <m/>
    <m/>
    <m/>
    <m/>
    <m/>
    <m/>
    <m/>
    <m/>
    <m/>
    <m/>
    <m/>
    <m/>
    <m/>
    <m/>
    <m/>
    <m/>
    <m/>
    <m/>
    <m/>
    <m/>
  </r>
  <r>
    <x v="1"/>
    <s v="MWR"/>
    <m/>
    <s v="St Louis 2022 MIT Mainframe DR Exercise"/>
    <s v="CR"/>
    <x v="1"/>
    <s v="Cobol, DB2"/>
    <s v="WB-BPP1"/>
    <s v="Ruben Rodriguez "/>
    <x v="0"/>
    <x v="3"/>
    <x v="0"/>
    <x v="6"/>
    <s v="Sep-22"/>
    <x v="0"/>
    <n v="30"/>
    <m/>
    <m/>
    <m/>
    <m/>
    <m/>
    <m/>
    <m/>
    <m/>
    <m/>
    <m/>
    <m/>
    <m/>
    <n v="30"/>
    <m/>
    <m/>
    <m/>
    <m/>
    <m/>
    <m/>
    <m/>
    <m/>
    <m/>
  </r>
  <r>
    <x v="1"/>
    <s v="MWR"/>
    <m/>
    <s v="St Louis 2022 MIT Mainframe DR Exercise"/>
    <s v="AGG"/>
    <x v="1"/>
    <s v="Cobol, DB2"/>
    <s v="WB-BPP1"/>
    <s v="Ruben Rodriguez "/>
    <x v="0"/>
    <x v="3"/>
    <x v="0"/>
    <x v="6"/>
    <s v="Sep-22"/>
    <x v="0"/>
    <n v="30"/>
    <m/>
    <m/>
    <m/>
    <m/>
    <m/>
    <m/>
    <m/>
    <m/>
    <m/>
    <m/>
    <m/>
    <m/>
    <n v="30"/>
    <m/>
    <m/>
    <m/>
    <m/>
    <m/>
    <m/>
    <m/>
    <m/>
    <m/>
  </r>
  <r>
    <x v="1"/>
    <s v="MWR"/>
    <m/>
    <s v="St Louis 2022 MIT Mainframe DR Exercise"/>
    <s v="ED"/>
    <x v="1"/>
    <s v="Cobol, DB2"/>
    <s v="WB-BPP1"/>
    <s v="Ruben Rodriguez "/>
    <x v="0"/>
    <x v="3"/>
    <x v="0"/>
    <x v="6"/>
    <s v="Sep-22"/>
    <x v="0"/>
    <n v="30"/>
    <m/>
    <m/>
    <m/>
    <m/>
    <m/>
    <m/>
    <m/>
    <m/>
    <m/>
    <m/>
    <m/>
    <m/>
    <n v="30"/>
    <m/>
    <m/>
    <m/>
    <m/>
    <m/>
    <m/>
    <m/>
    <m/>
    <m/>
  </r>
  <r>
    <x v="1"/>
    <s v="MWR"/>
    <m/>
    <s v="St Louis 2022 MIT Mainframe DR Exercise"/>
    <s v="T&amp;S"/>
    <x v="1"/>
    <s v="Cobol, DB2"/>
    <s v="WB-BPP1"/>
    <s v="Ruben Rodriguez "/>
    <x v="0"/>
    <x v="3"/>
    <x v="0"/>
    <x v="6"/>
    <s v="Sep-22"/>
    <x v="0"/>
    <n v="30"/>
    <m/>
    <m/>
    <m/>
    <m/>
    <m/>
    <m/>
    <m/>
    <m/>
    <m/>
    <m/>
    <m/>
    <m/>
    <n v="30"/>
    <m/>
    <m/>
    <m/>
    <m/>
    <m/>
    <m/>
    <m/>
    <m/>
    <m/>
  </r>
  <r>
    <x v="1"/>
    <s v="MWR"/>
    <m/>
    <s v="St Louis 2022 MIT Mainframe DR Exercise"/>
    <s v="DIAL"/>
    <x v="1"/>
    <s v="Cobol, DB2"/>
    <s v="WB-BPP1"/>
    <s v="Ruben Rodriguez "/>
    <x v="0"/>
    <x v="3"/>
    <x v="0"/>
    <x v="6"/>
    <s v="Sep-22"/>
    <x v="0"/>
    <n v="30"/>
    <m/>
    <m/>
    <m/>
    <m/>
    <m/>
    <m/>
    <m/>
    <m/>
    <m/>
    <m/>
    <m/>
    <m/>
    <n v="30"/>
    <m/>
    <m/>
    <m/>
    <m/>
    <m/>
    <m/>
    <m/>
    <m/>
    <m/>
  </r>
  <r>
    <x v="1"/>
    <s v="MWR"/>
    <m/>
    <s v="St Louis 2022 MIT Mainframe DR Exercise"/>
    <s v="BPPO"/>
    <x v="1"/>
    <s v="Cobol, DB2"/>
    <s v="WB-BPP1"/>
    <s v="Ruben Rodriguez "/>
    <x v="0"/>
    <x v="3"/>
    <x v="0"/>
    <x v="6"/>
    <s v="Sep-22"/>
    <x v="0"/>
    <n v="30"/>
    <m/>
    <m/>
    <m/>
    <m/>
    <m/>
    <m/>
    <m/>
    <m/>
    <m/>
    <m/>
    <m/>
    <m/>
    <n v="30"/>
    <m/>
    <m/>
    <m/>
    <m/>
    <m/>
    <m/>
    <m/>
    <m/>
    <m/>
  </r>
  <r>
    <x v="1"/>
    <s v="MWR"/>
    <m/>
    <s v="St Louis 2022 MIT Mainframe DR Exercise"/>
    <s v="CSOS"/>
    <x v="1"/>
    <s v="Cobol, DB2"/>
    <s v="WB-BPP1"/>
    <s v="Ruben Rodriguez "/>
    <x v="0"/>
    <x v="3"/>
    <x v="0"/>
    <x v="6"/>
    <s v="Sep-22"/>
    <x v="0"/>
    <n v="30"/>
    <m/>
    <m/>
    <m/>
    <m/>
    <m/>
    <m/>
    <m/>
    <m/>
    <m/>
    <m/>
    <m/>
    <m/>
    <n v="30"/>
    <m/>
    <m/>
    <m/>
    <m/>
    <m/>
    <m/>
    <m/>
    <m/>
    <m/>
  </r>
  <r>
    <x v="1"/>
    <s v="MWR"/>
    <m/>
    <s v="St Louis 2022 MIT Mainframe DR Exercise"/>
    <s v="PRDB"/>
    <x v="1"/>
    <s v="Cobol, DB2"/>
    <s v="WB-BPP1"/>
    <s v="Ruben Rodriguez "/>
    <x v="0"/>
    <x v="3"/>
    <x v="0"/>
    <x v="6"/>
    <s v="Sep-22"/>
    <x v="0"/>
    <n v="30"/>
    <m/>
    <m/>
    <m/>
    <m/>
    <m/>
    <m/>
    <m/>
    <m/>
    <m/>
    <m/>
    <m/>
    <m/>
    <n v="30"/>
    <m/>
    <m/>
    <m/>
    <m/>
    <m/>
    <m/>
    <m/>
    <m/>
    <m/>
  </r>
  <r>
    <x v="1"/>
    <s v="MWR"/>
    <m/>
    <s v="St Louis 2022 MIT Mainframe DR Exercise"/>
    <s v="SD/SU"/>
    <x v="1"/>
    <s v="Cobol, DB2"/>
    <s v="WB-BPP1"/>
    <s v="Ruben Rodriguez "/>
    <x v="0"/>
    <x v="3"/>
    <x v="0"/>
    <x v="6"/>
    <s v="Sep-22"/>
    <x v="0"/>
    <n v="30"/>
    <m/>
    <m/>
    <m/>
    <m/>
    <m/>
    <m/>
    <m/>
    <m/>
    <m/>
    <m/>
    <m/>
    <m/>
    <n v="30"/>
    <m/>
    <m/>
    <m/>
    <m/>
    <m/>
    <m/>
    <m/>
    <m/>
    <m/>
  </r>
  <r>
    <x v="1"/>
    <s v="MWR"/>
    <m/>
    <s v="St Louis 2022 MIT Mainframe DR Exercise"/>
    <s v="RTM"/>
    <x v="1"/>
    <s v="Cobol, DB2"/>
    <s v="WB-BPP1"/>
    <s v="Ruben Rodriguez "/>
    <x v="0"/>
    <x v="3"/>
    <x v="0"/>
    <x v="6"/>
    <s v="Sep-22"/>
    <x v="0"/>
    <n v="30"/>
    <m/>
    <m/>
    <m/>
    <m/>
    <m/>
    <m/>
    <m/>
    <m/>
    <m/>
    <m/>
    <m/>
    <m/>
    <n v="30"/>
    <m/>
    <m/>
    <m/>
    <m/>
    <m/>
    <m/>
    <m/>
    <m/>
    <m/>
  </r>
  <r>
    <x v="1"/>
    <s v="MWR"/>
    <m/>
    <s v="St Louis 2022 MIT Mainframe DR Exercise"/>
    <s v="BDI"/>
    <x v="1"/>
    <s v="Cobol, DB2"/>
    <s v="WB-BPP1"/>
    <s v="Ruben Rodriguez "/>
    <x v="0"/>
    <x v="3"/>
    <x v="0"/>
    <x v="6"/>
    <s v="Sep-22"/>
    <x v="0"/>
    <n v="30"/>
    <m/>
    <m/>
    <m/>
    <m/>
    <m/>
    <m/>
    <m/>
    <m/>
    <m/>
    <m/>
    <m/>
    <m/>
    <n v="30"/>
    <m/>
    <m/>
    <m/>
    <m/>
    <m/>
    <m/>
    <m/>
    <m/>
    <m/>
  </r>
  <r>
    <x v="1"/>
    <s v="MWR"/>
    <m/>
    <s v="St Louis 2022 MIT Mainframe DR Exercise"/>
    <s v="ETI"/>
    <x v="1"/>
    <s v="Cobol, DB2"/>
    <s v="WB-BPP1"/>
    <s v="Ruben Rodriguez "/>
    <x v="0"/>
    <x v="3"/>
    <x v="0"/>
    <x v="6"/>
    <s v="Sep-22"/>
    <x v="0"/>
    <n v="30"/>
    <m/>
    <m/>
    <m/>
    <m/>
    <m/>
    <m/>
    <m/>
    <m/>
    <m/>
    <m/>
    <m/>
    <m/>
    <n v="30"/>
    <m/>
    <m/>
    <m/>
    <m/>
    <m/>
    <m/>
    <m/>
    <m/>
    <m/>
  </r>
  <r>
    <x v="1"/>
    <s v="MWR"/>
    <m/>
    <s v="Dallas 2022 MIT Mainframe DR Exercise"/>
    <s v="ED"/>
    <x v="1"/>
    <s v="Cobol, DB2"/>
    <s v="WB-BPP1"/>
    <s v="Ruben Rodriguez "/>
    <x v="0"/>
    <x v="3"/>
    <x v="0"/>
    <x v="5"/>
    <s v="Nov-22"/>
    <x v="0"/>
    <n v="30"/>
    <m/>
    <m/>
    <m/>
    <m/>
    <m/>
    <m/>
    <m/>
    <m/>
    <m/>
    <m/>
    <m/>
    <m/>
    <m/>
    <m/>
    <n v="30"/>
    <m/>
    <m/>
    <m/>
    <m/>
    <m/>
    <m/>
    <m/>
  </r>
  <r>
    <x v="0"/>
    <s v="PID"/>
    <m/>
    <s v="PID 413008, PMT 507233 Telco West biller Enhance 911 Data to reporting "/>
    <s v="T&amp;S"/>
    <x v="1"/>
    <s v="Cobol, DB2"/>
    <s v="WB-BPP1"/>
    <s v="Ruben Rodriguez "/>
    <x v="0"/>
    <x v="3"/>
    <x v="0"/>
    <x v="15"/>
    <s v="Jun-23"/>
    <x v="0"/>
    <n v="1600"/>
    <m/>
    <m/>
    <m/>
    <m/>
    <m/>
    <m/>
    <m/>
    <m/>
    <m/>
    <m/>
    <m/>
    <m/>
    <m/>
    <m/>
    <n v="150"/>
    <n v="200"/>
    <n v="300"/>
    <n v="300"/>
    <n v="100"/>
    <n v="300"/>
    <n v="100"/>
    <n v="50"/>
  </r>
  <r>
    <x v="0"/>
    <s v="PID"/>
    <m/>
    <s v="PID 413008, PMT 507233 Telco West biller Enhance 911 Data to reporting "/>
    <s v="CR"/>
    <x v="1"/>
    <s v="Cobol, DB2"/>
    <s v="WB-BPP1"/>
    <s v="Ruben Rodriguez "/>
    <x v="0"/>
    <x v="3"/>
    <x v="0"/>
    <x v="15"/>
    <s v="Jun-23"/>
    <x v="0"/>
    <n v="800"/>
    <m/>
    <m/>
    <m/>
    <m/>
    <m/>
    <m/>
    <m/>
    <m/>
    <m/>
    <m/>
    <m/>
    <m/>
    <m/>
    <m/>
    <n v="75"/>
    <n v="100"/>
    <n v="150"/>
    <n v="150"/>
    <n v="150"/>
    <n v="100"/>
    <n v="50"/>
    <n v="25"/>
  </r>
  <r>
    <x v="0"/>
    <s v="PID"/>
    <m/>
    <s v="PID 413008, PMT 506482 Telco West biller Enhance 911 Data to reporting "/>
    <s v="AGG"/>
    <x v="1"/>
    <s v="Cobol, DB2"/>
    <s v="WB-BPP1"/>
    <s v="Ruben Rodriguez "/>
    <x v="0"/>
    <x v="3"/>
    <x v="0"/>
    <x v="15"/>
    <s v="Jun-23"/>
    <x v="0"/>
    <n v="240"/>
    <m/>
    <m/>
    <m/>
    <m/>
    <m/>
    <m/>
    <m/>
    <m/>
    <m/>
    <m/>
    <m/>
    <m/>
    <m/>
    <m/>
    <n v="25"/>
    <n v="25"/>
    <n v="50"/>
    <n v="50"/>
    <n v="50"/>
    <n v="20"/>
    <n v="10"/>
    <n v="10"/>
  </r>
  <r>
    <x v="0"/>
    <s v="PID"/>
    <m/>
    <s v="PID 413008, PMT 506482 Telco West biller Enhance 911 Data to reporting "/>
    <s v="BDI"/>
    <x v="1"/>
    <s v="Cobol, DB2"/>
    <s v="WB-BPP1"/>
    <s v="Ruben Rodriguez "/>
    <x v="0"/>
    <x v="3"/>
    <x v="0"/>
    <x v="15"/>
    <s v="Jun-23"/>
    <x v="0"/>
    <n v="900"/>
    <m/>
    <m/>
    <m/>
    <m/>
    <m/>
    <m/>
    <m/>
    <m/>
    <m/>
    <m/>
    <m/>
    <m/>
    <m/>
    <m/>
    <n v="100"/>
    <n v="120"/>
    <n v="150"/>
    <n v="170"/>
    <n v="170"/>
    <n v="125"/>
    <n v="65"/>
    <n v="60"/>
  </r>
  <r>
    <x v="1"/>
    <s v="MWR"/>
    <m/>
    <s v="St Louis 2022 MIT Mainframe DR Exercise"/>
    <s v="TCAM"/>
    <x v="1"/>
    <s v="Cobol, DB2"/>
    <s v="SALES"/>
    <s v="Ruben Rodriguez "/>
    <x v="0"/>
    <x v="4"/>
    <x v="0"/>
    <x v="6"/>
    <s v="Sep-22"/>
    <x v="0"/>
    <n v="35"/>
    <m/>
    <m/>
    <m/>
    <m/>
    <m/>
    <m/>
    <m/>
    <m/>
    <m/>
    <m/>
    <m/>
    <m/>
    <n v="35"/>
    <m/>
    <m/>
    <m/>
    <m/>
    <m/>
    <m/>
    <m/>
    <m/>
    <m/>
  </r>
  <r>
    <x v="1"/>
    <s v="MWR"/>
    <m/>
    <s v="St Louis 2022 MIT Mainframe DR Exercise"/>
    <s v="AMI/MAP"/>
    <x v="1"/>
    <s v="COBOL, Teradata"/>
    <s v="SALES"/>
    <s v="Ruben Rodriguez "/>
    <x v="0"/>
    <x v="4"/>
    <x v="0"/>
    <x v="6"/>
    <s v="Sep-22"/>
    <x v="0"/>
    <n v="35"/>
    <m/>
    <m/>
    <m/>
    <m/>
    <m/>
    <m/>
    <m/>
    <m/>
    <m/>
    <m/>
    <m/>
    <m/>
    <n v="35"/>
    <m/>
    <m/>
    <m/>
    <m/>
    <m/>
    <m/>
    <m/>
    <m/>
    <m/>
  </r>
  <r>
    <x v="1"/>
    <s v="MWR"/>
    <m/>
    <s v="Dallas 2022 MIT Mainframe DR Exercise"/>
    <s v="CARAT-MVS"/>
    <x v="1"/>
    <s v="Cobol, DB2"/>
    <s v="CARAT-MVS"/>
    <s v="Ruben Rodriguez "/>
    <x v="0"/>
    <x v="4"/>
    <x v="0"/>
    <x v="5"/>
    <s v="Nov-22"/>
    <x v="0"/>
    <n v="120"/>
    <m/>
    <m/>
    <m/>
    <m/>
    <m/>
    <m/>
    <m/>
    <m/>
    <m/>
    <m/>
    <m/>
    <m/>
    <n v="35"/>
    <m/>
    <n v="120"/>
    <m/>
    <m/>
    <m/>
    <m/>
    <m/>
    <m/>
    <m/>
  </r>
  <r>
    <x v="0"/>
    <s v="PID"/>
    <m/>
    <s v="OOM664 Complete Link Utilization of USOCs effort - CRIS West"/>
    <s v="BPPO"/>
    <x v="1"/>
    <s v="Cobol, DB2"/>
    <s v="WB-BPP1"/>
    <s v="Ruben Rodriguez "/>
    <x v="0"/>
    <x v="3"/>
    <x v="0"/>
    <x v="14"/>
    <s v="Nov-23"/>
    <x v="1"/>
    <n v="70"/>
    <m/>
    <m/>
    <m/>
    <m/>
    <m/>
    <m/>
    <m/>
    <m/>
    <m/>
    <m/>
    <m/>
    <m/>
    <m/>
    <m/>
    <m/>
    <m/>
    <m/>
    <m/>
    <m/>
    <n v="10"/>
    <n v="20"/>
    <n v="20"/>
  </r>
  <r>
    <x v="0"/>
    <s v="PID"/>
    <m/>
    <s v="OOM664 Complete Link Utilization of USOCs effort - CRIS West"/>
    <s v="CR"/>
    <x v="1"/>
    <s v="Cobol, DB2"/>
    <s v="WB-BPP1"/>
    <s v="Ruben Rodriguez "/>
    <x v="0"/>
    <x v="3"/>
    <x v="0"/>
    <x v="14"/>
    <s v="Nov-23"/>
    <x v="1"/>
    <n v="300"/>
    <m/>
    <m/>
    <m/>
    <m/>
    <m/>
    <m/>
    <m/>
    <m/>
    <m/>
    <m/>
    <m/>
    <m/>
    <m/>
    <m/>
    <m/>
    <m/>
    <m/>
    <m/>
    <m/>
    <n v="30"/>
    <n v="50"/>
    <n v="80"/>
  </r>
  <r>
    <x v="0"/>
    <s v="PID"/>
    <m/>
    <s v="OOM664 Complete Link Utilization of USOCs effort - CRIS West"/>
    <s v="DIAL"/>
    <x v="1"/>
    <s v="Cobol, DB2"/>
    <s v="WB-BPP1"/>
    <s v="Ruben Rodriguez "/>
    <x v="0"/>
    <x v="3"/>
    <x v="0"/>
    <x v="14"/>
    <s v="Nov-23"/>
    <x v="1"/>
    <n v="100"/>
    <m/>
    <m/>
    <m/>
    <m/>
    <m/>
    <m/>
    <m/>
    <m/>
    <m/>
    <m/>
    <m/>
    <m/>
    <m/>
    <m/>
    <m/>
    <m/>
    <m/>
    <m/>
    <m/>
    <n v="10"/>
    <n v="20"/>
    <n v="30"/>
  </r>
  <r>
    <x v="0"/>
    <s v="PID"/>
    <m/>
    <s v="OOM664 Complete Link Utilization of USOCs effort - CRIS West"/>
    <s v="ED"/>
    <x v="1"/>
    <s v="Cobol, DB2"/>
    <s v="WB-BPP1"/>
    <s v="Ruben Rodriguez "/>
    <x v="0"/>
    <x v="3"/>
    <x v="0"/>
    <x v="14"/>
    <s v="Nov-23"/>
    <x v="1"/>
    <n v="500"/>
    <m/>
    <m/>
    <m/>
    <m/>
    <m/>
    <m/>
    <m/>
    <m/>
    <m/>
    <m/>
    <m/>
    <m/>
    <m/>
    <m/>
    <m/>
    <m/>
    <m/>
    <m/>
    <m/>
    <n v="50"/>
    <n v="100"/>
    <n v="120"/>
  </r>
  <r>
    <x v="0"/>
    <s v="PID"/>
    <m/>
    <s v="OOM664 Complete Link Utilization of USOCs effort - CRIS West"/>
    <s v="RTM"/>
    <x v="1"/>
    <s v="Cobol, DB2"/>
    <s v="WB-BPP1"/>
    <s v="Ruben Rodriguez "/>
    <x v="0"/>
    <x v="3"/>
    <x v="0"/>
    <x v="14"/>
    <s v="Nov-23"/>
    <x v="1"/>
    <n v="125"/>
    <m/>
    <m/>
    <m/>
    <m/>
    <m/>
    <m/>
    <m/>
    <m/>
    <m/>
    <m/>
    <m/>
    <m/>
    <m/>
    <m/>
    <m/>
    <m/>
    <m/>
    <m/>
    <m/>
    <n v="20"/>
    <n v="30"/>
    <n v="50"/>
  </r>
  <r>
    <x v="0"/>
    <s v="PID"/>
    <m/>
    <s v="PMT 493546 - Calnet MSO P5 conversion"/>
    <s v="CR"/>
    <x v="1"/>
    <s v="Cobol, DB2"/>
    <s v="WB-BPP1"/>
    <s v="Ruben Rodriguez "/>
    <x v="0"/>
    <x v="3"/>
    <x v="0"/>
    <x v="11"/>
    <s v="Oct-22"/>
    <x v="0"/>
    <n v="60"/>
    <m/>
    <m/>
    <n v="10"/>
    <n v="76"/>
    <n v="10"/>
    <m/>
    <m/>
    <m/>
    <m/>
    <m/>
    <m/>
    <m/>
    <m/>
    <n v="40"/>
    <n v="20"/>
    <m/>
    <m/>
    <m/>
    <m/>
    <m/>
    <m/>
    <m/>
  </r>
  <r>
    <x v="0"/>
    <s v="PID"/>
    <m/>
    <s v="PMT 493546 - Calnet MSO P6 conversion"/>
    <s v="CR"/>
    <x v="1"/>
    <s v="Cobol, DB2"/>
    <s v="WB-BPP1"/>
    <s v="Ruben Rodriguez "/>
    <x v="0"/>
    <x v="3"/>
    <x v="0"/>
    <x v="12"/>
    <s v="Mar-23"/>
    <x v="0"/>
    <n v="60"/>
    <m/>
    <m/>
    <m/>
    <m/>
    <m/>
    <m/>
    <m/>
    <m/>
    <m/>
    <m/>
    <m/>
    <m/>
    <m/>
    <m/>
    <m/>
    <m/>
    <m/>
    <m/>
    <n v="60"/>
    <m/>
    <m/>
    <m/>
  </r>
  <r>
    <x v="0"/>
    <s v="PID"/>
    <m/>
    <s v="PMT 493546 - Calnet MSO P6 conversion"/>
    <s v="DIAL"/>
    <x v="1"/>
    <s v="Cobol, DB2"/>
    <s v="WB-BPP1"/>
    <s v="Ruben Rodriguez "/>
    <x v="0"/>
    <x v="3"/>
    <x v="0"/>
    <x v="12"/>
    <s v="Mar-23"/>
    <x v="0"/>
    <n v="60"/>
    <m/>
    <m/>
    <m/>
    <m/>
    <m/>
    <m/>
    <m/>
    <m/>
    <m/>
    <m/>
    <m/>
    <m/>
    <m/>
    <m/>
    <m/>
    <m/>
    <m/>
    <m/>
    <n v="60"/>
    <m/>
    <m/>
    <m/>
  </r>
  <r>
    <x v="0"/>
    <s v="PID"/>
    <m/>
    <s v="PMT 493546 - Calnet MSO P5 conversion"/>
    <s v="DIAL"/>
    <x v="1"/>
    <s v="Cobol, DB2"/>
    <s v="WB-BPP1"/>
    <s v="Ruben Rodriguez "/>
    <x v="0"/>
    <x v="3"/>
    <x v="0"/>
    <x v="11"/>
    <s v="Oct-22"/>
    <x v="0"/>
    <n v="60"/>
    <m/>
    <m/>
    <m/>
    <m/>
    <m/>
    <m/>
    <m/>
    <m/>
    <m/>
    <m/>
    <m/>
    <m/>
    <m/>
    <n v="40"/>
    <n v="20"/>
    <m/>
    <m/>
    <m/>
    <m/>
    <m/>
    <m/>
    <m/>
  </r>
  <r>
    <x v="1"/>
    <s v="MWR"/>
    <m/>
    <s v="MWR #2008342 P01x S0C7 issue permament resolution "/>
    <s v="CR"/>
    <x v="1"/>
    <s v="Cobol, DB2"/>
    <s v="WB-BPP1"/>
    <s v="Ruben Rodriguez "/>
    <x v="0"/>
    <x v="3"/>
    <x v="0"/>
    <x v="5"/>
    <s v="Nov-22"/>
    <x v="0"/>
    <n v="150"/>
    <m/>
    <m/>
    <m/>
    <m/>
    <n v="30"/>
    <m/>
    <m/>
    <m/>
    <m/>
    <m/>
    <m/>
    <n v="40"/>
    <n v="40"/>
    <n v="60"/>
    <n v="10"/>
    <m/>
    <m/>
    <m/>
    <m/>
    <m/>
    <m/>
    <m/>
  </r>
  <r>
    <x v="0"/>
    <s v="SMB"/>
    <m/>
    <s v="Request#2006197 Database patching update TCAM"/>
    <s v="TCAM"/>
    <x v="1"/>
    <s v="Cobol, DB2"/>
    <s v="SALES"/>
    <s v="Ruben Rodriguez "/>
    <x v="0"/>
    <x v="4"/>
    <x v="0"/>
    <x v="11"/>
    <s v="Oct-22"/>
    <x v="0"/>
    <n v="20"/>
    <m/>
    <m/>
    <m/>
    <m/>
    <n v="30"/>
    <m/>
    <m/>
    <m/>
    <m/>
    <m/>
    <m/>
    <s v="  "/>
    <s v=" "/>
    <n v="20"/>
    <m/>
    <m/>
    <m/>
    <m/>
    <m/>
    <m/>
    <m/>
    <m/>
  </r>
  <r>
    <x v="1"/>
    <s v="RD"/>
    <m/>
    <s v="SAFARI User Password Expiration "/>
    <s v="SAFARI-MF"/>
    <x v="1"/>
    <s v="Cobol, DB2"/>
    <s v="CARE-MF"/>
    <s v="James Koernig"/>
    <x v="1"/>
    <x v="0"/>
    <x v="0"/>
    <x v="11"/>
    <s v="Oct-22"/>
    <x v="0"/>
    <n v="124"/>
    <m/>
    <n v="30"/>
    <n v="40"/>
    <n v="20"/>
    <n v="30"/>
    <m/>
    <m/>
    <m/>
    <m/>
    <m/>
    <m/>
    <s v="  "/>
    <n v="24"/>
    <n v="100"/>
    <m/>
    <m/>
    <m/>
    <m/>
    <m/>
    <m/>
    <m/>
    <m/>
  </r>
  <r>
    <x v="1"/>
    <s v="RD"/>
    <m/>
    <s v="SAFARI User Password Expiration "/>
    <s v="RRS"/>
    <x v="1"/>
    <s v="Cobol, DB2"/>
    <s v="CARE-MF"/>
    <s v="James Koernig"/>
    <x v="1"/>
    <x v="0"/>
    <x v="0"/>
    <x v="11"/>
    <s v="Oct-22"/>
    <x v="0"/>
    <n v="80"/>
    <m/>
    <m/>
    <m/>
    <m/>
    <m/>
    <m/>
    <m/>
    <m/>
    <m/>
    <m/>
    <m/>
    <m/>
    <m/>
    <n v="80"/>
    <m/>
    <m/>
    <m/>
    <m/>
    <m/>
    <m/>
    <m/>
    <m/>
  </r>
  <r>
    <x v="1"/>
    <s v="Maintenance"/>
    <m/>
    <s v="Production Support, Job Abends, Compliance Activities like RIMS validation , SAST scans_x000a_Interfacing application queries and Client Queries, System Documantation, Adhoc request, Meetings."/>
    <s v="SAFARI-MF"/>
    <x v="1"/>
    <s v="Cobol, DB2"/>
    <s v="CARE-MF"/>
    <s v="James Koernig"/>
    <x v="1"/>
    <x v="0"/>
    <x v="0"/>
    <x v="0"/>
    <s v="Ongoing"/>
    <x v="0"/>
    <n v="30"/>
    <m/>
    <m/>
    <m/>
    <m/>
    <m/>
    <m/>
    <m/>
    <m/>
    <m/>
    <m/>
    <n v="30"/>
    <n v="30"/>
    <n v="30"/>
    <n v="30"/>
    <n v="30"/>
    <n v="30"/>
    <n v="30"/>
    <n v="30"/>
    <n v="30"/>
    <n v="30"/>
    <n v="30"/>
    <n v="30"/>
  </r>
  <r>
    <x v="1"/>
    <s v="Maintenance"/>
    <n v="1"/>
    <s v="PSA activities - Rolebase maintenance &amp; verification of role on monthly basis, access request , updates in archer tool to maintain existing access of rolebase,  Interfacing application queries and Client Queries, System Documantation, Upstart pw change, Oracle DB patching, ASLA mechID pw change,VMS updates, GUI maintenance"/>
    <s v="TCAM"/>
    <x v="1"/>
    <s v="Cobol, DB2"/>
    <s v="SALES"/>
    <s v="Ruben Rodriguez "/>
    <x v="0"/>
    <x v="3"/>
    <x v="0"/>
    <x v="0"/>
    <s v="Ongoing"/>
    <x v="0"/>
    <m/>
    <n v="92"/>
    <n v="92"/>
    <n v="92"/>
    <n v="92"/>
    <n v="92"/>
    <n v="92"/>
    <n v="92"/>
    <n v="92"/>
    <n v="92"/>
    <n v="92"/>
    <n v="70"/>
    <n v="70"/>
    <n v="70"/>
    <n v="70"/>
    <n v="50"/>
    <n v="50"/>
    <n v="50"/>
    <n v="50"/>
    <n v="50"/>
    <n v="50"/>
    <n v="50"/>
    <n v="50"/>
  </r>
  <r>
    <x v="1"/>
    <s v="Maintenance"/>
    <n v="1"/>
    <s v="Job Abends/Production support"/>
    <s v="TCAM"/>
    <x v="1"/>
    <s v="Cobol, DB2"/>
    <s v="SALES"/>
    <s v="Ruben Rodriguez "/>
    <x v="0"/>
    <x v="3"/>
    <x v="0"/>
    <x v="0"/>
    <s v="Ongoing"/>
    <x v="0"/>
    <m/>
    <n v="40"/>
    <n v="40"/>
    <n v="40"/>
    <n v="40"/>
    <n v="40"/>
    <n v="40"/>
    <n v="40"/>
    <n v="40"/>
    <n v="40"/>
    <n v="40"/>
    <n v="30"/>
    <n v="30"/>
    <n v="30"/>
    <n v="30"/>
    <n v="30"/>
    <n v="30"/>
    <n v="30"/>
    <n v="30"/>
    <n v="30"/>
    <n v="30"/>
    <n v="30"/>
    <n v="30"/>
  </r>
  <r>
    <x v="1"/>
    <s v="Maintenance"/>
    <n v="1"/>
    <s v="ST Defect /ST Environment  setup support/RTS Defect/RTS support"/>
    <s v="TCAM"/>
    <x v="1"/>
    <s v="Cobol, DB2"/>
    <s v="SALES"/>
    <s v="Ruben Rodriguez "/>
    <x v="0"/>
    <x v="3"/>
    <x v="0"/>
    <x v="0"/>
    <s v="Ongoing"/>
    <x v="1"/>
    <m/>
    <m/>
    <m/>
    <m/>
    <m/>
    <m/>
    <m/>
    <m/>
    <m/>
    <m/>
    <m/>
    <m/>
    <m/>
    <m/>
    <m/>
    <m/>
    <m/>
    <m/>
    <m/>
    <m/>
    <m/>
    <m/>
    <m/>
  </r>
  <r>
    <x v="1"/>
    <s v="Maintenance"/>
    <n v="1"/>
    <s v="Weekly/Bi-weekly Meetings/Other Meetings "/>
    <s v="TCAM"/>
    <x v="1"/>
    <s v="Cobol, DB2"/>
    <s v="SALES"/>
    <s v="Ruben Rodriguez "/>
    <x v="0"/>
    <x v="3"/>
    <x v="0"/>
    <x v="0"/>
    <s v="Ongoing"/>
    <x v="0"/>
    <m/>
    <n v="20"/>
    <n v="20"/>
    <n v="20"/>
    <n v="20"/>
    <n v="20"/>
    <n v="20"/>
    <n v="20"/>
    <n v="20"/>
    <n v="20"/>
    <n v="20"/>
    <n v="10"/>
    <n v="10"/>
    <n v="10"/>
    <n v="10"/>
    <n v="5"/>
    <n v="5"/>
    <n v="5"/>
    <n v="5"/>
    <n v="5"/>
    <n v="5"/>
    <n v="5"/>
    <n v="5"/>
  </r>
  <r>
    <x v="1"/>
    <s v="Maintenance"/>
    <n v="1"/>
    <s v="AVT vulnerabilities/AVT scan fixes"/>
    <s v="TCAM"/>
    <x v="1"/>
    <s v="Cobol, DB2"/>
    <s v="SALES"/>
    <s v="Ruben Rodriguez "/>
    <x v="0"/>
    <x v="3"/>
    <x v="0"/>
    <x v="0"/>
    <s v="Ongoing"/>
    <x v="1"/>
    <m/>
    <n v="30"/>
    <n v="30"/>
    <n v="30"/>
    <n v="30"/>
    <n v="30"/>
    <n v="30"/>
    <n v="30"/>
    <n v="30"/>
    <n v="30"/>
    <n v="30"/>
    <m/>
    <m/>
    <m/>
    <m/>
    <m/>
    <m/>
    <m/>
    <m/>
    <m/>
    <m/>
    <m/>
    <m/>
  </r>
  <r>
    <x v="0"/>
    <s v="PID"/>
    <n v="4"/>
    <s v="PMT TBD CPE 400 OTSM interface change"/>
    <s v="CPE/400"/>
    <x v="1"/>
    <s v="AS400"/>
    <s v="BOSS-SW-ABOM"/>
    <s v="James Radtke"/>
    <x v="1"/>
    <x v="5"/>
    <x v="3"/>
    <x v="2"/>
    <s v="Feb-23"/>
    <x v="1"/>
    <n v="500"/>
    <m/>
    <m/>
    <m/>
    <m/>
    <m/>
    <m/>
    <m/>
    <m/>
    <m/>
    <m/>
    <m/>
    <m/>
    <m/>
    <m/>
    <m/>
    <m/>
    <m/>
    <m/>
    <m/>
    <m/>
    <m/>
    <m/>
  </r>
  <r>
    <x v="0"/>
    <s v="PID"/>
    <n v="4"/>
    <s v="PID 401587 ABOM retirement"/>
    <s v="ABOM"/>
    <x v="1"/>
    <s v="AS400"/>
    <s v="BOSS-SW-ABOM"/>
    <s v="James Radtke"/>
    <x v="1"/>
    <x v="5"/>
    <x v="3"/>
    <x v="4"/>
    <s v="Jul-22"/>
    <x v="1"/>
    <n v="1000"/>
    <m/>
    <m/>
    <m/>
    <m/>
    <m/>
    <m/>
    <m/>
    <m/>
    <m/>
    <m/>
    <n v="100"/>
    <m/>
    <m/>
    <m/>
    <m/>
    <m/>
    <m/>
    <m/>
    <m/>
    <m/>
    <m/>
    <m/>
  </r>
  <r>
    <x v="0"/>
    <s v="PID"/>
    <n v="4"/>
    <s v="PMT 504488 / PID 409511 IAMS # 6668 - _x000a_SecMod SDP SPI Scan Database encryption BOSS-SW"/>
    <s v="BOSS-SW"/>
    <x v="1"/>
    <s v="Cobol, IMS-DB, IMS-DC"/>
    <s v="BOSS-SW-ABOM"/>
    <s v="James Radtke"/>
    <x v="1"/>
    <x v="5"/>
    <x v="3"/>
    <x v="14"/>
    <s v="Nov-23"/>
    <x v="0"/>
    <n v="2041"/>
    <n v="388"/>
    <n v="388"/>
    <n v="388"/>
    <n v="388"/>
    <n v="388"/>
    <n v="388"/>
    <n v="388"/>
    <n v="388"/>
    <n v="396"/>
    <m/>
    <m/>
    <m/>
    <m/>
    <m/>
    <m/>
    <m/>
    <m/>
    <n v="150"/>
    <n v="200"/>
    <n v="250"/>
    <n v="250"/>
    <n v="250"/>
  </r>
  <r>
    <x v="0"/>
    <s v="SMB"/>
    <n v="4"/>
    <s v="FW: Syncsort v3.1 Upgrade - Your Application May Be Impacted"/>
    <s v="BOSS-SW"/>
    <x v="1"/>
    <s v="Cobol, IMS-DB, IMS-DC"/>
    <s v="BOSS-SW-ABOM"/>
    <s v="James Radtke"/>
    <x v="1"/>
    <x v="5"/>
    <x v="3"/>
    <x v="5"/>
    <s v="Nov-22"/>
    <x v="1"/>
    <n v="40"/>
    <m/>
    <m/>
    <m/>
    <m/>
    <m/>
    <m/>
    <m/>
    <m/>
    <m/>
    <m/>
    <m/>
    <m/>
    <m/>
    <m/>
    <m/>
    <m/>
    <m/>
    <m/>
    <m/>
    <m/>
    <m/>
    <m/>
  </r>
  <r>
    <x v="0"/>
    <s v="SMB"/>
    <n v="4"/>
    <s v="SMB 1976739 BIMX/BIS"/>
    <s v="BOSS-SW"/>
    <x v="1"/>
    <s v="Cobol, IMS-DB, IMS-DC"/>
    <s v="BOSS-SW-ABOM"/>
    <s v="James Radtke"/>
    <x v="1"/>
    <x v="5"/>
    <x v="3"/>
    <x v="1"/>
    <s v="Dec-22"/>
    <x v="1"/>
    <n v="100"/>
    <m/>
    <m/>
    <m/>
    <m/>
    <m/>
    <m/>
    <m/>
    <m/>
    <m/>
    <m/>
    <m/>
    <m/>
    <m/>
    <m/>
    <m/>
    <m/>
    <m/>
    <m/>
    <m/>
    <m/>
    <m/>
    <m/>
  </r>
  <r>
    <x v="0"/>
    <s v="SMB"/>
    <n v="4"/>
    <s v="SMB 1976740 BIM/BIS"/>
    <s v="BOSS-SW"/>
    <x v="1"/>
    <s v="Cobol, IMS-DB, IMS-DC"/>
    <s v="BOSS-SW-ABOM"/>
    <s v="James Radtke"/>
    <x v="1"/>
    <x v="5"/>
    <x v="3"/>
    <x v="1"/>
    <s v="Dec-22"/>
    <x v="1"/>
    <n v="100"/>
    <m/>
    <m/>
    <m/>
    <m/>
    <m/>
    <m/>
    <m/>
    <m/>
    <m/>
    <m/>
    <m/>
    <m/>
    <m/>
    <m/>
    <m/>
    <m/>
    <m/>
    <m/>
    <m/>
    <m/>
    <m/>
    <m/>
  </r>
  <r>
    <x v="0"/>
    <s v="SMB"/>
    <n v="4"/>
    <s v="SMB 1991508 NDM delay fix"/>
    <s v="BOSS-SW"/>
    <x v="1"/>
    <s v="Cobol, IMS-DB, IMS-DC"/>
    <s v="BOSS-SW-ABOM"/>
    <s v="James Radtke"/>
    <x v="1"/>
    <x v="5"/>
    <x v="3"/>
    <x v="6"/>
    <s v="Sep-22"/>
    <x v="1"/>
    <n v="150"/>
    <m/>
    <m/>
    <m/>
    <m/>
    <m/>
    <m/>
    <m/>
    <m/>
    <m/>
    <m/>
    <m/>
    <m/>
    <m/>
    <m/>
    <m/>
    <m/>
    <m/>
    <m/>
    <m/>
    <m/>
    <m/>
    <m/>
  </r>
  <r>
    <x v="0"/>
    <s v="PID"/>
    <n v="4"/>
    <s v="PID 402963 Testing connectivity between BOSS-SW and WFA billing (Test Support)"/>
    <s v="BOSS-SW"/>
    <x v="1"/>
    <s v="Cobol, IMS-DB, IMS-DC"/>
    <s v="BOSS-SW-ABOM"/>
    <s v="James Radtke"/>
    <x v="1"/>
    <x v="5"/>
    <x v="3"/>
    <x v="2"/>
    <s v="Feb-23"/>
    <x v="0"/>
    <n v="30"/>
    <m/>
    <m/>
    <m/>
    <m/>
    <m/>
    <m/>
    <m/>
    <m/>
    <m/>
    <m/>
    <m/>
    <m/>
    <m/>
    <m/>
    <m/>
    <m/>
    <n v="25"/>
    <n v="5"/>
    <m/>
    <m/>
    <m/>
    <m/>
  </r>
  <r>
    <x v="0"/>
    <s v="PID"/>
    <n v="4"/>
    <s v="PMT506126 ZProtect"/>
    <s v="BOSS-SW"/>
    <x v="1"/>
    <s v="Cobol, IMS-DB, IMS-DC"/>
    <s v="BOSS-SW-ABOM"/>
    <s v="James Radtke"/>
    <x v="1"/>
    <x v="5"/>
    <x v="3"/>
    <x v="2"/>
    <s v="Feb-23"/>
    <x v="0"/>
    <n v="630"/>
    <m/>
    <m/>
    <m/>
    <m/>
    <m/>
    <m/>
    <m/>
    <m/>
    <m/>
    <m/>
    <m/>
    <m/>
    <m/>
    <m/>
    <n v="20"/>
    <n v="20"/>
    <n v="20"/>
    <n v="20"/>
    <m/>
    <m/>
    <m/>
    <m/>
  </r>
  <r>
    <x v="1"/>
    <s v="Maintenance"/>
    <n v="4"/>
    <s v="z15 CPU refresh "/>
    <s v="BOSS-SW"/>
    <x v="1"/>
    <s v="Cobol, IMS-DB, IMS-DC"/>
    <s v="BOSS-SW-ABOM"/>
    <s v="James Radtke"/>
    <x v="1"/>
    <x v="5"/>
    <x v="3"/>
    <x v="0"/>
    <s v="Ongoing"/>
    <x v="0"/>
    <n v="80"/>
    <m/>
    <m/>
    <m/>
    <m/>
    <m/>
    <m/>
    <m/>
    <m/>
    <m/>
    <m/>
    <m/>
    <m/>
    <m/>
    <m/>
    <m/>
    <m/>
    <n v="7"/>
    <n v="7"/>
    <n v="7"/>
    <n v="7"/>
    <n v="7"/>
    <n v="7"/>
  </r>
  <r>
    <x v="0"/>
    <s v="PID"/>
    <n v="4"/>
    <s v="PMT 505734 Dashboard Cloud Migration"/>
    <s v="BOSS-SW"/>
    <x v="1"/>
    <s v="Cobol, IMS-DB, IMS-DC"/>
    <s v="BOSS-SW-ABOM"/>
    <s v="James Radtke"/>
    <x v="1"/>
    <x v="5"/>
    <x v="3"/>
    <x v="3"/>
    <s v="On hold"/>
    <x v="1"/>
    <m/>
    <m/>
    <m/>
    <m/>
    <m/>
    <m/>
    <m/>
    <m/>
    <m/>
    <m/>
    <m/>
    <m/>
    <m/>
    <m/>
    <m/>
    <m/>
    <m/>
    <m/>
    <m/>
    <m/>
    <m/>
    <m/>
    <m/>
  </r>
  <r>
    <x v="0"/>
    <s v="PID"/>
    <n v="12"/>
    <s v="328680a Vista Mobility"/>
    <s v="Collects - SWBT"/>
    <x v="1"/>
    <s v="Cobol, IMS-DB"/>
    <s v="SW-USAGE"/>
    <s v="Greg Painter"/>
    <x v="0"/>
    <x v="5"/>
    <x v="3"/>
    <x v="5"/>
    <s v="Nov-22"/>
    <x v="0"/>
    <n v="75"/>
    <m/>
    <m/>
    <m/>
    <m/>
    <m/>
    <m/>
    <m/>
    <m/>
    <m/>
    <m/>
    <m/>
    <m/>
    <n v="30"/>
    <n v="35"/>
    <n v="10"/>
    <m/>
    <m/>
    <m/>
    <m/>
    <m/>
    <m/>
    <m/>
  </r>
  <r>
    <x v="0"/>
    <s v="PID"/>
    <n v="12"/>
    <s v="328680a Vista Mobility"/>
    <s v="ICBS"/>
    <x v="1"/>
    <s v="Cobol, IMS-DB"/>
    <s v="SW-USAGE"/>
    <s v="Greg Painter"/>
    <x v="0"/>
    <x v="5"/>
    <x v="3"/>
    <x v="5"/>
    <s v="Nov-22"/>
    <x v="0"/>
    <n v="75"/>
    <m/>
    <m/>
    <m/>
    <m/>
    <m/>
    <m/>
    <m/>
    <m/>
    <m/>
    <m/>
    <m/>
    <m/>
    <n v="30"/>
    <n v="35"/>
    <n v="10"/>
    <m/>
    <m/>
    <m/>
    <m/>
    <m/>
    <m/>
    <m/>
  </r>
  <r>
    <x v="0"/>
    <s v="PID"/>
    <n v="12"/>
    <s v="PID#409809 MO NPA 816 overlay with NPA 975 NPA Relief"/>
    <s v="Collects - SWBT"/>
    <x v="1"/>
    <s v="Cobol, IMS-DB"/>
    <s v="SW-USAGE"/>
    <s v="Greg Painter"/>
    <x v="0"/>
    <x v="5"/>
    <x v="3"/>
    <x v="5"/>
    <s v="Nov-22"/>
    <x v="0"/>
    <n v="20"/>
    <m/>
    <m/>
    <m/>
    <m/>
    <m/>
    <m/>
    <m/>
    <m/>
    <m/>
    <m/>
    <m/>
    <m/>
    <n v="10"/>
    <n v="5"/>
    <n v="5"/>
    <m/>
    <m/>
    <m/>
    <m/>
    <m/>
    <m/>
    <m/>
  </r>
  <r>
    <x v="1"/>
    <s v="RD"/>
    <n v="12"/>
    <s v="RD1382-CR-2206-0734"/>
    <s v="PTC"/>
    <x v="1"/>
    <s v="Cobol, IMS-DB"/>
    <s v="SW-USAGE"/>
    <s v="Greg Painter"/>
    <x v="0"/>
    <x v="5"/>
    <x v="3"/>
    <x v="9"/>
    <s v="Aug-22"/>
    <x v="1"/>
    <n v="20"/>
    <m/>
    <m/>
    <m/>
    <m/>
    <m/>
    <m/>
    <m/>
    <m/>
    <m/>
    <m/>
    <m/>
    <m/>
    <m/>
    <m/>
    <m/>
    <m/>
    <m/>
    <m/>
    <m/>
    <m/>
    <m/>
    <m/>
  </r>
  <r>
    <x v="1"/>
    <s v="RD"/>
    <n v="12"/>
    <s v="RD0352-CR-2207-0355"/>
    <s v="Collects - SWBT"/>
    <x v="1"/>
    <s v="Cobol, IMS-DB"/>
    <s v="SW-USAGE"/>
    <s v="Greg Painter"/>
    <x v="0"/>
    <x v="5"/>
    <x v="3"/>
    <x v="4"/>
    <s v="Jul-22"/>
    <x v="1"/>
    <n v="20"/>
    <m/>
    <m/>
    <m/>
    <m/>
    <m/>
    <m/>
    <m/>
    <m/>
    <m/>
    <m/>
    <m/>
    <m/>
    <m/>
    <m/>
    <m/>
    <m/>
    <m/>
    <m/>
    <m/>
    <m/>
    <m/>
    <m/>
  </r>
  <r>
    <x v="1"/>
    <s v="RD"/>
    <n v="12"/>
    <s v="RD0352-CR-2207-0523"/>
    <s v="Collects - SWBT"/>
    <x v="1"/>
    <s v="Cobol, IMS-DB"/>
    <s v="SW-USAGE"/>
    <s v="Greg Painter"/>
    <x v="0"/>
    <x v="5"/>
    <x v="3"/>
    <x v="6"/>
    <s v="Sep-22"/>
    <x v="1"/>
    <n v="20"/>
    <m/>
    <m/>
    <m/>
    <m/>
    <m/>
    <m/>
    <m/>
    <m/>
    <m/>
    <m/>
    <m/>
    <m/>
    <m/>
    <m/>
    <m/>
    <m/>
    <m/>
    <m/>
    <m/>
    <m/>
    <m/>
    <m/>
  </r>
  <r>
    <x v="1"/>
    <s v="RD"/>
    <n v="12"/>
    <s v="RD0352-CR-2207-0790"/>
    <s v="Collects - SWBT"/>
    <x v="1"/>
    <s v="Cobol, IMS-DB"/>
    <s v="SW-USAGE"/>
    <s v="Greg Painter"/>
    <x v="0"/>
    <x v="5"/>
    <x v="3"/>
    <x v="9"/>
    <s v="Aug-22"/>
    <x v="1"/>
    <n v="20"/>
    <m/>
    <m/>
    <m/>
    <m/>
    <m/>
    <m/>
    <m/>
    <m/>
    <m/>
    <m/>
    <m/>
    <m/>
    <m/>
    <m/>
    <m/>
    <m/>
    <m/>
    <m/>
    <m/>
    <m/>
    <m/>
    <m/>
  </r>
  <r>
    <x v="1"/>
    <s v="RD"/>
    <n v="12"/>
    <s v="RD0352-CR-2208-0464"/>
    <s v="PTC"/>
    <x v="1"/>
    <s v="Cobol, IMS-DB"/>
    <s v="SW-USAGE"/>
    <s v="Greg Painter"/>
    <x v="0"/>
    <x v="5"/>
    <x v="3"/>
    <x v="9"/>
    <s v="Aug-22"/>
    <x v="0"/>
    <n v="20"/>
    <m/>
    <m/>
    <m/>
    <m/>
    <m/>
    <m/>
    <m/>
    <m/>
    <m/>
    <m/>
    <m/>
    <m/>
    <m/>
    <m/>
    <m/>
    <m/>
    <m/>
    <m/>
    <m/>
    <m/>
    <m/>
    <m/>
  </r>
  <r>
    <x v="1"/>
    <s v="RD"/>
    <n v="12"/>
    <s v="RD0352-CR-2208-0464"/>
    <s v="ICBS"/>
    <x v="1"/>
    <s v="Cobol, IMS-DB"/>
    <s v="SW-USAGE"/>
    <s v="Greg Painter"/>
    <x v="0"/>
    <x v="5"/>
    <x v="3"/>
    <x v="9"/>
    <s v="Aug-22"/>
    <x v="1"/>
    <n v="20"/>
    <m/>
    <m/>
    <m/>
    <m/>
    <m/>
    <m/>
    <m/>
    <m/>
    <m/>
    <m/>
    <m/>
    <m/>
    <m/>
    <m/>
    <m/>
    <m/>
    <m/>
    <m/>
    <m/>
    <m/>
    <m/>
    <m/>
  </r>
  <r>
    <x v="1"/>
    <s v="RD"/>
    <n v="12"/>
    <s v="RD0352-CR-2207-1061"/>
    <s v="Collects - SWBT"/>
    <x v="1"/>
    <s v="Cobol, IMS-DB"/>
    <s v="SW-USAGE"/>
    <s v="Greg Painter"/>
    <x v="0"/>
    <x v="5"/>
    <x v="3"/>
    <x v="9"/>
    <s v="Aug-22"/>
    <x v="1"/>
    <n v="20"/>
    <m/>
    <m/>
    <m/>
    <m/>
    <m/>
    <m/>
    <m/>
    <m/>
    <m/>
    <m/>
    <m/>
    <m/>
    <m/>
    <m/>
    <m/>
    <m/>
    <m/>
    <m/>
    <m/>
    <m/>
    <m/>
    <m/>
  </r>
  <r>
    <x v="1"/>
    <s v="RD"/>
    <n v="12"/>
    <s v="RD0352CR-2207-1105"/>
    <s v="Collects - SWBT"/>
    <x v="1"/>
    <s v="Cobol, IMS-DB"/>
    <s v="SW-USAGE"/>
    <s v="Greg Painter"/>
    <x v="0"/>
    <x v="5"/>
    <x v="3"/>
    <x v="9"/>
    <s v="Aug-22"/>
    <x v="0"/>
    <n v="20"/>
    <m/>
    <m/>
    <m/>
    <m/>
    <m/>
    <m/>
    <m/>
    <m/>
    <m/>
    <m/>
    <m/>
    <m/>
    <m/>
    <m/>
    <m/>
    <m/>
    <m/>
    <m/>
    <m/>
    <m/>
    <m/>
    <m/>
  </r>
  <r>
    <x v="1"/>
    <s v="MWR"/>
    <n v="12"/>
    <s v="TELCO-RDW connectivity for files"/>
    <s v="Collects - SWBT"/>
    <x v="1"/>
    <s v="Cobol, IMS-DB"/>
    <s v="SW-USAGE"/>
    <s v="Greg Painter"/>
    <x v="0"/>
    <x v="5"/>
    <x v="3"/>
    <x v="2"/>
    <s v="Feb-23"/>
    <x v="1"/>
    <n v="20"/>
    <m/>
    <m/>
    <m/>
    <m/>
    <m/>
    <m/>
    <m/>
    <m/>
    <m/>
    <m/>
    <m/>
    <m/>
    <m/>
    <m/>
    <m/>
    <m/>
    <m/>
    <m/>
    <m/>
    <m/>
    <m/>
    <m/>
  </r>
  <r>
    <x v="0"/>
    <s v="SMB"/>
    <n v="12"/>
    <s v="SMB# CAT9X File Transfer Automation"/>
    <s v="PTC"/>
    <x v="1"/>
    <s v="Cobol, IMS-DB"/>
    <s v="SW-USAGE"/>
    <s v="Greg Painter"/>
    <x v="0"/>
    <x v="5"/>
    <x v="3"/>
    <x v="1"/>
    <s v="Dec-22"/>
    <x v="0"/>
    <n v="120"/>
    <m/>
    <m/>
    <m/>
    <m/>
    <m/>
    <m/>
    <m/>
    <m/>
    <m/>
    <m/>
    <m/>
    <m/>
    <m/>
    <m/>
    <m/>
    <m/>
    <m/>
    <m/>
    <m/>
    <m/>
    <m/>
    <m/>
  </r>
  <r>
    <x v="1"/>
    <s v="MWR"/>
    <n v="12"/>
    <s v="Need to NDM WI, IN, OH and MI files"/>
    <s v="IBIS"/>
    <x v="1"/>
    <s v="Cobol, IMS-DB"/>
    <s v="SW-USAGE"/>
    <s v="Greg Painter"/>
    <x v="0"/>
    <x v="5"/>
    <x v="3"/>
    <x v="16"/>
    <s v="Jul-23"/>
    <x v="1"/>
    <n v="10"/>
    <m/>
    <m/>
    <m/>
    <m/>
    <m/>
    <m/>
    <m/>
    <m/>
    <m/>
    <m/>
    <m/>
    <m/>
    <m/>
    <m/>
    <m/>
    <m/>
    <m/>
    <m/>
    <m/>
    <m/>
    <m/>
    <m/>
  </r>
  <r>
    <x v="1"/>
    <s v="MWR"/>
    <n v="12"/>
    <s v="CAT9X files automation-PLUTO SNODE setup to receive files from SL0"/>
    <s v="IBIS"/>
    <x v="1"/>
    <s v="Cobol, IMS-DB"/>
    <s v="SW-USAGE"/>
    <s v="Greg Painter"/>
    <x v="0"/>
    <x v="5"/>
    <x v="3"/>
    <x v="16"/>
    <s v="Jul-23"/>
    <x v="1"/>
    <n v="50"/>
    <m/>
    <m/>
    <m/>
    <m/>
    <m/>
    <m/>
    <m/>
    <m/>
    <m/>
    <m/>
    <m/>
    <m/>
    <m/>
    <m/>
    <m/>
    <m/>
    <m/>
    <m/>
    <m/>
    <m/>
    <m/>
    <m/>
  </r>
  <r>
    <x v="1"/>
    <s v="MWR"/>
    <n v="12"/>
    <s v="CAT9X files automation-SNODE TDSTEL "/>
    <s v="PTC"/>
    <x v="1"/>
    <s v="Cobol, IMS-DB"/>
    <s v="SW-USAGE"/>
    <s v="Greg Painter"/>
    <x v="0"/>
    <x v="5"/>
    <x v="3"/>
    <x v="16"/>
    <s v="Jul-23"/>
    <x v="1"/>
    <n v="50"/>
    <m/>
    <m/>
    <m/>
    <m/>
    <m/>
    <m/>
    <m/>
    <m/>
    <m/>
    <m/>
    <m/>
    <m/>
    <m/>
    <m/>
    <m/>
    <m/>
    <m/>
    <m/>
    <m/>
    <m/>
    <m/>
    <m/>
  </r>
  <r>
    <x v="1"/>
    <s v="MWR"/>
    <n v="12"/>
    <s v="_x0009_Error - DTVSettlement FileParser_x000a_OBID-22227004"/>
    <s v="Collects - SWBT"/>
    <x v="1"/>
    <s v="Cobol, IMS-DB"/>
    <s v="SW-USAGE"/>
    <s v="Greg Painter"/>
    <x v="0"/>
    <x v="5"/>
    <x v="3"/>
    <x v="16"/>
    <s v="Jul-23"/>
    <x v="1"/>
    <n v="10"/>
    <m/>
    <m/>
    <m/>
    <m/>
    <m/>
    <m/>
    <m/>
    <m/>
    <m/>
    <m/>
    <m/>
    <m/>
    <m/>
    <m/>
    <m/>
    <m/>
    <m/>
    <m/>
    <m/>
    <m/>
    <m/>
    <m/>
  </r>
  <r>
    <x v="0"/>
    <s v="PID"/>
    <n v="3"/>
    <s v="PMT 500244 / PID 400838  Replace VicunLite - BDS_x000a__x000a_The project is resuming after being on hold. Currently re-estimation of efforts pending and target release is being discussed."/>
    <s v="ECRIS-CR RSI"/>
    <x v="1"/>
    <s v="Cobol, DB2"/>
    <s v="SW-CRIS"/>
    <s v="Ruben Rodriguez "/>
    <x v="0"/>
    <x v="5"/>
    <x v="3"/>
    <x v="17"/>
    <s v="Feb-24"/>
    <x v="0"/>
    <n v="1000"/>
    <m/>
    <m/>
    <m/>
    <m/>
    <m/>
    <m/>
    <m/>
    <m/>
    <m/>
    <m/>
    <m/>
    <m/>
    <m/>
    <m/>
    <m/>
    <m/>
    <m/>
    <m/>
    <m/>
    <m/>
    <m/>
    <m/>
  </r>
  <r>
    <x v="0"/>
    <s v="PID"/>
    <n v="3"/>
    <s v="PMT 500244 / PID 400838  Replace VicunLite - BDS_x000a__x000a_The project is resuming after being on hold. Currently re-estimation of efforts pending and target release is being discussed."/>
    <s v="Miscellaneous Rating"/>
    <x v="1"/>
    <s v="Cobol, DB2"/>
    <s v="SW-CRIS"/>
    <s v="Ruben Rodriguez "/>
    <x v="0"/>
    <x v="5"/>
    <x v="3"/>
    <x v="17"/>
    <s v="Feb-24"/>
    <x v="0"/>
    <n v="100"/>
    <m/>
    <m/>
    <m/>
    <m/>
    <m/>
    <m/>
    <m/>
    <m/>
    <m/>
    <m/>
    <m/>
    <m/>
    <m/>
    <m/>
    <m/>
    <m/>
    <m/>
    <m/>
    <m/>
    <m/>
    <m/>
    <m/>
  </r>
  <r>
    <x v="0"/>
    <s v="PID"/>
    <n v="6"/>
    <s v="PMT 501174, PID 403132Mandate 107 Suicide Prevention Hotline Fee for Telco Accounts 988 (SW)"/>
    <s v="CRIS RC-RECON"/>
    <x v="1"/>
    <s v="Assembler"/>
    <s v="SW-CRIS"/>
    <s v="Ruben Rodriguez "/>
    <x v="0"/>
    <x v="5"/>
    <x v="3"/>
    <x v="8"/>
    <s v="TBD"/>
    <x v="1"/>
    <n v="800"/>
    <m/>
    <m/>
    <m/>
    <m/>
    <m/>
    <m/>
    <m/>
    <m/>
    <m/>
    <m/>
    <m/>
    <m/>
    <m/>
    <m/>
    <m/>
    <m/>
    <m/>
    <m/>
    <m/>
    <m/>
    <m/>
    <m/>
  </r>
  <r>
    <x v="0"/>
    <s v="PID"/>
    <n v="6"/>
    <s v="PMT 501174, PID 403132Mandate 107 Suicide Prevention Hotline Fee for Telco Accounts 988 (SW)"/>
    <s v="CRIS BCAP"/>
    <x v="1"/>
    <s v="PL1, Assembler"/>
    <s v="SW-CRIS"/>
    <s v="Ruben Rodriguez "/>
    <x v="0"/>
    <x v="5"/>
    <x v="3"/>
    <x v="8"/>
    <s v="TBD"/>
    <x v="1"/>
    <n v="800"/>
    <m/>
    <m/>
    <m/>
    <m/>
    <m/>
    <m/>
    <m/>
    <m/>
    <m/>
    <m/>
    <m/>
    <m/>
    <m/>
    <m/>
    <m/>
    <m/>
    <m/>
    <m/>
    <m/>
    <m/>
    <m/>
    <m/>
  </r>
  <r>
    <x v="0"/>
    <s v="PID"/>
    <n v="6"/>
    <s v="PMT 501174, PID 403132Mandate 107 Suicide Prevention Hotline Fee for Telco Accounts 988 (SW)"/>
    <s v="CRIS CASH"/>
    <x v="1"/>
    <s v="Assembler"/>
    <s v="SW-CRIS"/>
    <s v="Ruben Rodriguez "/>
    <x v="0"/>
    <x v="5"/>
    <x v="3"/>
    <x v="8"/>
    <s v="TBD"/>
    <x v="1"/>
    <n v="800"/>
    <m/>
    <m/>
    <m/>
    <m/>
    <m/>
    <m/>
    <m/>
    <m/>
    <m/>
    <m/>
    <m/>
    <m/>
    <m/>
    <m/>
    <m/>
    <m/>
    <m/>
    <m/>
    <m/>
    <m/>
    <m/>
    <m/>
  </r>
  <r>
    <x v="0"/>
    <s v="PID"/>
    <n v="4"/>
    <s v="PMT 501174, PID 403132Mandate 107 Suicide Prevention Hotline Fee for Telco Accounts 988 (SW)"/>
    <s v="ADR"/>
    <x v="1"/>
    <s v="Cobol, DB2"/>
    <s v="SW-CRIS"/>
    <s v="Ruben Rodriguez "/>
    <x v="0"/>
    <x v="5"/>
    <x v="3"/>
    <x v="8"/>
    <s v="TBD"/>
    <x v="1"/>
    <n v="800"/>
    <m/>
    <m/>
    <m/>
    <m/>
    <m/>
    <m/>
    <m/>
    <m/>
    <m/>
    <m/>
    <m/>
    <m/>
    <m/>
    <m/>
    <m/>
    <m/>
    <m/>
    <m/>
    <m/>
    <m/>
    <m/>
    <m/>
  </r>
  <r>
    <x v="0"/>
    <s v="PID"/>
    <n v="4"/>
    <s v="PMT 501174, PID 403132Mandate 107 Suicide Prevention Hotline Fee for Telco Accounts 988 (SW)"/>
    <s v="FSP"/>
    <x v="1"/>
    <s v="Cobol, DB2"/>
    <s v="SW-CRIS"/>
    <s v="Ruben Rodriguez "/>
    <x v="0"/>
    <x v="5"/>
    <x v="3"/>
    <x v="8"/>
    <s v="TBD"/>
    <x v="1"/>
    <n v="800"/>
    <m/>
    <m/>
    <m/>
    <m/>
    <m/>
    <m/>
    <m/>
    <m/>
    <m/>
    <m/>
    <m/>
    <m/>
    <m/>
    <m/>
    <m/>
    <m/>
    <m/>
    <m/>
    <m/>
    <m/>
    <m/>
    <m/>
  </r>
  <r>
    <x v="0"/>
    <s v="PID"/>
    <n v="4"/>
    <s v="PMT 501174, PID 403132Mandate 107 Suicide Prevention Hotline Fee for Telco Accounts 988 (SW)"/>
    <s v="HB"/>
    <x v="1"/>
    <s v="Cobol, DB2, CICS"/>
    <s v="SW-CRIS"/>
    <s v="Ruben Rodriguez "/>
    <x v="0"/>
    <x v="5"/>
    <x v="3"/>
    <x v="8"/>
    <s v="TBD"/>
    <x v="1"/>
    <n v="500"/>
    <m/>
    <m/>
    <m/>
    <m/>
    <m/>
    <m/>
    <m/>
    <m/>
    <m/>
    <m/>
    <m/>
    <m/>
    <m/>
    <m/>
    <m/>
    <m/>
    <m/>
    <m/>
    <m/>
    <m/>
    <m/>
    <m/>
  </r>
  <r>
    <x v="0"/>
    <s v="PID"/>
    <n v="6"/>
    <s v="PMT 500753/401127 SecMod EOSL 7337 Finish U2L Migration CAPM"/>
    <s v="CRIS BCAP"/>
    <x v="1"/>
    <s v="PL1, Assembler"/>
    <s v="SW-CRIS"/>
    <s v="Ruben Rodriguez "/>
    <x v="0"/>
    <x v="5"/>
    <x v="3"/>
    <x v="3"/>
    <s v="On hold"/>
    <x v="1"/>
    <n v="90"/>
    <m/>
    <m/>
    <m/>
    <m/>
    <m/>
    <m/>
    <m/>
    <m/>
    <m/>
    <m/>
    <m/>
    <m/>
    <m/>
    <m/>
    <m/>
    <m/>
    <m/>
    <m/>
    <m/>
    <m/>
    <m/>
    <m/>
  </r>
  <r>
    <x v="0"/>
    <s v="PID"/>
    <n v="6"/>
    <s v="PMT 500753/401127 SecMod EOSL 7337 Finish U2L Migration CAPM"/>
    <s v="CRIS CASH"/>
    <x v="1"/>
    <s v="Assembler"/>
    <s v="SW-CRIS"/>
    <s v="Ruben Rodriguez "/>
    <x v="0"/>
    <x v="5"/>
    <x v="3"/>
    <x v="3"/>
    <s v="On hold"/>
    <x v="1"/>
    <n v="330"/>
    <m/>
    <m/>
    <m/>
    <m/>
    <m/>
    <m/>
    <m/>
    <m/>
    <m/>
    <m/>
    <m/>
    <m/>
    <m/>
    <m/>
    <m/>
    <m/>
    <m/>
    <m/>
    <m/>
    <m/>
    <m/>
    <m/>
  </r>
  <r>
    <x v="0"/>
    <s v="PID"/>
    <n v="6"/>
    <s v="PMT 500753/401127 SecMod EOSL 7337 Finish U2L Migration CAPM"/>
    <s v="CRIS RC-RECON"/>
    <x v="1"/>
    <s v="Assembler"/>
    <s v="SW-CRIS"/>
    <s v="Ruben Rodriguez "/>
    <x v="0"/>
    <x v="5"/>
    <x v="3"/>
    <x v="3"/>
    <s v="On hold"/>
    <x v="1"/>
    <n v="90"/>
    <m/>
    <m/>
    <m/>
    <m/>
    <m/>
    <m/>
    <m/>
    <m/>
    <m/>
    <m/>
    <m/>
    <m/>
    <m/>
    <m/>
    <m/>
    <m/>
    <m/>
    <m/>
    <m/>
    <m/>
    <m/>
    <m/>
  </r>
  <r>
    <x v="0"/>
    <s v="PID"/>
    <n v="6"/>
    <s v="PMT# 496596/ PID# 328729  DCC RET 8716 CX0395 eTRACS"/>
    <s v="CRIS SO"/>
    <x v="1"/>
    <s v="Cobol, IMS-DB, Assembler"/>
    <s v="SW-CRIS"/>
    <s v="Ruben Rodriguez "/>
    <x v="0"/>
    <x v="5"/>
    <x v="3"/>
    <x v="3"/>
    <s v="On hold"/>
    <x v="1"/>
    <n v="410"/>
    <m/>
    <m/>
    <m/>
    <m/>
    <m/>
    <m/>
    <m/>
    <m/>
    <m/>
    <m/>
    <m/>
    <m/>
    <m/>
    <m/>
    <m/>
    <m/>
    <m/>
    <m/>
    <m/>
    <m/>
    <m/>
    <m/>
  </r>
  <r>
    <x v="0"/>
    <s v="PID"/>
    <n v="6"/>
    <s v="PMT# / PID# 10801 MR2000 Audit  project"/>
    <s v="CRIS SO"/>
    <x v="1"/>
    <s v="Cobol, IMS-DB, Assembler"/>
    <s v="SW-CRIS"/>
    <s v="Ruben Rodriguez "/>
    <x v="0"/>
    <x v="5"/>
    <x v="3"/>
    <x v="8"/>
    <s v="TBD"/>
    <x v="1"/>
    <n v="60"/>
    <m/>
    <m/>
    <m/>
    <m/>
    <m/>
    <m/>
    <m/>
    <m/>
    <m/>
    <m/>
    <m/>
    <m/>
    <m/>
    <m/>
    <m/>
    <m/>
    <m/>
    <m/>
    <m/>
    <m/>
    <m/>
    <m/>
  </r>
  <r>
    <x v="0"/>
    <s v="SMB"/>
    <n v="4"/>
    <s v="SMB 2047176: CICS on SLT2 (CAST, CBBH, and CQ90) CICS upgraded to CICS V6.1 RSU2209 (HB)"/>
    <s v="HB"/>
    <x v="1"/>
    <s v="Cobol, DB2, CICS"/>
    <s v="SW-CRIS"/>
    <s v="Ruben Rodriguez "/>
    <x v="0"/>
    <x v="5"/>
    <x v="3"/>
    <x v="13"/>
    <s v="Jan-23"/>
    <x v="0"/>
    <n v="40"/>
    <m/>
    <m/>
    <m/>
    <m/>
    <m/>
    <m/>
    <m/>
    <m/>
    <m/>
    <m/>
    <m/>
    <m/>
    <m/>
    <m/>
    <m/>
    <m/>
    <n v="40"/>
    <m/>
    <m/>
    <m/>
    <m/>
    <m/>
  </r>
  <r>
    <x v="0"/>
    <s v="SMB"/>
    <n v="4"/>
    <s v="SMB 2016240: CICS on AA00 upgraded to CICS V6.1 RSU2209 (SWHB)"/>
    <s v="SWHB"/>
    <x v="1"/>
    <s v="Cobol, DB2, CICS"/>
    <s v="SW-CRIS"/>
    <s v="Ruben Rodriguez "/>
    <x v="0"/>
    <x v="5"/>
    <x v="3"/>
    <x v="13"/>
    <s v="Jan-23"/>
    <x v="0"/>
    <n v="40"/>
    <m/>
    <m/>
    <m/>
    <m/>
    <m/>
    <m/>
    <m/>
    <m/>
    <m/>
    <m/>
    <m/>
    <m/>
    <m/>
    <m/>
    <m/>
    <m/>
    <n v="40"/>
    <m/>
    <m/>
    <m/>
    <m/>
    <m/>
  </r>
  <r>
    <x v="0"/>
    <s v="PID"/>
    <n v="6"/>
    <s v="PMT 505913/PID 411976 TULSA OKLAHOMA MIF MUNICIPAL INSPECTION FEE (R23.02)"/>
    <s v="CRIS RC-RECON"/>
    <x v="1"/>
    <s v="Assembler"/>
    <s v="SW-CRIS"/>
    <s v="Ruben Rodriguez "/>
    <x v="0"/>
    <x v="5"/>
    <x v="3"/>
    <x v="2"/>
    <s v="Feb-23"/>
    <x v="0"/>
    <n v="150"/>
    <m/>
    <m/>
    <m/>
    <m/>
    <m/>
    <m/>
    <m/>
    <m/>
    <m/>
    <m/>
    <m/>
    <m/>
    <m/>
    <m/>
    <n v="50"/>
    <n v="50"/>
    <n v="30"/>
    <n v="20"/>
    <m/>
    <m/>
    <m/>
    <m/>
  </r>
  <r>
    <x v="0"/>
    <s v="PID"/>
    <n v="6"/>
    <s v="PMT 505913/PID 411976 TULSA OKLAHOMA MIF MUNICIPAL INSPECTION FEE (R23.02)"/>
    <s v="CRIS BCAP"/>
    <x v="1"/>
    <s v="PL1, Assembler"/>
    <s v="SW-CRIS"/>
    <s v="Ruben Rodriguez "/>
    <x v="0"/>
    <x v="5"/>
    <x v="3"/>
    <x v="2"/>
    <s v="Feb-23"/>
    <x v="0"/>
    <n v="150"/>
    <m/>
    <m/>
    <m/>
    <m/>
    <m/>
    <m/>
    <m/>
    <m/>
    <m/>
    <m/>
    <m/>
    <m/>
    <m/>
    <m/>
    <n v="50"/>
    <n v="50"/>
    <n v="30"/>
    <n v="20"/>
    <m/>
    <m/>
    <m/>
    <m/>
  </r>
  <r>
    <x v="0"/>
    <s v="PID"/>
    <n v="6"/>
    <s v="PMT 505913/PID 411976 TULSA OKLAHOMA MIF MUNICIPAL INSPECTION FEE (R23.06)"/>
    <s v="CRIS CASH"/>
    <x v="1"/>
    <s v="Assembler"/>
    <s v="SW-CRIS"/>
    <s v="Ruben Rodriguez "/>
    <x v="0"/>
    <x v="5"/>
    <x v="3"/>
    <x v="15"/>
    <s v="Jun-23"/>
    <x v="0"/>
    <n v="2900"/>
    <m/>
    <m/>
    <m/>
    <m/>
    <m/>
    <m/>
    <m/>
    <m/>
    <m/>
    <m/>
    <m/>
    <m/>
    <m/>
    <m/>
    <n v="200"/>
    <n v="450"/>
    <n v="400"/>
    <n v="450"/>
    <n v="450"/>
    <n v="400"/>
    <n v="300"/>
    <n v="250"/>
  </r>
  <r>
    <x v="0"/>
    <s v="PID"/>
    <n v="6"/>
    <s v="PMT 505913/PID 411976 TULSA OKLAHOMA MIF MUNICIPAL INSPECTION FEE (R23.06)"/>
    <s v="CRIS BCAP"/>
    <x v="1"/>
    <s v="PL1, Assembler"/>
    <s v="SW-CRIS"/>
    <s v="Ruben Rodriguez "/>
    <x v="0"/>
    <x v="5"/>
    <x v="3"/>
    <x v="15"/>
    <s v="Jun-23"/>
    <x v="0"/>
    <n v="3350"/>
    <m/>
    <m/>
    <m/>
    <m/>
    <m/>
    <m/>
    <m/>
    <m/>
    <m/>
    <m/>
    <m/>
    <m/>
    <m/>
    <m/>
    <n v="150"/>
    <n v="350"/>
    <n v="650"/>
    <n v="700"/>
    <n v="550"/>
    <n v="550"/>
    <n v="200"/>
    <n v="200"/>
  </r>
  <r>
    <x v="0"/>
    <s v="PID"/>
    <n v="6"/>
    <s v="PMT 506126/PID 411900 EOSL Secure Data Upgrade to z Protect BOCRIS"/>
    <s v="CRIS RC-RECON"/>
    <x v="1"/>
    <s v="Assembler"/>
    <s v="SW-CRIS"/>
    <s v="Ruben Rodriguez "/>
    <x v="0"/>
    <x v="5"/>
    <x v="3"/>
    <x v="2"/>
    <s v="Feb-23"/>
    <x v="0"/>
    <n v="80"/>
    <m/>
    <m/>
    <m/>
    <m/>
    <m/>
    <m/>
    <m/>
    <m/>
    <m/>
    <m/>
    <m/>
    <m/>
    <m/>
    <m/>
    <n v="35"/>
    <n v="35"/>
    <n v="5"/>
    <n v="5"/>
    <m/>
    <m/>
    <m/>
    <m/>
  </r>
  <r>
    <x v="0"/>
    <s v="PID"/>
    <n v="6"/>
    <s v="PMT 506126/PID 411900 EOSL Secure Data Upgrade to z Protect BOCRIS"/>
    <s v="CRIS SO"/>
    <x v="1"/>
    <s v="Cobol, IMS-DB, Assembler"/>
    <s v="SW-CRIS"/>
    <s v="Ruben Rodriguez "/>
    <x v="0"/>
    <x v="5"/>
    <x v="3"/>
    <x v="2"/>
    <s v="Feb-23"/>
    <x v="0"/>
    <n v="80"/>
    <m/>
    <m/>
    <m/>
    <m/>
    <m/>
    <m/>
    <m/>
    <m/>
    <m/>
    <m/>
    <m/>
    <m/>
    <m/>
    <m/>
    <n v="35"/>
    <n v="35"/>
    <n v="5"/>
    <n v="5"/>
    <m/>
    <m/>
    <m/>
    <m/>
  </r>
  <r>
    <x v="0"/>
    <s v="PID"/>
    <n v="6"/>
    <s v="PMT 503220/PID 401659b Late Impact OOM, Billing SaaS Globys - Phase 2_x000a_Note: Not Committing this project as it cannot be worked upon due to capacity crunch"/>
    <s v="CRIS CASH"/>
    <x v="1"/>
    <s v="Assembler"/>
    <s v="SW-CRIS"/>
    <s v="Ruben Rodriguez "/>
    <x v="0"/>
    <x v="5"/>
    <x v="3"/>
    <x v="3"/>
    <s v="On hold"/>
    <x v="1"/>
    <n v="290"/>
    <m/>
    <m/>
    <m/>
    <m/>
    <m/>
    <m/>
    <m/>
    <m/>
    <m/>
    <m/>
    <m/>
    <m/>
    <m/>
    <m/>
    <m/>
    <m/>
    <m/>
    <m/>
    <m/>
    <m/>
    <m/>
    <m/>
  </r>
  <r>
    <x v="0"/>
    <s v="PID"/>
    <n v="4"/>
    <s v="CA Local E911"/>
    <s v="ADR"/>
    <x v="1"/>
    <s v="Cobol, DB2"/>
    <s v="SW-CRIS"/>
    <s v="Ruben Rodriguez "/>
    <x v="0"/>
    <x v="5"/>
    <x v="3"/>
    <x v="8"/>
    <s v="TBD"/>
    <x v="1"/>
    <n v="700"/>
    <m/>
    <m/>
    <m/>
    <m/>
    <m/>
    <m/>
    <m/>
    <m/>
    <m/>
    <m/>
    <m/>
    <m/>
    <m/>
    <m/>
    <m/>
    <m/>
    <m/>
    <m/>
    <m/>
    <m/>
    <m/>
    <m/>
  </r>
  <r>
    <x v="0"/>
    <s v="PID"/>
    <n v="4"/>
    <s v="CA Local E911"/>
    <s v="FSP"/>
    <x v="1"/>
    <s v="Cobol, DB2"/>
    <s v="SW-CRIS"/>
    <s v="Ruben Rodriguez "/>
    <x v="0"/>
    <x v="5"/>
    <x v="3"/>
    <x v="8"/>
    <s v="TBD"/>
    <x v="1"/>
    <n v="650"/>
    <m/>
    <m/>
    <m/>
    <m/>
    <m/>
    <m/>
    <m/>
    <m/>
    <m/>
    <m/>
    <m/>
    <m/>
    <m/>
    <m/>
    <m/>
    <m/>
    <m/>
    <m/>
    <m/>
    <m/>
    <m/>
    <m/>
  </r>
  <r>
    <x v="0"/>
    <s v="PID"/>
    <n v="4"/>
    <s v="PMT 506033, 409937a, CR234126  Mandate P115 Inclusion of the percentage based UUT on CAC in the Telco West Biller"/>
    <s v="HB"/>
    <x v="1"/>
    <s v="Cobol, DB2, CICS"/>
    <s v="SW-CRIS"/>
    <s v="Ruben Rodriguez "/>
    <x v="0"/>
    <x v="5"/>
    <x v="3"/>
    <x v="5"/>
    <s v="Nov-22"/>
    <x v="0"/>
    <n v="550"/>
    <m/>
    <m/>
    <m/>
    <m/>
    <m/>
    <m/>
    <m/>
    <m/>
    <m/>
    <m/>
    <m/>
    <m/>
    <m/>
    <m/>
    <n v="25"/>
    <m/>
    <m/>
    <m/>
    <m/>
    <m/>
    <m/>
    <m/>
  </r>
  <r>
    <x v="0"/>
    <s v="PID"/>
    <n v="4"/>
    <s v="PMT 506033, 409937a, CR234126  Mandate P115 Inclusion of the percentage based UUT on CAC in the Telco West Biller"/>
    <s v="ADR"/>
    <x v="1"/>
    <s v="Cobol, DB2"/>
    <s v="SW-CRIS"/>
    <s v="Ruben Rodriguez "/>
    <x v="0"/>
    <x v="5"/>
    <x v="3"/>
    <x v="11"/>
    <s v="Oct-22"/>
    <x v="0"/>
    <n v="45"/>
    <m/>
    <m/>
    <m/>
    <m/>
    <m/>
    <m/>
    <m/>
    <m/>
    <m/>
    <m/>
    <m/>
    <m/>
    <n v="25"/>
    <n v="20"/>
    <m/>
    <m/>
    <m/>
    <m/>
    <m/>
    <m/>
    <m/>
    <m/>
  </r>
  <r>
    <x v="0"/>
    <s v="PID"/>
    <n v="3"/>
    <s v="PMT #503168 / PID #326140bb  Cloud Modernization (CPNI DM)"/>
    <s v="InstaRate"/>
    <x v="1"/>
    <s v="Cobol, DB2"/>
    <s v="SW-CRIS"/>
    <s v="Ruben Rodriguez "/>
    <x v="0"/>
    <x v="5"/>
    <x v="3"/>
    <x v="3"/>
    <s v="On hold"/>
    <x v="1"/>
    <n v="80"/>
    <m/>
    <m/>
    <m/>
    <m/>
    <m/>
    <m/>
    <m/>
    <m/>
    <m/>
    <m/>
    <m/>
    <m/>
    <m/>
    <m/>
    <m/>
    <m/>
    <m/>
    <m/>
    <m/>
    <m/>
    <m/>
    <m/>
  </r>
  <r>
    <x v="0"/>
    <s v="PID"/>
    <n v="6"/>
    <s v="LSB Cloud Modernization - PID- 326140eg - CRIS CASH "/>
    <s v="CRIS CASH"/>
    <x v="1"/>
    <s v="Assembler"/>
    <s v="SW-CRIS"/>
    <s v="Ruben Rodriguez "/>
    <x v="0"/>
    <x v="5"/>
    <x v="3"/>
    <x v="3"/>
    <s v="On hold"/>
    <x v="1"/>
    <n v="70"/>
    <m/>
    <m/>
    <m/>
    <m/>
    <m/>
    <m/>
    <m/>
    <m/>
    <m/>
    <m/>
    <m/>
    <m/>
    <m/>
    <m/>
    <m/>
    <m/>
    <m/>
    <m/>
    <m/>
    <m/>
    <m/>
    <m/>
  </r>
  <r>
    <x v="0"/>
    <s v="PID"/>
    <n v="4"/>
    <s v="AMPD cloud migration"/>
    <s v="ADR"/>
    <x v="1"/>
    <s v="Cobol, DB2"/>
    <s v="SW-CRIS"/>
    <s v="Ruben Rodriguez "/>
    <x v="0"/>
    <x v="5"/>
    <x v="3"/>
    <x v="4"/>
    <s v="Jul-22"/>
    <x v="0"/>
    <n v="100"/>
    <m/>
    <m/>
    <m/>
    <m/>
    <m/>
    <m/>
    <m/>
    <m/>
    <m/>
    <m/>
    <n v="30"/>
    <m/>
    <m/>
    <m/>
    <m/>
    <m/>
    <m/>
    <m/>
    <m/>
    <m/>
    <m/>
    <m/>
  </r>
  <r>
    <x v="0"/>
    <s v="SMB"/>
    <n v="6"/>
    <s v="1986945 - Syncsort v3.1 Upgrade - Phase 2 (CRIS SO"/>
    <s v="CRIS SO"/>
    <x v="1"/>
    <s v="Cobol, IMS-DB, Assembler"/>
    <s v="SW-CRIS"/>
    <s v="Ruben Rodriguez "/>
    <x v="0"/>
    <x v="5"/>
    <x v="3"/>
    <x v="5"/>
    <s v="Nov-22"/>
    <x v="0"/>
    <n v="15"/>
    <m/>
    <m/>
    <m/>
    <m/>
    <m/>
    <m/>
    <m/>
    <m/>
    <m/>
    <m/>
    <n v="15"/>
    <m/>
    <m/>
    <m/>
    <m/>
    <m/>
    <m/>
    <m/>
    <m/>
    <m/>
    <m/>
    <m/>
  </r>
  <r>
    <x v="0"/>
    <s v="SMB"/>
    <n v="6"/>
    <s v="1986944 - Syncsort v3.1 Upgrade - Phase 2 (CRIS BCAP)"/>
    <s v="CRIS BCAP"/>
    <x v="1"/>
    <s v="PL1, Assembler"/>
    <s v="SW-CRIS"/>
    <s v="Ruben Rodriguez "/>
    <x v="0"/>
    <x v="5"/>
    <x v="3"/>
    <x v="5"/>
    <s v="Nov-22"/>
    <x v="0"/>
    <n v="15"/>
    <m/>
    <m/>
    <m/>
    <m/>
    <m/>
    <m/>
    <m/>
    <m/>
    <m/>
    <m/>
    <n v="15"/>
    <m/>
    <m/>
    <m/>
    <m/>
    <m/>
    <m/>
    <m/>
    <m/>
    <m/>
    <m/>
    <m/>
  </r>
  <r>
    <x v="0"/>
    <s v="SMB"/>
    <n v="6"/>
    <s v="1986943- Syncsort v3.1 Upgrade - Phase 2 (CRIS CASH))"/>
    <s v="CRIS CASH"/>
    <x v="1"/>
    <s v="Assembler"/>
    <s v="SW-CRIS"/>
    <s v="Ruben Rodriguez "/>
    <x v="0"/>
    <x v="5"/>
    <x v="3"/>
    <x v="5"/>
    <s v="Nov-22"/>
    <x v="0"/>
    <n v="30"/>
    <m/>
    <m/>
    <m/>
    <m/>
    <m/>
    <m/>
    <m/>
    <m/>
    <m/>
    <m/>
    <n v="30"/>
    <m/>
    <m/>
    <m/>
    <m/>
    <m/>
    <m/>
    <m/>
    <m/>
    <m/>
    <m/>
    <m/>
  </r>
  <r>
    <x v="0"/>
    <s v="SMB"/>
    <n v="4"/>
    <s v="1986942 - Syncsort v3.1 Upgrade - Phase 2 (FSP)"/>
    <s v="FSP"/>
    <x v="1"/>
    <s v="Cobol, DB2"/>
    <s v="SW-CRIS"/>
    <s v="Ruben Rodriguez "/>
    <x v="0"/>
    <x v="5"/>
    <x v="3"/>
    <x v="5"/>
    <s v="Nov-22"/>
    <x v="0"/>
    <n v="30"/>
    <m/>
    <m/>
    <m/>
    <m/>
    <m/>
    <m/>
    <m/>
    <m/>
    <m/>
    <m/>
    <n v="30"/>
    <m/>
    <m/>
    <m/>
    <m/>
    <m/>
    <m/>
    <m/>
    <m/>
    <m/>
    <m/>
    <m/>
  </r>
  <r>
    <x v="0"/>
    <s v="SMB"/>
    <n v="4"/>
    <s v="1986941 - Syncsort v3.1 Upgrade - Phase 2 (ADR)"/>
    <s v="ADR"/>
    <x v="1"/>
    <s v="Cobol, DB2"/>
    <s v="SW-CRIS"/>
    <s v="Ruben Rodriguez "/>
    <x v="0"/>
    <x v="5"/>
    <x v="3"/>
    <x v="5"/>
    <s v="Nov-22"/>
    <x v="0"/>
    <n v="15"/>
    <m/>
    <m/>
    <m/>
    <m/>
    <m/>
    <m/>
    <m/>
    <m/>
    <m/>
    <m/>
    <n v="15"/>
    <m/>
    <m/>
    <m/>
    <m/>
    <m/>
    <m/>
    <m/>
    <m/>
    <m/>
    <m/>
    <m/>
  </r>
  <r>
    <x v="0"/>
    <s v="SMB"/>
    <n v="6"/>
    <s v="1978167 - Syncsort v3.1 Upgrade - Phase 2 (CRIS BCAP)"/>
    <s v="CRIS BCAP"/>
    <x v="1"/>
    <s v="PL1, Assembler"/>
    <s v="SW-CRIS"/>
    <s v="Ruben Rodriguez "/>
    <x v="0"/>
    <x v="5"/>
    <x v="3"/>
    <x v="5"/>
    <s v="Nov-22"/>
    <x v="0"/>
    <n v="16"/>
    <m/>
    <m/>
    <m/>
    <m/>
    <m/>
    <m/>
    <m/>
    <m/>
    <m/>
    <m/>
    <m/>
    <m/>
    <m/>
    <n v="16"/>
    <m/>
    <m/>
    <m/>
    <m/>
    <m/>
    <m/>
    <m/>
    <m/>
  </r>
  <r>
    <x v="0"/>
    <s v="SMB"/>
    <n v="6"/>
    <s v="1978168 - Syncsort v3.1 Upgrade - Phase 1"/>
    <s v="CRIS BILLDAY"/>
    <x v="1"/>
    <s v="Cobol, IMS-DB"/>
    <s v="SW-CRIS"/>
    <s v="Ruben Rodriguez "/>
    <x v="0"/>
    <x v="5"/>
    <x v="3"/>
    <x v="5"/>
    <s v="Nov-22"/>
    <x v="0"/>
    <n v="16"/>
    <m/>
    <m/>
    <m/>
    <m/>
    <m/>
    <m/>
    <m/>
    <m/>
    <m/>
    <m/>
    <m/>
    <m/>
    <m/>
    <n v="16"/>
    <m/>
    <m/>
    <m/>
    <m/>
    <m/>
    <m/>
    <m/>
    <m/>
  </r>
  <r>
    <x v="0"/>
    <s v="SMB"/>
    <n v="4"/>
    <s v="1978169 - Syncsort v3.1 Upgrade - Phase 1"/>
    <s v="SWHB"/>
    <x v="1"/>
    <s v="Cobol, DB2, CICS"/>
    <s v="SW-CRIS"/>
    <s v="Ruben Rodriguez "/>
    <x v="0"/>
    <x v="5"/>
    <x v="3"/>
    <x v="5"/>
    <s v="Nov-22"/>
    <x v="0"/>
    <n v="16"/>
    <m/>
    <m/>
    <m/>
    <m/>
    <m/>
    <m/>
    <m/>
    <m/>
    <m/>
    <m/>
    <m/>
    <m/>
    <m/>
    <n v="16"/>
    <m/>
    <m/>
    <m/>
    <m/>
    <m/>
    <m/>
    <m/>
    <m/>
  </r>
  <r>
    <x v="0"/>
    <s v="SMB"/>
    <n v="6"/>
    <s v="1978170 - Syncsort v3.1 Upgrade - Phase 1"/>
    <s v="CRIS RC-RECON"/>
    <x v="1"/>
    <s v="Assembler"/>
    <s v="SW-CRIS"/>
    <s v="Ruben Rodriguez "/>
    <x v="0"/>
    <x v="5"/>
    <x v="3"/>
    <x v="5"/>
    <s v="Nov-22"/>
    <x v="0"/>
    <n v="16"/>
    <m/>
    <m/>
    <m/>
    <m/>
    <m/>
    <m/>
    <m/>
    <m/>
    <m/>
    <m/>
    <m/>
    <m/>
    <m/>
    <n v="16"/>
    <m/>
    <m/>
    <m/>
    <m/>
    <m/>
    <m/>
    <m/>
    <m/>
  </r>
  <r>
    <x v="0"/>
    <s v="SMB"/>
    <n v="6"/>
    <s v="1978171 - Syncsort v3.1 Upgrade - Phase 1"/>
    <s v="CRIS SO"/>
    <x v="1"/>
    <s v="Cobol, IMS-DB, Assembler"/>
    <s v="SW-CRIS"/>
    <s v="Ruben Rodriguez "/>
    <x v="0"/>
    <x v="5"/>
    <x v="3"/>
    <x v="5"/>
    <s v="Nov-22"/>
    <x v="0"/>
    <n v="16"/>
    <m/>
    <m/>
    <m/>
    <m/>
    <m/>
    <m/>
    <m/>
    <m/>
    <m/>
    <m/>
    <m/>
    <m/>
    <m/>
    <n v="16"/>
    <m/>
    <m/>
    <m/>
    <m/>
    <m/>
    <m/>
    <m/>
    <m/>
  </r>
  <r>
    <x v="0"/>
    <s v="SMB"/>
    <n v="3"/>
    <s v="1978172 - Syncsort v3.1 Upgrade - Phase 1"/>
    <s v="ECRIS-CR RSI"/>
    <x v="1"/>
    <s v="Cobol, DB2"/>
    <s v="SW-CRIS"/>
    <s v="Ruben Rodriguez "/>
    <x v="0"/>
    <x v="5"/>
    <x v="3"/>
    <x v="5"/>
    <s v="Nov-22"/>
    <x v="0"/>
    <n v="16"/>
    <m/>
    <m/>
    <m/>
    <m/>
    <m/>
    <m/>
    <m/>
    <m/>
    <m/>
    <m/>
    <m/>
    <m/>
    <m/>
    <n v="16"/>
    <m/>
    <m/>
    <m/>
    <m/>
    <m/>
    <m/>
    <m/>
    <m/>
  </r>
  <r>
    <x v="0"/>
    <s v="SMB"/>
    <n v="3"/>
    <s v="1978173 - Syncsort v3.1 Upgrade - Phase 1"/>
    <s v="InstaRate"/>
    <x v="1"/>
    <s v="Cobol, DB2"/>
    <s v="SW-CRIS"/>
    <s v="Ruben Rodriguez "/>
    <x v="0"/>
    <x v="5"/>
    <x v="3"/>
    <x v="5"/>
    <s v="Nov-22"/>
    <x v="0"/>
    <n v="16"/>
    <m/>
    <m/>
    <m/>
    <m/>
    <m/>
    <m/>
    <m/>
    <m/>
    <m/>
    <m/>
    <m/>
    <m/>
    <m/>
    <n v="16"/>
    <m/>
    <m/>
    <m/>
    <m/>
    <m/>
    <m/>
    <m/>
    <m/>
  </r>
  <r>
    <x v="0"/>
    <s v="SMB"/>
    <n v="6"/>
    <s v="1978174 - Syncsort v3.1 Upgrade - Phase 1"/>
    <s v="CRIS ADST"/>
    <x v="1"/>
    <s v="Cobol, IMS-DB"/>
    <s v="SW-CRIS"/>
    <s v="Ruben Rodriguez "/>
    <x v="0"/>
    <x v="5"/>
    <x v="3"/>
    <x v="5"/>
    <s v="Nov-22"/>
    <x v="0"/>
    <n v="16"/>
    <m/>
    <m/>
    <m/>
    <m/>
    <m/>
    <m/>
    <m/>
    <m/>
    <m/>
    <m/>
    <m/>
    <m/>
    <m/>
    <n v="16"/>
    <m/>
    <m/>
    <m/>
    <m/>
    <m/>
    <m/>
    <m/>
    <m/>
  </r>
  <r>
    <x v="0"/>
    <s v="SMB"/>
    <n v="4"/>
    <s v="1978164 - Syncsort v3.1 Upgrade - Phase 1"/>
    <s v="FSP"/>
    <x v="1"/>
    <s v="Cobol, DB2"/>
    <s v="SW-CRIS"/>
    <s v="Ruben Rodriguez "/>
    <x v="0"/>
    <x v="5"/>
    <x v="3"/>
    <x v="5"/>
    <s v="Nov-22"/>
    <x v="0"/>
    <n v="16"/>
    <m/>
    <m/>
    <m/>
    <m/>
    <m/>
    <m/>
    <m/>
    <m/>
    <m/>
    <m/>
    <m/>
    <m/>
    <m/>
    <n v="16"/>
    <m/>
    <m/>
    <m/>
    <m/>
    <m/>
    <m/>
    <m/>
    <m/>
  </r>
  <r>
    <x v="0"/>
    <s v="SMB"/>
    <n v="6"/>
    <s v="1978165 - Syncsort v3.1 Upgrade - Phase 1"/>
    <s v="CRIS CASH"/>
    <x v="1"/>
    <s v="Assembler"/>
    <s v="SW-CRIS"/>
    <s v="Ruben Rodriguez "/>
    <x v="0"/>
    <x v="5"/>
    <x v="3"/>
    <x v="5"/>
    <s v="Nov-22"/>
    <x v="0"/>
    <n v="16"/>
    <m/>
    <m/>
    <m/>
    <m/>
    <m/>
    <m/>
    <m/>
    <m/>
    <m/>
    <m/>
    <m/>
    <m/>
    <m/>
    <n v="16"/>
    <m/>
    <m/>
    <m/>
    <m/>
    <m/>
    <m/>
    <m/>
    <m/>
  </r>
  <r>
    <x v="0"/>
    <s v="SMB"/>
    <n v="4"/>
    <s v="1978166 - Syncsort v3.1 Upgrade - Phase 1"/>
    <s v="HB"/>
    <x v="1"/>
    <s v="Cobol, DB2, CICS"/>
    <s v="SW-CRIS"/>
    <s v="Ruben Rodriguez "/>
    <x v="0"/>
    <x v="5"/>
    <x v="3"/>
    <x v="5"/>
    <s v="Nov-22"/>
    <x v="0"/>
    <n v="16"/>
    <m/>
    <m/>
    <m/>
    <m/>
    <m/>
    <m/>
    <m/>
    <m/>
    <m/>
    <m/>
    <m/>
    <m/>
    <m/>
    <n v="16"/>
    <m/>
    <m/>
    <m/>
    <m/>
    <m/>
    <m/>
    <m/>
    <m/>
  </r>
  <r>
    <x v="0"/>
    <s v="SMB"/>
    <n v="4"/>
    <s v="1978163 - Syncsort v3.1 Upgrade - Phase 1"/>
    <s v="FSP"/>
    <x v="1"/>
    <s v="Cobol, DB2"/>
    <s v="SW-CRIS"/>
    <s v="Ruben Rodriguez "/>
    <x v="0"/>
    <x v="5"/>
    <x v="3"/>
    <x v="5"/>
    <s v="Nov-22"/>
    <x v="0"/>
    <n v="16"/>
    <m/>
    <m/>
    <m/>
    <m/>
    <m/>
    <m/>
    <m/>
    <m/>
    <m/>
    <m/>
    <m/>
    <m/>
    <m/>
    <n v="16"/>
    <m/>
    <m/>
    <m/>
    <m/>
    <m/>
    <m/>
    <m/>
    <m/>
  </r>
  <r>
    <x v="1"/>
    <s v="MWR"/>
    <n v="4"/>
    <s v="1986147 - CRIS Billing – 800 Numbers on the bill (ADR) _x000a_Note: Not Committing this project as it cannot be worked upon due to capacity crunch"/>
    <s v="ADR"/>
    <x v="1"/>
    <s v="Cobol, DB2"/>
    <s v="SW-CRIS"/>
    <s v="Ruben Rodriguez "/>
    <x v="0"/>
    <x v="5"/>
    <x v="3"/>
    <x v="5"/>
    <s v="Nov-22"/>
    <x v="1"/>
    <n v="130"/>
    <m/>
    <m/>
    <m/>
    <m/>
    <m/>
    <m/>
    <m/>
    <m/>
    <m/>
    <m/>
    <m/>
    <m/>
    <n v="60"/>
    <n v="60"/>
    <n v="10"/>
    <m/>
    <m/>
    <m/>
    <m/>
    <m/>
    <m/>
    <m/>
  </r>
  <r>
    <x v="1"/>
    <s v="MWR"/>
    <n v="4"/>
    <s v="1986146 - CRIS Billing – 800 Numbers on the bill (FSP)_x000a_Note: Not Committing this project as it cannot be worked upon due to capacity crunch"/>
    <s v="FSP"/>
    <x v="1"/>
    <s v="Cobol, DB2"/>
    <s v="SW-CRIS"/>
    <s v="Ruben Rodriguez "/>
    <x v="0"/>
    <x v="5"/>
    <x v="3"/>
    <x v="5"/>
    <s v="Nov-22"/>
    <x v="1"/>
    <n v="130"/>
    <m/>
    <m/>
    <m/>
    <m/>
    <m/>
    <m/>
    <m/>
    <m/>
    <m/>
    <m/>
    <m/>
    <m/>
    <n v="60"/>
    <n v="60"/>
    <n v="10"/>
    <m/>
    <m/>
    <m/>
    <m/>
    <m/>
    <m/>
    <m/>
  </r>
  <r>
    <x v="1"/>
    <s v="MWR"/>
    <n v="6"/>
    <s v="1986146 - CRIS Billing – 800 Numbers on the bill (CRIS CASH)         _x000a_Note: Not Committing this project as it cannot be worked upon due to capacity crunch"/>
    <s v="CRIS CASH"/>
    <x v="1"/>
    <s v="Assembler"/>
    <s v="SW-CRIS"/>
    <s v="Ruben Rodriguez "/>
    <x v="0"/>
    <x v="5"/>
    <x v="3"/>
    <x v="1"/>
    <s v="Dec-22"/>
    <x v="1"/>
    <n v="130"/>
    <m/>
    <m/>
    <m/>
    <m/>
    <m/>
    <m/>
    <m/>
    <m/>
    <m/>
    <m/>
    <m/>
    <m/>
    <m/>
    <n v="70"/>
    <n v="30"/>
    <n v="30"/>
    <m/>
    <m/>
    <m/>
    <m/>
    <m/>
    <m/>
  </r>
  <r>
    <x v="1"/>
    <s v="MWR"/>
    <n v="4"/>
    <s v="1985088 - R22.11 SECB LC700 Libraries creation &amp; various Environment creations (ADR)"/>
    <s v="ADR"/>
    <x v="1"/>
    <s v="Cobol, DB2"/>
    <s v="SW-CRIS"/>
    <s v="Ruben Rodriguez "/>
    <x v="0"/>
    <x v="5"/>
    <x v="3"/>
    <x v="5"/>
    <s v="Nov-22"/>
    <x v="0"/>
    <n v="148"/>
    <m/>
    <m/>
    <m/>
    <m/>
    <m/>
    <m/>
    <m/>
    <m/>
    <m/>
    <m/>
    <m/>
    <n v="50"/>
    <n v="50"/>
    <n v="43"/>
    <n v="5"/>
    <m/>
    <m/>
    <m/>
    <m/>
    <m/>
    <m/>
    <m/>
  </r>
  <r>
    <x v="1"/>
    <s v="MWR"/>
    <n v="4"/>
    <s v="1985088 - R22.11 SECB LC700 Libraries creation &amp; various Environment creations (FSP)"/>
    <s v="FSP"/>
    <x v="1"/>
    <s v="Cobol, DB2"/>
    <s v="SW-CRIS"/>
    <s v="Ruben Rodriguez "/>
    <x v="0"/>
    <x v="5"/>
    <x v="3"/>
    <x v="5"/>
    <s v="Nov-22"/>
    <x v="0"/>
    <n v="148"/>
    <m/>
    <m/>
    <m/>
    <m/>
    <m/>
    <m/>
    <m/>
    <m/>
    <m/>
    <m/>
    <m/>
    <n v="50"/>
    <n v="50"/>
    <n v="43"/>
    <n v="5"/>
    <m/>
    <m/>
    <m/>
    <m/>
    <m/>
    <m/>
    <m/>
  </r>
  <r>
    <x v="1"/>
    <s v="MWR"/>
    <n v="3"/>
    <s v="1985088 - Env Setup"/>
    <s v="ECRIS-CR RSI"/>
    <x v="1"/>
    <s v="Cobol, DB2"/>
    <s v="SW-CRIS"/>
    <s v="Ruben Rodriguez "/>
    <x v="0"/>
    <x v="5"/>
    <x v="3"/>
    <x v="5"/>
    <s v="Nov-22"/>
    <x v="0"/>
    <n v="60"/>
    <m/>
    <m/>
    <m/>
    <m/>
    <m/>
    <m/>
    <m/>
    <m/>
    <m/>
    <m/>
    <m/>
    <n v="20"/>
    <n v="20"/>
    <n v="15"/>
    <n v="5"/>
    <m/>
    <m/>
    <m/>
    <m/>
    <m/>
    <m/>
    <m/>
  </r>
  <r>
    <x v="1"/>
    <s v="MWR"/>
    <n v="6"/>
    <s v="1954353 - CRIS CASH: CN499A1F should not run until CN4CMRNF completes."/>
    <s v="CRIS CASH"/>
    <x v="1"/>
    <s v="Assembler"/>
    <s v="SW-CRIS"/>
    <s v="Ruben Rodriguez "/>
    <x v="0"/>
    <x v="5"/>
    <x v="3"/>
    <x v="11"/>
    <s v="Oct-22"/>
    <x v="0"/>
    <n v="150"/>
    <m/>
    <m/>
    <m/>
    <m/>
    <m/>
    <m/>
    <m/>
    <m/>
    <m/>
    <m/>
    <m/>
    <m/>
    <n v="75"/>
    <n v="75"/>
    <m/>
    <m/>
    <m/>
    <m/>
    <m/>
    <m/>
    <m/>
    <m/>
  </r>
  <r>
    <x v="1"/>
    <s v="MWR"/>
    <n v="3"/>
    <s v="1927052- Change the processing of KAT502 table transformations to once a day"/>
    <s v="InstaRate"/>
    <x v="1"/>
    <s v="Cobol, DB2"/>
    <s v="SW-CRIS"/>
    <s v="Ruben Rodriguez "/>
    <x v="0"/>
    <x v="5"/>
    <x v="3"/>
    <x v="11"/>
    <s v="Oct-22"/>
    <x v="0"/>
    <n v="195"/>
    <m/>
    <m/>
    <m/>
    <m/>
    <m/>
    <m/>
    <m/>
    <m/>
    <m/>
    <m/>
    <m/>
    <n v="50"/>
    <n v="50"/>
    <n v="95"/>
    <m/>
    <m/>
    <m/>
    <m/>
    <m/>
    <m/>
    <m/>
    <m/>
  </r>
  <r>
    <x v="1"/>
    <s v="MWR"/>
    <n v="6"/>
    <s v="1965147 - Due By Due Date for Simple Business NOT consistently Populated (CRIS BCAP)"/>
    <s v="CRIS BCAP"/>
    <x v="1"/>
    <s v="PL1, Assembler"/>
    <s v="SW-CRIS"/>
    <s v="Ruben Rodriguez "/>
    <x v="0"/>
    <x v="5"/>
    <x v="3"/>
    <x v="5"/>
    <s v="Nov-22"/>
    <x v="0"/>
    <n v="210"/>
    <m/>
    <m/>
    <m/>
    <m/>
    <m/>
    <m/>
    <m/>
    <m/>
    <m/>
    <m/>
    <n v="50"/>
    <n v="50"/>
    <n v="50"/>
    <n v="50"/>
    <n v="10"/>
    <m/>
    <m/>
    <m/>
    <m/>
    <m/>
    <m/>
    <m/>
  </r>
  <r>
    <x v="1"/>
    <s v="MWR"/>
    <n v="6"/>
    <s v="AVT scan for SW Billing Apps - 4Q"/>
    <s v="CRIS CASH"/>
    <x v="1"/>
    <s v="Assembler"/>
    <s v="SW-CRIS"/>
    <s v="Ruben Rodriguez "/>
    <x v="0"/>
    <x v="5"/>
    <x v="3"/>
    <x v="5"/>
    <s v="Nov-22"/>
    <x v="1"/>
    <n v="100"/>
    <m/>
    <m/>
    <m/>
    <m/>
    <m/>
    <m/>
    <m/>
    <m/>
    <m/>
    <m/>
    <m/>
    <m/>
    <m/>
    <m/>
    <n v="100"/>
    <m/>
    <m/>
    <m/>
    <m/>
    <m/>
    <m/>
    <m/>
  </r>
  <r>
    <x v="1"/>
    <s v="Maintenance"/>
    <n v="13"/>
    <s v="TL-Mgnmt’- Isti"/>
    <s v="CRIS CASH"/>
    <x v="1"/>
    <s v="Assembler"/>
    <s v="SW-CRIS"/>
    <s v="Ruben Rodriguez "/>
    <x v="0"/>
    <x v="5"/>
    <x v="3"/>
    <x v="0"/>
    <s v="Ongoing"/>
    <x v="0"/>
    <m/>
    <m/>
    <m/>
    <m/>
    <m/>
    <m/>
    <m/>
    <m/>
    <m/>
    <m/>
    <m/>
    <n v="86"/>
    <n v="86"/>
    <n v="86"/>
    <n v="86"/>
    <n v="86"/>
    <n v="86"/>
    <n v="86"/>
    <n v="86"/>
    <n v="86"/>
    <n v="86"/>
    <n v="86"/>
    <n v="86"/>
  </r>
  <r>
    <x v="1"/>
    <s v="MWR"/>
    <n v="4"/>
    <s v="CRIS Billing – Account suppression in paper FIR file (ADR) "/>
    <s v="ADR"/>
    <x v="1"/>
    <s v="Cobol, DB2"/>
    <s v="SW-CRIS"/>
    <s v="Ruben Rodriguez "/>
    <x v="0"/>
    <x v="5"/>
    <x v="3"/>
    <x v="9"/>
    <s v="Aug-22"/>
    <x v="0"/>
    <n v="50"/>
    <m/>
    <m/>
    <m/>
    <m/>
    <m/>
    <m/>
    <m/>
    <m/>
    <m/>
    <m/>
    <n v="25"/>
    <n v="25"/>
    <m/>
    <m/>
    <m/>
    <m/>
    <m/>
    <m/>
    <m/>
    <m/>
    <m/>
    <m/>
  </r>
  <r>
    <x v="1"/>
    <s v="MWR"/>
    <n v="4"/>
    <s v="CRIS Billing – Account suppression in paper FIR file (FSP) "/>
    <s v="FSP"/>
    <x v="1"/>
    <s v="Cobol, DB2"/>
    <s v="SW-CRIS"/>
    <s v="Ruben Rodriguez "/>
    <x v="0"/>
    <x v="5"/>
    <x v="3"/>
    <x v="9"/>
    <s v="Aug-22"/>
    <x v="0"/>
    <n v="50"/>
    <m/>
    <m/>
    <m/>
    <m/>
    <m/>
    <m/>
    <m/>
    <m/>
    <m/>
    <m/>
    <n v="25"/>
    <n v="25"/>
    <m/>
    <m/>
    <m/>
    <m/>
    <m/>
    <m/>
    <m/>
    <m/>
    <m/>
    <m/>
  </r>
  <r>
    <x v="1"/>
    <s v="MWR"/>
    <n v="4"/>
    <s v="CRIS Billing – Investigation for BLC Over Credit Recovery (ADR) – "/>
    <s v="ADR"/>
    <x v="1"/>
    <s v="Cobol, DB2"/>
    <s v="SW-CRIS"/>
    <s v="Ruben Rodriguez "/>
    <x v="0"/>
    <x v="5"/>
    <x v="3"/>
    <x v="9"/>
    <s v="Aug-22"/>
    <x v="0"/>
    <n v="50"/>
    <m/>
    <m/>
    <m/>
    <m/>
    <m/>
    <m/>
    <m/>
    <m/>
    <m/>
    <m/>
    <n v="25"/>
    <n v="25"/>
    <m/>
    <m/>
    <m/>
    <m/>
    <m/>
    <m/>
    <m/>
    <m/>
    <m/>
    <m/>
  </r>
  <r>
    <x v="1"/>
    <s v="MWR"/>
    <n v="4"/>
    <s v="CRIS Billing – Investigation for BLC Over Credit Recovery (FSP) "/>
    <s v="FSP"/>
    <x v="1"/>
    <s v="Cobol, DB2"/>
    <s v="SW-CRIS"/>
    <s v="Ruben Rodriguez "/>
    <x v="0"/>
    <x v="5"/>
    <x v="3"/>
    <x v="9"/>
    <s v="Aug-22"/>
    <x v="0"/>
    <n v="50"/>
    <m/>
    <m/>
    <m/>
    <m/>
    <m/>
    <m/>
    <m/>
    <m/>
    <m/>
    <m/>
    <n v="25"/>
    <n v="25"/>
    <m/>
    <m/>
    <m/>
    <m/>
    <m/>
    <m/>
    <m/>
    <m/>
    <m/>
    <m/>
  </r>
  <r>
    <x v="1"/>
    <s v="MWR"/>
    <n v="6"/>
    <s v="CRIS Billing – Investigation for CAPM Double Payment Issue (CRIS CASH)    "/>
    <s v="CRIS CASH"/>
    <x v="1"/>
    <s v="Assembler"/>
    <s v="SW-CRIS"/>
    <s v="Ruben Rodriguez "/>
    <x v="0"/>
    <x v="5"/>
    <x v="3"/>
    <x v="5"/>
    <s v="Nov-22"/>
    <x v="0"/>
    <n v="200"/>
    <m/>
    <m/>
    <m/>
    <m/>
    <m/>
    <m/>
    <m/>
    <m/>
    <m/>
    <m/>
    <n v="50"/>
    <n v="50"/>
    <n v="50"/>
    <n v="50"/>
    <n v="20"/>
    <m/>
    <m/>
    <m/>
    <m/>
    <m/>
    <m/>
    <m/>
  </r>
  <r>
    <x v="1"/>
    <s v="MWR"/>
    <n v="6"/>
    <s v="CRIS Billing – Investigation for CAPM Double Payment Issue (CRIS BCAP)     "/>
    <s v="CRIS BCAP"/>
    <x v="1"/>
    <s v="PL1, Assembler"/>
    <s v="SW-CRIS"/>
    <s v="Ruben Rodriguez "/>
    <x v="0"/>
    <x v="5"/>
    <x v="3"/>
    <x v="5"/>
    <s v="Nov-22"/>
    <x v="0"/>
    <n v="75"/>
    <m/>
    <m/>
    <m/>
    <m/>
    <m/>
    <m/>
    <m/>
    <m/>
    <m/>
    <m/>
    <n v="15"/>
    <n v="25"/>
    <n v="25"/>
    <n v="10"/>
    <n v="5"/>
    <m/>
    <m/>
    <m/>
    <m/>
    <m/>
    <m/>
    <m/>
  </r>
  <r>
    <x v="1"/>
    <s v="MWR"/>
    <n v="4"/>
    <s v="CRIS Billing – Investigation for CAPM Double Payment Issue (ADR)               "/>
    <s v="ADR"/>
    <x v="1"/>
    <s v="Cobol, DB2"/>
    <s v="SW-CRIS"/>
    <s v="Ruben Rodriguez "/>
    <x v="0"/>
    <x v="5"/>
    <x v="3"/>
    <x v="5"/>
    <s v="Nov-22"/>
    <x v="0"/>
    <n v="75"/>
    <m/>
    <m/>
    <m/>
    <m/>
    <m/>
    <m/>
    <m/>
    <m/>
    <m/>
    <m/>
    <n v="20"/>
    <n v="20"/>
    <n v="25"/>
    <n v="10"/>
    <n v="5"/>
    <m/>
    <m/>
    <m/>
    <m/>
    <m/>
    <m/>
    <m/>
  </r>
  <r>
    <x v="1"/>
    <s v="MWR"/>
    <n v="6"/>
    <s v="CRIS Billing – Investigation for ETM table load issue (CRIS SO)                         "/>
    <s v="CRIS SO"/>
    <x v="1"/>
    <s v="Cobol, IMS-DB, Assembler"/>
    <s v="SW-CRIS"/>
    <s v="Ruben Rodriguez "/>
    <x v="0"/>
    <x v="5"/>
    <x v="3"/>
    <x v="11"/>
    <s v="Oct-22"/>
    <x v="0"/>
    <n v="100"/>
    <m/>
    <m/>
    <m/>
    <m/>
    <m/>
    <m/>
    <m/>
    <m/>
    <m/>
    <m/>
    <m/>
    <n v="25"/>
    <n v="50"/>
    <n v="25"/>
    <m/>
    <m/>
    <m/>
    <m/>
    <m/>
    <m/>
    <m/>
    <m/>
  </r>
  <r>
    <x v="1"/>
    <s v="MWR"/>
    <n v="6"/>
    <s v="Several D Order with 960 errors"/>
    <s v="CRIS SO"/>
    <x v="1"/>
    <s v="Cobol, IMS-DB, Assembler"/>
    <s v="SW-CRIS"/>
    <s v="Ruben Rodriguez "/>
    <x v="0"/>
    <x v="5"/>
    <x v="3"/>
    <x v="11"/>
    <s v="Oct-22"/>
    <x v="0"/>
    <n v="150"/>
    <m/>
    <m/>
    <m/>
    <m/>
    <m/>
    <m/>
    <m/>
    <m/>
    <m/>
    <m/>
    <m/>
    <n v="50"/>
    <n v="50"/>
    <n v="50"/>
    <m/>
    <m/>
    <m/>
    <m/>
    <m/>
    <m/>
    <m/>
    <m/>
  </r>
  <r>
    <x v="1"/>
    <s v="MWR"/>
    <n v="6"/>
    <s v="Investigation for Missouri Error Report (CRIS CASH)"/>
    <s v="CRIS CASH"/>
    <x v="1"/>
    <s v="Assembler"/>
    <s v="SW-CRIS"/>
    <s v="Ruben Rodriguez "/>
    <x v="0"/>
    <x v="5"/>
    <x v="3"/>
    <x v="2"/>
    <s v="Feb-23"/>
    <x v="0"/>
    <n v="250"/>
    <m/>
    <m/>
    <m/>
    <m/>
    <m/>
    <m/>
    <m/>
    <m/>
    <m/>
    <m/>
    <n v="50"/>
    <n v="50"/>
    <n v="50"/>
    <n v="50"/>
    <n v="15"/>
    <n v="15"/>
    <n v="10"/>
    <n v="10"/>
    <m/>
    <m/>
    <m/>
    <m/>
  </r>
  <r>
    <x v="1"/>
    <s v="MWR"/>
    <n v="4"/>
    <s v="1879765 - BOSS PAC ERROR (ERR0081 No REC04 for REC05) - ADR"/>
    <s v="ADR"/>
    <x v="1"/>
    <s v="Cobol, DB2"/>
    <s v="SW-CRIS"/>
    <s v="Ruben Rodriguez "/>
    <x v="0"/>
    <x v="5"/>
    <x v="3"/>
    <x v="15"/>
    <s v="Jun-23"/>
    <x v="1"/>
    <n v="200"/>
    <m/>
    <m/>
    <m/>
    <m/>
    <m/>
    <m/>
    <m/>
    <m/>
    <m/>
    <m/>
    <m/>
    <m/>
    <m/>
    <m/>
    <m/>
    <m/>
    <m/>
    <m/>
    <m/>
    <m/>
    <m/>
    <m/>
  </r>
  <r>
    <x v="1"/>
    <s v="MWR"/>
    <n v="4"/>
    <s v="1879771 - BOSS PAC ERROR (ERR0521 Incorrect SEG_REV_DET_CD) - HB"/>
    <s v="HB"/>
    <x v="1"/>
    <s v="Cobol, DB2, CICS"/>
    <s v="SW-CRIS"/>
    <s v="Ruben Rodriguez "/>
    <x v="0"/>
    <x v="5"/>
    <x v="3"/>
    <x v="15"/>
    <s v="Jun-23"/>
    <x v="1"/>
    <n v="200"/>
    <m/>
    <m/>
    <m/>
    <m/>
    <m/>
    <m/>
    <m/>
    <m/>
    <m/>
    <m/>
    <m/>
    <m/>
    <m/>
    <m/>
    <m/>
    <m/>
    <m/>
    <m/>
    <m/>
    <m/>
    <m/>
    <m/>
  </r>
  <r>
    <x v="1"/>
    <s v="MWR"/>
    <n v="4"/>
    <s v="1917449 - 2021 COBOL V6 Upgrade (TRUNC(BIN) option replacement) - FSP"/>
    <s v="FSP"/>
    <x v="1"/>
    <s v="Cobol, DB2"/>
    <s v="SW-CRIS"/>
    <s v="Ruben Rodriguez "/>
    <x v="0"/>
    <x v="5"/>
    <x v="3"/>
    <x v="15"/>
    <s v="Jun-23"/>
    <x v="1"/>
    <n v="400"/>
    <m/>
    <m/>
    <m/>
    <m/>
    <m/>
    <m/>
    <m/>
    <m/>
    <m/>
    <m/>
    <m/>
    <m/>
    <m/>
    <m/>
    <m/>
    <m/>
    <m/>
    <m/>
    <m/>
    <m/>
    <m/>
    <m/>
  </r>
  <r>
    <x v="1"/>
    <s v="MWR"/>
    <n v="4"/>
    <s v="1930930 -  EDI OOB on NV Accounts Due to Listing Not Mapped"/>
    <s v="FSP"/>
    <x v="1"/>
    <s v="Cobol, DB2"/>
    <s v="SW-CRIS"/>
    <s v="Ruben Rodriguez "/>
    <x v="0"/>
    <x v="5"/>
    <x v="3"/>
    <x v="15"/>
    <s v="Jun-23"/>
    <x v="1"/>
    <n v="300"/>
    <m/>
    <m/>
    <m/>
    <m/>
    <m/>
    <m/>
    <m/>
    <m/>
    <m/>
    <m/>
    <m/>
    <m/>
    <m/>
    <m/>
    <m/>
    <m/>
    <m/>
    <m/>
    <m/>
    <m/>
    <m/>
    <m/>
  </r>
  <r>
    <x v="1"/>
    <s v="MWR"/>
    <n v="6"/>
    <s v="1988165- CRIS CASH: TPA Azure Migration Missed Outbound File"/>
    <s v="CRIS CASH"/>
    <x v="1"/>
    <s v="Assembler"/>
    <s v="SW-CRIS"/>
    <s v="Ruben Rodriguez "/>
    <x v="0"/>
    <x v="5"/>
    <x v="3"/>
    <x v="9"/>
    <s v="Aug-22"/>
    <x v="0"/>
    <n v="60"/>
    <m/>
    <m/>
    <m/>
    <m/>
    <m/>
    <m/>
    <m/>
    <m/>
    <m/>
    <m/>
    <n v="30"/>
    <n v="30"/>
    <m/>
    <m/>
    <m/>
    <m/>
    <m/>
    <m/>
    <m/>
    <m/>
    <m/>
    <m/>
  </r>
  <r>
    <x v="1"/>
    <s v="MWR"/>
    <n v="4"/>
    <s v="1988164 - 2022 RIM Inventory Record Validation"/>
    <s v="FSP"/>
    <x v="1"/>
    <s v="Cobol, DB2"/>
    <s v="SW-CRIS"/>
    <s v="Ruben Rodriguez "/>
    <x v="0"/>
    <x v="5"/>
    <x v="3"/>
    <x v="9"/>
    <s v="Aug-22"/>
    <x v="0"/>
    <n v="5"/>
    <m/>
    <m/>
    <m/>
    <m/>
    <m/>
    <m/>
    <m/>
    <m/>
    <m/>
    <m/>
    <m/>
    <n v="5"/>
    <m/>
    <m/>
    <m/>
    <m/>
    <m/>
    <m/>
    <m/>
    <m/>
    <m/>
    <m/>
  </r>
  <r>
    <x v="1"/>
    <s v="MWR"/>
    <n v="6"/>
    <s v="1988158 - 2022 RIM Inventory Record Validation"/>
    <s v="CRIS BCAP"/>
    <x v="1"/>
    <s v="PL1, Assembler"/>
    <s v="SW-CRIS"/>
    <s v="Ruben Rodriguez "/>
    <x v="0"/>
    <x v="5"/>
    <x v="3"/>
    <x v="9"/>
    <s v="Aug-22"/>
    <x v="0"/>
    <n v="17"/>
    <m/>
    <m/>
    <m/>
    <m/>
    <m/>
    <m/>
    <m/>
    <m/>
    <m/>
    <m/>
    <m/>
    <n v="17"/>
    <m/>
    <m/>
    <m/>
    <m/>
    <m/>
    <m/>
    <m/>
    <m/>
    <m/>
    <m/>
  </r>
  <r>
    <x v="1"/>
    <s v="MWR"/>
    <n v="6"/>
    <s v="1988157 - 2022 RIM Inventory Record Validation"/>
    <s v="CRIS SO"/>
    <x v="1"/>
    <s v="Cobol, IMS-DB, Assembler"/>
    <s v="SW-CRIS"/>
    <s v="Ruben Rodriguez "/>
    <x v="0"/>
    <x v="5"/>
    <x v="3"/>
    <x v="9"/>
    <s v="Aug-22"/>
    <x v="0"/>
    <n v="12"/>
    <m/>
    <m/>
    <m/>
    <m/>
    <m/>
    <m/>
    <m/>
    <m/>
    <m/>
    <m/>
    <m/>
    <n v="12"/>
    <m/>
    <m/>
    <m/>
    <m/>
    <m/>
    <m/>
    <m/>
    <m/>
    <m/>
    <m/>
  </r>
  <r>
    <x v="1"/>
    <s v="MWR"/>
    <n v="3"/>
    <s v="1988156 - 2022 RIM Inventory Record Validation"/>
    <s v="ECRIS-CR RSI"/>
    <x v="1"/>
    <s v="Cobol, DB2"/>
    <s v="SW-CRIS"/>
    <s v="Ruben Rodriguez "/>
    <x v="0"/>
    <x v="5"/>
    <x v="3"/>
    <x v="9"/>
    <s v="Aug-22"/>
    <x v="0"/>
    <n v="17"/>
    <m/>
    <m/>
    <m/>
    <m/>
    <m/>
    <m/>
    <m/>
    <m/>
    <m/>
    <m/>
    <m/>
    <n v="17"/>
    <m/>
    <m/>
    <m/>
    <m/>
    <m/>
    <m/>
    <m/>
    <m/>
    <m/>
    <m/>
  </r>
  <r>
    <x v="1"/>
    <s v="MWR"/>
    <n v="3"/>
    <s v="1988155 - 2022 RIM Inventory Record Validation"/>
    <s v="Miscellaneous Rating"/>
    <x v="1"/>
    <s v="Cobol, DB2"/>
    <s v="SW-CRIS"/>
    <s v="Ruben Rodriguez "/>
    <x v="0"/>
    <x v="5"/>
    <x v="3"/>
    <x v="9"/>
    <s v="Aug-22"/>
    <x v="0"/>
    <n v="12"/>
    <m/>
    <m/>
    <m/>
    <m/>
    <m/>
    <m/>
    <m/>
    <m/>
    <m/>
    <m/>
    <m/>
    <n v="12"/>
    <m/>
    <m/>
    <m/>
    <m/>
    <m/>
    <m/>
    <m/>
    <m/>
    <m/>
    <m/>
  </r>
  <r>
    <x v="1"/>
    <s v="MWR"/>
    <n v="4"/>
    <s v="1988153 - 2022 RIM Inventory Record Validation"/>
    <s v="SWHB"/>
    <x v="1"/>
    <s v="Cobol, DB2, CICS"/>
    <s v="SW-CRIS"/>
    <s v="Ruben Rodriguez "/>
    <x v="0"/>
    <x v="5"/>
    <x v="3"/>
    <x v="9"/>
    <s v="Aug-22"/>
    <x v="0"/>
    <n v="5"/>
    <m/>
    <m/>
    <m/>
    <m/>
    <m/>
    <m/>
    <m/>
    <m/>
    <m/>
    <m/>
    <m/>
    <n v="5"/>
    <m/>
    <m/>
    <m/>
    <m/>
    <m/>
    <m/>
    <m/>
    <m/>
    <m/>
    <m/>
  </r>
  <r>
    <x v="1"/>
    <s v="MWR"/>
    <n v="4"/>
    <s v="1988154 - 2022 RIM Inventory Record Validation"/>
    <s v="HB"/>
    <x v="1"/>
    <s v="Cobol, DB2, CICS"/>
    <s v="SW-CRIS"/>
    <s v="Ruben Rodriguez "/>
    <x v="0"/>
    <x v="5"/>
    <x v="3"/>
    <x v="9"/>
    <s v="Aug-22"/>
    <x v="0"/>
    <n v="5"/>
    <m/>
    <m/>
    <m/>
    <m/>
    <m/>
    <m/>
    <m/>
    <m/>
    <m/>
    <m/>
    <m/>
    <n v="5"/>
    <m/>
    <m/>
    <m/>
    <m/>
    <m/>
    <m/>
    <m/>
    <m/>
    <m/>
    <m/>
  </r>
  <r>
    <x v="1"/>
    <s v="MWR"/>
    <n v="4"/>
    <s v="1988153 - 2022 RIM Inventory Record Validation"/>
    <s v="ADR"/>
    <x v="1"/>
    <s v="Cobol, DB2"/>
    <s v="SW-CRIS"/>
    <s v="Ruben Rodriguez "/>
    <x v="0"/>
    <x v="5"/>
    <x v="3"/>
    <x v="9"/>
    <s v="Aug-22"/>
    <x v="0"/>
    <n v="5"/>
    <m/>
    <m/>
    <m/>
    <m/>
    <m/>
    <m/>
    <m/>
    <m/>
    <m/>
    <m/>
    <m/>
    <n v="5"/>
    <m/>
    <m/>
    <m/>
    <m/>
    <m/>
    <m/>
    <m/>
    <m/>
    <m/>
    <m/>
  </r>
  <r>
    <x v="1"/>
    <s v="MWR"/>
    <n v="6"/>
    <s v="1988149 - 2022 RIM Inventory Record Validation"/>
    <s v="CRIS ADST"/>
    <x v="1"/>
    <s v="Cobol, IMS-DB"/>
    <s v="SW-CRIS"/>
    <s v="Ruben Rodriguez "/>
    <x v="0"/>
    <x v="5"/>
    <x v="3"/>
    <x v="9"/>
    <s v="Aug-22"/>
    <x v="0"/>
    <n v="17"/>
    <m/>
    <m/>
    <m/>
    <m/>
    <m/>
    <m/>
    <m/>
    <m/>
    <m/>
    <m/>
    <m/>
    <n v="17"/>
    <m/>
    <m/>
    <m/>
    <m/>
    <m/>
    <m/>
    <m/>
    <m/>
    <m/>
    <m/>
  </r>
  <r>
    <x v="1"/>
    <s v="MWR"/>
    <n v="6"/>
    <s v="1988148 - 2022 RIM Inventory Record Validation"/>
    <s v="CRIS CASH"/>
    <x v="1"/>
    <s v="Assembler"/>
    <s v="SW-CRIS"/>
    <s v="Ruben Rodriguez "/>
    <x v="0"/>
    <x v="5"/>
    <x v="3"/>
    <x v="9"/>
    <s v="Aug-22"/>
    <x v="0"/>
    <n v="22"/>
    <m/>
    <m/>
    <m/>
    <m/>
    <m/>
    <m/>
    <m/>
    <m/>
    <m/>
    <m/>
    <m/>
    <n v="22"/>
    <m/>
    <m/>
    <m/>
    <m/>
    <m/>
    <m/>
    <m/>
    <m/>
    <m/>
    <m/>
  </r>
  <r>
    <x v="1"/>
    <s v="MWR"/>
    <n v="6"/>
    <s v="1988147 - 2022 RIM Inventory Record Validation"/>
    <s v="CRIS RC-RECON"/>
    <x v="1"/>
    <s v="Assembler"/>
    <s v="SW-CRIS"/>
    <s v="Ruben Rodriguez "/>
    <x v="0"/>
    <x v="5"/>
    <x v="3"/>
    <x v="9"/>
    <s v="Aug-22"/>
    <x v="0"/>
    <n v="17"/>
    <m/>
    <m/>
    <m/>
    <m/>
    <m/>
    <m/>
    <m/>
    <m/>
    <m/>
    <m/>
    <m/>
    <n v="17"/>
    <m/>
    <m/>
    <m/>
    <m/>
    <m/>
    <m/>
    <m/>
    <m/>
    <m/>
    <m/>
  </r>
  <r>
    <x v="1"/>
    <s v="MWR"/>
    <n v="3"/>
    <s v="1988146 - 2022 RIM Inventory Record Validation"/>
    <s v="InstaRate"/>
    <x v="1"/>
    <s v="Cobol, DB2"/>
    <s v="SW-CRIS"/>
    <s v="Ruben Rodriguez "/>
    <x v="0"/>
    <x v="5"/>
    <x v="3"/>
    <x v="9"/>
    <s v="Aug-22"/>
    <x v="0"/>
    <n v="17"/>
    <m/>
    <m/>
    <m/>
    <m/>
    <m/>
    <m/>
    <m/>
    <m/>
    <m/>
    <m/>
    <m/>
    <n v="17"/>
    <m/>
    <m/>
    <m/>
    <m/>
    <m/>
    <m/>
    <m/>
    <m/>
    <m/>
    <m/>
  </r>
  <r>
    <x v="1"/>
    <s v="MWR"/>
    <n v="6"/>
    <s v="1988145 - 2022 RIM Inventory Record Validation"/>
    <s v="CRIS BILLDAY"/>
    <x v="1"/>
    <s v="Cobol, IMS-DB"/>
    <s v="SW-CRIS"/>
    <s v="Ruben Rodriguez "/>
    <x v="0"/>
    <x v="5"/>
    <x v="3"/>
    <x v="9"/>
    <s v="Aug-22"/>
    <x v="0"/>
    <n v="12"/>
    <m/>
    <m/>
    <m/>
    <m/>
    <m/>
    <m/>
    <m/>
    <m/>
    <m/>
    <m/>
    <m/>
    <n v="12"/>
    <m/>
    <m/>
    <m/>
    <m/>
    <m/>
    <m/>
    <m/>
    <m/>
    <m/>
    <m/>
  </r>
  <r>
    <x v="1"/>
    <s v="RD"/>
    <n v="4"/>
    <s v="RD621 - CLEC PROFILE UPDATE"/>
    <s v="ADR"/>
    <x v="1"/>
    <s v="Cobol, DB2"/>
    <s v="SW-CRIS"/>
    <s v="Ruben Rodriguez "/>
    <x v="0"/>
    <x v="5"/>
    <x v="3"/>
    <x v="9"/>
    <s v="Aug-22"/>
    <x v="0"/>
    <n v="25"/>
    <m/>
    <m/>
    <m/>
    <m/>
    <m/>
    <m/>
    <m/>
    <m/>
    <m/>
    <m/>
    <m/>
    <n v="25"/>
    <m/>
    <m/>
    <m/>
    <m/>
    <m/>
    <m/>
    <m/>
    <m/>
    <m/>
    <m/>
  </r>
  <r>
    <x v="0"/>
    <s v="SMB"/>
    <n v="6"/>
    <s v="SMB 1991138 3Q22 Desktop JRE 8u341 Critical Patch Update"/>
    <s v="CRIS CASH"/>
    <x v="1"/>
    <s v="Assembler"/>
    <s v="SW-CRIS"/>
    <s v="Ruben Rodriguez "/>
    <x v="0"/>
    <x v="5"/>
    <x v="3"/>
    <x v="9"/>
    <s v="Aug-22"/>
    <x v="0"/>
    <n v="40"/>
    <m/>
    <m/>
    <m/>
    <m/>
    <m/>
    <m/>
    <m/>
    <m/>
    <m/>
    <m/>
    <m/>
    <n v="40"/>
    <m/>
    <m/>
    <m/>
    <m/>
    <m/>
    <m/>
    <m/>
    <m/>
    <m/>
    <m/>
  </r>
  <r>
    <x v="1"/>
    <s v="MWR"/>
    <n v="6"/>
    <s v="1444593 - Sept 2022 DR St Louis"/>
    <s v="CRIS CASH"/>
    <x v="1"/>
    <s v="Assembler"/>
    <s v="SW-CRIS"/>
    <s v="Ruben Rodriguez "/>
    <x v="0"/>
    <x v="5"/>
    <x v="3"/>
    <x v="6"/>
    <s v="Sep-22"/>
    <x v="0"/>
    <n v="40"/>
    <m/>
    <m/>
    <m/>
    <m/>
    <m/>
    <m/>
    <m/>
    <m/>
    <m/>
    <m/>
    <m/>
    <m/>
    <n v="40"/>
    <m/>
    <m/>
    <m/>
    <m/>
    <m/>
    <m/>
    <m/>
    <m/>
    <m/>
  </r>
  <r>
    <x v="1"/>
    <s v="MWR"/>
    <n v="6"/>
    <s v="1444592 - Sept 2022 DR St Louis"/>
    <s v="CRIS BCAP"/>
    <x v="1"/>
    <s v="PL1, Assembler"/>
    <s v="SW-CRIS"/>
    <s v="Ruben Rodriguez "/>
    <x v="0"/>
    <x v="5"/>
    <x v="3"/>
    <x v="6"/>
    <s v="Sep-22"/>
    <x v="0"/>
    <n v="40"/>
    <m/>
    <m/>
    <m/>
    <m/>
    <m/>
    <m/>
    <m/>
    <m/>
    <m/>
    <m/>
    <m/>
    <m/>
    <n v="40"/>
    <m/>
    <m/>
    <m/>
    <m/>
    <m/>
    <m/>
    <m/>
    <m/>
    <m/>
  </r>
  <r>
    <x v="1"/>
    <s v="MWR"/>
    <n v="3"/>
    <s v="1444591 - Sept 2022 DR St Louis"/>
    <s v="ECRIS-CR RSI"/>
    <x v="1"/>
    <s v="Cobol, DB2"/>
    <s v="SW-CRIS"/>
    <s v="Ruben Rodriguez "/>
    <x v="0"/>
    <x v="5"/>
    <x v="3"/>
    <x v="6"/>
    <s v="Sep-22"/>
    <x v="0"/>
    <n v="30"/>
    <m/>
    <m/>
    <m/>
    <m/>
    <m/>
    <m/>
    <m/>
    <m/>
    <m/>
    <m/>
    <m/>
    <m/>
    <n v="30"/>
    <m/>
    <m/>
    <m/>
    <m/>
    <m/>
    <m/>
    <m/>
    <m/>
    <m/>
  </r>
  <r>
    <x v="1"/>
    <s v="MWR"/>
    <n v="4"/>
    <s v="1444590 - Sept 2022 DR St Louis"/>
    <s v="ADR"/>
    <x v="1"/>
    <s v="Cobol, DB2"/>
    <s v="SW-CRIS"/>
    <s v="Ruben Rodriguez "/>
    <x v="0"/>
    <x v="5"/>
    <x v="3"/>
    <x v="6"/>
    <s v="Sep-22"/>
    <x v="0"/>
    <n v="43"/>
    <m/>
    <m/>
    <m/>
    <m/>
    <m/>
    <m/>
    <m/>
    <m/>
    <m/>
    <m/>
    <m/>
    <m/>
    <n v="43"/>
    <m/>
    <m/>
    <m/>
    <m/>
    <m/>
    <m/>
    <m/>
    <m/>
    <m/>
  </r>
  <r>
    <x v="1"/>
    <s v="MWR"/>
    <n v="4"/>
    <s v="1444588 - Sept 2022 DR St Louis"/>
    <s v="FSP"/>
    <x v="1"/>
    <s v="Cobol, DB2"/>
    <s v="SW-CRIS"/>
    <s v="Ruben Rodriguez "/>
    <x v="0"/>
    <x v="5"/>
    <x v="3"/>
    <x v="6"/>
    <s v="Sep-22"/>
    <x v="0"/>
    <n v="43"/>
    <m/>
    <m/>
    <m/>
    <m/>
    <m/>
    <m/>
    <m/>
    <m/>
    <m/>
    <m/>
    <m/>
    <m/>
    <n v="43"/>
    <m/>
    <m/>
    <m/>
    <m/>
    <m/>
    <m/>
    <m/>
    <m/>
    <m/>
  </r>
  <r>
    <x v="1"/>
    <s v="MWR"/>
    <n v="4"/>
    <s v="1444587 - Sept 2022 DR St Louis"/>
    <s v="HB"/>
    <x v="1"/>
    <s v="Cobol, DB2, CICS"/>
    <s v="SW-CRIS"/>
    <s v="Ruben Rodriguez "/>
    <x v="0"/>
    <x v="5"/>
    <x v="3"/>
    <x v="6"/>
    <s v="Sep-22"/>
    <x v="0"/>
    <n v="28"/>
    <m/>
    <m/>
    <m/>
    <m/>
    <m/>
    <m/>
    <m/>
    <m/>
    <m/>
    <m/>
    <m/>
    <m/>
    <n v="28"/>
    <m/>
    <m/>
    <m/>
    <m/>
    <m/>
    <m/>
    <m/>
    <m/>
    <m/>
  </r>
  <r>
    <x v="1"/>
    <s v="MWR"/>
    <n v="4"/>
    <s v="1444583 - Sept 2022 DR St Louis"/>
    <s v="SWHB"/>
    <x v="1"/>
    <s v="Cobol, DB2, CICS"/>
    <s v="SW-CRIS"/>
    <s v="Ruben Rodriguez "/>
    <x v="0"/>
    <x v="5"/>
    <x v="3"/>
    <x v="6"/>
    <s v="Sep-22"/>
    <x v="0"/>
    <n v="28"/>
    <m/>
    <m/>
    <m/>
    <m/>
    <m/>
    <m/>
    <m/>
    <m/>
    <m/>
    <m/>
    <m/>
    <m/>
    <n v="28"/>
    <m/>
    <m/>
    <m/>
    <m/>
    <m/>
    <m/>
    <m/>
    <m/>
    <m/>
  </r>
  <r>
    <x v="1"/>
    <s v="MWR"/>
    <n v="3"/>
    <s v="1444476 - Sept 2022 DR St Louis"/>
    <s v="InstaRate"/>
    <x v="1"/>
    <s v="Cobol, DB2"/>
    <s v="SW-CRIS"/>
    <s v="Ruben Rodriguez "/>
    <x v="0"/>
    <x v="5"/>
    <x v="3"/>
    <x v="6"/>
    <s v="Sep-22"/>
    <x v="0"/>
    <n v="30"/>
    <m/>
    <m/>
    <m/>
    <m/>
    <m/>
    <m/>
    <m/>
    <m/>
    <m/>
    <m/>
    <m/>
    <m/>
    <n v="30"/>
    <m/>
    <m/>
    <m/>
    <m/>
    <m/>
    <m/>
    <m/>
    <m/>
    <m/>
  </r>
  <r>
    <x v="1"/>
    <s v="MWR"/>
    <n v="3"/>
    <s v="1444475 - Sept 2022 DR St Louis"/>
    <s v="Miscellaneous Rating"/>
    <x v="1"/>
    <s v="Cobol, DB2"/>
    <s v="SW-CRIS"/>
    <s v="Ruben Rodriguez "/>
    <x v="0"/>
    <x v="5"/>
    <x v="3"/>
    <x v="6"/>
    <s v="Sep-22"/>
    <x v="0"/>
    <n v="30"/>
    <m/>
    <m/>
    <m/>
    <m/>
    <m/>
    <m/>
    <m/>
    <m/>
    <m/>
    <m/>
    <m/>
    <m/>
    <n v="30"/>
    <m/>
    <m/>
    <m/>
    <m/>
    <m/>
    <m/>
    <m/>
    <m/>
    <m/>
  </r>
  <r>
    <x v="1"/>
    <s v="MWR"/>
    <n v="6"/>
    <s v="1444474 - Sept 2022 DR St Louis"/>
    <s v="CRIS BILLDAY"/>
    <x v="1"/>
    <s v="Cobol, IMS-DB"/>
    <s v="SW-CRIS"/>
    <s v="Ruben Rodriguez "/>
    <x v="0"/>
    <x v="5"/>
    <x v="3"/>
    <x v="6"/>
    <s v="Sep-22"/>
    <x v="0"/>
    <n v="30"/>
    <m/>
    <m/>
    <m/>
    <m/>
    <m/>
    <m/>
    <m/>
    <m/>
    <m/>
    <m/>
    <m/>
    <m/>
    <n v="30"/>
    <m/>
    <m/>
    <m/>
    <m/>
    <m/>
    <m/>
    <m/>
    <m/>
    <m/>
  </r>
  <r>
    <x v="1"/>
    <s v="MWR"/>
    <n v="6"/>
    <s v="1444473 - Sept 2022 DR St Louis"/>
    <s v="CRIS ADST"/>
    <x v="1"/>
    <s v="Cobol, IMS-DB"/>
    <s v="SW-CRIS"/>
    <s v="Ruben Rodriguez "/>
    <x v="0"/>
    <x v="5"/>
    <x v="3"/>
    <x v="6"/>
    <s v="Sep-22"/>
    <x v="0"/>
    <n v="10"/>
    <m/>
    <m/>
    <m/>
    <m/>
    <m/>
    <m/>
    <m/>
    <m/>
    <m/>
    <m/>
    <m/>
    <m/>
    <n v="10"/>
    <m/>
    <m/>
    <m/>
    <m/>
    <m/>
    <m/>
    <m/>
    <m/>
    <m/>
  </r>
  <r>
    <x v="1"/>
    <s v="MWR"/>
    <n v="6"/>
    <s v="1444471 - Sept 2022 DR St Louis"/>
    <s v="CRIS SO"/>
    <x v="1"/>
    <s v="Cobol, IMS-DB, Assembler"/>
    <s v="SW-CRIS"/>
    <s v="Ruben Rodriguez "/>
    <x v="0"/>
    <x v="5"/>
    <x v="3"/>
    <x v="6"/>
    <s v="Sep-22"/>
    <x v="0"/>
    <n v="40"/>
    <m/>
    <m/>
    <m/>
    <m/>
    <m/>
    <m/>
    <m/>
    <m/>
    <m/>
    <m/>
    <m/>
    <m/>
    <n v="40"/>
    <m/>
    <m/>
    <m/>
    <m/>
    <m/>
    <m/>
    <m/>
    <m/>
    <m/>
  </r>
  <r>
    <x v="1"/>
    <s v="MWR"/>
    <n v="6"/>
    <s v="1994470 - Sept 2022 DR St Louis"/>
    <s v="CRIS RC-RECON"/>
    <x v="1"/>
    <s v="Assembler"/>
    <s v="SW-CRIS"/>
    <s v="Ruben Rodriguez "/>
    <x v="0"/>
    <x v="5"/>
    <x v="3"/>
    <x v="6"/>
    <s v="Sep-22"/>
    <x v="0"/>
    <n v="40"/>
    <m/>
    <m/>
    <m/>
    <m/>
    <m/>
    <m/>
    <m/>
    <m/>
    <m/>
    <m/>
    <m/>
    <m/>
    <n v="40"/>
    <m/>
    <m/>
    <m/>
    <m/>
    <m/>
    <m/>
    <m/>
    <m/>
    <m/>
  </r>
  <r>
    <x v="1"/>
    <s v="MWR"/>
    <n v="4"/>
    <s v="RIM Record Update - Location &amp; Component level retention"/>
    <s v="ADR"/>
    <x v="1"/>
    <s v="Cobol, DB2"/>
    <s v="SW-CRIS"/>
    <s v="Ruben Rodriguez "/>
    <x v="0"/>
    <x v="5"/>
    <x v="3"/>
    <x v="1"/>
    <s v="Dec-22"/>
    <x v="0"/>
    <n v="40"/>
    <m/>
    <m/>
    <m/>
    <m/>
    <m/>
    <m/>
    <m/>
    <m/>
    <m/>
    <m/>
    <m/>
    <m/>
    <m/>
    <m/>
    <n v="10"/>
    <n v="30"/>
    <m/>
    <m/>
    <m/>
    <m/>
    <m/>
    <m/>
  </r>
  <r>
    <x v="1"/>
    <s v="MWR"/>
    <n v="4"/>
    <s v="RIM Record Update - Location &amp; Component level retention"/>
    <s v="FSP"/>
    <x v="1"/>
    <s v="Cobol, DB2"/>
    <s v="SW-CRIS"/>
    <s v="Ruben Rodriguez "/>
    <x v="0"/>
    <x v="5"/>
    <x v="3"/>
    <x v="1"/>
    <s v="Dec-22"/>
    <x v="0"/>
    <n v="40"/>
    <m/>
    <m/>
    <m/>
    <m/>
    <m/>
    <m/>
    <m/>
    <m/>
    <m/>
    <m/>
    <m/>
    <m/>
    <m/>
    <m/>
    <n v="10"/>
    <n v="30"/>
    <m/>
    <m/>
    <m/>
    <m/>
    <m/>
    <m/>
  </r>
  <r>
    <x v="1"/>
    <s v="MWR"/>
    <n v="4"/>
    <s v="RIM Record Update - Location &amp; Component level retention"/>
    <s v="HB"/>
    <x v="1"/>
    <s v="Cobol, DB2, CICS"/>
    <s v="SW-CRIS"/>
    <s v="Ruben Rodriguez "/>
    <x v="0"/>
    <x v="5"/>
    <x v="3"/>
    <x v="1"/>
    <s v="Dec-22"/>
    <x v="0"/>
    <n v="40"/>
    <m/>
    <m/>
    <m/>
    <m/>
    <m/>
    <m/>
    <m/>
    <m/>
    <m/>
    <m/>
    <m/>
    <m/>
    <m/>
    <m/>
    <n v="10"/>
    <n v="30"/>
    <m/>
    <m/>
    <m/>
    <m/>
    <m/>
    <m/>
  </r>
  <r>
    <x v="1"/>
    <s v="MWR"/>
    <n v="4"/>
    <s v="RIM Record Update - Location &amp; Component level retention"/>
    <s v="SWHB"/>
    <x v="1"/>
    <s v="Cobol, DB2, CICS"/>
    <s v="SW-CRIS"/>
    <s v="Ruben Rodriguez "/>
    <x v="0"/>
    <x v="5"/>
    <x v="3"/>
    <x v="1"/>
    <s v="Dec-22"/>
    <x v="0"/>
    <n v="40"/>
    <m/>
    <m/>
    <m/>
    <m/>
    <m/>
    <m/>
    <m/>
    <m/>
    <m/>
    <m/>
    <m/>
    <m/>
    <m/>
    <m/>
    <n v="10"/>
    <n v="30"/>
    <m/>
    <m/>
    <m/>
    <m/>
    <m/>
    <m/>
  </r>
  <r>
    <x v="1"/>
    <s v="MWR"/>
    <n v="6"/>
    <s v="RIM Record Update - Location &amp; Component level retention"/>
    <s v="CRIS SO"/>
    <x v="1"/>
    <s v="Cobol, IMS-DB, Assembler"/>
    <s v="SW-CRIS"/>
    <s v="Ruben Rodriguez "/>
    <x v="0"/>
    <x v="5"/>
    <x v="3"/>
    <x v="1"/>
    <s v="Dec-22"/>
    <x v="0"/>
    <n v="40"/>
    <m/>
    <m/>
    <m/>
    <m/>
    <m/>
    <m/>
    <m/>
    <m/>
    <m/>
    <m/>
    <m/>
    <m/>
    <m/>
    <m/>
    <n v="10"/>
    <n v="30"/>
    <m/>
    <m/>
    <m/>
    <m/>
    <m/>
    <m/>
  </r>
  <r>
    <x v="1"/>
    <s v="MWR"/>
    <n v="6"/>
    <s v="RIM Record Update - Location &amp; Component level retention"/>
    <s v="CRIS CASH"/>
    <x v="1"/>
    <s v="Assembler"/>
    <s v="SW-CRIS"/>
    <s v="Ruben Rodriguez "/>
    <x v="0"/>
    <x v="5"/>
    <x v="3"/>
    <x v="1"/>
    <s v="Dec-22"/>
    <x v="0"/>
    <n v="40"/>
    <m/>
    <m/>
    <m/>
    <m/>
    <m/>
    <m/>
    <m/>
    <m/>
    <m/>
    <m/>
    <m/>
    <m/>
    <m/>
    <m/>
    <n v="10"/>
    <n v="30"/>
    <m/>
    <m/>
    <m/>
    <m/>
    <m/>
    <m/>
  </r>
  <r>
    <x v="1"/>
    <s v="MWR"/>
    <n v="6"/>
    <s v="RIM Record Update - Location &amp; Component level retention"/>
    <s v="CRIS BCAP"/>
    <x v="1"/>
    <s v="PL1, Assembler"/>
    <s v="SW-CRIS"/>
    <s v="Ruben Rodriguez "/>
    <x v="0"/>
    <x v="5"/>
    <x v="3"/>
    <x v="1"/>
    <s v="Dec-22"/>
    <x v="0"/>
    <n v="40"/>
    <m/>
    <m/>
    <m/>
    <m/>
    <m/>
    <m/>
    <m/>
    <m/>
    <m/>
    <m/>
    <m/>
    <m/>
    <m/>
    <m/>
    <n v="10"/>
    <n v="30"/>
    <m/>
    <m/>
    <m/>
    <m/>
    <m/>
    <m/>
  </r>
  <r>
    <x v="1"/>
    <s v="MWR"/>
    <n v="6"/>
    <s v="RIM Record Update - Location &amp; Component level retention"/>
    <s v="CRIS BILLDAY"/>
    <x v="1"/>
    <s v="Cobol, IMS-DB"/>
    <s v="SW-CRIS"/>
    <s v="Ruben Rodriguez "/>
    <x v="0"/>
    <x v="5"/>
    <x v="3"/>
    <x v="1"/>
    <s v="Dec-22"/>
    <x v="0"/>
    <n v="40"/>
    <m/>
    <m/>
    <m/>
    <m/>
    <m/>
    <m/>
    <m/>
    <m/>
    <m/>
    <m/>
    <m/>
    <m/>
    <m/>
    <m/>
    <n v="10"/>
    <n v="30"/>
    <m/>
    <m/>
    <m/>
    <m/>
    <m/>
    <m/>
  </r>
  <r>
    <x v="1"/>
    <s v="MWR"/>
    <n v="6"/>
    <s v="RIM Record Update - Location &amp; Component level retention"/>
    <s v="CRIS RC-RECON"/>
    <x v="1"/>
    <s v="Assembler"/>
    <s v="SW-CRIS"/>
    <s v="Ruben Rodriguez "/>
    <x v="0"/>
    <x v="5"/>
    <x v="3"/>
    <x v="1"/>
    <s v="Dec-22"/>
    <x v="0"/>
    <n v="40"/>
    <m/>
    <m/>
    <m/>
    <m/>
    <m/>
    <m/>
    <m/>
    <m/>
    <m/>
    <m/>
    <m/>
    <m/>
    <m/>
    <m/>
    <n v="10"/>
    <n v="30"/>
    <m/>
    <m/>
    <m/>
    <m/>
    <m/>
    <m/>
  </r>
  <r>
    <x v="1"/>
    <s v="MWR"/>
    <n v="6"/>
    <s v="RIM Record Update - Location &amp; Component level retention"/>
    <s v="CRIS ADST"/>
    <x v="1"/>
    <s v="Cobol, IMS-DB"/>
    <s v="SW-CRIS"/>
    <s v="Ruben Rodriguez "/>
    <x v="0"/>
    <x v="5"/>
    <x v="3"/>
    <x v="1"/>
    <s v="Dec-22"/>
    <x v="0"/>
    <n v="40"/>
    <m/>
    <m/>
    <m/>
    <m/>
    <m/>
    <m/>
    <m/>
    <m/>
    <m/>
    <m/>
    <m/>
    <m/>
    <m/>
    <m/>
    <n v="10"/>
    <n v="30"/>
    <m/>
    <m/>
    <m/>
    <m/>
    <m/>
    <m/>
  </r>
  <r>
    <x v="1"/>
    <s v="MWR"/>
    <n v="3"/>
    <s v="RIM Record Update - Location &amp; Component level retention"/>
    <s v="ECRIS-CR RSI"/>
    <x v="1"/>
    <s v="Cobol, DB2"/>
    <s v="SW-CRIS"/>
    <s v="Ruben Rodriguez "/>
    <x v="0"/>
    <x v="5"/>
    <x v="3"/>
    <x v="1"/>
    <s v="Dec-22"/>
    <x v="0"/>
    <n v="40"/>
    <m/>
    <m/>
    <m/>
    <m/>
    <m/>
    <m/>
    <m/>
    <m/>
    <m/>
    <m/>
    <m/>
    <m/>
    <m/>
    <m/>
    <n v="10"/>
    <n v="30"/>
    <m/>
    <m/>
    <m/>
    <m/>
    <m/>
    <m/>
  </r>
  <r>
    <x v="1"/>
    <s v="MWR"/>
    <n v="3"/>
    <s v="RIM Record Update - Location &amp; Component level retention"/>
    <s v="InstaRate"/>
    <x v="1"/>
    <s v="Cobol, DB2"/>
    <s v="SW-CRIS"/>
    <s v="Ruben Rodriguez "/>
    <x v="0"/>
    <x v="5"/>
    <x v="3"/>
    <x v="1"/>
    <s v="Dec-22"/>
    <x v="0"/>
    <n v="40"/>
    <m/>
    <m/>
    <m/>
    <m/>
    <m/>
    <m/>
    <m/>
    <m/>
    <m/>
    <m/>
    <m/>
    <m/>
    <m/>
    <m/>
    <n v="10"/>
    <n v="30"/>
    <m/>
    <m/>
    <m/>
    <m/>
    <m/>
    <m/>
  </r>
  <r>
    <x v="1"/>
    <s v="MWR"/>
    <n v="3"/>
    <s v="RIM Record Update - Location &amp; Component level retention"/>
    <s v="Miscellaneous Rating"/>
    <x v="1"/>
    <s v="Cobol, DB2"/>
    <s v="SW-CRIS"/>
    <s v="Ruben Rodriguez "/>
    <x v="0"/>
    <x v="5"/>
    <x v="3"/>
    <x v="1"/>
    <s v="Dec-22"/>
    <x v="0"/>
    <n v="40"/>
    <m/>
    <m/>
    <m/>
    <m/>
    <m/>
    <m/>
    <m/>
    <m/>
    <m/>
    <m/>
    <m/>
    <m/>
    <m/>
    <m/>
    <n v="10"/>
    <n v="30"/>
    <m/>
    <m/>
    <m/>
    <m/>
    <m/>
    <m/>
  </r>
  <r>
    <x v="1"/>
    <s v="MWR"/>
    <n v="6"/>
    <s v="CAPM - Double Payment Issue - Recovery"/>
    <s v="CRIS CASH"/>
    <x v="1"/>
    <s v="Assembler"/>
    <s v="SW-CRIS"/>
    <s v="Ruben Rodriguez "/>
    <x v="0"/>
    <x v="5"/>
    <x v="3"/>
    <x v="11"/>
    <s v="Oct-22"/>
    <x v="0"/>
    <n v="400"/>
    <m/>
    <m/>
    <m/>
    <m/>
    <m/>
    <m/>
    <m/>
    <m/>
    <m/>
    <m/>
    <n v="30"/>
    <n v="40"/>
    <n v="250"/>
    <n v="80"/>
    <m/>
    <m/>
    <m/>
    <m/>
    <m/>
    <m/>
    <m/>
    <m/>
  </r>
  <r>
    <x v="1"/>
    <s v="MWR"/>
    <n v="4"/>
    <s v="EDI OOB and Record Discrepancies"/>
    <s v="FSP"/>
    <x v="1"/>
    <s v="Cobol, DB2"/>
    <s v="SW-CRIS"/>
    <s v="Ruben Rodriguez "/>
    <x v="0"/>
    <x v="5"/>
    <x v="3"/>
    <x v="6"/>
    <s v="Sep-22"/>
    <x v="0"/>
    <n v="100"/>
    <m/>
    <m/>
    <m/>
    <m/>
    <m/>
    <m/>
    <m/>
    <m/>
    <m/>
    <m/>
    <m/>
    <n v="40"/>
    <n v="60"/>
    <m/>
    <m/>
    <m/>
    <m/>
    <m/>
    <m/>
    <m/>
    <m/>
    <m/>
  </r>
  <r>
    <x v="1"/>
    <s v="MWR"/>
    <n v="6"/>
    <s v="Remaining &quot;Digital Bill&quot; Creation Questions for Consumer Billers"/>
    <s v="CRIS CASH"/>
    <x v="1"/>
    <s v="Assembler"/>
    <s v="SW-CRIS"/>
    <s v="Ruben Rodriguez "/>
    <x v="0"/>
    <x v="5"/>
    <x v="3"/>
    <x v="6"/>
    <s v="Sep-22"/>
    <x v="0"/>
    <n v="75"/>
    <m/>
    <m/>
    <m/>
    <m/>
    <m/>
    <m/>
    <m/>
    <m/>
    <m/>
    <m/>
    <m/>
    <n v="30"/>
    <n v="45"/>
    <m/>
    <m/>
    <m/>
    <m/>
    <m/>
    <m/>
    <m/>
    <m/>
    <m/>
  </r>
  <r>
    <x v="1"/>
    <s v="MWR"/>
    <n v="4"/>
    <s v="B201 File sent to BDR - Scrap"/>
    <s v="ADR"/>
    <x v="1"/>
    <s v="Cobol, DB2"/>
    <s v="SW-CRIS"/>
    <s v="Ruben Rodriguez "/>
    <x v="0"/>
    <x v="5"/>
    <x v="3"/>
    <x v="11"/>
    <s v="Oct-22"/>
    <x v="0"/>
    <n v="200"/>
    <m/>
    <m/>
    <m/>
    <m/>
    <m/>
    <m/>
    <m/>
    <m/>
    <m/>
    <m/>
    <m/>
    <n v="30"/>
    <n v="70"/>
    <n v="100"/>
    <m/>
    <m/>
    <m/>
    <m/>
    <m/>
    <m/>
    <m/>
    <m/>
  </r>
  <r>
    <x v="1"/>
    <s v="MWR"/>
    <n v="4"/>
    <s v="HB Voucher Creation Issue - $10M adjustment"/>
    <s v="HB"/>
    <x v="1"/>
    <s v="Cobol, DB2, CICS"/>
    <s v="SW-CRIS"/>
    <s v="Ruben Rodriguez "/>
    <x v="0"/>
    <x v="5"/>
    <x v="3"/>
    <x v="6"/>
    <s v="Sep-22"/>
    <x v="0"/>
    <n v="250"/>
    <m/>
    <m/>
    <m/>
    <m/>
    <m/>
    <m/>
    <m/>
    <m/>
    <m/>
    <m/>
    <m/>
    <n v="100"/>
    <n v="150"/>
    <m/>
    <m/>
    <m/>
    <m/>
    <m/>
    <m/>
    <m/>
    <m/>
    <m/>
  </r>
  <r>
    <x v="0"/>
    <s v="PID"/>
    <n v="6"/>
    <s v="OOM654 - Large Business Collections Platform Modernization_x000a_Note: Not Committing this project as it cannot be worked upon due to capacity crunch"/>
    <s v="CRIS BCAP"/>
    <x v="1"/>
    <s v="PL1, Assembler"/>
    <s v="SW-CRIS"/>
    <s v="Ruben Rodriguez "/>
    <x v="0"/>
    <x v="5"/>
    <x v="3"/>
    <x v="3"/>
    <s v="On hold"/>
    <x v="1"/>
    <n v="190"/>
    <m/>
    <m/>
    <m/>
    <m/>
    <m/>
    <m/>
    <m/>
    <m/>
    <m/>
    <m/>
    <m/>
    <m/>
    <m/>
    <m/>
    <m/>
    <m/>
    <m/>
    <m/>
    <m/>
    <m/>
    <m/>
    <m/>
  </r>
  <r>
    <x v="0"/>
    <s v="PID"/>
    <n v="4"/>
    <s v="OOM654 - Large Business Collections Platform Modernization_x000a_Note: Not Committing this project as it cannot be worked upon due to capacity crunch"/>
    <s v="ADR"/>
    <x v="1"/>
    <s v="Cobol, DB2"/>
    <s v="SW-CRIS"/>
    <s v="Ruben Rodriguez "/>
    <x v="0"/>
    <x v="5"/>
    <x v="3"/>
    <x v="3"/>
    <s v="On hold"/>
    <x v="1"/>
    <n v="320"/>
    <m/>
    <m/>
    <m/>
    <m/>
    <m/>
    <m/>
    <m/>
    <m/>
    <m/>
    <m/>
    <m/>
    <m/>
    <m/>
    <m/>
    <m/>
    <m/>
    <m/>
    <m/>
    <m/>
    <m/>
    <m/>
    <m/>
  </r>
  <r>
    <x v="0"/>
    <s v="PID"/>
    <n v="4"/>
    <s v="OOM654 - Large Business Collections Platform Modernization_x000a_Note: Not Committing this project as it cannot be worked upon due to capacity crunch"/>
    <s v="HB"/>
    <x v="1"/>
    <s v="Cobol, DB2, CICS"/>
    <s v="SW-CRIS"/>
    <s v="Ruben Rodriguez "/>
    <x v="0"/>
    <x v="5"/>
    <x v="3"/>
    <x v="3"/>
    <s v="On hold"/>
    <x v="1"/>
    <n v="180"/>
    <m/>
    <m/>
    <m/>
    <m/>
    <m/>
    <m/>
    <m/>
    <m/>
    <m/>
    <m/>
    <m/>
    <m/>
    <m/>
    <m/>
    <m/>
    <m/>
    <m/>
    <m/>
    <m/>
    <m/>
    <m/>
    <m/>
  </r>
  <r>
    <x v="0"/>
    <s v="PID"/>
    <n v="6"/>
    <s v="OOM654 - Large Business Collections Platform Modernization_x000a_Note: Not Committing this project as it cannot be worked upon due to capacity crunch"/>
    <s v="CRIS CASH"/>
    <x v="1"/>
    <s v="Assembler"/>
    <s v="SW-CRIS"/>
    <s v="Ruben Rodriguez "/>
    <x v="0"/>
    <x v="5"/>
    <x v="3"/>
    <x v="3"/>
    <s v="On hold"/>
    <x v="1"/>
    <n v="190"/>
    <m/>
    <m/>
    <m/>
    <m/>
    <m/>
    <m/>
    <m/>
    <m/>
    <m/>
    <m/>
    <m/>
    <m/>
    <m/>
    <m/>
    <m/>
    <m/>
    <m/>
    <m/>
    <m/>
    <m/>
    <m/>
    <m/>
  </r>
  <r>
    <x v="0"/>
    <s v="PID"/>
    <n v="6"/>
    <s v="BR/AMI (MOTS ID 2367) cloud migration analysis"/>
    <s v="CRIS CASH"/>
    <x v="1"/>
    <s v="Assembler"/>
    <s v="SW-CRIS"/>
    <s v="Ruben Rodriguez "/>
    <x v="0"/>
    <x v="5"/>
    <x v="3"/>
    <x v="8"/>
    <s v="TBD"/>
    <x v="1"/>
    <n v="150"/>
    <m/>
    <m/>
    <m/>
    <m/>
    <m/>
    <m/>
    <m/>
    <m/>
    <m/>
    <m/>
    <m/>
    <m/>
    <m/>
    <m/>
    <m/>
    <m/>
    <m/>
    <m/>
    <m/>
    <m/>
    <m/>
    <m/>
  </r>
  <r>
    <x v="0"/>
    <s v="PID"/>
    <n v="6"/>
    <s v="DATRAK (MOTS ID 172) cloud migration"/>
    <s v="CRIS CASH"/>
    <x v="1"/>
    <s v="Assembler"/>
    <s v="SW-CRIS"/>
    <s v="Ruben Rodriguez "/>
    <x v="0"/>
    <x v="5"/>
    <x v="3"/>
    <x v="8"/>
    <s v="TBD"/>
    <x v="1"/>
    <n v="150"/>
    <m/>
    <m/>
    <m/>
    <m/>
    <m/>
    <m/>
    <m/>
    <m/>
    <m/>
    <m/>
    <m/>
    <m/>
    <m/>
    <m/>
    <m/>
    <m/>
    <m/>
    <m/>
    <m/>
    <m/>
    <m/>
    <m/>
  </r>
  <r>
    <x v="0"/>
    <s v="PID"/>
    <n v="4"/>
    <s v="PID 411976 Tulsa Oklahoma MIF  Municipal Inspection Fee (R23.02) [Test Only, sonly till Jan]"/>
    <s v="ADR"/>
    <x v="1"/>
    <s v="Cobol, DB2"/>
    <s v="SW-CRIS"/>
    <s v="Ruben Rodriguez "/>
    <x v="0"/>
    <x v="5"/>
    <x v="3"/>
    <x v="2"/>
    <s v="Feb-23"/>
    <x v="0"/>
    <n v="30"/>
    <m/>
    <m/>
    <m/>
    <m/>
    <m/>
    <m/>
    <m/>
    <m/>
    <m/>
    <m/>
    <m/>
    <m/>
    <m/>
    <m/>
    <n v="10"/>
    <n v="10"/>
    <n v="10"/>
    <m/>
    <m/>
    <m/>
    <m/>
    <m/>
  </r>
  <r>
    <x v="1"/>
    <s v="MWR"/>
    <n v="6"/>
    <s v="Missouri Reports"/>
    <s v="CRIS BCAP"/>
    <x v="1"/>
    <s v="PL1, Assembler"/>
    <s v="SW-CRIS"/>
    <s v="Ruben Rodriguez "/>
    <x v="0"/>
    <x v="5"/>
    <x v="3"/>
    <x v="11"/>
    <s v="Oct-22"/>
    <x v="0"/>
    <n v="400"/>
    <m/>
    <m/>
    <m/>
    <m/>
    <m/>
    <m/>
    <m/>
    <m/>
    <m/>
    <m/>
    <n v="30"/>
    <n v="40"/>
    <n v="250"/>
    <n v="80"/>
    <m/>
    <m/>
    <m/>
    <m/>
    <m/>
    <m/>
    <m/>
    <m/>
  </r>
  <r>
    <x v="1"/>
    <s v="MWR"/>
    <n v="6"/>
    <s v="1985089- BL2 Veify Process"/>
    <s v="CRIS RC-RECON"/>
    <x v="1"/>
    <s v="Assembler"/>
    <s v="SW-CRIS"/>
    <s v="Ruben Rodriguez "/>
    <x v="0"/>
    <x v="5"/>
    <x v="3"/>
    <x v="5"/>
    <s v="Nov-22"/>
    <x v="0"/>
    <n v="100"/>
    <m/>
    <m/>
    <m/>
    <m/>
    <m/>
    <m/>
    <m/>
    <m/>
    <m/>
    <m/>
    <m/>
    <n v="20"/>
    <n v="40"/>
    <n v="30"/>
    <n v="10"/>
    <m/>
    <m/>
    <m/>
    <m/>
    <m/>
    <m/>
    <m/>
  </r>
  <r>
    <x v="0"/>
    <s v="SMB"/>
    <m/>
    <s v="SMB 1991508 NDM delay fix"/>
    <s v="ALPS"/>
    <x v="0"/>
    <s v="ColdFusion"/>
    <s v="MR-APPS-PT"/>
    <s v="James Radtke"/>
    <x v="1"/>
    <x v="6"/>
    <x v="3"/>
    <x v="6"/>
    <s v="Sep-22"/>
    <x v="0"/>
    <n v="60"/>
    <m/>
    <m/>
    <m/>
    <m/>
    <m/>
    <m/>
    <m/>
    <m/>
    <m/>
    <m/>
    <m/>
    <n v="20"/>
    <n v="40"/>
    <m/>
    <m/>
    <m/>
    <m/>
    <m/>
    <m/>
    <m/>
    <m/>
    <m/>
  </r>
  <r>
    <x v="1"/>
    <s v="Maintenance"/>
    <m/>
    <s v="TL-Mgnmt’- Poonam"/>
    <s v="GRP-MR-APPS-PT"/>
    <x v="0"/>
    <s v=".NET"/>
    <s v="MR-APPS-PT"/>
    <s v="James Koernig"/>
    <x v="1"/>
    <x v="6"/>
    <x v="3"/>
    <x v="0"/>
    <s v="Ongoing"/>
    <x v="0"/>
    <m/>
    <m/>
    <m/>
    <m/>
    <m/>
    <m/>
    <m/>
    <m/>
    <m/>
    <m/>
    <m/>
    <n v="86"/>
    <n v="86"/>
    <n v="86"/>
    <n v="86"/>
    <n v="86"/>
    <n v="86"/>
    <n v="86"/>
    <n v="86"/>
    <n v="86"/>
    <n v="86"/>
    <n v="86"/>
    <n v="86"/>
  </r>
  <r>
    <x v="0"/>
    <s v="PID"/>
    <m/>
    <s v="PID-403378 NICE IEX Development"/>
    <s v="ORS"/>
    <x v="0"/>
    <s v="Java, Shell Scripting"/>
    <s v="MR-APPS-PT"/>
    <s v="James Radtke"/>
    <x v="1"/>
    <x v="6"/>
    <x v="3"/>
    <x v="9"/>
    <s v="Aug-22"/>
    <x v="0"/>
    <n v="220"/>
    <m/>
    <m/>
    <m/>
    <m/>
    <m/>
    <m/>
    <m/>
    <m/>
    <m/>
    <m/>
    <n v="100"/>
    <n v="100"/>
    <n v="20"/>
    <m/>
    <m/>
    <m/>
    <m/>
    <m/>
    <m/>
    <m/>
    <m/>
    <m/>
  </r>
  <r>
    <x v="1"/>
    <s v="MWR"/>
    <m/>
    <s v="MechID Password Change"/>
    <s v="ORS"/>
    <x v="0"/>
    <s v="Java, Shell Scripting"/>
    <s v="MR-APPS-PT"/>
    <s v="James Radtke"/>
    <x v="1"/>
    <x v="6"/>
    <x v="3"/>
    <x v="9"/>
    <s v="Aug-22"/>
    <x v="0"/>
    <n v="70"/>
    <m/>
    <m/>
    <m/>
    <m/>
    <m/>
    <m/>
    <m/>
    <m/>
    <m/>
    <m/>
    <m/>
    <n v="50"/>
    <n v="20"/>
    <m/>
    <m/>
    <m/>
    <m/>
    <m/>
    <m/>
    <m/>
    <m/>
    <m/>
  </r>
  <r>
    <x v="1"/>
    <s v="MWR"/>
    <m/>
    <s v="MechID Password Change"/>
    <s v="CCF-MAX"/>
    <x v="0"/>
    <s v=".NET"/>
    <s v="MR-APPS-PT"/>
    <s v="James Radtke"/>
    <x v="1"/>
    <x v="6"/>
    <x v="3"/>
    <x v="4"/>
    <s v="Jul-22"/>
    <x v="0"/>
    <n v="100"/>
    <m/>
    <m/>
    <m/>
    <m/>
    <m/>
    <m/>
    <m/>
    <m/>
    <m/>
    <m/>
    <n v="50"/>
    <n v="50"/>
    <m/>
    <m/>
    <m/>
    <m/>
    <m/>
    <m/>
    <m/>
    <m/>
    <m/>
    <m/>
  </r>
  <r>
    <x v="1"/>
    <s v="MWR"/>
    <m/>
    <s v="AVT Scan"/>
    <s v="CCF-MAX"/>
    <x v="0"/>
    <s v=".NET"/>
    <s v="MR-APPS-PT"/>
    <s v="James Radtke"/>
    <x v="1"/>
    <x v="6"/>
    <x v="3"/>
    <x v="11"/>
    <s v="Oct-22"/>
    <x v="0"/>
    <n v="120"/>
    <m/>
    <m/>
    <m/>
    <m/>
    <m/>
    <m/>
    <m/>
    <m/>
    <m/>
    <m/>
    <m/>
    <n v="60"/>
    <n v="60"/>
    <m/>
    <m/>
    <m/>
    <m/>
    <m/>
    <m/>
    <m/>
    <m/>
    <m/>
  </r>
  <r>
    <x v="1"/>
    <s v="MWR"/>
    <m/>
    <s v="Production issue- AVA Connectivity"/>
    <s v="CCF-MAX"/>
    <x v="0"/>
    <s v=".NET"/>
    <s v="MR-APPS-PT"/>
    <s v="James Radtke"/>
    <x v="1"/>
    <x v="6"/>
    <x v="3"/>
    <x v="4"/>
    <s v="Jul-22"/>
    <x v="0"/>
    <n v="200"/>
    <m/>
    <m/>
    <m/>
    <m/>
    <m/>
    <m/>
    <m/>
    <m/>
    <m/>
    <m/>
    <n v="50"/>
    <n v="50"/>
    <n v="50"/>
    <n v="50"/>
    <m/>
    <m/>
    <m/>
    <m/>
    <m/>
    <m/>
    <m/>
    <m/>
  </r>
  <r>
    <x v="1"/>
    <s v="MWR"/>
    <m/>
    <s v="MechID Password Change"/>
    <s v="CCF-SBS"/>
    <x v="0"/>
    <s v=".NET"/>
    <s v="MR-APPS-PT"/>
    <s v="James Radtke"/>
    <x v="1"/>
    <x v="6"/>
    <x v="3"/>
    <x v="4"/>
    <s v="Jul-22"/>
    <x v="0"/>
    <n v="120"/>
    <m/>
    <m/>
    <m/>
    <m/>
    <m/>
    <m/>
    <m/>
    <m/>
    <m/>
    <m/>
    <m/>
    <n v="50"/>
    <n v="50"/>
    <n v="20"/>
    <m/>
    <m/>
    <m/>
    <m/>
    <m/>
    <m/>
    <m/>
    <m/>
  </r>
  <r>
    <x v="1"/>
    <s v="MWR"/>
    <m/>
    <s v="AVT Scan"/>
    <s v="CCF-SBS"/>
    <x v="0"/>
    <s v=".NET"/>
    <s v="MR-APPS-PT"/>
    <s v="James Radtke"/>
    <x v="1"/>
    <x v="6"/>
    <x v="3"/>
    <x v="11"/>
    <s v="Oct-22"/>
    <x v="0"/>
    <n v="100"/>
    <m/>
    <m/>
    <m/>
    <m/>
    <m/>
    <m/>
    <m/>
    <m/>
    <m/>
    <m/>
    <m/>
    <m/>
    <n v="50"/>
    <n v="50"/>
    <m/>
    <m/>
    <m/>
    <m/>
    <m/>
    <m/>
    <m/>
    <m/>
  </r>
  <r>
    <x v="1"/>
    <s v="MWR"/>
    <m/>
    <s v="Production issue- AVA Connectivity"/>
    <s v="CCF-SBS"/>
    <x v="0"/>
    <s v=".NET"/>
    <s v="MR-APPS-PT"/>
    <s v="James Radtke"/>
    <x v="1"/>
    <x v="6"/>
    <x v="3"/>
    <x v="4"/>
    <s v="Jul-22"/>
    <x v="0"/>
    <n v="200"/>
    <m/>
    <m/>
    <m/>
    <m/>
    <m/>
    <m/>
    <m/>
    <m/>
    <n v="100"/>
    <n v="50"/>
    <n v="50"/>
    <m/>
    <m/>
    <m/>
    <m/>
    <m/>
    <m/>
    <m/>
    <m/>
    <m/>
    <m/>
    <m/>
  </r>
  <r>
    <x v="1"/>
    <s v="MWR"/>
    <m/>
    <s v="CCF-MAX WIN 11 certification"/>
    <s v="CCF-MAX"/>
    <x v="0"/>
    <s v=".NET"/>
    <s v="MR-APPS-PT"/>
    <s v="James Radtke"/>
    <x v="1"/>
    <x v="6"/>
    <x v="3"/>
    <x v="6"/>
    <s v="Sep-22"/>
    <x v="0"/>
    <n v="70"/>
    <m/>
    <m/>
    <m/>
    <m/>
    <m/>
    <m/>
    <m/>
    <m/>
    <m/>
    <m/>
    <m/>
    <m/>
    <n v="50"/>
    <n v="20"/>
    <m/>
    <m/>
    <m/>
    <m/>
    <m/>
    <m/>
    <m/>
    <m/>
  </r>
  <r>
    <x v="1"/>
    <s v="MWR"/>
    <m/>
    <s v="CCF-SBS WIN11 certification"/>
    <s v="CCF-SBS"/>
    <x v="0"/>
    <s v=".NET"/>
    <s v="MR-APPS-PT"/>
    <s v="James Radtke"/>
    <x v="1"/>
    <x v="6"/>
    <x v="3"/>
    <x v="6"/>
    <s v="Sep-22"/>
    <x v="0"/>
    <n v="70"/>
    <m/>
    <m/>
    <m/>
    <m/>
    <m/>
    <m/>
    <m/>
    <m/>
    <m/>
    <m/>
    <m/>
    <m/>
    <n v="50"/>
    <n v="20"/>
    <m/>
    <m/>
    <m/>
    <m/>
    <m/>
    <m/>
    <m/>
    <m/>
  </r>
  <r>
    <x v="1"/>
    <s v="MWR"/>
    <m/>
    <s v="Environment update"/>
    <s v="ALPS"/>
    <x v="0"/>
    <s v="ColdFusion"/>
    <s v="MR-APPS-PT"/>
    <s v="James Radtke"/>
    <x v="1"/>
    <x v="6"/>
    <x v="3"/>
    <x v="9"/>
    <s v="Aug-22"/>
    <x v="0"/>
    <n v="100"/>
    <m/>
    <m/>
    <m/>
    <m/>
    <m/>
    <m/>
    <m/>
    <m/>
    <m/>
    <m/>
    <n v="50"/>
    <n v="50"/>
    <m/>
    <m/>
    <m/>
    <m/>
    <m/>
    <m/>
    <m/>
    <m/>
    <m/>
    <m/>
  </r>
  <r>
    <x v="0"/>
    <s v="SMB"/>
    <m/>
    <s v="Syncsort Upgrade from v2.1.9 to v3.1.4. SMB-1977748"/>
    <s v="ALPS"/>
    <x v="0"/>
    <s v="ColdFusion"/>
    <s v="MR-APPS-PT"/>
    <s v="James Radtke"/>
    <x v="1"/>
    <x v="6"/>
    <x v="3"/>
    <x v="4"/>
    <s v="Jul-22"/>
    <x v="0"/>
    <n v="20"/>
    <m/>
    <m/>
    <m/>
    <m/>
    <m/>
    <m/>
    <m/>
    <m/>
    <m/>
    <m/>
    <n v="20"/>
    <m/>
    <m/>
    <m/>
    <m/>
    <m/>
    <m/>
    <m/>
    <m/>
    <m/>
    <m/>
    <m/>
  </r>
  <r>
    <x v="0"/>
    <s v="SMB"/>
    <m/>
    <s v="ALPS- NDM issue"/>
    <s v="ALPS"/>
    <x v="0"/>
    <s v="ColdFusion"/>
    <s v="MR-APPS-PT"/>
    <s v="James Radtke"/>
    <x v="1"/>
    <x v="6"/>
    <x v="3"/>
    <x v="9"/>
    <s v="Aug-22"/>
    <x v="0"/>
    <n v="60"/>
    <m/>
    <m/>
    <m/>
    <m/>
    <m/>
    <m/>
    <m/>
    <m/>
    <m/>
    <m/>
    <m/>
    <n v="30"/>
    <n v="30"/>
    <m/>
    <m/>
    <m/>
    <m/>
    <m/>
    <m/>
    <m/>
    <m/>
    <m/>
  </r>
  <r>
    <x v="1"/>
    <s v="MWR"/>
    <m/>
    <s v="ALPS WIN11 Certification"/>
    <s v="ALPS"/>
    <x v="0"/>
    <s v="ColdFusion"/>
    <s v="MR-APPS-PT"/>
    <s v="James Radtke"/>
    <x v="1"/>
    <x v="6"/>
    <x v="3"/>
    <x v="6"/>
    <s v="Sep-22"/>
    <x v="0"/>
    <n v="40"/>
    <m/>
    <m/>
    <m/>
    <m/>
    <m/>
    <m/>
    <m/>
    <m/>
    <m/>
    <m/>
    <m/>
    <n v="20"/>
    <n v="20"/>
    <m/>
    <m/>
    <m/>
    <m/>
    <m/>
    <m/>
    <m/>
    <m/>
    <m/>
  </r>
  <r>
    <x v="1"/>
    <s v="RD"/>
    <m/>
    <s v="RD-716 To pull the letters"/>
    <s v="ALPS"/>
    <x v="0"/>
    <s v="ColdFusion"/>
    <s v="MR-APPS-PT"/>
    <s v="James Radtke"/>
    <x v="1"/>
    <x v="6"/>
    <x v="3"/>
    <x v="9"/>
    <s v="Aug-22"/>
    <x v="0"/>
    <n v="20"/>
    <m/>
    <m/>
    <m/>
    <m/>
    <m/>
    <m/>
    <m/>
    <m/>
    <m/>
    <m/>
    <n v="20"/>
    <m/>
    <m/>
    <m/>
    <m/>
    <m/>
    <m/>
    <m/>
    <m/>
    <m/>
    <m/>
    <m/>
  </r>
  <r>
    <x v="1"/>
    <s v="RD"/>
    <m/>
    <s v="Monthly activity"/>
    <s v="EBPP"/>
    <x v="0"/>
    <s v="C, C++"/>
    <s v="MR-APPS-PT"/>
    <s v="James Koernig"/>
    <x v="1"/>
    <x v="6"/>
    <x v="3"/>
    <x v="0"/>
    <s v="Ongoing"/>
    <x v="0"/>
    <m/>
    <m/>
    <m/>
    <m/>
    <m/>
    <m/>
    <m/>
    <m/>
    <m/>
    <m/>
    <m/>
    <n v="10"/>
    <n v="10"/>
    <n v="10"/>
    <n v="10"/>
    <n v="10"/>
    <n v="10"/>
    <n v="10"/>
    <n v="10"/>
    <n v="10"/>
    <n v="10"/>
    <n v="10"/>
    <n v="10"/>
  </r>
  <r>
    <x v="1"/>
    <s v="RD"/>
    <m/>
    <s v="Enrollment issue"/>
    <s v="EBPP"/>
    <x v="0"/>
    <s v="C, C++"/>
    <s v="MR-APPS-PT"/>
    <s v="James Koernig"/>
    <x v="1"/>
    <x v="6"/>
    <x v="3"/>
    <x v="0"/>
    <s v="Ongoing"/>
    <x v="0"/>
    <m/>
    <m/>
    <m/>
    <m/>
    <m/>
    <m/>
    <m/>
    <m/>
    <m/>
    <m/>
    <m/>
    <n v="60"/>
    <n v="60"/>
    <n v="60"/>
    <n v="60"/>
    <n v="60"/>
    <n v="60"/>
    <n v="60"/>
    <n v="60"/>
    <n v="60"/>
    <n v="60"/>
    <n v="60"/>
    <n v="60"/>
  </r>
  <r>
    <x v="1"/>
    <s v="MWR"/>
    <m/>
    <s v="MechID Password Change"/>
    <s v="LDWOT"/>
    <x v="0"/>
    <s v="ColdFusion"/>
    <s v="MR-APPS-PT"/>
    <s v="James Koernig"/>
    <x v="1"/>
    <x v="6"/>
    <x v="3"/>
    <x v="9"/>
    <s v="Aug-22"/>
    <x v="0"/>
    <n v="70"/>
    <m/>
    <m/>
    <m/>
    <m/>
    <m/>
    <m/>
    <m/>
    <m/>
    <m/>
    <m/>
    <n v="30"/>
    <n v="40"/>
    <m/>
    <m/>
    <m/>
    <m/>
    <m/>
    <m/>
    <m/>
    <m/>
    <m/>
    <m/>
  </r>
  <r>
    <x v="1"/>
    <s v="MWR"/>
    <m/>
    <s v="LDWOT Windows 11 20H2 certification"/>
    <s v="LDWOT"/>
    <x v="0"/>
    <s v="ColdFusion"/>
    <s v="MR-APPS-PT"/>
    <s v="James Koernig"/>
    <x v="1"/>
    <x v="6"/>
    <x v="3"/>
    <x v="9"/>
    <s v="Aug-22"/>
    <x v="0"/>
    <n v="200"/>
    <m/>
    <m/>
    <m/>
    <m/>
    <m/>
    <m/>
    <m/>
    <m/>
    <m/>
    <m/>
    <m/>
    <n v="50"/>
    <n v="100"/>
    <n v="50"/>
    <m/>
    <m/>
    <m/>
    <m/>
    <m/>
    <m/>
    <m/>
    <m/>
  </r>
  <r>
    <x v="1"/>
    <s v="MWR"/>
    <m/>
    <s v="LDWOT Automation- EMAS alerts"/>
    <s v="LDWOT"/>
    <x v="0"/>
    <s v="ColdFusion"/>
    <s v="MR-APPS-PT"/>
    <s v="James Koernig"/>
    <x v="1"/>
    <x v="6"/>
    <x v="3"/>
    <x v="6"/>
    <s v="Sep-22"/>
    <x v="0"/>
    <n v="100"/>
    <m/>
    <m/>
    <m/>
    <m/>
    <m/>
    <m/>
    <m/>
    <m/>
    <m/>
    <m/>
    <m/>
    <m/>
    <n v="50"/>
    <n v="50"/>
    <m/>
    <m/>
    <m/>
    <m/>
    <m/>
    <m/>
    <m/>
    <m/>
  </r>
  <r>
    <x v="1"/>
    <s v="MWR"/>
    <m/>
    <s v="Device Vulnerabilities"/>
    <s v="LDWOT"/>
    <x v="0"/>
    <s v="ColdFusion"/>
    <s v="MR-APPS-PT"/>
    <s v="James Koernig"/>
    <x v="1"/>
    <x v="6"/>
    <x v="3"/>
    <x v="6"/>
    <s v="Sep-22"/>
    <x v="0"/>
    <n v="500"/>
    <m/>
    <m/>
    <m/>
    <m/>
    <m/>
    <m/>
    <m/>
    <m/>
    <m/>
    <m/>
    <n v="100"/>
    <n v="200"/>
    <n v="200"/>
    <m/>
    <m/>
    <m/>
    <m/>
    <m/>
    <m/>
    <m/>
    <m/>
    <m/>
  </r>
  <r>
    <x v="0"/>
    <s v="SMB"/>
    <m/>
    <s v="CCF-MAX Migration from Reflection to Extra"/>
    <s v="CCF-MAX"/>
    <x v="0"/>
    <s v=".NET"/>
    <s v="MR-APPS-PT"/>
    <s v="James Radtke"/>
    <x v="1"/>
    <x v="6"/>
    <x v="3"/>
    <x v="15"/>
    <s v="Jun-23"/>
    <x v="0"/>
    <n v="450"/>
    <m/>
    <m/>
    <m/>
    <m/>
    <m/>
    <m/>
    <m/>
    <m/>
    <m/>
    <m/>
    <m/>
    <m/>
    <m/>
    <m/>
    <m/>
    <n v="45"/>
    <n v="45"/>
    <n v="45"/>
    <n v="50"/>
    <n v="90"/>
    <n v="90"/>
    <n v="85"/>
  </r>
  <r>
    <x v="0"/>
    <s v="SMB"/>
    <m/>
    <s v="CCF-SBS Migration from Reflection to Extra"/>
    <s v="CCF-SBS"/>
    <x v="0"/>
    <s v=".NET"/>
    <s v="MR-APPS-PT"/>
    <s v="James Radtke"/>
    <x v="1"/>
    <x v="6"/>
    <x v="3"/>
    <x v="15"/>
    <s v="Jun-23"/>
    <x v="0"/>
    <n v="450"/>
    <m/>
    <m/>
    <m/>
    <m/>
    <m/>
    <m/>
    <m/>
    <m/>
    <m/>
    <m/>
    <m/>
    <m/>
    <m/>
    <m/>
    <m/>
    <n v="45"/>
    <n v="45"/>
    <n v="45"/>
    <n v="50"/>
    <n v="135"/>
    <n v="45"/>
    <n v="85"/>
  </r>
  <r>
    <x v="1"/>
    <s v="MWR"/>
    <m/>
    <s v="ALPS - CCDR automation"/>
    <s v="ALPS"/>
    <x v="0"/>
    <s v="ColdFusion"/>
    <s v="MR-APPS-PT"/>
    <s v="James Radtke"/>
    <x v="1"/>
    <x v="6"/>
    <x v="3"/>
    <x v="1"/>
    <s v="Dec-22"/>
    <x v="0"/>
    <n v="120"/>
    <m/>
    <m/>
    <m/>
    <m/>
    <m/>
    <m/>
    <m/>
    <m/>
    <m/>
    <m/>
    <m/>
    <m/>
    <m/>
    <m/>
    <n v="60"/>
    <n v="60"/>
    <m/>
    <m/>
    <m/>
    <m/>
    <m/>
    <m/>
  </r>
  <r>
    <x v="1"/>
    <s v="Maintenance"/>
    <n v="16"/>
    <s v="Job Abends, Production Issues (For ex. Pack reject, NDM failure, Missing files, Bad file received)"/>
    <s v="GRP-West Usage"/>
    <x v="1"/>
    <s v="Cobol, DB2"/>
    <s v="West Usage"/>
    <s v="Ruben Rodriguez "/>
    <x v="0"/>
    <x v="7"/>
    <x v="3"/>
    <x v="0"/>
    <s v="Ongoing"/>
    <x v="0"/>
    <m/>
    <m/>
    <m/>
    <m/>
    <m/>
    <m/>
    <m/>
    <m/>
    <m/>
    <m/>
    <m/>
    <n v="344"/>
    <n v="344"/>
    <n v="344"/>
    <n v="344"/>
    <n v="86"/>
    <n v="86"/>
    <n v="22"/>
    <n v="22"/>
    <n v="22"/>
    <n v="22"/>
    <n v="22"/>
    <n v="22"/>
  </r>
  <r>
    <x v="1"/>
    <s v="RD"/>
    <m/>
    <s v="RD0553_CR-2206-0961"/>
    <s v="TPB-TPDE"/>
    <x v="1"/>
    <s v="Cobol, IMS-DB, Assembler"/>
    <s v="West Usage"/>
    <s v="Ruben Rodriguez "/>
    <x v="0"/>
    <x v="7"/>
    <x v="3"/>
    <x v="9"/>
    <s v="Aug-22"/>
    <x v="0"/>
    <n v="30"/>
    <m/>
    <m/>
    <m/>
    <m/>
    <m/>
    <m/>
    <m/>
    <m/>
    <m/>
    <m/>
    <n v="20"/>
    <n v="10"/>
    <m/>
    <m/>
    <m/>
    <m/>
    <m/>
    <m/>
    <m/>
    <m/>
    <m/>
    <m/>
  </r>
  <r>
    <x v="1"/>
    <s v="RD"/>
    <m/>
    <s v="RD0352_CR-2207-0346"/>
    <s v="Data Services"/>
    <x v="1"/>
    <s v="Cobol, DB2"/>
    <s v="West Usage"/>
    <s v="Ruben Rodriguez "/>
    <x v="0"/>
    <x v="7"/>
    <x v="3"/>
    <x v="9"/>
    <s v="Aug-22"/>
    <x v="0"/>
    <n v="35"/>
    <m/>
    <m/>
    <m/>
    <m/>
    <m/>
    <m/>
    <m/>
    <m/>
    <m/>
    <m/>
    <n v="20"/>
    <n v="15"/>
    <m/>
    <m/>
    <m/>
    <m/>
    <m/>
    <m/>
    <m/>
    <m/>
    <m/>
    <m/>
  </r>
  <r>
    <x v="0"/>
    <s v="SMB"/>
    <m/>
    <s v="Syncsort Upgrade from v2.1.9 to v3.1.4"/>
    <s v="US"/>
    <x v="1"/>
    <s v="Cobol, IMS-DB, Assembler"/>
    <s v="West Usage"/>
    <s v="Ruben Rodriguez "/>
    <x v="0"/>
    <x v="7"/>
    <x v="3"/>
    <x v="9"/>
    <s v="Aug-22"/>
    <x v="0"/>
    <n v="20"/>
    <m/>
    <m/>
    <m/>
    <m/>
    <m/>
    <m/>
    <m/>
    <m/>
    <m/>
    <m/>
    <n v="10"/>
    <n v="10"/>
    <m/>
    <m/>
    <m/>
    <m/>
    <m/>
    <m/>
    <m/>
    <m/>
    <m/>
    <m/>
  </r>
  <r>
    <x v="0"/>
    <s v="SMB"/>
    <m/>
    <s v="Syncsort Upgrade from v2.1.9 to v3.1.4"/>
    <s v="UP"/>
    <x v="1"/>
    <s v="Cobol, IMS-DB, Assembler"/>
    <s v="West Usage"/>
    <s v="Ruben Rodriguez "/>
    <x v="0"/>
    <x v="7"/>
    <x v="3"/>
    <x v="9"/>
    <s v="Aug-22"/>
    <x v="0"/>
    <n v="20"/>
    <m/>
    <m/>
    <m/>
    <m/>
    <m/>
    <m/>
    <m/>
    <m/>
    <m/>
    <m/>
    <n v="10"/>
    <n v="10"/>
    <m/>
    <m/>
    <m/>
    <m/>
    <m/>
    <m/>
    <m/>
    <m/>
    <m/>
    <m/>
  </r>
  <r>
    <x v="0"/>
    <s v="SMB"/>
    <m/>
    <s v="Syncsort Upgrade from v2.1.9 to v3.1.4"/>
    <s v="ARG: AT&amp;T IDB-PB"/>
    <x v="1"/>
    <s v="Cobol, DB2"/>
    <s v="West Usage"/>
    <s v="Ruben Rodriguez "/>
    <x v="0"/>
    <x v="7"/>
    <x v="3"/>
    <x v="9"/>
    <s v="Aug-22"/>
    <x v="0"/>
    <n v="20"/>
    <m/>
    <m/>
    <m/>
    <m/>
    <m/>
    <m/>
    <m/>
    <m/>
    <m/>
    <m/>
    <n v="10"/>
    <n v="10"/>
    <m/>
    <m/>
    <m/>
    <m/>
    <m/>
    <m/>
    <m/>
    <m/>
    <m/>
    <m/>
  </r>
  <r>
    <x v="0"/>
    <s v="SMB"/>
    <m/>
    <s v="Syncsort Upgrade from v2.1.9 to v3.1.4"/>
    <s v="TPB-ESP"/>
    <x v="1"/>
    <s v="Cobol, DB2"/>
    <s v="West Usage"/>
    <s v="Ruben Rodriguez "/>
    <x v="0"/>
    <x v="7"/>
    <x v="3"/>
    <x v="9"/>
    <s v="Aug-22"/>
    <x v="0"/>
    <n v="20"/>
    <m/>
    <m/>
    <m/>
    <m/>
    <m/>
    <m/>
    <m/>
    <m/>
    <m/>
    <m/>
    <n v="10"/>
    <n v="10"/>
    <m/>
    <m/>
    <m/>
    <m/>
    <m/>
    <m/>
    <m/>
    <m/>
    <m/>
    <m/>
  </r>
  <r>
    <x v="0"/>
    <s v="SMB"/>
    <m/>
    <s v="Syncsort Upgrade from v2.1.9 to v3.1.4"/>
    <s v="TPB-TPDE"/>
    <x v="1"/>
    <s v="Cobol, IMS-DB, Assembler"/>
    <s v="West Usage"/>
    <s v="Ruben Rodriguez "/>
    <x v="0"/>
    <x v="7"/>
    <x v="3"/>
    <x v="9"/>
    <s v="Aug-22"/>
    <x v="0"/>
    <n v="20"/>
    <m/>
    <m/>
    <m/>
    <m/>
    <m/>
    <m/>
    <m/>
    <m/>
    <m/>
    <m/>
    <n v="10"/>
    <n v="10"/>
    <m/>
    <m/>
    <m/>
    <m/>
    <m/>
    <m/>
    <m/>
    <m/>
    <m/>
    <m/>
  </r>
  <r>
    <x v="0"/>
    <s v="SMB"/>
    <m/>
    <s v="Syncsort Upgrade from v2.1.9 to v3.1.4"/>
    <s v="Data Services"/>
    <x v="1"/>
    <s v="Cobol, DB2"/>
    <s v="West Usage"/>
    <s v="Ruben Rodriguez "/>
    <x v="0"/>
    <x v="7"/>
    <x v="3"/>
    <x v="9"/>
    <s v="Aug-22"/>
    <x v="0"/>
    <n v="20"/>
    <m/>
    <m/>
    <m/>
    <m/>
    <m/>
    <m/>
    <m/>
    <m/>
    <m/>
    <m/>
    <n v="10"/>
    <n v="10"/>
    <m/>
    <m/>
    <m/>
    <m/>
    <m/>
    <m/>
    <m/>
    <m/>
    <m/>
    <m/>
  </r>
  <r>
    <x v="0"/>
    <s v="SMB"/>
    <m/>
    <s v="Syncsort Upgrade from v2.1.9 to v3.1.4"/>
    <s v="MC"/>
    <x v="1"/>
    <s v="Cobol, DB2"/>
    <s v="West Usage"/>
    <s v="Ruben Rodriguez "/>
    <x v="0"/>
    <x v="7"/>
    <x v="3"/>
    <x v="9"/>
    <s v="Aug-22"/>
    <x v="0"/>
    <n v="20"/>
    <m/>
    <m/>
    <m/>
    <m/>
    <m/>
    <m/>
    <m/>
    <m/>
    <m/>
    <m/>
    <n v="10"/>
    <n v="10"/>
    <m/>
    <m/>
    <m/>
    <m/>
    <m/>
    <m/>
    <m/>
    <m/>
    <m/>
    <m/>
  </r>
  <r>
    <x v="0"/>
    <s v="SMB"/>
    <m/>
    <s v="Syncsort Upgrade from v2.1.9 to v3.1.4"/>
    <s v="ICBSWI"/>
    <x v="1"/>
    <s v="Cobol, DB2"/>
    <s v="West Usage"/>
    <s v="Ruben Rodriguez "/>
    <x v="0"/>
    <x v="7"/>
    <x v="3"/>
    <x v="9"/>
    <s v="Aug-22"/>
    <x v="0"/>
    <n v="20"/>
    <m/>
    <m/>
    <m/>
    <m/>
    <m/>
    <m/>
    <m/>
    <m/>
    <m/>
    <m/>
    <n v="10"/>
    <n v="10"/>
    <m/>
    <m/>
    <m/>
    <m/>
    <m/>
    <m/>
    <m/>
    <m/>
    <m/>
    <m/>
  </r>
  <r>
    <x v="0"/>
    <s v="SMB"/>
    <m/>
    <s v="Syncsort Upgrade from v2.1.9 to v3.1.4"/>
    <s v="UWFE"/>
    <x v="1"/>
    <s v="Cobol, DB2"/>
    <s v="West Usage"/>
    <s v="Ruben Rodriguez "/>
    <x v="0"/>
    <x v="7"/>
    <x v="3"/>
    <x v="9"/>
    <s v="Aug-22"/>
    <x v="0"/>
    <n v="20"/>
    <m/>
    <m/>
    <m/>
    <m/>
    <m/>
    <m/>
    <m/>
    <m/>
    <m/>
    <m/>
    <n v="10"/>
    <n v="10"/>
    <m/>
    <m/>
    <m/>
    <m/>
    <m/>
    <m/>
    <m/>
    <m/>
    <m/>
    <m/>
  </r>
  <r>
    <x v="0"/>
    <s v="PID"/>
    <m/>
    <s v="PID308259b Phase 4 - CALNET4 Migration Execution"/>
    <s v="Data Services"/>
    <x v="1"/>
    <s v="Cobol, DB2"/>
    <s v="West Usage"/>
    <s v="Ruben Rodriguez "/>
    <x v="0"/>
    <x v="7"/>
    <x v="3"/>
    <x v="9"/>
    <s v="Aug-22"/>
    <x v="0"/>
    <n v="535"/>
    <m/>
    <m/>
    <m/>
    <m/>
    <m/>
    <m/>
    <m/>
    <m/>
    <m/>
    <m/>
    <n v="50"/>
    <n v="30"/>
    <m/>
    <m/>
    <m/>
    <m/>
    <m/>
    <m/>
    <m/>
    <m/>
    <m/>
    <m/>
  </r>
  <r>
    <x v="0"/>
    <s v="PID"/>
    <m/>
    <s v="PID308259b Phase 4 - CALNET4 Migration Execution"/>
    <s v="US"/>
    <x v="1"/>
    <s v="Cobol, IMS-DB, Assembler"/>
    <s v="West Usage"/>
    <s v="Ruben Rodriguez "/>
    <x v="0"/>
    <x v="7"/>
    <x v="3"/>
    <x v="9"/>
    <s v="Aug-22"/>
    <x v="0"/>
    <n v="185"/>
    <m/>
    <m/>
    <m/>
    <m/>
    <m/>
    <m/>
    <m/>
    <m/>
    <m/>
    <m/>
    <n v="20"/>
    <n v="15"/>
    <m/>
    <m/>
    <m/>
    <m/>
    <m/>
    <m/>
    <m/>
    <m/>
    <m/>
    <m/>
  </r>
  <r>
    <x v="0"/>
    <s v="PID"/>
    <m/>
    <s v="PID308259b Phase 4 - CALNET4 Migration Execution"/>
    <s v="MP"/>
    <x v="1"/>
    <s v="Cobol, DB2"/>
    <s v="West Usage"/>
    <s v="Ruben Rodriguez "/>
    <x v="0"/>
    <x v="7"/>
    <x v="3"/>
    <x v="9"/>
    <s v="Aug-22"/>
    <x v="0"/>
    <n v="185"/>
    <m/>
    <m/>
    <m/>
    <m/>
    <m/>
    <m/>
    <m/>
    <m/>
    <m/>
    <m/>
    <n v="20"/>
    <n v="15"/>
    <m/>
    <m/>
    <m/>
    <m/>
    <m/>
    <m/>
    <m/>
    <m/>
    <m/>
    <m/>
  </r>
  <r>
    <x v="0"/>
    <s v="PID"/>
    <n v="1"/>
    <s v="PID308259b Phase 5 - CALNET4 Migration Execution"/>
    <s v="Data Services"/>
    <x v="1"/>
    <s v="Cobol, DB2"/>
    <s v="West Usage"/>
    <s v="Ruben Rodriguez "/>
    <x v="0"/>
    <x v="7"/>
    <x v="3"/>
    <x v="1"/>
    <s v="Dec-22"/>
    <x v="0"/>
    <n v="535"/>
    <m/>
    <m/>
    <m/>
    <m/>
    <m/>
    <m/>
    <m/>
    <m/>
    <m/>
    <m/>
    <m/>
    <n v="15"/>
    <n v="90"/>
    <n v="120"/>
    <n v="45"/>
    <n v="30"/>
    <m/>
    <m/>
    <m/>
    <m/>
    <m/>
    <m/>
  </r>
  <r>
    <x v="0"/>
    <s v="PID"/>
    <n v="1"/>
    <s v="PID308259b Phase 5 - CALNET4 Migration Execution"/>
    <s v="US"/>
    <x v="1"/>
    <s v="Cobol, IMS-DB, Assembler"/>
    <s v="West Usage"/>
    <s v="Ruben Rodriguez "/>
    <x v="0"/>
    <x v="7"/>
    <x v="3"/>
    <x v="1"/>
    <s v="Dec-22"/>
    <x v="0"/>
    <n v="185"/>
    <m/>
    <m/>
    <m/>
    <m/>
    <m/>
    <m/>
    <m/>
    <m/>
    <m/>
    <m/>
    <m/>
    <n v="5"/>
    <n v="30"/>
    <n v="50"/>
    <n v="30"/>
    <n v="40"/>
    <m/>
    <m/>
    <m/>
    <m/>
    <m/>
    <m/>
  </r>
  <r>
    <x v="0"/>
    <s v="PID"/>
    <n v="1"/>
    <s v="PID308259b Phase 5 - CALNET4 Migration Execution"/>
    <s v="MP"/>
    <x v="1"/>
    <s v="Cobol, DB2"/>
    <s v="West Usage"/>
    <s v="Ruben Rodriguez "/>
    <x v="0"/>
    <x v="7"/>
    <x v="3"/>
    <x v="1"/>
    <s v="Dec-22"/>
    <x v="0"/>
    <n v="185"/>
    <m/>
    <m/>
    <m/>
    <m/>
    <m/>
    <m/>
    <m/>
    <m/>
    <m/>
    <m/>
    <m/>
    <n v="5"/>
    <n v="30"/>
    <n v="50"/>
    <n v="30"/>
    <n v="40"/>
    <m/>
    <m/>
    <m/>
    <m/>
    <m/>
    <m/>
  </r>
  <r>
    <x v="0"/>
    <s v="PID"/>
    <m/>
    <s v="PID 401674 - Interfaces Modernization - BDS"/>
    <s v="Data Services"/>
    <x v="1"/>
    <s v="Cobol, DB2"/>
    <s v="West Usage"/>
    <s v="Ruben Rodriguez "/>
    <x v="0"/>
    <x v="7"/>
    <x v="3"/>
    <x v="4"/>
    <s v="Jul-22"/>
    <x v="0"/>
    <n v="95"/>
    <m/>
    <m/>
    <m/>
    <m/>
    <m/>
    <m/>
    <m/>
    <m/>
    <m/>
    <m/>
    <n v="18"/>
    <m/>
    <m/>
    <m/>
    <m/>
    <m/>
    <m/>
    <m/>
    <m/>
    <m/>
    <m/>
    <m/>
  </r>
  <r>
    <x v="0"/>
    <s v="PID"/>
    <n v="1"/>
    <s v="PID 400176 - Replace Everest CX0447"/>
    <s v="Data Services"/>
    <x v="1"/>
    <s v="Cobol, DB2"/>
    <s v="West Usage"/>
    <s v="Ruben Rodriguez "/>
    <x v="0"/>
    <x v="7"/>
    <x v="3"/>
    <x v="11"/>
    <s v="Oct-22"/>
    <x v="0"/>
    <n v="60"/>
    <m/>
    <m/>
    <m/>
    <m/>
    <m/>
    <m/>
    <m/>
    <m/>
    <m/>
    <m/>
    <n v="5"/>
    <n v="5"/>
    <n v="10"/>
    <n v="10"/>
    <m/>
    <m/>
    <m/>
    <m/>
    <m/>
    <m/>
    <m/>
    <m/>
  </r>
  <r>
    <x v="0"/>
    <s v="PID"/>
    <n v="1"/>
    <s v="PID 411900 -- EOSL Secure Data Upgrade to z Protect"/>
    <s v="Data Services"/>
    <x v="1"/>
    <s v="Cobol, DB2"/>
    <s v="West Usage"/>
    <s v="Ruben Rodriguez "/>
    <x v="0"/>
    <x v="7"/>
    <x v="3"/>
    <x v="2"/>
    <s v="Feb-23"/>
    <x v="0"/>
    <n v="1118"/>
    <m/>
    <m/>
    <m/>
    <m/>
    <m/>
    <m/>
    <m/>
    <m/>
    <m/>
    <n v="120"/>
    <n v="120"/>
    <n v="150"/>
    <n v="150"/>
    <n v="120"/>
    <n v="60"/>
    <n v="80"/>
    <n v="180"/>
    <n v="50"/>
    <m/>
    <m/>
    <m/>
    <m/>
  </r>
  <r>
    <x v="0"/>
    <s v="PID"/>
    <n v="1"/>
    <s v="PID-413154 CA 209/350 NPA Relief Project"/>
    <s v="Data Services"/>
    <x v="1"/>
    <s v="Cobol, DB2"/>
    <s v="West Usage"/>
    <s v="Ruben Rodriguez "/>
    <x v="0"/>
    <x v="7"/>
    <x v="3"/>
    <x v="11"/>
    <s v="Oct-22"/>
    <x v="0"/>
    <n v="180"/>
    <m/>
    <m/>
    <m/>
    <m/>
    <m/>
    <m/>
    <m/>
    <m/>
    <m/>
    <m/>
    <n v="5"/>
    <n v="15"/>
    <n v="20"/>
    <n v="10"/>
    <n v="20"/>
    <n v="10"/>
    <m/>
    <m/>
    <m/>
    <m/>
    <m/>
    <m/>
  </r>
  <r>
    <x v="0"/>
    <s v="PID"/>
    <n v="1"/>
    <s v="PID-413154 CA 209/350 NPA Relief Project"/>
    <s v="UP"/>
    <x v="1"/>
    <s v="Cobol, IMS-DB, Assembler"/>
    <s v="West Usage"/>
    <s v="Ruben Rodriguez "/>
    <x v="0"/>
    <x v="7"/>
    <x v="3"/>
    <x v="11"/>
    <s v="Oct-22"/>
    <x v="0"/>
    <n v="70"/>
    <m/>
    <m/>
    <m/>
    <m/>
    <m/>
    <m/>
    <m/>
    <m/>
    <m/>
    <m/>
    <n v="10"/>
    <n v="10"/>
    <n v="30"/>
    <n v="30"/>
    <m/>
    <m/>
    <m/>
    <m/>
    <m/>
    <m/>
    <m/>
    <m/>
  </r>
  <r>
    <x v="1"/>
    <s v="MWR"/>
    <n v="1"/>
    <s v="MWR #2001946 - Retire ARG: PBD-PB"/>
    <s v="ARG: PBD-PB"/>
    <x v="1"/>
    <s v="Cobol, DB2"/>
    <s v="West Usage"/>
    <s v="Ruben Rodriguez "/>
    <x v="0"/>
    <x v="7"/>
    <x v="3"/>
    <x v="15"/>
    <s v="Jun-23"/>
    <x v="0"/>
    <n v="650"/>
    <m/>
    <m/>
    <m/>
    <m/>
    <m/>
    <m/>
    <m/>
    <m/>
    <m/>
    <m/>
    <m/>
    <m/>
    <m/>
    <m/>
    <m/>
    <m/>
    <n v="45"/>
    <n v="150"/>
    <n v="150"/>
    <n v="135"/>
    <n v="120"/>
    <n v="50"/>
  </r>
  <r>
    <x v="1"/>
    <s v="MWR"/>
    <n v="1"/>
    <s v="MWR #2001944 - Retire ARG: MCI-PB"/>
    <s v="ARG: MCI-PB"/>
    <x v="1"/>
    <s v="Cobol, DB2"/>
    <s v="West Usage"/>
    <s v="Ruben Rodriguez "/>
    <x v="0"/>
    <x v="7"/>
    <x v="3"/>
    <x v="15"/>
    <s v="Jun-23"/>
    <x v="0"/>
    <n v="800"/>
    <m/>
    <m/>
    <m/>
    <m/>
    <m/>
    <m/>
    <m/>
    <m/>
    <m/>
    <m/>
    <m/>
    <m/>
    <m/>
    <m/>
    <m/>
    <m/>
    <n v="120"/>
    <n v="150"/>
    <n v="150"/>
    <n v="170"/>
    <n v="150"/>
    <n v="60"/>
  </r>
  <r>
    <x v="1"/>
    <s v="RD"/>
    <n v="10"/>
    <s v="RD work for West Usage suite if applications (RD0520 Rate change, RD0453 Carrier add/remove, RD0553 CLECL/ILEC add/update/Remove, RD1145 add new POE codes,  RD0352 MATRIX scheduler update/PROC or CTC components add or update, Runbook add or update, Data set update, Configuration file update)"/>
    <s v="GRP-West Usage"/>
    <x v="1"/>
    <s v="Cobol, DB2"/>
    <s v="West Usage"/>
    <s v="Ruben Rodriguez "/>
    <x v="0"/>
    <x v="7"/>
    <x v="3"/>
    <x v="0"/>
    <s v="Ongoing"/>
    <x v="0"/>
    <m/>
    <m/>
    <m/>
    <m/>
    <m/>
    <m/>
    <m/>
    <m/>
    <m/>
    <m/>
    <m/>
    <m/>
    <m/>
    <m/>
    <m/>
    <n v="60"/>
    <n v="40"/>
    <n v="58"/>
    <n v="58"/>
    <n v="58"/>
    <n v="58"/>
    <n v="58"/>
    <n v="58"/>
  </r>
  <r>
    <x v="0"/>
    <s v="PID"/>
    <n v="1"/>
    <s v="PMT493546 PID308259b Phase6 - Calnet 4 Migration Execution"/>
    <s v="Data Services"/>
    <x v="1"/>
    <s v="Cobol, DB2"/>
    <s v="West Usage"/>
    <s v="Ruben Rodriguez "/>
    <x v="0"/>
    <x v="7"/>
    <x v="3"/>
    <x v="15"/>
    <s v="Jun-23"/>
    <x v="0"/>
    <n v="535"/>
    <m/>
    <m/>
    <m/>
    <m/>
    <m/>
    <m/>
    <m/>
    <m/>
    <m/>
    <m/>
    <m/>
    <m/>
    <m/>
    <m/>
    <m/>
    <m/>
    <m/>
    <n v="50"/>
    <n v="100"/>
    <n v="100"/>
    <n v="100"/>
    <n v="50"/>
  </r>
  <r>
    <x v="0"/>
    <s v="PID"/>
    <n v="1"/>
    <s v="PMT493546 PID308259b Phase6 - Calnet 4 Migration Execution"/>
    <s v="US"/>
    <x v="1"/>
    <s v="Cobol, IMS-DB, Assembler"/>
    <s v="West Usage"/>
    <s v="Ruben Rodriguez "/>
    <x v="0"/>
    <x v="7"/>
    <x v="3"/>
    <x v="15"/>
    <s v="Jun-23"/>
    <x v="0"/>
    <n v="200"/>
    <m/>
    <m/>
    <m/>
    <m/>
    <m/>
    <m/>
    <m/>
    <m/>
    <m/>
    <m/>
    <m/>
    <m/>
    <m/>
    <m/>
    <m/>
    <m/>
    <m/>
    <n v="10"/>
    <n v="50"/>
    <n v="50"/>
    <n v="50"/>
    <n v="40"/>
  </r>
  <r>
    <x v="0"/>
    <s v="PID"/>
    <n v="1"/>
    <s v="PMT493546 PID308259b Phase6 - Calnet 4 Migration Execution"/>
    <s v="MP"/>
    <x v="1"/>
    <s v="Cobol, DB2"/>
    <s v="West Usage"/>
    <s v="Ruben Rodriguez "/>
    <x v="0"/>
    <x v="7"/>
    <x v="3"/>
    <x v="15"/>
    <s v="Jun-23"/>
    <x v="0"/>
    <n v="265"/>
    <m/>
    <m/>
    <m/>
    <m/>
    <m/>
    <m/>
    <m/>
    <m/>
    <m/>
    <m/>
    <m/>
    <m/>
    <m/>
    <m/>
    <m/>
    <m/>
    <m/>
    <n v="15"/>
    <n v="55"/>
    <n v="55"/>
    <n v="70"/>
    <n v="70"/>
  </r>
  <r>
    <x v="1"/>
    <s v="Maintenance"/>
    <n v="3"/>
    <s v="Job Abends, Production Issues (For ex. Pack reject, NDM failure, Missing files, Bad file received)"/>
    <s v="GRP-MW Usage"/>
    <x v="1"/>
    <s v="Cobol"/>
    <s v="MW Usage"/>
    <s v="Ruben Rodriguez "/>
    <x v="0"/>
    <x v="7"/>
    <x v="3"/>
    <x v="0"/>
    <s v="Ongoing"/>
    <x v="0"/>
    <m/>
    <m/>
    <m/>
    <m/>
    <m/>
    <m/>
    <m/>
    <m/>
    <m/>
    <m/>
    <m/>
    <n v="680"/>
    <n v="680"/>
    <n v="680"/>
    <n v="516"/>
    <n v="86"/>
    <n v="86"/>
    <n v="30"/>
    <n v="30"/>
    <n v="30"/>
    <n v="30"/>
    <n v="30"/>
    <n v="30"/>
  </r>
  <r>
    <x v="1"/>
    <s v="RD"/>
    <m/>
    <s v="RD0087_CR-2207-0272"/>
    <s v="CAMPS"/>
    <x v="1"/>
    <s v="Cobol, IMS-DB"/>
    <s v="MW Usage"/>
    <s v="Ruben Rodriguez "/>
    <x v="0"/>
    <x v="7"/>
    <x v="3"/>
    <x v="4"/>
    <s v="Jul-22"/>
    <x v="0"/>
    <n v="35"/>
    <m/>
    <m/>
    <m/>
    <m/>
    <m/>
    <m/>
    <m/>
    <m/>
    <m/>
    <m/>
    <n v="35"/>
    <m/>
    <m/>
    <m/>
    <m/>
    <m/>
    <m/>
    <m/>
    <m/>
    <m/>
    <m/>
    <m/>
  </r>
  <r>
    <x v="1"/>
    <s v="RD"/>
    <m/>
    <s v="RD0067_CR-2207-0242"/>
    <s v="CAMPS"/>
    <x v="1"/>
    <s v="Cobol, IMS-DB"/>
    <s v="MW Usage"/>
    <s v="Ruben Rodriguez "/>
    <x v="0"/>
    <x v="7"/>
    <x v="3"/>
    <x v="9"/>
    <s v="Aug-22"/>
    <x v="0"/>
    <n v="40"/>
    <m/>
    <m/>
    <m/>
    <m/>
    <m/>
    <m/>
    <m/>
    <m/>
    <m/>
    <m/>
    <n v="10"/>
    <n v="30"/>
    <m/>
    <m/>
    <m/>
    <m/>
    <m/>
    <m/>
    <m/>
    <m/>
    <m/>
    <m/>
  </r>
  <r>
    <x v="0"/>
    <s v="SMB"/>
    <m/>
    <s v="Syncsort Upgrade from v2.1.9 to v3.1.4"/>
    <s v="CAMPS"/>
    <x v="1"/>
    <s v="Cobol, IMS-DB"/>
    <s v="MW Usage"/>
    <s v="Ruben Rodriguez "/>
    <x v="0"/>
    <x v="7"/>
    <x v="3"/>
    <x v="9"/>
    <s v="Aug-22"/>
    <x v="0"/>
    <n v="15"/>
    <m/>
    <m/>
    <m/>
    <m/>
    <m/>
    <m/>
    <m/>
    <m/>
    <m/>
    <m/>
    <m/>
    <n v="15"/>
    <m/>
    <m/>
    <m/>
    <m/>
    <m/>
    <m/>
    <m/>
    <m/>
    <m/>
    <m/>
  </r>
  <r>
    <x v="0"/>
    <s v="PID"/>
    <m/>
    <s v="PID 411071 IL NPA 309 overlay with NPA 861 NPA Relief"/>
    <s v="CAMPS"/>
    <x v="1"/>
    <s v="Cobol, IMS-DB"/>
    <s v="MW Usage"/>
    <s v="Ruben Rodriguez "/>
    <x v="0"/>
    <x v="7"/>
    <x v="3"/>
    <x v="5"/>
    <s v="Nov-22"/>
    <x v="0"/>
    <n v="530"/>
    <m/>
    <m/>
    <m/>
    <m/>
    <m/>
    <m/>
    <m/>
    <m/>
    <m/>
    <m/>
    <n v="90"/>
    <n v="90"/>
    <n v="90"/>
    <n v="90"/>
    <n v="30"/>
    <m/>
    <m/>
    <m/>
    <m/>
    <m/>
    <m/>
    <m/>
  </r>
  <r>
    <x v="0"/>
    <s v="PID"/>
    <m/>
    <s v="PID 411071 IL NPA 309 overlay with NPA 861 NPA Relief"/>
    <s v="CLYDE"/>
    <x v="1"/>
    <s v="Cobol, IMS-DB"/>
    <s v="MW Usage"/>
    <s v="Ruben Rodriguez "/>
    <x v="0"/>
    <x v="7"/>
    <x v="3"/>
    <x v="5"/>
    <s v="Nov-22"/>
    <x v="0"/>
    <n v="205"/>
    <m/>
    <m/>
    <m/>
    <m/>
    <m/>
    <m/>
    <m/>
    <m/>
    <m/>
    <m/>
    <n v="20"/>
    <n v="40"/>
    <n v="40"/>
    <n v="40"/>
    <n v="20"/>
    <m/>
    <m/>
    <m/>
    <m/>
    <m/>
    <m/>
    <m/>
  </r>
  <r>
    <x v="0"/>
    <s v="PID"/>
    <m/>
    <s v="PID 411071 IL NPA 309 overlay with NPA 861 NPA Relief"/>
    <s v="LOCAL FICHE"/>
    <x v="1"/>
    <s v="Cobol, DB2"/>
    <s v="MW Usage"/>
    <s v="Ruben Rodriguez "/>
    <x v="0"/>
    <x v="7"/>
    <x v="3"/>
    <x v="5"/>
    <s v="Nov-22"/>
    <x v="0"/>
    <n v="120"/>
    <m/>
    <m/>
    <m/>
    <m/>
    <m/>
    <m/>
    <m/>
    <m/>
    <m/>
    <m/>
    <n v="10"/>
    <n v="20"/>
    <n v="30"/>
    <n v="30"/>
    <n v="10"/>
    <m/>
    <m/>
    <m/>
    <m/>
    <m/>
    <m/>
    <m/>
  </r>
  <r>
    <x v="0"/>
    <s v="PID"/>
    <m/>
    <s v="PID – 401127a -- EOSL Finish U2L Migration 2206 2208 2210 Rel"/>
    <s v="CLYDE"/>
    <x v="1"/>
    <s v="Cobol, IMS-DB"/>
    <s v="MW Usage"/>
    <s v="Ruben Rodriguez "/>
    <x v="0"/>
    <x v="7"/>
    <x v="3"/>
    <x v="11"/>
    <s v="Oct-22"/>
    <x v="0"/>
    <m/>
    <m/>
    <m/>
    <m/>
    <m/>
    <m/>
    <m/>
    <m/>
    <m/>
    <m/>
    <m/>
    <m/>
    <m/>
    <m/>
    <m/>
    <m/>
    <m/>
    <m/>
    <m/>
    <m/>
    <m/>
    <m/>
    <m/>
  </r>
  <r>
    <x v="0"/>
    <s v="PID"/>
    <m/>
    <s v="PID 401587k CPE biller retirement PI 3"/>
    <s v="CLYDE"/>
    <x v="1"/>
    <s v="Cobol, IMS-DB"/>
    <s v="MW Usage"/>
    <s v="Ruben Rodriguez "/>
    <x v="0"/>
    <x v="7"/>
    <x v="3"/>
    <x v="11"/>
    <s v="Oct-22"/>
    <x v="0"/>
    <n v="230"/>
    <m/>
    <m/>
    <m/>
    <m/>
    <m/>
    <m/>
    <m/>
    <m/>
    <m/>
    <m/>
    <n v="30"/>
    <n v="45"/>
    <n v="45"/>
    <n v="45"/>
    <m/>
    <m/>
    <m/>
    <m/>
    <m/>
    <m/>
    <m/>
    <m/>
  </r>
  <r>
    <x v="0"/>
    <s v="PID"/>
    <m/>
    <s v="PID 412205 -- OH NPA 513 overlay with new NPA 283"/>
    <s v="CAMPS"/>
    <x v="1"/>
    <s v="Cobol, IMS-DB"/>
    <s v="MW Usage"/>
    <s v="Ruben Rodriguez "/>
    <x v="0"/>
    <x v="7"/>
    <x v="3"/>
    <x v="2"/>
    <s v="Feb-23"/>
    <x v="0"/>
    <n v="430"/>
    <m/>
    <m/>
    <m/>
    <m/>
    <m/>
    <m/>
    <m/>
    <m/>
    <m/>
    <m/>
    <m/>
    <m/>
    <m/>
    <m/>
    <n v="50"/>
    <n v="150"/>
    <n v="100"/>
    <n v="80"/>
    <m/>
    <m/>
    <m/>
    <m/>
  </r>
  <r>
    <x v="0"/>
    <s v="PID"/>
    <m/>
    <s v="PID 412205 -- OH NPA 513 overlay with new NPA 283"/>
    <s v="CLYDE"/>
    <x v="1"/>
    <s v="Cobol, IMS-DB"/>
    <s v="MW Usage"/>
    <s v="Ruben Rodriguez "/>
    <x v="0"/>
    <x v="7"/>
    <x v="3"/>
    <x v="2"/>
    <s v="Feb-23"/>
    <x v="0"/>
    <n v="205"/>
    <m/>
    <m/>
    <m/>
    <m/>
    <m/>
    <m/>
    <m/>
    <m/>
    <m/>
    <m/>
    <m/>
    <m/>
    <m/>
    <m/>
    <n v="10"/>
    <n v="20"/>
    <n v="80"/>
    <n v="70"/>
    <m/>
    <m/>
    <m/>
    <m/>
  </r>
  <r>
    <x v="0"/>
    <s v="PID"/>
    <m/>
    <s v="PID 412205 -- OH NPA 513 overlay with new NPA 283"/>
    <s v="LOCAL FICHE"/>
    <x v="1"/>
    <s v="Cobol, DB2"/>
    <s v="MW Usage"/>
    <s v="Ruben Rodriguez "/>
    <x v="0"/>
    <x v="7"/>
    <x v="3"/>
    <x v="2"/>
    <s v="Feb-23"/>
    <x v="0"/>
    <n v="90"/>
    <m/>
    <m/>
    <m/>
    <m/>
    <m/>
    <m/>
    <m/>
    <m/>
    <m/>
    <m/>
    <m/>
    <m/>
    <m/>
    <m/>
    <n v="5"/>
    <n v="5"/>
    <n v="30"/>
    <n v="30"/>
    <m/>
    <m/>
    <m/>
    <m/>
  </r>
  <r>
    <x v="0"/>
    <s v="PID"/>
    <m/>
    <s v="PID 328680a Vista(18205) / VDMS (31310) migration’ project"/>
    <s v="CAMPS"/>
    <x v="1"/>
    <s v="Cobol, IMS-DB"/>
    <s v="MW Usage"/>
    <s v="Ruben Rodriguez "/>
    <x v="0"/>
    <x v="7"/>
    <x v="3"/>
    <x v="5"/>
    <s v="Nov-22"/>
    <x v="0"/>
    <n v="90"/>
    <m/>
    <m/>
    <m/>
    <m/>
    <m/>
    <m/>
    <m/>
    <m/>
    <m/>
    <m/>
    <m/>
    <m/>
    <m/>
    <m/>
    <n v="20"/>
    <m/>
    <m/>
    <m/>
    <m/>
    <m/>
    <m/>
    <m/>
  </r>
  <r>
    <x v="1"/>
    <s v="Maintenance"/>
    <n v="1"/>
    <s v="User queries,  Interfacing application queries, Production issues, Compliance Activities (SPI Scan/Sticky bit etc.), DR Exercise, MOTS update, System Documentation"/>
    <s v="LSB"/>
    <x v="0"/>
    <s v="Power Builder, Sybase"/>
    <s v="MW Usage"/>
    <s v="Ruben Rodriguez "/>
    <x v="0"/>
    <x v="7"/>
    <x v="3"/>
    <x v="0"/>
    <s v="Ongoing"/>
    <x v="0"/>
    <m/>
    <m/>
    <m/>
    <m/>
    <m/>
    <m/>
    <m/>
    <m/>
    <m/>
    <m/>
    <m/>
    <n v="258"/>
    <n v="258"/>
    <n v="258"/>
    <n v="258"/>
    <n v="172"/>
    <n v="172"/>
    <n v="135"/>
    <n v="135"/>
    <n v="135"/>
    <n v="135"/>
    <n v="135"/>
    <n v="135"/>
  </r>
  <r>
    <x v="1"/>
    <s v="RD"/>
    <n v="1"/>
    <s v="RD work for LSB Application (Monthly LSB data load RD0349 Validation for ACIS,AIRS,CARE,OLI,CMAS,CRIS BP, RD0636 to add or remove user from LSB, RD1055 to perform file scrubs on LBS databases, UNIX data and Mainframe files in the Midwest region, RD0749 Initiates parameter changes to script files, Powerbuilder objects, FTP text files and SQL queries used by the LEC Services Billing_x000a_(LSB) or Primary Carrier Reciprocal Compensating System (PCRCS) platforms. Also used to update FTP address information for_x000a_script or FTP files, RD0352 Update SWMAIL, Connect Direct/NDM, FTP, JCL, Parmlibs, Proc and control members for minor revisions due to parameter_x000a_modifications for space, volume, disposition, etc.; file name changes, scheduling changes and other changes that do not affect the_x000a_process."/>
    <s v="LSB"/>
    <x v="0"/>
    <s v="Power Builder, Sybase"/>
    <s v="MW Usage"/>
    <s v="Ruben Rodriguez "/>
    <x v="0"/>
    <x v="7"/>
    <x v="3"/>
    <x v="0"/>
    <s v="Ongoing"/>
    <x v="0"/>
    <m/>
    <m/>
    <m/>
    <m/>
    <m/>
    <m/>
    <m/>
    <m/>
    <m/>
    <m/>
    <m/>
    <n v="10"/>
    <n v="10"/>
    <n v="10"/>
    <n v="10"/>
    <n v="15"/>
    <n v="15"/>
    <n v="10"/>
    <n v="10"/>
    <n v="10"/>
    <n v="10"/>
    <n v="10"/>
    <n v="10"/>
  </r>
  <r>
    <x v="0"/>
    <s v="PID"/>
    <m/>
    <s v="PID 328680a DCC RET 8716 - CX0458 - Vista-Mobility"/>
    <s v="LSB"/>
    <x v="0"/>
    <s v="Power Builder, Sybase"/>
    <s v="MW Usage"/>
    <s v="Ruben Rodriguez "/>
    <x v="0"/>
    <x v="7"/>
    <x v="3"/>
    <x v="5"/>
    <s v="Nov-22"/>
    <x v="0"/>
    <n v="50"/>
    <m/>
    <m/>
    <m/>
    <m/>
    <m/>
    <m/>
    <m/>
    <m/>
    <m/>
    <m/>
    <m/>
    <n v="20"/>
    <n v="30"/>
    <n v="30"/>
    <m/>
    <m/>
    <m/>
    <m/>
    <m/>
    <m/>
    <m/>
    <m/>
  </r>
  <r>
    <x v="0"/>
    <s v="PID"/>
    <m/>
    <s v="PID 405212, DCC MOV 8711 ESP-CARE II"/>
    <s v="LSB"/>
    <x v="0"/>
    <s v="Power Builder, Sybase"/>
    <s v="MW Usage"/>
    <s v="Ruben Rodriguez "/>
    <x v="0"/>
    <x v="7"/>
    <x v="3"/>
    <x v="4"/>
    <s v="Jul-22"/>
    <x v="0"/>
    <n v="65"/>
    <m/>
    <m/>
    <m/>
    <m/>
    <m/>
    <m/>
    <m/>
    <m/>
    <m/>
    <m/>
    <n v="40"/>
    <m/>
    <m/>
    <m/>
    <m/>
    <m/>
    <m/>
    <m/>
    <m/>
    <m/>
    <m/>
    <m/>
  </r>
  <r>
    <x v="0"/>
    <s v="PID"/>
    <m/>
    <s v="PID 413570 -- CA NPA 707 Overlay with new NPA 369 Project"/>
    <s v="Data Services"/>
    <x v="1"/>
    <s v="Cobol, DB2"/>
    <s v="West Usage"/>
    <s v="Ruben Rodriguez "/>
    <x v="0"/>
    <x v="7"/>
    <x v="3"/>
    <x v="11"/>
    <s v="Oct-22"/>
    <x v="0"/>
    <n v="80"/>
    <m/>
    <m/>
    <m/>
    <m/>
    <m/>
    <m/>
    <m/>
    <m/>
    <m/>
    <m/>
    <m/>
    <m/>
    <n v="30"/>
    <n v="30"/>
    <n v="20"/>
    <n v="40"/>
    <m/>
    <m/>
    <m/>
    <m/>
    <m/>
    <m/>
  </r>
  <r>
    <x v="0"/>
    <s v="PID"/>
    <m/>
    <s v="PID 413570 -- CA NPA 707 Overlay with new NPA 369 Project"/>
    <s v="UP"/>
    <x v="1"/>
    <s v="Cobol, IMS-DB, Assembler"/>
    <s v="West Usage"/>
    <s v="Ruben Rodriguez "/>
    <x v="0"/>
    <x v="7"/>
    <x v="3"/>
    <x v="11"/>
    <s v="Oct-22"/>
    <x v="0"/>
    <n v="40"/>
    <m/>
    <m/>
    <m/>
    <m/>
    <m/>
    <m/>
    <m/>
    <m/>
    <m/>
    <m/>
    <m/>
    <m/>
    <n v="25"/>
    <n v="25"/>
    <m/>
    <m/>
    <m/>
    <m/>
    <m/>
    <m/>
    <m/>
    <m/>
  </r>
  <r>
    <x v="0"/>
    <s v="PID"/>
    <n v="1"/>
    <s v="PID 404130a FENAP (MOTS 13478)  Server Migration - Impacts to Data Sources - SBC-W EMI"/>
    <s v="TPB-TPDE"/>
    <x v="1"/>
    <s v="Cobol, IMS-DB, Assembler"/>
    <s v="West Usage"/>
    <s v="Ruben Rodriguez "/>
    <x v="0"/>
    <x v="7"/>
    <x v="3"/>
    <x v="6"/>
    <s v="Sep-22"/>
    <x v="0"/>
    <n v="90"/>
    <m/>
    <m/>
    <m/>
    <m/>
    <m/>
    <m/>
    <m/>
    <m/>
    <m/>
    <m/>
    <m/>
    <m/>
    <m/>
    <m/>
    <m/>
    <m/>
    <m/>
    <m/>
    <m/>
    <m/>
    <m/>
    <m/>
  </r>
  <r>
    <x v="0"/>
    <s v="PID"/>
    <m/>
    <s v="PID 404130a FENAP (MOTS 13478)  Server Migration - Impacts to Data Sources - SBC-W EMI"/>
    <s v="CAMPS"/>
    <x v="1"/>
    <s v="Cobol, IMS-DB"/>
    <s v="MW Usage"/>
    <s v="Ruben Rodriguez "/>
    <x v="0"/>
    <x v="7"/>
    <x v="3"/>
    <x v="6"/>
    <s v="Sep-22"/>
    <x v="0"/>
    <n v="90"/>
    <m/>
    <m/>
    <m/>
    <m/>
    <m/>
    <m/>
    <m/>
    <m/>
    <m/>
    <m/>
    <m/>
    <m/>
    <m/>
    <m/>
    <m/>
    <m/>
    <m/>
    <m/>
    <m/>
    <m/>
    <m/>
    <m/>
  </r>
  <r>
    <x v="0"/>
    <s v="PID"/>
    <m/>
    <s v="PMT 501778, PID 403805 -- Treasury Workstation System Upgrade"/>
    <s v="CLYDE"/>
    <x v="1"/>
    <s v="Cobol, IMS-DB"/>
    <s v="MW Usage"/>
    <s v="Ruben Rodriguez "/>
    <x v="0"/>
    <x v="7"/>
    <x v="3"/>
    <x v="9"/>
    <s v="Aug-22"/>
    <x v="0"/>
    <n v="110"/>
    <m/>
    <m/>
    <m/>
    <m/>
    <m/>
    <m/>
    <m/>
    <m/>
    <m/>
    <m/>
    <m/>
    <n v="60"/>
    <m/>
    <m/>
    <m/>
    <m/>
    <m/>
    <m/>
    <m/>
    <m/>
    <m/>
    <m/>
  </r>
  <r>
    <x v="0"/>
    <s v="PID"/>
    <m/>
    <s v="PMT 501214, PID 328680a DCC RET 8716 - CX0458 - Vista-Mobility"/>
    <s v="CAMPS"/>
    <x v="1"/>
    <s v="Cobol, IMS-DB"/>
    <s v="MW Usage"/>
    <s v="Ruben Rodriguez "/>
    <x v="0"/>
    <x v="7"/>
    <x v="3"/>
    <x v="5"/>
    <s v="Nov-22"/>
    <x v="0"/>
    <n v="80"/>
    <m/>
    <m/>
    <m/>
    <m/>
    <m/>
    <m/>
    <m/>
    <m/>
    <m/>
    <m/>
    <m/>
    <m/>
    <m/>
    <m/>
    <n v="10"/>
    <m/>
    <m/>
    <m/>
    <m/>
    <m/>
    <m/>
    <m/>
  </r>
  <r>
    <x v="0"/>
    <s v="PID"/>
    <n v="1"/>
    <s v="PID OOM654 Large Business Collections Platform Modernization"/>
    <s v="LSB"/>
    <x v="0"/>
    <s v="Power Builder, Sybase"/>
    <s v="MW Usage"/>
    <s v="Ruben Rodriguez "/>
    <x v="0"/>
    <x v="7"/>
    <x v="3"/>
    <x v="8"/>
    <s v="TBD"/>
    <x v="1"/>
    <n v="414"/>
    <m/>
    <m/>
    <m/>
    <m/>
    <m/>
    <m/>
    <m/>
    <m/>
    <m/>
    <m/>
    <m/>
    <m/>
    <m/>
    <m/>
    <m/>
    <m/>
    <m/>
    <m/>
    <m/>
    <m/>
    <m/>
    <m/>
  </r>
  <r>
    <x v="1"/>
    <s v="Maintenance"/>
    <m/>
    <s v="TL-Mgnmt’- Sanjay"/>
    <s v="GRP-West Usage"/>
    <x v="1"/>
    <s v="Cobol, DB2"/>
    <s v="West Usage"/>
    <s v="Ruben Rodriguez "/>
    <x v="0"/>
    <x v="7"/>
    <x v="3"/>
    <x v="0"/>
    <s v="Ongoing"/>
    <x v="0"/>
    <m/>
    <m/>
    <m/>
    <m/>
    <m/>
    <m/>
    <m/>
    <m/>
    <m/>
    <m/>
    <m/>
    <n v="86"/>
    <n v="86"/>
    <n v="86"/>
    <n v="86"/>
    <n v="86"/>
    <n v="86"/>
    <n v="86"/>
    <n v="86"/>
    <n v="86"/>
    <n v="86"/>
    <n v="86"/>
    <n v="86"/>
  </r>
  <r>
    <x v="1"/>
    <s v="RD"/>
    <n v="3"/>
    <s v="RD work for Midwest Usage suite if applications (RD0336 TPM Activity, RD0050/RD0053/RD0054/RD0056/RD0201/RD0182/RD0189/RD0212 – Rate Change RD0029 – to add/Change a Reseller, Unbundler or Unbundler V to the billing system RD0067 -- to establish a new or disconnect an existing LEC/CLEC/Cellular/Service provider queries outbound job and/or change file options. It can also be used to add a new IB confirmation Report or correct an Existing Report. RD0087 -- to change a LEC, CLEC or cellular customer's data media type from 9-Track to cartridge, High Speed Dial in (FTP) or Connect:Direct. It can also change cartridge to High Speed Dial In (HSD or FTP) or Connect:Direct._x000a_RD0335 -- The B&amp;C agreement with the carrier has been terminated. Discontinue tracking Adjustments, Unbillables and Uncollectibles, as well as preparing monthly PARS for the carrier. _x000a_RD0352 -- Update SWMAIL, Connect Direct/NDM, FTP, JCL, Parmlibs, Proc and control members for minor revisions due to parameter modifications for space, volume, disposition, etc.; file name changes, scheduling changes and other changes that do not affect the process. _x000a_RD0927 -- used to add, change or delete 88-level values, value clauses or minor programming code updates._x000a_)"/>
    <s v="GRP-MW Usage"/>
    <x v="1"/>
    <s v="Cobol"/>
    <s v="MW Usage"/>
    <s v="Ruben Rodriguez "/>
    <x v="0"/>
    <x v="7"/>
    <x v="3"/>
    <x v="0"/>
    <s v="Ongoing"/>
    <x v="0"/>
    <m/>
    <m/>
    <m/>
    <m/>
    <m/>
    <m/>
    <m/>
    <m/>
    <m/>
    <m/>
    <m/>
    <n v="22"/>
    <n v="22"/>
    <n v="22"/>
    <n v="22"/>
    <n v="85"/>
    <n v="50"/>
    <n v="95"/>
    <n v="95"/>
    <n v="95"/>
    <n v="95"/>
    <n v="95"/>
    <n v="95"/>
  </r>
  <r>
    <x v="0"/>
    <s v="SMB"/>
    <m/>
    <s v="SMB 1977043  - LIMBIS migration"/>
    <s v="ASCOT"/>
    <x v="0"/>
    <s v="C++/VC++"/>
    <s v="MR-APPS-PT"/>
    <s v="James Koernig"/>
    <x v="1"/>
    <x v="6"/>
    <x v="3"/>
    <x v="5"/>
    <s v="Nov-22"/>
    <x v="0"/>
    <n v="70"/>
    <m/>
    <m/>
    <m/>
    <m/>
    <m/>
    <m/>
    <m/>
    <m/>
    <m/>
    <m/>
    <m/>
    <m/>
    <m/>
    <n v="50"/>
    <n v="20"/>
    <m/>
    <m/>
    <m/>
    <m/>
    <m/>
    <m/>
    <m/>
  </r>
  <r>
    <x v="0"/>
    <s v="SMB"/>
    <m/>
    <s v="SMB 1978737 CAPM-ADJ - MS Edge"/>
    <s v="CAPM ADJ"/>
    <x v="0"/>
    <s v=".NET"/>
    <s v="MR-APPS-PT"/>
    <s v="James Koernig"/>
    <x v="1"/>
    <x v="6"/>
    <x v="3"/>
    <x v="9"/>
    <s v="Aug-22"/>
    <x v="0"/>
    <n v="50"/>
    <m/>
    <m/>
    <m/>
    <m/>
    <m/>
    <m/>
    <m/>
    <m/>
    <m/>
    <m/>
    <m/>
    <m/>
    <m/>
    <m/>
    <m/>
    <m/>
    <m/>
    <m/>
    <m/>
    <m/>
    <m/>
    <m/>
  </r>
  <r>
    <x v="1"/>
    <s v="MWR"/>
    <m/>
    <s v="MWR 1985164 ELVIS - Customer Update Automation"/>
    <s v="ELVIS"/>
    <x v="0"/>
    <s v=".NET"/>
    <s v="MR-APPS-PT"/>
    <s v="James Koernig"/>
    <x v="1"/>
    <x v="6"/>
    <x v="3"/>
    <x v="1"/>
    <s v="Dec-22"/>
    <x v="0"/>
    <n v="75"/>
    <m/>
    <m/>
    <m/>
    <m/>
    <m/>
    <m/>
    <m/>
    <m/>
    <m/>
    <m/>
    <m/>
    <m/>
    <m/>
    <m/>
    <n v="50"/>
    <n v="25"/>
    <m/>
    <m/>
    <m/>
    <m/>
    <m/>
    <m/>
  </r>
  <r>
    <x v="1"/>
    <s v="MWR"/>
    <m/>
    <s v="MWR 1985078 PEAT - User Administration"/>
    <s v="PEAT"/>
    <x v="0"/>
    <s v="Java, REACT"/>
    <s v="MR-APPS-PT"/>
    <s v="James Koernig"/>
    <x v="1"/>
    <x v="6"/>
    <x v="3"/>
    <x v="1"/>
    <s v="Dec-22"/>
    <x v="0"/>
    <n v="100"/>
    <m/>
    <m/>
    <m/>
    <m/>
    <m/>
    <m/>
    <m/>
    <m/>
    <m/>
    <m/>
    <m/>
    <m/>
    <m/>
    <m/>
    <n v="50"/>
    <n v="50"/>
    <m/>
    <m/>
    <m/>
    <m/>
    <m/>
    <m/>
  </r>
  <r>
    <x v="0"/>
    <s v="PID"/>
    <m/>
    <s v="CAPM-ADJ - BSS Evolution Payments SAFe Agile Supplier E PID328330se_x000a_"/>
    <s v="CAPM ADJ"/>
    <x v="0"/>
    <s v=".NET"/>
    <s v="MR-APPS-PT"/>
    <s v="James Koernig"/>
    <x v="1"/>
    <x v="6"/>
    <x v="3"/>
    <x v="6"/>
    <s v="Sep-22"/>
    <x v="0"/>
    <n v="40"/>
    <m/>
    <m/>
    <m/>
    <m/>
    <m/>
    <m/>
    <m/>
    <m/>
    <m/>
    <m/>
    <n v="10"/>
    <n v="10"/>
    <n v="10"/>
    <m/>
    <m/>
    <m/>
    <m/>
    <m/>
    <m/>
    <m/>
    <m/>
    <m/>
  </r>
  <r>
    <x v="0"/>
    <s v="PID"/>
    <m/>
    <s v="501335 / 403840: Phase 2 Legacy Order Blocking"/>
    <s v="ASCOT"/>
    <x v="0"/>
    <s v="C++/VC++"/>
    <s v="MR-APPS-PT"/>
    <s v="James Koernig"/>
    <x v="1"/>
    <x v="6"/>
    <x v="3"/>
    <x v="12"/>
    <s v="Mar-23"/>
    <x v="0"/>
    <n v="550"/>
    <m/>
    <m/>
    <m/>
    <m/>
    <m/>
    <m/>
    <m/>
    <m/>
    <m/>
    <m/>
    <m/>
    <m/>
    <m/>
    <n v="135"/>
    <n v="90"/>
    <n v="110"/>
    <n v="110"/>
    <n v="140"/>
    <n v="100"/>
    <m/>
    <m/>
    <m/>
  </r>
  <r>
    <x v="0"/>
    <s v="PID"/>
    <m/>
    <s v="501335 / 403840: Phase 2 Legacy Order Blocking"/>
    <s v="CCS-Tuxedo"/>
    <x v="0"/>
    <s v="JAVA"/>
    <s v="MR-APPS-PT"/>
    <s v="James Koernig"/>
    <x v="1"/>
    <x v="6"/>
    <x v="3"/>
    <x v="12"/>
    <s v="Mar-23"/>
    <x v="0"/>
    <n v="50"/>
    <m/>
    <m/>
    <m/>
    <m/>
    <m/>
    <m/>
    <m/>
    <m/>
    <m/>
    <m/>
    <m/>
    <m/>
    <m/>
    <m/>
    <m/>
    <m/>
    <n v="10"/>
    <n v="20"/>
    <n v="20"/>
    <m/>
    <m/>
    <m/>
  </r>
  <r>
    <x v="0"/>
    <s v="PID"/>
    <m/>
    <s v="505052, 411071, IL NPA 309 overlay with NPA 861 NPA Relief"/>
    <s v="ASCOT"/>
    <x v="0"/>
    <s v="C++/VC++"/>
    <s v="MR-APPS-PT"/>
    <s v="James Koernig"/>
    <x v="1"/>
    <x v="6"/>
    <x v="3"/>
    <x v="5"/>
    <s v="Nov-22"/>
    <x v="0"/>
    <n v="250"/>
    <m/>
    <m/>
    <m/>
    <m/>
    <m/>
    <m/>
    <m/>
    <m/>
    <m/>
    <m/>
    <m/>
    <m/>
    <n v="100"/>
    <n v="100"/>
    <n v="50"/>
    <m/>
    <m/>
    <m/>
    <m/>
    <m/>
    <m/>
    <m/>
  </r>
  <r>
    <x v="0"/>
    <s v="PID"/>
    <m/>
    <s v="505304, 410435, DCC MOV 8711 ASON ROS TCS"/>
    <s v="ASCOT"/>
    <x v="0"/>
    <s v="C++/VC++"/>
    <s v="MR-APPS-PT"/>
    <s v="James Koernig"/>
    <x v="1"/>
    <x v="6"/>
    <x v="3"/>
    <x v="18"/>
    <s v="Sep-23"/>
    <x v="1"/>
    <n v="350"/>
    <m/>
    <m/>
    <m/>
    <m/>
    <m/>
    <m/>
    <m/>
    <m/>
    <m/>
    <m/>
    <m/>
    <m/>
    <m/>
    <m/>
    <m/>
    <m/>
    <m/>
    <m/>
    <m/>
    <m/>
    <m/>
    <m/>
  </r>
  <r>
    <x v="0"/>
    <s v="PID"/>
    <m/>
    <s v="505304, 410435, DCC MOV 8711 ASON ROS TCS"/>
    <s v="CCS-CAS"/>
    <x v="0"/>
    <s v="C++/VC++"/>
    <s v="MR-APPS-PT"/>
    <s v="James Koernig"/>
    <x v="1"/>
    <x v="6"/>
    <x v="3"/>
    <x v="18"/>
    <s v="Sep-23"/>
    <x v="1"/>
    <n v="200"/>
    <m/>
    <m/>
    <m/>
    <m/>
    <m/>
    <m/>
    <m/>
    <m/>
    <m/>
    <m/>
    <m/>
    <m/>
    <m/>
    <m/>
    <m/>
    <m/>
    <m/>
    <m/>
    <m/>
    <m/>
    <m/>
    <m/>
  </r>
  <r>
    <x v="1"/>
    <s v="RD"/>
    <m/>
    <s v="PEAT Monthly RDs"/>
    <s v="PEAT"/>
    <x v="0"/>
    <s v="Java, REACT"/>
    <s v="MR-APPS-PT"/>
    <s v="James Koernig"/>
    <x v="1"/>
    <x v="6"/>
    <x v="3"/>
    <x v="0"/>
    <s v="Ongoing"/>
    <x v="0"/>
    <m/>
    <m/>
    <m/>
    <m/>
    <m/>
    <m/>
    <m/>
    <m/>
    <m/>
    <m/>
    <m/>
    <n v="70"/>
    <n v="70"/>
    <n v="70"/>
    <n v="70"/>
    <n v="70"/>
    <n v="70"/>
    <n v="70"/>
    <n v="70"/>
    <n v="70"/>
    <n v="70"/>
    <n v="70"/>
    <n v="70"/>
  </r>
  <r>
    <x v="1"/>
    <s v="RD"/>
    <m/>
    <s v="ELVIS Monthly RDs"/>
    <s v="ELVIS"/>
    <x v="0"/>
    <s v=".NET"/>
    <s v="MR-APPS-PT"/>
    <s v="James Koernig"/>
    <x v="1"/>
    <x v="6"/>
    <x v="3"/>
    <x v="0"/>
    <s v="Ongoing"/>
    <x v="0"/>
    <m/>
    <m/>
    <m/>
    <m/>
    <m/>
    <m/>
    <m/>
    <m/>
    <m/>
    <m/>
    <m/>
    <n v="70"/>
    <n v="70"/>
    <n v="70"/>
    <n v="70"/>
    <n v="70"/>
    <n v="70"/>
    <n v="70"/>
    <n v="70"/>
    <n v="70"/>
    <n v="70"/>
    <n v="70"/>
    <n v="70"/>
  </r>
  <r>
    <x v="1"/>
    <s v="MWR"/>
    <m/>
    <s v="MWR 1990217 - PEAT - WIN11 Certification"/>
    <s v="PEAT"/>
    <x v="0"/>
    <s v="Java, REACT"/>
    <s v="MR-APPS-PT"/>
    <s v="James Koernig"/>
    <x v="1"/>
    <x v="6"/>
    <x v="3"/>
    <x v="9"/>
    <s v="Aug-22"/>
    <x v="0"/>
    <n v="30"/>
    <m/>
    <n v="20"/>
    <m/>
    <m/>
    <m/>
    <m/>
    <m/>
    <m/>
    <m/>
    <m/>
    <m/>
    <n v="30"/>
    <m/>
    <m/>
    <m/>
    <m/>
    <m/>
    <m/>
    <m/>
    <m/>
    <m/>
    <m/>
  </r>
  <r>
    <x v="1"/>
    <s v="MWR"/>
    <m/>
    <s v="MWR 1990216 - ELVIS - WIN11 Certification"/>
    <s v="ELVIS"/>
    <x v="0"/>
    <s v=".NET"/>
    <s v="MR-APPS-PT"/>
    <s v="James Koernig"/>
    <x v="1"/>
    <x v="6"/>
    <x v="3"/>
    <x v="9"/>
    <s v="Aug-22"/>
    <x v="0"/>
    <n v="30"/>
    <m/>
    <n v="20"/>
    <m/>
    <m/>
    <m/>
    <m/>
    <m/>
    <m/>
    <m/>
    <m/>
    <m/>
    <n v="30"/>
    <m/>
    <m/>
    <m/>
    <m/>
    <m/>
    <m/>
    <m/>
    <m/>
    <m/>
    <m/>
  </r>
  <r>
    <x v="1"/>
    <s v="MWR"/>
    <m/>
    <s v="MWR 1985164 - ELVIS - Customer Update Automation"/>
    <s v="ELVIS"/>
    <x v="0"/>
    <s v=".NET"/>
    <s v="MR-APPS-PT"/>
    <s v="James Koernig"/>
    <x v="1"/>
    <x v="6"/>
    <x v="3"/>
    <x v="1"/>
    <s v="Dec-22"/>
    <x v="0"/>
    <n v="100"/>
    <m/>
    <m/>
    <m/>
    <m/>
    <m/>
    <m/>
    <m/>
    <m/>
    <m/>
    <m/>
    <m/>
    <m/>
    <n v="25"/>
    <n v="25"/>
    <n v="25"/>
    <n v="25"/>
    <m/>
    <m/>
    <m/>
    <m/>
    <m/>
    <m/>
  </r>
  <r>
    <x v="1"/>
    <s v="MWR"/>
    <m/>
    <s v="MWR 1985078 - PEAT - User Administration"/>
    <s v="PEAT"/>
    <x v="0"/>
    <s v="Java, REACT"/>
    <s v="MR-APPS-PT"/>
    <s v="James Koernig"/>
    <x v="1"/>
    <x v="6"/>
    <x v="3"/>
    <x v="1"/>
    <s v="Dec-22"/>
    <x v="0"/>
    <n v="100"/>
    <m/>
    <m/>
    <m/>
    <m/>
    <m/>
    <m/>
    <m/>
    <m/>
    <m/>
    <m/>
    <m/>
    <m/>
    <n v="25"/>
    <n v="25"/>
    <n v="25"/>
    <n v="25"/>
    <m/>
    <m/>
    <m/>
    <m/>
    <m/>
    <m/>
  </r>
  <r>
    <x v="0"/>
    <s v="SMB"/>
    <m/>
    <s v="SMB 1978737 - CAPM-ADJ - MS Edge"/>
    <s v="CAPM ADJ"/>
    <x v="0"/>
    <s v=".NET"/>
    <s v="MR-APPS-PT"/>
    <s v="James Koernig"/>
    <x v="1"/>
    <x v="6"/>
    <x v="3"/>
    <x v="9"/>
    <s v="Aug-22"/>
    <x v="0"/>
    <n v="50"/>
    <m/>
    <m/>
    <m/>
    <m/>
    <m/>
    <m/>
    <m/>
    <m/>
    <m/>
    <m/>
    <m/>
    <n v="50"/>
    <m/>
    <m/>
    <m/>
    <m/>
    <m/>
    <m/>
    <m/>
    <m/>
    <m/>
    <m/>
  </r>
  <r>
    <x v="0"/>
    <s v="SMB"/>
    <m/>
    <s v="SMB 1994039 - Facepage - WIN11 Certification"/>
    <s v="Facepage"/>
    <x v="0"/>
    <s v=".NET"/>
    <s v="MR-APPS-PT"/>
    <s v="James Koernig"/>
    <x v="1"/>
    <x v="6"/>
    <x v="3"/>
    <x v="9"/>
    <s v="Aug-22"/>
    <x v="0"/>
    <n v="20"/>
    <m/>
    <m/>
    <m/>
    <m/>
    <m/>
    <m/>
    <m/>
    <m/>
    <m/>
    <m/>
    <m/>
    <n v="20"/>
    <m/>
    <m/>
    <m/>
    <m/>
    <m/>
    <m/>
    <m/>
    <m/>
    <m/>
    <m/>
  </r>
  <r>
    <x v="0"/>
    <s v="SMB"/>
    <m/>
    <s v="SMB 1994040 - FACTS - WIN11 Certification"/>
    <s v="FACTS"/>
    <x v="0"/>
    <s v=".NET"/>
    <s v="MR-APPS-PT"/>
    <s v="James Koernig"/>
    <x v="1"/>
    <x v="6"/>
    <x v="3"/>
    <x v="9"/>
    <s v="Aug-22"/>
    <x v="0"/>
    <n v="20"/>
    <m/>
    <m/>
    <m/>
    <m/>
    <m/>
    <m/>
    <m/>
    <m/>
    <m/>
    <m/>
    <m/>
    <n v="20"/>
    <m/>
    <m/>
    <m/>
    <m/>
    <m/>
    <m/>
    <m/>
    <m/>
    <m/>
    <m/>
  </r>
  <r>
    <x v="0"/>
    <s v="SMB"/>
    <m/>
    <s v="SMB 1994041 - FRBE - WIN11 Certification"/>
    <s v="FRBE"/>
    <x v="0"/>
    <s v=".NET"/>
    <s v="MR-APPS-PT"/>
    <s v="James Koernig"/>
    <x v="1"/>
    <x v="6"/>
    <x v="3"/>
    <x v="9"/>
    <s v="Aug-22"/>
    <x v="0"/>
    <n v="20"/>
    <m/>
    <m/>
    <m/>
    <m/>
    <m/>
    <m/>
    <m/>
    <m/>
    <m/>
    <m/>
    <m/>
    <n v="20"/>
    <m/>
    <m/>
    <m/>
    <m/>
    <m/>
    <m/>
    <m/>
    <m/>
    <m/>
    <m/>
  </r>
  <r>
    <x v="0"/>
    <s v="SMB"/>
    <m/>
    <s v="SMB 1994125 - ICeBeRG - WIN11 Certification"/>
    <s v="Iceberg"/>
    <x v="0"/>
    <s v=".NET"/>
    <s v="MR-APPS-PT"/>
    <s v="Greg Painter"/>
    <x v="0"/>
    <x v="6"/>
    <x v="3"/>
    <x v="9"/>
    <s v="Aug-22"/>
    <x v="0"/>
    <n v="20"/>
    <m/>
    <m/>
    <m/>
    <m/>
    <m/>
    <m/>
    <m/>
    <m/>
    <m/>
    <m/>
    <m/>
    <n v="20"/>
    <m/>
    <m/>
    <m/>
    <m/>
    <m/>
    <m/>
    <m/>
    <m/>
    <m/>
    <m/>
  </r>
  <r>
    <x v="0"/>
    <s v="SMB"/>
    <m/>
    <s v="SMB 1994060 - iOMW - WIN11 Certification"/>
    <s v="iOMW"/>
    <x v="0"/>
    <s v="Java, Websphere"/>
    <s v="MR-APPS-PT"/>
    <s v="James Koernig"/>
    <x v="1"/>
    <x v="6"/>
    <x v="3"/>
    <x v="9"/>
    <s v="Aug-22"/>
    <x v="0"/>
    <n v="27"/>
    <m/>
    <m/>
    <m/>
    <m/>
    <m/>
    <m/>
    <m/>
    <m/>
    <m/>
    <m/>
    <m/>
    <n v="27"/>
    <m/>
    <m/>
    <m/>
    <m/>
    <m/>
    <m/>
    <m/>
    <m/>
    <m/>
    <m/>
  </r>
  <r>
    <x v="0"/>
    <s v="SMB"/>
    <m/>
    <s v="BAMS - WIN11 Certification"/>
    <s v="BAMS"/>
    <x v="0"/>
    <s v="PERL"/>
    <s v="MR-APPS-PT"/>
    <s v="James Koernig"/>
    <x v="1"/>
    <x v="6"/>
    <x v="3"/>
    <x v="9"/>
    <s v="Aug-22"/>
    <x v="0"/>
    <n v="20"/>
    <m/>
    <m/>
    <m/>
    <m/>
    <m/>
    <m/>
    <m/>
    <m/>
    <m/>
    <m/>
    <m/>
    <n v="20"/>
    <m/>
    <m/>
    <m/>
    <m/>
    <m/>
    <m/>
    <m/>
    <m/>
    <m/>
    <m/>
  </r>
  <r>
    <x v="0"/>
    <s v="SMB"/>
    <m/>
    <s v="ASCOT - WIN11 Certification"/>
    <s v="ASCOT"/>
    <x v="0"/>
    <s v="C++/VC++"/>
    <s v="MR-APPS-PT"/>
    <s v="James Koernig"/>
    <x v="1"/>
    <x v="6"/>
    <x v="3"/>
    <x v="9"/>
    <s v="Aug-22"/>
    <x v="0"/>
    <n v="20"/>
    <m/>
    <m/>
    <m/>
    <m/>
    <m/>
    <m/>
    <m/>
    <m/>
    <m/>
    <m/>
    <m/>
    <n v="20"/>
    <m/>
    <m/>
    <m/>
    <m/>
    <m/>
    <m/>
    <m/>
    <m/>
    <m/>
    <m/>
  </r>
  <r>
    <x v="0"/>
    <s v="SMB"/>
    <m/>
    <s v="POSSE - WIN11 Certification"/>
    <s v="POSSE"/>
    <x v="0"/>
    <s v="PHP, Shell Scripting"/>
    <s v="MR-APPS-PT"/>
    <s v="James Radtke"/>
    <x v="1"/>
    <x v="6"/>
    <x v="3"/>
    <x v="9"/>
    <s v="Aug-22"/>
    <x v="0"/>
    <n v="20"/>
    <m/>
    <m/>
    <m/>
    <m/>
    <m/>
    <m/>
    <m/>
    <m/>
    <m/>
    <m/>
    <m/>
    <n v="20"/>
    <m/>
    <m/>
    <m/>
    <m/>
    <m/>
    <m/>
    <m/>
    <m/>
    <m/>
    <m/>
  </r>
  <r>
    <x v="0"/>
    <s v="SMB"/>
    <m/>
    <s v="POSSE - PHP migration"/>
    <s v="POSSE"/>
    <x v="0"/>
    <s v="PHP, Shell Scripting"/>
    <s v="MR-APPS-PT"/>
    <s v="James Radtke"/>
    <x v="1"/>
    <x v="6"/>
    <x v="3"/>
    <x v="19"/>
    <s v="Apr-23"/>
    <x v="0"/>
    <n v="120"/>
    <m/>
    <m/>
    <m/>
    <m/>
    <m/>
    <m/>
    <m/>
    <m/>
    <m/>
    <m/>
    <m/>
    <m/>
    <m/>
    <m/>
    <m/>
    <m/>
    <n v="20"/>
    <n v="20"/>
    <n v="20"/>
    <n v="60"/>
    <m/>
    <m/>
  </r>
  <r>
    <x v="0"/>
    <s v="PID"/>
    <m/>
    <s v="ASCOT - 506836, 412205, OH NPA 513 overlay with new NPA 283. release 23.06"/>
    <s v="ASCOT"/>
    <x v="0"/>
    <s v="C++/VC++"/>
    <s v="MR-APPS-PT"/>
    <s v="James Koernig"/>
    <x v="1"/>
    <x v="6"/>
    <x v="3"/>
    <x v="15"/>
    <s v="Jun-23"/>
    <x v="0"/>
    <n v="250"/>
    <m/>
    <m/>
    <m/>
    <m/>
    <m/>
    <m/>
    <m/>
    <m/>
    <m/>
    <m/>
    <m/>
    <m/>
    <m/>
    <m/>
    <m/>
    <m/>
    <n v="50"/>
    <n v="25"/>
    <n v="25"/>
    <n v="25"/>
    <n v="25"/>
    <n v="100"/>
  </r>
  <r>
    <x v="0"/>
    <s v="PID"/>
    <m/>
    <s v="ASCOT - 506942, 413159 ,OOM, IL NPA 618 overlay with NPA 730 for NPA Relief. Release 23.04"/>
    <s v="ASCOT"/>
    <x v="0"/>
    <s v="C++/VC++"/>
    <s v="MR-APPS-PT"/>
    <s v="James Koernig"/>
    <x v="1"/>
    <x v="6"/>
    <x v="3"/>
    <x v="19"/>
    <s v="Apr-23"/>
    <x v="0"/>
    <n v="250"/>
    <m/>
    <m/>
    <m/>
    <m/>
    <m/>
    <m/>
    <m/>
    <m/>
    <m/>
    <m/>
    <m/>
    <m/>
    <m/>
    <m/>
    <m/>
    <m/>
    <n v="50"/>
    <n v="25"/>
    <n v="25"/>
    <n v="25"/>
    <n v="25"/>
    <n v="100"/>
  </r>
  <r>
    <x v="0"/>
    <s v="PID"/>
    <m/>
    <s v="ESON - Cloud migration"/>
    <s v="ESON"/>
    <x v="0"/>
    <s v="C++, Shell scripting"/>
    <s v="MR-APPS-PT"/>
    <s v="James Koernig"/>
    <x v="1"/>
    <x v="6"/>
    <x v="3"/>
    <x v="20"/>
    <s v="Aug-23"/>
    <x v="0"/>
    <n v="1806"/>
    <m/>
    <m/>
    <m/>
    <m/>
    <m/>
    <m/>
    <m/>
    <m/>
    <m/>
    <m/>
    <m/>
    <m/>
    <m/>
    <m/>
    <m/>
    <m/>
    <n v="100"/>
    <n v="200"/>
    <n v="240"/>
    <n v="200"/>
    <n v="350"/>
    <n v="160"/>
  </r>
  <r>
    <x v="1"/>
    <s v="Maintenance"/>
    <n v="36"/>
    <s v="Production support - Outage,P1/P2 issues, Client queries, user tickets and interface app queries"/>
    <s v="GRP-MR-APPS-PT"/>
    <x v="0"/>
    <s v=".NET"/>
    <s v="MR-APPS-PT"/>
    <s v="James Koernig"/>
    <x v="1"/>
    <x v="6"/>
    <x v="3"/>
    <x v="0"/>
    <s v="Ongoing"/>
    <x v="0"/>
    <m/>
    <m/>
    <m/>
    <m/>
    <m/>
    <m/>
    <m/>
    <m/>
    <m/>
    <m/>
    <m/>
    <m/>
    <m/>
    <m/>
    <m/>
    <n v="260"/>
    <n v="260"/>
    <n v="200"/>
    <n v="240"/>
    <n v="240"/>
    <n v="240"/>
    <n v="240"/>
    <n v="240"/>
  </r>
  <r>
    <x v="1"/>
    <s v="Maintenance"/>
    <n v="36"/>
    <s v="Ad-hoc requests"/>
    <s v="GRP-MR-APPS-PT"/>
    <x v="0"/>
    <s v=".NET"/>
    <s v="MR-APPS-PT"/>
    <s v="James Koernig"/>
    <x v="1"/>
    <x v="6"/>
    <x v="3"/>
    <x v="0"/>
    <s v="Ongoing"/>
    <x v="0"/>
    <m/>
    <m/>
    <m/>
    <m/>
    <m/>
    <m/>
    <m/>
    <m/>
    <m/>
    <m/>
    <m/>
    <m/>
    <m/>
    <m/>
    <m/>
    <n v="220"/>
    <n v="220"/>
    <n v="220"/>
    <n v="200"/>
    <n v="200"/>
    <n v="200"/>
    <n v="200"/>
    <n v="200"/>
  </r>
  <r>
    <x v="1"/>
    <s v="Maintenance"/>
    <n v="36"/>
    <s v="Meetings - Daily Huddles Weekly/Bi-weekly/Working sessions "/>
    <s v="GRP-MR-APPS-PT"/>
    <x v="0"/>
    <s v=".NET"/>
    <s v="MR-APPS-PT"/>
    <s v="James Koernig"/>
    <x v="1"/>
    <x v="6"/>
    <x v="3"/>
    <x v="0"/>
    <s v="Ongoing"/>
    <x v="0"/>
    <m/>
    <m/>
    <m/>
    <m/>
    <m/>
    <m/>
    <m/>
    <m/>
    <m/>
    <m/>
    <m/>
    <m/>
    <m/>
    <m/>
    <m/>
    <n v="120"/>
    <n v="120"/>
    <n v="120"/>
    <n v="100"/>
    <n v="100"/>
    <n v="100"/>
    <n v="100"/>
    <n v="100"/>
  </r>
  <r>
    <x v="1"/>
    <s v="Maintenance"/>
    <n v="36"/>
    <s v="GI Upgrade CR Creation for PROD"/>
    <s v="GRP-MR-APPS-PT"/>
    <x v="0"/>
    <s v=".NET"/>
    <s v="MR-APPS-PT"/>
    <s v="James Koernig"/>
    <x v="1"/>
    <x v="6"/>
    <x v="3"/>
    <x v="0"/>
    <s v="Ongoing"/>
    <x v="0"/>
    <m/>
    <m/>
    <m/>
    <m/>
    <m/>
    <m/>
    <m/>
    <m/>
    <m/>
    <m/>
    <m/>
    <m/>
    <m/>
    <m/>
    <m/>
    <n v="60"/>
    <n v="60"/>
    <n v="60"/>
    <n v="60"/>
    <n v="60"/>
    <n v="60"/>
    <n v="60"/>
    <n v="60"/>
  </r>
  <r>
    <x v="1"/>
    <s v="Maintenance"/>
    <n v="36"/>
    <s v="GI Upgrade for App VM ,Jump VM and ADO Agent(NPROD)"/>
    <s v="GRP-MR-APPS-PT"/>
    <x v="0"/>
    <s v=".NET"/>
    <s v="MR-APPS-PT"/>
    <s v="James Koernig"/>
    <x v="1"/>
    <x v="6"/>
    <x v="3"/>
    <x v="0"/>
    <s v="Ongoing"/>
    <x v="0"/>
    <m/>
    <m/>
    <m/>
    <m/>
    <m/>
    <m/>
    <m/>
    <m/>
    <m/>
    <m/>
    <m/>
    <m/>
    <m/>
    <m/>
    <m/>
    <n v="90"/>
    <n v="90"/>
    <n v="90"/>
    <n v="90"/>
    <n v="90"/>
    <n v="90"/>
    <n v="90"/>
    <n v="90"/>
  </r>
  <r>
    <x v="1"/>
    <s v="Maintenance"/>
    <n v="36"/>
    <s v="ASTRA/OS/AVT App Vulnerabilties/SAST/SCA scan"/>
    <s v="GRP-MR-APPS-PT"/>
    <x v="0"/>
    <s v=".NET"/>
    <s v="MR-APPS-PT"/>
    <s v="James Koernig"/>
    <x v="1"/>
    <x v="6"/>
    <x v="3"/>
    <x v="0"/>
    <s v="Ongoing"/>
    <x v="0"/>
    <m/>
    <m/>
    <m/>
    <m/>
    <m/>
    <m/>
    <m/>
    <m/>
    <m/>
    <m/>
    <m/>
    <m/>
    <m/>
    <m/>
    <m/>
    <n v="50"/>
    <n v="50"/>
    <n v="50"/>
    <n v="50"/>
    <n v="50"/>
    <n v="50"/>
    <n v="50"/>
    <n v="50"/>
  </r>
  <r>
    <x v="1"/>
    <s v="Maintenance"/>
    <n v="36"/>
    <s v="Compliance Activities"/>
    <s v="GRP-MR-APPS-PT"/>
    <x v="0"/>
    <s v=".NET"/>
    <s v="MR-APPS-PT"/>
    <s v="James Koernig"/>
    <x v="1"/>
    <x v="6"/>
    <x v="3"/>
    <x v="0"/>
    <s v="Ongoing"/>
    <x v="0"/>
    <m/>
    <m/>
    <m/>
    <m/>
    <m/>
    <m/>
    <m/>
    <m/>
    <m/>
    <m/>
    <m/>
    <m/>
    <m/>
    <m/>
    <m/>
    <n v="30"/>
    <n v="30"/>
    <n v="30"/>
    <n v="30"/>
    <n v="30"/>
    <n v="30"/>
    <n v="30"/>
    <n v="30"/>
  </r>
  <r>
    <x v="1"/>
    <s v="Maintenance"/>
    <n v="36"/>
    <s v="Mech-ID Password Change Activity In TestProd &amp;Dev"/>
    <s v="GRP-MR-APPS-PT"/>
    <x v="0"/>
    <s v=".NET"/>
    <s v="MR-APPS-PT"/>
    <s v="James Koernig"/>
    <x v="1"/>
    <x v="6"/>
    <x v="3"/>
    <x v="0"/>
    <s v="Ongoing"/>
    <x v="0"/>
    <m/>
    <m/>
    <m/>
    <m/>
    <m/>
    <m/>
    <m/>
    <m/>
    <m/>
    <m/>
    <m/>
    <m/>
    <m/>
    <m/>
    <m/>
    <n v="90"/>
    <n v="90"/>
    <n v="80"/>
    <n v="90"/>
    <n v="90"/>
    <n v="90"/>
    <n v="90"/>
    <n v="90"/>
  </r>
  <r>
    <x v="1"/>
    <s v="Maintenance"/>
    <n v="36"/>
    <s v="Renewal for SSL Certificates"/>
    <s v="GRP-MR-APPS-PT"/>
    <x v="0"/>
    <s v=".NET"/>
    <s v="MR-APPS-PT"/>
    <s v="James Koernig"/>
    <x v="1"/>
    <x v="6"/>
    <x v="3"/>
    <x v="0"/>
    <s v="Ongoing"/>
    <x v="0"/>
    <m/>
    <m/>
    <m/>
    <m/>
    <m/>
    <m/>
    <m/>
    <m/>
    <m/>
    <m/>
    <m/>
    <m/>
    <m/>
    <m/>
    <m/>
    <n v="40"/>
    <n v="40"/>
    <n v="30"/>
    <n v="30"/>
    <n v="20"/>
    <n v="20"/>
    <n v="20"/>
    <n v="20"/>
  </r>
  <r>
    <x v="1"/>
    <s v="Maintenance"/>
    <n v="36"/>
    <s v="Specific Applications validations/investigations apart from EMAS Daily Monitoring"/>
    <s v="GRP-MR-APPS-PT"/>
    <x v="0"/>
    <s v=".NET"/>
    <s v="MR-APPS-PT"/>
    <s v="James Koernig"/>
    <x v="1"/>
    <x v="6"/>
    <x v="3"/>
    <x v="0"/>
    <s v="Ongoing"/>
    <x v="0"/>
    <m/>
    <m/>
    <m/>
    <m/>
    <m/>
    <m/>
    <m/>
    <m/>
    <m/>
    <m/>
    <m/>
    <m/>
    <m/>
    <m/>
    <m/>
    <n v="20"/>
    <n v="20"/>
    <n v="20"/>
    <n v="20"/>
    <n v="20"/>
    <n v="20"/>
    <n v="20"/>
    <n v="20"/>
  </r>
  <r>
    <x v="1"/>
    <s v="Maintenance"/>
    <n v="36"/>
    <s v="ST support( ST defects Env Issues)"/>
    <s v="GRP-MR-APPS-PT"/>
    <x v="0"/>
    <s v=".NET"/>
    <s v="MR-APPS-PT"/>
    <s v="James Koernig"/>
    <x v="1"/>
    <x v="6"/>
    <x v="3"/>
    <x v="0"/>
    <s v="Ongoing"/>
    <x v="0"/>
    <m/>
    <m/>
    <m/>
    <m/>
    <m/>
    <m/>
    <m/>
    <m/>
    <m/>
    <m/>
    <m/>
    <m/>
    <m/>
    <m/>
    <m/>
    <n v="50"/>
    <n v="50"/>
    <n v="50"/>
    <n v="50"/>
    <n v="50"/>
    <n v="50"/>
    <n v="50"/>
    <n v="50"/>
  </r>
  <r>
    <x v="1"/>
    <s v="Maintenance"/>
    <n v="36"/>
    <s v="DB Password changes for Schemas/DB/OS Patching/DB support"/>
    <s v="GRP-MR-APPS-PT"/>
    <x v="0"/>
    <s v=".NET"/>
    <s v="MR-APPS-PT"/>
    <s v="James Koernig"/>
    <x v="1"/>
    <x v="6"/>
    <x v="3"/>
    <x v="0"/>
    <s v="Ongoing"/>
    <x v="0"/>
    <m/>
    <m/>
    <m/>
    <m/>
    <m/>
    <m/>
    <m/>
    <m/>
    <m/>
    <m/>
    <m/>
    <m/>
    <m/>
    <m/>
    <m/>
    <n v="40"/>
    <n v="40"/>
    <n v="40"/>
    <n v="40"/>
    <n v="40"/>
    <n v="40"/>
    <n v="40"/>
    <n v="40"/>
  </r>
  <r>
    <x v="1"/>
    <s v="Maintenance"/>
    <n v="36"/>
    <s v="MOTS update/Surveys/Trouble/SACT Tickets"/>
    <s v="GRP-MR-APPS-PT"/>
    <x v="0"/>
    <s v=".NET"/>
    <s v="MR-APPS-PT"/>
    <s v="James Koernig"/>
    <x v="1"/>
    <x v="6"/>
    <x v="3"/>
    <x v="0"/>
    <s v="Ongoing"/>
    <x v="0"/>
    <m/>
    <m/>
    <m/>
    <m/>
    <m/>
    <m/>
    <m/>
    <m/>
    <m/>
    <m/>
    <m/>
    <m/>
    <m/>
    <m/>
    <m/>
    <n v="30"/>
    <n v="30"/>
    <n v="30"/>
    <n v="30"/>
    <n v="30"/>
    <n v="30"/>
    <n v="30"/>
    <n v="30"/>
  </r>
  <r>
    <x v="1"/>
    <s v="Maintenance"/>
    <n v="36"/>
    <s v="MechID and DB Schema password update in Config file and Key Vault"/>
    <s v="GRP-MR-APPS-PT"/>
    <x v="0"/>
    <s v=".NET"/>
    <s v="MR-APPS-PT"/>
    <s v="James Koernig"/>
    <x v="1"/>
    <x v="6"/>
    <x v="3"/>
    <x v="0"/>
    <s v="Ongoing"/>
    <x v="0"/>
    <m/>
    <m/>
    <m/>
    <m/>
    <m/>
    <m/>
    <m/>
    <m/>
    <m/>
    <m/>
    <m/>
    <m/>
    <m/>
    <m/>
    <m/>
    <n v="40"/>
    <n v="30"/>
    <n v="20"/>
    <n v="10"/>
    <n v="10"/>
    <n v="10"/>
    <n v="10"/>
    <n v="10"/>
  </r>
  <r>
    <x v="1"/>
    <s v="Maintenance"/>
    <n v="36"/>
    <s v="Automate manual task for Cloud Applications"/>
    <s v="GRP-MR-APPS-PT"/>
    <x v="0"/>
    <s v=".NET"/>
    <s v="MR-APPS-PT"/>
    <s v="James Koernig"/>
    <x v="1"/>
    <x v="6"/>
    <x v="3"/>
    <x v="0"/>
    <s v="Ongoing"/>
    <x v="0"/>
    <m/>
    <m/>
    <m/>
    <m/>
    <m/>
    <m/>
    <m/>
    <m/>
    <m/>
    <m/>
    <m/>
    <m/>
    <m/>
    <m/>
    <m/>
    <n v="60"/>
    <n v="40"/>
    <n v="40"/>
    <n v="20"/>
    <n v="20"/>
    <n v="20"/>
    <n v="20"/>
    <n v="20"/>
  </r>
  <r>
    <x v="0"/>
    <s v="SMB"/>
    <n v="4"/>
    <s v="BIS Retirement"/>
    <s v="EASE - SW"/>
    <x v="1"/>
    <s v="Tandem, Powerbuilder"/>
    <s v="Tandem"/>
    <s v="James Radtke"/>
    <x v="1"/>
    <x v="5"/>
    <x v="3"/>
    <x v="3"/>
    <s v="On hold"/>
    <x v="1"/>
    <n v="100"/>
    <m/>
    <m/>
    <m/>
    <m/>
    <m/>
    <m/>
    <m/>
    <m/>
    <m/>
    <m/>
    <m/>
    <m/>
    <m/>
    <m/>
    <m/>
    <m/>
    <m/>
    <m/>
    <m/>
    <m/>
    <m/>
    <m/>
  </r>
  <r>
    <x v="0"/>
    <s v="SMB"/>
    <n v="4"/>
    <s v="BIS Retirement"/>
    <s v="EASE - West"/>
    <x v="1"/>
    <s v="Tandem, Powerbuilder"/>
    <s v="Tandem"/>
    <s v="James Radtke"/>
    <x v="1"/>
    <x v="5"/>
    <x v="3"/>
    <x v="3"/>
    <s v="On hold"/>
    <x v="1"/>
    <n v="100"/>
    <m/>
    <m/>
    <m/>
    <m/>
    <m/>
    <m/>
    <m/>
    <m/>
    <m/>
    <m/>
    <m/>
    <m/>
    <m/>
    <m/>
    <m/>
    <m/>
    <m/>
    <m/>
    <m/>
    <m/>
    <m/>
    <m/>
  </r>
  <r>
    <x v="0"/>
    <s v="SMB"/>
    <m/>
    <s v="CCPA Data Profiling"/>
    <s v="EASE - SW"/>
    <x v="1"/>
    <s v="Tandem, Powerbuilder"/>
    <s v="Tandem"/>
    <s v="James Radtke"/>
    <x v="1"/>
    <x v="5"/>
    <x v="3"/>
    <x v="4"/>
    <s v="Jul-22"/>
    <x v="1"/>
    <n v="300"/>
    <m/>
    <m/>
    <m/>
    <m/>
    <m/>
    <m/>
    <m/>
    <m/>
    <m/>
    <m/>
    <m/>
    <m/>
    <m/>
    <m/>
    <m/>
    <m/>
    <m/>
    <m/>
    <m/>
    <m/>
    <m/>
    <m/>
  </r>
  <r>
    <x v="0"/>
    <s v="PID"/>
    <n v="4"/>
    <s v="Hayward/Jackson DC retirement"/>
    <s v="EASE - SW"/>
    <x v="1"/>
    <s v="Tandem, Powerbuilder"/>
    <s v="Tandem"/>
    <s v="James Radtke"/>
    <x v="1"/>
    <x v="5"/>
    <x v="3"/>
    <x v="18"/>
    <s v="Sep-23"/>
    <x v="1"/>
    <n v="750"/>
    <m/>
    <m/>
    <m/>
    <m/>
    <m/>
    <m/>
    <m/>
    <m/>
    <m/>
    <m/>
    <m/>
    <m/>
    <m/>
    <m/>
    <m/>
    <m/>
    <m/>
    <m/>
    <m/>
    <m/>
    <m/>
    <m/>
  </r>
  <r>
    <x v="0"/>
    <s v="SMB"/>
    <n v="4"/>
    <s v="Windows Server upgrade"/>
    <s v="EASE - SW"/>
    <x v="1"/>
    <s v="Tandem, Powerbuilder"/>
    <s v="Tandem"/>
    <s v="James Radtke"/>
    <x v="1"/>
    <x v="5"/>
    <x v="3"/>
    <x v="8"/>
    <s v="TBD"/>
    <x v="1"/>
    <n v="550"/>
    <m/>
    <m/>
    <m/>
    <m/>
    <m/>
    <m/>
    <m/>
    <m/>
    <m/>
    <m/>
    <m/>
    <m/>
    <m/>
    <m/>
    <m/>
    <m/>
    <m/>
    <m/>
    <m/>
    <m/>
    <m/>
    <m/>
  </r>
  <r>
    <x v="0"/>
    <s v="PID"/>
    <n v="4"/>
    <s v="Legacy Blocking Phase- 2"/>
    <s v="EASE - SW"/>
    <x v="1"/>
    <s v="Tandem, Powerbuilder"/>
    <s v="Tandem"/>
    <s v="James Radtke"/>
    <x v="1"/>
    <x v="5"/>
    <x v="3"/>
    <x v="12"/>
    <s v="Mar-23"/>
    <x v="0"/>
    <n v="700"/>
    <m/>
    <m/>
    <m/>
    <m/>
    <m/>
    <m/>
    <m/>
    <m/>
    <m/>
    <m/>
    <m/>
    <m/>
    <m/>
    <n v="30"/>
    <n v="30"/>
    <n v="30"/>
    <n v="15.5"/>
    <n v="25"/>
    <n v="25"/>
    <m/>
    <m/>
    <m/>
  </r>
  <r>
    <x v="0"/>
    <s v="PID"/>
    <n v="4"/>
    <s v="Legacy Blocking Phase- 2"/>
    <s v="EASE - West"/>
    <x v="1"/>
    <s v="Tandem, Powerbuilder"/>
    <s v="Tandem"/>
    <s v="James Radtke"/>
    <x v="1"/>
    <x v="5"/>
    <x v="3"/>
    <x v="12"/>
    <s v="Mar-23"/>
    <x v="0"/>
    <n v="700"/>
    <m/>
    <m/>
    <m/>
    <m/>
    <m/>
    <m/>
    <m/>
    <m/>
    <m/>
    <m/>
    <m/>
    <m/>
    <m/>
    <n v="40"/>
    <n v="40"/>
    <n v="20"/>
    <n v="27.5"/>
    <n v="25"/>
    <n v="25"/>
    <m/>
    <m/>
    <m/>
  </r>
  <r>
    <x v="0"/>
    <s v="PID"/>
    <m/>
    <s v="GEARS Cloud migration"/>
    <s v="EXCHPLUS"/>
    <x v="1"/>
    <s v="Tandem"/>
    <s v="Tandem"/>
    <s v="James Radtke"/>
    <x v="1"/>
    <x v="5"/>
    <x v="3"/>
    <x v="4"/>
    <s v="Jul-22"/>
    <x v="1"/>
    <n v="60"/>
    <m/>
    <m/>
    <m/>
    <m/>
    <m/>
    <m/>
    <m/>
    <m/>
    <m/>
    <m/>
    <m/>
    <m/>
    <m/>
    <m/>
    <m/>
    <m/>
    <m/>
    <m/>
    <m/>
    <m/>
    <m/>
    <m/>
  </r>
  <r>
    <x v="0"/>
    <s v="PID"/>
    <m/>
    <s v="ECBR Azure Migration"/>
    <s v="EASE - West"/>
    <x v="1"/>
    <s v="Tandem, Powerbuilder"/>
    <s v="Tandem"/>
    <s v="James Radtke"/>
    <x v="1"/>
    <x v="5"/>
    <x v="3"/>
    <x v="8"/>
    <s v="TBD"/>
    <x v="1"/>
    <n v="60"/>
    <m/>
    <m/>
    <m/>
    <m/>
    <m/>
    <m/>
    <m/>
    <m/>
    <m/>
    <m/>
    <m/>
    <m/>
    <m/>
    <m/>
    <m/>
    <m/>
    <m/>
    <m/>
    <m/>
    <m/>
    <m/>
    <m/>
  </r>
  <r>
    <x v="0"/>
    <s v="PID"/>
    <m/>
    <s v="ECBR Azure Migration"/>
    <s v="EXCHPLUS"/>
    <x v="1"/>
    <s v="Tandem"/>
    <s v="Tandem"/>
    <s v="James Radtke"/>
    <x v="1"/>
    <x v="5"/>
    <x v="3"/>
    <x v="8"/>
    <s v="TBD"/>
    <x v="1"/>
    <n v="60"/>
    <m/>
    <m/>
    <m/>
    <m/>
    <m/>
    <m/>
    <m/>
    <m/>
    <m/>
    <m/>
    <m/>
    <m/>
    <m/>
    <m/>
    <m/>
    <m/>
    <m/>
    <m/>
    <m/>
    <m/>
    <m/>
    <m/>
  </r>
  <r>
    <x v="0"/>
    <s v="SMB"/>
    <m/>
    <s v="EASE SW- MS Edge Browser certification"/>
    <s v="EASE - SW"/>
    <x v="1"/>
    <s v="Tandem, Powerbuilder"/>
    <s v="Tandem"/>
    <s v="James Radtke"/>
    <x v="1"/>
    <x v="5"/>
    <x v="3"/>
    <x v="12"/>
    <s v="Mar-23"/>
    <x v="1"/>
    <n v="500"/>
    <m/>
    <m/>
    <m/>
    <m/>
    <m/>
    <m/>
    <m/>
    <m/>
    <m/>
    <m/>
    <m/>
    <m/>
    <m/>
    <m/>
    <m/>
    <m/>
    <m/>
    <m/>
    <m/>
    <m/>
    <m/>
    <m/>
  </r>
  <r>
    <x v="0"/>
    <s v="SMB"/>
    <m/>
    <s v="EASE W- MS Edge Browser certification"/>
    <s v="EASE - West"/>
    <x v="1"/>
    <s v="Tandem, Powerbuilder"/>
    <s v="Tandem"/>
    <s v="James Radtke"/>
    <x v="1"/>
    <x v="5"/>
    <x v="3"/>
    <x v="12"/>
    <s v="Mar-23"/>
    <x v="1"/>
    <n v="500"/>
    <m/>
    <m/>
    <m/>
    <m/>
    <m/>
    <m/>
    <m/>
    <m/>
    <m/>
    <m/>
    <m/>
    <m/>
    <m/>
    <m/>
    <m/>
    <m/>
    <m/>
    <m/>
    <m/>
    <m/>
    <m/>
    <m/>
  </r>
  <r>
    <x v="0"/>
    <s v="PID"/>
    <m/>
    <s v="Embus retirement"/>
    <s v="EASE - SW"/>
    <x v="1"/>
    <s v="Tandem, Powerbuilder"/>
    <s v="Tandem"/>
    <s v="James Radtke"/>
    <x v="1"/>
    <x v="5"/>
    <x v="3"/>
    <x v="8"/>
    <s v="TBD"/>
    <x v="1"/>
    <n v="900"/>
    <m/>
    <m/>
    <m/>
    <m/>
    <m/>
    <m/>
    <m/>
    <m/>
    <m/>
    <m/>
    <m/>
    <m/>
    <m/>
    <m/>
    <m/>
    <m/>
    <m/>
    <m/>
    <m/>
    <m/>
    <m/>
    <m/>
  </r>
  <r>
    <x v="0"/>
    <s v="PID"/>
    <m/>
    <s v="Embus retirement"/>
    <s v="EASE - West"/>
    <x v="1"/>
    <s v="Tandem, Powerbuilder"/>
    <s v="Tandem"/>
    <s v="James Radtke"/>
    <x v="1"/>
    <x v="5"/>
    <x v="3"/>
    <x v="8"/>
    <s v="TBD"/>
    <x v="1"/>
    <n v="900"/>
    <m/>
    <m/>
    <m/>
    <m/>
    <m/>
    <m/>
    <m/>
    <m/>
    <m/>
    <m/>
    <m/>
    <m/>
    <m/>
    <m/>
    <m/>
    <m/>
    <m/>
    <m/>
    <m/>
    <m/>
    <m/>
    <m/>
  </r>
  <r>
    <x v="0"/>
    <s v="PID"/>
    <n v="4"/>
    <s v="R3:SBS Azure Migration"/>
    <s v="EXCHPLUS"/>
    <x v="1"/>
    <s v="Tandem"/>
    <s v="Tandem"/>
    <s v="James Radtke"/>
    <x v="1"/>
    <x v="5"/>
    <x v="3"/>
    <x v="4"/>
    <s v="Jul-22"/>
    <x v="0"/>
    <n v="60"/>
    <m/>
    <m/>
    <m/>
    <m/>
    <m/>
    <m/>
    <m/>
    <m/>
    <m/>
    <m/>
    <m/>
    <m/>
    <m/>
    <m/>
    <m/>
    <m/>
    <m/>
    <m/>
    <m/>
    <m/>
    <m/>
    <m/>
  </r>
  <r>
    <x v="0"/>
    <s v="SMB"/>
    <m/>
    <s v="MQ Upgrade"/>
    <s v="EASE - SW"/>
    <x v="1"/>
    <s v="Tandem, Powerbuilder"/>
    <s v="Tandem"/>
    <s v="James Radtke"/>
    <x v="1"/>
    <x v="5"/>
    <x v="3"/>
    <x v="5"/>
    <s v="Nov-22"/>
    <x v="0"/>
    <n v="200"/>
    <m/>
    <m/>
    <m/>
    <m/>
    <m/>
    <m/>
    <m/>
    <m/>
    <m/>
    <m/>
    <m/>
    <m/>
    <m/>
    <m/>
    <m/>
    <m/>
    <m/>
    <m/>
    <m/>
    <m/>
    <m/>
    <m/>
  </r>
  <r>
    <x v="0"/>
    <s v="SMB"/>
    <m/>
    <s v="MQ Upgrade"/>
    <s v="EASE - West"/>
    <x v="1"/>
    <s v="Tandem, Powerbuilder"/>
    <s v="Tandem"/>
    <s v="James Radtke"/>
    <x v="1"/>
    <x v="5"/>
    <x v="3"/>
    <x v="5"/>
    <s v="Nov-22"/>
    <x v="0"/>
    <n v="200"/>
    <m/>
    <m/>
    <m/>
    <m/>
    <m/>
    <m/>
    <m/>
    <m/>
    <m/>
    <m/>
    <m/>
    <m/>
    <m/>
    <m/>
    <m/>
    <m/>
    <m/>
    <m/>
    <m/>
    <m/>
    <m/>
    <m/>
  </r>
  <r>
    <x v="0"/>
    <s v="SMB"/>
    <m/>
    <s v="MQ Upgrade"/>
    <s v="iCC"/>
    <x v="1"/>
    <s v="Tandem"/>
    <s v="Tandem"/>
    <s v="James Radtke"/>
    <x v="1"/>
    <x v="5"/>
    <x v="3"/>
    <x v="5"/>
    <s v="Nov-22"/>
    <x v="0"/>
    <n v="550"/>
    <m/>
    <m/>
    <m/>
    <m/>
    <m/>
    <m/>
    <m/>
    <m/>
    <m/>
    <m/>
    <m/>
    <m/>
    <m/>
    <m/>
    <m/>
    <m/>
    <m/>
    <m/>
    <m/>
    <m/>
    <m/>
    <m/>
  </r>
  <r>
    <x v="1"/>
    <s v="MWR"/>
    <n v="4"/>
    <s v="MWR TBD Citrix Server Optimization"/>
    <s v="EASE - SW"/>
    <x v="1"/>
    <s v="Tandem, Powerbuilder"/>
    <s v="Tandem"/>
    <s v="James Radtke"/>
    <x v="1"/>
    <x v="5"/>
    <x v="3"/>
    <x v="15"/>
    <s v="Jun-23"/>
    <x v="0"/>
    <n v="80"/>
    <m/>
    <m/>
    <m/>
    <m/>
    <m/>
    <m/>
    <m/>
    <m/>
    <m/>
    <m/>
    <m/>
    <m/>
    <m/>
    <m/>
    <m/>
    <m/>
    <n v="10"/>
    <n v="20"/>
    <n v="20"/>
    <n v="10"/>
    <n v="10"/>
    <n v="10"/>
  </r>
  <r>
    <x v="1"/>
    <s v="MWR"/>
    <n v="4"/>
    <s v="CCDR User Profiles (Registrar vs Normal User)  "/>
    <s v="EASE - SW"/>
    <x v="1"/>
    <s v="Tandem, Powerbuilder"/>
    <s v="Tandem"/>
    <s v="James Radtke"/>
    <x v="1"/>
    <x v="5"/>
    <x v="3"/>
    <x v="15"/>
    <s v="Jun-23"/>
    <x v="1"/>
    <n v="50"/>
    <m/>
    <m/>
    <m/>
    <m/>
    <m/>
    <m/>
    <m/>
    <m/>
    <m/>
    <m/>
    <m/>
    <m/>
    <m/>
    <m/>
    <m/>
    <m/>
    <m/>
    <m/>
    <m/>
    <m/>
    <m/>
    <m/>
  </r>
  <r>
    <x v="1"/>
    <s v="MWR"/>
    <n v="4"/>
    <s v="Ease TT##000000312754103"/>
    <s v="EASE - West"/>
    <x v="1"/>
    <s v="Tandem, Powerbuilder"/>
    <s v="Tandem"/>
    <s v="James Radtke"/>
    <x v="1"/>
    <x v="5"/>
    <x v="3"/>
    <x v="2"/>
    <s v="Feb-23"/>
    <x v="1"/>
    <n v="250"/>
    <m/>
    <m/>
    <m/>
    <m/>
    <m/>
    <m/>
    <m/>
    <m/>
    <m/>
    <m/>
    <m/>
    <m/>
    <m/>
    <m/>
    <m/>
    <m/>
    <m/>
    <m/>
    <m/>
    <m/>
    <m/>
    <m/>
  </r>
  <r>
    <x v="1"/>
    <s v="MWR"/>
    <n v="4"/>
    <s v="Removal of CASAN folder"/>
    <s v="EASE - West"/>
    <x v="1"/>
    <s v="Tandem, Powerbuilder"/>
    <s v="Tandem"/>
    <s v="James Radtke"/>
    <x v="1"/>
    <x v="5"/>
    <x v="3"/>
    <x v="2"/>
    <s v="Feb-23"/>
    <x v="1"/>
    <n v="65"/>
    <m/>
    <m/>
    <m/>
    <m/>
    <m/>
    <m/>
    <m/>
    <m/>
    <m/>
    <m/>
    <m/>
    <m/>
    <m/>
    <m/>
    <m/>
    <m/>
    <m/>
    <m/>
    <m/>
    <m/>
    <m/>
    <m/>
  </r>
  <r>
    <x v="1"/>
    <s v="MWR"/>
    <n v="4"/>
    <s v="Removal of CASAN folder"/>
    <s v="EASE - SW"/>
    <x v="1"/>
    <s v="Tandem, Powerbuilder"/>
    <s v="Tandem"/>
    <s v="James Radtke"/>
    <x v="1"/>
    <x v="5"/>
    <x v="3"/>
    <x v="2"/>
    <s v="Feb-23"/>
    <x v="1"/>
    <n v="65"/>
    <m/>
    <m/>
    <m/>
    <m/>
    <m/>
    <m/>
    <m/>
    <m/>
    <m/>
    <m/>
    <m/>
    <m/>
    <m/>
    <m/>
    <m/>
    <m/>
    <m/>
    <m/>
    <m/>
    <m/>
    <m/>
    <m/>
  </r>
  <r>
    <x v="1"/>
    <s v="MWR"/>
    <n v="4"/>
    <s v="IBM Software Reporting "/>
    <s v="EASE - SW"/>
    <x v="1"/>
    <s v="Tandem, Powerbuilder"/>
    <s v="Tandem"/>
    <s v="James Radtke"/>
    <x v="1"/>
    <x v="5"/>
    <x v="3"/>
    <x v="2"/>
    <s v="Feb-23"/>
    <x v="1"/>
    <n v="70"/>
    <m/>
    <m/>
    <m/>
    <m/>
    <m/>
    <m/>
    <m/>
    <m/>
    <m/>
    <m/>
    <m/>
    <m/>
    <m/>
    <m/>
    <m/>
    <m/>
    <m/>
    <m/>
    <m/>
    <m/>
    <m/>
    <m/>
  </r>
  <r>
    <x v="1"/>
    <s v="MWR"/>
    <n v="4"/>
    <s v="IBM Software Reporting "/>
    <s v="EASE - West"/>
    <x v="1"/>
    <s v="Tandem, Powerbuilder"/>
    <s v="Tandem"/>
    <s v="James Radtke"/>
    <x v="1"/>
    <x v="5"/>
    <x v="3"/>
    <x v="2"/>
    <s v="Feb-23"/>
    <x v="1"/>
    <n v="70"/>
    <m/>
    <m/>
    <m/>
    <m/>
    <m/>
    <m/>
    <m/>
    <m/>
    <m/>
    <m/>
    <m/>
    <m/>
    <m/>
    <m/>
    <m/>
    <m/>
    <m/>
    <m/>
    <m/>
    <m/>
    <m/>
    <m/>
  </r>
  <r>
    <x v="1"/>
    <s v="MWR"/>
    <n v="4"/>
    <s v="IBM Software Reporting "/>
    <s v="iCC"/>
    <x v="1"/>
    <s v="Tandem"/>
    <s v="Tandem"/>
    <s v="James Radtke"/>
    <x v="1"/>
    <x v="5"/>
    <x v="3"/>
    <x v="2"/>
    <s v="Feb-23"/>
    <x v="1"/>
    <n v="70"/>
    <m/>
    <m/>
    <m/>
    <m/>
    <m/>
    <m/>
    <m/>
    <m/>
    <m/>
    <m/>
    <m/>
    <m/>
    <m/>
    <m/>
    <m/>
    <m/>
    <m/>
    <m/>
    <m/>
    <m/>
    <m/>
    <m/>
  </r>
  <r>
    <x v="1"/>
    <s v="MWR"/>
    <n v="4"/>
    <s v="IBM Software Reporting "/>
    <s v="EXCHPLUS"/>
    <x v="1"/>
    <s v="Tandem"/>
    <s v="Tandem"/>
    <s v="James Radtke"/>
    <x v="1"/>
    <x v="5"/>
    <x v="3"/>
    <x v="2"/>
    <s v="Feb-23"/>
    <x v="1"/>
    <n v="70"/>
    <m/>
    <m/>
    <m/>
    <m/>
    <m/>
    <m/>
    <m/>
    <m/>
    <m/>
    <m/>
    <m/>
    <m/>
    <m/>
    <m/>
    <m/>
    <m/>
    <m/>
    <m/>
    <m/>
    <m/>
    <m/>
    <m/>
  </r>
  <r>
    <x v="1"/>
    <s v="MWR"/>
    <m/>
    <s v="Regarding Prognosis Alerts"/>
    <s v="EASE - West"/>
    <x v="1"/>
    <s v="Tandem, Powerbuilder"/>
    <s v="Tandem"/>
    <s v="James Radtke"/>
    <x v="1"/>
    <x v="5"/>
    <x v="3"/>
    <x v="14"/>
    <s v="Nov-23"/>
    <x v="0"/>
    <n v="30"/>
    <m/>
    <m/>
    <m/>
    <m/>
    <m/>
    <m/>
    <m/>
    <m/>
    <m/>
    <m/>
    <m/>
    <m/>
    <m/>
    <m/>
    <m/>
    <m/>
    <m/>
    <m/>
    <m/>
    <m/>
    <m/>
    <m/>
  </r>
  <r>
    <x v="0"/>
    <s v="PID"/>
    <n v="4"/>
    <s v="PID 411976 Tulsa Oklahoma MIF  Municipal Inspection Fee (R23.06)"/>
    <s v="ADR"/>
    <x v="1"/>
    <s v="Cobol, DB2"/>
    <s v="SW-CRIS"/>
    <s v="Ruben Rodriguez "/>
    <x v="0"/>
    <x v="5"/>
    <x v="3"/>
    <x v="15"/>
    <s v="Jun-23"/>
    <x v="0"/>
    <n v="30"/>
    <m/>
    <m/>
    <m/>
    <m/>
    <m/>
    <m/>
    <m/>
    <m/>
    <m/>
    <m/>
    <m/>
    <m/>
    <m/>
    <m/>
    <m/>
    <m/>
    <m/>
    <m/>
    <n v="10"/>
    <n v="10"/>
    <n v="10"/>
    <m/>
  </r>
  <r>
    <x v="0"/>
    <s v="PID"/>
    <n v="6"/>
    <s v="PMT 505913/PID 411976 TULSA OKLAHOMA MIF MUNICIPAL INSPECTION FEE (R23.06)"/>
    <s v="CRIS RC-RECON"/>
    <x v="1"/>
    <s v="Assembler"/>
    <s v="SW-CRIS"/>
    <s v="Ruben Rodriguez "/>
    <x v="0"/>
    <x v="5"/>
    <x v="3"/>
    <x v="15"/>
    <s v="Jun-23"/>
    <x v="0"/>
    <n v="1850"/>
    <m/>
    <m/>
    <m/>
    <m/>
    <m/>
    <m/>
    <m/>
    <m/>
    <m/>
    <m/>
    <m/>
    <m/>
    <m/>
    <m/>
    <n v="350"/>
    <n v="250"/>
    <n v="250"/>
    <n v="250"/>
    <n v="300"/>
    <n v="200"/>
    <n v="150"/>
    <n v="100"/>
  </r>
  <r>
    <x v="0"/>
    <s v="PID"/>
    <n v="4"/>
    <s v="PID# 413008 - West E911 Data Reporting (ADR)_x000a_Note: Not Committing this project as it cannot be worked upon due to capacity crunch"/>
    <s v="ADR"/>
    <x v="1"/>
    <s v="Cobol, DB2"/>
    <s v="SW-CRIS"/>
    <s v="Ruben Rodriguez "/>
    <x v="0"/>
    <x v="5"/>
    <x v="3"/>
    <x v="15"/>
    <s v="Jun-23"/>
    <x v="0"/>
    <n v="660"/>
    <m/>
    <m/>
    <m/>
    <m/>
    <m/>
    <m/>
    <m/>
    <m/>
    <m/>
    <m/>
    <m/>
    <m/>
    <m/>
    <m/>
    <m/>
    <n v="50"/>
    <n v="150"/>
    <n v="150"/>
    <n v="100"/>
    <n v="100"/>
    <n v="60"/>
    <n v="50"/>
  </r>
  <r>
    <x v="0"/>
    <s v="PID"/>
    <n v="4"/>
    <s v="PID# 413008 - West E911 Data Reporting (FSP)_x000a_Note: Not Committing this project as it cannot be worked upon due to capacity crunch"/>
    <s v="FSP"/>
    <x v="1"/>
    <s v="Cobol, DB2"/>
    <s v="SW-CRIS"/>
    <s v="Ruben Rodriguez "/>
    <x v="0"/>
    <x v="5"/>
    <x v="3"/>
    <x v="15"/>
    <s v="Jun-23"/>
    <x v="0"/>
    <n v="395"/>
    <m/>
    <m/>
    <m/>
    <m/>
    <m/>
    <m/>
    <m/>
    <m/>
    <m/>
    <m/>
    <m/>
    <m/>
    <m/>
    <m/>
    <m/>
    <n v="50"/>
    <n v="75"/>
    <n v="75"/>
    <n v="75"/>
    <n v="75"/>
    <n v="75"/>
    <n v="20"/>
  </r>
  <r>
    <x v="0"/>
    <s v="PID"/>
    <n v="6"/>
    <s v="493440, 324811, CR 809387, FB Late Impact, DCC MOV 8711 Tech Refresh TLG_x000a_Not Committing this project as it cannot be worked upon due to capacity crunch&quot;"/>
    <s v="CRIS CASH"/>
    <x v="1"/>
    <s v="Assembler"/>
    <s v="SW-CRIS"/>
    <s v="Ruben Rodriguez "/>
    <x v="0"/>
    <x v="5"/>
    <x v="3"/>
    <x v="15"/>
    <s v="Jun-23"/>
    <x v="0"/>
    <n v="240"/>
    <m/>
    <m/>
    <m/>
    <m/>
    <m/>
    <m/>
    <m/>
    <m/>
    <m/>
    <m/>
    <m/>
    <m/>
    <m/>
    <m/>
    <n v="40"/>
    <n v="35"/>
    <n v="40"/>
    <n v="40"/>
    <n v="40"/>
    <n v="40"/>
    <n v="40"/>
    <n v="40"/>
  </r>
  <r>
    <x v="0"/>
    <s v="PID"/>
    <n v="6"/>
    <s v="328680a Vista Mobility"/>
    <s v="CRIS RC-RECON"/>
    <x v="1"/>
    <s v="Assembler"/>
    <s v="SW-CRIS"/>
    <s v="Ruben Rodriguez "/>
    <x v="0"/>
    <x v="5"/>
    <x v="3"/>
    <x v="5"/>
    <s v="Nov-22"/>
    <x v="0"/>
    <n v="40"/>
    <m/>
    <m/>
    <m/>
    <m/>
    <m/>
    <m/>
    <m/>
    <m/>
    <m/>
    <m/>
    <m/>
    <m/>
    <n v="10"/>
    <n v="20"/>
    <n v="10"/>
    <m/>
    <m/>
    <m/>
    <m/>
    <m/>
    <m/>
    <m/>
  </r>
  <r>
    <x v="0"/>
    <s v="PID"/>
    <n v="4"/>
    <s v="OOM664 - Complete Link Utilization of USOCs effort"/>
    <s v="FSP"/>
    <x v="1"/>
    <s v="Cobol, DB2"/>
    <s v="SW-CRIS"/>
    <s v="Ruben Rodriguez "/>
    <x v="0"/>
    <x v="5"/>
    <x v="3"/>
    <x v="8"/>
    <s v="TBD"/>
    <x v="1"/>
    <n v="30"/>
    <m/>
    <m/>
    <m/>
    <m/>
    <m/>
    <m/>
    <m/>
    <m/>
    <m/>
    <m/>
    <m/>
    <m/>
    <m/>
    <m/>
    <m/>
    <m/>
    <m/>
    <m/>
    <m/>
    <m/>
    <m/>
    <m/>
  </r>
  <r>
    <x v="0"/>
    <s v="PID"/>
    <n v="3"/>
    <s v="OOM664 - Complete Link Utilization of USOCs effort"/>
    <s v="ECRIS-CR RSI"/>
    <x v="1"/>
    <s v="Cobol, DB2"/>
    <s v="SW-CRIS"/>
    <s v="Ruben Rodriguez "/>
    <x v="0"/>
    <x v="5"/>
    <x v="3"/>
    <x v="8"/>
    <s v="TBD"/>
    <x v="1"/>
    <n v="100"/>
    <m/>
    <m/>
    <m/>
    <m/>
    <m/>
    <m/>
    <m/>
    <m/>
    <m/>
    <m/>
    <m/>
    <m/>
    <m/>
    <m/>
    <m/>
    <m/>
    <m/>
    <m/>
    <m/>
    <m/>
    <m/>
    <m/>
  </r>
  <r>
    <x v="0"/>
    <s v="PID"/>
    <n v="6"/>
    <s v="PMT 505913/PID 411976 TULSA OKLAHOMA MIF MUNICIPAL INSPECTION FEE (R23.11)"/>
    <s v="CRIS BCAP"/>
    <x v="1"/>
    <s v="PL1, Assembler"/>
    <s v="SW-CRIS"/>
    <s v="Ruben Rodriguez "/>
    <x v="0"/>
    <x v="5"/>
    <x v="3"/>
    <x v="14"/>
    <s v="Nov-23"/>
    <x v="0"/>
    <n v="240"/>
    <m/>
    <m/>
    <m/>
    <m/>
    <m/>
    <m/>
    <m/>
    <m/>
    <m/>
    <m/>
    <m/>
    <m/>
    <m/>
    <m/>
    <m/>
    <m/>
    <m/>
    <m/>
    <m/>
    <m/>
    <m/>
    <m/>
  </r>
  <r>
    <x v="0"/>
    <s v="PID"/>
    <n v="6"/>
    <s v="PMT 505913/PID 411976 TULSA OKLAHOMA MIF MUNICIPAL INSPECTION FEE (R23.11)"/>
    <s v="CRIS CASH"/>
    <x v="1"/>
    <s v="Assembler"/>
    <s v="SW-CRIS"/>
    <s v="Ruben Rodriguez "/>
    <x v="0"/>
    <x v="5"/>
    <x v="3"/>
    <x v="14"/>
    <s v="Nov-23"/>
    <x v="0"/>
    <n v="550"/>
    <m/>
    <m/>
    <m/>
    <m/>
    <m/>
    <m/>
    <m/>
    <m/>
    <m/>
    <m/>
    <m/>
    <m/>
    <m/>
    <m/>
    <m/>
    <m/>
    <m/>
    <m/>
    <m/>
    <m/>
    <m/>
    <m/>
  </r>
  <r>
    <x v="0"/>
    <s v="PID"/>
    <n v="6"/>
    <s v=" PMT 507236, 413009 E911-SW project"/>
    <s v="CRIS CASH"/>
    <x v="1"/>
    <s v="Assembler"/>
    <s v="SW-CRIS"/>
    <s v="Ruben Rodriguez "/>
    <x v="0"/>
    <x v="5"/>
    <x v="3"/>
    <x v="14"/>
    <s v="Nov-23"/>
    <x v="0"/>
    <n v="2410"/>
    <m/>
    <m/>
    <m/>
    <m/>
    <m/>
    <m/>
    <m/>
    <m/>
    <m/>
    <m/>
    <m/>
    <m/>
    <m/>
    <m/>
    <m/>
    <m/>
    <m/>
    <m/>
    <n v="150"/>
    <n v="150"/>
    <n v="200"/>
    <n v="200"/>
  </r>
  <r>
    <x v="0"/>
    <s v="PID"/>
    <n v="6"/>
    <s v=" PMT 507236, 413009 E911-SW project"/>
    <s v="CRIS RC-RECON"/>
    <x v="1"/>
    <s v="Assembler"/>
    <s v="SW-CRIS"/>
    <s v="Ruben Rodriguez "/>
    <x v="0"/>
    <x v="5"/>
    <x v="3"/>
    <x v="14"/>
    <s v="Nov-23"/>
    <x v="0"/>
    <n v="1800"/>
    <m/>
    <m/>
    <m/>
    <m/>
    <m/>
    <m/>
    <m/>
    <m/>
    <m/>
    <m/>
    <m/>
    <m/>
    <m/>
    <m/>
    <m/>
    <m/>
    <m/>
    <m/>
    <n v="150"/>
    <n v="150"/>
    <n v="200"/>
    <n v="200"/>
  </r>
  <r>
    <x v="0"/>
    <s v="PID"/>
    <n v="6"/>
    <s v=" PMT 507236, 413009 E911-SW project"/>
    <s v="CRIS BCAP"/>
    <x v="1"/>
    <s v="PL1, Assembler"/>
    <s v="SW-CRIS"/>
    <s v="Ruben Rodriguez "/>
    <x v="0"/>
    <x v="5"/>
    <x v="3"/>
    <x v="14"/>
    <s v="Nov-23"/>
    <x v="0"/>
    <n v="1590"/>
    <m/>
    <m/>
    <m/>
    <m/>
    <m/>
    <m/>
    <m/>
    <m/>
    <m/>
    <m/>
    <m/>
    <m/>
    <m/>
    <m/>
    <m/>
    <m/>
    <m/>
    <m/>
    <n v="100"/>
    <n v="150"/>
    <n v="200"/>
    <n v="200"/>
  </r>
  <r>
    <x v="0"/>
    <s v="PID"/>
    <n v="3"/>
    <s v=" PMT 507236, 413009 E911-SW project_x000a_Note: Not Committing this project as it cannot be worked upon due to capacity crunch"/>
    <s v="InstaRate"/>
    <x v="1"/>
    <s v="Cobol, DB2"/>
    <s v="SW-CRIS"/>
    <s v="Ruben Rodriguez "/>
    <x v="0"/>
    <x v="5"/>
    <x v="3"/>
    <x v="14"/>
    <s v="Nov-23"/>
    <x v="0"/>
    <n v="150"/>
    <m/>
    <m/>
    <m/>
    <m/>
    <m/>
    <m/>
    <m/>
    <m/>
    <m/>
    <m/>
    <m/>
    <m/>
    <m/>
    <m/>
    <m/>
    <m/>
    <m/>
    <m/>
    <n v="5"/>
    <n v="5"/>
    <n v="5"/>
    <n v="25"/>
  </r>
  <r>
    <x v="0"/>
    <s v="PID"/>
    <n v="3"/>
    <s v=" PMT 507236, 413009 E911-SW project_x000a_Note: Not Committing this project as it cannot be worked upon due to capacity crunch"/>
    <s v="Miscellaneous Rating"/>
    <x v="1"/>
    <s v="Cobol, DB2"/>
    <s v="SW-CRIS"/>
    <s v="Ruben Rodriguez "/>
    <x v="0"/>
    <x v="5"/>
    <x v="3"/>
    <x v="14"/>
    <s v="Nov-23"/>
    <x v="0"/>
    <n v="150"/>
    <m/>
    <m/>
    <m/>
    <m/>
    <m/>
    <m/>
    <m/>
    <m/>
    <m/>
    <m/>
    <m/>
    <m/>
    <m/>
    <m/>
    <m/>
    <m/>
    <m/>
    <m/>
    <n v="5"/>
    <n v="5"/>
    <n v="5"/>
    <n v="25"/>
  </r>
  <r>
    <x v="0"/>
    <s v="PID"/>
    <n v="6"/>
    <s v=" PMT 507236, 413009 E911-SW project_x000a_Note: Not Committing this project as it cannot be worked upon due to capacity crunch"/>
    <s v="CRIS ADST"/>
    <x v="1"/>
    <s v="Cobol, IMS-DB"/>
    <s v="SW-CRIS"/>
    <s v="Ruben Rodriguez "/>
    <x v="0"/>
    <x v="5"/>
    <x v="3"/>
    <x v="14"/>
    <s v="Nov-23"/>
    <x v="0"/>
    <n v="150"/>
    <m/>
    <m/>
    <m/>
    <m/>
    <m/>
    <m/>
    <m/>
    <m/>
    <m/>
    <m/>
    <m/>
    <m/>
    <m/>
    <m/>
    <m/>
    <m/>
    <m/>
    <m/>
    <n v="5"/>
    <n v="5"/>
    <n v="5"/>
    <n v="25"/>
  </r>
  <r>
    <x v="1"/>
    <s v="RD"/>
    <n v="4"/>
    <s v="RD1169 SW Calendar SUDV026 2022-2023 (CR-2210-0874)"/>
    <s v="FSP"/>
    <x v="1"/>
    <s v="Cobol, DB2"/>
    <s v="SW-CRIS"/>
    <s v="Ruben Rodriguez "/>
    <x v="0"/>
    <x v="5"/>
    <x v="3"/>
    <x v="1"/>
    <s v="Dec-22"/>
    <x v="0"/>
    <n v="15"/>
    <m/>
    <m/>
    <m/>
    <m/>
    <m/>
    <m/>
    <m/>
    <m/>
    <m/>
    <m/>
    <m/>
    <m/>
    <m/>
    <m/>
    <m/>
    <n v="15"/>
    <m/>
    <m/>
    <m/>
    <m/>
    <m/>
    <m/>
  </r>
  <r>
    <x v="1"/>
    <s v="RD"/>
    <n v="4"/>
    <s v="RD0017 - San Francisco e911 increase; tar 053 (CR-2210-0883)"/>
    <s v="FSP"/>
    <x v="1"/>
    <s v="Cobol, DB2"/>
    <s v="SW-CRIS"/>
    <s v="Ruben Rodriguez "/>
    <x v="0"/>
    <x v="5"/>
    <x v="3"/>
    <x v="1"/>
    <s v="Dec-22"/>
    <x v="0"/>
    <n v="10"/>
    <m/>
    <m/>
    <m/>
    <m/>
    <m/>
    <m/>
    <m/>
    <m/>
    <m/>
    <m/>
    <m/>
    <m/>
    <m/>
    <m/>
    <m/>
    <n v="10"/>
    <m/>
    <m/>
    <m/>
    <m/>
    <m/>
    <m/>
  </r>
  <r>
    <x v="1"/>
    <s v="RD"/>
    <n v="4"/>
    <s v="RD0018 Billing and Collection Changes (CR-2209-0633)"/>
    <s v="FSP"/>
    <x v="1"/>
    <s v="Cobol, DB2"/>
    <s v="SW-CRIS"/>
    <s v="Ruben Rodriguez "/>
    <x v="0"/>
    <x v="5"/>
    <x v="3"/>
    <x v="1"/>
    <s v="Dec-22"/>
    <x v="0"/>
    <n v="40"/>
    <m/>
    <m/>
    <m/>
    <m/>
    <m/>
    <m/>
    <m/>
    <m/>
    <m/>
    <m/>
    <m/>
    <m/>
    <m/>
    <m/>
    <m/>
    <n v="40"/>
    <m/>
    <m/>
    <m/>
    <m/>
    <m/>
    <m/>
  </r>
  <r>
    <x v="0"/>
    <s v="SMB"/>
    <n v="4"/>
    <s v="PMATT 375821 - Migrating STAR and APLUS to Changeman _x000a_Note: Not Committing this project as it cannot be worked upon due to capacity crunch"/>
    <s v="ADR"/>
    <x v="1"/>
    <s v="Cobol, DB2"/>
    <s v="SW-CRIS"/>
    <s v="Ruben Rodriguez "/>
    <x v="0"/>
    <x v="5"/>
    <x v="3"/>
    <x v="2"/>
    <s v="Feb-23"/>
    <x v="1"/>
    <n v="50"/>
    <m/>
    <m/>
    <m/>
    <m/>
    <m/>
    <m/>
    <m/>
    <m/>
    <m/>
    <m/>
    <m/>
    <m/>
    <m/>
    <m/>
    <m/>
    <m/>
    <m/>
    <m/>
    <m/>
    <m/>
    <m/>
    <m/>
  </r>
  <r>
    <x v="0"/>
    <s v="SMB"/>
    <n v="4"/>
    <s v="PMATT 375821 - Migrating STAR and APLUS to Changeman _x000a_Note: Not Committing this project as it cannot be worked upon due to capacity crunch"/>
    <s v="FSP"/>
    <x v="1"/>
    <s v="Cobol, DB2"/>
    <s v="SW-CRIS"/>
    <s v="Ruben Rodriguez "/>
    <x v="0"/>
    <x v="5"/>
    <x v="3"/>
    <x v="2"/>
    <s v="Feb-23"/>
    <x v="1"/>
    <n v="50"/>
    <m/>
    <m/>
    <m/>
    <m/>
    <m/>
    <m/>
    <m/>
    <m/>
    <m/>
    <m/>
    <m/>
    <m/>
    <m/>
    <m/>
    <m/>
    <m/>
    <m/>
    <m/>
    <m/>
    <m/>
    <m/>
    <m/>
  </r>
  <r>
    <x v="0"/>
    <s v="SMB"/>
    <n v="4"/>
    <s v="PMATT 375821 - Migrating STAR and APLUS to Changeman _x000a_Note: Not Committing this project as it cannot be worked upon due to capacity crunch"/>
    <s v="HB"/>
    <x v="1"/>
    <s v="Cobol, DB2, CICS"/>
    <s v="SW-CRIS"/>
    <s v="Ruben Rodriguez "/>
    <x v="0"/>
    <x v="5"/>
    <x v="3"/>
    <x v="2"/>
    <s v="Feb-23"/>
    <x v="1"/>
    <n v="50"/>
    <m/>
    <m/>
    <m/>
    <m/>
    <m/>
    <m/>
    <m/>
    <m/>
    <m/>
    <m/>
    <m/>
    <m/>
    <m/>
    <m/>
    <m/>
    <m/>
    <m/>
    <m/>
    <m/>
    <m/>
    <m/>
    <m/>
  </r>
  <r>
    <x v="0"/>
    <s v="SMB"/>
    <n v="4"/>
    <s v="PMATT 375821 - Migrating STAR and APLUS to Changeman _x000a_Note: Not Committing this project as it cannot be worked upon due to capacity crunch"/>
    <s v="SWHB"/>
    <x v="1"/>
    <s v="Cobol, DB2, CICS"/>
    <s v="SW-CRIS"/>
    <s v="Ruben Rodriguez "/>
    <x v="0"/>
    <x v="5"/>
    <x v="3"/>
    <x v="2"/>
    <s v="Feb-23"/>
    <x v="1"/>
    <n v="50"/>
    <m/>
    <m/>
    <m/>
    <m/>
    <m/>
    <m/>
    <m/>
    <m/>
    <m/>
    <m/>
    <m/>
    <m/>
    <m/>
    <m/>
    <m/>
    <m/>
    <m/>
    <m/>
    <m/>
    <m/>
    <m/>
    <m/>
  </r>
  <r>
    <x v="0"/>
    <s v="SMB"/>
    <n v="6"/>
    <s v="PMATT 375821 - Migrating STAR and APLUS to Changeman _x000a_Note: Not Committing this project as it cannot be worked upon due to capacity crunch"/>
    <s v="CRIS BCAP"/>
    <x v="1"/>
    <s v="PL1, Assembler"/>
    <s v="SW-CRIS"/>
    <s v="Ruben Rodriguez "/>
    <x v="0"/>
    <x v="5"/>
    <x v="3"/>
    <x v="2"/>
    <s v="Feb-23"/>
    <x v="1"/>
    <n v="50"/>
    <m/>
    <m/>
    <m/>
    <m/>
    <m/>
    <m/>
    <m/>
    <m/>
    <m/>
    <m/>
    <m/>
    <m/>
    <m/>
    <m/>
    <m/>
    <m/>
    <m/>
    <m/>
    <m/>
    <m/>
    <m/>
    <m/>
  </r>
  <r>
    <x v="0"/>
    <s v="SMB"/>
    <n v="6"/>
    <s v="PMATT 375821 - Migrating STAR and APLUS to Changeman _x000a_Note: Not Committing this project as it cannot be worked upon due to capacity crunch"/>
    <s v="CRIS CASH"/>
    <x v="1"/>
    <s v="Assembler"/>
    <s v="SW-CRIS"/>
    <s v="Ruben Rodriguez "/>
    <x v="0"/>
    <x v="5"/>
    <x v="3"/>
    <x v="2"/>
    <s v="Feb-23"/>
    <x v="1"/>
    <n v="50"/>
    <m/>
    <m/>
    <m/>
    <m/>
    <m/>
    <m/>
    <m/>
    <m/>
    <m/>
    <m/>
    <m/>
    <m/>
    <m/>
    <m/>
    <m/>
    <m/>
    <m/>
    <m/>
    <m/>
    <m/>
    <m/>
    <m/>
  </r>
  <r>
    <x v="0"/>
    <s v="SMB"/>
    <n v="6"/>
    <s v="PMATT 375821 - Migrating STAR and APLUS to Changeman _x000a_Note: Not Committing this project as it cannot be worked upon due to capacity crunch"/>
    <s v="CRIS RC-RECON"/>
    <x v="1"/>
    <s v="Assembler"/>
    <s v="SW-CRIS"/>
    <s v="Ruben Rodriguez "/>
    <x v="0"/>
    <x v="5"/>
    <x v="3"/>
    <x v="2"/>
    <s v="Feb-23"/>
    <x v="1"/>
    <n v="50"/>
    <m/>
    <m/>
    <m/>
    <m/>
    <m/>
    <m/>
    <m/>
    <m/>
    <m/>
    <m/>
    <m/>
    <m/>
    <m/>
    <m/>
    <m/>
    <m/>
    <m/>
    <m/>
    <m/>
    <m/>
    <m/>
    <m/>
  </r>
  <r>
    <x v="0"/>
    <s v="SMB"/>
    <n v="6"/>
    <s v="PMATT 375821 - Migrating STAR and APLUS to Changeman _x000a_Note: Not Committing this project as it cannot be worked upon due to capacity crunch"/>
    <s v="CRIS SO"/>
    <x v="1"/>
    <s v="Cobol, IMS-DB, Assembler"/>
    <s v="SW-CRIS"/>
    <s v="Ruben Rodriguez "/>
    <x v="0"/>
    <x v="5"/>
    <x v="3"/>
    <x v="2"/>
    <s v="Feb-23"/>
    <x v="1"/>
    <n v="50"/>
    <m/>
    <m/>
    <m/>
    <m/>
    <m/>
    <m/>
    <m/>
    <m/>
    <m/>
    <m/>
    <m/>
    <m/>
    <m/>
    <m/>
    <m/>
    <m/>
    <m/>
    <m/>
    <m/>
    <m/>
    <m/>
    <m/>
  </r>
  <r>
    <x v="0"/>
    <s v="SMB"/>
    <n v="3"/>
    <s v="PMATT 375821 - Migrating STAR and APLUS to Changeman _x000a_Note: Not Committing this project as it cannot be worked upon due to capacity crunch"/>
    <s v="InstaRate"/>
    <x v="1"/>
    <s v="Cobol, DB2"/>
    <s v="SW-CRIS"/>
    <s v="Ruben Rodriguez "/>
    <x v="0"/>
    <x v="5"/>
    <x v="3"/>
    <x v="2"/>
    <s v="Feb-23"/>
    <x v="1"/>
    <n v="50"/>
    <m/>
    <m/>
    <m/>
    <m/>
    <m/>
    <m/>
    <m/>
    <m/>
    <m/>
    <m/>
    <m/>
    <m/>
    <m/>
    <m/>
    <m/>
    <m/>
    <m/>
    <m/>
    <m/>
    <m/>
    <m/>
    <m/>
  </r>
  <r>
    <x v="0"/>
    <s v="SMB"/>
    <n v="3"/>
    <s v="PMATT 375821 - Migrating STAR and APLUS to Changeman _x000a_Note: Not Committing this project as it cannot be worked upon due to capacity crunch"/>
    <s v="ECRIS-CR RSI"/>
    <x v="1"/>
    <s v="Cobol, DB2"/>
    <s v="SW-CRIS"/>
    <s v="Ruben Rodriguez "/>
    <x v="0"/>
    <x v="5"/>
    <x v="3"/>
    <x v="2"/>
    <s v="Feb-23"/>
    <x v="1"/>
    <n v="50"/>
    <m/>
    <m/>
    <m/>
    <m/>
    <m/>
    <m/>
    <m/>
    <m/>
    <m/>
    <m/>
    <m/>
    <m/>
    <m/>
    <m/>
    <m/>
    <m/>
    <m/>
    <m/>
    <m/>
    <m/>
    <m/>
    <m/>
  </r>
  <r>
    <x v="0"/>
    <s v="SMB"/>
    <n v="3"/>
    <s v="PMATT 375821 - Migrating STAR and APLUS to Changeman _x000a_Note: Not Committing this project as it cannot be worked upon due to capacity crunch"/>
    <s v="Miscellaneous Rating"/>
    <x v="1"/>
    <s v="Cobol, DB2"/>
    <s v="SW-CRIS"/>
    <s v="Ruben Rodriguez "/>
    <x v="0"/>
    <x v="5"/>
    <x v="3"/>
    <x v="2"/>
    <s v="Feb-23"/>
    <x v="1"/>
    <n v="50"/>
    <m/>
    <m/>
    <m/>
    <m/>
    <m/>
    <m/>
    <m/>
    <m/>
    <m/>
    <m/>
    <m/>
    <m/>
    <m/>
    <m/>
    <m/>
    <m/>
    <m/>
    <m/>
    <m/>
    <m/>
    <m/>
    <m/>
  </r>
  <r>
    <x v="0"/>
    <s v="SMB"/>
    <n v="6"/>
    <s v="PMATT 375821 - Migrating STAR and APLUS to Changeman _x000a_Note: Not Committing this project as it cannot be worked upon due to capacity crunch"/>
    <s v="CRIS BILLDAY"/>
    <x v="1"/>
    <s v="Cobol, IMS-DB"/>
    <s v="SW-CRIS"/>
    <s v="Ruben Rodriguez "/>
    <x v="0"/>
    <x v="5"/>
    <x v="3"/>
    <x v="2"/>
    <s v="Feb-23"/>
    <x v="1"/>
    <n v="50"/>
    <m/>
    <m/>
    <m/>
    <m/>
    <m/>
    <m/>
    <m/>
    <m/>
    <m/>
    <m/>
    <m/>
    <m/>
    <m/>
    <m/>
    <m/>
    <m/>
    <m/>
    <m/>
    <m/>
    <m/>
    <m/>
    <m/>
  </r>
  <r>
    <x v="0"/>
    <s v="SMB"/>
    <n v="6"/>
    <s v="PMATT 375821 - Migrating STAR and APLUS to Changeman _x000a_Note: Not Committing this project as it cannot be worked upon due to capacity crunch"/>
    <s v="CRIS ADST"/>
    <x v="1"/>
    <s v="Cobol, IMS-DB"/>
    <s v="SW-CRIS"/>
    <s v="Ruben Rodriguez "/>
    <x v="0"/>
    <x v="5"/>
    <x v="3"/>
    <x v="2"/>
    <s v="Feb-23"/>
    <x v="1"/>
    <n v="50"/>
    <m/>
    <m/>
    <m/>
    <m/>
    <m/>
    <m/>
    <m/>
    <m/>
    <m/>
    <m/>
    <m/>
    <m/>
    <m/>
    <m/>
    <m/>
    <m/>
    <m/>
    <m/>
    <m/>
    <m/>
    <m/>
    <m/>
  </r>
  <r>
    <x v="1"/>
    <s v="MWR"/>
    <n v="4"/>
    <s v="MWR R23.06 SECB Lib and Env Setup"/>
    <s v="ADR"/>
    <x v="1"/>
    <s v="Cobol, DB2"/>
    <s v="SW-CRIS"/>
    <s v="Ruben Rodriguez "/>
    <x v="0"/>
    <x v="5"/>
    <x v="3"/>
    <x v="15"/>
    <s v="Jun-23"/>
    <x v="0"/>
    <n v="296"/>
    <m/>
    <m/>
    <m/>
    <m/>
    <m/>
    <m/>
    <m/>
    <m/>
    <m/>
    <m/>
    <m/>
    <m/>
    <m/>
    <m/>
    <m/>
    <m/>
    <m/>
    <n v="80"/>
    <n v="80"/>
    <n v="80"/>
    <n v="40"/>
    <n v="16"/>
  </r>
  <r>
    <x v="1"/>
    <s v="MWR"/>
    <n v="6"/>
    <s v="Management Class Change for ACTIVELOG file"/>
    <s v="CRIS CASH"/>
    <x v="1"/>
    <s v="Assembler"/>
    <s v="SW-CRIS"/>
    <s v="Ruben Rodriguez "/>
    <x v="0"/>
    <x v="5"/>
    <x v="3"/>
    <x v="13"/>
    <s v="Jan-23"/>
    <x v="0"/>
    <n v="100"/>
    <m/>
    <m/>
    <m/>
    <m/>
    <m/>
    <m/>
    <m/>
    <m/>
    <m/>
    <m/>
    <m/>
    <m/>
    <m/>
    <m/>
    <n v="25"/>
    <n v="50"/>
    <n v="25"/>
    <m/>
    <m/>
    <m/>
    <m/>
    <m/>
  </r>
  <r>
    <x v="1"/>
    <s v="MWR"/>
    <n v="4"/>
    <s v="Multiple MWRs created - Nov'22 Dallas 2022 MIT Mainframe DR exercise"/>
    <s v="ADR"/>
    <x v="1"/>
    <s v="Cobol, DB2"/>
    <s v="SW-CRIS"/>
    <s v="Ruben Rodriguez "/>
    <x v="0"/>
    <x v="5"/>
    <x v="3"/>
    <x v="5"/>
    <s v="Nov-22"/>
    <x v="0"/>
    <n v="323"/>
    <m/>
    <m/>
    <m/>
    <m/>
    <m/>
    <m/>
    <m/>
    <m/>
    <m/>
    <m/>
    <m/>
    <m/>
    <m/>
    <m/>
    <n v="323"/>
    <m/>
    <m/>
    <m/>
    <m/>
    <m/>
    <m/>
    <m/>
  </r>
  <r>
    <x v="1"/>
    <s v="MWR"/>
    <n v="4"/>
    <s v="2005517 - CRIS SW Billing BPP2 DataServe Refresh Automation (ADR)    "/>
    <s v="ADR"/>
    <x v="1"/>
    <s v="Cobol, DB2"/>
    <s v="SW-CRIS"/>
    <s v="Ruben Rodriguez "/>
    <x v="0"/>
    <x v="5"/>
    <x v="3"/>
    <x v="1"/>
    <s v="Dec-22"/>
    <x v="0"/>
    <n v="100"/>
    <m/>
    <m/>
    <m/>
    <m/>
    <m/>
    <m/>
    <m/>
    <m/>
    <m/>
    <m/>
    <m/>
    <m/>
    <m/>
    <m/>
    <n v="50"/>
    <n v="50"/>
    <m/>
    <m/>
    <m/>
    <m/>
    <m/>
    <m/>
  </r>
  <r>
    <x v="1"/>
    <s v="MWR"/>
    <n v="4"/>
    <s v="2005518 - CRIS SW Billing BPP2 DataServe Refresh Automation (FSP)    "/>
    <s v="FSP"/>
    <x v="1"/>
    <s v="Cobol, DB2"/>
    <s v="SW-CRIS"/>
    <s v="Ruben Rodriguez "/>
    <x v="0"/>
    <x v="5"/>
    <x v="3"/>
    <x v="1"/>
    <s v="Dec-22"/>
    <x v="0"/>
    <n v="100"/>
    <m/>
    <m/>
    <m/>
    <m/>
    <m/>
    <m/>
    <m/>
    <m/>
    <m/>
    <m/>
    <m/>
    <m/>
    <m/>
    <m/>
    <n v="50"/>
    <n v="50"/>
    <m/>
    <m/>
    <m/>
    <m/>
    <m/>
    <m/>
  </r>
  <r>
    <x v="1"/>
    <s v="MWR"/>
    <n v="4"/>
    <s v="xxxxx - R23.02 SECB LC700 Libraries creation &amp; various Environment creations (ADR)"/>
    <s v="ADR"/>
    <x v="1"/>
    <s v="Cobol, DB2"/>
    <s v="SW-CRIS"/>
    <s v="Ruben Rodriguez "/>
    <x v="0"/>
    <x v="5"/>
    <x v="3"/>
    <x v="2"/>
    <s v="Feb-23"/>
    <x v="1"/>
    <n v="148"/>
    <m/>
    <m/>
    <m/>
    <m/>
    <m/>
    <m/>
    <m/>
    <m/>
    <m/>
    <m/>
    <m/>
    <m/>
    <m/>
    <m/>
    <n v="133"/>
    <n v="5"/>
    <n v="5"/>
    <n v="5"/>
    <m/>
    <m/>
    <m/>
    <m/>
  </r>
  <r>
    <x v="1"/>
    <s v="MWR"/>
    <n v="4"/>
    <s v="xxxxx - R23.02 SECB LC700 Libraries creation &amp; various Environment creations (FSP)"/>
    <s v="FSP"/>
    <x v="1"/>
    <s v="Cobol, DB2"/>
    <s v="SW-CRIS"/>
    <s v="Ruben Rodriguez "/>
    <x v="0"/>
    <x v="5"/>
    <x v="3"/>
    <x v="2"/>
    <s v="Feb-23"/>
    <x v="1"/>
    <n v="148"/>
    <m/>
    <m/>
    <m/>
    <m/>
    <m/>
    <m/>
    <m/>
    <m/>
    <m/>
    <m/>
    <m/>
    <m/>
    <m/>
    <m/>
    <n v="133"/>
    <n v="5"/>
    <n v="5"/>
    <n v="5"/>
    <m/>
    <m/>
    <m/>
    <m/>
  </r>
  <r>
    <x v="1"/>
    <s v="MWR"/>
    <n v="3"/>
    <s v="xxxxx - R23.02 - Env Setup"/>
    <s v="ECRIS-CR RSI"/>
    <x v="1"/>
    <s v="Cobol, DB2"/>
    <s v="SW-CRIS"/>
    <s v="Ruben Rodriguez "/>
    <x v="0"/>
    <x v="5"/>
    <x v="3"/>
    <x v="2"/>
    <s v="Feb-23"/>
    <x v="0"/>
    <n v="60"/>
    <m/>
    <m/>
    <m/>
    <m/>
    <m/>
    <m/>
    <m/>
    <m/>
    <m/>
    <m/>
    <m/>
    <m/>
    <m/>
    <m/>
    <n v="30"/>
    <n v="20"/>
    <n v="5"/>
    <n v="5"/>
    <m/>
    <m/>
    <m/>
    <m/>
  </r>
  <r>
    <x v="1"/>
    <s v="MWR"/>
    <n v="4"/>
    <s v="MCI Data to Downstream application"/>
    <s v="FSP"/>
    <x v="1"/>
    <s v="Cobol, DB2"/>
    <s v="SW-CRIS"/>
    <s v="Ruben Rodriguez "/>
    <x v="0"/>
    <x v="5"/>
    <x v="3"/>
    <x v="1"/>
    <s v="Dec-22"/>
    <x v="0"/>
    <n v="50"/>
    <m/>
    <m/>
    <m/>
    <m/>
    <m/>
    <m/>
    <m/>
    <m/>
    <m/>
    <m/>
    <m/>
    <m/>
    <m/>
    <n v="30"/>
    <n v="10"/>
    <n v="10"/>
    <m/>
    <m/>
    <m/>
    <m/>
    <m/>
    <m/>
  </r>
  <r>
    <x v="0"/>
    <s v="PID"/>
    <m/>
    <s v="AT&amp;T Global Logon authentication cookie is sunsetting!"/>
    <s v="ATTM SMRT"/>
    <x v="0"/>
    <s v="JAVA"/>
    <s v="MA-SOAP"/>
    <s v="James Radtke"/>
    <x v="1"/>
    <x v="8"/>
    <x v="4"/>
    <x v="3"/>
    <s v="On hold"/>
    <x v="1"/>
    <n v="200"/>
    <m/>
    <m/>
    <m/>
    <m/>
    <m/>
    <m/>
    <m/>
    <m/>
    <m/>
    <m/>
    <m/>
    <s v=" "/>
    <s v=" "/>
    <s v=" "/>
    <s v=" "/>
    <s v=" "/>
    <s v=" "/>
    <m/>
    <m/>
    <m/>
    <m/>
    <m/>
  </r>
  <r>
    <x v="0"/>
    <s v="PID"/>
    <m/>
    <s v="GAL Cookie replacement - OIDC for Galaxy"/>
    <s v="GALAXY ACS"/>
    <x v="0"/>
    <s v="JAVA"/>
    <s v="Gal-SAF"/>
    <s v="James Koernig"/>
    <x v="1"/>
    <x v="9"/>
    <x v="4"/>
    <x v="9"/>
    <s v="Aug-22"/>
    <x v="1"/>
    <n v="320"/>
    <m/>
    <m/>
    <m/>
    <m/>
    <m/>
    <m/>
    <m/>
    <m/>
    <m/>
    <m/>
    <m/>
    <s v=" "/>
    <s v=" "/>
    <s v=" "/>
    <s v=" "/>
    <m/>
    <s v=" "/>
    <m/>
    <m/>
    <m/>
    <m/>
    <m/>
  </r>
  <r>
    <x v="0"/>
    <s v="PID"/>
    <m/>
    <s v="BIS transformation (Test Only)"/>
    <s v="RNS"/>
    <x v="0"/>
    <s v="C, C++"/>
    <s v="Freedom C Apps"/>
    <s v="James Koernig"/>
    <x v="1"/>
    <x v="9"/>
    <x v="4"/>
    <x v="9"/>
    <s v="Aug-22"/>
    <x v="1"/>
    <n v="240"/>
    <m/>
    <m/>
    <m/>
    <m/>
    <m/>
    <m/>
    <m/>
    <m/>
    <m/>
    <m/>
    <n v="120"/>
    <n v="120"/>
    <s v=" "/>
    <s v=" "/>
    <s v=" "/>
    <m/>
    <s v=" "/>
    <m/>
    <m/>
    <m/>
    <m/>
    <m/>
  </r>
  <r>
    <x v="0"/>
    <s v="PID"/>
    <m/>
    <s v="DSAPDDI (MF-Mid Range)"/>
    <s v="RNS"/>
    <x v="0"/>
    <s v="C, C++"/>
    <s v="Freedom C Apps"/>
    <s v="James Koernig"/>
    <x v="1"/>
    <x v="9"/>
    <x v="4"/>
    <x v="3"/>
    <s v="On hold"/>
    <x v="1"/>
    <n v="800"/>
    <m/>
    <m/>
    <m/>
    <m/>
    <m/>
    <m/>
    <m/>
    <m/>
    <m/>
    <m/>
    <m/>
    <s v=" "/>
    <s v=" "/>
    <s v=" "/>
    <s v=" "/>
    <s v=" "/>
    <s v=" "/>
    <m/>
    <m/>
    <m/>
    <m/>
    <m/>
  </r>
  <r>
    <x v="0"/>
    <s v="PID"/>
    <m/>
    <s v="FL 562 NPA Overlay with 728"/>
    <s v="RNS"/>
    <x v="0"/>
    <s v="C, C++"/>
    <s v="Freedom C Apps"/>
    <s v="James Koernig"/>
    <x v="1"/>
    <x v="9"/>
    <x v="4"/>
    <x v="13"/>
    <s v="Jan-23"/>
    <x v="0"/>
    <n v="130"/>
    <m/>
    <m/>
    <m/>
    <m/>
    <m/>
    <m/>
    <m/>
    <m/>
    <m/>
    <m/>
    <m/>
    <s v=" "/>
    <s v=" "/>
    <s v=" "/>
    <s v=" "/>
    <s v=" "/>
    <s v=" "/>
    <m/>
    <m/>
    <m/>
    <m/>
    <m/>
  </r>
  <r>
    <x v="0"/>
    <s v="PID"/>
    <m/>
    <s v="Legacy Order Blocking Phase 2"/>
    <s v="RNS"/>
    <x v="0"/>
    <s v="C, C++"/>
    <s v="Freedom C Apps"/>
    <s v="James Koernig"/>
    <x v="1"/>
    <x v="9"/>
    <x v="4"/>
    <x v="13"/>
    <s v="Jan-23"/>
    <x v="0"/>
    <n v="2200"/>
    <m/>
    <m/>
    <m/>
    <m/>
    <m/>
    <m/>
    <m/>
    <m/>
    <m/>
    <m/>
    <m/>
    <n v="0"/>
    <n v="0"/>
    <n v="440"/>
    <n v="440"/>
    <n v="350"/>
    <n v="350"/>
    <n v="350"/>
    <n v="350"/>
    <m/>
    <m/>
    <m/>
  </r>
  <r>
    <x v="0"/>
    <s v="PID"/>
    <m/>
    <s v="PID  504548/401127a - CAPM-EOSL Finish U2L Migration"/>
    <s v="RNS"/>
    <x v="0"/>
    <s v="C, C++"/>
    <s v="Freedom C Apps"/>
    <s v="James Koernig"/>
    <x v="1"/>
    <x v="9"/>
    <x v="4"/>
    <x v="3"/>
    <s v="On hold"/>
    <x v="1"/>
    <n v="60"/>
    <m/>
    <m/>
    <m/>
    <m/>
    <m/>
    <m/>
    <m/>
    <m/>
    <m/>
    <m/>
    <m/>
    <s v=" "/>
    <s v=" "/>
    <s v=" "/>
    <s v=" "/>
    <s v=" "/>
    <s v=" "/>
    <m/>
    <m/>
    <m/>
    <m/>
    <m/>
  </r>
  <r>
    <x v="0"/>
    <s v="PID"/>
    <m/>
    <s v="PID 405096 FIRST-ASSET and Agent Desktops(Telco Authorization)"/>
    <s v="RNS"/>
    <x v="0"/>
    <s v="C, C++"/>
    <s v="Freedom C Apps"/>
    <s v="James Koernig"/>
    <x v="1"/>
    <x v="9"/>
    <x v="4"/>
    <x v="3"/>
    <s v="On hold"/>
    <x v="1"/>
    <s v="TBD"/>
    <m/>
    <m/>
    <m/>
    <m/>
    <m/>
    <m/>
    <m/>
    <m/>
    <m/>
    <m/>
    <m/>
    <s v=" "/>
    <s v=" "/>
    <s v=" "/>
    <s v=" "/>
    <s v=" "/>
    <s v=" "/>
    <m/>
    <m/>
    <m/>
    <m/>
    <m/>
  </r>
  <r>
    <x v="0"/>
    <s v="PID"/>
    <m/>
    <s v="SPI SOCS (Encryption/Description)"/>
    <s v="RNS"/>
    <x v="0"/>
    <s v="C, C++"/>
    <s v="Freedom C Apps"/>
    <s v="James Koernig"/>
    <x v="1"/>
    <x v="9"/>
    <x v="4"/>
    <x v="3"/>
    <s v="On hold"/>
    <x v="1"/>
    <n v="960"/>
    <m/>
    <m/>
    <m/>
    <m/>
    <m/>
    <m/>
    <m/>
    <m/>
    <m/>
    <m/>
    <m/>
    <s v=" "/>
    <s v=" "/>
    <s v=" "/>
    <s v=" "/>
    <s v=" "/>
    <s v=" "/>
    <m/>
    <m/>
    <m/>
    <m/>
    <m/>
  </r>
  <r>
    <x v="0"/>
    <s v="PID"/>
    <m/>
    <s v="Unix to Unix upgrade - RNS"/>
    <s v="RNS"/>
    <x v="0"/>
    <s v="C, C++"/>
    <s v="Freedom C Apps"/>
    <s v="James Koernig"/>
    <x v="1"/>
    <x v="9"/>
    <x v="4"/>
    <x v="10"/>
    <s v="Dec-23"/>
    <x v="1"/>
    <n v="5760"/>
    <m/>
    <m/>
    <m/>
    <m/>
    <m/>
    <m/>
    <m/>
    <m/>
    <m/>
    <m/>
    <m/>
    <s v=" "/>
    <s v=" "/>
    <s v=" "/>
    <s v=" "/>
    <s v=" "/>
    <s v=" "/>
    <m/>
    <m/>
    <m/>
    <m/>
    <m/>
  </r>
  <r>
    <x v="0"/>
    <s v="PID"/>
    <m/>
    <s v="GAL Cookie replacement - OIDC for Safari"/>
    <s v="SAFARI-MR"/>
    <x v="0"/>
    <s v="JAVA"/>
    <s v="Gal-SAF"/>
    <s v="James Koernig"/>
    <x v="1"/>
    <x v="9"/>
    <x v="4"/>
    <x v="9"/>
    <s v="Aug-22"/>
    <x v="1"/>
    <n v="320"/>
    <m/>
    <m/>
    <m/>
    <m/>
    <m/>
    <m/>
    <m/>
    <m/>
    <m/>
    <m/>
    <m/>
    <s v=" "/>
    <s v=" "/>
    <s v=" "/>
    <s v=" "/>
    <m/>
    <s v=" "/>
    <m/>
    <m/>
    <m/>
    <m/>
    <m/>
  </r>
  <r>
    <x v="0"/>
    <s v="SMB"/>
    <m/>
    <s v="Introscope Tool Retirement"/>
    <s v="SOAP"/>
    <x v="0"/>
    <s v="JAVA"/>
    <s v="MA-SOAP"/>
    <s v="James Radtke"/>
    <x v="1"/>
    <x v="8"/>
    <x v="4"/>
    <x v="1"/>
    <s v="Dec-22"/>
    <x v="0"/>
    <n v="360"/>
    <m/>
    <m/>
    <m/>
    <m/>
    <m/>
    <m/>
    <m/>
    <m/>
    <m/>
    <m/>
    <m/>
    <n v="180"/>
    <n v="180"/>
    <s v=" "/>
    <s v=" "/>
    <s v=" "/>
    <s v=" "/>
    <m/>
    <m/>
    <m/>
    <m/>
    <m/>
  </r>
  <r>
    <x v="0"/>
    <s v="PID"/>
    <m/>
    <s v="Move Ticketing functionality from ATTM CRM to LS CRM"/>
    <s v="SOAP"/>
    <x v="0"/>
    <s v="JAVA"/>
    <s v="MA-SOAP"/>
    <s v="James Radtke"/>
    <x v="1"/>
    <x v="8"/>
    <x v="4"/>
    <x v="19"/>
    <s v="Apr-23"/>
    <x v="1"/>
    <n v="400"/>
    <m/>
    <m/>
    <m/>
    <m/>
    <m/>
    <m/>
    <m/>
    <m/>
    <m/>
    <m/>
    <m/>
    <s v=" "/>
    <s v=" "/>
    <s v=" "/>
    <s v=" "/>
    <s v=" "/>
    <s v=" "/>
    <m/>
    <m/>
    <m/>
    <m/>
    <m/>
  </r>
  <r>
    <x v="0"/>
    <s v="PID"/>
    <m/>
    <s v="DCC RET 8716 CX0448 EMBUS ESB (PMT 500347 / PID 403741)"/>
    <s v="RNS"/>
    <x v="0"/>
    <s v="C, C++"/>
    <s v="Freedom C Apps"/>
    <s v="James Koernig"/>
    <x v="1"/>
    <x v="9"/>
    <x v="4"/>
    <x v="2"/>
    <s v="Feb-23"/>
    <x v="0"/>
    <n v="300"/>
    <m/>
    <m/>
    <m/>
    <m/>
    <m/>
    <m/>
    <m/>
    <m/>
    <m/>
    <m/>
    <m/>
    <s v=" "/>
    <s v=" "/>
    <s v=" "/>
    <s v=" "/>
    <s v=" "/>
    <s v=" "/>
    <n v="200"/>
    <n v="100"/>
    <m/>
    <m/>
    <m/>
  </r>
  <r>
    <x v="0"/>
    <s v="PID"/>
    <m/>
    <s v="SOAP PMT - 503122 &amp; PID - 325140ba - Modernization"/>
    <s v="SOAP"/>
    <x v="0"/>
    <s v="JAVA"/>
    <s v="MA-SOAP"/>
    <s v="James Radtke"/>
    <x v="1"/>
    <x v="8"/>
    <x v="4"/>
    <x v="21"/>
    <s v="May-23"/>
    <x v="0"/>
    <n v="5800"/>
    <m/>
    <m/>
    <m/>
    <m/>
    <m/>
    <m/>
    <m/>
    <m/>
    <m/>
    <m/>
    <m/>
    <s v=" "/>
    <s v=" "/>
    <s v=" "/>
    <s v=" "/>
    <m/>
    <m/>
    <n v="360"/>
    <n v="360"/>
    <n v="180"/>
    <n v="180"/>
    <m/>
  </r>
  <r>
    <x v="0"/>
    <s v="PID"/>
    <m/>
    <s v="AT&amp;T Global Logon authentication cookie is sunsetting!"/>
    <s v="UC DID"/>
    <x v="0"/>
    <s v="JAVA"/>
    <s v="MA-SOAP"/>
    <s v="James Radtke"/>
    <x v="1"/>
    <x v="8"/>
    <x v="4"/>
    <x v="3"/>
    <s v="On hold"/>
    <x v="1"/>
    <n v="200"/>
    <m/>
    <m/>
    <m/>
    <m/>
    <m/>
    <m/>
    <m/>
    <m/>
    <m/>
    <m/>
    <m/>
    <s v=" "/>
    <s v=" "/>
    <s v=" "/>
    <s v=" "/>
    <s v=" "/>
    <s v=" "/>
    <m/>
    <m/>
    <m/>
    <m/>
    <m/>
  </r>
  <r>
    <x v="0"/>
    <s v="PID"/>
    <m/>
    <s v="DUE 3/28: 505304, 410435, , OOM/Resources, DCC MOV 8711 ASON ROS TCS"/>
    <s v="UC DID"/>
    <x v="0"/>
    <s v="JAVA"/>
    <s v="MA-SOAP"/>
    <s v="James Radtke"/>
    <x v="1"/>
    <x v="8"/>
    <x v="4"/>
    <x v="18"/>
    <s v="Sep-23"/>
    <x v="1"/>
    <n v="75"/>
    <m/>
    <m/>
    <m/>
    <m/>
    <m/>
    <m/>
    <m/>
    <m/>
    <m/>
    <m/>
    <m/>
    <s v=" "/>
    <s v=" "/>
    <s v=" "/>
    <s v=" "/>
    <s v=" "/>
    <s v=" "/>
    <m/>
    <m/>
    <m/>
    <m/>
    <m/>
  </r>
  <r>
    <x v="0"/>
    <s v="SMB"/>
    <m/>
    <s v="Upgrade Connect Direct"/>
    <s v="GALAXY ACS"/>
    <x v="0"/>
    <s v="JAVA"/>
    <s v="Gal-SAF"/>
    <s v="James Koernig"/>
    <x v="1"/>
    <x v="9"/>
    <x v="4"/>
    <x v="6"/>
    <s v="Sep-22"/>
    <x v="0"/>
    <n v="200"/>
    <m/>
    <m/>
    <m/>
    <m/>
    <m/>
    <m/>
    <m/>
    <m/>
    <m/>
    <m/>
    <n v="100"/>
    <n v="100"/>
    <m/>
    <m/>
    <m/>
    <m/>
    <m/>
    <m/>
    <m/>
    <m/>
    <m/>
    <m/>
  </r>
  <r>
    <x v="1"/>
    <s v="Maintenance"/>
    <m/>
    <s v="TL-Mgmt's - Tushar Vispute"/>
    <s v="GRP-Freedom C Apps"/>
    <x v="0"/>
    <s v="C, C++"/>
    <s v="Freedom C Apps"/>
    <s v="James Koernig"/>
    <x v="1"/>
    <x v="9"/>
    <x v="4"/>
    <x v="0"/>
    <s v="Ongoing"/>
    <x v="0"/>
    <n v="126"/>
    <m/>
    <m/>
    <m/>
    <m/>
    <m/>
    <m/>
    <m/>
    <m/>
    <m/>
    <m/>
    <n v="60"/>
    <n v="60"/>
    <n v="60"/>
    <n v="60"/>
    <n v="60"/>
    <n v="60"/>
    <n v="60"/>
    <n v="44"/>
    <n v="44"/>
    <n v="44"/>
    <n v="44"/>
    <n v="44"/>
  </r>
  <r>
    <x v="1"/>
    <s v="Maintenance"/>
    <m/>
    <s v="TL-Mgmt's - Tushar Vispute"/>
    <s v="GRP-Gal-SAF"/>
    <x v="0"/>
    <s v="JAVA"/>
    <s v="Gal-SAF"/>
    <s v="James Koernig"/>
    <x v="1"/>
    <x v="9"/>
    <x v="4"/>
    <x v="0"/>
    <s v="Ongoing"/>
    <x v="0"/>
    <n v="126"/>
    <m/>
    <m/>
    <m/>
    <m/>
    <m/>
    <m/>
    <m/>
    <m/>
    <m/>
    <m/>
    <n v="60"/>
    <n v="60"/>
    <n v="60"/>
    <n v="60"/>
    <n v="60"/>
    <n v="60"/>
    <n v="60"/>
    <n v="44"/>
    <n v="44"/>
    <n v="44"/>
    <n v="44"/>
    <n v="44"/>
  </r>
  <r>
    <x v="1"/>
    <s v="Maintenance"/>
    <m/>
    <s v="TL-Mgmt's - Ankita Mittal"/>
    <s v="GRP-MA-SOAP"/>
    <x v="0"/>
    <s v="JAVA"/>
    <s v="MA-SOAP"/>
    <s v="James Radtke"/>
    <x v="1"/>
    <x v="8"/>
    <x v="4"/>
    <x v="0"/>
    <s v="Ongoing"/>
    <x v="0"/>
    <n v="126"/>
    <m/>
    <m/>
    <m/>
    <m/>
    <m/>
    <m/>
    <m/>
    <m/>
    <m/>
    <m/>
    <n v="60"/>
    <n v="60"/>
    <n v="60"/>
    <n v="60"/>
    <n v="60"/>
    <n v="60"/>
    <n v="60"/>
    <n v="88"/>
    <n v="88"/>
    <n v="88"/>
    <n v="88"/>
    <n v="88"/>
  </r>
  <r>
    <x v="1"/>
    <s v="Maintenance"/>
    <m/>
    <s v="Maintenance of ATTM SMRT"/>
    <s v="ATTM SMRT"/>
    <x v="0"/>
    <s v="JAVA"/>
    <s v="MA-SOAP"/>
    <s v="James Radtke"/>
    <x v="1"/>
    <x v="8"/>
    <x v="4"/>
    <x v="0"/>
    <s v="Ongoing"/>
    <x v="0"/>
    <n v="1232"/>
    <m/>
    <m/>
    <m/>
    <m/>
    <m/>
    <m/>
    <m/>
    <m/>
    <m/>
    <m/>
    <n v="176"/>
    <n v="176"/>
    <n v="176"/>
    <n v="176"/>
    <n v="176"/>
    <n v="176"/>
    <n v="176"/>
    <n v="176"/>
    <n v="176"/>
    <n v="176"/>
    <n v="176"/>
    <n v="176"/>
  </r>
  <r>
    <x v="1"/>
    <s v="Maintenance"/>
    <m/>
    <s v="Maintenance of GRMP Admin Tool"/>
    <s v="GRMP Admin Tool"/>
    <x v="0"/>
    <s v="JAVA"/>
    <s v="MA-SOAP"/>
    <s v="James Radtke"/>
    <x v="1"/>
    <x v="8"/>
    <x v="4"/>
    <x v="0"/>
    <s v="Ongoing"/>
    <x v="0"/>
    <n v="308"/>
    <m/>
    <m/>
    <m/>
    <m/>
    <m/>
    <m/>
    <m/>
    <m/>
    <m/>
    <m/>
    <n v="44"/>
    <n v="44"/>
    <n v="44"/>
    <n v="44"/>
    <n v="44"/>
    <n v="44"/>
    <n v="44"/>
    <n v="44"/>
    <n v="44"/>
    <n v="44"/>
    <n v="44"/>
    <n v="44"/>
  </r>
  <r>
    <x v="1"/>
    <s v="Maintenance"/>
    <m/>
    <s v="Maintenance of NPAR"/>
    <s v="NPAR"/>
    <x v="0"/>
    <s v="JAVA"/>
    <s v="MA-SOAP"/>
    <s v="James Radtke"/>
    <x v="1"/>
    <x v="8"/>
    <x v="4"/>
    <x v="0"/>
    <s v="Ongoing"/>
    <x v="0"/>
    <n v="924"/>
    <m/>
    <m/>
    <m/>
    <m/>
    <m/>
    <m/>
    <m/>
    <m/>
    <m/>
    <m/>
    <n v="132"/>
    <n v="132"/>
    <n v="132"/>
    <n v="132"/>
    <n v="88"/>
    <n v="88"/>
    <n v="88"/>
    <n v="44"/>
    <n v="44"/>
    <n v="44"/>
    <n v="44"/>
    <n v="44"/>
  </r>
  <r>
    <x v="1"/>
    <s v="Maintenance"/>
    <m/>
    <s v="Maintenance of SOAP"/>
    <s v="SOAP"/>
    <x v="0"/>
    <s v="JAVA"/>
    <s v="MA-SOAP"/>
    <s v="James Radtke"/>
    <x v="1"/>
    <x v="8"/>
    <x v="4"/>
    <x v="0"/>
    <s v="Ongoing"/>
    <x v="0"/>
    <n v="1848"/>
    <m/>
    <m/>
    <m/>
    <m/>
    <m/>
    <m/>
    <m/>
    <m/>
    <m/>
    <m/>
    <n v="264"/>
    <n v="264"/>
    <n v="264"/>
    <n v="264"/>
    <n v="176"/>
    <n v="176"/>
    <n v="176"/>
    <n v="176"/>
    <n v="176"/>
    <n v="176"/>
    <n v="176"/>
    <n v="176"/>
  </r>
  <r>
    <x v="1"/>
    <s v="Maintenance"/>
    <m/>
    <s v="Maintenance of UC DID"/>
    <s v="UC DID"/>
    <x v="0"/>
    <s v="JAVA"/>
    <s v="MA-SOAP"/>
    <s v="James Radtke"/>
    <x v="1"/>
    <x v="8"/>
    <x v="4"/>
    <x v="0"/>
    <s v="Ongoing"/>
    <x v="0"/>
    <n v="2464"/>
    <m/>
    <m/>
    <m/>
    <m/>
    <m/>
    <m/>
    <m/>
    <m/>
    <m/>
    <m/>
    <n v="352"/>
    <n v="352"/>
    <n v="352"/>
    <n v="352"/>
    <n v="176"/>
    <n v="176"/>
    <n v="176"/>
    <n v="176"/>
    <n v="176"/>
    <n v="176"/>
    <n v="176"/>
    <n v="176"/>
  </r>
  <r>
    <x v="1"/>
    <s v="Maintenance"/>
    <m/>
    <s v="Maintenance of GALAXY ACS"/>
    <s v="GALAXY ACS"/>
    <x v="0"/>
    <s v="JAVA"/>
    <s v="Gal-SAF"/>
    <s v="James Koernig"/>
    <x v="1"/>
    <x v="9"/>
    <x v="4"/>
    <x v="0"/>
    <s v="Ongoing"/>
    <x v="0"/>
    <n v="1232"/>
    <m/>
    <m/>
    <m/>
    <m/>
    <m/>
    <m/>
    <m/>
    <m/>
    <m/>
    <m/>
    <n v="176"/>
    <n v="176"/>
    <n v="176"/>
    <n v="176"/>
    <n v="176"/>
    <n v="176"/>
    <n v="176"/>
    <n v="176"/>
    <n v="176"/>
    <n v="176"/>
    <n v="176"/>
    <n v="176"/>
  </r>
  <r>
    <x v="1"/>
    <s v="Maintenance"/>
    <m/>
    <s v="Maintenance of SAFARI-MR"/>
    <s v="SAFARI-MR"/>
    <x v="0"/>
    <s v="JAVA"/>
    <s v="Gal-SAF"/>
    <s v="James Koernig"/>
    <x v="1"/>
    <x v="9"/>
    <x v="4"/>
    <x v="0"/>
    <s v="Ongoing"/>
    <x v="0"/>
    <n v="1848"/>
    <m/>
    <m/>
    <m/>
    <m/>
    <m/>
    <m/>
    <m/>
    <m/>
    <m/>
    <m/>
    <n v="264"/>
    <n v="264"/>
    <n v="264"/>
    <n v="264"/>
    <n v="176"/>
    <n v="176"/>
    <n v="176"/>
    <n v="176"/>
    <n v="176"/>
    <n v="176"/>
    <n v="176"/>
    <n v="176"/>
  </r>
  <r>
    <x v="1"/>
    <s v="Maintenance"/>
    <m/>
    <s v="Maintenance of RNS"/>
    <s v="RNS"/>
    <x v="0"/>
    <s v="C, C++"/>
    <s v="Freedom C Apps"/>
    <s v="James Koernig"/>
    <x v="1"/>
    <x v="9"/>
    <x v="4"/>
    <x v="0"/>
    <s v="Ongoing"/>
    <x v="0"/>
    <n v="4928"/>
    <m/>
    <m/>
    <m/>
    <m/>
    <m/>
    <m/>
    <m/>
    <m/>
    <m/>
    <m/>
    <n v="704"/>
    <n v="704"/>
    <n v="704"/>
    <n v="704"/>
    <n v="352"/>
    <n v="352"/>
    <n v="352"/>
    <n v="352"/>
    <n v="352"/>
    <n v="352"/>
    <n v="352"/>
    <n v="352"/>
  </r>
  <r>
    <x v="1"/>
    <s v="Maintenance"/>
    <m/>
    <s v="Maintenance of Scrooge"/>
    <s v="Scrooge"/>
    <x v="0"/>
    <s v="C, C++"/>
    <s v="Freedom C Apps"/>
    <s v="James Koernig"/>
    <x v="1"/>
    <x v="9"/>
    <x v="4"/>
    <x v="0"/>
    <s v="Ongoing"/>
    <x v="0"/>
    <n v="616"/>
    <m/>
    <m/>
    <m/>
    <m/>
    <m/>
    <m/>
    <m/>
    <m/>
    <m/>
    <m/>
    <n v="88"/>
    <n v="88"/>
    <n v="88"/>
    <n v="88"/>
    <n v="88"/>
    <n v="88"/>
    <n v="88"/>
    <n v="88"/>
    <n v="88"/>
    <n v="88"/>
    <n v="88"/>
    <n v="88"/>
  </r>
  <r>
    <x v="1"/>
    <s v="RD"/>
    <m/>
    <s v="Daily RD Implemenation"/>
    <s v="BPM RD"/>
    <x v="0"/>
    <s v="RD"/>
    <s v="BPM RD"/>
    <s v="Angie Farazier"/>
    <x v="2"/>
    <x v="10"/>
    <x v="4"/>
    <x v="0"/>
    <s v="Ongoing"/>
    <x v="0"/>
    <n v="7040"/>
    <m/>
    <m/>
    <m/>
    <m/>
    <m/>
    <m/>
    <m/>
    <m/>
    <m/>
    <m/>
    <m/>
    <m/>
    <m/>
    <m/>
    <n v="880"/>
    <n v="880"/>
    <n v="792"/>
    <n v="792"/>
    <n v="792"/>
    <n v="880"/>
    <n v="792"/>
    <n v="792"/>
  </r>
  <r>
    <x v="1"/>
    <s v="Maintenance"/>
    <m/>
    <s v="Maintenance of TFS"/>
    <s v="TFS"/>
    <x v="0"/>
    <s v="C, C++"/>
    <s v="Freedom C Apps"/>
    <s v="James Koernig"/>
    <x v="1"/>
    <x v="9"/>
    <x v="4"/>
    <x v="0"/>
    <s v="Ongoing"/>
    <x v="0"/>
    <n v="616"/>
    <m/>
    <m/>
    <m/>
    <m/>
    <m/>
    <m/>
    <m/>
    <m/>
    <m/>
    <m/>
    <n v="88"/>
    <n v="88"/>
    <n v="88"/>
    <n v="88"/>
    <n v="88"/>
    <n v="88"/>
    <n v="88"/>
    <n v="88"/>
    <n v="88"/>
    <n v="88"/>
    <n v="88"/>
    <n v="88"/>
  </r>
  <r>
    <x v="1"/>
    <s v="MWR"/>
    <n v="1"/>
    <s v="MWR 1985630 - CMRS-Correct Image Builder ( Packer ) Issues - /tmp Storage"/>
    <s v="CMRS"/>
    <x v="0"/>
    <s v="JAVA"/>
    <s v="Freedom Java Apps"/>
    <s v="Greg Painter"/>
    <x v="0"/>
    <x v="11"/>
    <x v="5"/>
    <x v="4"/>
    <s v="Jul-22"/>
    <x v="0"/>
    <n v="50"/>
    <m/>
    <m/>
    <m/>
    <m/>
    <m/>
    <m/>
    <m/>
    <m/>
    <m/>
    <m/>
    <n v="50"/>
    <m/>
    <m/>
    <m/>
    <m/>
    <m/>
    <m/>
    <m/>
    <m/>
    <m/>
    <m/>
    <m/>
  </r>
  <r>
    <x v="1"/>
    <s v="MWR"/>
    <n v="1"/>
    <s v="MWR 1985629 - VDD Correct Image Builder ( Packer ) Issues - /tmp Storage"/>
    <s v="VDD"/>
    <x v="0"/>
    <s v="C, C++"/>
    <s v="Freedom CPP Apps"/>
    <s v="Greg Painter"/>
    <x v="0"/>
    <x v="11"/>
    <x v="5"/>
    <x v="4"/>
    <s v="Jul-22"/>
    <x v="0"/>
    <n v="70"/>
    <m/>
    <m/>
    <m/>
    <m/>
    <m/>
    <m/>
    <m/>
    <m/>
    <m/>
    <m/>
    <n v="70"/>
    <m/>
    <m/>
    <m/>
    <m/>
    <m/>
    <m/>
    <m/>
    <m/>
    <m/>
    <m/>
    <m/>
  </r>
  <r>
    <x v="1"/>
    <s v="MWR"/>
    <n v="1"/>
    <s v="MWR 1987556 - CASH Updates - GI, Checksum fix - AVT Scan corrections"/>
    <s v="CASHWeb"/>
    <x v="0"/>
    <s v="JAVA"/>
    <s v="Freedom Java Apps"/>
    <s v="Greg Painter"/>
    <x v="0"/>
    <x v="11"/>
    <x v="5"/>
    <x v="4"/>
    <s v="Jul-22"/>
    <x v="0"/>
    <n v="150"/>
    <m/>
    <m/>
    <m/>
    <m/>
    <m/>
    <m/>
    <m/>
    <m/>
    <m/>
    <m/>
    <n v="150"/>
    <m/>
    <m/>
    <m/>
    <m/>
    <m/>
    <m/>
    <m/>
    <m/>
    <m/>
    <m/>
    <m/>
  </r>
  <r>
    <x v="1"/>
    <s v="Maintenance"/>
    <n v="1"/>
    <s v="MWR ?????? VDD App Mechid (M02020 - NPRD &amp; PROD) Password Change"/>
    <s v="VDD"/>
    <x v="0"/>
    <s v="C, C++"/>
    <s v="Freedom CPP Apps"/>
    <s v="Greg Painter"/>
    <x v="0"/>
    <x v="11"/>
    <x v="5"/>
    <x v="0"/>
    <s v="Ongoing"/>
    <x v="0"/>
    <n v="50"/>
    <m/>
    <m/>
    <m/>
    <m/>
    <m/>
    <m/>
    <m/>
    <m/>
    <m/>
    <m/>
    <m/>
    <m/>
    <n v="50"/>
    <m/>
    <m/>
    <m/>
    <m/>
    <m/>
    <m/>
    <m/>
    <m/>
    <m/>
  </r>
  <r>
    <x v="1"/>
    <s v="MWR"/>
    <n v="1"/>
    <s v="Setup Smalltalk IDE, pull code from Envy, verify ability to read code, resolve connection issue with dev Gemstone DB"/>
    <s v="LECSIS"/>
    <x v="0"/>
    <s v="SmallTalk, Gemstone"/>
    <s v="Freedom Java Apps"/>
    <s v="Greg Painter"/>
    <x v="0"/>
    <x v="11"/>
    <x v="5"/>
    <x v="8"/>
    <s v="TBD"/>
    <x v="1"/>
    <n v="180"/>
    <m/>
    <m/>
    <m/>
    <m/>
    <m/>
    <m/>
    <m/>
    <m/>
    <m/>
    <m/>
    <m/>
    <m/>
    <m/>
    <m/>
    <m/>
    <m/>
    <m/>
    <m/>
    <m/>
    <m/>
    <m/>
    <m/>
  </r>
  <r>
    <x v="1"/>
    <s v="MWR"/>
    <n v="1"/>
    <s v="MWR ?????? : CASHWEB AVT SCAN HIGH &amp; MEDIUM VULNERABILITIES"/>
    <s v="CASHWeb"/>
    <x v="0"/>
    <s v="JAVA"/>
    <s v="Freedom Java Apps"/>
    <s v="Greg Painter"/>
    <x v="0"/>
    <x v="11"/>
    <x v="5"/>
    <x v="8"/>
    <s v="TBD"/>
    <x v="1"/>
    <n v="600"/>
    <m/>
    <m/>
    <m/>
    <m/>
    <m/>
    <m/>
    <m/>
    <m/>
    <m/>
    <m/>
    <m/>
    <m/>
    <m/>
    <m/>
    <m/>
    <m/>
    <m/>
    <m/>
    <m/>
    <m/>
    <m/>
    <m/>
  </r>
  <r>
    <x v="1"/>
    <s v="Maintenance"/>
    <n v="1"/>
    <s v="MWR ?????? : LECSIS App MechID (m01098-Prod, M01943-Test) Password Chang"/>
    <s v="LECSIS"/>
    <x v="0"/>
    <s v="SmallTalk, Gemstone"/>
    <s v="Freedom Java Apps"/>
    <s v="Greg Painter"/>
    <x v="0"/>
    <x v="11"/>
    <x v="5"/>
    <x v="0"/>
    <s v="Ongoing"/>
    <x v="0"/>
    <n v="70"/>
    <m/>
    <m/>
    <m/>
    <m/>
    <m/>
    <m/>
    <m/>
    <m/>
    <m/>
    <m/>
    <m/>
    <n v="70"/>
    <m/>
    <m/>
    <m/>
    <n v="70"/>
    <m/>
    <m/>
    <m/>
    <m/>
    <m/>
    <m/>
  </r>
  <r>
    <x v="0"/>
    <s v="PID"/>
    <n v="1"/>
    <s v="SMB/PMT TBD??? : Script to send Service Order details directly to WOI (bypassing OLCM SE GUI/DB)   "/>
    <s v="OMS - SE"/>
    <x v="0"/>
    <s v="JAVA"/>
    <s v="Freedom Java Apps"/>
    <s v="Greg Painter"/>
    <x v="0"/>
    <x v="11"/>
    <x v="5"/>
    <x v="8"/>
    <s v="TBD"/>
    <x v="1"/>
    <n v="600"/>
    <m/>
    <m/>
    <m/>
    <m/>
    <m/>
    <m/>
    <m/>
    <m/>
    <m/>
    <m/>
    <m/>
    <m/>
    <m/>
    <m/>
    <m/>
    <m/>
    <m/>
    <m/>
    <m/>
    <m/>
    <m/>
    <m/>
  </r>
  <r>
    <x v="1"/>
    <s v="MWR"/>
    <n v="1"/>
    <s v="MWR TBD??? : OLCM Retirement"/>
    <s v="OMS - SE"/>
    <x v="0"/>
    <s v="JAVA"/>
    <s v="Freedom Java Apps"/>
    <s v="Greg Painter"/>
    <x v="0"/>
    <x v="11"/>
    <x v="5"/>
    <x v="8"/>
    <s v="TBD"/>
    <x v="1"/>
    <n v="500"/>
    <m/>
    <m/>
    <m/>
    <m/>
    <m/>
    <m/>
    <m/>
    <m/>
    <m/>
    <m/>
    <m/>
    <m/>
    <m/>
    <m/>
    <m/>
    <m/>
    <m/>
    <m/>
    <m/>
    <m/>
    <m/>
    <m/>
  </r>
  <r>
    <x v="0"/>
    <s v="SMB"/>
    <n v="1"/>
    <s v="SMB 1955496 - OLCM-SE Vulnerability Fix - Apache Upgrade"/>
    <s v="OMS - SE"/>
    <x v="0"/>
    <s v="JAVA"/>
    <s v="Freedom Java Apps"/>
    <s v="Greg Painter"/>
    <x v="0"/>
    <x v="11"/>
    <x v="5"/>
    <x v="4"/>
    <s v="Jul-22"/>
    <x v="0"/>
    <n v="185"/>
    <m/>
    <m/>
    <m/>
    <m/>
    <m/>
    <m/>
    <m/>
    <m/>
    <m/>
    <m/>
    <n v="185"/>
    <m/>
    <m/>
    <m/>
    <m/>
    <m/>
    <m/>
    <m/>
    <m/>
    <m/>
    <m/>
    <m/>
  </r>
  <r>
    <x v="0"/>
    <s v="SMB"/>
    <n v="1"/>
    <s v="SMB - 1955497 OLCM-SE Vulnerability Fix - Weblogic Upgrade"/>
    <s v="OMS - SE"/>
    <x v="0"/>
    <s v="JAVA"/>
    <s v="Freedom Java Apps"/>
    <s v="Greg Painter"/>
    <x v="0"/>
    <x v="11"/>
    <x v="5"/>
    <x v="4"/>
    <s v="Jul-22"/>
    <x v="0"/>
    <n v="275"/>
    <m/>
    <m/>
    <m/>
    <m/>
    <m/>
    <m/>
    <m/>
    <m/>
    <m/>
    <m/>
    <n v="275"/>
    <m/>
    <m/>
    <m/>
    <m/>
    <m/>
    <m/>
    <m/>
    <m/>
    <m/>
    <m/>
    <m/>
  </r>
  <r>
    <x v="1"/>
    <s v="Maintenance"/>
    <n v="1"/>
    <s v="Checksum Evidence submission every Month."/>
    <s v="CASHWeb"/>
    <x v="0"/>
    <s v="JAVA"/>
    <s v="Freedom Java Apps"/>
    <s v="Greg Painter"/>
    <x v="0"/>
    <x v="11"/>
    <x v="5"/>
    <x v="0"/>
    <s v="Ongoing"/>
    <x v="0"/>
    <n v="300"/>
    <m/>
    <m/>
    <m/>
    <m/>
    <m/>
    <m/>
    <m/>
    <m/>
    <m/>
    <m/>
    <n v="25"/>
    <n v="25"/>
    <n v="25"/>
    <n v="25"/>
    <n v="25"/>
    <n v="25"/>
    <n v="25"/>
    <n v="25"/>
    <n v="25"/>
    <n v="25"/>
    <n v="25"/>
    <n v="25"/>
  </r>
  <r>
    <x v="1"/>
    <s v="Maintenance"/>
    <n v="5"/>
    <s v="Weekly/Bi-weekly Meetings/Other Meetings "/>
    <s v="GRP-Freedom Java Apps"/>
    <x v="0"/>
    <s v="JAVA"/>
    <s v="Freedom Java Apps"/>
    <s v="Greg Painter"/>
    <x v="0"/>
    <x v="11"/>
    <x v="5"/>
    <x v="0"/>
    <s v="Ongoing"/>
    <x v="0"/>
    <n v="600"/>
    <m/>
    <m/>
    <m/>
    <m/>
    <m/>
    <m/>
    <m/>
    <m/>
    <m/>
    <m/>
    <n v="50"/>
    <n v="50"/>
    <n v="50"/>
    <n v="50"/>
    <n v="70"/>
    <n v="70"/>
    <n v="70"/>
    <n v="70"/>
    <n v="70"/>
    <n v="70"/>
    <n v="70"/>
    <n v="70"/>
  </r>
  <r>
    <x v="1"/>
    <s v="Maintenance"/>
    <n v="1"/>
    <s v="GI Upgrade Activity - CASH (monthly)"/>
    <s v="CASHWeb"/>
    <x v="0"/>
    <s v="JAVA"/>
    <s v="Freedom Java Apps"/>
    <s v="Greg Painter"/>
    <x v="0"/>
    <x v="11"/>
    <x v="5"/>
    <x v="0"/>
    <s v="Ongoing"/>
    <x v="0"/>
    <n v="600"/>
    <m/>
    <m/>
    <m/>
    <m/>
    <m/>
    <m/>
    <m/>
    <m/>
    <m/>
    <m/>
    <n v="30"/>
    <n v="30"/>
    <n v="30"/>
    <n v="30"/>
    <n v="50"/>
    <n v="50"/>
    <n v="50"/>
    <n v="50"/>
    <n v="50"/>
    <n v="50"/>
    <n v="50"/>
    <n v="50"/>
  </r>
  <r>
    <x v="1"/>
    <s v="Maintenance"/>
    <n v="1"/>
    <s v="GI Upgrade Activity - CMRS (quaterly)"/>
    <s v="CMRS"/>
    <x v="0"/>
    <s v="JAVA"/>
    <s v="Freedom Java Apps"/>
    <s v="Greg Painter"/>
    <x v="0"/>
    <x v="11"/>
    <x v="5"/>
    <x v="0"/>
    <s v="Ongoing"/>
    <x v="0"/>
    <n v="120"/>
    <m/>
    <m/>
    <m/>
    <m/>
    <m/>
    <m/>
    <m/>
    <m/>
    <m/>
    <m/>
    <m/>
    <n v="30"/>
    <m/>
    <m/>
    <n v="50"/>
    <m/>
    <m/>
    <n v="50"/>
    <m/>
    <m/>
    <n v="50"/>
    <m/>
  </r>
  <r>
    <x v="1"/>
    <s v="Maintenance"/>
    <n v="5"/>
    <s v="PSA activities, TA activities, Compliance Activities_x000a_MOTS update, Interfacing application queries and Client Queries, System Documantation, Adhoc requests, Meetings"/>
    <s v="GRP-Freedom Java Apps"/>
    <x v="0"/>
    <s v="JAVA"/>
    <s v="Freedom Java Apps"/>
    <s v="Greg Painter"/>
    <x v="0"/>
    <x v="11"/>
    <x v="5"/>
    <x v="0"/>
    <s v="Ongoing"/>
    <x v="0"/>
    <n v="1200"/>
    <m/>
    <m/>
    <m/>
    <m/>
    <m/>
    <m/>
    <m/>
    <m/>
    <m/>
    <m/>
    <n v="200"/>
    <n v="200"/>
    <n v="200"/>
    <n v="200"/>
    <n v="100"/>
    <n v="100"/>
    <n v="100"/>
    <n v="100"/>
    <n v="100"/>
    <n v="100"/>
    <n v="100"/>
    <n v="100"/>
  </r>
  <r>
    <x v="1"/>
    <s v="Maintenance"/>
    <n v="5"/>
    <s v="TL-Mgmt's - Ashish Bartwal"/>
    <s v="GRP-Freedom Java Apps"/>
    <x v="0"/>
    <s v="JAVA"/>
    <s v="Freedom Java Apps"/>
    <s v="Greg Painter"/>
    <x v="0"/>
    <x v="11"/>
    <x v="5"/>
    <x v="0"/>
    <s v="Ongoing"/>
    <x v="0"/>
    <n v="1032"/>
    <m/>
    <m/>
    <m/>
    <m/>
    <m/>
    <m/>
    <m/>
    <m/>
    <m/>
    <m/>
    <n v="86"/>
    <n v="86"/>
    <n v="86"/>
    <n v="86"/>
    <n v="86"/>
    <n v="86"/>
    <n v="86"/>
    <n v="86"/>
    <n v="86"/>
    <n v="86"/>
    <n v="86"/>
    <n v="86"/>
  </r>
  <r>
    <x v="1"/>
    <s v="MWR"/>
    <n v="1"/>
    <s v="MWR 1993758 - CASH (15860) Build Automation via Azure Pipelines"/>
    <s v="CASHWeb"/>
    <x v="0"/>
    <s v="JAVA"/>
    <s v="Freedom Java Apps"/>
    <s v="Greg Painter"/>
    <x v="0"/>
    <x v="11"/>
    <x v="5"/>
    <x v="9"/>
    <s v="Aug-22"/>
    <x v="0"/>
    <n v="150"/>
    <m/>
    <m/>
    <m/>
    <m/>
    <m/>
    <m/>
    <m/>
    <m/>
    <m/>
    <m/>
    <n v="100"/>
    <n v="50"/>
    <m/>
    <m/>
    <m/>
    <m/>
    <m/>
    <m/>
    <m/>
    <m/>
    <m/>
    <m/>
  </r>
  <r>
    <x v="0"/>
    <s v="SMB"/>
    <n v="1"/>
    <s v="SMB 1991764 - Bring into compliance for Edge Chromium Browser"/>
    <s v="OMS - SE"/>
    <x v="0"/>
    <s v="JAVA"/>
    <s v="Freedom Java Apps"/>
    <s v="Greg Painter"/>
    <x v="0"/>
    <x v="11"/>
    <x v="5"/>
    <x v="11"/>
    <s v="Oct-22"/>
    <x v="0"/>
    <n v="300"/>
    <m/>
    <m/>
    <m/>
    <m/>
    <m/>
    <m/>
    <m/>
    <m/>
    <m/>
    <m/>
    <m/>
    <n v="100"/>
    <n v="200"/>
    <m/>
    <m/>
    <m/>
    <m/>
    <m/>
    <m/>
    <m/>
    <m/>
    <m/>
  </r>
  <r>
    <x v="1"/>
    <s v="MWR"/>
    <n v="1"/>
    <s v="MWR 1994124 - CMRS - Win 11 Certification."/>
    <s v="CMRS"/>
    <x v="0"/>
    <s v="JAVA"/>
    <s v="Freedom Java Apps"/>
    <s v="Greg Painter"/>
    <x v="0"/>
    <x v="11"/>
    <x v="5"/>
    <x v="9"/>
    <s v="Aug-22"/>
    <x v="0"/>
    <n v="20"/>
    <m/>
    <m/>
    <m/>
    <m/>
    <m/>
    <m/>
    <m/>
    <m/>
    <m/>
    <m/>
    <m/>
    <n v="20"/>
    <m/>
    <m/>
    <m/>
    <m/>
    <m/>
    <m/>
    <m/>
    <m/>
    <m/>
    <m/>
  </r>
  <r>
    <x v="1"/>
    <s v="MWR"/>
    <n v="1"/>
    <s v="MWR 1994126 - LECSIS - Win 11 Certification."/>
    <s v="LECSIS"/>
    <x v="0"/>
    <s v="SmallTalk, Gemstone"/>
    <s v="Freedom Java Apps"/>
    <s v="Greg Painter"/>
    <x v="0"/>
    <x v="11"/>
    <x v="5"/>
    <x v="9"/>
    <s v="Aug-22"/>
    <x v="0"/>
    <n v="20"/>
    <m/>
    <m/>
    <m/>
    <m/>
    <m/>
    <m/>
    <m/>
    <m/>
    <m/>
    <m/>
    <m/>
    <n v="20"/>
    <m/>
    <m/>
    <m/>
    <m/>
    <m/>
    <m/>
    <m/>
    <m/>
    <m/>
    <m/>
  </r>
  <r>
    <x v="1"/>
    <s v="MWR"/>
    <n v="1"/>
    <s v="MWR 1994128 - OLCM SE - Win 11 Certification."/>
    <s v="OMS - SE"/>
    <x v="0"/>
    <s v="JAVA"/>
    <s v="Freedom Java Apps"/>
    <s v="Greg Painter"/>
    <x v="0"/>
    <x v="11"/>
    <x v="5"/>
    <x v="9"/>
    <s v="Aug-22"/>
    <x v="0"/>
    <n v="20"/>
    <m/>
    <m/>
    <m/>
    <m/>
    <m/>
    <m/>
    <m/>
    <m/>
    <m/>
    <m/>
    <m/>
    <n v="20"/>
    <m/>
    <m/>
    <m/>
    <m/>
    <m/>
    <m/>
    <m/>
    <m/>
    <m/>
    <m/>
  </r>
  <r>
    <x v="1"/>
    <s v="Maintenance"/>
    <m/>
    <s v="Job Abends, User Queries, and Production Support"/>
    <s v="GRP-Freedom DotNet-OA"/>
    <x v="0"/>
    <s v=".NET"/>
    <s v="Freedom DotNet-OA"/>
    <s v="Greg Painter"/>
    <x v="0"/>
    <x v="12"/>
    <x v="5"/>
    <x v="0"/>
    <s v="Ongoing"/>
    <x v="0"/>
    <n v="910"/>
    <m/>
    <m/>
    <m/>
    <m/>
    <m/>
    <m/>
    <m/>
    <m/>
    <m/>
    <m/>
    <n v="70"/>
    <n v="70"/>
    <n v="70"/>
    <n v="70"/>
    <n v="70"/>
    <n v="80"/>
    <n v="80"/>
    <n v="80"/>
    <n v="80"/>
    <n v="80"/>
    <n v="80"/>
    <n v="80"/>
  </r>
  <r>
    <x v="0"/>
    <s v="PID"/>
    <m/>
    <s v="Halo E. sunsetting"/>
    <s v="CARAT"/>
    <x v="0"/>
    <s v="Hadoop, Java"/>
    <s v="CARAT"/>
    <s v="Greg Painter"/>
    <x v="0"/>
    <x v="12"/>
    <x v="5"/>
    <x v="5"/>
    <s v="Nov-22"/>
    <x v="0"/>
    <n v="180"/>
    <m/>
    <m/>
    <m/>
    <m/>
    <m/>
    <m/>
    <m/>
    <m/>
    <m/>
    <m/>
    <n v="60"/>
    <n v="60"/>
    <n v="60"/>
    <m/>
    <m/>
    <m/>
    <m/>
    <m/>
    <m/>
    <m/>
    <m/>
    <m/>
  </r>
  <r>
    <x v="0"/>
    <s v="PID"/>
    <m/>
    <s v="EOSL Sun Solaris and Oracle 11 Elimination CARAT"/>
    <s v="CARAT"/>
    <x v="0"/>
    <s v="Hadoop, Java"/>
    <s v="CARAT"/>
    <s v="Greg Painter"/>
    <x v="0"/>
    <x v="12"/>
    <x v="5"/>
    <x v="1"/>
    <s v="Dec-22"/>
    <x v="1"/>
    <n v="1800"/>
    <m/>
    <m/>
    <m/>
    <m/>
    <m/>
    <m/>
    <m/>
    <m/>
    <m/>
    <m/>
    <n v="300"/>
    <n v="300"/>
    <n v="300"/>
    <n v="300"/>
    <n v="300"/>
    <n v="300"/>
    <m/>
    <m/>
    <m/>
    <m/>
    <m/>
    <m/>
  </r>
  <r>
    <x v="1"/>
    <s v="Maintenance"/>
    <m/>
    <s v="TL-Mgmt's - Darsha Naik"/>
    <s v="GRP-Freedom DotNet-OA"/>
    <x v="0"/>
    <s v=".NET"/>
    <s v="Freedom DotNet-OA"/>
    <s v="Greg Painter"/>
    <x v="0"/>
    <x v="12"/>
    <x v="5"/>
    <x v="0"/>
    <s v="Ongoing"/>
    <x v="0"/>
    <n v="1032"/>
    <m/>
    <m/>
    <m/>
    <m/>
    <m/>
    <m/>
    <m/>
    <m/>
    <m/>
    <m/>
    <n v="86"/>
    <n v="86"/>
    <n v="86"/>
    <n v="86"/>
    <n v="86"/>
    <n v="86"/>
    <n v="86"/>
    <n v="86"/>
    <n v="86"/>
    <n v="86"/>
    <n v="86"/>
    <n v="86"/>
  </r>
  <r>
    <x v="1"/>
    <s v="Maintenance"/>
    <m/>
    <s v="Specific Applications validations/investigations apart from EMAS Daily Monitoring"/>
    <s v="CARAT"/>
    <x v="0"/>
    <s v="Hadoop, Java"/>
    <s v="CARAT"/>
    <s v="Greg Painter"/>
    <x v="0"/>
    <x v="12"/>
    <x v="5"/>
    <x v="0"/>
    <s v="Ongoing"/>
    <x v="0"/>
    <n v="480"/>
    <m/>
    <m/>
    <m/>
    <m/>
    <m/>
    <m/>
    <m/>
    <m/>
    <m/>
    <m/>
    <n v="80"/>
    <n v="80"/>
    <n v="80"/>
    <n v="80"/>
    <n v="70"/>
    <n v="50"/>
    <n v="80"/>
    <n v="80"/>
    <n v="80"/>
    <n v="80"/>
    <n v="80"/>
    <n v="80"/>
  </r>
  <r>
    <x v="1"/>
    <s v="Maintenance"/>
    <m/>
    <s v="VMS Advisories/Vulnerability Monitoring and Investigation on each"/>
    <s v="CARAT"/>
    <x v="0"/>
    <s v="Hadoop, Java"/>
    <s v="CARAT"/>
    <s v="Greg Painter"/>
    <x v="0"/>
    <x v="12"/>
    <x v="5"/>
    <x v="0"/>
    <s v="Ongoing"/>
    <x v="0"/>
    <n v="710"/>
    <m/>
    <m/>
    <m/>
    <m/>
    <m/>
    <m/>
    <m/>
    <m/>
    <m/>
    <m/>
    <n v="80"/>
    <n v="80"/>
    <n v="80"/>
    <n v="80"/>
    <n v="60"/>
    <n v="50"/>
    <n v="50"/>
    <n v="50"/>
    <n v="50"/>
    <n v="50"/>
    <n v="50"/>
    <n v="50"/>
  </r>
  <r>
    <x v="1"/>
    <s v="MWR"/>
    <m/>
    <s v="Quarterly - MWR 2003980 - GI Upgrade"/>
    <s v="USOC Browser"/>
    <x v="0"/>
    <s v=".NET"/>
    <s v="Freedom DotNet-OA"/>
    <s v="Greg Painter"/>
    <x v="0"/>
    <x v="12"/>
    <x v="5"/>
    <x v="0"/>
    <s v="Ongoing"/>
    <x v="0"/>
    <n v="100"/>
    <m/>
    <m/>
    <m/>
    <m/>
    <m/>
    <m/>
    <m/>
    <m/>
    <m/>
    <m/>
    <m/>
    <m/>
    <n v="50"/>
    <m/>
    <m/>
    <m/>
    <n v="50"/>
    <m/>
    <m/>
    <n v="50"/>
    <m/>
    <m/>
  </r>
  <r>
    <x v="1"/>
    <s v="MWR"/>
    <m/>
    <s v="ADO Agent upgrade(Windows Golden image upgrade)"/>
    <s v="CASH"/>
    <x v="0"/>
    <s v=".NET"/>
    <s v="Freedom DotNet-OA"/>
    <s v="Greg Painter"/>
    <x v="0"/>
    <x v="12"/>
    <x v="5"/>
    <x v="0"/>
    <s v="Ongoing"/>
    <x v="0"/>
    <n v="230"/>
    <m/>
    <m/>
    <m/>
    <m/>
    <m/>
    <m/>
    <m/>
    <m/>
    <m/>
    <m/>
    <n v="20"/>
    <n v="20"/>
    <n v="20"/>
    <n v="20"/>
    <n v="20"/>
    <n v="30"/>
    <n v="30"/>
    <n v="30"/>
    <n v="30"/>
    <n v="30"/>
    <n v="30"/>
    <n v="30"/>
  </r>
  <r>
    <x v="1"/>
    <s v="MWR"/>
    <m/>
    <s v="Quarterly - ADO Agent upgrade(Windows Golden image upgrade)"/>
    <s v="TAX/TAR- MR"/>
    <x v="0"/>
    <s v=".NET"/>
    <s v="Freedom DotNet-OA"/>
    <s v="Greg Painter"/>
    <x v="0"/>
    <x v="12"/>
    <x v="5"/>
    <x v="0"/>
    <s v="Ongoing"/>
    <x v="0"/>
    <n v="60"/>
    <m/>
    <m/>
    <m/>
    <m/>
    <m/>
    <m/>
    <m/>
    <m/>
    <m/>
    <m/>
    <n v="20"/>
    <n v="20"/>
    <n v="20"/>
    <n v="20"/>
    <m/>
    <m/>
    <n v="30"/>
    <m/>
    <m/>
    <n v="30"/>
    <m/>
    <m/>
  </r>
  <r>
    <x v="1"/>
    <s v="MWR"/>
    <m/>
    <s v="Quarterly -ADO Agent upgrade(Windows Golden image upgrade)"/>
    <s v="CODB"/>
    <x v="0"/>
    <s v=".NET"/>
    <s v="Freedom DotNet-OA"/>
    <s v="Greg Painter"/>
    <x v="0"/>
    <x v="12"/>
    <x v="5"/>
    <x v="0"/>
    <s v="Ongoing"/>
    <x v="0"/>
    <n v="60"/>
    <m/>
    <m/>
    <m/>
    <m/>
    <m/>
    <m/>
    <m/>
    <m/>
    <m/>
    <m/>
    <n v="20"/>
    <n v="20"/>
    <n v="20"/>
    <n v="20"/>
    <m/>
    <m/>
    <n v="30"/>
    <m/>
    <m/>
    <n v="30"/>
    <m/>
    <m/>
  </r>
  <r>
    <x v="1"/>
    <s v="MWR"/>
    <m/>
    <s v="MWR 2004450 - MechID password update"/>
    <s v="TAX/TAR- MR"/>
    <x v="0"/>
    <s v=".NET"/>
    <s v="Freedom DotNet-OA"/>
    <s v="Greg Painter"/>
    <x v="0"/>
    <x v="12"/>
    <x v="5"/>
    <x v="0"/>
    <s v="Ongoing"/>
    <x v="0"/>
    <n v="100"/>
    <m/>
    <m/>
    <m/>
    <m/>
    <m/>
    <m/>
    <m/>
    <m/>
    <m/>
    <m/>
    <m/>
    <m/>
    <n v="50"/>
    <m/>
    <n v="50"/>
    <m/>
    <m/>
    <m/>
    <n v="50"/>
    <n v="50"/>
    <m/>
    <m/>
  </r>
  <r>
    <x v="1"/>
    <s v="MWR"/>
    <m/>
    <s v="MWR 2004451 - MechID password update"/>
    <s v="CODB"/>
    <x v="0"/>
    <s v=".NET"/>
    <s v="Freedom DotNet-OA"/>
    <s v="Greg Painter"/>
    <x v="0"/>
    <x v="12"/>
    <x v="5"/>
    <x v="0"/>
    <s v="Ongoing"/>
    <x v="0"/>
    <n v="100"/>
    <m/>
    <m/>
    <m/>
    <m/>
    <m/>
    <m/>
    <m/>
    <m/>
    <m/>
    <m/>
    <m/>
    <m/>
    <n v="50"/>
    <m/>
    <n v="50"/>
    <m/>
    <m/>
    <m/>
    <n v="50"/>
    <n v="50"/>
    <m/>
    <m/>
  </r>
  <r>
    <x v="1"/>
    <s v="MWR"/>
    <m/>
    <s v="SAST Scan "/>
    <s v="CASH"/>
    <x v="0"/>
    <s v=".NET"/>
    <s v="Freedom DotNet-OA"/>
    <s v="Greg Painter"/>
    <x v="0"/>
    <x v="12"/>
    <x v="5"/>
    <x v="5"/>
    <s v="Nov-22"/>
    <x v="0"/>
    <n v="40"/>
    <m/>
    <m/>
    <m/>
    <m/>
    <m/>
    <m/>
    <m/>
    <m/>
    <m/>
    <m/>
    <m/>
    <m/>
    <m/>
    <m/>
    <m/>
    <m/>
    <n v="20"/>
    <m/>
    <m/>
    <n v="20"/>
    <m/>
    <m/>
  </r>
  <r>
    <x v="1"/>
    <s v="MWR"/>
    <m/>
    <s v="SAST Scan "/>
    <s v="CRIS ASBS"/>
    <x v="0"/>
    <s v=".NET"/>
    <s v="Freedom DotNet-OA"/>
    <s v="Greg Painter"/>
    <x v="0"/>
    <x v="12"/>
    <x v="5"/>
    <x v="1"/>
    <s v="Dec-22"/>
    <x v="0"/>
    <n v="40"/>
    <m/>
    <m/>
    <m/>
    <m/>
    <m/>
    <m/>
    <m/>
    <m/>
    <m/>
    <m/>
    <m/>
    <m/>
    <m/>
    <m/>
    <m/>
    <m/>
    <n v="20"/>
    <m/>
    <m/>
    <n v="20"/>
    <m/>
    <m/>
  </r>
  <r>
    <x v="1"/>
    <s v="MWR"/>
    <m/>
    <s v="CRO Updates(vmss resize, vmss scaling, storage redundency update)"/>
    <s v="CASH"/>
    <x v="0"/>
    <s v=".NET"/>
    <s v="Freedom DotNet-OA"/>
    <s v="Greg Painter"/>
    <x v="0"/>
    <x v="12"/>
    <x v="5"/>
    <x v="0"/>
    <s v="Ongoing"/>
    <x v="0"/>
    <n v="410"/>
    <m/>
    <m/>
    <m/>
    <m/>
    <m/>
    <m/>
    <m/>
    <m/>
    <m/>
    <m/>
    <n v="20"/>
    <n v="20"/>
    <n v="20"/>
    <n v="20"/>
    <n v="50"/>
    <n v="40"/>
    <n v="30"/>
    <n v="40"/>
    <n v="40"/>
    <n v="40"/>
    <n v="40"/>
    <n v="40"/>
  </r>
  <r>
    <x v="1"/>
    <s v="MWR"/>
    <m/>
    <s v="CRO Updates(vmss resize, vmss scaling, storage redundency update)"/>
    <s v="CRIS ASBS"/>
    <x v="0"/>
    <s v=".NET"/>
    <s v="Freedom DotNet-OA"/>
    <s v="Greg Painter"/>
    <x v="0"/>
    <x v="12"/>
    <x v="5"/>
    <x v="0"/>
    <s v="Ongoing"/>
    <x v="0"/>
    <n v="410"/>
    <m/>
    <m/>
    <m/>
    <m/>
    <m/>
    <m/>
    <m/>
    <m/>
    <m/>
    <m/>
    <n v="20"/>
    <n v="20"/>
    <n v="20"/>
    <n v="20"/>
    <n v="50"/>
    <n v="40"/>
    <n v="30"/>
    <n v="40"/>
    <n v="40"/>
    <n v="40"/>
    <n v="40"/>
    <n v="40"/>
  </r>
  <r>
    <x v="1"/>
    <s v="MWR"/>
    <m/>
    <s v="CRO Updates(vmss resize, vmss scaling, storage redundency update)"/>
    <s v="TAX/TAR- MR"/>
    <x v="0"/>
    <s v=".NET"/>
    <s v="Freedom DotNet-OA"/>
    <s v="Greg Painter"/>
    <x v="0"/>
    <x v="12"/>
    <x v="5"/>
    <x v="0"/>
    <s v="Ongoing"/>
    <x v="0"/>
    <n v="410"/>
    <m/>
    <m/>
    <m/>
    <m/>
    <m/>
    <m/>
    <m/>
    <m/>
    <m/>
    <m/>
    <n v="20"/>
    <n v="20"/>
    <n v="20"/>
    <n v="20"/>
    <n v="50"/>
    <n v="40"/>
    <n v="30"/>
    <n v="40"/>
    <n v="40"/>
    <n v="40"/>
    <n v="40"/>
    <n v="40"/>
  </r>
  <r>
    <x v="1"/>
    <s v="MWR"/>
    <m/>
    <s v="CRO Updates(vmss resize, vmss scaling, storage redundency update)"/>
    <s v="CODB"/>
    <x v="0"/>
    <s v=".NET"/>
    <s v="Freedom DotNet-OA"/>
    <s v="Greg Painter"/>
    <x v="0"/>
    <x v="12"/>
    <x v="5"/>
    <x v="0"/>
    <s v="Ongoing"/>
    <x v="0"/>
    <n v="410"/>
    <m/>
    <m/>
    <m/>
    <m/>
    <m/>
    <m/>
    <m/>
    <m/>
    <m/>
    <m/>
    <n v="20"/>
    <n v="20"/>
    <n v="20"/>
    <n v="20"/>
    <n v="50"/>
    <n v="40"/>
    <n v="30"/>
    <n v="40"/>
    <n v="40"/>
    <n v="40"/>
    <n v="40"/>
    <n v="40"/>
  </r>
  <r>
    <x v="1"/>
    <s v="MWR"/>
    <m/>
    <s v="CRO Updates(vmss resize, vmss scaling, storage redundency update)"/>
    <s v="USOC Browser"/>
    <x v="0"/>
    <s v=".NET"/>
    <s v="Freedom DotNet-OA"/>
    <s v="Greg Painter"/>
    <x v="0"/>
    <x v="12"/>
    <x v="5"/>
    <x v="0"/>
    <s v="Ongoing"/>
    <x v="0"/>
    <n v="410"/>
    <m/>
    <m/>
    <m/>
    <m/>
    <m/>
    <m/>
    <m/>
    <m/>
    <m/>
    <m/>
    <n v="20"/>
    <n v="20"/>
    <n v="20"/>
    <n v="20"/>
    <n v="50"/>
    <n v="40"/>
    <n v="30"/>
    <n v="40"/>
    <n v="40"/>
    <n v="40"/>
    <n v="40"/>
    <n v="40"/>
  </r>
  <r>
    <x v="1"/>
    <s v="Maintenance"/>
    <m/>
    <s v="Weekly/Bi-weekly Meetings/Other Meetings"/>
    <s v="TAX/TAR- MR"/>
    <x v="0"/>
    <s v=".NET"/>
    <s v="Freedom DotNet-OA"/>
    <s v="Greg Painter"/>
    <x v="0"/>
    <x v="12"/>
    <x v="5"/>
    <x v="0"/>
    <s v="Ongoing"/>
    <x v="0"/>
    <n v="460"/>
    <m/>
    <m/>
    <m/>
    <m/>
    <m/>
    <m/>
    <m/>
    <m/>
    <m/>
    <m/>
    <n v="40"/>
    <n v="40"/>
    <n v="20"/>
    <n v="40"/>
    <n v="40"/>
    <n v="40"/>
    <n v="30"/>
    <n v="40"/>
    <n v="40"/>
    <n v="40"/>
    <n v="40"/>
    <n v="40"/>
  </r>
  <r>
    <x v="1"/>
    <s v="Maintenance"/>
    <m/>
    <s v="PSA activities, TA activities, Compliance Activities, MOTS update, Interfacing application queries and Client Queries, System Documantation, Adhoc requests, Astra vulnarabilities Fixes, cloud workload fixes"/>
    <s v="GRP-Freedom DotNet-OA"/>
    <x v="0"/>
    <s v=".NET"/>
    <s v="Freedom DotNet-OA"/>
    <s v="Greg Painter"/>
    <x v="0"/>
    <x v="12"/>
    <x v="5"/>
    <x v="0"/>
    <s v="Ongoing"/>
    <x v="0"/>
    <n v="1820"/>
    <m/>
    <m/>
    <m/>
    <m/>
    <m/>
    <m/>
    <m/>
    <m/>
    <m/>
    <m/>
    <n v="200"/>
    <n v="200"/>
    <n v="20"/>
    <n v="200"/>
    <n v="150"/>
    <n v="150"/>
    <n v="150"/>
    <n v="150"/>
    <n v="150"/>
    <n v="150"/>
    <n v="150"/>
    <n v="150"/>
  </r>
  <r>
    <x v="0"/>
    <s v="PID"/>
    <m/>
    <s v="PID - 411100 Usage Mgmt GUIs- Replace Navigator with WebServices"/>
    <s v="Usg-Mgmt GUIs"/>
    <x v="0"/>
    <s v=".NET"/>
    <s v="Freedom DotNet-OA"/>
    <s v="Greg Painter"/>
    <x v="0"/>
    <x v="12"/>
    <x v="5"/>
    <x v="6"/>
    <s v="Sep-22"/>
    <x v="0"/>
    <n v="2352"/>
    <m/>
    <m/>
    <m/>
    <m/>
    <m/>
    <m/>
    <m/>
    <m/>
    <m/>
    <m/>
    <n v="588"/>
    <n v="588"/>
    <n v="20"/>
    <n v="588"/>
    <m/>
    <m/>
    <m/>
    <m/>
    <m/>
    <m/>
    <m/>
    <m/>
  </r>
  <r>
    <x v="1"/>
    <s v="Maintenance"/>
    <m/>
    <s v="Weekly/Bi-weekly Meetings/Other Meetings "/>
    <s v="CARAT"/>
    <x v="0"/>
    <s v="Hadoop, Java"/>
    <s v="CARAT"/>
    <s v="Greg Painter"/>
    <x v="0"/>
    <x v="12"/>
    <x v="5"/>
    <x v="0"/>
    <s v="Ongoing"/>
    <x v="0"/>
    <n v="460"/>
    <m/>
    <m/>
    <m/>
    <m/>
    <m/>
    <m/>
    <m/>
    <m/>
    <m/>
    <m/>
    <n v="40"/>
    <n v="40"/>
    <n v="20"/>
    <n v="40"/>
    <n v="40"/>
    <n v="40"/>
    <n v="40"/>
    <n v="40"/>
    <n v="40"/>
    <n v="40"/>
    <n v="40"/>
    <n v="40"/>
  </r>
  <r>
    <x v="1"/>
    <s v="MWR"/>
    <m/>
    <s v="SSL certificate renewal "/>
    <s v="CARAT"/>
    <x v="0"/>
    <s v="Hadoop, Java"/>
    <s v="CARAT"/>
    <s v="Greg Painter"/>
    <x v="0"/>
    <x v="12"/>
    <x v="5"/>
    <x v="0"/>
    <s v="Ongoing"/>
    <x v="0"/>
    <n v="60"/>
    <m/>
    <m/>
    <m/>
    <m/>
    <m/>
    <m/>
    <m/>
    <m/>
    <m/>
    <m/>
    <m/>
    <m/>
    <m/>
    <m/>
    <m/>
    <n v="20"/>
    <n v="20"/>
    <m/>
    <m/>
    <m/>
    <m/>
    <n v="20"/>
  </r>
  <r>
    <x v="1"/>
    <s v="Maintenance"/>
    <m/>
    <s v="CARAT DB Password changes for 100+ schemas and for CARAT 19 Databases"/>
    <s v="CARAT"/>
    <x v="0"/>
    <s v="Hadoop, Java"/>
    <s v="CARAT"/>
    <s v="Greg Painter"/>
    <x v="0"/>
    <x v="12"/>
    <x v="5"/>
    <x v="0"/>
    <s v="Ongoing"/>
    <x v="0"/>
    <n v="120"/>
    <m/>
    <m/>
    <m/>
    <m/>
    <m/>
    <m/>
    <m/>
    <m/>
    <m/>
    <m/>
    <n v="20"/>
    <n v="20"/>
    <n v="20"/>
    <n v="20"/>
    <n v="20"/>
    <n v="20"/>
    <n v="20"/>
    <n v="20"/>
    <n v="20"/>
    <n v="20"/>
    <n v="20"/>
    <n v="20"/>
  </r>
  <r>
    <x v="1"/>
    <s v="MWR"/>
    <m/>
    <s v="Unix OS Patching"/>
    <s v="CARAT"/>
    <x v="0"/>
    <s v="Hadoop, Java"/>
    <s v="CARAT"/>
    <s v="Greg Painter"/>
    <x v="0"/>
    <x v="12"/>
    <x v="5"/>
    <x v="0"/>
    <s v="Ongoing"/>
    <x v="0"/>
    <n v="35"/>
    <m/>
    <m/>
    <m/>
    <m/>
    <m/>
    <m/>
    <m/>
    <m/>
    <m/>
    <m/>
    <m/>
    <m/>
    <m/>
    <m/>
    <m/>
    <m/>
    <m/>
    <m/>
    <m/>
    <m/>
    <n v="35"/>
    <m/>
  </r>
  <r>
    <x v="1"/>
    <s v="Maintenance"/>
    <m/>
    <s v="MechId Password changes for multiple SMB connections/NDM/DB connectivity to interfaces"/>
    <s v="CARAT"/>
    <x v="0"/>
    <s v="Hadoop, Java"/>
    <s v="CARAT"/>
    <s v="Greg Painter"/>
    <x v="0"/>
    <x v="12"/>
    <x v="5"/>
    <x v="0"/>
    <s v="Ongoing"/>
    <x v="0"/>
    <n v="240"/>
    <m/>
    <m/>
    <m/>
    <m/>
    <m/>
    <m/>
    <m/>
    <m/>
    <m/>
    <m/>
    <n v="20"/>
    <n v="20"/>
    <n v="20"/>
    <n v="20"/>
    <n v="20"/>
    <n v="20"/>
    <n v="20"/>
    <n v="20"/>
    <n v="20"/>
    <n v="20"/>
    <n v="20"/>
    <n v="20"/>
  </r>
  <r>
    <x v="1"/>
    <s v="MWR"/>
    <m/>
    <s v="DB data cleanup "/>
    <s v="CARAT"/>
    <x v="0"/>
    <s v="Hadoop, Java"/>
    <s v="CARAT"/>
    <s v="Greg Painter"/>
    <x v="0"/>
    <x v="12"/>
    <x v="5"/>
    <x v="0"/>
    <s v="Ongoing"/>
    <x v="0"/>
    <n v="75"/>
    <m/>
    <m/>
    <m/>
    <m/>
    <m/>
    <m/>
    <m/>
    <m/>
    <m/>
    <m/>
    <m/>
    <m/>
    <m/>
    <n v="20"/>
    <m/>
    <n v="25"/>
    <m/>
    <m/>
    <n v="25"/>
    <m/>
    <m/>
    <n v="25"/>
  </r>
  <r>
    <x v="1"/>
    <s v="MWR"/>
    <m/>
    <s v="DB vulnerabilities "/>
    <s v="CARAT"/>
    <x v="0"/>
    <s v="Hadoop, Java"/>
    <s v="CARAT"/>
    <s v="Greg Painter"/>
    <x v="0"/>
    <x v="12"/>
    <x v="5"/>
    <x v="0"/>
    <s v="Ongoing"/>
    <x v="0"/>
    <n v="35"/>
    <m/>
    <m/>
    <m/>
    <m/>
    <m/>
    <m/>
    <m/>
    <m/>
    <m/>
    <m/>
    <m/>
    <m/>
    <n v="35"/>
    <m/>
    <m/>
    <m/>
    <m/>
    <m/>
    <n v="35"/>
    <m/>
    <m/>
    <m/>
  </r>
  <r>
    <x v="1"/>
    <s v="Maintenance"/>
    <m/>
    <s v="Cycle Calender Load for CABS SE and MW"/>
    <s v="CARAT"/>
    <x v="0"/>
    <s v="Hadoop, Java"/>
    <s v="CARAT"/>
    <s v="Greg Painter"/>
    <x v="0"/>
    <x v="12"/>
    <x v="5"/>
    <x v="0"/>
    <s v="Ongoing"/>
    <x v="0"/>
    <n v="240"/>
    <m/>
    <m/>
    <m/>
    <m/>
    <m/>
    <m/>
    <m/>
    <m/>
    <m/>
    <m/>
    <n v="20"/>
    <n v="20"/>
    <n v="20"/>
    <n v="20"/>
    <n v="20"/>
    <n v="20"/>
    <n v="20"/>
    <n v="20"/>
    <n v="20"/>
    <n v="20"/>
    <n v="20"/>
    <n v="20"/>
  </r>
  <r>
    <x v="1"/>
    <s v="MWR"/>
    <m/>
    <s v="DB Patching"/>
    <s v="CARAT"/>
    <x v="0"/>
    <s v="Hadoop, Java"/>
    <s v="CARAT"/>
    <s v="Greg Painter"/>
    <x v="0"/>
    <x v="12"/>
    <x v="5"/>
    <x v="12"/>
    <s v="Mar-23"/>
    <x v="0"/>
    <n v="60"/>
    <m/>
    <m/>
    <m/>
    <m/>
    <m/>
    <m/>
    <m/>
    <m/>
    <m/>
    <m/>
    <m/>
    <n v="50"/>
    <m/>
    <m/>
    <m/>
    <m/>
    <n v="20"/>
    <n v="20"/>
    <n v="20"/>
    <m/>
    <m/>
    <m/>
  </r>
  <r>
    <x v="1"/>
    <s v="MWR"/>
    <m/>
    <s v="Hadoop Upgrade"/>
    <s v="CARAT"/>
    <x v="0"/>
    <s v="Hadoop, Java"/>
    <s v="CARAT"/>
    <s v="Greg Painter"/>
    <x v="0"/>
    <x v="12"/>
    <x v="5"/>
    <x v="5"/>
    <s v="Nov-22"/>
    <x v="0"/>
    <n v="80"/>
    <m/>
    <m/>
    <m/>
    <m/>
    <m/>
    <m/>
    <m/>
    <m/>
    <m/>
    <m/>
    <m/>
    <m/>
    <m/>
    <m/>
    <n v="80"/>
    <m/>
    <m/>
    <m/>
    <m/>
    <m/>
    <m/>
    <m/>
  </r>
  <r>
    <x v="1"/>
    <s v="MWR"/>
    <m/>
    <s v="Connect Direct Certificate Renewal"/>
    <s v="CARAT"/>
    <x v="0"/>
    <s v="Hadoop, Java"/>
    <s v="CARAT"/>
    <s v="Greg Painter"/>
    <x v="0"/>
    <x v="12"/>
    <x v="5"/>
    <x v="19"/>
    <s v="Apr-23"/>
    <x v="0"/>
    <n v="60"/>
    <m/>
    <m/>
    <m/>
    <m/>
    <m/>
    <m/>
    <m/>
    <m/>
    <m/>
    <m/>
    <m/>
    <m/>
    <m/>
    <n v="40"/>
    <m/>
    <m/>
    <n v="20"/>
    <n v="20"/>
    <n v="20"/>
    <m/>
    <m/>
    <m/>
  </r>
  <r>
    <x v="1"/>
    <s v="Maintenance"/>
    <m/>
    <s v="Yearly (divided int 2m) - CARAT Data Router Certificate Renewal"/>
    <s v="CARAT"/>
    <x v="0"/>
    <s v="Hadoop, Java"/>
    <s v="CARAT"/>
    <s v="Greg Painter"/>
    <x v="0"/>
    <x v="12"/>
    <x v="5"/>
    <x v="0"/>
    <s v="Ongoing"/>
    <x v="0"/>
    <n v="60"/>
    <m/>
    <m/>
    <m/>
    <m/>
    <m/>
    <m/>
    <m/>
    <m/>
    <m/>
    <m/>
    <m/>
    <m/>
    <n v="50"/>
    <m/>
    <m/>
    <m/>
    <m/>
    <m/>
    <m/>
    <m/>
    <n v="30"/>
    <n v="30"/>
  </r>
  <r>
    <x v="1"/>
    <s v="Maintenance"/>
    <m/>
    <s v="Quarterly - Device Vulnerability"/>
    <s v="CARAT"/>
    <x v="0"/>
    <s v="Hadoop, Java"/>
    <s v="CARAT"/>
    <s v="Greg Painter"/>
    <x v="0"/>
    <x v="12"/>
    <x v="5"/>
    <x v="0"/>
    <s v="Ongoing"/>
    <x v="0"/>
    <n v="50"/>
    <m/>
    <m/>
    <m/>
    <m/>
    <m/>
    <m/>
    <m/>
    <m/>
    <m/>
    <m/>
    <m/>
    <m/>
    <m/>
    <m/>
    <m/>
    <m/>
    <m/>
    <m/>
    <n v="25"/>
    <m/>
    <m/>
    <n v="25"/>
  </r>
  <r>
    <x v="1"/>
    <s v="MWR"/>
    <m/>
    <s v="Yearly (divided in 2 m)Microsoft Windows 11 Release Testing/Certification"/>
    <s v="CARAT"/>
    <x v="0"/>
    <s v="Hadoop, Java"/>
    <s v="CARAT"/>
    <s v="Greg Painter"/>
    <x v="0"/>
    <x v="12"/>
    <x v="5"/>
    <x v="0"/>
    <s v="Ongoing"/>
    <x v="0"/>
    <n v="40"/>
    <m/>
    <m/>
    <m/>
    <m/>
    <m/>
    <m/>
    <m/>
    <m/>
    <m/>
    <m/>
    <m/>
    <m/>
    <n v="20"/>
    <n v="20"/>
    <m/>
    <m/>
    <m/>
    <n v="20"/>
    <m/>
    <m/>
    <m/>
    <n v="20"/>
  </r>
  <r>
    <x v="1"/>
    <s v="MWR"/>
    <m/>
    <s v="Quarterly - Tomcat Upgrade on 4 app servers (Windows)"/>
    <s v="CARAT"/>
    <x v="0"/>
    <s v="Hadoop, Java"/>
    <s v="CARAT"/>
    <s v="Greg Painter"/>
    <x v="0"/>
    <x v="12"/>
    <x v="5"/>
    <x v="0"/>
    <s v="Ongoing"/>
    <x v="0"/>
    <n v="180"/>
    <m/>
    <m/>
    <m/>
    <m/>
    <m/>
    <m/>
    <m/>
    <m/>
    <m/>
    <m/>
    <n v="40"/>
    <m/>
    <m/>
    <m/>
    <n v="60"/>
    <m/>
    <n v="40"/>
    <m/>
    <m/>
    <m/>
    <n v="60"/>
    <m/>
  </r>
  <r>
    <x v="1"/>
    <s v="Maintenance"/>
    <m/>
    <s v="Yearly - Artifacts evidence certification for APP/DB/OS layers"/>
    <s v="CARAT"/>
    <x v="0"/>
    <s v="Hadoop, Java"/>
    <s v="CARAT"/>
    <s v="Greg Painter"/>
    <x v="0"/>
    <x v="12"/>
    <x v="5"/>
    <x v="0"/>
    <s v="Ongoing"/>
    <x v="0"/>
    <n v="50"/>
    <m/>
    <m/>
    <m/>
    <m/>
    <m/>
    <m/>
    <m/>
    <m/>
    <m/>
    <m/>
    <m/>
    <m/>
    <m/>
    <n v="50"/>
    <m/>
    <m/>
    <m/>
    <m/>
    <m/>
    <m/>
    <m/>
    <n v="50"/>
  </r>
  <r>
    <x v="1"/>
    <s v="Maintenance"/>
    <m/>
    <s v="Yearly - Disaster Recovery certification"/>
    <s v="CARAT"/>
    <x v="0"/>
    <s v="Hadoop, Java"/>
    <s v="CARAT"/>
    <s v="Greg Painter"/>
    <x v="0"/>
    <x v="12"/>
    <x v="5"/>
    <x v="0"/>
    <s v="Ongoing"/>
    <x v="0"/>
    <n v="20"/>
    <m/>
    <m/>
    <m/>
    <m/>
    <m/>
    <m/>
    <m/>
    <m/>
    <m/>
    <m/>
    <m/>
    <m/>
    <m/>
    <m/>
    <n v="20"/>
    <m/>
    <m/>
    <m/>
    <m/>
    <m/>
    <m/>
    <m/>
  </r>
  <r>
    <x v="1"/>
    <s v="Maintenance"/>
    <m/>
    <s v="Interface application support (CBS app suites)"/>
    <s v="BVA"/>
    <x v="0"/>
    <s v=".NET"/>
    <s v="Freedom DotNet-CM"/>
    <s v="James Koernig"/>
    <x v="1"/>
    <x v="12"/>
    <x v="5"/>
    <x v="0"/>
    <s v="Ongoing"/>
    <x v="0"/>
    <n v="2160"/>
    <m/>
    <m/>
    <m/>
    <m/>
    <m/>
    <m/>
    <m/>
    <m/>
    <m/>
    <m/>
    <n v="180"/>
    <n v="180"/>
    <n v="180"/>
    <n v="180"/>
    <n v="180"/>
    <n v="180"/>
    <n v="150"/>
    <n v="180"/>
    <n v="180"/>
    <n v="180"/>
    <n v="180"/>
    <n v="180"/>
  </r>
  <r>
    <x v="0"/>
    <s v="PID"/>
    <m/>
    <s v="OOM654: Large Business Collections Platform Modernization"/>
    <s v="CASH"/>
    <x v="0"/>
    <s v=".NET"/>
    <s v="Freedom DotNet-OA"/>
    <s v="Greg Painter"/>
    <x v="0"/>
    <x v="12"/>
    <x v="5"/>
    <x v="8"/>
    <s v="TBD"/>
    <x v="1"/>
    <n v="180"/>
    <m/>
    <m/>
    <m/>
    <m/>
    <m/>
    <m/>
    <m/>
    <m/>
    <m/>
    <m/>
    <m/>
    <m/>
    <m/>
    <m/>
    <m/>
    <m/>
    <m/>
    <m/>
    <m/>
    <m/>
    <m/>
    <m/>
  </r>
  <r>
    <x v="1"/>
    <s v="Maintenance"/>
    <m/>
    <s v="TL-Mgmt's - Ravinder Kumar"/>
    <s v="GRP-CBS-ATTCRM-SBS"/>
    <x v="0"/>
    <s v="Java, Websphere"/>
    <s v="CBS-ATTCRM-SBS"/>
    <s v="James Koernig"/>
    <x v="1"/>
    <x v="13"/>
    <x v="5"/>
    <x v="0"/>
    <s v="Ongoing"/>
    <x v="0"/>
    <n v="1032"/>
    <m/>
    <m/>
    <m/>
    <m/>
    <m/>
    <m/>
    <m/>
    <m/>
    <m/>
    <m/>
    <n v="86"/>
    <n v="86"/>
    <n v="86"/>
    <n v="86"/>
    <n v="86"/>
    <n v="86"/>
    <n v="86"/>
    <n v="86"/>
    <n v="86"/>
    <n v="86"/>
    <n v="86"/>
    <n v="86"/>
  </r>
  <r>
    <x v="0"/>
    <s v="PID"/>
    <m/>
    <s v="PMT 500347 - DCC RET 8716 CX0448 EMBUS ESB"/>
    <s v="CBS BVA BPM"/>
    <x v="0"/>
    <s v="Java, Weblogic"/>
    <s v="CBS-ATTCRM-SBS"/>
    <s v="James Koernig"/>
    <x v="1"/>
    <x v="13"/>
    <x v="5"/>
    <x v="6"/>
    <s v="Sep-22"/>
    <x v="0"/>
    <n v="540"/>
    <m/>
    <m/>
    <m/>
    <m/>
    <m/>
    <m/>
    <m/>
    <m/>
    <m/>
    <m/>
    <n v="180"/>
    <n v="180"/>
    <n v="180"/>
    <m/>
    <m/>
    <m/>
    <m/>
    <m/>
    <m/>
    <m/>
    <m/>
    <m/>
  </r>
  <r>
    <x v="0"/>
    <s v="PID"/>
    <m/>
    <s v="PMT 503593 - NC NPA 910 overlay with NPA 472 NPA Relief"/>
    <s v="CBS BVA BPM"/>
    <x v="0"/>
    <s v="Java, Weblogic"/>
    <s v="CBS-ATTCRM-SBS"/>
    <s v="James Koernig"/>
    <x v="1"/>
    <x v="13"/>
    <x v="5"/>
    <x v="4"/>
    <s v="Jul-22"/>
    <x v="0"/>
    <n v="180"/>
    <m/>
    <m/>
    <m/>
    <m/>
    <m/>
    <m/>
    <m/>
    <m/>
    <m/>
    <m/>
    <n v="180"/>
    <m/>
    <m/>
    <m/>
    <m/>
    <m/>
    <m/>
    <m/>
    <m/>
    <m/>
    <m/>
    <m/>
  </r>
  <r>
    <x v="0"/>
    <s v="PID"/>
    <m/>
    <s v="PMT 501190 - DCC MOV 8711 CBS apps"/>
    <s v="CBS BVA BPM"/>
    <x v="0"/>
    <s v="Java, Weblogic"/>
    <s v="CBS-ATTCRM-SBS"/>
    <s v="James Koernig"/>
    <x v="1"/>
    <x v="13"/>
    <x v="5"/>
    <x v="9"/>
    <s v="Aug-22"/>
    <x v="0"/>
    <n v="360"/>
    <m/>
    <m/>
    <m/>
    <m/>
    <m/>
    <m/>
    <m/>
    <m/>
    <m/>
    <m/>
    <n v="180"/>
    <n v="180"/>
    <m/>
    <m/>
    <m/>
    <m/>
    <m/>
    <m/>
    <m/>
    <m/>
    <m/>
    <m/>
  </r>
  <r>
    <x v="1"/>
    <s v="Maintenance"/>
    <n v="15"/>
    <s v="Production support for 15 CBS suite of applications"/>
    <s v="CBS BVA BPM"/>
    <x v="0"/>
    <s v="Java, Weblogic"/>
    <s v="CBS-ATTCRM-SBS"/>
    <s v="James Koernig"/>
    <x v="1"/>
    <x v="13"/>
    <x v="5"/>
    <x v="0"/>
    <s v="Ongoing"/>
    <x v="0"/>
    <n v="5208"/>
    <m/>
    <m/>
    <m/>
    <m/>
    <m/>
    <m/>
    <m/>
    <m/>
    <m/>
    <m/>
    <n v="540"/>
    <n v="540"/>
    <n v="540"/>
    <n v="540"/>
    <n v="344"/>
    <n v="344"/>
    <n v="350"/>
    <n v="410"/>
    <n v="410"/>
    <n v="450"/>
    <n v="450"/>
    <n v="450"/>
  </r>
  <r>
    <x v="1"/>
    <s v="Maintenance"/>
    <m/>
    <s v="MechID password update,Certificate Renewal,GI Upgrade, DB Server Patching, ADO Agent upgrade"/>
    <s v="QuickQuote SBS"/>
    <x v="0"/>
    <s v=".NET"/>
    <s v="CBS-ATTCRM-SBS"/>
    <s v="James Koernig"/>
    <x v="1"/>
    <x v="13"/>
    <x v="5"/>
    <x v="0"/>
    <s v="Ongoing"/>
    <x v="0"/>
    <n v="450"/>
    <m/>
    <m/>
    <m/>
    <m/>
    <m/>
    <m/>
    <m/>
    <m/>
    <m/>
    <m/>
    <n v="80"/>
    <n v="80"/>
    <n v="80"/>
    <n v="80"/>
    <n v="80"/>
    <n v="80"/>
    <n v="90"/>
    <n v="90"/>
    <n v="90"/>
    <n v="90"/>
    <n v="90"/>
    <n v="90"/>
  </r>
  <r>
    <x v="0"/>
    <s v="PID"/>
    <m/>
    <s v="PMT 503335 - AR Quick Hits 2021-2022"/>
    <s v="ATTM CRM"/>
    <x v="0"/>
    <s v="JAVA"/>
    <s v="CBS-ATTCRM-SBS"/>
    <s v="James Radtke"/>
    <x v="1"/>
    <x v="13"/>
    <x v="5"/>
    <x v="8"/>
    <s v="TBD"/>
    <x v="1"/>
    <n v="300"/>
    <m/>
    <m/>
    <m/>
    <m/>
    <m/>
    <m/>
    <m/>
    <m/>
    <m/>
    <m/>
    <m/>
    <m/>
    <m/>
    <m/>
    <m/>
    <m/>
    <m/>
    <m/>
    <m/>
    <m/>
    <m/>
    <m/>
  </r>
  <r>
    <x v="1"/>
    <s v="Maintenance"/>
    <m/>
    <s v="DB Password changes for multiple schemas and databases, Client Data requirement"/>
    <s v="ATTM CRM"/>
    <x v="0"/>
    <s v="JAVA"/>
    <s v="CBS-ATTCRM-SBS"/>
    <s v="James Radtke"/>
    <x v="1"/>
    <x v="13"/>
    <x v="5"/>
    <x v="0"/>
    <s v="Ongoing"/>
    <x v="0"/>
    <n v="600"/>
    <m/>
    <m/>
    <m/>
    <m/>
    <m/>
    <m/>
    <m/>
    <m/>
    <m/>
    <m/>
    <n v="100"/>
    <n v="100"/>
    <n v="100"/>
    <n v="100"/>
    <n v="100"/>
    <n v="100"/>
    <m/>
    <m/>
    <m/>
    <m/>
    <m/>
    <m/>
  </r>
  <r>
    <x v="1"/>
    <s v="MWR"/>
    <m/>
    <s v="MWR 1995749 - UADM feed user account issue. UC-HelpDesk "/>
    <s v="ATTM CRM"/>
    <x v="0"/>
    <s v="JAVA"/>
    <s v="CBS-ATTCRM-SBS"/>
    <s v="James Radtke"/>
    <x v="1"/>
    <x v="13"/>
    <x v="5"/>
    <x v="9"/>
    <s v="Aug-22"/>
    <x v="0"/>
    <n v="80"/>
    <m/>
    <m/>
    <m/>
    <m/>
    <m/>
    <m/>
    <m/>
    <m/>
    <m/>
    <m/>
    <m/>
    <n v="80"/>
    <m/>
    <m/>
    <m/>
    <m/>
    <m/>
    <m/>
    <m/>
    <m/>
    <m/>
    <m/>
  </r>
  <r>
    <x v="0"/>
    <s v="SMB"/>
    <m/>
    <s v="SMB 1994149 - Server Reduction Assessment"/>
    <s v="ATTM CRM"/>
    <x v="0"/>
    <s v="JAVA"/>
    <s v="CBS-ATTCRM-SBS"/>
    <s v="James Radtke"/>
    <x v="1"/>
    <x v="13"/>
    <x v="5"/>
    <x v="6"/>
    <s v="Sep-22"/>
    <x v="0"/>
    <n v="100"/>
    <m/>
    <m/>
    <m/>
    <m/>
    <m/>
    <m/>
    <m/>
    <m/>
    <m/>
    <m/>
    <m/>
    <n v="20"/>
    <n v="80"/>
    <m/>
    <m/>
    <m/>
    <m/>
    <m/>
    <m/>
    <m/>
    <m/>
    <m/>
  </r>
  <r>
    <x v="1"/>
    <s v="MWR"/>
    <m/>
    <s v="MWR 1995939 - SPI Data Discovery Scan"/>
    <s v="ATTM CRM"/>
    <x v="0"/>
    <s v="JAVA"/>
    <s v="CBS-ATTCRM-SBS"/>
    <s v="James Radtke"/>
    <x v="1"/>
    <x v="13"/>
    <x v="5"/>
    <x v="6"/>
    <s v="Sep-22"/>
    <x v="0"/>
    <n v="50"/>
    <m/>
    <m/>
    <m/>
    <m/>
    <m/>
    <m/>
    <m/>
    <m/>
    <m/>
    <m/>
    <m/>
    <n v="10"/>
    <n v="40"/>
    <m/>
    <m/>
    <m/>
    <m/>
    <m/>
    <m/>
    <m/>
    <m/>
    <m/>
  </r>
  <r>
    <x v="1"/>
    <s v="MWR"/>
    <m/>
    <s v="MWR 1995940 - SAST Vulnerability analysis"/>
    <s v="ATTM CRM"/>
    <x v="0"/>
    <s v="JAVA"/>
    <s v="CBS-ATTCRM-SBS"/>
    <s v="James Radtke"/>
    <x v="1"/>
    <x v="13"/>
    <x v="5"/>
    <x v="6"/>
    <s v="Sep-22"/>
    <x v="0"/>
    <n v="50"/>
    <m/>
    <m/>
    <m/>
    <m/>
    <m/>
    <m/>
    <m/>
    <m/>
    <m/>
    <m/>
    <m/>
    <n v="10"/>
    <n v="40"/>
    <m/>
    <m/>
    <m/>
    <m/>
    <m/>
    <m/>
    <m/>
    <m/>
    <m/>
  </r>
  <r>
    <x v="0"/>
    <s v="PID"/>
    <m/>
    <s v="PMT - 506833 : FL 561 NPA Overlay with new NPA 728"/>
    <s v="CBS BVA BPM"/>
    <x v="0"/>
    <s v="Java, Weblogic"/>
    <s v="CBS-ATTCRM-SBS"/>
    <s v="James Koernig"/>
    <x v="1"/>
    <x v="13"/>
    <x v="5"/>
    <x v="2"/>
    <s v="Feb-23"/>
    <x v="0"/>
    <n v="180"/>
    <m/>
    <m/>
    <m/>
    <m/>
    <m/>
    <m/>
    <m/>
    <m/>
    <m/>
    <m/>
    <m/>
    <m/>
    <m/>
    <m/>
    <m/>
    <m/>
    <n v="90"/>
    <n v="90"/>
    <m/>
    <m/>
    <m/>
    <m/>
  </r>
  <r>
    <x v="0"/>
    <s v="PID"/>
    <m/>
    <s v="PMT 503122 : Wave 1 Azure Modernization Batch 1- Amdocs- Apps prior to 0801 2021"/>
    <s v="ATTM CRM"/>
    <x v="0"/>
    <s v="JAVA"/>
    <s v="CBS-ATTCRM-SBS"/>
    <s v="James Radtke"/>
    <x v="1"/>
    <x v="13"/>
    <x v="5"/>
    <x v="3"/>
    <s v="On hold"/>
    <x v="1"/>
    <n v="60"/>
    <m/>
    <m/>
    <m/>
    <m/>
    <m/>
    <m/>
    <m/>
    <m/>
    <m/>
    <m/>
    <m/>
    <m/>
    <m/>
    <m/>
    <m/>
    <m/>
    <m/>
    <m/>
    <m/>
    <m/>
    <m/>
    <m/>
  </r>
  <r>
    <x v="1"/>
    <s v="Maintenance"/>
    <m/>
    <s v="MOSS-ASG : Application server health check and file status"/>
    <s v="MOSS"/>
    <x v="0"/>
    <s v=".NET, VC++"/>
    <s v="MOSS"/>
    <s v="Greg Painter"/>
    <x v="0"/>
    <x v="14"/>
    <x v="5"/>
    <x v="0"/>
    <s v="Ongoing"/>
    <x v="0"/>
    <n v="2064"/>
    <m/>
    <m/>
    <m/>
    <m/>
    <m/>
    <m/>
    <m/>
    <m/>
    <m/>
    <m/>
    <n v="172"/>
    <n v="172"/>
    <n v="172"/>
    <n v="172"/>
    <n v="172"/>
    <n v="172"/>
    <n v="172"/>
    <n v="172"/>
    <n v="172"/>
    <n v="172"/>
    <n v="172"/>
    <n v="172"/>
  </r>
  <r>
    <x v="1"/>
    <s v="MWR"/>
    <m/>
    <s v="MWR 1983419 - Renewal for MOSS SSL Certificates"/>
    <s v="MOSS"/>
    <x v="0"/>
    <s v=".NET, VC++"/>
    <s v="MOSS"/>
    <s v="Greg Painter"/>
    <x v="0"/>
    <x v="14"/>
    <x v="5"/>
    <x v="6"/>
    <s v="Sep-22"/>
    <x v="0"/>
    <n v="200"/>
    <m/>
    <m/>
    <m/>
    <m/>
    <m/>
    <m/>
    <m/>
    <m/>
    <m/>
    <m/>
    <n v="50"/>
    <n v="75"/>
    <n v="75"/>
    <m/>
    <m/>
    <m/>
    <m/>
    <m/>
    <m/>
    <m/>
    <m/>
    <m/>
  </r>
  <r>
    <x v="1"/>
    <s v="MWR"/>
    <m/>
    <s v="MWR - 1982285 Null Sessions targeting "/>
    <s v="MOSS"/>
    <x v="0"/>
    <s v=".NET, VC++"/>
    <s v="MOSS"/>
    <s v="Greg Painter"/>
    <x v="0"/>
    <x v="14"/>
    <x v="5"/>
    <x v="1"/>
    <s v="Dec-22"/>
    <x v="0"/>
    <n v="300"/>
    <m/>
    <m/>
    <m/>
    <m/>
    <m/>
    <m/>
    <m/>
    <m/>
    <m/>
    <m/>
    <n v="50"/>
    <n v="50"/>
    <n v="50"/>
    <n v="50"/>
    <n v="50"/>
    <n v="50"/>
    <m/>
    <m/>
    <m/>
    <m/>
    <m/>
    <m/>
  </r>
  <r>
    <x v="0"/>
    <s v="PID"/>
    <m/>
    <s v="Tracks #14256 Modification - PID 412145 RAMP-DM retirement"/>
    <s v="MOSS"/>
    <x v="0"/>
    <s v=".NET, VC++"/>
    <s v="MOSS"/>
    <s v="Greg Painter"/>
    <x v="0"/>
    <x v="14"/>
    <x v="5"/>
    <x v="1"/>
    <s v="Dec-22"/>
    <x v="0"/>
    <n v="300"/>
    <m/>
    <m/>
    <m/>
    <m/>
    <m/>
    <m/>
    <m/>
    <m/>
    <m/>
    <m/>
    <n v="50"/>
    <n v="50"/>
    <n v="50"/>
    <n v="50"/>
    <n v="50"/>
    <n v="50"/>
    <m/>
    <m/>
    <m/>
    <m/>
    <m/>
    <m/>
  </r>
  <r>
    <x v="1"/>
    <s v="MWR"/>
    <m/>
    <s v="MWR 1954475 Windows 11 Testing/Certification"/>
    <s v="MOSS"/>
    <x v="0"/>
    <s v=".NET, VC++"/>
    <s v="MOSS"/>
    <s v="Greg Painter"/>
    <x v="0"/>
    <x v="14"/>
    <x v="5"/>
    <x v="4"/>
    <s v="Jul-22"/>
    <x v="0"/>
    <n v="80"/>
    <m/>
    <m/>
    <m/>
    <m/>
    <m/>
    <m/>
    <m/>
    <m/>
    <m/>
    <m/>
    <n v="80"/>
    <m/>
    <m/>
    <m/>
    <m/>
    <m/>
    <m/>
    <m/>
    <m/>
    <m/>
    <m/>
    <m/>
  </r>
  <r>
    <x v="1"/>
    <s v="Maintenance"/>
    <m/>
    <s v="TL-Mgmt's - Sandeep Singh"/>
    <s v="MOSS"/>
    <x v="0"/>
    <s v=".NET, VC++"/>
    <s v="MOSS"/>
    <s v="Greg Painter"/>
    <x v="0"/>
    <x v="14"/>
    <x v="5"/>
    <x v="0"/>
    <s v="Ongoing"/>
    <x v="0"/>
    <n v="1032"/>
    <m/>
    <m/>
    <m/>
    <m/>
    <m/>
    <m/>
    <m/>
    <m/>
    <m/>
    <m/>
    <n v="86"/>
    <n v="86"/>
    <n v="86"/>
    <n v="86"/>
    <n v="86"/>
    <n v="86"/>
    <n v="86"/>
    <n v="86"/>
    <n v="86"/>
    <n v="86"/>
    <n v="86"/>
    <n v="86"/>
  </r>
  <r>
    <x v="1"/>
    <s v="Maintenance"/>
    <m/>
    <s v="Daily &amp; Weekly Meetings"/>
    <s v="MOSS"/>
    <x v="0"/>
    <s v=".NET, VC++"/>
    <s v="MOSS"/>
    <s v="Greg Painter"/>
    <x v="0"/>
    <x v="14"/>
    <x v="5"/>
    <x v="0"/>
    <s v="Ongoing"/>
    <x v="0"/>
    <n v="1700"/>
    <m/>
    <m/>
    <m/>
    <m/>
    <m/>
    <m/>
    <m/>
    <m/>
    <m/>
    <m/>
    <n v="150"/>
    <n v="150"/>
    <n v="150"/>
    <n v="150"/>
    <n v="100"/>
    <n v="150"/>
    <n v="80"/>
    <n v="80"/>
    <n v="150"/>
    <n v="150"/>
    <n v="150"/>
    <n v="150"/>
  </r>
  <r>
    <x v="1"/>
    <s v="Maintenance"/>
    <m/>
    <s v="Mech-ID Password Change Activity In Test,Prod &amp;Dev"/>
    <s v="MOSS"/>
    <x v="0"/>
    <s v=".NET, VC++"/>
    <s v="MOSS"/>
    <s v="Greg Painter"/>
    <x v="0"/>
    <x v="14"/>
    <x v="5"/>
    <x v="0"/>
    <s v="Ongoing"/>
    <x v="0"/>
    <n v="960"/>
    <m/>
    <m/>
    <m/>
    <m/>
    <m/>
    <m/>
    <m/>
    <m/>
    <m/>
    <m/>
    <n v="80"/>
    <n v="80"/>
    <n v="80"/>
    <n v="80"/>
    <n v="80"/>
    <n v="80"/>
    <n v="80"/>
    <n v="80"/>
    <n v="80"/>
    <n v="80"/>
    <n v="80"/>
    <n v="80"/>
  </r>
  <r>
    <x v="0"/>
    <s v="PID"/>
    <m/>
    <s v="PID - 404138 DCC MOVE 8711 PMOSS PIP and EDS"/>
    <s v="MOSS"/>
    <x v="0"/>
    <s v=".NET, VC++"/>
    <s v="MOSS"/>
    <s v="Greg Painter"/>
    <x v="0"/>
    <x v="14"/>
    <x v="5"/>
    <x v="3"/>
    <s v="On hold"/>
    <x v="1"/>
    <n v="520"/>
    <m/>
    <m/>
    <m/>
    <m/>
    <m/>
    <m/>
    <m/>
    <m/>
    <m/>
    <m/>
    <m/>
    <m/>
    <m/>
    <m/>
    <m/>
    <m/>
    <m/>
    <m/>
    <m/>
    <m/>
    <m/>
    <m/>
  </r>
  <r>
    <x v="1"/>
    <s v="Maintenance"/>
    <m/>
    <s v="Client Query and Resolution"/>
    <s v="MOSS"/>
    <x v="0"/>
    <s v=".NET, VC++"/>
    <s v="MOSS"/>
    <s v="Greg Painter"/>
    <x v="0"/>
    <x v="14"/>
    <x v="5"/>
    <x v="0"/>
    <s v="Ongoing"/>
    <x v="0"/>
    <n v="240"/>
    <m/>
    <m/>
    <m/>
    <m/>
    <m/>
    <m/>
    <m/>
    <m/>
    <m/>
    <m/>
    <n v="40"/>
    <n v="40"/>
    <n v="40"/>
    <n v="40"/>
    <n v="40"/>
    <n v="40"/>
    <m/>
    <m/>
    <m/>
    <m/>
    <m/>
    <m/>
  </r>
  <r>
    <x v="1"/>
    <s v="MWR"/>
    <m/>
    <s v="MWR 1992822 - Maint Window for D10 HDD slot1 replacement"/>
    <s v="MOSS"/>
    <x v="0"/>
    <s v=".NET, VC++"/>
    <s v="MOSS"/>
    <s v="Greg Painter"/>
    <x v="0"/>
    <x v="14"/>
    <x v="5"/>
    <x v="1"/>
    <s v="Dec-22"/>
    <x v="0"/>
    <n v="150"/>
    <m/>
    <m/>
    <m/>
    <m/>
    <m/>
    <m/>
    <m/>
    <m/>
    <m/>
    <m/>
    <n v="25"/>
    <n v="25"/>
    <n v="25"/>
    <n v="25"/>
    <n v="25"/>
    <n v="25"/>
    <m/>
    <m/>
    <m/>
    <m/>
    <m/>
    <m/>
  </r>
  <r>
    <x v="1"/>
    <s v="MWR"/>
    <m/>
    <s v="MWR 1993754 - MOSS needs to replace its EOSL servers"/>
    <s v="MOSS"/>
    <x v="0"/>
    <s v=".NET, VC++"/>
    <s v="MOSS"/>
    <s v="Greg Painter"/>
    <x v="0"/>
    <x v="14"/>
    <x v="5"/>
    <x v="2"/>
    <s v="Feb-23"/>
    <x v="0"/>
    <n v="830"/>
    <m/>
    <m/>
    <m/>
    <m/>
    <m/>
    <m/>
    <m/>
    <m/>
    <m/>
    <m/>
    <m/>
    <m/>
    <n v="150"/>
    <n v="150"/>
    <n v="150"/>
    <n v="150"/>
    <n v="80"/>
    <n v="100"/>
    <m/>
    <m/>
    <m/>
    <m/>
  </r>
  <r>
    <x v="1"/>
    <s v="MWR"/>
    <m/>
    <s v="MWR 1992822 - Update website for new HALO access request instructions"/>
    <s v="MOSS"/>
    <x v="0"/>
    <s v=".NET, VC++"/>
    <s v="MOSS"/>
    <s v="Greg Painter"/>
    <x v="0"/>
    <x v="14"/>
    <x v="5"/>
    <x v="6"/>
    <s v="Sep-22"/>
    <x v="0"/>
    <n v="40"/>
    <m/>
    <m/>
    <m/>
    <m/>
    <m/>
    <m/>
    <m/>
    <m/>
    <m/>
    <m/>
    <m/>
    <m/>
    <n v="20"/>
    <n v="20"/>
    <m/>
    <m/>
    <m/>
    <m/>
    <m/>
    <m/>
    <m/>
    <m/>
  </r>
  <r>
    <x v="1"/>
    <s v="MWR"/>
    <m/>
    <s v="MWR 1992821 - grant of read-only access to our MOSS server instances to certain mechid/attuids for a SPI data audit"/>
    <s v="MOSS"/>
    <x v="0"/>
    <s v=".NET, VC++"/>
    <s v="MOSS"/>
    <s v="Greg Painter"/>
    <x v="0"/>
    <x v="14"/>
    <x v="5"/>
    <x v="1"/>
    <s v="Dec-22"/>
    <x v="0"/>
    <n v="20"/>
    <m/>
    <m/>
    <m/>
    <m/>
    <m/>
    <m/>
    <m/>
    <m/>
    <m/>
    <m/>
    <m/>
    <m/>
    <m/>
    <m/>
    <n v="20"/>
    <m/>
    <m/>
    <m/>
    <m/>
    <m/>
    <m/>
    <m/>
  </r>
  <r>
    <x v="1"/>
    <s v="MWR"/>
    <n v="1"/>
    <s v="MWR 1985553 - CASH-Correct Image Builder ( Packer ) Issues - /tmp Storage"/>
    <s v="CASHWeb"/>
    <x v="0"/>
    <s v="Java"/>
    <s v="Freedom Java Apps"/>
    <s v="Greg Painter"/>
    <x v="0"/>
    <x v="11"/>
    <x v="5"/>
    <x v="4"/>
    <s v="Jul-22"/>
    <x v="0"/>
    <n v="50"/>
    <m/>
    <m/>
    <m/>
    <m/>
    <m/>
    <m/>
    <m/>
    <m/>
    <m/>
    <m/>
    <n v="50"/>
    <m/>
    <m/>
    <m/>
    <m/>
    <m/>
    <m/>
    <m/>
    <m/>
    <m/>
    <m/>
    <m/>
  </r>
  <r>
    <x v="1"/>
    <s v="Maintenance"/>
    <n v="1"/>
    <s v="GI Upgrade Activity - VDD (monthly)"/>
    <s v="VDD"/>
    <x v="0"/>
    <s v="C, C++"/>
    <s v="Freedom CPP Apps"/>
    <s v="Greg Painter"/>
    <x v="0"/>
    <x v="11"/>
    <x v="5"/>
    <x v="0"/>
    <s v="Ongoing"/>
    <x v="0"/>
    <n v="600"/>
    <m/>
    <m/>
    <m/>
    <m/>
    <m/>
    <m/>
    <m/>
    <m/>
    <m/>
    <m/>
    <n v="30"/>
    <n v="30"/>
    <n v="30"/>
    <n v="30"/>
    <n v="50"/>
    <n v="50"/>
    <m/>
    <n v="50"/>
    <n v="50"/>
    <n v="50"/>
    <n v="50"/>
    <n v="50"/>
  </r>
  <r>
    <x v="1"/>
    <s v="MWR"/>
    <n v="1"/>
    <s v="VDD - Upgrade Connect:Direct to 6.1"/>
    <s v="VDD"/>
    <x v="0"/>
    <s v="C, C++"/>
    <s v="Freedom CPP Apps"/>
    <s v="Greg Painter"/>
    <x v="0"/>
    <x v="11"/>
    <x v="5"/>
    <x v="6"/>
    <s v="Sep-22"/>
    <x v="0"/>
    <n v="100"/>
    <m/>
    <m/>
    <m/>
    <m/>
    <m/>
    <m/>
    <m/>
    <m/>
    <m/>
    <m/>
    <m/>
    <n v="50"/>
    <n v="50"/>
    <m/>
    <m/>
    <m/>
    <m/>
    <m/>
    <m/>
    <m/>
    <m/>
    <m/>
  </r>
  <r>
    <x v="0"/>
    <s v="PID"/>
    <m/>
    <s v="PID 402946c | BIS (Jan)"/>
    <s v="Boomerang"/>
    <x v="0"/>
    <s v="Java"/>
    <s v="BOOM-BIGSYS"/>
    <s v="James Koernig"/>
    <x v="1"/>
    <x v="15"/>
    <x v="4"/>
    <x v="6"/>
    <s v="Sep-22"/>
    <x v="0"/>
    <n v="540"/>
    <m/>
    <m/>
    <m/>
    <m/>
    <m/>
    <m/>
    <m/>
    <m/>
    <m/>
    <m/>
    <n v="180"/>
    <n v="180"/>
    <n v="180"/>
    <m/>
    <m/>
    <m/>
    <m/>
    <m/>
    <m/>
    <m/>
    <m/>
    <m/>
  </r>
  <r>
    <x v="1"/>
    <s v="MWR"/>
    <m/>
    <s v="Rebuild VB.net processes in Boomerang "/>
    <s v="Boomerang"/>
    <x v="0"/>
    <s v="Java"/>
    <s v="BOOM-BIGSYS"/>
    <s v="James Koernig"/>
    <x v="1"/>
    <x v="15"/>
    <x v="4"/>
    <x v="11"/>
    <s v="Oct-22"/>
    <x v="0"/>
    <n v="300"/>
    <m/>
    <m/>
    <m/>
    <m/>
    <m/>
    <m/>
    <m/>
    <m/>
    <m/>
    <m/>
    <n v="30"/>
    <n v="90"/>
    <n v="90"/>
    <n v="90"/>
    <m/>
    <m/>
    <m/>
    <m/>
    <m/>
    <m/>
    <m/>
    <m/>
  </r>
  <r>
    <x v="0"/>
    <s v="PID"/>
    <m/>
    <s v="PID 326140bb - HVCP Modernization "/>
    <s v="HVCP"/>
    <x v="0"/>
    <s v="Java"/>
    <s v="BOOM-BIGSYS"/>
    <s v="James Koernig"/>
    <x v="1"/>
    <x v="15"/>
    <x v="4"/>
    <x v="6"/>
    <s v="Sep-22"/>
    <x v="0"/>
    <n v="2120"/>
    <m/>
    <m/>
    <m/>
    <m/>
    <m/>
    <m/>
    <m/>
    <m/>
    <m/>
    <m/>
    <n v="860"/>
    <n v="720"/>
    <n v="180"/>
    <n v="90"/>
    <m/>
    <m/>
    <m/>
    <m/>
    <m/>
    <m/>
    <m/>
    <m/>
  </r>
  <r>
    <x v="1"/>
    <s v="Maintenance"/>
    <m/>
    <s v="Maintenance activity for Boomerang"/>
    <s v="Boomerang"/>
    <x v="0"/>
    <s v="Java"/>
    <s v="BOOM-BIGSYS"/>
    <s v="James Koernig"/>
    <x v="1"/>
    <x v="15"/>
    <x v="4"/>
    <x v="0"/>
    <s v="Ongoing"/>
    <x v="0"/>
    <m/>
    <m/>
    <m/>
    <m/>
    <m/>
    <m/>
    <m/>
    <m/>
    <m/>
    <m/>
    <m/>
    <n v="720"/>
    <n v="720"/>
    <n v="720"/>
    <n v="720"/>
    <n v="528"/>
    <n v="528"/>
    <n v="352"/>
    <n v="352"/>
    <n v="352"/>
    <n v="352"/>
    <n v="352"/>
    <n v="352"/>
  </r>
  <r>
    <x v="1"/>
    <s v="Maintenance"/>
    <m/>
    <s v="Maintenance activity for HVCP"/>
    <s v="HVCP"/>
    <x v="0"/>
    <s v="Java"/>
    <s v="BOOM-BIGSYS"/>
    <s v="James Koernig"/>
    <x v="1"/>
    <x v="15"/>
    <x v="4"/>
    <x v="0"/>
    <s v="Ongoing"/>
    <x v="0"/>
    <m/>
    <m/>
    <m/>
    <m/>
    <m/>
    <m/>
    <m/>
    <m/>
    <m/>
    <m/>
    <m/>
    <n v="90"/>
    <n v="90"/>
    <n v="90"/>
    <n v="90"/>
    <n v="90"/>
    <n v="90"/>
    <n v="88"/>
    <n v="86"/>
    <n v="86"/>
    <n v="86"/>
    <n v="86"/>
    <n v="86"/>
  </r>
  <r>
    <x v="0"/>
    <s v="PID"/>
    <m/>
    <s v="PID 402946c | BIS  "/>
    <s v="CODES"/>
    <x v="0"/>
    <s v="Java"/>
    <s v="CODES-ULTS"/>
    <s v="James Koernig"/>
    <x v="1"/>
    <x v="15"/>
    <x v="4"/>
    <x v="6"/>
    <s v="Sep-22"/>
    <x v="0"/>
    <n v="300"/>
    <m/>
    <m/>
    <m/>
    <m/>
    <m/>
    <m/>
    <m/>
    <m/>
    <m/>
    <m/>
    <n v="90"/>
    <n v="90"/>
    <n v="90"/>
    <n v="30"/>
    <m/>
    <m/>
    <m/>
    <m/>
    <m/>
    <m/>
    <m/>
    <m/>
  </r>
  <r>
    <x v="0"/>
    <s v="SMB"/>
    <m/>
    <s v="ASLA Onboarding "/>
    <s v="CODES"/>
    <x v="0"/>
    <s v="Java"/>
    <s v="CODES-ULTS"/>
    <s v="James Koernig"/>
    <x v="1"/>
    <x v="15"/>
    <x v="4"/>
    <x v="3"/>
    <s v="On hold"/>
    <x v="1"/>
    <n v="700"/>
    <m/>
    <m/>
    <m/>
    <m/>
    <m/>
    <m/>
    <m/>
    <m/>
    <m/>
    <m/>
    <m/>
    <m/>
    <m/>
    <m/>
    <m/>
    <m/>
    <m/>
    <m/>
    <m/>
    <m/>
    <m/>
    <m/>
  </r>
  <r>
    <x v="1"/>
    <s v="Maintenance"/>
    <m/>
    <s v="Maintenance activity for CODES"/>
    <s v="CODES"/>
    <x v="0"/>
    <s v="Java"/>
    <s v="CODES-ULTS"/>
    <s v="James Koernig"/>
    <x v="1"/>
    <x v="15"/>
    <x v="4"/>
    <x v="0"/>
    <s v="Ongoing"/>
    <x v="0"/>
    <m/>
    <m/>
    <m/>
    <m/>
    <m/>
    <m/>
    <m/>
    <m/>
    <m/>
    <m/>
    <m/>
    <n v="360"/>
    <n v="360"/>
    <n v="360"/>
    <n v="360"/>
    <n v="264"/>
    <n v="264"/>
    <n v="176"/>
    <n v="176"/>
    <n v="176"/>
    <n v="176"/>
    <n v="176"/>
    <n v="176"/>
  </r>
  <r>
    <x v="1"/>
    <s v="Maintenance"/>
    <m/>
    <s v="TL-Mgnmt’- Sahil"/>
    <s v="GRP-BOOM-BIGSYS"/>
    <x v="0"/>
    <s v="Java"/>
    <s v="BOOM-BIGSYS"/>
    <s v="James Koernig"/>
    <x v="1"/>
    <x v="15"/>
    <x v="4"/>
    <x v="0"/>
    <s v="Ongoing"/>
    <x v="0"/>
    <m/>
    <m/>
    <m/>
    <m/>
    <m/>
    <m/>
    <m/>
    <m/>
    <m/>
    <m/>
    <m/>
    <n v="86"/>
    <n v="86"/>
    <n v="86"/>
    <n v="86"/>
    <n v="86"/>
    <n v="86"/>
    <n v="88"/>
    <n v="86"/>
    <n v="86"/>
    <n v="86"/>
    <n v="86"/>
    <n v="86"/>
  </r>
  <r>
    <x v="1"/>
    <s v="Maintenance"/>
    <m/>
    <s v="TL-Mgnmt’- Gourav"/>
    <s v="LSRV"/>
    <x v="0"/>
    <s v="Java"/>
    <s v="LSRV"/>
    <s v="James Koernig"/>
    <x v="1"/>
    <x v="16"/>
    <x v="4"/>
    <x v="0"/>
    <s v="Ongoing"/>
    <x v="0"/>
    <m/>
    <m/>
    <m/>
    <m/>
    <m/>
    <m/>
    <m/>
    <m/>
    <m/>
    <m/>
    <m/>
    <n v="86"/>
    <n v="86"/>
    <n v="86"/>
    <n v="86"/>
    <n v="86"/>
    <n v="86"/>
    <n v="88"/>
    <n v="88"/>
    <n v="88"/>
    <n v="88"/>
    <n v="88"/>
    <n v="88"/>
  </r>
  <r>
    <x v="0"/>
    <s v="PID"/>
    <m/>
    <s v="PMT - 504938 / LSRV U2L"/>
    <s v="LSRV"/>
    <x v="0"/>
    <s v="Java"/>
    <s v="LSRV"/>
    <s v="James Koernig"/>
    <x v="1"/>
    <x v="16"/>
    <x v="4"/>
    <x v="6"/>
    <s v="Sep-22"/>
    <x v="1"/>
    <m/>
    <m/>
    <m/>
    <m/>
    <m/>
    <m/>
    <m/>
    <m/>
    <m/>
    <m/>
    <m/>
    <n v="540"/>
    <n v="540"/>
    <n v="540"/>
    <n v="180"/>
    <m/>
    <m/>
    <m/>
    <m/>
    <m/>
    <m/>
    <m/>
    <m/>
  </r>
  <r>
    <x v="1"/>
    <s v="Maintenance"/>
    <m/>
    <s v="Adhoc -_x000a_SLNP PON Enhancements,_x000a_Iagent certificate validation, RIM inventory record validation, Sonar scan, SAST scan, SCA scan, DAST(ASE) scan"/>
    <s v="LSRV"/>
    <x v="0"/>
    <s v="Java"/>
    <s v="LSRV"/>
    <s v="James Koernig"/>
    <x v="1"/>
    <x v="16"/>
    <x v="4"/>
    <x v="0"/>
    <s v="Ongoing"/>
    <x v="0"/>
    <m/>
    <m/>
    <m/>
    <m/>
    <m/>
    <m/>
    <m/>
    <m/>
    <m/>
    <m/>
    <m/>
    <n v="90"/>
    <n v="90"/>
    <n v="90"/>
    <n v="90"/>
    <n v="90"/>
    <n v="90"/>
    <n v="88"/>
    <n v="88"/>
    <n v="88"/>
    <n v="88"/>
    <n v="88"/>
    <n v="88"/>
  </r>
  <r>
    <x v="1"/>
    <s v="Maintenance"/>
    <m/>
    <s v="Maintenance of RNS"/>
    <s v="LSRV"/>
    <x v="0"/>
    <s v="Java"/>
    <s v="LSRV"/>
    <s v="James Koernig"/>
    <x v="1"/>
    <x v="16"/>
    <x v="4"/>
    <x v="0"/>
    <s v="Ongoing"/>
    <x v="0"/>
    <m/>
    <m/>
    <m/>
    <m/>
    <m/>
    <m/>
    <m/>
    <m/>
    <m/>
    <m/>
    <m/>
    <n v="660"/>
    <n v="660"/>
    <n v="660"/>
    <n v="660"/>
    <n v="528"/>
    <n v="528"/>
    <n v="352"/>
    <n v="352"/>
    <n v="352"/>
    <n v="352"/>
    <n v="352"/>
    <n v="352"/>
  </r>
  <r>
    <x v="2"/>
    <s v="EMAS"/>
    <m/>
    <s v="EMAS - Operations"/>
    <s v="EMAS Ops"/>
    <x v="2"/>
    <s v="Ops"/>
    <s v="EMAS Ops"/>
    <s v="Om Bansal"/>
    <x v="2"/>
    <x v="17"/>
    <x v="6"/>
    <x v="0"/>
    <s v="Ongoing"/>
    <x v="0"/>
    <m/>
    <m/>
    <m/>
    <m/>
    <m/>
    <m/>
    <m/>
    <m/>
    <m/>
    <m/>
    <m/>
    <n v="3264"/>
    <n v="3264"/>
    <n v="3264"/>
    <n v="3264"/>
    <n v="3072"/>
    <n v="2024"/>
    <n v="2024"/>
    <n v="2024"/>
    <n v="2024"/>
    <n v="2024"/>
    <n v="2024"/>
    <n v="2024"/>
  </r>
  <r>
    <x v="2"/>
    <s v="EMAS"/>
    <m/>
    <s v="EMAS - Compliance"/>
    <s v="EMAS Compliance"/>
    <x v="2"/>
    <s v="Ops"/>
    <s v="EMAS Compliance"/>
    <s v="Om Bansal"/>
    <x v="2"/>
    <x v="18"/>
    <x v="6"/>
    <x v="0"/>
    <s v="Ongoing"/>
    <x v="0"/>
    <m/>
    <m/>
    <m/>
    <m/>
    <m/>
    <m/>
    <m/>
    <m/>
    <m/>
    <m/>
    <m/>
    <n v="576"/>
    <n v="576"/>
    <n v="576"/>
    <n v="576"/>
    <n v="480"/>
    <n v="380"/>
    <n v="380"/>
    <n v="380"/>
    <n v="380"/>
    <n v="380"/>
    <n v="380"/>
    <n v="380"/>
  </r>
  <r>
    <x v="2"/>
    <s v="EMAS"/>
    <m/>
    <s v="EMAS - SDC"/>
    <s v="EMAS SDC"/>
    <x v="2"/>
    <s v="Ops"/>
    <s v="EMAS SDC"/>
    <s v="Om Bansal"/>
    <x v="2"/>
    <x v="18"/>
    <x v="6"/>
    <x v="0"/>
    <s v="Ongoing"/>
    <x v="0"/>
    <m/>
    <m/>
    <m/>
    <m/>
    <m/>
    <m/>
    <m/>
    <m/>
    <m/>
    <m/>
    <m/>
    <n v="384"/>
    <n v="384"/>
    <n v="384"/>
    <n v="384"/>
    <n v="480"/>
    <n v="380"/>
    <n v="290"/>
    <n v="290"/>
    <n v="290"/>
    <n v="290"/>
    <n v="290"/>
    <n v="290"/>
  </r>
  <r>
    <x v="1"/>
    <s v="Maintenance"/>
    <m/>
    <s v="Cloud activities (GI+CRO+VM patching),SSL/Venafi/LGW certs renewal,ASTRA vulnerabilities"/>
    <s v="ELH"/>
    <x v="0"/>
    <s v="Java"/>
    <s v="MDRG-RR"/>
    <s v="James Radtke"/>
    <x v="1"/>
    <x v="19"/>
    <x v="7"/>
    <x v="0"/>
    <s v="Ongoing"/>
    <x v="0"/>
    <m/>
    <n v="30"/>
    <n v="30"/>
    <n v="30"/>
    <n v="30"/>
    <n v="30"/>
    <n v="30"/>
    <m/>
    <m/>
    <m/>
    <m/>
    <n v="30"/>
    <n v="30"/>
    <n v="30"/>
    <n v="30"/>
    <n v="110"/>
    <n v="110"/>
    <n v="110"/>
    <n v="110"/>
    <n v="110"/>
    <n v="110"/>
    <n v="110"/>
    <n v="110"/>
  </r>
  <r>
    <x v="1"/>
    <s v="Maintenance"/>
    <m/>
    <s v="Job Abends, User Queries, User Access to Application - Manual entry to DB/Guiding user and Production Support"/>
    <s v="ELH"/>
    <x v="0"/>
    <s v="Java"/>
    <s v="MDRG-RR"/>
    <s v="James Radtke"/>
    <x v="1"/>
    <x v="19"/>
    <x v="7"/>
    <x v="0"/>
    <s v="Ongoing"/>
    <x v="0"/>
    <m/>
    <n v="70"/>
    <n v="70"/>
    <n v="70"/>
    <n v="70"/>
    <n v="70"/>
    <n v="70"/>
    <m/>
    <m/>
    <m/>
    <m/>
    <n v="70"/>
    <n v="70"/>
    <n v="70"/>
    <n v="70"/>
    <n v="80"/>
    <n v="80"/>
    <n v="80"/>
    <n v="80"/>
    <n v="80"/>
    <n v="80"/>
    <n v="70"/>
    <n v="70"/>
  </r>
  <r>
    <x v="1"/>
    <s v="Maintenance"/>
    <m/>
    <s v="AVT vulnerabilities/AVT scan fixes"/>
    <s v="ELH"/>
    <x v="0"/>
    <s v="Java"/>
    <s v="MDRG-RR"/>
    <s v="James Radtke"/>
    <x v="1"/>
    <x v="19"/>
    <x v="7"/>
    <x v="0"/>
    <s v="Ongoing"/>
    <x v="0"/>
    <m/>
    <m/>
    <m/>
    <m/>
    <m/>
    <m/>
    <m/>
    <m/>
    <m/>
    <m/>
    <m/>
    <n v="50"/>
    <n v="50"/>
    <n v="50"/>
    <n v="50"/>
    <n v="50"/>
    <n v="50"/>
    <n v="50"/>
    <n v="0"/>
    <n v="0"/>
    <n v="0"/>
    <n v="50"/>
    <n v="50"/>
  </r>
  <r>
    <x v="1"/>
    <s v="Maintenance"/>
    <m/>
    <s v="Password updates for mechid's/DB/keyvolt"/>
    <s v="ELH"/>
    <x v="0"/>
    <s v="Java"/>
    <s v="MDRG-RR"/>
    <s v="James Radtke"/>
    <x v="1"/>
    <x v="19"/>
    <x v="7"/>
    <x v="0"/>
    <s v="Ongoing"/>
    <x v="0"/>
    <m/>
    <n v="20"/>
    <n v="20"/>
    <n v="20"/>
    <n v="20"/>
    <n v="20"/>
    <n v="20"/>
    <m/>
    <m/>
    <m/>
    <m/>
    <n v="20"/>
    <n v="20"/>
    <n v="20"/>
    <n v="20"/>
    <n v="20"/>
    <n v="20"/>
    <n v="0"/>
    <n v="0"/>
    <n v="20"/>
    <n v="20"/>
    <n v="40"/>
    <n v="20"/>
  </r>
  <r>
    <x v="1"/>
    <s v="Maintenance"/>
    <m/>
    <s v="Job Abends, User Queries, and Production Support"/>
    <s v="PCRCS"/>
    <x v="0"/>
    <s v="Java"/>
    <s v="MDRG-RR"/>
    <s v="Greg Painter"/>
    <x v="0"/>
    <x v="19"/>
    <x v="7"/>
    <x v="0"/>
    <s v="Ongoing"/>
    <x v="0"/>
    <m/>
    <n v="100"/>
    <n v="100"/>
    <n v="100"/>
    <n v="100"/>
    <n v="100"/>
    <n v="100"/>
    <m/>
    <m/>
    <m/>
    <m/>
    <n v="100"/>
    <n v="100"/>
    <n v="100"/>
    <n v="100"/>
    <n v="100"/>
    <n v="100"/>
    <n v="100"/>
    <n v="100"/>
    <n v="100"/>
    <n v="100"/>
    <n v="100"/>
    <n v="100"/>
  </r>
  <r>
    <x v="1"/>
    <s v="Maintenance"/>
    <m/>
    <s v="Cloud activities (GI+CRO+VM patching),SSL/Venafi/LGW certs renewal,ASTRA vulnerabilities"/>
    <s v="PCRCS"/>
    <x v="0"/>
    <s v="Java"/>
    <s v="MDRG-RR"/>
    <s v="Greg Painter"/>
    <x v="0"/>
    <x v="19"/>
    <x v="7"/>
    <x v="0"/>
    <s v="Ongoing"/>
    <x v="0"/>
    <m/>
    <n v="100"/>
    <n v="100"/>
    <n v="100"/>
    <n v="100"/>
    <n v="100"/>
    <n v="100"/>
    <m/>
    <m/>
    <m/>
    <m/>
    <n v="100"/>
    <n v="100"/>
    <n v="100"/>
    <n v="100"/>
    <n v="120"/>
    <n v="120"/>
    <n v="120"/>
    <n v="120"/>
    <n v="120"/>
    <n v="120"/>
    <n v="120"/>
    <n v="120"/>
  </r>
  <r>
    <x v="1"/>
    <s v="Maintenance"/>
    <m/>
    <s v="Password updates for mechid's/DB/keyvolt"/>
    <s v="PCRCS"/>
    <x v="0"/>
    <s v="Java"/>
    <s v="MDRG-RR"/>
    <s v="Greg Painter"/>
    <x v="0"/>
    <x v="19"/>
    <x v="7"/>
    <x v="0"/>
    <s v="Ongoing"/>
    <x v="0"/>
    <m/>
    <n v="20"/>
    <n v="20"/>
    <n v="20"/>
    <n v="20"/>
    <n v="20"/>
    <n v="20"/>
    <m/>
    <m/>
    <m/>
    <m/>
    <n v="20"/>
    <n v="20"/>
    <n v="20"/>
    <n v="20"/>
    <n v="20"/>
    <n v="20"/>
    <m/>
    <m/>
    <n v="20"/>
    <n v="20"/>
    <n v="40"/>
    <n v="40"/>
  </r>
  <r>
    <x v="0"/>
    <s v="PID"/>
    <m/>
    <s v="ELH- AO retirement"/>
    <s v="ELH"/>
    <x v="0"/>
    <s v="Java"/>
    <s v="MDRG-RR"/>
    <s v="James Radtke"/>
    <x v="1"/>
    <x v="19"/>
    <x v="7"/>
    <x v="3"/>
    <s v="On hold"/>
    <x v="1"/>
    <n v="780"/>
    <m/>
    <m/>
    <m/>
    <m/>
    <m/>
    <m/>
    <m/>
    <m/>
    <m/>
    <m/>
    <m/>
    <m/>
    <m/>
    <m/>
    <m/>
    <m/>
    <n v="260"/>
    <n v="260"/>
    <n v="260"/>
    <m/>
    <m/>
    <m/>
  </r>
  <r>
    <x v="0"/>
    <s v="SMB"/>
    <m/>
    <s v="TABLU url change due to azure linux to azure windows migration"/>
    <s v="PCRCS"/>
    <x v="0"/>
    <s v="Java"/>
    <s v="MDRG-RR"/>
    <s v="James Koernig"/>
    <x v="1"/>
    <x v="19"/>
    <x v="7"/>
    <x v="9"/>
    <s v="Aug-22"/>
    <x v="0"/>
    <n v="40"/>
    <m/>
    <m/>
    <m/>
    <m/>
    <m/>
    <m/>
    <m/>
    <m/>
    <m/>
    <m/>
    <m/>
    <n v="40"/>
    <m/>
    <m/>
    <m/>
    <m/>
    <m/>
    <m/>
    <m/>
    <m/>
    <m/>
    <m/>
  </r>
  <r>
    <x v="0"/>
    <s v="SMB"/>
    <m/>
    <s v="Windows 11 Certification"/>
    <s v="PCRCS"/>
    <x v="0"/>
    <s v="Java"/>
    <s v="MDRG-RR"/>
    <s v="James Koernig"/>
    <x v="1"/>
    <x v="19"/>
    <x v="7"/>
    <x v="9"/>
    <s v="Aug-22"/>
    <x v="0"/>
    <n v="70"/>
    <m/>
    <m/>
    <m/>
    <m/>
    <m/>
    <m/>
    <m/>
    <m/>
    <m/>
    <m/>
    <m/>
    <n v="70"/>
    <m/>
    <m/>
    <m/>
    <m/>
    <m/>
    <m/>
    <m/>
    <m/>
    <m/>
    <m/>
  </r>
  <r>
    <x v="1"/>
    <s v="Maintenance"/>
    <m/>
    <s v="Upgradation of Connect:Direct to latest version"/>
    <s v="PCRCS"/>
    <x v="0"/>
    <s v="Java"/>
    <s v="MDRG-RR"/>
    <s v="James Koernig"/>
    <x v="1"/>
    <x v="19"/>
    <x v="7"/>
    <x v="5"/>
    <s v="Nov-22"/>
    <x v="0"/>
    <n v="250"/>
    <m/>
    <m/>
    <m/>
    <m/>
    <m/>
    <m/>
    <m/>
    <m/>
    <m/>
    <m/>
    <m/>
    <m/>
    <m/>
    <n v="100"/>
    <n v="100"/>
    <n v="50"/>
    <m/>
    <m/>
    <m/>
    <m/>
    <m/>
    <m/>
  </r>
  <r>
    <x v="1"/>
    <s v="Maintenance"/>
    <m/>
    <s v="Cloud activities (GI+CRO+VM patching),SSL/Venafi/LGW certs renewal,ASTRA vulnerabilities ,DR activity"/>
    <s v="DSCAT"/>
    <x v="0"/>
    <s v="Java"/>
    <s v="MDRG-RR"/>
    <s v="James Koernig"/>
    <x v="1"/>
    <x v="19"/>
    <x v="7"/>
    <x v="0"/>
    <s v="Ongoing"/>
    <x v="0"/>
    <m/>
    <n v="70"/>
    <n v="70"/>
    <n v="70"/>
    <n v="70"/>
    <n v="70"/>
    <n v="70"/>
    <m/>
    <m/>
    <m/>
    <m/>
    <n v="70"/>
    <n v="70"/>
    <n v="70"/>
    <n v="70"/>
    <n v="150"/>
    <n v="150"/>
    <n v="150"/>
    <n v="150"/>
    <n v="150"/>
    <n v="150"/>
    <n v="150"/>
    <n v="150"/>
  </r>
  <r>
    <x v="1"/>
    <s v="Maintenance"/>
    <m/>
    <s v="Job Abends, User Queries, and Production Support"/>
    <s v="DSCAT"/>
    <x v="0"/>
    <s v="Java"/>
    <s v="MDRG-RR"/>
    <s v="James Koernig"/>
    <x v="1"/>
    <x v="19"/>
    <x v="7"/>
    <x v="0"/>
    <s v="Ongoing"/>
    <x v="0"/>
    <m/>
    <n v="70"/>
    <n v="70"/>
    <n v="70"/>
    <n v="70"/>
    <n v="70"/>
    <n v="70"/>
    <m/>
    <m/>
    <m/>
    <m/>
    <n v="70"/>
    <n v="70"/>
    <n v="70"/>
    <n v="70"/>
    <n v="70"/>
    <n v="70"/>
    <n v="70"/>
    <n v="70"/>
    <n v="70"/>
    <n v="70"/>
    <n v="70"/>
    <n v="70"/>
  </r>
  <r>
    <x v="1"/>
    <s v="Maintenance"/>
    <m/>
    <s v="Job Abends, User Queries, and Production Support"/>
    <s v="SACCE Plus"/>
    <x v="0"/>
    <s v="Java"/>
    <s v="MDRG-RR"/>
    <s v="James Radtke"/>
    <x v="1"/>
    <x v="19"/>
    <x v="7"/>
    <x v="0"/>
    <s v="Ongoing"/>
    <x v="0"/>
    <m/>
    <n v="70"/>
    <n v="70"/>
    <n v="70"/>
    <n v="70"/>
    <n v="70"/>
    <n v="70"/>
    <m/>
    <m/>
    <m/>
    <m/>
    <n v="70"/>
    <n v="70"/>
    <n v="70"/>
    <n v="70"/>
    <n v="70"/>
    <n v="70"/>
    <n v="70"/>
    <n v="70"/>
    <n v="70"/>
    <n v="70"/>
    <n v="70"/>
    <n v="70"/>
  </r>
  <r>
    <x v="1"/>
    <s v="Maintenance"/>
    <m/>
    <s v="Cloud activities (GI+CRO+VM patching),SSL/Venafi/LGW certs renewal,ASTRA vulnerabilities"/>
    <s v="SACCE Plus"/>
    <x v="0"/>
    <s v="Java"/>
    <s v="MDRG-RR"/>
    <s v="James Radtke"/>
    <x v="1"/>
    <x v="19"/>
    <x v="7"/>
    <x v="0"/>
    <s v="Ongoing"/>
    <x v="0"/>
    <m/>
    <n v="10"/>
    <n v="10"/>
    <n v="10"/>
    <n v="10"/>
    <n v="10"/>
    <n v="10"/>
    <m/>
    <m/>
    <m/>
    <m/>
    <n v="10"/>
    <n v="10"/>
    <n v="10"/>
    <n v="10"/>
    <n v="110"/>
    <n v="110"/>
    <n v="110"/>
    <n v="110"/>
    <n v="110"/>
    <n v="110"/>
    <n v="110"/>
    <n v="110"/>
  </r>
  <r>
    <x v="1"/>
    <s v="Maintenance"/>
    <m/>
    <s v="User Access to Application - Manual entry to DB/Guiding user"/>
    <s v="SACCE Plus"/>
    <x v="0"/>
    <s v="Java"/>
    <s v="MDRG-RR"/>
    <s v="James Radtke"/>
    <x v="1"/>
    <x v="19"/>
    <x v="7"/>
    <x v="0"/>
    <s v="Ongoing"/>
    <x v="0"/>
    <m/>
    <n v="10"/>
    <n v="10"/>
    <n v="10"/>
    <n v="10"/>
    <n v="10"/>
    <n v="10"/>
    <m/>
    <m/>
    <m/>
    <m/>
    <n v="10"/>
    <n v="10"/>
    <n v="10"/>
    <n v="10"/>
    <n v="10"/>
    <n v="10"/>
    <n v="10"/>
    <n v="10"/>
    <n v="10"/>
    <n v="10"/>
    <n v="10"/>
    <n v="10"/>
  </r>
  <r>
    <x v="1"/>
    <s v="Maintenance"/>
    <m/>
    <s v="Job Abends, User Queries, and Production Support"/>
    <s v="ICBT"/>
    <x v="0"/>
    <s v="Java"/>
    <s v="MDRG-RR"/>
    <s v="James Radtke"/>
    <x v="1"/>
    <x v="19"/>
    <x v="7"/>
    <x v="0"/>
    <s v="Ongoing"/>
    <x v="0"/>
    <m/>
    <n v="70"/>
    <n v="70"/>
    <n v="70"/>
    <n v="70"/>
    <n v="70"/>
    <n v="70"/>
    <m/>
    <m/>
    <m/>
    <m/>
    <n v="70"/>
    <n v="70"/>
    <n v="70"/>
    <n v="70"/>
    <n v="70"/>
    <n v="70"/>
    <n v="70"/>
    <n v="70"/>
    <n v="70"/>
    <n v="70"/>
    <n v="70"/>
    <n v="70"/>
  </r>
  <r>
    <x v="1"/>
    <s v="Maintenance"/>
    <m/>
    <s v="Password updates for mechid's/DB"/>
    <s v="ICBT"/>
    <x v="0"/>
    <s v="Java"/>
    <s v="MDRG-RR"/>
    <s v="James Radtke"/>
    <x v="1"/>
    <x v="19"/>
    <x v="7"/>
    <x v="0"/>
    <s v="Ongoing"/>
    <x v="0"/>
    <m/>
    <n v="20"/>
    <n v="20"/>
    <n v="20"/>
    <n v="20"/>
    <n v="20"/>
    <n v="20"/>
    <m/>
    <m/>
    <m/>
    <m/>
    <n v="20"/>
    <n v="20"/>
    <n v="20"/>
    <n v="20"/>
    <n v="20"/>
    <n v="20"/>
    <n v="20"/>
    <n v="20"/>
    <n v="20"/>
    <n v="20"/>
    <n v="20"/>
    <n v="20"/>
  </r>
  <r>
    <x v="1"/>
    <s v="Maintenance"/>
    <m/>
    <s v="GI upgrade"/>
    <s v="CCTP Scripting"/>
    <x v="0"/>
    <s v="Java"/>
    <s v="MDRG-RR"/>
    <s v="James Radtke"/>
    <x v="1"/>
    <x v="19"/>
    <x v="7"/>
    <x v="0"/>
    <s v="Ongoing"/>
    <x v="0"/>
    <m/>
    <n v="30"/>
    <n v="30"/>
    <n v="30"/>
    <n v="30"/>
    <n v="30"/>
    <n v="30"/>
    <n v="30"/>
    <n v="30"/>
    <n v="30"/>
    <n v="30"/>
    <n v="30"/>
    <n v="30"/>
    <n v="30"/>
    <n v="30"/>
    <n v="30"/>
    <n v="30"/>
    <n v="30"/>
    <n v="0"/>
    <n v="0"/>
    <n v="90"/>
    <n v="30"/>
    <n v="30"/>
  </r>
  <r>
    <x v="1"/>
    <s v="Maintenance"/>
    <m/>
    <s v="SSL certificate renewable NPRD"/>
    <s v="CCTP Scripting"/>
    <x v="0"/>
    <s v="Java"/>
    <s v="MDRG-RR"/>
    <s v="James Radtke"/>
    <x v="1"/>
    <x v="19"/>
    <x v="7"/>
    <x v="0"/>
    <s v="Ongoing"/>
    <x v="0"/>
    <m/>
    <n v="30"/>
    <n v="30"/>
    <n v="30"/>
    <n v="30"/>
    <n v="30"/>
    <n v="30"/>
    <n v="30"/>
    <n v="30"/>
    <n v="30"/>
    <n v="30"/>
    <n v="30"/>
    <n v="30"/>
    <n v="30"/>
    <n v="30"/>
    <n v="30"/>
    <n v="30"/>
    <n v="0"/>
    <n v="0"/>
    <n v="0"/>
    <n v="60"/>
    <n v="60"/>
    <n v="60"/>
  </r>
  <r>
    <x v="1"/>
    <s v="Maintenance"/>
    <m/>
    <s v="App Maintenace and bug fixing (PROD)"/>
    <s v="CCTP Scripting"/>
    <x v="0"/>
    <s v="Java"/>
    <s v="MDRG-RR"/>
    <s v="James Radtke"/>
    <x v="1"/>
    <x v="19"/>
    <x v="7"/>
    <x v="0"/>
    <s v="Ongoing"/>
    <x v="0"/>
    <m/>
    <n v="20"/>
    <n v="20"/>
    <n v="20"/>
    <n v="20"/>
    <n v="20"/>
    <n v="20"/>
    <n v="20"/>
    <n v="20"/>
    <n v="20"/>
    <n v="20"/>
    <n v="20"/>
    <n v="20"/>
    <n v="20"/>
    <n v="20"/>
    <n v="20"/>
    <n v="20"/>
    <n v="20"/>
    <n v="20"/>
    <n v="20"/>
    <n v="20"/>
    <n v="20"/>
    <n v="20"/>
  </r>
  <r>
    <x v="1"/>
    <s v="Maintenance"/>
    <m/>
    <s v="mechid password change activity nprd"/>
    <s v="BOSSSWRCAccess"/>
    <x v="0"/>
    <s v="Java"/>
    <s v="MDRG-RR"/>
    <s v="James Radtke"/>
    <x v="1"/>
    <x v="19"/>
    <x v="7"/>
    <x v="0"/>
    <s v="Ongoing"/>
    <x v="0"/>
    <m/>
    <n v="20"/>
    <n v="20"/>
    <n v="20"/>
    <n v="20"/>
    <n v="20"/>
    <n v="20"/>
    <n v="20"/>
    <n v="20"/>
    <n v="20"/>
    <n v="20"/>
    <n v="20"/>
    <n v="20"/>
    <n v="20"/>
    <n v="20"/>
    <n v="20"/>
    <n v="20"/>
    <n v="0"/>
    <n v="0"/>
    <n v="0"/>
    <n v="40"/>
    <n v="40"/>
    <n v="40"/>
  </r>
  <r>
    <x v="1"/>
    <s v="Maintenance"/>
    <m/>
    <s v="SSL Certificates renewable nprd"/>
    <s v="BOSSSWRCAccess"/>
    <x v="0"/>
    <s v="Java"/>
    <s v="MDRG-RR"/>
    <s v="James Radtke"/>
    <x v="1"/>
    <x v="19"/>
    <x v="7"/>
    <x v="0"/>
    <s v="Ongoing"/>
    <x v="0"/>
    <m/>
    <n v="30"/>
    <n v="30"/>
    <n v="30"/>
    <n v="30"/>
    <n v="30"/>
    <n v="30"/>
    <n v="30"/>
    <n v="30"/>
    <n v="30"/>
    <n v="30"/>
    <n v="30"/>
    <n v="30"/>
    <n v="30"/>
    <n v="30"/>
    <n v="30"/>
    <n v="30"/>
    <n v="0"/>
    <n v="0"/>
    <n v="0"/>
    <n v="60"/>
    <n v="60"/>
    <n v="60"/>
  </r>
  <r>
    <x v="1"/>
    <s v="Maintenance"/>
    <m/>
    <s v="Application Performance managment (Prod)"/>
    <s v="BOSSSWRCAccess"/>
    <x v="0"/>
    <s v="Java"/>
    <s v="MDRG-RR"/>
    <s v="James Radtke"/>
    <x v="1"/>
    <x v="19"/>
    <x v="7"/>
    <x v="0"/>
    <s v="Ongoing"/>
    <x v="0"/>
    <m/>
    <n v="30"/>
    <n v="30"/>
    <n v="30"/>
    <n v="30"/>
    <n v="30"/>
    <n v="30"/>
    <n v="30"/>
    <n v="30"/>
    <n v="30"/>
    <n v="30"/>
    <n v="30"/>
    <n v="30"/>
    <n v="30"/>
    <n v="30"/>
    <n v="30"/>
    <n v="30"/>
    <n v="30"/>
    <n v="30"/>
    <n v="30"/>
    <n v="30"/>
    <n v="30"/>
    <n v="30"/>
  </r>
  <r>
    <x v="1"/>
    <s v="Maintenance"/>
    <m/>
    <s v="log monitoring (Prod)"/>
    <s v="SBCButler"/>
    <x v="0"/>
    <s v="C, C++"/>
    <s v="MDRG-RR"/>
    <s v="James Radtke"/>
    <x v="1"/>
    <x v="19"/>
    <x v="7"/>
    <x v="0"/>
    <s v="Ongoing"/>
    <x v="0"/>
    <m/>
    <n v="20"/>
    <n v="20"/>
    <n v="20"/>
    <n v="20"/>
    <n v="20"/>
    <n v="20"/>
    <n v="20"/>
    <n v="20"/>
    <n v="20"/>
    <n v="20"/>
    <n v="20"/>
    <n v="20"/>
    <n v="20"/>
    <n v="20"/>
    <n v="20"/>
    <n v="20"/>
    <n v="20"/>
    <n v="20"/>
    <n v="20"/>
    <n v="20"/>
    <n v="20"/>
    <n v="20"/>
  </r>
  <r>
    <x v="1"/>
    <s v="Maintenance"/>
    <m/>
    <s v="Bug fixing (Prod)"/>
    <s v="SBCButler"/>
    <x v="0"/>
    <s v="C, C++"/>
    <s v="MDRG-RR"/>
    <s v="James Radtke"/>
    <x v="1"/>
    <x v="19"/>
    <x v="7"/>
    <x v="0"/>
    <s v="Ongoing"/>
    <x v="0"/>
    <m/>
    <n v="30"/>
    <n v="30"/>
    <n v="30"/>
    <n v="30"/>
    <n v="30"/>
    <n v="30"/>
    <n v="30"/>
    <n v="30"/>
    <n v="30"/>
    <n v="30"/>
    <n v="30"/>
    <n v="30"/>
    <n v="30"/>
    <n v="30"/>
    <n v="30"/>
    <n v="30"/>
    <n v="30"/>
    <n v="30"/>
    <n v="30"/>
    <n v="30"/>
    <n v="30"/>
    <n v="30"/>
  </r>
  <r>
    <x v="1"/>
    <s v="Maintenance"/>
    <m/>
    <s v="User queries and Tickets (Prod)"/>
    <s v="SBCButler"/>
    <x v="0"/>
    <s v="C, C++"/>
    <s v="MDRG-RR"/>
    <s v="James Radtke"/>
    <x v="1"/>
    <x v="19"/>
    <x v="7"/>
    <x v="0"/>
    <s v="Ongoing"/>
    <x v="0"/>
    <m/>
    <n v="30"/>
    <n v="30"/>
    <n v="30"/>
    <n v="30"/>
    <n v="30"/>
    <n v="30"/>
    <n v="30"/>
    <n v="30"/>
    <n v="30"/>
    <n v="30"/>
    <n v="30"/>
    <n v="30"/>
    <n v="30"/>
    <n v="30"/>
    <n v="30"/>
    <n v="30"/>
    <n v="30"/>
    <n v="30"/>
    <n v="30"/>
    <n v="30"/>
    <n v="30"/>
    <n v="30"/>
  </r>
  <r>
    <x v="1"/>
    <s v="Maintenance"/>
    <m/>
    <s v="SSL Certificates renewable nprd"/>
    <s v="BIS/BAM"/>
    <x v="0"/>
    <s v="Java"/>
    <s v="MDRG-RR"/>
    <s v="James Radtke"/>
    <x v="1"/>
    <x v="19"/>
    <x v="7"/>
    <x v="0"/>
    <s v="Ongoing"/>
    <x v="0"/>
    <m/>
    <n v="30"/>
    <n v="30"/>
    <n v="30"/>
    <n v="30"/>
    <n v="30"/>
    <n v="30"/>
    <n v="30"/>
    <n v="30"/>
    <n v="30"/>
    <n v="30"/>
    <n v="30"/>
    <n v="30"/>
    <n v="30"/>
    <n v="30"/>
    <n v="30"/>
    <n v="30"/>
    <n v="0"/>
    <n v="0"/>
    <n v="0"/>
    <n v="60"/>
    <n v="60"/>
    <n v="60"/>
  </r>
  <r>
    <x v="1"/>
    <s v="Maintenance"/>
    <m/>
    <s v="GI upgrade NPRD"/>
    <s v="BIS/BAM"/>
    <x v="0"/>
    <s v="Java"/>
    <s v="MDRG-RR"/>
    <s v="James Radtke"/>
    <x v="1"/>
    <x v="19"/>
    <x v="7"/>
    <x v="0"/>
    <s v="Ongoing"/>
    <x v="0"/>
    <m/>
    <n v="30"/>
    <n v="30"/>
    <n v="30"/>
    <n v="30"/>
    <n v="30"/>
    <n v="30"/>
    <n v="30"/>
    <n v="30"/>
    <n v="30"/>
    <n v="30"/>
    <n v="30"/>
    <n v="30"/>
    <n v="30"/>
    <n v="30"/>
    <n v="30"/>
    <n v="30"/>
    <n v="0"/>
    <n v="0"/>
    <n v="0"/>
    <n v="60"/>
    <n v="60"/>
    <n v="60"/>
  </r>
  <r>
    <x v="1"/>
    <s v="Maintenance"/>
    <m/>
    <s v="mechid password change activity nprd"/>
    <s v="BIS/BAM"/>
    <x v="0"/>
    <s v="Java"/>
    <s v="MDRG-RR"/>
    <s v="James Radtke"/>
    <x v="1"/>
    <x v="19"/>
    <x v="7"/>
    <x v="0"/>
    <s v="Ongoing"/>
    <x v="0"/>
    <m/>
    <n v="20"/>
    <n v="20"/>
    <n v="20"/>
    <n v="20"/>
    <n v="20"/>
    <n v="20"/>
    <n v="20"/>
    <n v="20"/>
    <n v="20"/>
    <n v="20"/>
    <n v="20"/>
    <n v="20"/>
    <n v="20"/>
    <n v="20"/>
    <n v="20"/>
    <n v="20"/>
    <n v="0"/>
    <n v="0"/>
    <n v="0"/>
    <n v="40"/>
    <n v="40"/>
    <n v="40"/>
  </r>
  <r>
    <x v="1"/>
    <s v="Maintenance"/>
    <m/>
    <s v="App Maintenace and bug fixing (PROD)"/>
    <s v="BIS/BAM"/>
    <x v="0"/>
    <s v="Java"/>
    <s v="MDRG-RR"/>
    <s v="James Radtke"/>
    <x v="1"/>
    <x v="19"/>
    <x v="7"/>
    <x v="0"/>
    <s v="Ongoing"/>
    <x v="0"/>
    <m/>
    <n v="60"/>
    <n v="60"/>
    <n v="60"/>
    <n v="60"/>
    <n v="60"/>
    <n v="60"/>
    <n v="60"/>
    <n v="60"/>
    <n v="60"/>
    <n v="60"/>
    <n v="60"/>
    <n v="60"/>
    <n v="60"/>
    <n v="60"/>
    <n v="60"/>
    <n v="60"/>
    <n v="20"/>
    <n v="40"/>
    <n v="40"/>
    <n v="90"/>
    <n v="90"/>
    <n v="80"/>
  </r>
  <r>
    <x v="1"/>
    <s v="Maintenance"/>
    <m/>
    <s v="log monitoring (Prod)"/>
    <s v="ATTEaseLauncher"/>
    <x v="0"/>
    <s v="C, C++"/>
    <s v="MDRG-RR"/>
    <s v="James Radtke"/>
    <x v="1"/>
    <x v="19"/>
    <x v="7"/>
    <x v="0"/>
    <s v="Ongoing"/>
    <x v="0"/>
    <m/>
    <n v="20"/>
    <n v="20"/>
    <n v="20"/>
    <n v="20"/>
    <n v="20"/>
    <n v="20"/>
    <n v="20"/>
    <n v="20"/>
    <n v="20"/>
    <n v="20"/>
    <n v="20"/>
    <n v="20"/>
    <n v="20"/>
    <n v="20"/>
    <n v="20"/>
    <n v="20"/>
    <n v="20"/>
    <n v="20"/>
    <n v="20"/>
    <n v="20"/>
    <n v="20"/>
    <n v="20"/>
  </r>
  <r>
    <x v="1"/>
    <s v="Maintenance"/>
    <m/>
    <s v="Bug fixing (Prod)"/>
    <s v="ATTEaseLauncher"/>
    <x v="0"/>
    <s v="C, C++"/>
    <s v="MDRG-RR"/>
    <s v="James Radtke"/>
    <x v="1"/>
    <x v="19"/>
    <x v="7"/>
    <x v="0"/>
    <s v="Ongoing"/>
    <x v="0"/>
    <m/>
    <n v="30"/>
    <n v="30"/>
    <n v="30"/>
    <n v="30"/>
    <n v="30"/>
    <n v="30"/>
    <n v="30"/>
    <n v="30"/>
    <n v="30"/>
    <n v="30"/>
    <n v="30"/>
    <n v="30"/>
    <n v="30"/>
    <n v="30"/>
    <n v="30"/>
    <n v="30"/>
    <n v="30"/>
    <n v="30"/>
    <n v="30"/>
    <n v="30"/>
    <n v="30"/>
    <n v="30"/>
  </r>
  <r>
    <x v="1"/>
    <s v="Maintenance"/>
    <m/>
    <s v="User queries and Tickets (Prod)"/>
    <s v="ATTEaseLauncher"/>
    <x v="0"/>
    <s v="C, C++"/>
    <s v="MDRG-RR"/>
    <s v="James Radtke"/>
    <x v="1"/>
    <x v="19"/>
    <x v="7"/>
    <x v="0"/>
    <s v="Ongoing"/>
    <x v="0"/>
    <m/>
    <n v="30"/>
    <n v="30"/>
    <n v="30"/>
    <n v="30"/>
    <n v="30"/>
    <n v="30"/>
    <n v="30"/>
    <n v="30"/>
    <n v="30"/>
    <n v="30"/>
    <n v="30"/>
    <n v="30"/>
    <n v="30"/>
    <n v="30"/>
    <n v="30"/>
    <n v="30"/>
    <n v="30"/>
    <n v="30"/>
    <n v="30"/>
    <n v="30"/>
    <n v="30"/>
    <n v="30"/>
  </r>
  <r>
    <x v="1"/>
    <s v="Maintenance"/>
    <m/>
    <s v="Cloud activities (GI+CRO+VM patching),SSL/Venafi/LGW certs renewal,ASTRA vulnerabilities"/>
    <s v="ICBT"/>
    <x v="0"/>
    <s v="Java"/>
    <s v="MDRG-RR"/>
    <s v="James Radtke"/>
    <x v="1"/>
    <x v="19"/>
    <x v="7"/>
    <x v="0"/>
    <s v="Ongoing"/>
    <x v="0"/>
    <m/>
    <n v="20"/>
    <n v="20"/>
    <n v="20"/>
    <n v="20"/>
    <n v="20"/>
    <n v="20"/>
    <m/>
    <m/>
    <m/>
    <m/>
    <n v="20"/>
    <n v="20"/>
    <n v="20"/>
    <n v="20"/>
    <n v="150"/>
    <n v="150"/>
    <n v="150"/>
    <n v="150"/>
    <n v="150"/>
    <n v="150"/>
    <n v="150"/>
    <n v="150"/>
  </r>
  <r>
    <x v="1"/>
    <s v="Maintenance"/>
    <m/>
    <s v="AVT vulnerabilities/AVT scan fixes"/>
    <s v="ICBT"/>
    <x v="0"/>
    <s v="Java"/>
    <s v="MDRG-RR"/>
    <s v="James Radtke"/>
    <x v="1"/>
    <x v="19"/>
    <x v="7"/>
    <x v="0"/>
    <s v="Ongoing"/>
    <x v="0"/>
    <m/>
    <m/>
    <m/>
    <m/>
    <m/>
    <n v="30"/>
    <n v="30"/>
    <n v="30"/>
    <n v="30"/>
    <n v="30"/>
    <n v="30"/>
    <m/>
    <m/>
    <m/>
    <m/>
    <n v="50"/>
    <n v="50"/>
    <n v="50"/>
    <n v="50"/>
    <n v="50"/>
    <n v="50"/>
    <n v="50"/>
    <n v="50"/>
  </r>
  <r>
    <x v="1"/>
    <s v="Maintenance"/>
    <m/>
    <s v="TL-Mgnmt- Narmada"/>
    <s v="iCBT"/>
    <x v="0"/>
    <s v="Java"/>
    <s v="MDRG-RR"/>
    <s v="James Radtke"/>
    <x v="1"/>
    <x v="19"/>
    <x v="7"/>
    <x v="0"/>
    <s v="Ongoing"/>
    <x v="0"/>
    <m/>
    <m/>
    <m/>
    <m/>
    <m/>
    <m/>
    <m/>
    <m/>
    <m/>
    <m/>
    <m/>
    <n v="116"/>
    <n v="116"/>
    <n v="116"/>
    <n v="116"/>
    <n v="116"/>
    <n v="116"/>
    <n v="116"/>
    <n v="116"/>
    <n v="116"/>
    <n v="116"/>
    <n v="116"/>
    <n v="116"/>
  </r>
  <r>
    <x v="0"/>
    <s v="PID"/>
    <m/>
    <s v="ICBT Azure migration"/>
    <s v="ICBT"/>
    <x v="0"/>
    <s v="Java"/>
    <s v="MDRG-RR"/>
    <s v="James Radtke"/>
    <x v="1"/>
    <x v="19"/>
    <x v="7"/>
    <x v="9"/>
    <s v="Aug-22"/>
    <x v="0"/>
    <n v="3450"/>
    <n v="480"/>
    <n v="480"/>
    <m/>
    <m/>
    <m/>
    <m/>
    <m/>
    <m/>
    <m/>
    <m/>
    <n v="480"/>
    <n v="480"/>
    <m/>
    <m/>
    <m/>
    <m/>
    <m/>
    <m/>
    <m/>
    <m/>
    <m/>
    <m/>
  </r>
  <r>
    <x v="1"/>
    <s v="MWR"/>
    <m/>
    <s v="mechid,Voltage password change activity nprd"/>
    <s v="Dashboard"/>
    <x v="0"/>
    <s v="Java"/>
    <s v="MDRG-RR"/>
    <s v="James Radtke"/>
    <x v="1"/>
    <x v="19"/>
    <x v="7"/>
    <x v="9"/>
    <s v="Aug-22"/>
    <x v="1"/>
    <n v="160"/>
    <n v="40"/>
    <n v="40"/>
    <n v="40"/>
    <n v="40"/>
    <n v="40"/>
    <n v="40"/>
    <n v="40"/>
    <n v="40"/>
    <n v="40"/>
    <n v="40"/>
    <m/>
    <n v="80"/>
    <n v="80"/>
    <m/>
    <m/>
    <m/>
    <m/>
    <m/>
    <m/>
    <m/>
    <m/>
    <m/>
  </r>
  <r>
    <x v="1"/>
    <s v="Maintenance"/>
    <m/>
    <s v="Data Source and DB link removal"/>
    <s v="Dashboard"/>
    <x v="0"/>
    <s v="Java"/>
    <s v="MDRG-RR"/>
    <s v="James Radtke"/>
    <x v="1"/>
    <x v="19"/>
    <x v="7"/>
    <x v="5"/>
    <s v="Nov-22"/>
    <x v="0"/>
    <n v="100"/>
    <n v="50"/>
    <n v="50"/>
    <n v="50"/>
    <n v="50"/>
    <n v="50"/>
    <n v="50"/>
    <n v="50"/>
    <n v="50"/>
    <n v="50"/>
    <n v="50"/>
    <m/>
    <m/>
    <m/>
    <m/>
    <n v="50"/>
    <n v="50"/>
    <m/>
    <m/>
    <m/>
    <m/>
    <m/>
    <m/>
  </r>
  <r>
    <x v="1"/>
    <s v="Maintenance"/>
    <m/>
    <s v="Monitoring OS/DB Patching, AVT Scan"/>
    <s v="Dashboard"/>
    <x v="0"/>
    <s v="Java"/>
    <s v="MDRG-RR"/>
    <s v="James Radtke"/>
    <x v="1"/>
    <x v="19"/>
    <x v="7"/>
    <x v="0"/>
    <s v="Ongoing"/>
    <x v="0"/>
    <m/>
    <n v="50"/>
    <n v="50"/>
    <n v="50"/>
    <n v="50"/>
    <n v="50"/>
    <n v="50"/>
    <n v="50"/>
    <n v="50"/>
    <n v="50"/>
    <n v="50"/>
    <n v="50"/>
    <n v="50"/>
    <n v="50"/>
    <n v="50"/>
    <n v="50"/>
    <n v="50"/>
    <n v="30"/>
    <n v="30"/>
    <n v="30"/>
    <n v="70"/>
    <n v="70"/>
    <n v="70"/>
  </r>
  <r>
    <x v="1"/>
    <s v="Maintenance"/>
    <m/>
    <s v="User queries and Tickets (Prod)"/>
    <s v="Dashboard"/>
    <x v="0"/>
    <s v="Java"/>
    <s v="MDRG-RR"/>
    <s v="James Radtke"/>
    <x v="1"/>
    <x v="19"/>
    <x v="7"/>
    <x v="0"/>
    <s v="Ongoing"/>
    <x v="0"/>
    <m/>
    <n v="50"/>
    <n v="50"/>
    <n v="50"/>
    <n v="50"/>
    <n v="50"/>
    <n v="50"/>
    <n v="50"/>
    <n v="50"/>
    <n v="50"/>
    <n v="50"/>
    <n v="50"/>
    <n v="50"/>
    <n v="50"/>
    <n v="50"/>
    <n v="50"/>
    <n v="50"/>
    <n v="50"/>
    <n v="50"/>
    <n v="50"/>
    <n v="50"/>
    <n v="50"/>
    <n v="50"/>
  </r>
  <r>
    <x v="1"/>
    <s v="Maintenance"/>
    <m/>
    <s v="Bug fixing (Prod)"/>
    <s v="Dashboard"/>
    <x v="0"/>
    <s v="Java"/>
    <s v="MDRG-RR"/>
    <s v="James Radtke"/>
    <x v="1"/>
    <x v="19"/>
    <x v="7"/>
    <x v="0"/>
    <s v="Ongoing"/>
    <x v="0"/>
    <m/>
    <n v="150"/>
    <n v="150"/>
    <n v="150"/>
    <n v="150"/>
    <n v="150"/>
    <n v="150"/>
    <n v="150"/>
    <n v="150"/>
    <n v="150"/>
    <n v="150"/>
    <n v="150"/>
    <n v="150"/>
    <n v="150"/>
    <n v="150"/>
    <n v="150"/>
    <n v="150"/>
    <n v="50"/>
    <n v="50"/>
    <n v="100"/>
    <n v="100"/>
    <n v="100"/>
    <n v="100"/>
  </r>
  <r>
    <x v="1"/>
    <s v="Maintenance"/>
    <m/>
    <s v="OS Patching (Prod/NRD)"/>
    <s v="ABPS"/>
    <x v="0"/>
    <s v="Proc C, React JS"/>
    <s v="MDRG-RR"/>
    <s v="James Koernig"/>
    <x v="1"/>
    <x v="19"/>
    <x v="7"/>
    <x v="0"/>
    <s v="Ongoing"/>
    <x v="0"/>
    <m/>
    <m/>
    <n v="10"/>
    <n v="10"/>
    <m/>
    <m/>
    <m/>
    <m/>
    <m/>
    <m/>
    <m/>
    <n v="50"/>
    <n v="50"/>
    <n v="50"/>
    <n v="50"/>
    <n v="50"/>
    <n v="10"/>
    <m/>
    <m/>
    <m/>
    <n v="10"/>
    <n v="10"/>
    <n v="10"/>
  </r>
  <r>
    <x v="0"/>
    <s v="SMB"/>
    <m/>
    <s v="CCTP-Scripting Windows 11 Certification"/>
    <s v="CCTP Scripting"/>
    <x v="0"/>
    <s v="Java"/>
    <s v="MDRG-RR"/>
    <s v="James Radtke"/>
    <x v="1"/>
    <x v="19"/>
    <x v="7"/>
    <x v="9"/>
    <s v="Aug-22"/>
    <x v="0"/>
    <n v="70"/>
    <m/>
    <m/>
    <m/>
    <m/>
    <m/>
    <m/>
    <m/>
    <m/>
    <m/>
    <m/>
    <m/>
    <n v="70"/>
    <m/>
    <m/>
    <m/>
    <m/>
    <m/>
    <m/>
    <m/>
    <m/>
    <m/>
    <m/>
  </r>
  <r>
    <x v="1"/>
    <s v="Maintenance"/>
    <m/>
    <s v="Mechid password change activity for Datarouter and for voltage  (Prod/NRD)"/>
    <s v="ABPS"/>
    <x v="0"/>
    <s v="Proc C, React JS"/>
    <s v="MDRG-RR"/>
    <s v="James Koernig"/>
    <x v="1"/>
    <x v="19"/>
    <x v="7"/>
    <x v="0"/>
    <s v="Ongoing"/>
    <x v="0"/>
    <m/>
    <m/>
    <m/>
    <m/>
    <m/>
    <m/>
    <m/>
    <m/>
    <m/>
    <m/>
    <m/>
    <n v="80"/>
    <n v="80"/>
    <n v="80"/>
    <n v="80"/>
    <n v="80"/>
    <n v="10"/>
    <m/>
    <m/>
    <m/>
    <n v="10"/>
    <n v="10"/>
    <n v="10"/>
  </r>
  <r>
    <x v="1"/>
    <s v="Maintenance"/>
    <m/>
    <s v="Key rotation (Prod/NRD)"/>
    <s v="ABPS"/>
    <x v="0"/>
    <s v="Proc C, React JS"/>
    <s v="MDRG-RR"/>
    <s v="James Koernig"/>
    <x v="1"/>
    <x v="19"/>
    <x v="7"/>
    <x v="0"/>
    <s v="Ongoing"/>
    <x v="0"/>
    <m/>
    <m/>
    <m/>
    <m/>
    <m/>
    <m/>
    <m/>
    <m/>
    <m/>
    <m/>
    <m/>
    <n v="30"/>
    <n v="30"/>
    <n v="30"/>
    <n v="30"/>
    <n v="30"/>
    <n v="30"/>
    <n v="30"/>
    <m/>
    <m/>
    <n v="30"/>
    <n v="30"/>
    <n v="30"/>
  </r>
  <r>
    <x v="1"/>
    <s v="Maintenance"/>
    <m/>
    <s v="MQ certificate renewal (Prod)"/>
    <s v="ABPS"/>
    <x v="0"/>
    <s v="Proc C, React JS"/>
    <s v="MDRG-RR"/>
    <s v="James Koernig"/>
    <x v="1"/>
    <x v="19"/>
    <x v="7"/>
    <x v="0"/>
    <s v="Ongoing"/>
    <x v="0"/>
    <m/>
    <m/>
    <m/>
    <m/>
    <m/>
    <m/>
    <m/>
    <m/>
    <m/>
    <m/>
    <m/>
    <n v="40"/>
    <n v="40"/>
    <n v="40"/>
    <n v="40"/>
    <n v="40"/>
    <n v="20"/>
    <m/>
    <m/>
    <m/>
    <m/>
    <n v="20"/>
    <n v="20"/>
  </r>
  <r>
    <x v="0"/>
    <s v="SMB"/>
    <m/>
    <s v="WMQ Jar upgradation/removal"/>
    <s v="BOSSSWRCAccess"/>
    <x v="0"/>
    <s v="Java"/>
    <s v="MDRG-RR"/>
    <s v="James Radtke"/>
    <x v="1"/>
    <x v="19"/>
    <x v="7"/>
    <x v="5"/>
    <s v="Nov-22"/>
    <x v="0"/>
    <n v="360"/>
    <m/>
    <m/>
    <m/>
    <m/>
    <m/>
    <m/>
    <m/>
    <m/>
    <m/>
    <m/>
    <m/>
    <n v="60"/>
    <n v="100"/>
    <n v="100"/>
    <n v="100"/>
    <m/>
    <m/>
    <m/>
    <m/>
    <m/>
    <m/>
    <m/>
  </r>
  <r>
    <x v="1"/>
    <s v="Maintenance"/>
    <m/>
    <s v="Chase Decryption (monthly) (Prod)"/>
    <s v="ABPS"/>
    <x v="0"/>
    <s v="Proc C, React JS"/>
    <s v="MDRG-RR"/>
    <s v="James Koernig"/>
    <x v="1"/>
    <x v="19"/>
    <x v="7"/>
    <x v="0"/>
    <s v="Ongoing"/>
    <x v="0"/>
    <m/>
    <n v="10"/>
    <n v="10"/>
    <n v="10"/>
    <n v="10"/>
    <m/>
    <m/>
    <m/>
    <m/>
    <m/>
    <m/>
    <n v="10"/>
    <n v="10"/>
    <n v="10"/>
    <n v="10"/>
    <n v="10"/>
    <n v="10"/>
    <n v="10"/>
    <n v="10"/>
    <n v="10"/>
    <n v="10"/>
    <n v="10"/>
    <n v="10"/>
  </r>
  <r>
    <x v="1"/>
    <s v="Maintenance"/>
    <m/>
    <s v="Mid Add/Update (Prod)"/>
    <s v="ABPS"/>
    <x v="0"/>
    <s v="Proc C, React JS"/>
    <s v="MDRG-RR"/>
    <s v="James Koernig"/>
    <x v="1"/>
    <x v="19"/>
    <x v="7"/>
    <x v="0"/>
    <s v="Ongoing"/>
    <x v="0"/>
    <m/>
    <n v="2"/>
    <n v="2"/>
    <n v="2"/>
    <n v="2"/>
    <m/>
    <m/>
    <m/>
    <m/>
    <m/>
    <m/>
    <n v="8"/>
    <n v="8"/>
    <n v="8"/>
    <n v="8"/>
    <n v="8"/>
    <n v="8"/>
    <n v="8"/>
    <n v="8"/>
    <n v="8"/>
    <n v="8"/>
    <n v="8"/>
    <n v="8"/>
  </r>
  <r>
    <x v="1"/>
    <s v="Maintenance"/>
    <m/>
    <s v="User Queries and Tickets (Prod)"/>
    <s v="ABPS"/>
    <x v="0"/>
    <s v="Proc C, React JS"/>
    <s v="MDRG-RR"/>
    <s v="James Koernig"/>
    <x v="1"/>
    <x v="19"/>
    <x v="7"/>
    <x v="0"/>
    <s v="Ongoing"/>
    <x v="0"/>
    <m/>
    <m/>
    <m/>
    <m/>
    <m/>
    <m/>
    <m/>
    <m/>
    <m/>
    <m/>
    <m/>
    <n v="20"/>
    <n v="20"/>
    <n v="20"/>
    <n v="20"/>
    <n v="20"/>
    <n v="20"/>
    <n v="20"/>
    <n v="20"/>
    <n v="20"/>
    <n v="20"/>
    <n v="20"/>
    <n v="20"/>
  </r>
  <r>
    <x v="1"/>
    <s v="Maintenance"/>
    <m/>
    <s v="File missing details check enquired by EMAS (Prod)"/>
    <s v="ABPS"/>
    <x v="0"/>
    <s v="Proc C, React JS"/>
    <s v="MDRG-RR"/>
    <s v="James Koernig"/>
    <x v="1"/>
    <x v="19"/>
    <x v="7"/>
    <x v="0"/>
    <s v="Ongoing"/>
    <x v="0"/>
    <m/>
    <m/>
    <m/>
    <m/>
    <m/>
    <m/>
    <m/>
    <m/>
    <m/>
    <m/>
    <m/>
    <n v="20"/>
    <n v="20"/>
    <n v="20"/>
    <n v="20"/>
    <n v="20"/>
    <n v="20"/>
    <n v="20"/>
    <n v="20"/>
    <n v="20"/>
    <n v="20"/>
    <n v="20"/>
    <n v="20"/>
  </r>
  <r>
    <x v="1"/>
    <s v="Maintenance"/>
    <m/>
    <s v="DFR Split issue (Prod)"/>
    <s v="ABPS"/>
    <x v="0"/>
    <s v="Proc C, React JS"/>
    <s v="MDRG-RR"/>
    <s v="James Koernig"/>
    <x v="1"/>
    <x v="19"/>
    <x v="7"/>
    <x v="0"/>
    <s v="Ongoing"/>
    <x v="0"/>
    <m/>
    <m/>
    <m/>
    <m/>
    <m/>
    <m/>
    <m/>
    <m/>
    <m/>
    <m/>
    <m/>
    <n v="8"/>
    <n v="8"/>
    <n v="8"/>
    <n v="8"/>
    <n v="8"/>
    <n v="2"/>
    <n v="2"/>
    <n v="2"/>
    <n v="2"/>
    <n v="2"/>
    <n v="2"/>
    <n v="2"/>
  </r>
  <r>
    <x v="1"/>
    <s v="Maintenance"/>
    <m/>
    <s v="Chase file release (Prod)"/>
    <s v="ABPS"/>
    <x v="0"/>
    <s v="Proc C, React JS"/>
    <s v="MDRG-RR"/>
    <s v="James Koernig"/>
    <x v="1"/>
    <x v="19"/>
    <x v="7"/>
    <x v="0"/>
    <s v="Ongoing"/>
    <x v="0"/>
    <m/>
    <m/>
    <m/>
    <m/>
    <m/>
    <m/>
    <m/>
    <m/>
    <m/>
    <m/>
    <m/>
    <n v="4"/>
    <n v="4"/>
    <n v="4"/>
    <n v="4"/>
    <n v="4"/>
    <n v="4"/>
    <n v="4"/>
    <n v="4"/>
    <n v="4"/>
    <n v="4"/>
    <n v="4"/>
    <n v="4"/>
  </r>
  <r>
    <x v="1"/>
    <s v="Maintenance"/>
    <m/>
    <s v="CopyBMDS Process (Prod)"/>
    <s v="ABPS"/>
    <x v="0"/>
    <s v="Proc C, React JS"/>
    <s v="MDRG-RR"/>
    <s v="James Koernig"/>
    <x v="1"/>
    <x v="19"/>
    <x v="7"/>
    <x v="0"/>
    <s v="Ongoing"/>
    <x v="0"/>
    <m/>
    <m/>
    <m/>
    <m/>
    <m/>
    <m/>
    <m/>
    <m/>
    <m/>
    <m/>
    <m/>
    <n v="4"/>
    <n v="4"/>
    <n v="4"/>
    <n v="4"/>
    <n v="4"/>
    <n v="4"/>
    <n v="4"/>
    <n v="4"/>
    <n v="4"/>
    <n v="4"/>
    <n v="4"/>
    <n v="4"/>
  </r>
  <r>
    <x v="1"/>
    <s v="Maintenance"/>
    <m/>
    <s v="E012N missing file  (Prod)"/>
    <s v="ABPS"/>
    <x v="0"/>
    <s v="Proc C, React JS"/>
    <s v="MDRG-RR"/>
    <s v="James Koernig"/>
    <x v="1"/>
    <x v="19"/>
    <x v="7"/>
    <x v="0"/>
    <s v="Ongoing"/>
    <x v="0"/>
    <m/>
    <m/>
    <m/>
    <m/>
    <m/>
    <m/>
    <m/>
    <m/>
    <m/>
    <m/>
    <m/>
    <n v="4"/>
    <n v="4"/>
    <n v="4"/>
    <n v="4"/>
    <n v="4"/>
    <n v="4"/>
    <n v="4"/>
    <n v="4"/>
    <n v="4"/>
    <n v="4"/>
    <n v="4"/>
    <n v="4"/>
  </r>
  <r>
    <x v="1"/>
    <s v="Maintenance"/>
    <m/>
    <s v="Prepaid refund activity (Ad hoc) (Prod)"/>
    <s v="ABPS"/>
    <x v="0"/>
    <s v="Proc C, React JS"/>
    <s v="MDRG-RR"/>
    <s v="James Koernig"/>
    <x v="1"/>
    <x v="19"/>
    <x v="7"/>
    <x v="0"/>
    <s v="Ongoing"/>
    <x v="0"/>
    <m/>
    <m/>
    <m/>
    <m/>
    <m/>
    <m/>
    <m/>
    <m/>
    <m/>
    <m/>
    <m/>
    <n v="4"/>
    <n v="4"/>
    <n v="4"/>
    <n v="4"/>
    <n v="4"/>
    <n v="4"/>
    <n v="4"/>
    <n v="4"/>
    <n v="4"/>
    <n v="4"/>
    <n v="4"/>
    <n v="4"/>
  </r>
  <r>
    <x v="1"/>
    <s v="Maintenance"/>
    <m/>
    <s v="Prepaid Customer charge investigation (Adhoc) (Prod)"/>
    <s v="ABPS"/>
    <x v="0"/>
    <s v="Proc C, React JS"/>
    <s v="MDRG-RR"/>
    <s v="James Koernig"/>
    <x v="1"/>
    <x v="19"/>
    <x v="7"/>
    <x v="0"/>
    <s v="Ongoing"/>
    <x v="0"/>
    <m/>
    <m/>
    <m/>
    <m/>
    <m/>
    <m/>
    <m/>
    <m/>
    <m/>
    <m/>
    <m/>
    <n v="4"/>
    <n v="4"/>
    <n v="4"/>
    <n v="4"/>
    <n v="4"/>
    <n v="4"/>
    <n v="4"/>
    <n v="4"/>
    <n v="4"/>
    <n v="4"/>
    <n v="4"/>
    <n v="4"/>
  </r>
  <r>
    <x v="1"/>
    <s v="Maintenance"/>
    <m/>
    <s v="Sequence Number( Adhoc)"/>
    <s v="ABPS"/>
    <x v="0"/>
    <s v="Proc C, React JS"/>
    <s v="MDRG-RR"/>
    <s v="James Koernig"/>
    <x v="1"/>
    <x v="19"/>
    <x v="7"/>
    <x v="0"/>
    <s v="Ongoing"/>
    <x v="0"/>
    <m/>
    <m/>
    <m/>
    <m/>
    <m/>
    <m/>
    <m/>
    <m/>
    <m/>
    <m/>
    <m/>
    <n v="4"/>
    <n v="4"/>
    <n v="4"/>
    <n v="4"/>
    <n v="4"/>
    <n v="4"/>
    <n v="4"/>
    <n v="4"/>
    <n v="4"/>
    <n v="4"/>
    <n v="4"/>
    <n v="4"/>
  </r>
  <r>
    <x v="1"/>
    <s v="Maintenance"/>
    <m/>
    <s v="Customer/User queries in PROD environment"/>
    <s v="ABPS"/>
    <x v="0"/>
    <s v="Proc C, React JS"/>
    <s v="MDRG-RR"/>
    <s v="James Koernig"/>
    <x v="1"/>
    <x v="19"/>
    <x v="7"/>
    <x v="0"/>
    <s v="Ongoing"/>
    <x v="0"/>
    <m/>
    <m/>
    <m/>
    <m/>
    <m/>
    <m/>
    <m/>
    <m/>
    <m/>
    <m/>
    <m/>
    <m/>
    <m/>
    <m/>
    <m/>
    <n v="40"/>
    <n v="40"/>
    <n v="40"/>
    <n v="40"/>
    <n v="40"/>
    <n v="40"/>
    <n v="40"/>
    <n v="40"/>
  </r>
  <r>
    <x v="1"/>
    <s v="Maintenance"/>
    <m/>
    <s v="TCP error for CPS (Prod)"/>
    <s v="ABPS"/>
    <x v="0"/>
    <s v="Proc C, React JS"/>
    <s v="MDRG-RR"/>
    <s v="James Koernig"/>
    <x v="1"/>
    <x v="19"/>
    <x v="7"/>
    <x v="0"/>
    <s v="Ongoing"/>
    <x v="0"/>
    <m/>
    <m/>
    <m/>
    <m/>
    <m/>
    <m/>
    <m/>
    <m/>
    <m/>
    <m/>
    <m/>
    <n v="4"/>
    <n v="4"/>
    <n v="4"/>
    <n v="4"/>
    <n v="4"/>
    <n v="4"/>
    <n v="4"/>
    <n v="4"/>
    <n v="4"/>
    <n v="4"/>
    <n v="4"/>
    <n v="4"/>
  </r>
  <r>
    <x v="0"/>
    <s v="PID"/>
    <m/>
    <s v="EMBUS Retirement"/>
    <s v="Dashboard"/>
    <x v="0"/>
    <s v="Java"/>
    <s v="MDRG-RR"/>
    <s v="James Radtke"/>
    <x v="1"/>
    <x v="19"/>
    <x v="7"/>
    <x v="4"/>
    <s v="Jul-22"/>
    <x v="0"/>
    <n v="750"/>
    <n v="300"/>
    <n v="300"/>
    <n v="150"/>
    <m/>
    <m/>
    <m/>
    <m/>
    <m/>
    <m/>
    <m/>
    <n v="300"/>
    <n v="300"/>
    <n v="150"/>
    <m/>
    <m/>
    <m/>
    <m/>
    <m/>
    <m/>
    <m/>
    <m/>
    <m/>
  </r>
  <r>
    <x v="0"/>
    <s v="PID"/>
    <m/>
    <s v="BIS Apps: Migration CORBA to REST call "/>
    <s v="Dashboard"/>
    <x v="0"/>
    <s v="Java"/>
    <s v="MDRG-RR"/>
    <s v="James Radtke"/>
    <x v="1"/>
    <x v="19"/>
    <x v="7"/>
    <x v="13"/>
    <s v="Jan-23"/>
    <x v="0"/>
    <n v="1780"/>
    <n v="600"/>
    <n v="600"/>
    <n v="600"/>
    <n v="600"/>
    <n v="600"/>
    <m/>
    <m/>
    <m/>
    <m/>
    <m/>
    <m/>
    <m/>
    <n v="600"/>
    <n v="600"/>
    <n v="100"/>
    <n v="300"/>
    <n v="80"/>
    <n v="100"/>
    <m/>
    <m/>
    <m/>
    <m/>
  </r>
  <r>
    <x v="0"/>
    <s v="SMB"/>
    <m/>
    <s v="Dashboard Windows 11 Certification"/>
    <s v="Dashboard"/>
    <x v="0"/>
    <s v="Java"/>
    <s v="MDRG-RR"/>
    <s v="James Radtke"/>
    <x v="1"/>
    <x v="19"/>
    <x v="7"/>
    <x v="9"/>
    <s v="Aug-22"/>
    <x v="0"/>
    <n v="70"/>
    <m/>
    <m/>
    <m/>
    <m/>
    <m/>
    <m/>
    <m/>
    <m/>
    <m/>
    <m/>
    <m/>
    <n v="70"/>
    <m/>
    <m/>
    <m/>
    <m/>
    <m/>
    <m/>
    <m/>
    <m/>
    <m/>
    <m/>
  </r>
  <r>
    <x v="0"/>
    <s v="SMB"/>
    <m/>
    <s v="CIMBIS  retirement"/>
    <s v="Dashboard"/>
    <x v="0"/>
    <s v="Java"/>
    <s v="MDRG-RR"/>
    <s v="James Radtke"/>
    <x v="1"/>
    <x v="19"/>
    <x v="7"/>
    <x v="13"/>
    <s v="Jan-23"/>
    <x v="0"/>
    <n v="200"/>
    <m/>
    <m/>
    <m/>
    <m/>
    <m/>
    <m/>
    <m/>
    <m/>
    <m/>
    <m/>
    <m/>
    <m/>
    <m/>
    <m/>
    <m/>
    <n v="100"/>
    <n v="100"/>
    <m/>
    <m/>
    <m/>
    <m/>
    <m/>
  </r>
  <r>
    <x v="0"/>
    <s v="SMB"/>
    <m/>
    <s v="Inadequate Account Lockout after 5 Attempts"/>
    <s v="Dashboard"/>
    <x v="0"/>
    <s v="Java"/>
    <s v="MDRG-RR"/>
    <s v="James Radtke"/>
    <x v="1"/>
    <x v="19"/>
    <x v="7"/>
    <x v="13"/>
    <s v="Jan-23"/>
    <x v="0"/>
    <n v="600"/>
    <m/>
    <m/>
    <m/>
    <m/>
    <m/>
    <m/>
    <m/>
    <m/>
    <m/>
    <m/>
    <m/>
    <m/>
    <n v="100"/>
    <n v="200"/>
    <n v="300"/>
    <m/>
    <m/>
    <m/>
    <m/>
    <m/>
    <m/>
    <m/>
  </r>
  <r>
    <x v="1"/>
    <s v="MWR"/>
    <m/>
    <s v="Prod Database and Database OS Patching"/>
    <s v="Dashboard"/>
    <x v="0"/>
    <s v="Java"/>
    <s v="MDRG-RR"/>
    <s v="James Radtke"/>
    <x v="1"/>
    <x v="19"/>
    <x v="7"/>
    <x v="12"/>
    <s v="Mar-23"/>
    <x v="0"/>
    <n v="160"/>
    <m/>
    <m/>
    <m/>
    <m/>
    <m/>
    <m/>
    <m/>
    <m/>
    <m/>
    <m/>
    <m/>
    <n v="80"/>
    <n v="80"/>
    <m/>
    <m/>
    <m/>
    <m/>
    <m/>
    <m/>
    <m/>
    <m/>
    <m/>
  </r>
  <r>
    <x v="1"/>
    <s v="MWR"/>
    <m/>
    <s v="Prod Database Password Change Activity"/>
    <s v="Dashboard"/>
    <x v="0"/>
    <s v="Java"/>
    <s v="MDRG-RR"/>
    <s v="James Radtke"/>
    <x v="1"/>
    <x v="19"/>
    <x v="7"/>
    <x v="6"/>
    <s v="Sep-22"/>
    <x v="0"/>
    <n v="160"/>
    <m/>
    <m/>
    <m/>
    <m/>
    <m/>
    <m/>
    <m/>
    <m/>
    <m/>
    <m/>
    <m/>
    <m/>
    <n v="80"/>
    <n v="80"/>
    <m/>
    <m/>
    <m/>
    <m/>
    <m/>
    <m/>
    <m/>
    <m/>
  </r>
  <r>
    <x v="1"/>
    <s v="MWR"/>
    <m/>
    <s v="Launch Ease West and SW from Dashboard GUI"/>
    <s v="Dashboard"/>
    <x v="0"/>
    <s v="Java"/>
    <s v="MDRG-RR"/>
    <s v="James Radtke"/>
    <x v="1"/>
    <x v="19"/>
    <x v="7"/>
    <x v="1"/>
    <s v="Dec-22"/>
    <x v="0"/>
    <n v="250"/>
    <m/>
    <m/>
    <m/>
    <m/>
    <m/>
    <m/>
    <m/>
    <m/>
    <m/>
    <m/>
    <m/>
    <m/>
    <m/>
    <m/>
    <n v="100"/>
    <n v="150"/>
    <m/>
    <m/>
    <m/>
    <m/>
    <m/>
    <m/>
  </r>
  <r>
    <x v="1"/>
    <s v="MWR"/>
    <m/>
    <s v="User should see login screen if navigating to direct URL"/>
    <s v="Dashboard"/>
    <x v="0"/>
    <s v="Java"/>
    <s v="MDRG-RR"/>
    <s v="James Radtke"/>
    <x v="1"/>
    <x v="19"/>
    <x v="7"/>
    <x v="1"/>
    <s v="Dec-22"/>
    <x v="0"/>
    <n v="250"/>
    <m/>
    <m/>
    <m/>
    <m/>
    <m/>
    <m/>
    <m/>
    <m/>
    <m/>
    <m/>
    <m/>
    <m/>
    <m/>
    <n v="100"/>
    <n v="50"/>
    <n v="100"/>
    <m/>
    <m/>
    <m/>
    <m/>
    <m/>
    <m/>
  </r>
  <r>
    <x v="0"/>
    <s v="PID"/>
    <m/>
    <s v="SecMod ABPS Informix Migration and Rewrite"/>
    <s v="ABPS"/>
    <x v="0"/>
    <s v="Proc C, React JS"/>
    <s v="MDRG-RR"/>
    <s v="James Koernig"/>
    <x v="1"/>
    <x v="19"/>
    <x v="7"/>
    <x v="9"/>
    <s v="Aug-22"/>
    <x v="0"/>
    <n v="30"/>
    <n v="1000"/>
    <n v="1000"/>
    <n v="1000"/>
    <n v="1000"/>
    <m/>
    <m/>
    <m/>
    <m/>
    <m/>
    <m/>
    <n v="10"/>
    <n v="10"/>
    <n v="10"/>
    <n v="10"/>
    <m/>
    <m/>
    <m/>
    <m/>
    <m/>
    <m/>
    <m/>
    <m/>
  </r>
  <r>
    <x v="0"/>
    <s v="PID"/>
    <m/>
    <s v="CPS MQ migration"/>
    <s v="ABPS"/>
    <x v="0"/>
    <s v="Proc C, React JS"/>
    <s v="MDRG-RR"/>
    <s v="James Koernig"/>
    <x v="1"/>
    <x v="19"/>
    <x v="7"/>
    <x v="12"/>
    <s v="Mar-23"/>
    <x v="0"/>
    <n v="1500"/>
    <m/>
    <m/>
    <m/>
    <m/>
    <m/>
    <m/>
    <m/>
    <m/>
    <m/>
    <m/>
    <m/>
    <m/>
    <m/>
    <m/>
    <m/>
    <m/>
    <n v="300"/>
    <n v="400"/>
    <n v="400"/>
    <n v="400"/>
    <m/>
    <m/>
  </r>
  <r>
    <x v="0"/>
    <s v="PID"/>
    <m/>
    <s v="ABPS - PI 1-Billing SaaS Globys1"/>
    <s v="ABPS"/>
    <x v="0"/>
    <s v="Proc C, React JS"/>
    <s v="MDRG-RR"/>
    <s v="James Koernig"/>
    <x v="1"/>
    <x v="19"/>
    <x v="7"/>
    <x v="8"/>
    <s v="TBD"/>
    <x v="1"/>
    <n v="900"/>
    <n v="10"/>
    <n v="10"/>
    <n v="100"/>
    <n v="100"/>
    <m/>
    <m/>
    <m/>
    <m/>
    <m/>
    <m/>
    <n v="1"/>
    <n v="1"/>
    <n v="1"/>
    <n v="1"/>
    <m/>
    <m/>
    <m/>
    <m/>
    <m/>
    <m/>
    <m/>
    <m/>
  </r>
  <r>
    <x v="2"/>
    <s v="EMAS"/>
    <m/>
    <s v="EMAS - App Support"/>
    <s v="EMAS App Support"/>
    <x v="2"/>
    <s v="Ops"/>
    <s v="EMAS App Support"/>
    <s v="Om Bansal"/>
    <x v="2"/>
    <x v="20"/>
    <x v="7"/>
    <x v="0"/>
    <s v="Ongoing"/>
    <x v="0"/>
    <m/>
    <m/>
    <m/>
    <m/>
    <m/>
    <m/>
    <m/>
    <m/>
    <m/>
    <m/>
    <m/>
    <n v="1344"/>
    <n v="1344"/>
    <n v="1344"/>
    <n v="1344"/>
    <n v="1152"/>
    <n v="852"/>
    <n v="852"/>
    <n v="852"/>
    <n v="852"/>
    <n v="852"/>
    <n v="852"/>
    <n v="852"/>
  </r>
  <r>
    <x v="2"/>
    <s v="EMAS"/>
    <m/>
    <s v="EMAS - Cloud"/>
    <s v="EMAS Cloud"/>
    <x v="2"/>
    <s v="Ops"/>
    <s v="EMAS Cloud"/>
    <s v="Om Bansal"/>
    <x v="2"/>
    <x v="20"/>
    <x v="7"/>
    <x v="0"/>
    <s v="Ongoing"/>
    <x v="0"/>
    <m/>
    <m/>
    <m/>
    <m/>
    <m/>
    <m/>
    <m/>
    <m/>
    <m/>
    <m/>
    <m/>
    <n v="1536"/>
    <n v="1536"/>
    <n v="1536"/>
    <n v="1536"/>
    <n v="1344"/>
    <n v="1344"/>
    <n v="1172"/>
    <n v="1172"/>
    <n v="1172"/>
    <n v="1172"/>
    <n v="1172"/>
    <n v="1172"/>
  </r>
  <r>
    <x v="0"/>
    <s v="PID"/>
    <m/>
    <s v="497825 - BDS Mainframe Modernization "/>
    <s v="ADJUST"/>
    <x v="1"/>
    <s v="Cobol, DB2"/>
    <s v="JW"/>
    <s v="Ruben Rodriguez "/>
    <x v="0"/>
    <x v="21"/>
    <x v="1"/>
    <x v="4"/>
    <s v="Jul-22"/>
    <x v="0"/>
    <n v="60"/>
    <m/>
    <m/>
    <m/>
    <m/>
    <m/>
    <m/>
    <m/>
    <m/>
    <m/>
    <n v="20"/>
    <m/>
    <m/>
    <m/>
    <m/>
    <m/>
    <m/>
    <m/>
    <m/>
    <m/>
    <m/>
    <m/>
    <m/>
  </r>
  <r>
    <x v="0"/>
    <s v="PID"/>
    <m/>
    <s v="409937 - Add CAC to UUT in Telco West Biller CR230335"/>
    <s v="ADJUST"/>
    <x v="1"/>
    <s v="Cobol, DB2"/>
    <s v="JW"/>
    <s v="Ruben Rodriguez "/>
    <x v="0"/>
    <x v="21"/>
    <x v="1"/>
    <x v="5"/>
    <s v="Nov-22"/>
    <x v="0"/>
    <n v="250"/>
    <m/>
    <m/>
    <m/>
    <m/>
    <m/>
    <m/>
    <m/>
    <m/>
    <m/>
    <n v="50"/>
    <n v="50"/>
    <n v="60"/>
    <n v="50"/>
    <n v="20"/>
    <n v="20"/>
    <m/>
    <m/>
    <m/>
    <m/>
    <m/>
    <m/>
    <m/>
  </r>
  <r>
    <x v="0"/>
    <s v="PID"/>
    <m/>
    <s v="409937(a) - Add CAC to UUT in Telco West Biller"/>
    <s v="AIM"/>
    <x v="1"/>
    <s v="Cobol, DB2"/>
    <s v="JW"/>
    <s v="Ruben Rodriguez "/>
    <x v="0"/>
    <x v="21"/>
    <x v="1"/>
    <x v="5"/>
    <s v="Nov-22"/>
    <x v="0"/>
    <n v="225"/>
    <m/>
    <m/>
    <m/>
    <m/>
    <m/>
    <m/>
    <m/>
    <m/>
    <m/>
    <n v="50"/>
    <n v="50"/>
    <n v="50"/>
    <n v="25"/>
    <n v="25"/>
    <n v="25"/>
    <m/>
    <m/>
    <m/>
    <m/>
    <m/>
    <m/>
    <m/>
  </r>
  <r>
    <x v="0"/>
    <s v="PID"/>
    <m/>
    <s v="497825 - BDS Mainframe Modernization "/>
    <s v="C/CA"/>
    <x v="1"/>
    <s v="Cobol, DB2"/>
    <s v="JW"/>
    <s v="Ruben Rodriguez "/>
    <x v="0"/>
    <x v="21"/>
    <x v="1"/>
    <x v="4"/>
    <s v="Jul-22"/>
    <x v="0"/>
    <n v="20"/>
    <m/>
    <m/>
    <m/>
    <m/>
    <m/>
    <m/>
    <m/>
    <m/>
    <m/>
    <n v="20"/>
    <m/>
    <m/>
    <m/>
    <m/>
    <m/>
    <m/>
    <m/>
    <m/>
    <m/>
    <m/>
    <m/>
    <m/>
  </r>
  <r>
    <x v="0"/>
    <s v="PID"/>
    <m/>
    <s v="497825 - BDS Mainframe Modernization "/>
    <s v="DT"/>
    <x v="1"/>
    <s v="Cobol, DB2"/>
    <s v="JW"/>
    <s v="Ruben Rodriguez "/>
    <x v="0"/>
    <x v="21"/>
    <x v="1"/>
    <x v="4"/>
    <s v="Jul-22"/>
    <x v="0"/>
    <n v="20"/>
    <m/>
    <m/>
    <m/>
    <m/>
    <m/>
    <m/>
    <m/>
    <m/>
    <m/>
    <n v="20"/>
    <m/>
    <m/>
    <m/>
    <m/>
    <m/>
    <m/>
    <m/>
    <m/>
    <m/>
    <m/>
    <m/>
    <m/>
  </r>
  <r>
    <x v="0"/>
    <s v="PID"/>
    <m/>
    <s v="497825 - BDS Mainframe Modernization "/>
    <s v="ADJUST"/>
    <x v="1"/>
    <s v="Cobol, DB2"/>
    <s v="JW"/>
    <s v="Ruben Rodriguez "/>
    <x v="0"/>
    <x v="21"/>
    <x v="1"/>
    <x v="4"/>
    <s v="Jul-22"/>
    <x v="0"/>
    <n v="20"/>
    <m/>
    <m/>
    <m/>
    <m/>
    <m/>
    <m/>
    <m/>
    <m/>
    <m/>
    <n v="20"/>
    <m/>
    <m/>
    <m/>
    <m/>
    <m/>
    <m/>
    <m/>
    <m/>
    <m/>
    <m/>
    <m/>
    <m/>
  </r>
  <r>
    <x v="0"/>
    <s v="PID"/>
    <m/>
    <s v="497825 - BDS Mainframe Modernization "/>
    <s v="AIM"/>
    <x v="1"/>
    <s v="Cobol, DB2"/>
    <s v="JW"/>
    <s v="Ruben Rodriguez "/>
    <x v="0"/>
    <x v="21"/>
    <x v="1"/>
    <x v="4"/>
    <s v="Jul-22"/>
    <x v="0"/>
    <n v="20"/>
    <m/>
    <m/>
    <m/>
    <m/>
    <m/>
    <m/>
    <m/>
    <m/>
    <m/>
    <n v="20"/>
    <m/>
    <m/>
    <m/>
    <m/>
    <m/>
    <m/>
    <m/>
    <m/>
    <m/>
    <m/>
    <m/>
    <m/>
  </r>
  <r>
    <x v="0"/>
    <s v="PID"/>
    <m/>
    <s v="497825 - BDS Mainframe Modernization "/>
    <s v="EBMIS"/>
    <x v="0"/>
    <s v="Java"/>
    <s v="MDRG-RR"/>
    <s v="Ruben Rodriguez "/>
    <x v="0"/>
    <x v="19"/>
    <x v="7"/>
    <x v="4"/>
    <s v="Jul-22"/>
    <x v="0"/>
    <n v="20"/>
    <m/>
    <m/>
    <m/>
    <m/>
    <m/>
    <m/>
    <m/>
    <m/>
    <m/>
    <n v="20"/>
    <m/>
    <m/>
    <m/>
    <m/>
    <m/>
    <m/>
    <m/>
    <m/>
    <m/>
    <m/>
    <m/>
    <m/>
  </r>
  <r>
    <x v="0"/>
    <s v="PID"/>
    <m/>
    <s v="497343 - Replace Everest CX0447"/>
    <s v="UPSE-SWBT/PB"/>
    <x v="0"/>
    <s v="Proc C"/>
    <s v="JW"/>
    <s v="Ruben Rodriguez "/>
    <x v="0"/>
    <x v="21"/>
    <x v="1"/>
    <x v="6"/>
    <s v="Sep-22"/>
    <x v="1"/>
    <n v="186"/>
    <m/>
    <m/>
    <m/>
    <m/>
    <m/>
    <m/>
    <m/>
    <m/>
    <m/>
    <n v="40"/>
    <n v="40"/>
    <n v="40"/>
    <n v="40"/>
    <m/>
    <m/>
    <m/>
    <m/>
    <m/>
    <m/>
    <m/>
    <m/>
    <m/>
  </r>
  <r>
    <x v="0"/>
    <s v="PID"/>
    <m/>
    <s v="504037 - AMPD Azure Migration"/>
    <s v="DT"/>
    <x v="1"/>
    <s v="Cobol, DB2"/>
    <s v="JW"/>
    <s v="Ruben Rodriguez "/>
    <x v="0"/>
    <x v="21"/>
    <x v="1"/>
    <x v="9"/>
    <s v="Aug-22"/>
    <x v="0"/>
    <n v="70"/>
    <m/>
    <m/>
    <m/>
    <m/>
    <m/>
    <m/>
    <m/>
    <m/>
    <n v="20"/>
    <n v="40"/>
    <n v="10"/>
    <m/>
    <m/>
    <m/>
    <m/>
    <m/>
    <m/>
    <m/>
    <m/>
    <m/>
    <m/>
    <m/>
  </r>
  <r>
    <x v="0"/>
    <s v="PID"/>
    <m/>
    <s v="504548- -401127a  U2L Migration CAPM"/>
    <s v="AIM"/>
    <x v="1"/>
    <s v="Cobol, DB2"/>
    <s v="JW"/>
    <s v="Ruben Rodriguez "/>
    <x v="0"/>
    <x v="21"/>
    <x v="1"/>
    <x v="15"/>
    <s v="Jun-23"/>
    <x v="0"/>
    <n v="120"/>
    <m/>
    <m/>
    <m/>
    <m/>
    <m/>
    <m/>
    <m/>
    <m/>
    <m/>
    <n v="30"/>
    <n v="30"/>
    <n v="30"/>
    <n v="30"/>
    <m/>
    <m/>
    <m/>
    <m/>
    <n v="30"/>
    <n v="60"/>
    <n v="30"/>
    <m/>
    <m/>
  </r>
  <r>
    <x v="0"/>
    <s v="PID"/>
    <m/>
    <s v="504548- - 401127a U2L Migration CAPM"/>
    <s v="C/CA"/>
    <x v="1"/>
    <s v="Cobol, DB2"/>
    <s v="JW"/>
    <s v="Ruben Rodriguez "/>
    <x v="0"/>
    <x v="21"/>
    <x v="1"/>
    <x v="15"/>
    <s v="Jun-23"/>
    <x v="0"/>
    <n v="100"/>
    <m/>
    <m/>
    <m/>
    <m/>
    <m/>
    <m/>
    <m/>
    <m/>
    <n v="30"/>
    <n v="30"/>
    <n v="30"/>
    <n v="30"/>
    <n v="30"/>
    <m/>
    <m/>
    <m/>
    <m/>
    <n v="30"/>
    <n v="40"/>
    <n v="30"/>
    <m/>
    <m/>
  </r>
  <r>
    <x v="0"/>
    <s v="PID"/>
    <m/>
    <s v="493546 - CALNET 4 migration phase 5"/>
    <s v="C/CA"/>
    <x v="1"/>
    <s v="Cobol, DB2"/>
    <s v="JW"/>
    <s v="Ruben Rodriguez "/>
    <x v="0"/>
    <x v="21"/>
    <x v="1"/>
    <x v="6"/>
    <s v="Sep-22"/>
    <x v="0"/>
    <n v="60"/>
    <m/>
    <m/>
    <m/>
    <m/>
    <m/>
    <m/>
    <m/>
    <m/>
    <m/>
    <n v="10"/>
    <n v="20"/>
    <n v="20"/>
    <n v="10"/>
    <m/>
    <m/>
    <m/>
    <m/>
    <m/>
    <m/>
    <m/>
    <m/>
    <m/>
  </r>
  <r>
    <x v="0"/>
    <s v="PID"/>
    <m/>
    <s v="501214 - Vista Retirement "/>
    <s v="PR"/>
    <x v="1"/>
    <s v="Cobol, DB2"/>
    <s v="JW"/>
    <s v="Ruben Rodriguez "/>
    <x v="0"/>
    <x v="21"/>
    <x v="1"/>
    <x v="5"/>
    <s v="Nov-22"/>
    <x v="0"/>
    <n v="40"/>
    <m/>
    <m/>
    <m/>
    <m/>
    <m/>
    <m/>
    <m/>
    <m/>
    <n v="10"/>
    <n v="10"/>
    <n v="5"/>
    <n v="5"/>
    <n v="5"/>
    <n v="5"/>
    <n v="20"/>
    <m/>
    <m/>
    <m/>
    <m/>
    <m/>
    <m/>
    <m/>
  </r>
  <r>
    <x v="0"/>
    <s v="PID"/>
    <m/>
    <s v="OOM, Large Business Collections Platform Modernization"/>
    <s v="AIM"/>
    <x v="1"/>
    <s v="Cobol, DB2"/>
    <s v="JW"/>
    <s v="Ruben Rodriguez "/>
    <x v="0"/>
    <x v="21"/>
    <x v="1"/>
    <x v="8"/>
    <s v="TBD"/>
    <x v="1"/>
    <n v="175"/>
    <m/>
    <m/>
    <m/>
    <m/>
    <m/>
    <m/>
    <m/>
    <m/>
    <m/>
    <m/>
    <m/>
    <m/>
    <m/>
    <m/>
    <m/>
    <m/>
    <m/>
    <m/>
    <m/>
    <m/>
    <m/>
    <m/>
  </r>
  <r>
    <x v="0"/>
    <s v="PID"/>
    <m/>
    <s v="503220 - Billing SaaS Globys - Phase 2"/>
    <s v="C/CA"/>
    <x v="1"/>
    <s v="Cobol, DB2"/>
    <s v="JW"/>
    <s v="Ruben Rodriguez "/>
    <x v="0"/>
    <x v="21"/>
    <x v="1"/>
    <x v="15"/>
    <s v="Jun-23"/>
    <x v="0"/>
    <n v="280"/>
    <m/>
    <m/>
    <m/>
    <m/>
    <m/>
    <m/>
    <m/>
    <m/>
    <m/>
    <m/>
    <m/>
    <m/>
    <m/>
    <m/>
    <m/>
    <m/>
    <m/>
    <n v="50"/>
    <n v="100"/>
    <n v="100"/>
    <n v="30"/>
    <m/>
  </r>
  <r>
    <x v="1"/>
    <s v="MWR"/>
    <m/>
    <s v="1982470 - for deploying COBL V6 changes in AIM."/>
    <s v="AIM"/>
    <x v="1"/>
    <s v="Cobol, DB2"/>
    <s v="JW"/>
    <s v="Ruben Rodriguez "/>
    <x v="0"/>
    <x v="21"/>
    <x v="1"/>
    <x v="4"/>
    <s v="Jul-22"/>
    <x v="0"/>
    <n v="100"/>
    <m/>
    <m/>
    <m/>
    <m/>
    <m/>
    <m/>
    <m/>
    <m/>
    <n v="50"/>
    <n v="50"/>
    <m/>
    <m/>
    <m/>
    <m/>
    <m/>
    <m/>
    <m/>
    <m/>
    <m/>
    <m/>
    <m/>
    <m/>
  </r>
  <r>
    <x v="1"/>
    <s v="MWR"/>
    <m/>
    <s v="1984746 - for deploying COBL V6 changes for S0C7"/>
    <s v="ADJUST"/>
    <x v="1"/>
    <s v="Cobol, DB2"/>
    <s v="JW"/>
    <s v="Ruben Rodriguez "/>
    <x v="0"/>
    <x v="21"/>
    <x v="1"/>
    <x v="7"/>
    <s v="Jun-22"/>
    <x v="0"/>
    <n v="100"/>
    <m/>
    <m/>
    <m/>
    <m/>
    <m/>
    <m/>
    <m/>
    <m/>
    <n v="100"/>
    <m/>
    <m/>
    <m/>
    <m/>
    <m/>
    <m/>
    <m/>
    <m/>
    <m/>
    <m/>
    <m/>
    <m/>
    <m/>
  </r>
  <r>
    <x v="0"/>
    <s v="SMB"/>
    <m/>
    <s v=" RAP database update for RCC code"/>
    <s v="RAP"/>
    <x v="1"/>
    <s v="Cobol, DB2"/>
    <s v="JW"/>
    <s v="Ruben Rodriguez "/>
    <x v="0"/>
    <x v="21"/>
    <x v="1"/>
    <x v="4"/>
    <s v="Jul-22"/>
    <x v="0"/>
    <n v="25"/>
    <m/>
    <m/>
    <m/>
    <m/>
    <m/>
    <m/>
    <m/>
    <m/>
    <m/>
    <n v="25"/>
    <m/>
    <m/>
    <m/>
    <m/>
    <m/>
    <m/>
    <m/>
    <m/>
    <m/>
    <m/>
    <m/>
    <m/>
  </r>
  <r>
    <x v="0"/>
    <s v="SMB"/>
    <m/>
    <s v="VK-EARP Syncsort Analysis phase 1"/>
    <s v="VK EARP"/>
    <x v="1"/>
    <s v="Cobol, DB2"/>
    <s v="JW"/>
    <s v="Ruben Rodriguez "/>
    <x v="0"/>
    <x v="21"/>
    <x v="1"/>
    <x v="7"/>
    <s v="Jun-22"/>
    <x v="0"/>
    <n v="16"/>
    <m/>
    <m/>
    <m/>
    <m/>
    <m/>
    <m/>
    <m/>
    <m/>
    <n v="8"/>
    <n v="8"/>
    <m/>
    <m/>
    <m/>
    <m/>
    <m/>
    <m/>
    <m/>
    <m/>
    <m/>
    <m/>
    <m/>
    <m/>
  </r>
  <r>
    <x v="0"/>
    <s v="SMB"/>
    <m/>
    <s v="PR Syncsort Analysis phase 1"/>
    <s v="PR"/>
    <x v="1"/>
    <s v="Cobol, DB2"/>
    <s v="JW"/>
    <s v="Ruben Rodriguez "/>
    <x v="0"/>
    <x v="21"/>
    <x v="1"/>
    <x v="7"/>
    <s v="Jun-22"/>
    <x v="0"/>
    <n v="16"/>
    <m/>
    <m/>
    <m/>
    <m/>
    <m/>
    <m/>
    <m/>
    <m/>
    <n v="8"/>
    <n v="8"/>
    <m/>
    <m/>
    <m/>
    <m/>
    <m/>
    <m/>
    <m/>
    <m/>
    <m/>
    <m/>
    <m/>
    <m/>
  </r>
  <r>
    <x v="0"/>
    <s v="SMB"/>
    <m/>
    <s v="OSI Syncsort Analysis phase 1"/>
    <s v="OSI"/>
    <x v="1"/>
    <s v="Cobol, DB2"/>
    <s v="JW"/>
    <s v="Ruben Rodriguez "/>
    <x v="0"/>
    <x v="21"/>
    <x v="1"/>
    <x v="7"/>
    <s v="Jun-22"/>
    <x v="0"/>
    <n v="16"/>
    <m/>
    <m/>
    <m/>
    <m/>
    <m/>
    <m/>
    <m/>
    <m/>
    <n v="8"/>
    <n v="8"/>
    <m/>
    <m/>
    <m/>
    <m/>
    <m/>
    <m/>
    <m/>
    <m/>
    <m/>
    <m/>
    <m/>
    <m/>
  </r>
  <r>
    <x v="0"/>
    <s v="SMB"/>
    <m/>
    <s v="ADJUST  Syncsort Analysis phase 1"/>
    <s v="ADJUST"/>
    <x v="1"/>
    <s v="Cobol, DB2"/>
    <s v="JW"/>
    <s v="Ruben Rodriguez "/>
    <x v="0"/>
    <x v="21"/>
    <x v="1"/>
    <x v="7"/>
    <s v="Jun-22"/>
    <x v="0"/>
    <n v="16"/>
    <m/>
    <m/>
    <m/>
    <m/>
    <m/>
    <m/>
    <m/>
    <m/>
    <n v="8"/>
    <n v="8"/>
    <m/>
    <m/>
    <m/>
    <m/>
    <m/>
    <m/>
    <m/>
    <m/>
    <m/>
    <m/>
    <m/>
    <m/>
  </r>
  <r>
    <x v="0"/>
    <s v="SMB"/>
    <m/>
    <s v="RAP Syncsort Analysis phase 1"/>
    <s v="RAP"/>
    <x v="1"/>
    <s v="Cobol, DB2"/>
    <s v="JW"/>
    <s v="Ruben Rodriguez "/>
    <x v="0"/>
    <x v="21"/>
    <x v="1"/>
    <x v="7"/>
    <s v="Jun-22"/>
    <x v="0"/>
    <n v="16"/>
    <m/>
    <m/>
    <m/>
    <m/>
    <m/>
    <m/>
    <m/>
    <m/>
    <n v="8"/>
    <n v="8"/>
    <m/>
    <m/>
    <m/>
    <m/>
    <m/>
    <m/>
    <m/>
    <m/>
    <m/>
    <m/>
    <m/>
    <m/>
  </r>
  <r>
    <x v="0"/>
    <s v="SMB"/>
    <m/>
    <s v="RA Syncsort Analysis phase 1"/>
    <s v="RA"/>
    <x v="1"/>
    <s v="Cobol, DB2"/>
    <s v="JW"/>
    <s v="Ruben Rodriguez "/>
    <x v="0"/>
    <x v="21"/>
    <x v="1"/>
    <x v="7"/>
    <s v="Jun-22"/>
    <x v="0"/>
    <n v="16"/>
    <m/>
    <m/>
    <m/>
    <m/>
    <m/>
    <m/>
    <m/>
    <m/>
    <n v="8"/>
    <n v="8"/>
    <m/>
    <m/>
    <m/>
    <m/>
    <m/>
    <m/>
    <m/>
    <m/>
    <m/>
    <m/>
    <m/>
    <m/>
  </r>
  <r>
    <x v="0"/>
    <s v="SMB"/>
    <m/>
    <s v="C/CA ECF Syncsort Analysis phase 1"/>
    <s v="CCA ECF"/>
    <x v="0"/>
    <s v=".Net"/>
    <s v="JW"/>
    <s v="Ruben Rodriguez "/>
    <x v="0"/>
    <x v="21"/>
    <x v="1"/>
    <x v="7"/>
    <s v="Jun-22"/>
    <x v="0"/>
    <n v="16"/>
    <m/>
    <m/>
    <m/>
    <m/>
    <m/>
    <m/>
    <m/>
    <m/>
    <n v="8"/>
    <n v="8"/>
    <m/>
    <m/>
    <m/>
    <m/>
    <m/>
    <m/>
    <m/>
    <m/>
    <m/>
    <m/>
    <m/>
    <m/>
  </r>
  <r>
    <x v="0"/>
    <s v="SMB"/>
    <m/>
    <s v="C/CA Syncsort Analysis phase 1"/>
    <s v="C/CA"/>
    <x v="1"/>
    <s v="Cobol, DB2"/>
    <s v="JW"/>
    <s v="Ruben Rodriguez "/>
    <x v="0"/>
    <x v="21"/>
    <x v="1"/>
    <x v="7"/>
    <s v="Jun-22"/>
    <x v="0"/>
    <n v="16"/>
    <m/>
    <m/>
    <m/>
    <m/>
    <m/>
    <m/>
    <m/>
    <m/>
    <n v="8"/>
    <n v="8"/>
    <m/>
    <m/>
    <m/>
    <m/>
    <m/>
    <m/>
    <m/>
    <m/>
    <m/>
    <m/>
    <m/>
    <m/>
  </r>
  <r>
    <x v="0"/>
    <s v="SMB"/>
    <m/>
    <s v="VK EARP SYNCSORT UPGRADE PHASE 2"/>
    <s v="VK EARP"/>
    <x v="1"/>
    <s v="Cobol, DB2"/>
    <s v="JW"/>
    <s v="Ruben Rodriguez "/>
    <x v="0"/>
    <x v="21"/>
    <x v="1"/>
    <x v="9"/>
    <s v="Aug-22"/>
    <x v="0"/>
    <n v="30"/>
    <m/>
    <m/>
    <m/>
    <m/>
    <m/>
    <m/>
    <m/>
    <m/>
    <m/>
    <n v="20"/>
    <n v="10"/>
    <m/>
    <m/>
    <m/>
    <m/>
    <m/>
    <m/>
    <m/>
    <m/>
    <m/>
    <m/>
    <m/>
  </r>
  <r>
    <x v="0"/>
    <s v="SMB"/>
    <m/>
    <s v="RAP SYNCSORT UPGRADE PHASE 2"/>
    <s v="RAP"/>
    <x v="1"/>
    <s v="Cobol, DB2"/>
    <s v="JW"/>
    <s v="Ruben Rodriguez "/>
    <x v="0"/>
    <x v="21"/>
    <x v="1"/>
    <x v="9"/>
    <s v="Aug-22"/>
    <x v="0"/>
    <n v="10"/>
    <m/>
    <m/>
    <m/>
    <m/>
    <m/>
    <m/>
    <m/>
    <m/>
    <m/>
    <n v="5"/>
    <n v="5"/>
    <m/>
    <m/>
    <m/>
    <m/>
    <m/>
    <m/>
    <m/>
    <m/>
    <m/>
    <m/>
    <m/>
  </r>
  <r>
    <x v="0"/>
    <s v="SMB"/>
    <m/>
    <s v="PR SYNCSORT UPGRADE PHASE 2"/>
    <s v="PR"/>
    <x v="1"/>
    <s v="Cobol, DB2"/>
    <s v="JW"/>
    <s v="Ruben Rodriguez "/>
    <x v="0"/>
    <x v="21"/>
    <x v="1"/>
    <x v="9"/>
    <s v="Aug-22"/>
    <x v="0"/>
    <n v="10"/>
    <m/>
    <m/>
    <m/>
    <m/>
    <m/>
    <m/>
    <m/>
    <m/>
    <m/>
    <n v="5"/>
    <n v="5"/>
    <m/>
    <m/>
    <m/>
    <m/>
    <m/>
    <m/>
    <m/>
    <m/>
    <m/>
    <m/>
    <m/>
  </r>
  <r>
    <x v="0"/>
    <s v="SMB"/>
    <m/>
    <s v="C/CA SYNCSORT UPGRADE PHASE 2"/>
    <s v="C/CA"/>
    <x v="1"/>
    <s v="Cobol, DB2"/>
    <s v="JW"/>
    <s v="Ruben Rodriguez "/>
    <x v="0"/>
    <x v="21"/>
    <x v="1"/>
    <x v="9"/>
    <s v="Aug-22"/>
    <x v="0"/>
    <n v="10"/>
    <m/>
    <m/>
    <m/>
    <m/>
    <m/>
    <m/>
    <m/>
    <m/>
    <m/>
    <n v="5"/>
    <n v="5"/>
    <m/>
    <m/>
    <m/>
    <m/>
    <m/>
    <m/>
    <m/>
    <m/>
    <m/>
    <m/>
    <m/>
  </r>
  <r>
    <x v="1"/>
    <s v="MWR"/>
    <m/>
    <s v="EBMIS Syncsort Analysis, testing and validation"/>
    <s v="EBMIS"/>
    <x v="0"/>
    <s v="Java"/>
    <s v="MDRG-RR"/>
    <s v="Ruben Rodriguez "/>
    <x v="0"/>
    <x v="19"/>
    <x v="7"/>
    <x v="9"/>
    <s v="Aug-22"/>
    <x v="0"/>
    <n v="50"/>
    <m/>
    <m/>
    <m/>
    <m/>
    <m/>
    <m/>
    <m/>
    <m/>
    <n v="10"/>
    <n v="20"/>
    <n v="20"/>
    <m/>
    <m/>
    <m/>
    <m/>
    <m/>
    <m/>
    <m/>
    <m/>
    <m/>
    <m/>
    <m/>
  </r>
  <r>
    <x v="1"/>
    <s v="MWR"/>
    <m/>
    <s v="UPSE SYNCSORT UPGRADE PHASE 2"/>
    <s v="UPSE-SWBT/PB"/>
    <x v="0"/>
    <s v="Proc C"/>
    <s v="JW"/>
    <s v="Ruben Rodriguez "/>
    <x v="0"/>
    <x v="21"/>
    <x v="1"/>
    <x v="9"/>
    <s v="Aug-22"/>
    <x v="0"/>
    <n v="50"/>
    <m/>
    <m/>
    <m/>
    <m/>
    <m/>
    <m/>
    <m/>
    <m/>
    <n v="10"/>
    <n v="20"/>
    <n v="20"/>
    <m/>
    <m/>
    <m/>
    <m/>
    <m/>
    <m/>
    <m/>
    <m/>
    <m/>
    <m/>
    <m/>
  </r>
  <r>
    <x v="1"/>
    <s v="Maintenance"/>
    <m/>
    <s v="TL-Mgmt's - Ashish Ranjan"/>
    <s v="GRP-JW"/>
    <x v="1"/>
    <s v="Cobol, DB2"/>
    <s v="JW"/>
    <s v="Ruben Rodriguez "/>
    <x v="0"/>
    <x v="21"/>
    <x v="1"/>
    <x v="0"/>
    <s v="Ongoing"/>
    <x v="0"/>
    <m/>
    <m/>
    <m/>
    <m/>
    <m/>
    <m/>
    <m/>
    <n v="86"/>
    <n v="86"/>
    <n v="86"/>
    <n v="86"/>
    <n v="86"/>
    <n v="86"/>
    <n v="86"/>
    <n v="86"/>
    <n v="86"/>
    <n v="86"/>
    <n v="86"/>
    <n v="86"/>
    <n v="86"/>
    <n v="86"/>
    <n v="86"/>
    <n v="86"/>
  </r>
  <r>
    <x v="1"/>
    <s v="Maintenance"/>
    <m/>
    <s v="Cloud work(GI + DB VM + DB patching + CRO + Adhoc), PWD renewal, Vulnearbilities "/>
    <s v="UPSE-SWBT/PB"/>
    <x v="0"/>
    <s v="Proc C"/>
    <s v="JW"/>
    <s v="Ruben Rodriguez "/>
    <x v="0"/>
    <x v="21"/>
    <x v="1"/>
    <x v="0"/>
    <s v="Ongoing"/>
    <x v="0"/>
    <m/>
    <m/>
    <m/>
    <m/>
    <m/>
    <m/>
    <m/>
    <m/>
    <m/>
    <m/>
    <m/>
    <n v="150"/>
    <n v="150"/>
    <n v="150"/>
    <n v="150"/>
    <n v="90"/>
    <n v="90"/>
    <n v="90"/>
    <n v="90"/>
    <n v="90"/>
    <n v="90"/>
    <n v="90"/>
    <n v="90"/>
  </r>
  <r>
    <x v="1"/>
    <s v="Maintenance"/>
    <m/>
    <s v="Cloud work(GI + CRO + Adhoc), certifiaction and pwd reneawal, Vulnearabilties"/>
    <s v="CCTP-ACT"/>
    <x v="0"/>
    <s v="Java"/>
    <s v="MDRG-RR"/>
    <s v="James Koernig"/>
    <x v="1"/>
    <x v="19"/>
    <x v="7"/>
    <x v="0"/>
    <s v="Ongoing"/>
    <x v="0"/>
    <m/>
    <m/>
    <m/>
    <m/>
    <m/>
    <m/>
    <m/>
    <m/>
    <m/>
    <m/>
    <m/>
    <n v="45"/>
    <n v="45"/>
    <n v="45"/>
    <n v="45"/>
    <n v="90"/>
    <n v="90"/>
    <n v="90"/>
    <n v="90"/>
    <n v="90"/>
    <n v="90"/>
    <n v="90"/>
    <n v="90"/>
  </r>
  <r>
    <x v="1"/>
    <s v="Maintenance"/>
    <m/>
    <s v="Cloud work(GI + CRO + Adhoc)"/>
    <s v="EBMIS"/>
    <x v="0"/>
    <s v="Java"/>
    <s v="MDRG-RR"/>
    <s v="Ruben Rodriguez "/>
    <x v="0"/>
    <x v="19"/>
    <x v="7"/>
    <x v="0"/>
    <s v="Ongoing"/>
    <x v="0"/>
    <m/>
    <m/>
    <m/>
    <m/>
    <m/>
    <m/>
    <m/>
    <m/>
    <m/>
    <m/>
    <m/>
    <n v="90"/>
    <n v="90"/>
    <n v="90"/>
    <n v="90"/>
    <n v="90"/>
    <n v="90"/>
    <n v="90"/>
    <n v="90"/>
    <n v="90"/>
    <n v="90"/>
    <n v="90"/>
    <n v="90"/>
  </r>
  <r>
    <x v="1"/>
    <s v="Maintenance"/>
    <n v="1"/>
    <s v="RMW WEB Daily and Monthly Activity"/>
    <s v="RMW WEB"/>
    <x v="0"/>
    <s v="Java"/>
    <s v="JW"/>
    <s v="Ruben Rodriguez "/>
    <x v="0"/>
    <x v="21"/>
    <x v="1"/>
    <x v="0"/>
    <s v="Ongoing"/>
    <x v="0"/>
    <m/>
    <m/>
    <m/>
    <m/>
    <m/>
    <m/>
    <m/>
    <n v="140"/>
    <n v="140"/>
    <n v="140"/>
    <n v="140"/>
    <n v="140"/>
    <n v="140"/>
    <n v="140"/>
    <n v="140"/>
    <n v="90"/>
    <n v="90"/>
    <n v="90"/>
    <n v="90"/>
    <n v="90"/>
    <n v="90"/>
    <n v="90"/>
    <n v="90"/>
  </r>
  <r>
    <x v="1"/>
    <s v="Maintenance"/>
    <n v="1"/>
    <s v="Cloud work(GI + CRO + Adhoc), certifiaction and pwd reneawal, Vulnearabilties"/>
    <s v="RMW WEB"/>
    <x v="0"/>
    <s v="Java"/>
    <s v="JW"/>
    <s v="Ruben Rodriguez "/>
    <x v="0"/>
    <x v="21"/>
    <x v="1"/>
    <x v="0"/>
    <s v="Ongoing"/>
    <x v="0"/>
    <m/>
    <m/>
    <m/>
    <m/>
    <m/>
    <m/>
    <m/>
    <m/>
    <m/>
    <m/>
    <m/>
    <n v="20"/>
    <n v="20"/>
    <n v="20"/>
    <n v="20"/>
    <n v="20"/>
    <n v="20"/>
    <n v="20"/>
    <n v="20"/>
    <n v="20"/>
    <n v="20"/>
    <n v="20"/>
    <n v="20"/>
  </r>
  <r>
    <x v="1"/>
    <s v="RD"/>
    <m/>
    <s v="To update AE205 script for ndm issue for SW regions."/>
    <s v="UPSE-SWBT/PB"/>
    <x v="0"/>
    <s v="Proc C"/>
    <s v="JW"/>
    <s v="Ruben Rodriguez "/>
    <x v="0"/>
    <x v="21"/>
    <x v="1"/>
    <x v="7"/>
    <s v="Jun-22"/>
    <x v="0"/>
    <m/>
    <m/>
    <m/>
    <m/>
    <m/>
    <m/>
    <m/>
    <m/>
    <m/>
    <m/>
    <n v="40"/>
    <m/>
    <m/>
    <m/>
    <m/>
    <m/>
    <m/>
    <m/>
    <m/>
    <m/>
    <m/>
    <m/>
    <m/>
  </r>
  <r>
    <x v="1"/>
    <s v="RD"/>
    <m/>
    <s v="Updating UPS customer tables(Amdocs CST)"/>
    <s v="CCTP-ACT"/>
    <x v="0"/>
    <s v="Java"/>
    <s v="MDRG-RR"/>
    <s v="James Koernig"/>
    <x v="1"/>
    <x v="19"/>
    <x v="7"/>
    <x v="0"/>
    <s v="Ongoing"/>
    <x v="0"/>
    <m/>
    <m/>
    <m/>
    <m/>
    <m/>
    <m/>
    <m/>
    <m/>
    <m/>
    <m/>
    <n v="20"/>
    <n v="20"/>
    <n v="20"/>
    <n v="20"/>
    <n v="20"/>
    <n v="20"/>
    <n v="20"/>
    <n v="20"/>
    <n v="20"/>
    <n v="20"/>
    <n v="20"/>
    <n v="20"/>
    <n v="20"/>
  </r>
  <r>
    <x v="1"/>
    <s v="RD"/>
    <m/>
    <s v="Add 3 new L6"/>
    <s v="CCTP-ACT"/>
    <x v="0"/>
    <s v="Java"/>
    <s v="MDRG-RR"/>
    <s v="James Koernig"/>
    <x v="1"/>
    <x v="19"/>
    <x v="7"/>
    <x v="0"/>
    <s v="Ongoing"/>
    <x v="0"/>
    <m/>
    <m/>
    <m/>
    <m/>
    <m/>
    <m/>
    <m/>
    <m/>
    <m/>
    <m/>
    <n v="20"/>
    <n v="10"/>
    <n v="10"/>
    <n v="10"/>
    <n v="10"/>
    <n v="10"/>
    <n v="10"/>
    <n v="10"/>
    <n v="10"/>
    <n v="10"/>
    <n v="10"/>
    <n v="10"/>
    <n v="10"/>
  </r>
  <r>
    <x v="1"/>
    <s v="RD"/>
    <m/>
    <s v="Add new time zone mappings"/>
    <s v="CCTP-ACT"/>
    <x v="0"/>
    <s v="Java"/>
    <s v="MDRG-RR"/>
    <s v="James Koernig"/>
    <x v="1"/>
    <x v="19"/>
    <x v="7"/>
    <x v="0"/>
    <s v="Ongoing"/>
    <x v="0"/>
    <m/>
    <m/>
    <m/>
    <m/>
    <m/>
    <m/>
    <m/>
    <m/>
    <m/>
    <m/>
    <n v="20"/>
    <n v="10"/>
    <n v="10"/>
    <n v="10"/>
    <n v="10"/>
    <n v="10"/>
    <n v="10"/>
    <n v="10"/>
    <n v="10"/>
    <n v="10"/>
    <n v="10"/>
    <n v="10"/>
    <n v="10"/>
  </r>
  <r>
    <x v="1"/>
    <s v="Maintenance"/>
    <n v="13"/>
    <s v="PSA activities, Compliance Activities such as Mylogins file population, RIM update, SPI data discoveries,Certifications,_x000a_MOTS update, System Documantation, Surveys,Meta data certifications"/>
    <s v="GRP-JW"/>
    <x v="1"/>
    <s v="Cobol, DB2"/>
    <s v="JW"/>
    <s v="Ruben Rodriguez "/>
    <x v="0"/>
    <x v="21"/>
    <x v="1"/>
    <x v="0"/>
    <s v="Ongoing"/>
    <x v="0"/>
    <m/>
    <m/>
    <m/>
    <m/>
    <m/>
    <m/>
    <m/>
    <m/>
    <m/>
    <m/>
    <n v="85"/>
    <n v="800"/>
    <n v="800"/>
    <n v="800"/>
    <n v="800"/>
    <n v="90"/>
    <n v="90"/>
    <n v="30"/>
    <n v="30"/>
    <n v="90"/>
    <n v="90"/>
    <n v="90"/>
    <n v="90"/>
  </r>
  <r>
    <x v="1"/>
    <s v="RD"/>
    <m/>
    <s v="RAP table update for RCC"/>
    <s v="RAP"/>
    <x v="1"/>
    <s v="Cobol, DB2"/>
    <s v="JW"/>
    <s v="Ruben Rodriguez "/>
    <x v="0"/>
    <x v="21"/>
    <x v="1"/>
    <x v="0"/>
    <s v="Ongoing"/>
    <x v="0"/>
    <m/>
    <m/>
    <m/>
    <m/>
    <m/>
    <m/>
    <m/>
    <m/>
    <m/>
    <m/>
    <m/>
    <m/>
    <n v="50"/>
    <m/>
    <m/>
    <m/>
    <m/>
    <m/>
    <m/>
    <m/>
    <m/>
    <m/>
    <m/>
  </r>
  <r>
    <x v="1"/>
    <s v="MWR"/>
    <m/>
    <s v="Halo Access ALPHA GUI (Usg-Mgmt GUIs)"/>
    <s v="RMW WEB"/>
    <x v="0"/>
    <s v="Java"/>
    <s v="JW"/>
    <s v="Ruben Rodriguez "/>
    <x v="0"/>
    <x v="21"/>
    <x v="1"/>
    <x v="9"/>
    <s v="Aug-22"/>
    <x v="0"/>
    <m/>
    <m/>
    <m/>
    <m/>
    <m/>
    <m/>
    <m/>
    <m/>
    <m/>
    <m/>
    <m/>
    <m/>
    <n v="40"/>
    <m/>
    <m/>
    <m/>
    <m/>
    <m/>
    <m/>
    <m/>
    <m/>
    <m/>
    <m/>
  </r>
  <r>
    <x v="1"/>
    <s v="MWR"/>
    <m/>
    <s v="DR Exercise for 11 JW apps"/>
    <s v="GRP-JW"/>
    <x v="1"/>
    <s v="Cobol, DB2"/>
    <s v="JW"/>
    <s v="Ruben Rodriguez "/>
    <x v="0"/>
    <x v="21"/>
    <x v="1"/>
    <x v="6"/>
    <s v="Sep-22"/>
    <x v="0"/>
    <m/>
    <m/>
    <m/>
    <m/>
    <m/>
    <m/>
    <m/>
    <m/>
    <m/>
    <m/>
    <m/>
    <m/>
    <m/>
    <n v="330"/>
    <m/>
    <m/>
    <m/>
    <m/>
    <m/>
    <m/>
    <m/>
    <m/>
    <m/>
  </r>
  <r>
    <x v="1"/>
    <s v="MWR"/>
    <m/>
    <s v="CCA ECF - Installation on new windows Machine"/>
    <s v="CCA ECF"/>
    <x v="0"/>
    <s v=".Net"/>
    <s v="JW"/>
    <s v="Ruben Rodriguez "/>
    <x v="0"/>
    <x v="21"/>
    <x v="1"/>
    <x v="9"/>
    <s v="Aug-22"/>
    <x v="0"/>
    <n v="100"/>
    <m/>
    <m/>
    <m/>
    <m/>
    <m/>
    <m/>
    <m/>
    <m/>
    <m/>
    <n v="50"/>
    <n v="50"/>
    <m/>
    <m/>
    <m/>
    <m/>
    <m/>
    <m/>
    <m/>
    <m/>
    <m/>
    <m/>
    <m/>
  </r>
  <r>
    <x v="0"/>
    <s v="PID"/>
    <m/>
    <s v="DCC RET 8716 CX0380 Tapestry"/>
    <s v="BAD DEBT"/>
    <x v="1"/>
    <s v="Cobol"/>
    <s v="SE-BILLING-CARE"/>
    <s v="Greg Painter"/>
    <x v="0"/>
    <x v="1"/>
    <x v="1"/>
    <x v="9"/>
    <s v="Aug-22"/>
    <x v="0"/>
    <n v="125"/>
    <m/>
    <m/>
    <m/>
    <m/>
    <m/>
    <m/>
    <m/>
    <m/>
    <m/>
    <n v="20"/>
    <n v="20"/>
    <m/>
    <m/>
    <m/>
    <m/>
    <m/>
    <m/>
    <m/>
    <m/>
    <m/>
    <m/>
    <m/>
  </r>
  <r>
    <x v="0"/>
    <s v="PID"/>
    <m/>
    <s v="DCC RET 8716 CX0380 Tapestry"/>
    <s v="FDB-POB"/>
    <x v="1"/>
    <s v="Cobol, DB2"/>
    <s v="SE-BILLING"/>
    <s v="Greg Painter"/>
    <x v="0"/>
    <x v="1"/>
    <x v="1"/>
    <x v="9"/>
    <s v="Aug-22"/>
    <x v="0"/>
    <n v="155"/>
    <m/>
    <m/>
    <m/>
    <m/>
    <m/>
    <m/>
    <m/>
    <m/>
    <m/>
    <n v="20"/>
    <n v="20"/>
    <m/>
    <m/>
    <m/>
    <m/>
    <m/>
    <m/>
    <m/>
    <m/>
    <m/>
    <m/>
    <m/>
  </r>
  <r>
    <x v="0"/>
    <s v="PID"/>
    <m/>
    <s v="DCC RET 8716 CX0380 Tapestry"/>
    <s v="FDB-REVDIR"/>
    <x v="1"/>
    <s v="Cobol, DB2"/>
    <s v="SE-BILLING"/>
    <s v="Greg Painter"/>
    <x v="0"/>
    <x v="1"/>
    <x v="1"/>
    <x v="9"/>
    <s v="Aug-22"/>
    <x v="0"/>
    <n v="270"/>
    <m/>
    <m/>
    <m/>
    <m/>
    <m/>
    <m/>
    <m/>
    <m/>
    <m/>
    <n v="30"/>
    <n v="30"/>
    <m/>
    <m/>
    <m/>
    <m/>
    <m/>
    <m/>
    <m/>
    <m/>
    <m/>
    <m/>
    <m/>
  </r>
  <r>
    <x v="0"/>
    <s v="PID"/>
    <m/>
    <s v="DCC RET 8716 CX0380 Tapestry"/>
    <s v="OC&amp;C-DBASE &amp; POSTING"/>
    <x v="1"/>
    <s v="Cobol, IMS DB"/>
    <s v="SE-BILLING-CARE"/>
    <s v="Greg Painter"/>
    <x v="0"/>
    <x v="1"/>
    <x v="1"/>
    <x v="9"/>
    <s v="Aug-22"/>
    <x v="0"/>
    <n v="250"/>
    <m/>
    <m/>
    <m/>
    <m/>
    <m/>
    <m/>
    <m/>
    <m/>
    <m/>
    <n v="30"/>
    <n v="30"/>
    <m/>
    <m/>
    <m/>
    <m/>
    <m/>
    <m/>
    <m/>
    <m/>
    <m/>
    <m/>
    <m/>
  </r>
  <r>
    <x v="0"/>
    <s v="PID"/>
    <m/>
    <s v="DCC move 8711 CBS apps"/>
    <s v="BOCRIS"/>
    <x v="1"/>
    <s v="Cobol, IMS-DC"/>
    <s v="SE-BILLING"/>
    <s v="Greg Painter"/>
    <x v="0"/>
    <x v="1"/>
    <x v="1"/>
    <x v="9"/>
    <s v="Aug-22"/>
    <x v="0"/>
    <n v="60"/>
    <m/>
    <m/>
    <m/>
    <m/>
    <m/>
    <m/>
    <m/>
    <m/>
    <m/>
    <n v="30"/>
    <n v="30"/>
    <m/>
    <m/>
    <m/>
    <m/>
    <m/>
    <m/>
    <m/>
    <m/>
    <m/>
    <m/>
    <m/>
  </r>
  <r>
    <x v="0"/>
    <s v="PID"/>
    <m/>
    <s v="DCC move 8711 CBS apps"/>
    <s v="BOCRIS"/>
    <x v="1"/>
    <s v="Cobol, IMS-DC"/>
    <s v="SE-BILLING"/>
    <s v="Greg Painter"/>
    <x v="0"/>
    <x v="1"/>
    <x v="1"/>
    <x v="9"/>
    <s v="Aug-22"/>
    <x v="0"/>
    <n v="60"/>
    <m/>
    <m/>
    <m/>
    <m/>
    <m/>
    <m/>
    <m/>
    <m/>
    <m/>
    <n v="30"/>
    <n v="30"/>
    <m/>
    <m/>
    <m/>
    <m/>
    <m/>
    <m/>
    <m/>
    <m/>
    <m/>
    <m/>
    <m/>
  </r>
  <r>
    <x v="0"/>
    <s v="SMB"/>
    <m/>
    <s v="1990254 - SYNCSORT and IEBGENER upgrade"/>
    <s v="AAN-CRIS"/>
    <x v="1"/>
    <s v="Cobol"/>
    <s v="SE-BILLING-CARE"/>
    <s v="Greg Painter"/>
    <x v="0"/>
    <x v="1"/>
    <x v="1"/>
    <x v="1"/>
    <s v="Dec-22"/>
    <x v="0"/>
    <n v="2220"/>
    <m/>
    <m/>
    <m/>
    <m/>
    <m/>
    <m/>
    <m/>
    <m/>
    <m/>
    <n v="5"/>
    <n v="410"/>
    <n v="410"/>
    <n v="410"/>
    <n v="410"/>
    <s v=" "/>
    <s v=" "/>
    <m/>
    <m/>
    <m/>
    <m/>
    <m/>
    <m/>
  </r>
  <r>
    <x v="0"/>
    <s v="PID"/>
    <m/>
    <s v="SecMod EOSL 7337 Finish U2L Migration CAPM"/>
    <s v="CASH MF"/>
    <x v="1"/>
    <s v="COBOL,DB2,IMS DB"/>
    <s v="SE-BILLING-CARE"/>
    <s v="Greg Painter"/>
    <x v="0"/>
    <x v="1"/>
    <x v="1"/>
    <x v="11"/>
    <s v="Oct-22"/>
    <x v="0"/>
    <n v="100"/>
    <m/>
    <m/>
    <m/>
    <m/>
    <m/>
    <m/>
    <m/>
    <m/>
    <m/>
    <n v="10"/>
    <n v="10"/>
    <n v="30"/>
    <n v="30"/>
    <n v="20"/>
    <m/>
    <m/>
    <m/>
    <m/>
    <m/>
    <m/>
    <m/>
    <m/>
  </r>
  <r>
    <x v="0"/>
    <s v="PID"/>
    <m/>
    <s v="SecMod EOSL 7337 Finish U2L Migration CAPM"/>
    <s v="BOCRIS"/>
    <x v="1"/>
    <s v="Cobol, IMS-DC"/>
    <s v="SE-BILLING"/>
    <s v="Greg Painter"/>
    <x v="0"/>
    <x v="1"/>
    <x v="1"/>
    <x v="11"/>
    <s v="Oct-22"/>
    <x v="0"/>
    <n v="100"/>
    <m/>
    <m/>
    <m/>
    <m/>
    <m/>
    <m/>
    <m/>
    <m/>
    <m/>
    <n v="10"/>
    <n v="10"/>
    <n v="30"/>
    <n v="30"/>
    <n v="20"/>
    <m/>
    <m/>
    <m/>
    <m/>
    <m/>
    <m/>
    <m/>
    <m/>
  </r>
  <r>
    <x v="0"/>
    <s v="PID"/>
    <m/>
    <s v="DCC RET 8716 CX0448 EMBUS ESB "/>
    <s v="BOCRIS"/>
    <x v="1"/>
    <s v="Cobol, IMS-DC"/>
    <s v="SE-BILLING"/>
    <s v="Greg Painter"/>
    <x v="0"/>
    <x v="1"/>
    <x v="1"/>
    <x v="9"/>
    <s v="Aug-22"/>
    <x v="0"/>
    <n v="80"/>
    <m/>
    <m/>
    <m/>
    <m/>
    <m/>
    <m/>
    <m/>
    <m/>
    <m/>
    <m/>
    <n v="80"/>
    <m/>
    <m/>
    <m/>
    <m/>
    <m/>
    <m/>
    <m/>
    <m/>
    <m/>
    <m/>
    <m/>
  </r>
  <r>
    <x v="0"/>
    <s v="PID"/>
    <m/>
    <s v="506833 - 412204 OOM FL Overlay"/>
    <s v="BOCRIS"/>
    <x v="1"/>
    <s v="Cobol, IMS-DC"/>
    <s v="SE-BILLING"/>
    <s v="Greg Painter"/>
    <x v="0"/>
    <x v="1"/>
    <x v="1"/>
    <x v="2"/>
    <s v="Feb-23"/>
    <x v="0"/>
    <n v="3936"/>
    <m/>
    <m/>
    <m/>
    <m/>
    <m/>
    <m/>
    <m/>
    <m/>
    <m/>
    <m/>
    <m/>
    <m/>
    <n v="700"/>
    <n v="1100"/>
    <n v="540"/>
    <n v="500"/>
    <n v="150"/>
    <n v="80"/>
    <n v="90"/>
    <m/>
    <m/>
    <m/>
  </r>
  <r>
    <x v="0"/>
    <s v="PID"/>
    <m/>
    <s v="506126 - Replace Securedata"/>
    <s v="BOCRIS"/>
    <x v="1"/>
    <s v="Cobol, IMS-DC"/>
    <s v="SE-BILLING"/>
    <s v="Greg Painter"/>
    <x v="0"/>
    <x v="1"/>
    <x v="1"/>
    <x v="2"/>
    <s v="Feb-23"/>
    <x v="0"/>
    <n v="400"/>
    <m/>
    <m/>
    <m/>
    <m/>
    <m/>
    <m/>
    <m/>
    <m/>
    <m/>
    <n v="150"/>
    <m/>
    <n v="100"/>
    <n v="150"/>
    <n v="150"/>
    <n v="160"/>
    <n v="20"/>
    <n v="90"/>
    <n v="50"/>
    <m/>
    <m/>
    <m/>
    <m/>
  </r>
  <r>
    <x v="1"/>
    <s v="MWR"/>
    <m/>
    <s v="Pending Voucher Deletion"/>
    <s v="BOCRIS"/>
    <x v="1"/>
    <s v="Cobol, IMS-DC"/>
    <s v="SE-BILLING"/>
    <s v="Greg Painter"/>
    <x v="0"/>
    <x v="1"/>
    <x v="1"/>
    <x v="2"/>
    <s v="Feb-23"/>
    <x v="0"/>
    <n v="180"/>
    <m/>
    <m/>
    <m/>
    <m/>
    <m/>
    <m/>
    <m/>
    <m/>
    <m/>
    <m/>
    <m/>
    <m/>
    <m/>
    <n v="10"/>
    <n v="80"/>
    <n v="50"/>
    <n v="20"/>
    <n v="10"/>
    <m/>
    <m/>
    <m/>
    <m/>
  </r>
  <r>
    <x v="1"/>
    <s v="MWR"/>
    <m/>
    <s v="TAXING site T OOB- Analysis"/>
    <s v="TAXING"/>
    <x v="1"/>
    <s v="Cobol, DB2"/>
    <s v="SE-BILLING-CARE"/>
    <s v="Greg Painter"/>
    <x v="0"/>
    <x v="1"/>
    <x v="1"/>
    <x v="21"/>
    <s v="May-23"/>
    <x v="0"/>
    <n v="100"/>
    <m/>
    <m/>
    <m/>
    <m/>
    <m/>
    <m/>
    <m/>
    <m/>
    <m/>
    <m/>
    <m/>
    <m/>
    <m/>
    <m/>
    <m/>
    <n v="20"/>
    <n v="10"/>
    <n v="20"/>
    <n v="30"/>
    <m/>
    <m/>
    <m/>
  </r>
  <r>
    <x v="1"/>
    <s v="MWR"/>
    <m/>
    <s v="TAXING site Q OOB- Analysis"/>
    <s v="TAXING"/>
    <x v="1"/>
    <s v="Cobol, DB2"/>
    <s v="SE-BILLING-CARE"/>
    <s v="Greg Painter"/>
    <x v="0"/>
    <x v="1"/>
    <x v="1"/>
    <x v="21"/>
    <s v="May-23"/>
    <x v="0"/>
    <n v="100"/>
    <m/>
    <m/>
    <m/>
    <m/>
    <m/>
    <m/>
    <m/>
    <m/>
    <m/>
    <m/>
    <m/>
    <m/>
    <m/>
    <m/>
    <m/>
    <n v="20"/>
    <n v="10"/>
    <n v="20"/>
    <n v="30"/>
    <m/>
    <m/>
    <m/>
  </r>
  <r>
    <x v="0"/>
    <s v="PID"/>
    <m/>
    <s v="Vista Server move- CR235711"/>
    <s v="AAN-CRIS"/>
    <x v="1"/>
    <s v="Cobol"/>
    <s v="SE-BILLING-CARE"/>
    <s v="Greg Painter"/>
    <x v="0"/>
    <x v="1"/>
    <x v="1"/>
    <x v="5"/>
    <s v="Nov-22"/>
    <x v="0"/>
    <n v="150"/>
    <m/>
    <m/>
    <m/>
    <m/>
    <m/>
    <m/>
    <m/>
    <m/>
    <m/>
    <m/>
    <m/>
    <m/>
    <n v="100"/>
    <n v="50"/>
    <m/>
    <m/>
    <m/>
    <m/>
    <m/>
    <m/>
    <m/>
    <m/>
  </r>
  <r>
    <x v="0"/>
    <s v="PID"/>
    <m/>
    <s v="Vista Server move- CR235711"/>
    <s v="BAD DEBT"/>
    <x v="1"/>
    <s v="Cobol"/>
    <s v="SE-BILLING-CARE"/>
    <s v="Greg Painter"/>
    <x v="0"/>
    <x v="1"/>
    <x v="1"/>
    <x v="6"/>
    <s v="Sep-22"/>
    <x v="1"/>
    <n v="150"/>
    <m/>
    <m/>
    <m/>
    <m/>
    <m/>
    <m/>
    <m/>
    <m/>
    <m/>
    <m/>
    <m/>
    <m/>
    <n v="100"/>
    <n v="50"/>
    <m/>
    <m/>
    <m/>
    <m/>
    <m/>
    <m/>
    <m/>
    <m/>
  </r>
  <r>
    <x v="0"/>
    <s v="PID"/>
    <m/>
    <s v="Vista Server move- CR235711"/>
    <s v="IDB-CBLD"/>
    <x v="1"/>
    <s v="Cobol"/>
    <s v="SE-BILLING"/>
    <s v="Greg Painter"/>
    <x v="0"/>
    <x v="1"/>
    <x v="1"/>
    <x v="6"/>
    <s v="Sep-22"/>
    <x v="1"/>
    <n v="150"/>
    <m/>
    <m/>
    <m/>
    <m/>
    <m/>
    <m/>
    <m/>
    <m/>
    <m/>
    <m/>
    <m/>
    <m/>
    <n v="100"/>
    <n v="50"/>
    <m/>
    <m/>
    <m/>
    <m/>
    <m/>
    <m/>
    <m/>
    <m/>
  </r>
  <r>
    <x v="0"/>
    <s v="PID"/>
    <m/>
    <s v="Vista Server move- CR235711"/>
    <s v="IXC PBA"/>
    <x v="1"/>
    <s v="Cobol"/>
    <s v="SE-BILLING-CARE"/>
    <s v="Greg Painter"/>
    <x v="0"/>
    <x v="1"/>
    <x v="1"/>
    <x v="6"/>
    <s v="Sep-22"/>
    <x v="1"/>
    <n v="150"/>
    <m/>
    <m/>
    <m/>
    <m/>
    <m/>
    <m/>
    <m/>
    <m/>
    <m/>
    <m/>
    <m/>
    <m/>
    <n v="100"/>
    <n v="50"/>
    <m/>
    <m/>
    <m/>
    <m/>
    <m/>
    <m/>
    <m/>
    <m/>
  </r>
  <r>
    <x v="0"/>
    <s v="PID"/>
    <m/>
    <s v="Vista Server move- CR235711"/>
    <s v="FLEX"/>
    <x v="1"/>
    <s v="Cobol"/>
    <s v="SE-BILLING"/>
    <s v="Greg Painter"/>
    <x v="0"/>
    <x v="1"/>
    <x v="1"/>
    <x v="5"/>
    <s v="Nov-22"/>
    <x v="0"/>
    <n v="270"/>
    <m/>
    <m/>
    <m/>
    <m/>
    <m/>
    <m/>
    <m/>
    <m/>
    <m/>
    <m/>
    <m/>
    <n v="120"/>
    <n v="100"/>
    <n v="50"/>
    <m/>
    <m/>
    <m/>
    <m/>
    <m/>
    <m/>
    <m/>
    <m/>
  </r>
  <r>
    <x v="1"/>
    <s v="MWR"/>
    <m/>
    <s v="TAXING site R OOB- Analysis"/>
    <s v="TAXING"/>
    <x v="1"/>
    <s v="Cobol, DB2"/>
    <s v="SE-BILLING-CARE"/>
    <s v="Greg Painter"/>
    <x v="0"/>
    <x v="1"/>
    <x v="1"/>
    <x v="21"/>
    <s v="May-23"/>
    <x v="0"/>
    <n v="100"/>
    <m/>
    <m/>
    <m/>
    <m/>
    <m/>
    <m/>
    <m/>
    <m/>
    <m/>
    <m/>
    <m/>
    <m/>
    <m/>
    <m/>
    <m/>
    <n v="20"/>
    <n v="10"/>
    <n v="20"/>
    <n v="30"/>
    <m/>
    <m/>
    <m/>
  </r>
  <r>
    <x v="1"/>
    <s v="MWR"/>
    <m/>
    <s v="ICO STLMT - fix MN75CEL job"/>
    <s v="ICO-STLMT"/>
    <x v="1"/>
    <s v="Cobol"/>
    <s v="SE-BILLING-CARE"/>
    <s v="Greg Painter"/>
    <x v="0"/>
    <x v="1"/>
    <x v="1"/>
    <x v="2"/>
    <s v="Feb-23"/>
    <x v="0"/>
    <n v="100"/>
    <m/>
    <m/>
    <m/>
    <m/>
    <m/>
    <m/>
    <m/>
    <m/>
    <m/>
    <m/>
    <m/>
    <m/>
    <m/>
    <m/>
    <n v="40"/>
    <n v="80"/>
    <n v="20"/>
    <m/>
    <m/>
    <m/>
    <m/>
    <m/>
  </r>
  <r>
    <x v="1"/>
    <s v="MWR"/>
    <m/>
    <s v="CLUB causing issues with BBGW - Analysis"/>
    <s v="CLUB"/>
    <x v="1"/>
    <s v="Cobol, DB2"/>
    <s v="SE-BILLING-CARE"/>
    <s v="Greg Painter"/>
    <x v="0"/>
    <x v="1"/>
    <x v="1"/>
    <x v="18"/>
    <s v="Sep-23"/>
    <x v="0"/>
    <n v="40"/>
    <m/>
    <m/>
    <m/>
    <m/>
    <m/>
    <m/>
    <m/>
    <m/>
    <m/>
    <m/>
    <m/>
    <m/>
    <n v="20"/>
    <m/>
    <m/>
    <m/>
    <m/>
    <m/>
    <m/>
    <m/>
    <m/>
    <m/>
  </r>
  <r>
    <x v="0"/>
    <s v="PID"/>
    <m/>
    <s v="328680a 271 performance Measurement"/>
    <s v="FLEX"/>
    <x v="1"/>
    <s v="Cobol"/>
    <s v="SE-BILLING"/>
    <s v="Greg Painter"/>
    <x v="0"/>
    <x v="1"/>
    <x v="1"/>
    <x v="11"/>
    <s v="Oct-22"/>
    <x v="0"/>
    <n v="629"/>
    <m/>
    <m/>
    <m/>
    <m/>
    <m/>
    <m/>
    <m/>
    <m/>
    <m/>
    <m/>
    <m/>
    <m/>
    <n v="200"/>
    <n v="300"/>
    <n v="80"/>
    <m/>
    <m/>
    <m/>
    <m/>
    <m/>
    <m/>
    <m/>
  </r>
  <r>
    <x v="0"/>
    <s v="PID"/>
    <m/>
    <s v="BDS Migration"/>
    <s v="ACIS CBF"/>
    <x v="1"/>
    <s v="Cobol,IMS-DB"/>
    <s v="MW-Billing"/>
    <s v="Ruben Rodriguez "/>
    <x v="0"/>
    <x v="22"/>
    <x v="1"/>
    <x v="4"/>
    <s v="Jul-22"/>
    <x v="0"/>
    <n v="50"/>
    <m/>
    <m/>
    <m/>
    <m/>
    <m/>
    <m/>
    <m/>
    <m/>
    <m/>
    <m/>
    <m/>
    <m/>
    <m/>
    <m/>
    <m/>
    <m/>
    <s v=" "/>
    <s v=" "/>
    <s v=" "/>
    <m/>
    <m/>
    <m/>
  </r>
  <r>
    <x v="0"/>
    <s v="PID"/>
    <m/>
    <s v="PID 411900 - EOSL Secure Data Upgrade to z Protect "/>
    <s v="ACIS-CI"/>
    <x v="1"/>
    <s v="Cobol,Assembler,IMS-DB,IMS-DC,DB2"/>
    <s v="BRAVO-MF-Rick"/>
    <s v="Ruben Rodriguez "/>
    <x v="0"/>
    <x v="22"/>
    <x v="1"/>
    <x v="2"/>
    <s v="Feb-23"/>
    <x v="0"/>
    <n v="240"/>
    <m/>
    <m/>
    <m/>
    <m/>
    <m/>
    <m/>
    <m/>
    <m/>
    <m/>
    <n v="40"/>
    <s v=" "/>
    <n v="10"/>
    <n v="10"/>
    <n v="70"/>
    <n v="60"/>
    <n v="30"/>
    <n v="30"/>
    <n v="30"/>
    <m/>
    <m/>
    <m/>
    <m/>
  </r>
  <r>
    <x v="0"/>
    <s v="PID"/>
    <m/>
    <s v="PID 401674 Interfaces Modernization - BDS"/>
    <s v="AIRS"/>
    <x v="1"/>
    <s v="Cobol, Assembler"/>
    <s v="MW-MF-JULIE"/>
    <s v="Ruben Rodriguez "/>
    <x v="0"/>
    <x v="22"/>
    <x v="1"/>
    <x v="4"/>
    <s v="Jul-22"/>
    <x v="0"/>
    <n v="270"/>
    <m/>
    <m/>
    <m/>
    <m/>
    <m/>
    <m/>
    <m/>
    <m/>
    <m/>
    <m/>
    <m/>
    <m/>
    <m/>
    <m/>
    <m/>
    <m/>
    <m/>
    <m/>
    <m/>
    <m/>
    <m/>
    <m/>
  </r>
  <r>
    <x v="0"/>
    <s v="PID"/>
    <m/>
    <s v="Interfaces Modernization - TLG or BB  ( TEST ONLY)"/>
    <s v="AIRS"/>
    <x v="1"/>
    <s v="Cobol, Assembler"/>
    <s v="MW-MF-JULIE"/>
    <s v="Ruben Rodriguez "/>
    <x v="0"/>
    <x v="22"/>
    <x v="1"/>
    <x v="4"/>
    <s v="Jul-22"/>
    <x v="0"/>
    <n v="122"/>
    <m/>
    <m/>
    <m/>
    <m/>
    <m/>
    <m/>
    <m/>
    <m/>
    <m/>
    <n v="22"/>
    <m/>
    <m/>
    <m/>
    <m/>
    <m/>
    <m/>
    <m/>
    <m/>
    <m/>
    <m/>
    <m/>
    <m/>
  </r>
  <r>
    <x v="0"/>
    <s v="PID"/>
    <m/>
    <s v="PMATT 359881 IBM MO MF Convert IMS Databases from DBT Compress to IBM HDCE"/>
    <s v="ACIS-CI"/>
    <x v="1"/>
    <s v="Cobol,Assembler,IMS-DB,IMS-DC,DB2"/>
    <s v="BRAVO-MF-Rick"/>
    <s v="Ruben Rodriguez "/>
    <x v="0"/>
    <x v="22"/>
    <x v="1"/>
    <x v="22"/>
    <e v="#N/A"/>
    <x v="0"/>
    <n v="650"/>
    <m/>
    <m/>
    <m/>
    <m/>
    <m/>
    <m/>
    <m/>
    <m/>
    <m/>
    <m/>
    <m/>
    <m/>
    <m/>
    <m/>
    <m/>
    <m/>
    <m/>
    <m/>
    <m/>
    <m/>
    <m/>
    <m/>
  </r>
  <r>
    <x v="0"/>
    <s v="PID"/>
    <m/>
    <s v="ABMS / DITREX PID 411102"/>
    <s v="ABMS"/>
    <x v="1"/>
    <s v="Cobol, Focus DB"/>
    <s v="MW-Billing"/>
    <s v="Ruben Rodriguez "/>
    <x v="0"/>
    <x v="22"/>
    <x v="1"/>
    <x v="9"/>
    <s v="Aug-22"/>
    <x v="0"/>
    <n v="4500"/>
    <m/>
    <m/>
    <m/>
    <m/>
    <m/>
    <m/>
    <m/>
    <m/>
    <m/>
    <n v="1500"/>
    <n v="1500"/>
    <n v="500"/>
    <m/>
    <m/>
    <m/>
    <m/>
    <m/>
    <m/>
    <m/>
    <m/>
    <m/>
    <m/>
  </r>
  <r>
    <x v="0"/>
    <s v="PID"/>
    <m/>
    <s v="PID 411900 - EOSL Secure Data Upgrade to z Protect "/>
    <s v="ACIS-BI"/>
    <x v="1"/>
    <s v="Cobol,Assembler,IMS-DB,IMS-DC,DB2,PL1"/>
    <s v="BRAVO-MF-Rick"/>
    <s v="Ruben Rodriguez "/>
    <x v="0"/>
    <x v="22"/>
    <x v="1"/>
    <x v="2"/>
    <s v="Feb-23"/>
    <x v="0"/>
    <n v="140"/>
    <m/>
    <m/>
    <m/>
    <m/>
    <m/>
    <m/>
    <m/>
    <m/>
    <m/>
    <n v="20"/>
    <s v=" "/>
    <n v="5"/>
    <n v="5"/>
    <n v="35"/>
    <n v="40"/>
    <n v="25"/>
    <n v="15"/>
    <n v="15"/>
    <m/>
    <m/>
    <m/>
    <m/>
  </r>
  <r>
    <x v="0"/>
    <s v="PID"/>
    <m/>
    <s v="PID 411900 - EOSL Secure Data Upgrade to z Protect "/>
    <s v="MODX"/>
    <x v="1"/>
    <s v="Cobol, IMS-DB"/>
    <s v="BRAVO-MF-Rick"/>
    <s v="Ruben Rodriguez "/>
    <x v="0"/>
    <x v="22"/>
    <x v="1"/>
    <x v="2"/>
    <s v="Feb-23"/>
    <x v="0"/>
    <n v="180"/>
    <m/>
    <m/>
    <m/>
    <m/>
    <m/>
    <m/>
    <m/>
    <m/>
    <m/>
    <n v="30"/>
    <s v=" "/>
    <n v="5"/>
    <n v="10"/>
    <n v="50"/>
    <n v="60"/>
    <n v="30"/>
    <n v="10"/>
    <n v="15"/>
    <m/>
    <m/>
    <m/>
    <m/>
  </r>
  <r>
    <x v="0"/>
    <s v="PID"/>
    <m/>
    <s v="PMT 504475, PID 410147, SecMod SDP SPI Data Non-Compliance SOCS"/>
    <s v="ACIS-CI"/>
    <x v="1"/>
    <s v="Cobol,Assembler,IMS-DB,IMS-DC,DB2"/>
    <s v="BRAVO-MF-Rick"/>
    <s v="Ruben Rodriguez "/>
    <x v="0"/>
    <x v="22"/>
    <x v="1"/>
    <x v="2"/>
    <s v="Feb-23"/>
    <x v="1"/>
    <n v="516"/>
    <m/>
    <m/>
    <m/>
    <m/>
    <m/>
    <m/>
    <m/>
    <m/>
    <m/>
    <n v="80"/>
    <n v="10"/>
    <n v="20"/>
    <n v="40"/>
    <n v="50"/>
    <n v="50"/>
    <n v="50"/>
    <n v="30"/>
    <n v="20"/>
    <m/>
    <m/>
    <m/>
    <m/>
  </r>
  <r>
    <x v="0"/>
    <s v="PID"/>
    <m/>
    <s v="PID 411900 - EOSL Secure Data Upgrade to z Protect "/>
    <s v="AIRS"/>
    <x v="1"/>
    <s v="Cobol, Assembler"/>
    <s v="MW-MF-JULIE"/>
    <s v="Ruben Rodriguez "/>
    <x v="0"/>
    <x v="22"/>
    <x v="1"/>
    <x v="2"/>
    <s v="Feb-23"/>
    <x v="0"/>
    <n v="1200"/>
    <m/>
    <m/>
    <m/>
    <m/>
    <m/>
    <m/>
    <m/>
    <m/>
    <m/>
    <n v="200"/>
    <n v="40"/>
    <n v="60"/>
    <n v="240"/>
    <n v="260"/>
    <n v="400"/>
    <n v="160"/>
    <n v="120"/>
    <n v="40"/>
    <m/>
    <m/>
    <m/>
    <m/>
  </r>
  <r>
    <x v="0"/>
    <s v="PID"/>
    <m/>
    <s v="PID 411900 - EOSL Secure Data Upgrade to z Protect "/>
    <s v="ACIS-ADST"/>
    <x v="1"/>
    <s v="Cobol, IMS-DB"/>
    <s v="MW-Billing"/>
    <s v="Ruben Rodriguez "/>
    <x v="0"/>
    <x v="22"/>
    <x v="1"/>
    <x v="2"/>
    <s v="Feb-23"/>
    <x v="0"/>
    <n v="1000"/>
    <m/>
    <m/>
    <m/>
    <m/>
    <m/>
    <m/>
    <m/>
    <m/>
    <m/>
    <n v="200"/>
    <n v="40"/>
    <n v="60"/>
    <n v="210"/>
    <n v="220"/>
    <n v="160"/>
    <n v="160"/>
    <n v="60"/>
    <n v="40"/>
    <m/>
    <m/>
    <m/>
    <m/>
  </r>
  <r>
    <x v="0"/>
    <s v="PID"/>
    <m/>
    <s v="IL NPA 309 overlay with NPA 861 NPA Relief"/>
    <s v="ACIS-TREATMENT&amp;CASH UPDAT"/>
    <x v="1"/>
    <s v="Cobol, IMS-DB"/>
    <s v="MW-Billing"/>
    <s v="Ruben Rodriguez "/>
    <x v="0"/>
    <x v="22"/>
    <x v="1"/>
    <x v="5"/>
    <s v="Nov-22"/>
    <x v="0"/>
    <n v="246"/>
    <m/>
    <m/>
    <m/>
    <m/>
    <m/>
    <m/>
    <m/>
    <m/>
    <m/>
    <n v="40"/>
    <n v="40"/>
    <n v="40"/>
    <n v="36"/>
    <n v="20"/>
    <n v="20"/>
    <m/>
    <m/>
    <m/>
    <m/>
    <m/>
    <m/>
    <m/>
  </r>
  <r>
    <x v="0"/>
    <s v="PID"/>
    <m/>
    <s v="IL NPA 309 overlay with NPA 861 NPA Relief"/>
    <s v="ACIS-Usage Arrangement"/>
    <x v="1"/>
    <s v="Cobol, IMS-DB"/>
    <s v="MW-Billing"/>
    <s v="Ruben Rodriguez "/>
    <x v="0"/>
    <x v="22"/>
    <x v="1"/>
    <x v="5"/>
    <s v="Nov-22"/>
    <x v="0"/>
    <n v="227"/>
    <m/>
    <m/>
    <m/>
    <m/>
    <m/>
    <m/>
    <m/>
    <m/>
    <m/>
    <n v="36"/>
    <n v="36"/>
    <n v="36"/>
    <n v="37"/>
    <n v="20"/>
    <n v="20"/>
    <m/>
    <m/>
    <m/>
    <m/>
    <m/>
    <m/>
    <m/>
  </r>
  <r>
    <x v="0"/>
    <s v="PID"/>
    <m/>
    <s v="IL NPA 309 overlay with NPA 861 NPA Relief"/>
    <s v="ACIS CBF"/>
    <x v="1"/>
    <s v="Cobol,IMS-DB"/>
    <s v="MW-Billing"/>
    <s v="Ruben Rodriguez "/>
    <x v="0"/>
    <x v="22"/>
    <x v="1"/>
    <x v="5"/>
    <s v="Nov-22"/>
    <x v="0"/>
    <n v="244"/>
    <m/>
    <m/>
    <m/>
    <m/>
    <m/>
    <m/>
    <m/>
    <m/>
    <m/>
    <n v="40"/>
    <n v="40"/>
    <n v="40"/>
    <n v="34"/>
    <n v="20"/>
    <n v="20"/>
    <m/>
    <m/>
    <m/>
    <m/>
    <m/>
    <m/>
    <m/>
  </r>
  <r>
    <x v="0"/>
    <s v="PID"/>
    <m/>
    <s v="PMT 500753 PID 401127a SecMod EOSL 7337 Finish U2L Migration CAPM"/>
    <s v="AIRS"/>
    <x v="1"/>
    <s v="Cobol, Assembler"/>
    <s v="MW-MF-JULIE"/>
    <s v="Ruben Rodriguez "/>
    <x v="0"/>
    <x v="22"/>
    <x v="1"/>
    <x v="6"/>
    <s v="Sep-22"/>
    <x v="0"/>
    <n v="80"/>
    <m/>
    <m/>
    <m/>
    <m/>
    <m/>
    <m/>
    <m/>
    <m/>
    <m/>
    <m/>
    <m/>
    <m/>
    <m/>
    <m/>
    <m/>
    <m/>
    <m/>
    <m/>
    <m/>
    <m/>
    <m/>
    <m/>
  </r>
  <r>
    <x v="0"/>
    <s v="PID"/>
    <m/>
    <s v="PMT 500753 PID 401127a SecMod EOSL 7337 Finish U2L Migration CAPM"/>
    <s v="OPNS"/>
    <x v="1"/>
    <s v="Cobol"/>
    <s v="MW-MF-JULIE"/>
    <s v="Ruben Rodriguez "/>
    <x v="0"/>
    <x v="22"/>
    <x v="1"/>
    <x v="6"/>
    <s v="Sep-22"/>
    <x v="0"/>
    <n v="80"/>
    <m/>
    <m/>
    <m/>
    <m/>
    <m/>
    <m/>
    <m/>
    <m/>
    <m/>
    <m/>
    <m/>
    <m/>
    <m/>
    <m/>
    <m/>
    <m/>
    <m/>
    <m/>
    <m/>
    <m/>
    <m/>
    <m/>
  </r>
  <r>
    <x v="0"/>
    <s v="PID"/>
    <m/>
    <s v="BDS Mainframe Modernization"/>
    <s v="ACIS-CI"/>
    <x v="1"/>
    <s v="Cobol,Assembler,IMS-DB,IMS-DC,DB2"/>
    <s v="BRAVO-MF-Rick"/>
    <s v="Ruben Rodriguez "/>
    <x v="0"/>
    <x v="22"/>
    <x v="1"/>
    <x v="4"/>
    <s v="Jul-22"/>
    <x v="0"/>
    <n v="20"/>
    <m/>
    <m/>
    <m/>
    <m/>
    <m/>
    <m/>
    <m/>
    <m/>
    <m/>
    <m/>
    <m/>
    <m/>
    <m/>
    <m/>
    <m/>
    <m/>
    <m/>
    <m/>
    <m/>
    <m/>
    <m/>
    <m/>
  </r>
  <r>
    <x v="0"/>
    <s v="PID"/>
    <n v="5"/>
    <s v="506836/412205 - OH NPA 513 overlay new NPA 283"/>
    <s v="GRP-MW-Billing"/>
    <x v="1"/>
    <s v="Cobol, IMS-DB"/>
    <s v="MW-Billing"/>
    <s v="Ruben Rodriguez "/>
    <x v="0"/>
    <x v="22"/>
    <x v="1"/>
    <x v="2"/>
    <s v="Feb-23"/>
    <x v="0"/>
    <n v="410"/>
    <m/>
    <m/>
    <m/>
    <m/>
    <m/>
    <m/>
    <m/>
    <m/>
    <m/>
    <m/>
    <s v=" "/>
    <m/>
    <m/>
    <n v="20"/>
    <n v="80"/>
    <n v="160"/>
    <n v="140"/>
    <n v="40"/>
    <m/>
    <m/>
    <m/>
    <m/>
  </r>
  <r>
    <x v="0"/>
    <s v="PID"/>
    <m/>
    <s v="410826 to update customer DB"/>
    <s v="ACIS CBF"/>
    <x v="1"/>
    <s v="Cobol,IMS-DB"/>
    <s v="MW-Billing"/>
    <s v="Ruben Rodriguez "/>
    <x v="0"/>
    <x v="22"/>
    <x v="1"/>
    <x v="15"/>
    <s v="Jun-23"/>
    <x v="1"/>
    <n v="416"/>
    <m/>
    <m/>
    <m/>
    <m/>
    <m/>
    <m/>
    <m/>
    <m/>
    <m/>
    <m/>
    <m/>
    <m/>
    <m/>
    <m/>
    <n v="80"/>
    <m/>
    <m/>
    <m/>
    <m/>
    <m/>
    <m/>
    <m/>
  </r>
  <r>
    <x v="0"/>
    <s v="PID"/>
    <m/>
    <s v="OOM630 Encryption project (SPI)"/>
    <s v="ACIS-ADST"/>
    <x v="1"/>
    <s v="Cobol, IMS-DB"/>
    <s v="MW-Billing"/>
    <s v="Ruben Rodriguez "/>
    <x v="0"/>
    <x v="22"/>
    <x v="1"/>
    <x v="15"/>
    <s v="Jun-23"/>
    <x v="1"/>
    <n v="300"/>
    <m/>
    <m/>
    <m/>
    <m/>
    <m/>
    <m/>
    <m/>
    <m/>
    <m/>
    <n v="45"/>
    <n v="45"/>
    <n v="45"/>
    <n v="45"/>
    <m/>
    <m/>
    <m/>
    <m/>
    <m/>
    <m/>
    <m/>
    <m/>
    <m/>
  </r>
  <r>
    <x v="0"/>
    <s v="PID"/>
    <m/>
    <s v="PID-405212  PMT 503393  DCC MOV 8711 ESP-CARE II"/>
    <s v="OPNS"/>
    <x v="1"/>
    <s v="Cobol"/>
    <s v="MW-MF-JULIE"/>
    <s v="Ruben Rodriguez "/>
    <x v="0"/>
    <x v="22"/>
    <x v="1"/>
    <x v="4"/>
    <s v="Jul-22"/>
    <x v="0"/>
    <n v="139"/>
    <m/>
    <m/>
    <m/>
    <m/>
    <m/>
    <m/>
    <m/>
    <m/>
    <m/>
    <n v="39"/>
    <m/>
    <m/>
    <m/>
    <m/>
    <m/>
    <m/>
    <m/>
    <m/>
    <m/>
    <m/>
    <m/>
    <m/>
  </r>
  <r>
    <x v="0"/>
    <s v="PID"/>
    <m/>
    <s v="PID 410247 Peacock Migration"/>
    <s v="OPNS"/>
    <x v="1"/>
    <s v="Cobol"/>
    <s v="MW-MF-JULIE"/>
    <s v="Ruben Rodriguez "/>
    <x v="0"/>
    <x v="22"/>
    <x v="1"/>
    <x v="5"/>
    <s v="Nov-22"/>
    <x v="0"/>
    <n v="305"/>
    <m/>
    <m/>
    <m/>
    <m/>
    <m/>
    <m/>
    <m/>
    <m/>
    <m/>
    <n v="80"/>
    <n v="80"/>
    <n v="60"/>
    <n v="60"/>
    <n v="25"/>
    <n v="20"/>
    <m/>
    <m/>
    <m/>
    <m/>
    <m/>
    <m/>
    <m/>
  </r>
  <r>
    <x v="0"/>
    <s v="PID"/>
    <m/>
    <s v="DCC RET 8716 CX0380 Tapestry"/>
    <s v="CASH MF"/>
    <x v="1"/>
    <s v="COBOL,DB2,IMS DB"/>
    <s v="SE-BILLING-CARE"/>
    <s v="Greg Painter"/>
    <x v="0"/>
    <x v="1"/>
    <x v="1"/>
    <x v="9"/>
    <s v="Aug-22"/>
    <x v="0"/>
    <n v="155"/>
    <m/>
    <m/>
    <m/>
    <m/>
    <m/>
    <m/>
    <m/>
    <m/>
    <m/>
    <n v="20"/>
    <n v="20"/>
    <m/>
    <m/>
    <m/>
    <m/>
    <m/>
    <m/>
    <m/>
    <m/>
    <m/>
    <m/>
    <m/>
  </r>
  <r>
    <x v="1"/>
    <s v="MWR"/>
    <m/>
    <s v="CLUB OOB in site T - - Analysis"/>
    <s v="CLUB"/>
    <x v="1"/>
    <s v="Cobol, DB2"/>
    <s v="SE-BILLING-CARE"/>
    <s v="Greg Painter"/>
    <x v="0"/>
    <x v="1"/>
    <x v="1"/>
    <x v="21"/>
    <s v="May-23"/>
    <x v="0"/>
    <n v="40"/>
    <m/>
    <m/>
    <m/>
    <m/>
    <m/>
    <m/>
    <m/>
    <m/>
    <m/>
    <m/>
    <m/>
    <m/>
    <n v="10"/>
    <m/>
    <m/>
    <m/>
    <m/>
    <m/>
    <m/>
    <m/>
    <m/>
    <n v="10"/>
  </r>
  <r>
    <x v="1"/>
    <s v="MWR"/>
    <m/>
    <s v="RIGA COBOL V6 issue with IGZERRE"/>
    <s v="RIGA"/>
    <x v="1"/>
    <s v="Cobol"/>
    <s v="SE-BILLING"/>
    <s v="Greg Painter"/>
    <x v="0"/>
    <x v="1"/>
    <x v="1"/>
    <x v="16"/>
    <s v="Jul-23"/>
    <x v="0"/>
    <n v="160"/>
    <m/>
    <m/>
    <m/>
    <m/>
    <m/>
    <m/>
    <m/>
    <m/>
    <m/>
    <m/>
    <m/>
    <m/>
    <m/>
    <m/>
    <s v=" "/>
    <m/>
    <m/>
    <m/>
    <m/>
    <m/>
    <m/>
    <n v="40"/>
  </r>
  <r>
    <x v="1"/>
    <s v="MWR"/>
    <m/>
    <s v="ALPHA COBOL V6 issues with IGZERRE"/>
    <s v="ALPHA"/>
    <x v="1"/>
    <s v="Cobol, DB2"/>
    <s v="SE-BILLING-CARE"/>
    <s v="Greg Painter"/>
    <x v="0"/>
    <x v="1"/>
    <x v="1"/>
    <x v="16"/>
    <s v="Jul-23"/>
    <x v="0"/>
    <n v="160"/>
    <m/>
    <m/>
    <m/>
    <m/>
    <m/>
    <m/>
    <m/>
    <m/>
    <m/>
    <m/>
    <m/>
    <m/>
    <m/>
    <m/>
    <s v=" "/>
    <m/>
    <m/>
    <m/>
    <m/>
    <m/>
    <m/>
    <n v="40"/>
  </r>
  <r>
    <x v="1"/>
    <s v="MWR"/>
    <m/>
    <s v="VERBATIM COBOL v6 issue with IGZERRE"/>
    <s v="VERBATIM"/>
    <x v="1"/>
    <s v="Cobol"/>
    <s v="SE-BILLING"/>
    <s v="Greg Painter"/>
    <x v="0"/>
    <x v="1"/>
    <x v="1"/>
    <x v="16"/>
    <s v="Jul-23"/>
    <x v="0"/>
    <n v="160"/>
    <m/>
    <m/>
    <m/>
    <m/>
    <m/>
    <m/>
    <m/>
    <m/>
    <m/>
    <m/>
    <m/>
    <m/>
    <m/>
    <m/>
    <s v=" "/>
    <m/>
    <m/>
    <m/>
    <m/>
    <m/>
    <m/>
    <n v="40"/>
  </r>
  <r>
    <x v="0"/>
    <s v="PID"/>
    <m/>
    <s v="ALPHA replace navigator with Webservices"/>
    <s v="Alpha"/>
    <x v="1"/>
    <s v="Cobol, DB2"/>
    <s v="SE-BILLING-CARE"/>
    <s v="Greg Painter"/>
    <x v="0"/>
    <x v="1"/>
    <x v="1"/>
    <x v="11"/>
    <s v="Oct-22"/>
    <x v="0"/>
    <n v="0"/>
    <m/>
    <m/>
    <m/>
    <m/>
    <m/>
    <m/>
    <n v="1000"/>
    <n v="1000"/>
    <m/>
    <n v="1000"/>
    <n v="1000"/>
    <n v="1000"/>
    <n v="1000"/>
    <n v="1000"/>
    <m/>
    <m/>
    <m/>
    <m/>
    <m/>
    <m/>
    <m/>
    <m/>
  </r>
  <r>
    <x v="0"/>
    <s v="PID"/>
    <m/>
    <s v="CR235944/RSRCS, Billing SaaS Globys - Phase 2"/>
    <s v="TAXING"/>
    <x v="1"/>
    <s v="Cobol, DB2"/>
    <s v="SE-BILLING-CARE"/>
    <s v="Greg Painter"/>
    <x v="0"/>
    <x v="1"/>
    <x v="1"/>
    <x v="5"/>
    <s v="Nov-22"/>
    <x v="0"/>
    <n v="275"/>
    <m/>
    <m/>
    <m/>
    <m/>
    <m/>
    <m/>
    <m/>
    <m/>
    <m/>
    <m/>
    <m/>
    <m/>
    <n v="100"/>
    <n v="100"/>
    <n v="75"/>
    <m/>
    <m/>
    <m/>
    <m/>
    <m/>
    <m/>
    <m/>
  </r>
  <r>
    <x v="0"/>
    <s v="PID"/>
    <m/>
    <s v="OOM654: Large Business Collections Platform Modernization"/>
    <s v="BOCRIS"/>
    <x v="1"/>
    <s v="Cobol, IMS-DC"/>
    <s v="SE-BILLING"/>
    <s v="Greg Painter"/>
    <x v="0"/>
    <x v="1"/>
    <x v="1"/>
    <x v="8"/>
    <s v="TBD"/>
    <x v="1"/>
    <n v="100"/>
    <m/>
    <m/>
    <m/>
    <m/>
    <m/>
    <m/>
    <m/>
    <m/>
    <m/>
    <m/>
    <m/>
    <m/>
    <m/>
    <m/>
    <m/>
    <m/>
    <m/>
    <m/>
    <m/>
    <m/>
    <m/>
    <m/>
  </r>
  <r>
    <x v="0"/>
    <s v="PID"/>
    <m/>
    <s v="OOM654: Large Business Collections Platform Modernization"/>
    <s v="PULL BILL"/>
    <x v="1"/>
    <s v="Cobol, IMS DB"/>
    <s v="SE-BILLING"/>
    <s v="Greg Painter"/>
    <x v="0"/>
    <x v="1"/>
    <x v="1"/>
    <x v="8"/>
    <s v="TBD"/>
    <x v="1"/>
    <n v="180"/>
    <m/>
    <m/>
    <m/>
    <m/>
    <m/>
    <m/>
    <m/>
    <m/>
    <m/>
    <m/>
    <m/>
    <m/>
    <m/>
    <m/>
    <m/>
    <m/>
    <m/>
    <m/>
    <m/>
    <m/>
    <m/>
    <m/>
  </r>
  <r>
    <x v="0"/>
    <s v="PID"/>
    <m/>
    <s v="PID 411380 EWIP (AIRS SSN Edit changes)"/>
    <s v="AIRS"/>
    <x v="1"/>
    <s v="Cobol, Assembler"/>
    <s v="MW-MF-JULIE"/>
    <s v="Ruben Rodriguez "/>
    <x v="0"/>
    <x v="22"/>
    <x v="1"/>
    <x v="5"/>
    <s v="Nov-22"/>
    <x v="0"/>
    <n v="400"/>
    <m/>
    <m/>
    <m/>
    <m/>
    <m/>
    <m/>
    <m/>
    <m/>
    <m/>
    <m/>
    <n v="20"/>
    <n v="20"/>
    <n v="160"/>
    <n v="140"/>
    <n v="20"/>
    <m/>
    <m/>
    <m/>
    <m/>
    <m/>
    <m/>
    <m/>
  </r>
  <r>
    <x v="0"/>
    <s v="PID"/>
    <m/>
    <s v="DCC MOV 8711 ASON ROS TCS"/>
    <s v="AIRS"/>
    <x v="1"/>
    <s v="Cobol, Assembler"/>
    <s v="MW-MF-JULIE"/>
    <s v="Ruben Rodriguez "/>
    <x v="0"/>
    <x v="22"/>
    <x v="1"/>
    <x v="18"/>
    <s v="Sep-23"/>
    <x v="1"/>
    <n v="40"/>
    <m/>
    <m/>
    <m/>
    <m/>
    <m/>
    <m/>
    <m/>
    <m/>
    <m/>
    <m/>
    <m/>
    <m/>
    <m/>
    <m/>
    <m/>
    <m/>
    <m/>
    <m/>
    <m/>
    <m/>
    <m/>
    <m/>
  </r>
  <r>
    <x v="1"/>
    <s v="RD"/>
    <m/>
    <s v="CR-2210-1414 RD2481 Add BAN to the CAC Exemption table"/>
    <s v="ACIS-CI"/>
    <x v="1"/>
    <s v="Cobol,Assembler,IMS-DB,IMS-DC,DB2"/>
    <s v="BRAVO-MF-Rick"/>
    <s v="James Radtke"/>
    <x v="1"/>
    <x v="22"/>
    <x v="1"/>
    <x v="14"/>
    <s v="Nov-23"/>
    <x v="0"/>
    <n v="25"/>
    <m/>
    <m/>
    <m/>
    <m/>
    <m/>
    <m/>
    <m/>
    <m/>
    <m/>
    <m/>
    <m/>
    <m/>
    <m/>
    <m/>
    <n v="25"/>
    <m/>
    <m/>
    <m/>
    <m/>
    <m/>
    <m/>
    <m/>
  </r>
  <r>
    <x v="0"/>
    <s v="PID"/>
    <m/>
    <s v="DCC RET 8716 CX0380 Tapestry"/>
    <s v="ACCT-Interfaces Billing"/>
    <x v="1"/>
    <s v="Cobol"/>
    <s v="SE-BILLING-USAGE"/>
    <s v="Greg Painter"/>
    <x v="0"/>
    <x v="1"/>
    <x v="1"/>
    <x v="9"/>
    <s v="Aug-22"/>
    <x v="0"/>
    <n v="560"/>
    <m/>
    <m/>
    <m/>
    <m/>
    <m/>
    <m/>
    <m/>
    <m/>
    <m/>
    <n v="30"/>
    <n v="40"/>
    <m/>
    <m/>
    <m/>
    <m/>
    <m/>
    <m/>
    <m/>
    <m/>
    <m/>
    <m/>
    <m/>
  </r>
  <r>
    <x v="0"/>
    <s v="PID"/>
    <m/>
    <s v="DCC RET 8716 CX0380 Tapestry"/>
    <s v="FDB"/>
    <x v="1"/>
    <s v="Cobol, DB2"/>
    <s v="SE-BILLING-USAGE"/>
    <s v="Greg Painter"/>
    <x v="0"/>
    <x v="1"/>
    <x v="1"/>
    <x v="9"/>
    <s v="Aug-22"/>
    <x v="0"/>
    <n v="225"/>
    <m/>
    <m/>
    <m/>
    <m/>
    <m/>
    <m/>
    <m/>
    <m/>
    <m/>
    <n v="30"/>
    <n v="30"/>
    <m/>
    <m/>
    <m/>
    <m/>
    <m/>
    <m/>
    <m/>
    <m/>
    <m/>
    <m/>
    <m/>
  </r>
  <r>
    <x v="0"/>
    <s v="PID"/>
    <m/>
    <s v="DCC RET 8716 CX0380 Tapestry"/>
    <s v="CRIS-RATE-DB"/>
    <x v="1"/>
    <s v="Cobol, IMS-DC, IMS DB"/>
    <s v="SE-BILLING-USAGE"/>
    <s v="Greg Painter"/>
    <x v="0"/>
    <x v="1"/>
    <x v="1"/>
    <x v="9"/>
    <s v="Aug-22"/>
    <x v="0"/>
    <n v="270"/>
    <m/>
    <m/>
    <m/>
    <m/>
    <m/>
    <m/>
    <m/>
    <m/>
    <m/>
    <n v="30"/>
    <n v="30"/>
    <m/>
    <m/>
    <m/>
    <m/>
    <m/>
    <m/>
    <m/>
    <m/>
    <m/>
    <m/>
    <m/>
  </r>
  <r>
    <x v="0"/>
    <s v="PID"/>
    <m/>
    <s v="DCC RET 8716 CX0380 Tapestry"/>
    <s v="CRIS MP"/>
    <x v="1"/>
    <s v="Cobol"/>
    <s v="SE-BILLING-USAGE"/>
    <s v="Greg Painter"/>
    <x v="0"/>
    <x v="1"/>
    <x v="1"/>
    <x v="9"/>
    <s v="Aug-22"/>
    <x v="0"/>
    <n v="125"/>
    <m/>
    <m/>
    <m/>
    <m/>
    <m/>
    <m/>
    <m/>
    <m/>
    <m/>
    <n v="20"/>
    <n v="20"/>
    <m/>
    <m/>
    <m/>
    <m/>
    <m/>
    <m/>
    <m/>
    <m/>
    <m/>
    <m/>
    <m/>
  </r>
  <r>
    <x v="0"/>
    <s v="PID"/>
    <m/>
    <s v="DCC RET 8716 CX0380 Tapestry"/>
    <s v="CRIS-SO-UPDATE"/>
    <x v="1"/>
    <s v="COBOL,DB2,IMS DB"/>
    <s v="SE-BILLING-USAGE"/>
    <s v="Greg Painter"/>
    <x v="0"/>
    <x v="1"/>
    <x v="1"/>
    <x v="9"/>
    <s v="Aug-22"/>
    <x v="0"/>
    <n v="100"/>
    <m/>
    <m/>
    <m/>
    <m/>
    <m/>
    <m/>
    <m/>
    <m/>
    <m/>
    <n v="20"/>
    <n v="20"/>
    <m/>
    <m/>
    <m/>
    <m/>
    <m/>
    <m/>
    <m/>
    <m/>
    <m/>
    <m/>
    <m/>
  </r>
  <r>
    <x v="0"/>
    <s v="PID"/>
    <m/>
    <s v="DCC RET 8716 CX0380 Tapestry"/>
    <s v="GADB"/>
    <x v="1"/>
    <s v="Cobol, DB2"/>
    <s v="SE-BILLING-USAGE"/>
    <s v="Greg Painter"/>
    <x v="0"/>
    <x v="1"/>
    <x v="1"/>
    <x v="9"/>
    <s v="Aug-22"/>
    <x v="0"/>
    <n v="270"/>
    <m/>
    <m/>
    <m/>
    <m/>
    <m/>
    <m/>
    <m/>
    <m/>
    <m/>
    <n v="30"/>
    <n v="30"/>
    <m/>
    <m/>
    <m/>
    <m/>
    <m/>
    <m/>
    <m/>
    <m/>
    <m/>
    <m/>
    <m/>
  </r>
  <r>
    <x v="0"/>
    <s v="PID"/>
    <m/>
    <s v="DCC RET 8716 CX0380 Tapestry"/>
    <s v="MOOSA - SE"/>
    <x v="1"/>
    <s v="Cobol, DB2"/>
    <s v="SE-BILLING-USAGE"/>
    <s v="Greg Painter"/>
    <x v="0"/>
    <x v="1"/>
    <x v="1"/>
    <x v="9"/>
    <s v="Aug-22"/>
    <x v="0"/>
    <n v="270"/>
    <m/>
    <m/>
    <m/>
    <m/>
    <m/>
    <m/>
    <m/>
    <m/>
    <m/>
    <n v="30"/>
    <n v="30"/>
    <m/>
    <m/>
    <m/>
    <m/>
    <m/>
    <m/>
    <m/>
    <m/>
    <m/>
    <m/>
    <m/>
  </r>
  <r>
    <x v="0"/>
    <s v="PID"/>
    <m/>
    <s v="DCC move 8711 CBS apps"/>
    <s v="CRIS POLICIES"/>
    <x v="1"/>
    <s v="Cobol, IMS-DC, DB2"/>
    <s v="SE-BILLING-USAGE"/>
    <s v="Greg Painter"/>
    <x v="0"/>
    <x v="1"/>
    <x v="1"/>
    <x v="9"/>
    <s v="Aug-22"/>
    <x v="0"/>
    <n v="60"/>
    <m/>
    <m/>
    <m/>
    <m/>
    <m/>
    <m/>
    <m/>
    <m/>
    <m/>
    <n v="30"/>
    <n v="30"/>
    <m/>
    <m/>
    <m/>
    <m/>
    <m/>
    <m/>
    <m/>
    <m/>
    <m/>
    <m/>
    <m/>
  </r>
  <r>
    <x v="0"/>
    <s v="SMB"/>
    <m/>
    <s v="IBIS-SE C:D change"/>
    <s v="IBIS - SE"/>
    <x v="1"/>
    <s v="Cobol, IMS DB"/>
    <s v="SE-BILLING-USAGE"/>
    <s v="Greg Painter"/>
    <x v="0"/>
    <x v="1"/>
    <x v="1"/>
    <x v="4"/>
    <s v="Jul-22"/>
    <x v="0"/>
    <n v="80"/>
    <m/>
    <m/>
    <m/>
    <m/>
    <m/>
    <m/>
    <m/>
    <m/>
    <m/>
    <n v="80"/>
    <m/>
    <m/>
    <m/>
    <m/>
    <m/>
    <m/>
    <m/>
    <m/>
    <m/>
    <m/>
    <m/>
    <m/>
  </r>
  <r>
    <x v="0"/>
    <s v="PID"/>
    <m/>
    <s v="SecMod EOSL 7337 Finish U2L Migration CAPM"/>
    <s v="ACCT-Interfaces Billing"/>
    <x v="1"/>
    <s v="Cobol"/>
    <s v="SE-BILLING-USAGE"/>
    <s v="Greg Painter"/>
    <x v="0"/>
    <x v="1"/>
    <x v="1"/>
    <x v="11"/>
    <s v="Oct-22"/>
    <x v="0"/>
    <n v="100"/>
    <m/>
    <m/>
    <m/>
    <m/>
    <m/>
    <m/>
    <m/>
    <m/>
    <m/>
    <n v="10"/>
    <n v="10"/>
    <n v="30"/>
    <n v="30"/>
    <n v="20"/>
    <m/>
    <m/>
    <m/>
    <m/>
    <m/>
    <m/>
    <m/>
    <m/>
  </r>
  <r>
    <x v="0"/>
    <s v="PID"/>
    <m/>
    <s v="SecMod EOSL 7337 Finish U2L Migration CAPM"/>
    <s v="CRIS Cash-Posting"/>
    <x v="1"/>
    <s v="Cobol, IMS DB"/>
    <s v="SE-BILLING-USAGE"/>
    <s v="Greg Painter"/>
    <x v="0"/>
    <x v="1"/>
    <x v="1"/>
    <x v="11"/>
    <s v="Oct-22"/>
    <x v="0"/>
    <n v="100"/>
    <m/>
    <m/>
    <m/>
    <m/>
    <m/>
    <m/>
    <m/>
    <m/>
    <m/>
    <n v="10"/>
    <n v="10"/>
    <n v="30"/>
    <n v="30"/>
    <n v="20"/>
    <m/>
    <m/>
    <m/>
    <m/>
    <m/>
    <m/>
    <m/>
    <m/>
  </r>
  <r>
    <x v="0"/>
    <s v="PID"/>
    <m/>
    <s v="DCC RET 8716 CX0448 EMBUS ESB "/>
    <s v="CRIS POLICIES"/>
    <x v="1"/>
    <s v="Cobol, IMS-DC, DB2"/>
    <s v="SE-BILLING-USAGE"/>
    <s v="Greg Painter"/>
    <x v="0"/>
    <x v="1"/>
    <x v="1"/>
    <x v="9"/>
    <s v="Aug-22"/>
    <x v="0"/>
    <n v="80"/>
    <m/>
    <m/>
    <m/>
    <m/>
    <m/>
    <m/>
    <m/>
    <m/>
    <m/>
    <m/>
    <n v="80"/>
    <m/>
    <m/>
    <m/>
    <m/>
    <m/>
    <m/>
    <m/>
    <m/>
    <m/>
    <m/>
    <m/>
  </r>
  <r>
    <x v="0"/>
    <s v="PID"/>
    <m/>
    <s v="Privacy CCPA Mapping and Tagging Refresh"/>
    <s v="ACCT-Interfaces Billing"/>
    <x v="1"/>
    <s v="Cobol"/>
    <s v="SE-BILLING-USAGE"/>
    <s v="Greg Painter"/>
    <x v="0"/>
    <x v="1"/>
    <x v="1"/>
    <x v="1"/>
    <s v="Dec-22"/>
    <x v="1"/>
    <m/>
    <m/>
    <m/>
    <m/>
    <m/>
    <m/>
    <m/>
    <m/>
    <m/>
    <m/>
    <m/>
    <m/>
    <m/>
    <n v="20"/>
    <n v="20"/>
    <n v="20"/>
    <m/>
    <m/>
    <m/>
    <m/>
    <m/>
    <m/>
    <m/>
  </r>
  <r>
    <x v="0"/>
    <s v="PID"/>
    <m/>
    <s v="Privacy CCPA Mapping and Tagging Refresh"/>
    <s v="CRIS POLICIES"/>
    <x v="1"/>
    <s v="Cobol, IMS-DC, DB2"/>
    <s v="SE-BILLING-USAGE"/>
    <s v="Greg Painter"/>
    <x v="0"/>
    <x v="1"/>
    <x v="1"/>
    <x v="1"/>
    <s v="Dec-22"/>
    <x v="1"/>
    <m/>
    <m/>
    <m/>
    <m/>
    <m/>
    <m/>
    <m/>
    <m/>
    <m/>
    <m/>
    <m/>
    <m/>
    <m/>
    <n v="20"/>
    <n v="20"/>
    <n v="20"/>
    <m/>
    <m/>
    <m/>
    <m/>
    <m/>
    <m/>
    <m/>
  </r>
  <r>
    <x v="0"/>
    <s v="PID"/>
    <m/>
    <s v="Privacy CCPA Mapping and Tagging Refresh"/>
    <s v="MOBI"/>
    <x v="1"/>
    <s v="Cobol, DB2, IMS DC"/>
    <s v="SE-BILLING-USAGE"/>
    <s v="Greg Painter"/>
    <x v="0"/>
    <x v="1"/>
    <x v="1"/>
    <x v="1"/>
    <s v="Dec-22"/>
    <x v="1"/>
    <m/>
    <m/>
    <m/>
    <m/>
    <m/>
    <m/>
    <m/>
    <m/>
    <m/>
    <m/>
    <m/>
    <m/>
    <m/>
    <n v="50"/>
    <n v="50"/>
    <n v="100"/>
    <m/>
    <m/>
    <m/>
    <m/>
    <m/>
    <m/>
    <m/>
  </r>
  <r>
    <x v="1"/>
    <s v="Maintenance"/>
    <n v="27"/>
    <s v="Job Abends analysis and recovery"/>
    <s v="GRP-SE-BILLING-USAGE"/>
    <x v="1"/>
    <s v="Cobol, DB2, IMS DB"/>
    <s v="SE-BILLING-USAGE"/>
    <s v="Greg Painter"/>
    <x v="0"/>
    <x v="1"/>
    <x v="1"/>
    <x v="0"/>
    <s v="Ongoing"/>
    <x v="0"/>
    <m/>
    <n v="100"/>
    <n v="100"/>
    <n v="250"/>
    <n v="250"/>
    <n v="250"/>
    <n v="250"/>
    <n v="250"/>
    <m/>
    <m/>
    <m/>
    <m/>
    <m/>
    <m/>
    <m/>
    <n v="90"/>
    <n v="90"/>
    <n v="80"/>
    <n v="80"/>
    <n v="80"/>
    <n v="80"/>
    <n v="80"/>
    <n v="80"/>
  </r>
  <r>
    <x v="1"/>
    <s v="Maintenance"/>
    <n v="27"/>
    <s v="Interfacing application queries and Client Queries"/>
    <s v="GRP-SE-BILLING-USAGE"/>
    <x v="1"/>
    <s v="Cobol, DB2, IMS DB"/>
    <s v="SE-BILLING-USAGE"/>
    <s v="Greg Painter"/>
    <x v="0"/>
    <x v="1"/>
    <x v="1"/>
    <x v="0"/>
    <s v="Ongoing"/>
    <x v="0"/>
    <m/>
    <n v="60"/>
    <n v="60"/>
    <n v="100"/>
    <n v="100"/>
    <n v="100"/>
    <n v="100"/>
    <n v="100"/>
    <m/>
    <m/>
    <m/>
    <m/>
    <m/>
    <m/>
    <m/>
    <n v="5"/>
    <n v="8"/>
    <n v="20"/>
    <n v="8"/>
    <n v="8"/>
    <n v="8"/>
    <n v="8"/>
    <n v="8"/>
  </r>
  <r>
    <x v="1"/>
    <s v="Maintenance"/>
    <n v="27"/>
    <s v="Monthly &amp; quarterly reports activities, Compliance Activities"/>
    <s v="GRP-SE-BILLING-USAGE"/>
    <x v="1"/>
    <s v="Cobol, DB2, IMS DB"/>
    <s v="SE-BILLING-USAGE"/>
    <s v="Greg Painter"/>
    <x v="0"/>
    <x v="1"/>
    <x v="1"/>
    <x v="0"/>
    <s v="Ongoing"/>
    <x v="0"/>
    <m/>
    <n v="20"/>
    <n v="20"/>
    <n v="150"/>
    <n v="150"/>
    <n v="150"/>
    <n v="150"/>
    <n v="150"/>
    <n v="8"/>
    <m/>
    <n v="8"/>
    <n v="400"/>
    <n v="400"/>
    <n v="400"/>
    <n v="400"/>
    <n v="45"/>
    <n v="45"/>
    <n v="30"/>
    <n v="30"/>
    <n v="30"/>
    <n v="45"/>
    <n v="90"/>
    <n v="90"/>
  </r>
  <r>
    <x v="0"/>
    <s v="PID"/>
    <m/>
    <s v="Replace Securedata"/>
    <s v="ACCT-Interfaces Billing"/>
    <x v="1"/>
    <s v="Cobol"/>
    <s v="SE-BILLING-USAGE"/>
    <s v="Greg Painter"/>
    <x v="0"/>
    <x v="1"/>
    <x v="1"/>
    <x v="2"/>
    <s v="Feb-23"/>
    <x v="0"/>
    <m/>
    <m/>
    <m/>
    <m/>
    <m/>
    <m/>
    <m/>
    <m/>
    <m/>
    <m/>
    <n v="100"/>
    <m/>
    <n v="80"/>
    <n v="100"/>
    <n v="110"/>
    <n v="30"/>
    <n v="10"/>
    <n v="30"/>
    <n v="10"/>
    <n v="20"/>
    <m/>
    <m/>
    <m/>
  </r>
  <r>
    <x v="0"/>
    <s v="PID"/>
    <m/>
    <s v="Replace Securedata"/>
    <s v="CRIS-SO-UPDATE"/>
    <x v="1"/>
    <s v="COBOL,DB2,IMS DB"/>
    <s v="SE-BILLING-USAGE"/>
    <s v="Greg Painter"/>
    <x v="0"/>
    <x v="1"/>
    <x v="1"/>
    <x v="2"/>
    <s v="Feb-23"/>
    <x v="0"/>
    <m/>
    <m/>
    <m/>
    <m/>
    <m/>
    <m/>
    <m/>
    <m/>
    <m/>
    <m/>
    <n v="100"/>
    <m/>
    <n v="80"/>
    <n v="100"/>
    <n v="110"/>
    <n v="30"/>
    <n v="10"/>
    <n v="30"/>
    <n v="10"/>
    <n v="20"/>
    <m/>
    <m/>
    <m/>
  </r>
  <r>
    <x v="0"/>
    <s v="PID"/>
    <m/>
    <s v="Replace Securedata"/>
    <s v="CRIS Misc. Input"/>
    <x v="1"/>
    <s v="COBOL,DB2,IMS DB"/>
    <s v="SE-BILLING-USAGE"/>
    <s v="Greg Painter"/>
    <x v="0"/>
    <x v="1"/>
    <x v="1"/>
    <x v="2"/>
    <s v="Feb-23"/>
    <x v="0"/>
    <m/>
    <m/>
    <m/>
    <m/>
    <m/>
    <m/>
    <m/>
    <m/>
    <m/>
    <m/>
    <n v="100"/>
    <m/>
    <n v="80"/>
    <n v="100"/>
    <n v="110"/>
    <n v="30"/>
    <n v="10"/>
    <n v="30"/>
    <n v="10"/>
    <n v="20"/>
    <m/>
    <m/>
    <m/>
  </r>
  <r>
    <x v="0"/>
    <s v="PID"/>
    <m/>
    <s v="Replace Securedata"/>
    <s v="MOBI"/>
    <x v="1"/>
    <s v="Cobol, DB2, IMS DC"/>
    <s v="SE-BILLING-USAGE"/>
    <s v="Greg Painter"/>
    <x v="0"/>
    <x v="1"/>
    <x v="1"/>
    <x v="2"/>
    <s v="Feb-23"/>
    <x v="0"/>
    <m/>
    <m/>
    <m/>
    <m/>
    <m/>
    <m/>
    <m/>
    <m/>
    <m/>
    <m/>
    <n v="100"/>
    <m/>
    <n v="80"/>
    <n v="100"/>
    <n v="110"/>
    <n v="30"/>
    <n v="10"/>
    <n v="30"/>
    <n v="10"/>
    <n v="20"/>
    <m/>
    <m/>
    <m/>
  </r>
  <r>
    <x v="0"/>
    <s v="PID"/>
    <m/>
    <s v="Replace Securedata"/>
    <s v="CRIS POLICIES"/>
    <x v="1"/>
    <s v="Cobol, IMS-DC, DB2"/>
    <s v="SE-BILLING-USAGE"/>
    <s v="Greg Painter"/>
    <x v="0"/>
    <x v="1"/>
    <x v="1"/>
    <x v="2"/>
    <s v="Feb-23"/>
    <x v="0"/>
    <m/>
    <m/>
    <m/>
    <m/>
    <m/>
    <m/>
    <m/>
    <m/>
    <m/>
    <m/>
    <n v="100"/>
    <m/>
    <n v="80"/>
    <n v="100"/>
    <n v="110"/>
    <n v="30"/>
    <n v="10"/>
    <n v="30"/>
    <n v="10"/>
    <n v="20"/>
    <m/>
    <m/>
    <m/>
  </r>
  <r>
    <x v="1"/>
    <s v="MWR"/>
    <m/>
    <s v="CMDS - determine sequence issue MD30A01"/>
    <s v="CMDS HQ"/>
    <x v="1"/>
    <s v="Cobol"/>
    <s v="SE-BILLING-USAGE"/>
    <s v="Greg Painter"/>
    <x v="0"/>
    <x v="1"/>
    <x v="1"/>
    <x v="3"/>
    <s v="On hold"/>
    <x v="1"/>
    <n v="300"/>
    <m/>
    <m/>
    <m/>
    <m/>
    <m/>
    <m/>
    <m/>
    <m/>
    <m/>
    <n v="150"/>
    <n v="150"/>
    <m/>
    <m/>
    <m/>
    <m/>
    <m/>
    <m/>
    <m/>
    <m/>
    <m/>
    <m/>
    <m/>
  </r>
  <r>
    <x v="0"/>
    <s v="PID"/>
    <m/>
    <s v="SECMOD SDP SPI in text field"/>
    <s v="CRIS-STUDIES"/>
    <x v="1"/>
    <s v="Cobol, DB2"/>
    <s v="SE-BILLING-USAGE"/>
    <s v="Greg Painter"/>
    <x v="0"/>
    <x v="1"/>
    <x v="1"/>
    <x v="17"/>
    <s v="Feb-24"/>
    <x v="0"/>
    <n v="500"/>
    <m/>
    <m/>
    <m/>
    <m/>
    <m/>
    <m/>
    <m/>
    <m/>
    <m/>
    <m/>
    <m/>
    <m/>
    <m/>
    <m/>
    <m/>
    <m/>
    <m/>
    <m/>
    <m/>
    <m/>
    <m/>
    <m/>
  </r>
  <r>
    <x v="0"/>
    <s v="PID"/>
    <m/>
    <s v="SECMOD SDP SPI in text field"/>
    <s v="MOBI"/>
    <x v="1"/>
    <s v="Cobol, DB2, IMS DC"/>
    <s v="SE-BILLING-USAGE"/>
    <s v="Greg Painter"/>
    <x v="0"/>
    <x v="1"/>
    <x v="1"/>
    <x v="17"/>
    <s v="Feb-24"/>
    <x v="0"/>
    <n v="500"/>
    <m/>
    <m/>
    <m/>
    <m/>
    <m/>
    <m/>
    <m/>
    <m/>
    <m/>
    <m/>
    <m/>
    <m/>
    <m/>
    <m/>
    <m/>
    <m/>
    <m/>
    <m/>
    <m/>
    <m/>
    <m/>
    <m/>
  </r>
  <r>
    <x v="0"/>
    <s v="PID"/>
    <m/>
    <s v="DS1 DS3 24-36 month for existing longer trm contracts - FED Gov needing longer contracts"/>
    <s v="CRIS-RATE-DB"/>
    <x v="1"/>
    <s v="Cobol, IMS-DC, IMS DB"/>
    <s v="SE-BILLING-USAGE"/>
    <s v="Greg Painter"/>
    <x v="0"/>
    <x v="1"/>
    <x v="1"/>
    <x v="8"/>
    <s v="TBD"/>
    <x v="1"/>
    <n v="100"/>
    <m/>
    <m/>
    <m/>
    <m/>
    <m/>
    <m/>
    <m/>
    <m/>
    <m/>
    <m/>
    <m/>
    <m/>
    <m/>
    <m/>
    <m/>
    <m/>
    <m/>
    <m/>
    <m/>
    <m/>
    <m/>
    <m/>
  </r>
  <r>
    <x v="0"/>
    <s v="PID"/>
    <m/>
    <s v="DS1 DS3 24-36 month for existing longer trm contracts - FED Gov needing longer contracts"/>
    <s v="CRIS-SO-UPDATE"/>
    <x v="1"/>
    <s v="COBOL,DB2,IMS DB"/>
    <s v="SE-BILLING-USAGE"/>
    <s v="Greg Painter"/>
    <x v="0"/>
    <x v="1"/>
    <x v="1"/>
    <x v="8"/>
    <s v="TBD"/>
    <x v="1"/>
    <n v="100"/>
    <m/>
    <m/>
    <m/>
    <m/>
    <m/>
    <m/>
    <m/>
    <m/>
    <m/>
    <m/>
    <m/>
    <m/>
    <m/>
    <m/>
    <m/>
    <m/>
    <m/>
    <m/>
    <m/>
    <m/>
    <m/>
    <m/>
  </r>
  <r>
    <x v="0"/>
    <s v="PID"/>
    <m/>
    <s v="SecMod SDP SPI in text field MAGTAPE"/>
    <s v="CRIS DATA CONV"/>
    <x v="1"/>
    <s v="Cobol, IMS DB"/>
    <s v="SE-BILLING-USAGE"/>
    <s v="Greg Painter"/>
    <x v="0"/>
    <x v="1"/>
    <x v="1"/>
    <x v="17"/>
    <s v="Feb-24"/>
    <x v="0"/>
    <n v="1035"/>
    <m/>
    <m/>
    <m/>
    <m/>
    <m/>
    <m/>
    <m/>
    <m/>
    <m/>
    <m/>
    <m/>
    <m/>
    <m/>
    <m/>
    <m/>
    <m/>
    <m/>
    <m/>
    <m/>
    <m/>
    <m/>
    <m/>
  </r>
  <r>
    <x v="0"/>
    <s v="PID"/>
    <m/>
    <s v="SecMod SDP SPI in text field MAGTAPE"/>
    <s v="CRIS-SO-UPDATE"/>
    <x v="1"/>
    <s v="COBOL,DB2,IMS DB"/>
    <s v="SE-BILLING-USAGE"/>
    <s v="Greg Painter"/>
    <x v="0"/>
    <x v="1"/>
    <x v="1"/>
    <x v="17"/>
    <s v="Feb-24"/>
    <x v="0"/>
    <n v="120"/>
    <m/>
    <m/>
    <m/>
    <m/>
    <m/>
    <m/>
    <m/>
    <m/>
    <m/>
    <m/>
    <m/>
    <m/>
    <m/>
    <m/>
    <m/>
    <m/>
    <m/>
    <m/>
    <m/>
    <m/>
    <m/>
    <m/>
  </r>
  <r>
    <x v="0"/>
    <s v="PID"/>
    <m/>
    <s v="SecMod SDP SPI in text field MAGTAPE"/>
    <s v="CRIS POLICIES"/>
    <x v="1"/>
    <s v="Cobol, IMS-DC, DB2"/>
    <s v="SE-BILLING-USAGE"/>
    <s v="Greg Painter"/>
    <x v="0"/>
    <x v="1"/>
    <x v="1"/>
    <x v="17"/>
    <s v="Feb-24"/>
    <x v="0"/>
    <n v="150"/>
    <m/>
    <m/>
    <m/>
    <m/>
    <m/>
    <m/>
    <m/>
    <m/>
    <m/>
    <m/>
    <m/>
    <m/>
    <m/>
    <m/>
    <m/>
    <m/>
    <m/>
    <m/>
    <m/>
    <m/>
    <m/>
    <m/>
  </r>
  <r>
    <x v="0"/>
    <s v="PID"/>
    <m/>
    <s v="OOM654: Large Business Collections Platform Modernization"/>
    <s v="CRIS DATA CONV"/>
    <x v="1"/>
    <s v="Cobol, IMS DB"/>
    <s v="SE-BILLING-USAGE"/>
    <s v="Greg Painter"/>
    <x v="0"/>
    <x v="1"/>
    <x v="1"/>
    <x v="8"/>
    <s v="TBD"/>
    <x v="1"/>
    <n v="730"/>
    <m/>
    <m/>
    <m/>
    <m/>
    <m/>
    <m/>
    <m/>
    <m/>
    <m/>
    <m/>
    <m/>
    <m/>
    <m/>
    <m/>
    <m/>
    <m/>
    <m/>
    <m/>
    <m/>
    <m/>
    <m/>
    <m/>
  </r>
  <r>
    <x v="1"/>
    <s v="Maintenance"/>
    <m/>
    <s v="GI upgrade, VM upgrade, DB VM patching, general maintenance"/>
    <s v="ETM"/>
    <x v="0"/>
    <s v="Java"/>
    <s v="MR-ETM-eDocs"/>
    <s v="Greg Painter"/>
    <x v="0"/>
    <x v="1"/>
    <x v="1"/>
    <x v="0"/>
    <s v="Ongoing"/>
    <x v="0"/>
    <m/>
    <m/>
    <m/>
    <m/>
    <m/>
    <m/>
    <m/>
    <m/>
    <m/>
    <m/>
    <m/>
    <n v="180"/>
    <n v="180"/>
    <n v="180"/>
    <n v="180"/>
    <n v="180"/>
    <n v="180"/>
    <n v="90"/>
    <n v="20"/>
    <n v="20"/>
    <n v="90"/>
    <n v="90"/>
    <n v="90"/>
  </r>
  <r>
    <x v="1"/>
    <s v="Maintenance"/>
    <m/>
    <s v="ST Activities on ETM"/>
    <s v="ETM"/>
    <x v="0"/>
    <s v="Java"/>
    <s v="MR-ETM-eDocs"/>
    <s v="Greg Painter"/>
    <x v="0"/>
    <x v="1"/>
    <x v="1"/>
    <x v="0"/>
    <s v="Ongoing"/>
    <x v="0"/>
    <m/>
    <m/>
    <m/>
    <m/>
    <m/>
    <m/>
    <m/>
    <m/>
    <m/>
    <m/>
    <m/>
    <n v="90"/>
    <n v="90"/>
    <n v="90"/>
    <n v="90"/>
    <n v="90"/>
    <n v="90"/>
    <n v="90"/>
    <n v="90"/>
    <n v="90"/>
    <n v="90"/>
    <n v="90"/>
    <n v="90"/>
  </r>
  <r>
    <x v="0"/>
    <s v="SMB"/>
    <n v="1"/>
    <s v="SMB 1977746 - OLCM-SE Vulnerability Fix - Weblogic Upgrade"/>
    <s v="OMS - SE"/>
    <x v="0"/>
    <s v="Java"/>
    <s v="Freedom Java Apps"/>
    <s v="Greg Painter"/>
    <x v="0"/>
    <x v="11"/>
    <x v="5"/>
    <x v="9"/>
    <s v="Aug-22"/>
    <x v="0"/>
    <n v="275"/>
    <m/>
    <m/>
    <m/>
    <m/>
    <m/>
    <m/>
    <m/>
    <m/>
    <m/>
    <m/>
    <n v="200"/>
    <n v="75"/>
    <m/>
    <m/>
    <m/>
    <m/>
    <m/>
    <m/>
    <m/>
    <m/>
    <m/>
    <m/>
  </r>
  <r>
    <x v="1"/>
    <s v="MWR"/>
    <n v="1"/>
    <s v="MWR 2001760  - OLCM SQL Injection Vulnerability (Critical) fix"/>
    <s v="OMS - SE"/>
    <x v="0"/>
    <s v="Java"/>
    <s v="Freedom Java Apps"/>
    <s v="Greg Painter"/>
    <x v="0"/>
    <x v="11"/>
    <x v="5"/>
    <x v="6"/>
    <s v="Sep-22"/>
    <x v="0"/>
    <n v="30"/>
    <m/>
    <m/>
    <m/>
    <m/>
    <m/>
    <m/>
    <m/>
    <m/>
    <m/>
    <m/>
    <m/>
    <m/>
    <n v="30"/>
    <m/>
    <m/>
    <m/>
    <m/>
    <m/>
    <m/>
    <m/>
    <m/>
    <m/>
  </r>
  <r>
    <x v="1"/>
    <s v="MWR"/>
    <m/>
    <s v="MWR 2002007 - CASH GI Upgrade &amp; Checksum mailx Implementation "/>
    <s v="CASH"/>
    <x v="0"/>
    <s v=".NET"/>
    <s v="Freedom DotNet-OA"/>
    <s v="Greg Painter"/>
    <x v="0"/>
    <x v="12"/>
    <x v="5"/>
    <x v="6"/>
    <s v="Sep-22"/>
    <x v="0"/>
    <n v="30"/>
    <m/>
    <m/>
    <m/>
    <m/>
    <m/>
    <m/>
    <m/>
    <m/>
    <m/>
    <m/>
    <m/>
    <m/>
    <n v="30"/>
    <m/>
    <m/>
    <m/>
    <m/>
    <m/>
    <m/>
    <m/>
    <m/>
    <m/>
  </r>
  <r>
    <x v="1"/>
    <s v="MWR"/>
    <n v="1"/>
    <s v="MWR 2002008 - VDD MECHID Password renewal - m01528 (NPRD) &amp; m01032 (PROD)"/>
    <s v="VDD"/>
    <x v="0"/>
    <s v="C, C++"/>
    <s v="Freedom CPP Apps"/>
    <s v="Greg Painter"/>
    <x v="0"/>
    <x v="11"/>
    <x v="5"/>
    <x v="11"/>
    <s v="Oct-22"/>
    <x v="0"/>
    <n v="50"/>
    <m/>
    <m/>
    <m/>
    <m/>
    <m/>
    <m/>
    <m/>
    <m/>
    <m/>
    <m/>
    <m/>
    <m/>
    <n v="30"/>
    <n v="20"/>
    <m/>
    <m/>
    <m/>
    <m/>
    <m/>
    <m/>
    <m/>
    <m/>
  </r>
  <r>
    <x v="1"/>
    <s v="MWR"/>
    <n v="1"/>
    <s v="MWR 2003313 - VDD (16403) Month End File Processing Automation"/>
    <s v="VDD"/>
    <x v="0"/>
    <s v="C, C++"/>
    <s v="Freedom CPP Apps"/>
    <s v="Greg Painter"/>
    <x v="0"/>
    <x v="11"/>
    <x v="5"/>
    <x v="11"/>
    <s v="Oct-22"/>
    <x v="0"/>
    <n v="50"/>
    <m/>
    <m/>
    <m/>
    <m/>
    <m/>
    <m/>
    <m/>
    <m/>
    <m/>
    <m/>
    <m/>
    <m/>
    <n v="40"/>
    <n v="10"/>
    <m/>
    <m/>
    <m/>
    <m/>
    <m/>
    <m/>
    <m/>
    <m/>
  </r>
  <r>
    <x v="1"/>
    <s v="MWR"/>
    <n v="1"/>
    <s v="MWR 2006158 - VDD Astra Vulnerability Fixes - VDD - Installation of Missing agent for Prod Jump VM"/>
    <s v="VDD"/>
    <x v="0"/>
    <s v="C, C++"/>
    <s v="Freedom CPP Apps"/>
    <s v="Greg Painter"/>
    <x v="0"/>
    <x v="11"/>
    <x v="5"/>
    <x v="11"/>
    <s v="Oct-22"/>
    <x v="0"/>
    <n v="50"/>
    <m/>
    <m/>
    <m/>
    <m/>
    <m/>
    <m/>
    <m/>
    <m/>
    <m/>
    <m/>
    <m/>
    <m/>
    <n v="40"/>
    <n v="10"/>
    <m/>
    <m/>
    <m/>
    <m/>
    <m/>
    <m/>
    <m/>
    <m/>
  </r>
  <r>
    <x v="1"/>
    <s v="MWR"/>
    <n v="1"/>
    <s v="MWR 2002009 - LECSIS MECHID Password renewal - m01943 (NPRD) &amp; m01098 (PROD) "/>
    <s v="LECSIS"/>
    <x v="0"/>
    <s v="SmallTalk, Gemstone"/>
    <s v="Freedom Java Apps"/>
    <s v="Greg Painter"/>
    <x v="0"/>
    <x v="11"/>
    <x v="5"/>
    <x v="11"/>
    <s v="Oct-22"/>
    <x v="0"/>
    <n v="50"/>
    <m/>
    <m/>
    <m/>
    <m/>
    <m/>
    <m/>
    <m/>
    <m/>
    <m/>
    <m/>
    <m/>
    <m/>
    <n v="40"/>
    <n v="10"/>
    <m/>
    <m/>
    <m/>
    <m/>
    <m/>
    <m/>
    <m/>
    <m/>
  </r>
  <r>
    <x v="1"/>
    <s v="MWR"/>
    <n v="1"/>
    <s v="MWR 2003991 - CMRS-Astra fix for Ensure Sticky Bit is set"/>
    <s v="CMRS"/>
    <x v="0"/>
    <s v="Java"/>
    <s v="Freedom Java Apps"/>
    <s v="Greg Painter"/>
    <x v="0"/>
    <x v="11"/>
    <x v="5"/>
    <x v="11"/>
    <s v="Oct-22"/>
    <x v="0"/>
    <n v="40"/>
    <m/>
    <m/>
    <m/>
    <m/>
    <m/>
    <m/>
    <m/>
    <m/>
    <m/>
    <m/>
    <m/>
    <m/>
    <n v="30"/>
    <n v="10"/>
    <m/>
    <m/>
    <m/>
    <m/>
    <m/>
    <m/>
    <m/>
    <m/>
  </r>
  <r>
    <x v="1"/>
    <s v="MWR"/>
    <m/>
    <s v="MWR 2006432 - CASH GI Upgrade + Astra Fixes."/>
    <s v="CASH"/>
    <x v="0"/>
    <s v=".NET"/>
    <s v="Freedom DotNet-OA"/>
    <s v="Greg Painter"/>
    <x v="0"/>
    <x v="12"/>
    <x v="5"/>
    <x v="11"/>
    <s v="Oct-22"/>
    <x v="0"/>
    <n v="50"/>
    <m/>
    <m/>
    <m/>
    <m/>
    <m/>
    <m/>
    <m/>
    <m/>
    <m/>
    <m/>
    <m/>
    <m/>
    <m/>
    <n v="50"/>
    <m/>
    <m/>
    <m/>
    <m/>
    <m/>
    <m/>
    <m/>
    <m/>
  </r>
  <r>
    <x v="1"/>
    <s v="MWR"/>
    <n v="1"/>
    <s v="MWR 2007408 - CMRS Astra Fixes"/>
    <s v="CMRS"/>
    <x v="0"/>
    <s v="Java"/>
    <s v="Freedom Java Apps"/>
    <s v="Greg Painter"/>
    <x v="0"/>
    <x v="11"/>
    <x v="5"/>
    <x v="11"/>
    <s v="Oct-22"/>
    <x v="0"/>
    <n v="30"/>
    <m/>
    <m/>
    <m/>
    <m/>
    <m/>
    <m/>
    <m/>
    <m/>
    <m/>
    <m/>
    <m/>
    <m/>
    <m/>
    <n v="30"/>
    <m/>
    <m/>
    <m/>
    <m/>
    <m/>
    <m/>
    <m/>
    <m/>
  </r>
  <r>
    <x v="1"/>
    <s v="MWR"/>
    <n v="1"/>
    <s v="MWR 2008119 - VDD GI Upgrade"/>
    <s v="VDD"/>
    <x v="0"/>
    <s v="C, C++"/>
    <s v="Freedom CPP Apps"/>
    <s v="Greg Painter"/>
    <x v="0"/>
    <x v="11"/>
    <x v="5"/>
    <x v="5"/>
    <s v="Nov-22"/>
    <x v="0"/>
    <n v="50"/>
    <m/>
    <m/>
    <m/>
    <m/>
    <m/>
    <m/>
    <m/>
    <m/>
    <m/>
    <m/>
    <m/>
    <m/>
    <m/>
    <m/>
    <n v="50"/>
    <m/>
    <m/>
    <m/>
    <m/>
    <m/>
    <m/>
    <m/>
  </r>
  <r>
    <x v="1"/>
    <s v="MWR"/>
    <m/>
    <s v="MWR - 2006340 Certificate renewal for ‘cash.web.att.com’ &amp; ‘cash.dev.att.com’"/>
    <s v="CASH"/>
    <x v="0"/>
    <s v=".NET"/>
    <s v="Freedom DotNet-OA"/>
    <s v="Greg Painter"/>
    <x v="0"/>
    <x v="12"/>
    <x v="5"/>
    <x v="5"/>
    <s v="Nov-22"/>
    <x v="0"/>
    <n v="30"/>
    <m/>
    <m/>
    <m/>
    <m/>
    <m/>
    <m/>
    <m/>
    <m/>
    <m/>
    <m/>
    <m/>
    <m/>
    <m/>
    <m/>
    <n v="30"/>
    <m/>
    <m/>
    <m/>
    <m/>
    <m/>
    <m/>
    <m/>
  </r>
  <r>
    <x v="1"/>
    <s v="Maintenance"/>
    <m/>
    <s v="Weekly/Bi-weekly Meetings/Other Meetings "/>
    <s v="GRP-CBS-ATTCRM-SBS"/>
    <x v="0"/>
    <s v="Java, Websphere"/>
    <s v="CBS-ATTCRM-SBS"/>
    <s v="James Koernig"/>
    <x v="1"/>
    <x v="13"/>
    <x v="5"/>
    <x v="0"/>
    <s v="Ongoing"/>
    <x v="0"/>
    <n v="860"/>
    <m/>
    <m/>
    <m/>
    <m/>
    <m/>
    <m/>
    <m/>
    <m/>
    <m/>
    <m/>
    <n v="50"/>
    <n v="50"/>
    <n v="50"/>
    <n v="50"/>
    <n v="50"/>
    <n v="70"/>
    <n v="90"/>
    <n v="90"/>
    <n v="90"/>
    <n v="90"/>
    <n v="90"/>
    <n v="90"/>
  </r>
  <r>
    <x v="1"/>
    <s v="MWR"/>
    <m/>
    <s v="MWR 2003981 - ATTM CRM -HP-UX: NMC: Midrange:Storage migration and UNIX Patching for DB VM "/>
    <s v="ATTM CRM"/>
    <x v="0"/>
    <s v="Java"/>
    <s v="CBS-ATTCRM-SBS"/>
    <s v="James Radtke"/>
    <x v="1"/>
    <x v="13"/>
    <x v="5"/>
    <x v="11"/>
    <s v="Oct-22"/>
    <x v="0"/>
    <n v="100"/>
    <m/>
    <m/>
    <m/>
    <m/>
    <m/>
    <m/>
    <m/>
    <m/>
    <m/>
    <m/>
    <m/>
    <m/>
    <n v="20"/>
    <n v="80"/>
    <m/>
    <m/>
    <m/>
    <m/>
    <m/>
    <m/>
    <m/>
    <m/>
  </r>
  <r>
    <x v="1"/>
    <s v="Maintenance"/>
    <m/>
    <s v="Hadoop File processing/Data Load Issues for 12 types of File Patterns (Weekly)"/>
    <s v="CARAT"/>
    <x v="0"/>
    <s v="Hadoop, Java"/>
    <s v="CARAT"/>
    <s v="Greg Painter"/>
    <x v="0"/>
    <x v="12"/>
    <x v="5"/>
    <x v="0"/>
    <s v="Ongoing"/>
    <x v="0"/>
    <n v="720"/>
    <m/>
    <m/>
    <m/>
    <m/>
    <m/>
    <m/>
    <m/>
    <m/>
    <m/>
    <m/>
    <n v="60"/>
    <n v="60"/>
    <n v="60"/>
    <n v="60"/>
    <n v="90"/>
    <n v="90"/>
    <n v="90"/>
    <n v="90"/>
    <n v="90"/>
    <n v="100"/>
    <n v="100"/>
    <n v="100"/>
  </r>
  <r>
    <x v="0"/>
    <s v="PID"/>
    <m/>
    <s v="PID 404855 - ODR DB Migration"/>
    <s v="CARAT"/>
    <x v="0"/>
    <s v="Hadoop, Java"/>
    <s v="CARAT"/>
    <s v="Greg Painter"/>
    <x v="0"/>
    <x v="12"/>
    <x v="5"/>
    <x v="1"/>
    <s v="Dec-22"/>
    <x v="0"/>
    <n v="400"/>
    <m/>
    <m/>
    <m/>
    <m/>
    <m/>
    <m/>
    <m/>
    <m/>
    <m/>
    <m/>
    <m/>
    <m/>
    <n v="133"/>
    <n v="133"/>
    <n v="300"/>
    <n v="100"/>
    <m/>
    <m/>
    <m/>
    <m/>
    <m/>
    <m/>
  </r>
  <r>
    <x v="1"/>
    <s v="MWR"/>
    <m/>
    <s v="MWR 1999379 - CARAT-5617-retire UBC schemas from DEV; TEST; PROTO and PROD servers"/>
    <s v="CARAT"/>
    <x v="0"/>
    <s v="Hadoop, Java"/>
    <s v="CARAT"/>
    <s v="Greg Painter"/>
    <x v="0"/>
    <x v="12"/>
    <x v="5"/>
    <x v="1"/>
    <s v="Dec-22"/>
    <x v="0"/>
    <n v="100"/>
    <m/>
    <m/>
    <m/>
    <m/>
    <m/>
    <m/>
    <m/>
    <m/>
    <m/>
    <m/>
    <m/>
    <m/>
    <m/>
    <n v="33"/>
    <n v="50"/>
    <n v="50"/>
    <m/>
    <m/>
    <m/>
    <m/>
    <m/>
    <m/>
  </r>
  <r>
    <x v="1"/>
    <s v="MWR"/>
    <m/>
    <s v="MWR 2000346 and TR-14263 Modification - Sql Server patching"/>
    <s v="MOSS"/>
    <x v="0"/>
    <s v=".NET, VC++"/>
    <s v="MOSS"/>
    <s v="Greg Painter"/>
    <x v="0"/>
    <x v="14"/>
    <x v="5"/>
    <x v="6"/>
    <s v="Sep-22"/>
    <x v="0"/>
    <n v="70"/>
    <m/>
    <m/>
    <m/>
    <m/>
    <m/>
    <m/>
    <m/>
    <m/>
    <m/>
    <m/>
    <m/>
    <m/>
    <n v="70"/>
    <m/>
    <m/>
    <m/>
    <m/>
    <m/>
    <m/>
    <m/>
    <m/>
    <m/>
  </r>
  <r>
    <x v="1"/>
    <s v="MWR"/>
    <m/>
    <s v="MWR 1986886 Update to use EDGE"/>
    <s v="MOSS"/>
    <x v="0"/>
    <s v=".NET, VC++"/>
    <s v="MOSS"/>
    <s v="Greg Painter"/>
    <x v="0"/>
    <x v="14"/>
    <x v="5"/>
    <x v="6"/>
    <s v="Sep-22"/>
    <x v="0"/>
    <n v="50"/>
    <m/>
    <m/>
    <m/>
    <m/>
    <m/>
    <m/>
    <m/>
    <m/>
    <m/>
    <m/>
    <m/>
    <n v="25"/>
    <n v="25"/>
    <m/>
    <m/>
    <m/>
    <m/>
    <m/>
    <m/>
    <m/>
    <m/>
    <m/>
  </r>
  <r>
    <x v="0"/>
    <s v="PID"/>
    <m/>
    <s v="DCC MOVE 8711 PMOSS PIP and EDS"/>
    <s v="MOSS"/>
    <x v="0"/>
    <s v=".NET, VC++"/>
    <s v="MOSS"/>
    <s v="Greg Painter"/>
    <x v="0"/>
    <x v="14"/>
    <x v="5"/>
    <x v="3"/>
    <s v="On hold"/>
    <x v="1"/>
    <n v="520"/>
    <m/>
    <m/>
    <m/>
    <m/>
    <m/>
    <m/>
    <m/>
    <m/>
    <m/>
    <m/>
    <m/>
    <m/>
    <m/>
    <m/>
    <m/>
    <m/>
    <m/>
    <m/>
    <m/>
    <m/>
    <m/>
    <m/>
  </r>
  <r>
    <x v="1"/>
    <s v="MWR"/>
    <m/>
    <s v="MWR 2000346 and TR-14263 Modification - Sql Server patching"/>
    <s v="MOSS"/>
    <x v="0"/>
    <s v=".NET, VC++"/>
    <s v="MOSS"/>
    <s v="Greg Painter"/>
    <x v="0"/>
    <x v="14"/>
    <x v="5"/>
    <x v="6"/>
    <s v="Sep-22"/>
    <x v="0"/>
    <n v="130"/>
    <m/>
    <m/>
    <m/>
    <m/>
    <m/>
    <m/>
    <m/>
    <m/>
    <m/>
    <m/>
    <m/>
    <m/>
    <n v="130"/>
    <m/>
    <m/>
    <m/>
    <m/>
    <m/>
    <m/>
    <m/>
    <m/>
    <m/>
  </r>
  <r>
    <x v="1"/>
    <s v="MWR"/>
    <m/>
    <s v="Tracks #14267: MOSS will update Teradata Tools and Utilities to v17.x.  MWR 2008597, WR 4277613 "/>
    <s v="MOSS"/>
    <x v="0"/>
    <s v=".NET, VC++"/>
    <s v="MOSS"/>
    <s v="Greg Painter"/>
    <x v="0"/>
    <x v="14"/>
    <x v="5"/>
    <x v="5"/>
    <s v="Nov-22"/>
    <x v="0"/>
    <n v="150"/>
    <m/>
    <m/>
    <m/>
    <m/>
    <m/>
    <m/>
    <m/>
    <m/>
    <m/>
    <m/>
    <m/>
    <m/>
    <m/>
    <m/>
    <n v="150"/>
    <m/>
    <m/>
    <m/>
    <m/>
    <m/>
    <m/>
    <m/>
  </r>
  <r>
    <x v="1"/>
    <s v="MWR"/>
    <m/>
    <s v="MWR/TR for updating PUTTY software"/>
    <s v="MOSS"/>
    <x v="0"/>
    <s v=".NET, VC++"/>
    <s v="MOSS"/>
    <s v="Greg Painter"/>
    <x v="0"/>
    <x v="14"/>
    <x v="5"/>
    <x v="5"/>
    <s v="Nov-22"/>
    <x v="0"/>
    <n v="125"/>
    <m/>
    <m/>
    <m/>
    <m/>
    <m/>
    <m/>
    <m/>
    <m/>
    <m/>
    <m/>
    <m/>
    <m/>
    <m/>
    <m/>
    <n v="125"/>
    <m/>
    <m/>
    <m/>
    <m/>
    <m/>
    <m/>
    <m/>
  </r>
  <r>
    <x v="1"/>
    <s v="MWR"/>
    <m/>
    <s v="MWR 2000346 and TR-14263 Modification - Sql Server patching"/>
    <s v="MOSS"/>
    <x v="0"/>
    <s v=".NET, VC++"/>
    <s v="MOSS"/>
    <s v="Greg Painter"/>
    <x v="0"/>
    <x v="14"/>
    <x v="5"/>
    <x v="6"/>
    <s v="Sep-22"/>
    <x v="0"/>
    <n v="130"/>
    <m/>
    <m/>
    <m/>
    <m/>
    <m/>
    <m/>
    <m/>
    <m/>
    <m/>
    <m/>
    <m/>
    <m/>
    <n v="130"/>
    <m/>
    <m/>
    <m/>
    <m/>
    <m/>
    <m/>
    <m/>
    <m/>
    <m/>
  </r>
  <r>
    <x v="1"/>
    <s v="MWR"/>
    <m/>
    <s v="BOCRIS COBOL v6 issue with IGZERRE"/>
    <s v="BOCRIS"/>
    <x v="1"/>
    <s v="Cobol, IMS-DC"/>
    <s v="SE-BILLING"/>
    <s v="Greg Painter"/>
    <x v="0"/>
    <x v="1"/>
    <x v="1"/>
    <x v="18"/>
    <s v="Sep-23"/>
    <x v="0"/>
    <n v="260"/>
    <m/>
    <m/>
    <m/>
    <m/>
    <m/>
    <m/>
    <m/>
    <m/>
    <m/>
    <m/>
    <m/>
    <m/>
    <m/>
    <m/>
    <s v=" "/>
    <m/>
    <m/>
    <m/>
    <m/>
    <m/>
    <n v="30"/>
    <n v="30"/>
  </r>
  <r>
    <x v="1"/>
    <s v="RD"/>
    <m/>
    <s v="CR-2211-0396 RD2481 Add BAN to the CAC Exemption table"/>
    <s v="ACIS-CI"/>
    <x v="1"/>
    <s v="Cobol,Assembler,IMS-DB,IMS-DC,DB2"/>
    <s v="BRAVO-MF-Rick"/>
    <s v="James Radtke"/>
    <x v="1"/>
    <x v="22"/>
    <x v="1"/>
    <x v="14"/>
    <s v="Nov-23"/>
    <x v="0"/>
    <n v="25"/>
    <m/>
    <m/>
    <m/>
    <m/>
    <m/>
    <m/>
    <m/>
    <m/>
    <m/>
    <m/>
    <m/>
    <m/>
    <m/>
    <m/>
    <n v="25"/>
    <m/>
    <m/>
    <m/>
    <m/>
    <m/>
    <m/>
    <m/>
  </r>
  <r>
    <x v="1"/>
    <s v="Maintenance"/>
    <m/>
    <s v="TL Management - Rudra"/>
    <s v="GRP-SE-BILLING-USAGE"/>
    <x v="1"/>
    <s v="Cobol, DB2, IMS DB"/>
    <s v="SE-BILLING-USAGE"/>
    <s v="Greg Painter"/>
    <x v="0"/>
    <x v="1"/>
    <x v="1"/>
    <x v="0"/>
    <s v="Ongoing"/>
    <x v="0"/>
    <m/>
    <m/>
    <m/>
    <m/>
    <m/>
    <m/>
    <m/>
    <m/>
    <m/>
    <m/>
    <m/>
    <n v="90"/>
    <n v="90"/>
    <n v="90"/>
    <n v="90"/>
    <n v="90"/>
    <n v="90"/>
    <n v="90"/>
    <n v="90"/>
    <n v="90"/>
    <n v="90"/>
    <n v="90"/>
    <n v="90"/>
  </r>
  <r>
    <x v="0"/>
    <s v="PID"/>
    <m/>
    <s v="409532 - SECMOD SDP SPI in text field"/>
    <s v="BOCRIS"/>
    <x v="1"/>
    <s v="Cobol, IMS-DC"/>
    <s v="SE-BILLING"/>
    <s v="Greg Painter"/>
    <x v="0"/>
    <x v="1"/>
    <x v="1"/>
    <x v="17"/>
    <s v="Feb-24"/>
    <x v="1"/>
    <n v="100"/>
    <m/>
    <m/>
    <m/>
    <m/>
    <m/>
    <m/>
    <m/>
    <m/>
    <m/>
    <m/>
    <m/>
    <m/>
    <m/>
    <m/>
    <m/>
    <m/>
    <n v="100"/>
    <n v="150"/>
    <n v="300"/>
    <n v="200"/>
    <n v="150"/>
    <n v="100"/>
  </r>
  <r>
    <x v="0"/>
    <s v="PID"/>
    <m/>
    <s v="409532 - SecMod SDP SPI in text field MAGTAPE"/>
    <s v="BOCRIS"/>
    <x v="1"/>
    <s v="Cobol, IMS-DC"/>
    <s v="SE-BILLING"/>
    <s v="Greg Painter"/>
    <x v="0"/>
    <x v="1"/>
    <x v="1"/>
    <x v="17"/>
    <s v="Feb-24"/>
    <x v="1"/>
    <n v="1295"/>
    <m/>
    <m/>
    <m/>
    <m/>
    <m/>
    <m/>
    <m/>
    <m/>
    <m/>
    <m/>
    <m/>
    <m/>
    <m/>
    <m/>
    <m/>
    <m/>
    <m/>
    <m/>
    <m/>
    <m/>
    <m/>
    <m/>
  </r>
  <r>
    <x v="1"/>
    <s v="RD"/>
    <m/>
    <s v="Monthly RD Bill-Trk Calendar updates "/>
    <s v="BILL TRK"/>
    <x v="1"/>
    <s v="Cobol"/>
    <s v="MW-Billing"/>
    <s v="Ruben Rodriguez "/>
    <x v="0"/>
    <x v="22"/>
    <x v="1"/>
    <x v="0"/>
    <s v="Ongoing"/>
    <x v="0"/>
    <m/>
    <m/>
    <m/>
    <m/>
    <m/>
    <m/>
    <m/>
    <m/>
    <m/>
    <m/>
    <m/>
    <n v="10"/>
    <n v="10"/>
    <n v="10"/>
    <n v="10"/>
    <n v="10"/>
    <n v="10"/>
    <n v="10"/>
    <n v="10"/>
    <n v="10"/>
    <n v="10"/>
    <n v="10"/>
    <n v="10"/>
  </r>
  <r>
    <x v="0"/>
    <s v="PID"/>
    <m/>
    <s v="409532 - SecMod SDP SPI in text field MAGTAPE"/>
    <s v="PULL BILL"/>
    <x v="1"/>
    <s v="Cobol, IMS DB"/>
    <s v="SE-BILLING"/>
    <s v="Greg Painter"/>
    <x v="0"/>
    <x v="1"/>
    <x v="1"/>
    <x v="17"/>
    <s v="Feb-24"/>
    <x v="1"/>
    <n v="120"/>
    <m/>
    <m/>
    <m/>
    <m/>
    <m/>
    <m/>
    <m/>
    <m/>
    <m/>
    <m/>
    <m/>
    <m/>
    <m/>
    <m/>
    <m/>
    <m/>
    <m/>
    <m/>
    <m/>
    <n v="60"/>
    <n v="40"/>
    <n v="20"/>
  </r>
  <r>
    <x v="1"/>
    <s v="Maintenance"/>
    <n v="25"/>
    <s v="Job Abends analysis and recovery"/>
    <s v="GRP-SE-BILLING"/>
    <x v="1"/>
    <s v="Cobol, IMS-DB, DB2"/>
    <s v="SE-BILLING"/>
    <s v="Greg Painter"/>
    <x v="0"/>
    <x v="1"/>
    <x v="1"/>
    <x v="0"/>
    <s v="Ongoing"/>
    <x v="0"/>
    <m/>
    <m/>
    <m/>
    <m/>
    <m/>
    <m/>
    <m/>
    <m/>
    <m/>
    <m/>
    <m/>
    <m/>
    <m/>
    <m/>
    <m/>
    <n v="90"/>
    <n v="90"/>
    <n v="90"/>
    <n v="80"/>
    <n v="80"/>
    <n v="80"/>
    <n v="80"/>
    <n v="80"/>
  </r>
  <r>
    <x v="1"/>
    <s v="Maintenance"/>
    <n v="25"/>
    <s v="Interfacing application queries and Client Queries"/>
    <s v="GRP-SE-BILLING"/>
    <x v="1"/>
    <s v="Cobol, IMS-DB, DB2"/>
    <s v="SE-BILLING"/>
    <s v="Greg Painter"/>
    <x v="0"/>
    <x v="1"/>
    <x v="1"/>
    <x v="0"/>
    <s v="Ongoing"/>
    <x v="0"/>
    <m/>
    <n v="50"/>
    <n v="50"/>
    <n v="50"/>
    <n v="50"/>
    <n v="50"/>
    <n v="50"/>
    <n v="50"/>
    <m/>
    <m/>
    <m/>
    <m/>
    <m/>
    <m/>
    <m/>
    <n v="5"/>
    <n v="8"/>
    <n v="25"/>
    <n v="8"/>
    <n v="8"/>
    <n v="8"/>
    <n v="8"/>
    <n v="8"/>
  </r>
  <r>
    <x v="1"/>
    <s v="Maintenance"/>
    <m/>
    <s v="EDOCS Maintainance"/>
    <s v="EDOCS"/>
    <x v="0"/>
    <s v=".NET, Java"/>
    <s v="MR-ETM-eDocs"/>
    <s v="Greg Painter"/>
    <x v="0"/>
    <x v="1"/>
    <x v="1"/>
    <x v="0"/>
    <s v="Ongoing"/>
    <x v="0"/>
    <m/>
    <m/>
    <m/>
    <m/>
    <m/>
    <m/>
    <m/>
    <m/>
    <m/>
    <m/>
    <m/>
    <n v="90"/>
    <n v="90"/>
    <n v="90"/>
    <n v="90"/>
    <n v="40"/>
    <n v="40"/>
    <n v="45"/>
    <n v="90"/>
    <n v="90"/>
    <n v="90"/>
    <n v="90"/>
    <n v="90"/>
  </r>
  <r>
    <x v="1"/>
    <s v="Maintenance"/>
    <m/>
    <s v="TL Management - Lalit"/>
    <s v="GRP-MW-Billing"/>
    <x v="1"/>
    <s v="Cobol, IMS-DB"/>
    <s v="MW-Billing"/>
    <s v="Ruben Rodriguez "/>
    <x v="0"/>
    <x v="22"/>
    <x v="1"/>
    <x v="0"/>
    <s v="Ongoing"/>
    <x v="0"/>
    <m/>
    <m/>
    <m/>
    <m/>
    <m/>
    <m/>
    <m/>
    <m/>
    <m/>
    <m/>
    <m/>
    <n v="90"/>
    <n v="90"/>
    <n v="90"/>
    <n v="90"/>
    <n v="90"/>
    <n v="90"/>
    <n v="90"/>
    <n v="90"/>
    <n v="90"/>
    <n v="90"/>
    <n v="90"/>
    <n v="90"/>
  </r>
  <r>
    <x v="0"/>
    <s v="PID"/>
    <m/>
    <s v="328680a 271 performance Measurement"/>
    <s v="ODUF"/>
    <x v="1"/>
    <s v="Cobol"/>
    <s v="SE-BILLING-CARE"/>
    <s v="Greg Painter"/>
    <x v="0"/>
    <x v="1"/>
    <x v="1"/>
    <x v="5"/>
    <s v="Nov-22"/>
    <x v="1"/>
    <n v="1500"/>
    <m/>
    <m/>
    <m/>
    <m/>
    <m/>
    <m/>
    <m/>
    <m/>
    <m/>
    <m/>
    <n v="100"/>
    <n v="100"/>
    <n v="500"/>
    <n v="500"/>
    <n v="150"/>
    <n v="50"/>
    <m/>
    <m/>
    <m/>
    <m/>
    <m/>
    <m/>
  </r>
  <r>
    <x v="1"/>
    <s v="Maintenance"/>
    <m/>
    <s v="PSA activities, Monthly &amp; quarterly reports activities, Compliance Activities such as Mylogins file population, RIM update etc, Weekly and Bi-weekly Meetings."/>
    <s v="GRP-CBS-ATTCRM-SBS"/>
    <x v="0"/>
    <s v="Java, Websphere"/>
    <s v="CBS-ATTCRM-SBS"/>
    <s v="James Koernig"/>
    <x v="1"/>
    <x v="13"/>
    <x v="5"/>
    <x v="0"/>
    <s v="Ongoing"/>
    <x v="0"/>
    <n v="3730"/>
    <m/>
    <m/>
    <m/>
    <m/>
    <m/>
    <m/>
    <m/>
    <m/>
    <m/>
    <m/>
    <n v="300"/>
    <n v="300"/>
    <n v="300"/>
    <n v="300"/>
    <n v="100"/>
    <n v="200"/>
    <n v="110"/>
    <n v="110"/>
    <n v="110"/>
    <n v="150"/>
    <n v="150"/>
    <n v="150"/>
  </r>
  <r>
    <x v="1"/>
    <s v="Maintenance"/>
    <m/>
    <s v="PSA activities, Monthly &amp; quarterly reports activities, Compliance Activities such as Mylogins file population, RIM update etc, Weekly and Bi-weekly Meetings."/>
    <s v="MOSS"/>
    <x v="0"/>
    <s v=".NET, VC++"/>
    <s v="MOSS"/>
    <s v="Greg Painter"/>
    <x v="0"/>
    <x v="14"/>
    <x v="5"/>
    <x v="0"/>
    <s v="Ongoing"/>
    <x v="0"/>
    <n v="3250"/>
    <m/>
    <m/>
    <m/>
    <m/>
    <m/>
    <m/>
    <m/>
    <m/>
    <m/>
    <m/>
    <n v="300"/>
    <n v="300"/>
    <n v="300"/>
    <n v="300"/>
    <n v="100"/>
    <n v="200"/>
    <n v="110"/>
    <n v="110"/>
    <n v="150"/>
    <n v="140"/>
    <n v="140"/>
    <n v="140"/>
  </r>
  <r>
    <x v="1"/>
    <s v="Maintenance"/>
    <n v="78"/>
    <s v="PSA activities, System Documantation,Certifications"/>
    <s v="GRP-SE-BILLING"/>
    <x v="1"/>
    <s v="Cobol, IMS-DB, DB2"/>
    <s v="SE-BILLING"/>
    <s v="Greg Painter"/>
    <x v="0"/>
    <x v="1"/>
    <x v="1"/>
    <x v="0"/>
    <s v="Ongoing"/>
    <x v="0"/>
    <m/>
    <m/>
    <m/>
    <m/>
    <m/>
    <m/>
    <m/>
    <m/>
    <m/>
    <m/>
    <m/>
    <m/>
    <m/>
    <m/>
    <m/>
    <n v="20"/>
    <n v="20"/>
    <n v="20"/>
    <n v="20"/>
    <n v="20"/>
    <n v="20"/>
    <n v="20"/>
    <n v="20"/>
  </r>
  <r>
    <x v="1"/>
    <s v="Maintenance"/>
    <n v="25"/>
    <s v="Monthly &amp; quarterly reports activities, Compliance Activities"/>
    <s v="GRP-SE-BILLING"/>
    <x v="1"/>
    <s v="Cobol, IMS-DB, DB2"/>
    <s v="SE-BILLING"/>
    <s v="Greg Painter"/>
    <x v="0"/>
    <x v="1"/>
    <x v="1"/>
    <x v="0"/>
    <s v="Ongoing"/>
    <x v="0"/>
    <m/>
    <m/>
    <m/>
    <m/>
    <m/>
    <m/>
    <m/>
    <m/>
    <m/>
    <m/>
    <n v="400"/>
    <n v="600"/>
    <n v="600"/>
    <n v="600"/>
    <n v="600"/>
    <n v="30"/>
    <n v="30"/>
    <n v="20"/>
    <n v="20"/>
    <n v="30"/>
    <n v="72"/>
    <n v="72"/>
    <n v="72"/>
  </r>
  <r>
    <x v="1"/>
    <s v="Maintenance"/>
    <n v="26"/>
    <s v="Job Abends analysis and recovery"/>
    <s v="GRP-SE-BILLING-CARE"/>
    <x v="1"/>
    <s v="Cobol, IMS-DC, DB2"/>
    <s v="SE-BILLING-CARE"/>
    <s v="Greg Painter"/>
    <x v="0"/>
    <x v="1"/>
    <x v="1"/>
    <x v="0"/>
    <s v="Ongoing"/>
    <x v="0"/>
    <m/>
    <n v="100"/>
    <n v="100"/>
    <n v="250"/>
    <n v="250"/>
    <n v="250"/>
    <n v="250"/>
    <n v="250"/>
    <m/>
    <m/>
    <m/>
    <m/>
    <m/>
    <m/>
    <m/>
    <n v="90"/>
    <n v="90"/>
    <n v="80"/>
    <n v="80"/>
    <n v="80"/>
    <n v="80"/>
    <n v="80"/>
    <n v="80"/>
  </r>
  <r>
    <x v="1"/>
    <s v="Maintenance"/>
    <n v="26"/>
    <s v="Interfacing application queries and Client Queries"/>
    <s v="GRP-SE-BILLING-CARE"/>
    <x v="1"/>
    <s v="Cobol, IMS-DC, DB2"/>
    <s v="SE-BILLING-CARE"/>
    <s v="Greg Painter"/>
    <x v="0"/>
    <x v="1"/>
    <x v="1"/>
    <x v="0"/>
    <s v="Ongoing"/>
    <x v="0"/>
    <m/>
    <n v="60"/>
    <n v="60"/>
    <n v="100"/>
    <n v="100"/>
    <n v="100"/>
    <n v="100"/>
    <n v="100"/>
    <m/>
    <m/>
    <m/>
    <m/>
    <m/>
    <m/>
    <m/>
    <n v="5"/>
    <n v="8"/>
    <n v="20"/>
    <n v="10"/>
    <n v="8"/>
    <n v="8"/>
    <n v="8"/>
    <n v="8"/>
  </r>
  <r>
    <x v="1"/>
    <s v="MWR"/>
    <m/>
    <s v="TAXING site W OOB - Analysis"/>
    <s v="TAXING"/>
    <x v="1"/>
    <s v="Cobol, DB2"/>
    <s v="SE-BILLING-CARE"/>
    <s v="Greg Painter"/>
    <x v="0"/>
    <x v="1"/>
    <x v="1"/>
    <x v="1"/>
    <s v="Dec-22"/>
    <x v="0"/>
    <n v="20"/>
    <m/>
    <m/>
    <m/>
    <m/>
    <m/>
    <m/>
    <m/>
    <m/>
    <m/>
    <m/>
    <m/>
    <m/>
    <m/>
    <m/>
    <m/>
    <n v="20"/>
    <m/>
    <m/>
    <s v=" "/>
    <m/>
    <m/>
    <m/>
  </r>
  <r>
    <x v="1"/>
    <s v="Maintenance"/>
    <n v="26"/>
    <s v="Monthly &amp; quarterly reports activities, Compliance Activities"/>
    <s v="GRP-SE-BILLING-CARE"/>
    <x v="1"/>
    <s v="Cobol, IMS-DC, DB2"/>
    <s v="SE-BILLING-CARE"/>
    <s v="Greg Painter"/>
    <x v="0"/>
    <x v="1"/>
    <x v="1"/>
    <x v="0"/>
    <s v="Ongoing"/>
    <x v="0"/>
    <m/>
    <n v="20"/>
    <n v="20"/>
    <n v="150"/>
    <n v="150"/>
    <n v="150"/>
    <n v="150"/>
    <n v="150"/>
    <n v="8"/>
    <m/>
    <n v="8"/>
    <n v="400"/>
    <n v="400"/>
    <n v="400"/>
    <n v="400"/>
    <n v="30"/>
    <n v="30"/>
    <n v="20"/>
    <n v="20"/>
    <n v="10"/>
    <n v="80"/>
    <n v="80"/>
    <n v="80"/>
  </r>
  <r>
    <x v="1"/>
    <s v="MWR"/>
    <m/>
    <s v="CMDS fix job when empty file"/>
    <s v="CMDS HQ"/>
    <x v="1"/>
    <s v="Cobol"/>
    <s v="SE-BILLING-USAGE"/>
    <s v="Greg Painter"/>
    <x v="0"/>
    <x v="1"/>
    <x v="1"/>
    <x v="1"/>
    <s v="Dec-22"/>
    <x v="0"/>
    <n v="110"/>
    <m/>
    <m/>
    <m/>
    <m/>
    <m/>
    <m/>
    <m/>
    <m/>
    <m/>
    <m/>
    <m/>
    <m/>
    <m/>
    <m/>
    <m/>
    <n v="40"/>
    <n v="40"/>
    <m/>
    <m/>
    <m/>
    <m/>
    <m/>
  </r>
  <r>
    <x v="1"/>
    <s v="Maintenance"/>
    <m/>
    <s v="Auto Letters Maintenance"/>
    <s v="Auto Letters"/>
    <x v="0"/>
    <s v="Java"/>
    <s v="PUNE-MR-GRP2"/>
    <s v="James Radtke"/>
    <x v="1"/>
    <x v="1"/>
    <x v="1"/>
    <x v="0"/>
    <s v="Ongoing"/>
    <x v="0"/>
    <m/>
    <m/>
    <m/>
    <m/>
    <m/>
    <m/>
    <m/>
    <m/>
    <m/>
    <m/>
    <m/>
    <n v="90"/>
    <n v="90"/>
    <n v="90"/>
    <n v="90"/>
    <n v="30"/>
    <n v="30"/>
    <n v="30"/>
    <n v="30"/>
    <n v="30"/>
    <n v="30"/>
    <n v="30"/>
    <n v="30"/>
  </r>
  <r>
    <x v="1"/>
    <s v="Maintenance"/>
    <m/>
    <s v="Auto Letters GI Upgrade, Vulnabilities, Cloud Maintainance"/>
    <s v="Auto Letters"/>
    <x v="0"/>
    <s v="Java"/>
    <s v="PUNE-MR-GRP2"/>
    <s v="James Radtke"/>
    <x v="1"/>
    <x v="1"/>
    <x v="1"/>
    <x v="0"/>
    <s v="Ongoing"/>
    <x v="0"/>
    <m/>
    <m/>
    <m/>
    <m/>
    <m/>
    <m/>
    <m/>
    <m/>
    <m/>
    <m/>
    <m/>
    <n v="30"/>
    <n v="30"/>
    <n v="30"/>
    <n v="30"/>
    <n v="30"/>
    <n v="30"/>
    <n v="30"/>
    <n v="30"/>
    <n v="30"/>
    <n v="30"/>
    <n v="30"/>
    <n v="30"/>
  </r>
  <r>
    <x v="1"/>
    <s v="Maintenance"/>
    <m/>
    <s v="MFTS Maintenance, Cloud activities"/>
    <s v="MFTS"/>
    <x v="0"/>
    <s v="Java"/>
    <s v="PUNE-MR-GRP2"/>
    <s v="Greg Painter"/>
    <x v="0"/>
    <x v="1"/>
    <x v="1"/>
    <x v="0"/>
    <s v="Ongoing"/>
    <x v="0"/>
    <m/>
    <m/>
    <m/>
    <m/>
    <m/>
    <m/>
    <m/>
    <m/>
    <m/>
    <m/>
    <m/>
    <n v="40"/>
    <n v="40"/>
    <n v="40"/>
    <n v="40"/>
    <n v="20"/>
    <n v="20"/>
    <n v="20"/>
    <n v="40"/>
    <n v="40"/>
    <n v="40"/>
    <n v="40"/>
    <n v="40"/>
  </r>
  <r>
    <x v="1"/>
    <s v="Maintenance"/>
    <m/>
    <s v="SOLS Maintance, Cloud activities "/>
    <s v="SOLS"/>
    <x v="0"/>
    <s v="Java"/>
    <s v="PUNE-MR-GRP2"/>
    <s v="James Radtke"/>
    <x v="1"/>
    <x v="1"/>
    <x v="1"/>
    <x v="0"/>
    <s v="Ongoing"/>
    <x v="0"/>
    <m/>
    <m/>
    <m/>
    <m/>
    <m/>
    <m/>
    <m/>
    <m/>
    <m/>
    <m/>
    <m/>
    <n v="40"/>
    <n v="40"/>
    <n v="40"/>
    <n v="40"/>
    <n v="40"/>
    <n v="40"/>
    <n v="40"/>
    <n v="40"/>
    <n v="40"/>
    <n v="40"/>
    <n v="40"/>
    <n v="40"/>
  </r>
  <r>
    <x v="1"/>
    <s v="MWR"/>
    <m/>
    <s v="ACCT INTF - Eliminate U4000 Abend in RF55B73 "/>
    <s v="ACCT-Interfaces Billing"/>
    <x v="1"/>
    <s v="Cobol"/>
    <s v="SE-BILLING-USAGE"/>
    <s v="Greg Painter"/>
    <x v="0"/>
    <x v="1"/>
    <x v="1"/>
    <x v="16"/>
    <s v="Jul-23"/>
    <x v="0"/>
    <n v="180"/>
    <m/>
    <m/>
    <m/>
    <m/>
    <m/>
    <m/>
    <m/>
    <m/>
    <m/>
    <m/>
    <m/>
    <m/>
    <m/>
    <m/>
    <n v="90"/>
    <m/>
    <m/>
    <m/>
    <m/>
    <m/>
    <m/>
    <n v="90"/>
  </r>
  <r>
    <x v="1"/>
    <s v="Maintenance"/>
    <m/>
    <s v="Metasolv, TME Bonding, TBS/T Maintance"/>
    <s v="Metasolv"/>
    <x v="0"/>
    <s v="Java"/>
    <s v="PUNE-MR-GRP2"/>
    <s v="James Koernig"/>
    <x v="1"/>
    <x v="1"/>
    <x v="1"/>
    <x v="0"/>
    <s v="Ongoing"/>
    <x v="0"/>
    <m/>
    <m/>
    <m/>
    <m/>
    <m/>
    <m/>
    <m/>
    <m/>
    <m/>
    <m/>
    <m/>
    <n v="90"/>
    <n v="90"/>
    <n v="90"/>
    <n v="90"/>
    <n v="90"/>
    <n v="90"/>
    <n v="90"/>
    <n v="90"/>
    <n v="90"/>
    <n v="90"/>
    <n v="90"/>
    <n v="90"/>
  </r>
  <r>
    <x v="1"/>
    <s v="MWR"/>
    <m/>
    <s v="CBR-MF failure in RK01B55 due to package usoc"/>
    <s v="CBR - MF"/>
    <x v="1"/>
    <s v="COBOL,DB2,IMS DB"/>
    <s v="SE-BILLING-CARE"/>
    <s v="Greg Painter"/>
    <x v="0"/>
    <x v="1"/>
    <x v="1"/>
    <x v="3"/>
    <s v="On hold"/>
    <x v="1"/>
    <n v="80"/>
    <m/>
    <m/>
    <m/>
    <m/>
    <m/>
    <m/>
    <m/>
    <m/>
    <m/>
    <m/>
    <m/>
    <m/>
    <m/>
    <n v="10"/>
    <n v="30"/>
    <n v="30"/>
    <n v="10"/>
    <m/>
    <m/>
    <m/>
    <m/>
    <m/>
  </r>
  <r>
    <x v="1"/>
    <s v="MWR"/>
    <m/>
    <s v="EDI-BILLING - investigate AOTS"/>
    <s v="EDI-BILLING"/>
    <x v="1"/>
    <s v="Cobol"/>
    <s v="SE-BILLING"/>
    <s v="Greg Painter"/>
    <x v="0"/>
    <x v="1"/>
    <x v="1"/>
    <x v="3"/>
    <s v="On hold"/>
    <x v="1"/>
    <n v="80"/>
    <m/>
    <m/>
    <m/>
    <m/>
    <m/>
    <m/>
    <m/>
    <m/>
    <m/>
    <m/>
    <m/>
    <m/>
    <m/>
    <m/>
    <n v="10"/>
    <n v="30"/>
    <n v="30"/>
    <n v="10"/>
    <m/>
    <m/>
    <m/>
    <m/>
  </r>
  <r>
    <x v="1"/>
    <s v="MWR"/>
    <m/>
    <s v="BIG HQ - RK22B40 analysis of bad header"/>
    <s v="BIG-HQ"/>
    <x v="1"/>
    <s v="Cobol"/>
    <s v="SE-BILLING-USAGE"/>
    <s v="Greg Painter"/>
    <x v="0"/>
    <x v="1"/>
    <x v="1"/>
    <x v="3"/>
    <s v="On hold"/>
    <x v="1"/>
    <n v="100"/>
    <m/>
    <m/>
    <m/>
    <m/>
    <m/>
    <m/>
    <m/>
    <m/>
    <m/>
    <m/>
    <m/>
    <m/>
    <m/>
    <n v="10"/>
    <n v="30"/>
    <n v="30"/>
    <n v="30"/>
    <m/>
    <m/>
    <m/>
    <m/>
    <m/>
  </r>
  <r>
    <x v="1"/>
    <s v="MWR"/>
    <m/>
    <s v="FDB - test June balances being added to current UNE POB file"/>
    <s v="FDB"/>
    <x v="1"/>
    <s v="Cobol, DB2"/>
    <s v="SE-BILLING-USAGE"/>
    <s v="Greg Painter"/>
    <x v="0"/>
    <x v="1"/>
    <x v="1"/>
    <x v="19"/>
    <s v="Apr-23"/>
    <x v="0"/>
    <n v="180"/>
    <m/>
    <m/>
    <m/>
    <m/>
    <m/>
    <m/>
    <m/>
    <m/>
    <m/>
    <m/>
    <m/>
    <m/>
    <m/>
    <n v="10"/>
    <s v=" "/>
    <n v="10"/>
    <n v="10"/>
    <n v="10"/>
    <n v="80"/>
    <n v="70"/>
    <m/>
    <m/>
  </r>
  <r>
    <x v="1"/>
    <s v="MWR"/>
    <m/>
    <s v="BOCRIS - BOES IND 1 testing"/>
    <s v="BOCRIS"/>
    <x v="1"/>
    <s v="Cobol, IMS-DC"/>
    <s v="SE-BILLING"/>
    <s v="Greg Painter"/>
    <x v="0"/>
    <x v="1"/>
    <x v="1"/>
    <x v="3"/>
    <s v="On hold"/>
    <x v="1"/>
    <n v="200"/>
    <m/>
    <m/>
    <m/>
    <m/>
    <m/>
    <m/>
    <m/>
    <m/>
    <m/>
    <m/>
    <m/>
    <m/>
    <m/>
    <m/>
    <m/>
    <m/>
    <n v="10"/>
    <n v="20"/>
    <n v="80"/>
    <n v="70"/>
    <m/>
    <m/>
  </r>
  <r>
    <x v="1"/>
    <s v="MWR"/>
    <m/>
    <s v="BILL CALC - TN BSLD audit data pull"/>
    <s v="BILL-CALCULATE"/>
    <x v="1"/>
    <s v="Cobol, DB2"/>
    <s v="SE-BILLING-CARE"/>
    <s v="Greg Painter"/>
    <x v="0"/>
    <x v="1"/>
    <x v="1"/>
    <x v="3"/>
    <s v="On hold"/>
    <x v="1"/>
    <n v="100"/>
    <m/>
    <m/>
    <m/>
    <m/>
    <m/>
    <m/>
    <m/>
    <m/>
    <m/>
    <m/>
    <m/>
    <m/>
    <m/>
    <m/>
    <m/>
    <m/>
    <n v="10"/>
    <n v="10"/>
    <n v="40"/>
    <n v="40"/>
    <m/>
    <m/>
  </r>
  <r>
    <x v="1"/>
    <s v="Maintenance"/>
    <m/>
    <s v="PSA activities, Quarterly reports activities, Compliance Activities such as Mylogins file population, RIM update etc,Monthly market migration for TLG, Work request, Client USH tickets"/>
    <s v="CARAT"/>
    <x v="0"/>
    <s v="Hadoop, Java"/>
    <s v="CARAT"/>
    <s v="Greg Painter"/>
    <x v="0"/>
    <x v="12"/>
    <x v="5"/>
    <x v="0"/>
    <s v="Ongoing"/>
    <x v="0"/>
    <n v="1120"/>
    <m/>
    <m/>
    <m/>
    <m/>
    <m/>
    <m/>
    <m/>
    <m/>
    <m/>
    <m/>
    <m/>
    <m/>
    <m/>
    <m/>
    <n v="140"/>
    <n v="140"/>
    <n v="120"/>
    <n v="140"/>
    <n v="140"/>
    <n v="150"/>
    <n v="150"/>
    <n v="150"/>
  </r>
  <r>
    <x v="1"/>
    <s v="MWR"/>
    <m/>
    <s v="2009234 - NDM Failures - Monthly MWR"/>
    <s v="FDB"/>
    <x v="1"/>
    <s v="Cobol, DB2"/>
    <s v="SE-BILLING-USAGE"/>
    <s v="Greg Painter"/>
    <x v="0"/>
    <x v="1"/>
    <x v="1"/>
    <x v="10"/>
    <s v="Dec-23"/>
    <x v="0"/>
    <m/>
    <m/>
    <m/>
    <m/>
    <m/>
    <m/>
    <m/>
    <m/>
    <m/>
    <m/>
    <m/>
    <m/>
    <m/>
    <m/>
    <m/>
    <n v="30"/>
    <n v="10"/>
    <n v="10"/>
    <n v="10"/>
    <n v="10"/>
    <n v="100"/>
    <n v="100"/>
    <n v="100"/>
  </r>
  <r>
    <x v="1"/>
    <s v="MWR"/>
    <m/>
    <s v="2007501 - AAN-CRIS - update email list"/>
    <s v="AAN-CRIS"/>
    <x v="1"/>
    <s v="Cobol"/>
    <s v="SE-BILLING-CARE"/>
    <s v="Greg Painter"/>
    <x v="0"/>
    <x v="1"/>
    <x v="1"/>
    <x v="3"/>
    <s v="On hold"/>
    <x v="1"/>
    <n v="100"/>
    <m/>
    <m/>
    <m/>
    <m/>
    <m/>
    <m/>
    <m/>
    <m/>
    <m/>
    <m/>
    <m/>
    <m/>
    <m/>
    <m/>
    <m/>
    <m/>
    <m/>
    <n v="100"/>
    <m/>
    <m/>
    <m/>
    <m/>
  </r>
  <r>
    <x v="1"/>
    <s v="MWR"/>
    <m/>
    <s v="2008770 - FDB - test tax account code change with Stellar"/>
    <s v="FDB"/>
    <x v="1"/>
    <s v="Cobol, DB2"/>
    <s v="SE-BILLING-USAGE"/>
    <s v="Greg Painter"/>
    <x v="0"/>
    <x v="1"/>
    <x v="1"/>
    <x v="19"/>
    <s v="Apr-23"/>
    <x v="0"/>
    <n v="500"/>
    <m/>
    <m/>
    <m/>
    <m/>
    <m/>
    <m/>
    <m/>
    <m/>
    <m/>
    <m/>
    <m/>
    <m/>
    <m/>
    <m/>
    <m/>
    <n v="100"/>
    <n v="50"/>
    <n v="50"/>
    <n v="150"/>
    <n v="100"/>
    <n v="50"/>
    <m/>
  </r>
  <r>
    <x v="1"/>
    <s v="MWR"/>
    <m/>
    <s v="MWR 2010100 - MODX - Yearly Voltage update"/>
    <s v="MODX"/>
    <x v="1"/>
    <s v="Cobol, IMS-DB"/>
    <s v="BRAVO-MF-Rick"/>
    <s v="James Radtke"/>
    <x v="1"/>
    <x v="22"/>
    <x v="1"/>
    <x v="5"/>
    <s v="Nov-22"/>
    <x v="0"/>
    <n v="10"/>
    <m/>
    <m/>
    <m/>
    <m/>
    <m/>
    <m/>
    <m/>
    <m/>
    <m/>
    <m/>
    <m/>
    <m/>
    <m/>
    <m/>
    <n v="10"/>
    <m/>
    <m/>
    <m/>
    <m/>
    <m/>
    <m/>
    <m/>
  </r>
  <r>
    <x v="1"/>
    <s v="Maintenance"/>
    <m/>
    <s v="Dallas 2022 MIT Mainframe DR Exercise for 5 ACIS Customer application"/>
    <s v="ACIS-CI"/>
    <x v="1"/>
    <s v="Cobol,Assembler,IMS-DB,IMS-DC,DB2"/>
    <s v="BRAVO-MF-Rick"/>
    <s v="James Radtke"/>
    <x v="1"/>
    <x v="22"/>
    <x v="1"/>
    <x v="5"/>
    <s v="Nov-22"/>
    <x v="0"/>
    <m/>
    <m/>
    <m/>
    <m/>
    <m/>
    <m/>
    <m/>
    <m/>
    <m/>
    <m/>
    <m/>
    <m/>
    <m/>
    <m/>
    <m/>
    <n v="20"/>
    <m/>
    <m/>
    <m/>
    <m/>
    <m/>
    <m/>
    <m/>
  </r>
  <r>
    <x v="1"/>
    <s v="Maintenance"/>
    <m/>
    <s v="PSA activities, Monthly &amp; weekly reports activities, Compliance Activities, MOTS update, System Documentation,  Recovery, AVT scans, client queries, Interface queries"/>
    <s v="GRP-MW-ERP-Group"/>
    <x v="1"/>
    <s v="Cobol, DB2"/>
    <s v="MW-ERP-Group"/>
    <s v="Ruben Rodriguez "/>
    <x v="0"/>
    <x v="22"/>
    <x v="1"/>
    <x v="0"/>
    <s v="Ongoing"/>
    <x v="0"/>
    <m/>
    <m/>
    <m/>
    <m/>
    <m/>
    <m/>
    <m/>
    <m/>
    <m/>
    <m/>
    <m/>
    <n v="360"/>
    <n v="360"/>
    <n v="360"/>
    <n v="360"/>
    <n v="45"/>
    <n v="45"/>
    <n v="40"/>
    <n v="40"/>
    <n v="40"/>
    <n v="40"/>
    <n v="40"/>
    <n v="40"/>
  </r>
  <r>
    <x v="0"/>
    <s v="PID"/>
    <m/>
    <s v="PID413159 -- IL NPA 618 overlay with NPA 730 for NPA Relief "/>
    <s v="CAMPS"/>
    <x v="1"/>
    <s v="Cobol, IMS-DB"/>
    <s v="MW Usage"/>
    <s v="Ruben Rodriguez "/>
    <x v="0"/>
    <x v="7"/>
    <x v="3"/>
    <x v="15"/>
    <s v="Jun-23"/>
    <x v="0"/>
    <n v="530"/>
    <m/>
    <m/>
    <m/>
    <m/>
    <m/>
    <m/>
    <m/>
    <m/>
    <m/>
    <m/>
    <m/>
    <m/>
    <m/>
    <m/>
    <n v="10"/>
    <n v="10"/>
    <n v="40"/>
    <n v="90"/>
    <n v="100"/>
    <n v="100"/>
    <n v="110"/>
    <n v="90"/>
  </r>
  <r>
    <x v="0"/>
    <s v="PID"/>
    <m/>
    <s v="PID413159 -- IL NPA 618 overlay with NPA 730 for NPA Relief "/>
    <s v="CLYDE"/>
    <x v="1"/>
    <s v="Cobol, IMS-DB"/>
    <s v="MW Usage"/>
    <s v="Ruben Rodriguez "/>
    <x v="0"/>
    <x v="7"/>
    <x v="3"/>
    <x v="15"/>
    <s v="Jun-23"/>
    <x v="0"/>
    <n v="205"/>
    <m/>
    <m/>
    <m/>
    <m/>
    <m/>
    <m/>
    <m/>
    <m/>
    <m/>
    <m/>
    <m/>
    <m/>
    <m/>
    <m/>
    <n v="5"/>
    <n v="5"/>
    <n v="5"/>
    <n v="5"/>
    <n v="45"/>
    <n v="60"/>
    <n v="50"/>
    <n v="30"/>
  </r>
  <r>
    <x v="0"/>
    <s v="PID"/>
    <m/>
    <s v="PID413159 -- IL NPA 618 overlay with NPA 730 for NPA Relief "/>
    <s v="LOCAL FICHE"/>
    <x v="1"/>
    <s v="Cobol, DB2"/>
    <s v="MW Usage"/>
    <s v="Ruben Rodriguez "/>
    <x v="0"/>
    <x v="7"/>
    <x v="3"/>
    <x v="15"/>
    <s v="Jun-23"/>
    <x v="0"/>
    <n v="120"/>
    <m/>
    <m/>
    <m/>
    <m/>
    <m/>
    <m/>
    <m/>
    <m/>
    <m/>
    <m/>
    <m/>
    <m/>
    <m/>
    <m/>
    <n v="5"/>
    <n v="5"/>
    <n v="5"/>
    <n v="10"/>
    <n v="30"/>
    <n v="35"/>
    <n v="20"/>
    <n v="10"/>
  </r>
  <r>
    <x v="0"/>
    <s v="PID"/>
    <m/>
    <s v="PID 413008, PMT 507233 Telco West biller Enhance 911 Data to reporting "/>
    <s v="RAP"/>
    <x v="1"/>
    <s v="Cobol, DB2"/>
    <s v="JW"/>
    <s v="Ruben Rodriguez "/>
    <x v="0"/>
    <x v="21"/>
    <x v="1"/>
    <x v="15"/>
    <s v="Jun-23"/>
    <x v="0"/>
    <n v="1570"/>
    <m/>
    <m/>
    <m/>
    <m/>
    <m/>
    <m/>
    <m/>
    <m/>
    <m/>
    <m/>
    <m/>
    <m/>
    <m/>
    <m/>
    <n v="80"/>
    <n v="150"/>
    <n v="250"/>
    <n v="250"/>
    <n v="250"/>
    <n v="250"/>
    <n v="200"/>
    <n v="140"/>
  </r>
  <r>
    <x v="0"/>
    <s v="PID"/>
    <m/>
    <s v="PID 413008, PMT 507233 Telco West biller Enhance 911 Data to reporting "/>
    <s v="PR"/>
    <x v="1"/>
    <s v="Cobol, DB2"/>
    <s v="JW"/>
    <s v="Ruben Rodriguez "/>
    <x v="0"/>
    <x v="21"/>
    <x v="1"/>
    <x v="15"/>
    <s v="Jun-23"/>
    <x v="0"/>
    <n v="195"/>
    <m/>
    <m/>
    <m/>
    <m/>
    <m/>
    <m/>
    <m/>
    <m/>
    <m/>
    <m/>
    <m/>
    <m/>
    <m/>
    <m/>
    <n v="5"/>
    <n v="30"/>
    <n v="30"/>
    <n v="40"/>
    <n v="30"/>
    <n v="10"/>
    <n v="30"/>
    <n v="20"/>
  </r>
  <r>
    <x v="0"/>
    <s v="PID"/>
    <m/>
    <s v="PID 413008, PMT 507233 Telco West biller Enhance 911 Data to reporting "/>
    <s v="RA"/>
    <x v="1"/>
    <s v="Cobol, DB2"/>
    <s v="JW"/>
    <s v="Ruben Rodriguez "/>
    <x v="0"/>
    <x v="21"/>
    <x v="1"/>
    <x v="15"/>
    <s v="Jun-23"/>
    <x v="0"/>
    <n v="195"/>
    <m/>
    <m/>
    <m/>
    <m/>
    <m/>
    <m/>
    <m/>
    <m/>
    <m/>
    <m/>
    <m/>
    <m/>
    <m/>
    <m/>
    <n v="5"/>
    <n v="30"/>
    <n v="30"/>
    <n v="40"/>
    <n v="30"/>
    <n v="10"/>
    <n v="30"/>
    <n v="20"/>
  </r>
  <r>
    <x v="0"/>
    <s v="PID"/>
    <m/>
    <s v="PID 413008, PMT 507233 Telco West biller Enhance 911 Data to reporting "/>
    <s v="AIM"/>
    <x v="1"/>
    <s v="Cobol, DB2"/>
    <s v="JW"/>
    <s v="Ruben Rodriguez "/>
    <x v="0"/>
    <x v="21"/>
    <x v="1"/>
    <x v="15"/>
    <s v="Jun-23"/>
    <x v="0"/>
    <n v="240"/>
    <m/>
    <m/>
    <m/>
    <m/>
    <m/>
    <m/>
    <m/>
    <m/>
    <m/>
    <m/>
    <m/>
    <m/>
    <m/>
    <m/>
    <n v="10"/>
    <n v="30"/>
    <n v="30"/>
    <n v="30"/>
    <n v="40"/>
    <n v="40"/>
    <n v="40"/>
    <n v="20"/>
  </r>
  <r>
    <x v="0"/>
    <s v="PID"/>
    <m/>
    <s v="PID 413008, PMT 507233 Telco West biller Enhance 911 Data to reporting "/>
    <s v="ADJUST"/>
    <x v="1"/>
    <s v="Cobol, DB2"/>
    <s v="JW"/>
    <s v="Ruben Rodriguez "/>
    <x v="0"/>
    <x v="21"/>
    <x v="1"/>
    <x v="15"/>
    <s v="Jun-23"/>
    <x v="0"/>
    <n v="240"/>
    <m/>
    <m/>
    <m/>
    <m/>
    <m/>
    <m/>
    <m/>
    <m/>
    <m/>
    <m/>
    <m/>
    <m/>
    <m/>
    <m/>
    <n v="10"/>
    <n v="30"/>
    <n v="30"/>
    <n v="30"/>
    <n v="40"/>
    <n v="40"/>
    <n v="40"/>
    <n v="20"/>
  </r>
  <r>
    <x v="1"/>
    <s v="MWR"/>
    <m/>
    <s v="MWR 2010099 ACIS-CI - Annual Voltage Password Change "/>
    <s v="ACIS-CI"/>
    <x v="1"/>
    <s v="Cobol,Assembler,IMS-DB,IMS-DC,DB2"/>
    <s v="BRAVO-MF-Rick"/>
    <s v="James Radtke"/>
    <x v="1"/>
    <x v="22"/>
    <x v="1"/>
    <x v="5"/>
    <s v="Nov-22"/>
    <x v="0"/>
    <n v="10"/>
    <m/>
    <m/>
    <m/>
    <m/>
    <m/>
    <m/>
    <m/>
    <m/>
    <m/>
    <m/>
    <m/>
    <m/>
    <m/>
    <m/>
    <n v="10"/>
    <m/>
    <m/>
    <m/>
    <m/>
    <m/>
    <m/>
    <m/>
  </r>
  <r>
    <x v="1"/>
    <s v="Maintenance"/>
    <m/>
    <s v="Cloud work(GI + DB VM + DB patching + CRO + Adhoc), PWD renewal, Vulnearbilities "/>
    <s v="RBS"/>
    <x v="1"/>
    <s v="Cobol,DB2,CICS"/>
    <s v="MW-Billing"/>
    <s v="Ruben Rodriguez "/>
    <x v="0"/>
    <x v="22"/>
    <x v="1"/>
    <x v="0"/>
    <s v="Ongoing"/>
    <x v="0"/>
    <m/>
    <m/>
    <m/>
    <m/>
    <m/>
    <m/>
    <m/>
    <m/>
    <m/>
    <m/>
    <m/>
    <n v="90"/>
    <n v="90"/>
    <n v="90"/>
    <n v="90"/>
    <n v="30"/>
    <n v="30"/>
    <n v="30"/>
    <n v="30"/>
    <n v="30"/>
    <n v="30"/>
    <n v="30"/>
    <n v="30"/>
  </r>
  <r>
    <x v="1"/>
    <s v="Maintenance"/>
    <n v="1"/>
    <s v="Missing Usage queries from carrier/interafce, Prod abend support, RTS support,Reccurings meetings,UPSE online support,Live defects"/>
    <s v="UPSE-SWBT/PB"/>
    <x v="0"/>
    <s v="Proc C"/>
    <s v="JW"/>
    <s v="Ruben Rodriguez "/>
    <x v="0"/>
    <x v="21"/>
    <x v="1"/>
    <x v="0"/>
    <s v="Ongoing"/>
    <x v="0"/>
    <s v=" "/>
    <m/>
    <m/>
    <m/>
    <m/>
    <m/>
    <m/>
    <m/>
    <m/>
    <m/>
    <m/>
    <m/>
    <m/>
    <m/>
    <m/>
    <n v="90"/>
    <n v="90"/>
    <n v="90"/>
    <n v="90"/>
    <n v="90"/>
    <n v="90"/>
    <n v="90"/>
    <n v="90"/>
  </r>
  <r>
    <x v="1"/>
    <s v="Maintenance"/>
    <n v="1"/>
    <s v="Compliance task,Mots Update,RIM validations,SPI data discoveries,SA Activities,Certifications, System documenations"/>
    <s v="UPSE-SWBT/PB"/>
    <x v="0"/>
    <s v="Proc C"/>
    <s v="JW"/>
    <s v="Ruben Rodriguez "/>
    <x v="0"/>
    <x v="21"/>
    <x v="1"/>
    <x v="0"/>
    <s v="Ongoing"/>
    <x v="0"/>
    <s v=" "/>
    <m/>
    <m/>
    <m/>
    <m/>
    <m/>
    <m/>
    <m/>
    <m/>
    <m/>
    <m/>
    <m/>
    <m/>
    <m/>
    <m/>
    <n v="20"/>
    <n v="20"/>
    <n v="20"/>
    <n v="20"/>
    <n v="20"/>
    <n v="20"/>
    <n v="20"/>
    <n v="20"/>
  </r>
  <r>
    <x v="1"/>
    <s v="Maintenance"/>
    <n v="13"/>
    <s v="Adjustments/Revenue queries from client,Jouranls queries from At&amp;t finance team,Interfacing apps queries, Prod job abend support,AVT Scans support,Monthly, yearly tasks, RTS support,Reccurings meetings,Live defects, process/Job improvement, SOX Audits requests, DR activities, Release support irrespective of Project impact"/>
    <s v="GRP-JW"/>
    <x v="1"/>
    <s v="Cobol, DB2"/>
    <s v="JW"/>
    <s v="Ruben Rodriguez "/>
    <x v="0"/>
    <x v="21"/>
    <x v="1"/>
    <x v="0"/>
    <s v="Ongoing"/>
    <x v="0"/>
    <s v=" "/>
    <m/>
    <m/>
    <m/>
    <m/>
    <m/>
    <m/>
    <m/>
    <m/>
    <m/>
    <m/>
    <m/>
    <m/>
    <m/>
    <m/>
    <n v="230"/>
    <n v="230"/>
    <n v="90"/>
    <n v="90"/>
    <n v="230"/>
    <n v="390"/>
    <n v="390"/>
    <n v="460"/>
  </r>
  <r>
    <x v="1"/>
    <s v="RD"/>
    <n v="1"/>
    <s v="RD1145 - CTC and DB2 table update"/>
    <s v="PR"/>
    <x v="1"/>
    <s v="Cobol, DB2"/>
    <s v="JW"/>
    <s v="Ruben Rodriguez "/>
    <x v="0"/>
    <x v="21"/>
    <x v="1"/>
    <x v="0"/>
    <s v="Ongoing"/>
    <x v="0"/>
    <n v="40"/>
    <m/>
    <m/>
    <m/>
    <m/>
    <m/>
    <m/>
    <m/>
    <m/>
    <m/>
    <m/>
    <m/>
    <m/>
    <m/>
    <m/>
    <n v="40"/>
    <n v="40"/>
    <n v="40"/>
    <n v="40"/>
    <n v="40"/>
    <n v="40"/>
    <n v="40"/>
    <n v="40"/>
  </r>
  <r>
    <x v="1"/>
    <s v="RD"/>
    <n v="1"/>
    <s v="RD506 - BAIF/CCA table update"/>
    <s v="C/CA"/>
    <x v="1"/>
    <s v="Cobol, DB2"/>
    <s v="JW"/>
    <s v="Ruben Rodriguez "/>
    <x v="0"/>
    <x v="21"/>
    <x v="1"/>
    <x v="0"/>
    <s v="Ongoing"/>
    <x v="0"/>
    <n v="15"/>
    <m/>
    <m/>
    <m/>
    <m/>
    <m/>
    <m/>
    <m/>
    <m/>
    <m/>
    <m/>
    <m/>
    <m/>
    <m/>
    <m/>
    <n v="15"/>
    <n v="15"/>
    <n v="0"/>
    <n v="0"/>
    <n v="15"/>
    <n v="15"/>
    <n v="15"/>
    <n v="15"/>
  </r>
  <r>
    <x v="0"/>
    <s v="SMB"/>
    <n v="1"/>
    <s v="SMB #2007423 Vista Mobility - VDMS interface changes"/>
    <s v="LSB"/>
    <x v="0"/>
    <s v="Power Builder, Sybase"/>
    <s v="MW Usage"/>
    <s v="Ruben Rodriguez "/>
    <x v="0"/>
    <x v="7"/>
    <x v="3"/>
    <x v="5"/>
    <s v="Nov-22"/>
    <x v="0"/>
    <n v="90"/>
    <m/>
    <m/>
    <m/>
    <m/>
    <m/>
    <m/>
    <m/>
    <m/>
    <m/>
    <m/>
    <m/>
    <m/>
    <m/>
    <m/>
    <n v="10"/>
    <n v="5"/>
    <m/>
    <m/>
    <m/>
    <m/>
    <m/>
    <m/>
  </r>
  <r>
    <x v="1"/>
    <s v="Maintenance"/>
    <n v="16"/>
    <s v="ST Defect /RTS Defect/RTS support"/>
    <s v="GRP-West Usage"/>
    <x v="1"/>
    <s v="Cobol, DB2"/>
    <s v="West Usage"/>
    <s v="Ruben Rodriguez "/>
    <x v="0"/>
    <x v="7"/>
    <x v="3"/>
    <x v="0"/>
    <s v="Ongoing"/>
    <x v="0"/>
    <m/>
    <m/>
    <m/>
    <m/>
    <m/>
    <m/>
    <m/>
    <m/>
    <m/>
    <m/>
    <m/>
    <m/>
    <m/>
    <m/>
    <m/>
    <n v="20"/>
    <n v="20"/>
    <n v="10"/>
    <n v="10"/>
    <n v="10"/>
    <n v="10"/>
    <n v="10"/>
    <n v="10"/>
  </r>
  <r>
    <x v="1"/>
    <s v="Maintenance"/>
    <n v="16"/>
    <s v="Working Session, Daily Huddle, Weekly/Bi-weekly Meetings"/>
    <s v="GRP-West Usage"/>
    <x v="1"/>
    <s v="Cobol, DB2"/>
    <s v="West Usage"/>
    <s v="Ruben Rodriguez "/>
    <x v="0"/>
    <x v="7"/>
    <x v="3"/>
    <x v="0"/>
    <s v="Ongoing"/>
    <x v="0"/>
    <m/>
    <m/>
    <m/>
    <m/>
    <m/>
    <m/>
    <m/>
    <m/>
    <m/>
    <m/>
    <m/>
    <m/>
    <m/>
    <m/>
    <m/>
    <n v="40"/>
    <n v="40"/>
    <n v="27"/>
    <n v="27"/>
    <n v="27"/>
    <n v="27"/>
    <n v="27"/>
    <n v="27"/>
  </r>
  <r>
    <x v="1"/>
    <s v="Maintenance"/>
    <n v="16"/>
    <s v="Compliance Activities - _x000a_CMPM Client Affiliate Allocation Certificatio, RIM inventory record Validation, DPLR Profile Survey,CCPA Inventory Survey, AVT Scan, Sensitive Data Inventory Recertifications , Interface discrepancies/MOTS Update, SOX IT Controls Certification,_x000a_Update Product Families &amp; Client of Records Fields in MOTS, CCAM compliance assessment, Review ARM Document, Online Application Security Checklist (OASC) Annual Compliance Review Process"/>
    <s v="GRP-West Usage"/>
    <x v="1"/>
    <s v="Cobol, DB2"/>
    <s v="West Usage"/>
    <s v="Ruben Rodriguez "/>
    <x v="0"/>
    <x v="7"/>
    <x v="3"/>
    <x v="0"/>
    <s v="Ongoing"/>
    <x v="0"/>
    <m/>
    <m/>
    <m/>
    <m/>
    <m/>
    <m/>
    <m/>
    <m/>
    <m/>
    <m/>
    <m/>
    <m/>
    <m/>
    <m/>
    <m/>
    <n v="40"/>
    <n v="40"/>
    <n v="33"/>
    <n v="33"/>
    <n v="33"/>
    <n v="33"/>
    <n v="33"/>
    <n v="33"/>
  </r>
  <r>
    <x v="1"/>
    <s v="Maintenance"/>
    <n v="16"/>
    <s v="Client Queries, Interfacing application queries and Adhoc Tasks._x000a_Daily activity -- Pack reject report_x000a_Monthly activity -- BTN Refresh File, 180-report, USSDB Monthly Activity, Jobs Validation for BR01 of every month._x000a_Yearly Activity -- DR Exercise, M641 North &amp; south Yearly jobs validation._x000a_Bi-Annual activity -- JH01 Job - Perform Time change validation)_x000a_"/>
    <s v="GRP-West Usage"/>
    <x v="1"/>
    <s v="Cobol, DB2"/>
    <s v="West Usage"/>
    <s v="Ruben Rodriguez "/>
    <x v="0"/>
    <x v="7"/>
    <x v="3"/>
    <x v="0"/>
    <s v="Ongoing"/>
    <x v="0"/>
    <m/>
    <m/>
    <m/>
    <m/>
    <m/>
    <m/>
    <m/>
    <m/>
    <m/>
    <m/>
    <m/>
    <m/>
    <m/>
    <m/>
    <m/>
    <n v="216"/>
    <n v="180"/>
    <n v="150"/>
    <n v="150"/>
    <n v="150"/>
    <n v="150"/>
    <n v="150"/>
    <n v="150"/>
  </r>
  <r>
    <x v="1"/>
    <s v="Maintenance"/>
    <n v="3"/>
    <s v="Working Session, Daily Huddle, Weekly/Bi-weekly Meetings"/>
    <s v="GRP-MW Usage"/>
    <x v="1"/>
    <s v="Cobol"/>
    <s v="MW Usage"/>
    <s v="Ruben Rodriguez "/>
    <x v="0"/>
    <x v="7"/>
    <x v="3"/>
    <x v="0"/>
    <s v="Ongoing"/>
    <x v="0"/>
    <m/>
    <m/>
    <m/>
    <m/>
    <m/>
    <m/>
    <m/>
    <m/>
    <m/>
    <m/>
    <m/>
    <m/>
    <m/>
    <m/>
    <m/>
    <n v="30"/>
    <n v="30"/>
    <n v="20"/>
    <n v="20"/>
    <n v="20"/>
    <n v="20"/>
    <n v="20"/>
    <n v="20"/>
  </r>
  <r>
    <x v="1"/>
    <s v="Maintenance"/>
    <n v="3"/>
    <s v="Compliance Activities - _x000a_CMPM Client Affiliate Allocation Certificatio, RIM inventory record Validation, DPLR Profile Survey,CCPA Inventory Survey, AVT Scan, DR Exercise, Sensitive Data Inventory Recertifications , Interface discrepancies/MOTS Update, SOX IT Controls Certification,_x000a_Update Product Families &amp; Client of Records Fields in MOTS, CCAM compliance assessment, Review ARM Document, _x000a_"/>
    <s v="GRP-MW Usage"/>
    <x v="1"/>
    <s v="Cobol"/>
    <s v="MW Usage"/>
    <s v="Ruben Rodriguez "/>
    <x v="0"/>
    <x v="7"/>
    <x v="3"/>
    <x v="0"/>
    <s v="Ongoing"/>
    <x v="0"/>
    <m/>
    <m/>
    <m/>
    <m/>
    <m/>
    <m/>
    <m/>
    <m/>
    <m/>
    <m/>
    <m/>
    <m/>
    <m/>
    <m/>
    <m/>
    <n v="20"/>
    <n v="20"/>
    <n v="10"/>
    <n v="10"/>
    <n v="10"/>
    <n v="10"/>
    <n v="10"/>
    <n v="10"/>
  </r>
  <r>
    <x v="1"/>
    <s v="Maintenance"/>
    <n v="3"/>
    <s v="Client Queries, Interfacing application queries, ST Defect and Adhoc Tasks(DR Exercise, Packlog monitoring, LERGDATA Activity, OLD DSN SCAN FOR all 5 LPAR activity, Validation for Job Delete alert Weekly job run which will get the consolidated report, CABI Christmas Processing for CABS, ETM Data Validation in CAMPS due to ETM password change activity, Validation for CLYDE CATHEDRAL TABLE data, )"/>
    <s v="GRP-MW Usage"/>
    <x v="1"/>
    <s v="Cobol"/>
    <s v="MW Usage"/>
    <s v="Ruben Rodriguez "/>
    <x v="0"/>
    <x v="7"/>
    <x v="3"/>
    <x v="0"/>
    <s v="Ongoing"/>
    <x v="0"/>
    <m/>
    <m/>
    <m/>
    <m/>
    <m/>
    <m/>
    <m/>
    <m/>
    <m/>
    <m/>
    <m/>
    <m/>
    <m/>
    <m/>
    <m/>
    <n v="258"/>
    <n v="240"/>
    <n v="229"/>
    <n v="229"/>
    <n v="229"/>
    <n v="229"/>
    <n v="229"/>
    <n v="229"/>
  </r>
  <r>
    <x v="1"/>
    <s v="Maintenance"/>
    <n v="1"/>
    <s v="Working Session, Daily Huddle, Weekly/Bi-weekly Meetings"/>
    <s v="LSB"/>
    <x v="0"/>
    <s v="Power Builder, Sybase"/>
    <s v="MW Usage"/>
    <s v="Ruben Rodriguez "/>
    <x v="0"/>
    <x v="7"/>
    <x v="3"/>
    <x v="0"/>
    <s v="Ongoing"/>
    <x v="0"/>
    <m/>
    <m/>
    <m/>
    <m/>
    <m/>
    <m/>
    <m/>
    <m/>
    <m/>
    <m/>
    <m/>
    <m/>
    <m/>
    <m/>
    <m/>
    <n v="10"/>
    <n v="10"/>
    <n v="10"/>
    <n v="10"/>
    <n v="10"/>
    <n v="10"/>
    <n v="10"/>
    <n v="10"/>
  </r>
  <r>
    <x v="0"/>
    <s v="SMB"/>
    <n v="3"/>
    <s v="MERCATOR replacement"/>
    <s v="CROSS RAO"/>
    <x v="1"/>
    <s v="Cobol"/>
    <s v="SE-BILLING"/>
    <s v="Greg Painter"/>
    <x v="0"/>
    <x v="1"/>
    <x v="1"/>
    <x v="10"/>
    <s v="Dec-23"/>
    <x v="0"/>
    <n v="1200"/>
    <m/>
    <m/>
    <m/>
    <m/>
    <m/>
    <m/>
    <m/>
    <m/>
    <m/>
    <m/>
    <m/>
    <m/>
    <m/>
    <m/>
    <n v="50"/>
    <m/>
    <m/>
    <m/>
    <m/>
    <m/>
    <m/>
    <n v="500"/>
  </r>
  <r>
    <x v="0"/>
    <s v="PID"/>
    <n v="4"/>
    <s v="Telco Southeast Biller Enhance 911 Data for Reporting"/>
    <s v="FDB"/>
    <x v="1"/>
    <s v="Cobol, DB2"/>
    <s v="SE-BILLING-USAGE"/>
    <s v="Greg Painter"/>
    <x v="0"/>
    <x v="1"/>
    <x v="1"/>
    <x v="15"/>
    <s v="Jun-23"/>
    <x v="0"/>
    <n v="3600"/>
    <m/>
    <m/>
    <m/>
    <m/>
    <m/>
    <m/>
    <m/>
    <m/>
    <m/>
    <m/>
    <m/>
    <m/>
    <m/>
    <m/>
    <n v="50"/>
    <n v="400"/>
    <n v="700"/>
    <n v="700"/>
    <n v="700"/>
    <n v="450"/>
    <n v="450"/>
    <n v="400"/>
  </r>
  <r>
    <x v="0"/>
    <s v="SMB"/>
    <n v="1"/>
    <s v="CASH - reject RBAN payments, vouchers, etc"/>
    <s v="FDB"/>
    <x v="1"/>
    <s v="Cobol, DB2"/>
    <s v="SE-BILLING-USAGE"/>
    <s v="Greg Painter"/>
    <x v="0"/>
    <x v="1"/>
    <x v="1"/>
    <x v="1"/>
    <s v="Dec-22"/>
    <x v="1"/>
    <n v="500"/>
    <m/>
    <m/>
    <m/>
    <m/>
    <m/>
    <m/>
    <m/>
    <m/>
    <m/>
    <m/>
    <m/>
    <m/>
    <m/>
    <m/>
    <n v="100"/>
    <n v="20"/>
    <m/>
    <m/>
    <m/>
    <m/>
    <m/>
    <m/>
  </r>
  <r>
    <x v="1"/>
    <s v="MWR"/>
    <m/>
    <s v="MWR 1999376 - CARAT-5617-retire Wireline schemas from DEV; TEST; PROTO and PROD servers"/>
    <s v="CARAT"/>
    <x v="0"/>
    <s v="Hadoop, Java"/>
    <s v="CARAT"/>
    <s v="Greg Painter"/>
    <x v="0"/>
    <x v="12"/>
    <x v="5"/>
    <x v="1"/>
    <s v="Dec-22"/>
    <x v="0"/>
    <n v="100"/>
    <m/>
    <m/>
    <m/>
    <m/>
    <m/>
    <m/>
    <m/>
    <m/>
    <m/>
    <m/>
    <m/>
    <m/>
    <m/>
    <m/>
    <n v="50"/>
    <n v="50"/>
    <m/>
    <m/>
    <m/>
    <m/>
    <m/>
    <m/>
  </r>
  <r>
    <x v="0"/>
    <s v="PID"/>
    <m/>
    <s v="404243 - Connect Direct upgrade to 6.1 version"/>
    <s v="CARAT"/>
    <x v="0"/>
    <s v="Hadoop, Java"/>
    <s v="CARAT"/>
    <s v="Greg Painter"/>
    <x v="0"/>
    <x v="12"/>
    <x v="5"/>
    <x v="13"/>
    <s v="Jan-23"/>
    <x v="0"/>
    <n v="400"/>
    <m/>
    <m/>
    <m/>
    <m/>
    <m/>
    <m/>
    <m/>
    <m/>
    <m/>
    <m/>
    <m/>
    <m/>
    <m/>
    <m/>
    <n v="200"/>
    <m/>
    <n v="80"/>
    <n v="80"/>
    <m/>
    <m/>
    <m/>
    <m/>
  </r>
  <r>
    <x v="1"/>
    <s v="MWR"/>
    <m/>
    <s v="ADO Agent upgrade(Windows Golden image upgrade)"/>
    <s v="CRIS ASBS"/>
    <x v="0"/>
    <s v=".NET"/>
    <s v="Freedom DotNet-OA"/>
    <s v="Greg Painter"/>
    <x v="0"/>
    <x v="12"/>
    <x v="5"/>
    <x v="0"/>
    <s v="Ongoing"/>
    <x v="0"/>
    <n v="160"/>
    <m/>
    <m/>
    <m/>
    <m/>
    <m/>
    <m/>
    <m/>
    <m/>
    <m/>
    <m/>
    <m/>
    <m/>
    <m/>
    <m/>
    <n v="20"/>
    <n v="20"/>
    <n v="20"/>
    <n v="20"/>
    <n v="20"/>
    <n v="20"/>
    <n v="20"/>
    <n v="20"/>
  </r>
  <r>
    <x v="1"/>
    <s v="MWR"/>
    <m/>
    <s v="ASBS GUI 2023 Run dates"/>
    <s v="CRIS ASBS"/>
    <x v="0"/>
    <s v=".NET"/>
    <s v="Freedom DotNet-OA"/>
    <s v="Greg Painter"/>
    <x v="0"/>
    <x v="12"/>
    <x v="5"/>
    <x v="13"/>
    <s v="Jan-23"/>
    <x v="0"/>
    <n v="40"/>
    <m/>
    <m/>
    <m/>
    <m/>
    <m/>
    <m/>
    <m/>
    <m/>
    <m/>
    <m/>
    <m/>
    <m/>
    <m/>
    <m/>
    <m/>
    <m/>
    <n v="40"/>
    <m/>
    <m/>
    <m/>
    <m/>
    <m/>
  </r>
  <r>
    <x v="1"/>
    <s v="MWR"/>
    <m/>
    <s v="Connect Direct Certificate Update"/>
    <s v="TAX/TAR- MR"/>
    <x v="0"/>
    <s v=".NET"/>
    <s v="Freedom DotNet-OA"/>
    <s v="Greg Painter"/>
    <x v="0"/>
    <x v="12"/>
    <x v="5"/>
    <x v="12"/>
    <s v="Mar-23"/>
    <x v="0"/>
    <n v="40"/>
    <m/>
    <m/>
    <m/>
    <m/>
    <m/>
    <m/>
    <m/>
    <m/>
    <m/>
    <m/>
    <m/>
    <m/>
    <m/>
    <m/>
    <m/>
    <m/>
    <m/>
    <m/>
    <n v="40"/>
    <m/>
    <m/>
    <m/>
  </r>
  <r>
    <x v="1"/>
    <s v="MWR"/>
    <m/>
    <s v="2024036- MechId Password change"/>
    <s v="USOC Browser"/>
    <x v="0"/>
    <s v=".NET"/>
    <s v="Freedom DotNet-OA"/>
    <s v="Greg Painter"/>
    <x v="0"/>
    <x v="12"/>
    <x v="5"/>
    <x v="2"/>
    <s v="Feb-23"/>
    <x v="0"/>
    <n v="60"/>
    <m/>
    <m/>
    <m/>
    <m/>
    <m/>
    <m/>
    <m/>
    <m/>
    <m/>
    <m/>
    <m/>
    <m/>
    <m/>
    <m/>
    <m/>
    <m/>
    <m/>
    <n v="60"/>
    <m/>
    <m/>
    <m/>
    <m/>
  </r>
  <r>
    <x v="0"/>
    <s v="PID"/>
    <n v="7"/>
    <s v="PID 413008, PMT 507233 Telco West biller Enhance 911 Data to reporting "/>
    <s v="EM"/>
    <x v="1"/>
    <s v="Cobol, DB2"/>
    <s v="WB-SAMW"/>
    <s v="Ruben Rodriguez "/>
    <x v="0"/>
    <x v="4"/>
    <x v="0"/>
    <x v="15"/>
    <s v="Jun-23"/>
    <x v="0"/>
    <n v="380"/>
    <n v="75"/>
    <n v="100"/>
    <n v="150"/>
    <n v="150"/>
    <n v="150"/>
    <n v="100"/>
    <n v="50"/>
    <n v="25"/>
    <m/>
    <m/>
    <m/>
    <m/>
    <m/>
    <m/>
    <n v="30"/>
    <n v="80"/>
    <n v="100"/>
    <n v="100"/>
    <n v="75"/>
    <n v="40"/>
    <n v="40"/>
    <n v="25"/>
  </r>
  <r>
    <x v="1"/>
    <s v="MWR"/>
    <n v="7"/>
    <s v="Code fix in SOFE for BTN change scenario for C4 accounts"/>
    <s v="SOFE"/>
    <x v="1"/>
    <s v="Cobol, DB2"/>
    <s v="WB-SAMW"/>
    <s v="Ruben Rodriguez "/>
    <x v="0"/>
    <x v="4"/>
    <x v="0"/>
    <x v="2"/>
    <s v="Feb-23"/>
    <x v="0"/>
    <n v="180"/>
    <m/>
    <m/>
    <m/>
    <m/>
    <m/>
    <m/>
    <m/>
    <m/>
    <m/>
    <m/>
    <m/>
    <m/>
    <m/>
    <m/>
    <m/>
    <n v="70"/>
    <n v="70"/>
    <n v="40"/>
    <m/>
    <m/>
    <m/>
    <m/>
  </r>
  <r>
    <x v="1"/>
    <s v="Maintenance"/>
    <m/>
    <s v="Bi-Monthly Activity - NPRD DB VM OS Patching (7 dbs), PRPD DB VM OS Patching (15)_x000a_DB VM Patching NPRD &amp; PROD , Meetings and reporting. "/>
    <s v="UPS-EMS"/>
    <x v="0"/>
    <s v="Java"/>
    <s v="Usage-UPS"/>
    <s v="Greg Painter"/>
    <x v="0"/>
    <x v="0"/>
    <x v="0"/>
    <x v="0"/>
    <s v="Ongoing"/>
    <x v="0"/>
    <n v="90"/>
    <m/>
    <m/>
    <m/>
    <m/>
    <m/>
    <m/>
    <m/>
    <m/>
    <m/>
    <m/>
    <m/>
    <m/>
    <m/>
    <m/>
    <n v="45"/>
    <n v="45"/>
    <n v="45"/>
    <n v="45"/>
    <n v="45"/>
    <n v="45"/>
    <n v="45"/>
    <n v="45"/>
  </r>
  <r>
    <x v="1"/>
    <s v="Maintenance"/>
    <m/>
    <s v="5 for 40 tasks Analysis and updates. -  (CRO Recommendations Analysis and update). _x000a_Cloud Workload &amp; Inspect Vuln._x000a_Resource Insights and log analytics_x000a_Certification Lecense Renewal and upgrade._x000a_APPstack/HVD user queries and issues _x000a_Resource utilization Analysis(private end points, production and development VM's, configuration analysis etc.)_x000a_Server Decommision Checks and Analysis._x000a_DevOps management ( Repo, pipeline and project settings )._x000a_Update Branches and pipelines. _x000a_Coordination of activities which involves other stake holders (ADBA/SDBA/EMAS/EPAS)  and work CRO engineers(meetings, calls etc)   "/>
    <s v="UPS-EMS"/>
    <x v="0"/>
    <s v="Java"/>
    <s v="Usage-UPS"/>
    <s v="Greg Painter"/>
    <x v="0"/>
    <x v="0"/>
    <x v="0"/>
    <x v="0"/>
    <s v="Ongoing"/>
    <x v="0"/>
    <n v="90"/>
    <m/>
    <m/>
    <m/>
    <m/>
    <m/>
    <m/>
    <m/>
    <m/>
    <m/>
    <m/>
    <m/>
    <m/>
    <m/>
    <m/>
    <n v="120"/>
    <n v="90"/>
    <n v="60"/>
    <n v="60"/>
    <n v="90"/>
    <n v="90"/>
    <n v="90"/>
    <n v="90"/>
  </r>
  <r>
    <x v="0"/>
    <s v="PID"/>
    <m/>
    <s v="504814, 409266, , DDE (TCP2), Credit Card Processing for Bus Accounts using FiS"/>
    <s v="RRS"/>
    <x v="1"/>
    <s v="Cobol, DB2"/>
    <s v="CARE-MF"/>
    <s v="James Koernig"/>
    <x v="1"/>
    <x v="0"/>
    <x v="0"/>
    <x v="19"/>
    <s v="Apr-23"/>
    <x v="0"/>
    <n v="60"/>
    <m/>
    <m/>
    <m/>
    <m/>
    <m/>
    <m/>
    <m/>
    <m/>
    <m/>
    <m/>
    <m/>
    <m/>
    <m/>
    <m/>
    <m/>
    <n v="10"/>
    <n v="20"/>
    <n v="20"/>
    <n v="10"/>
    <m/>
    <m/>
    <m/>
  </r>
  <r>
    <x v="1"/>
    <s v="Maintenance"/>
    <m/>
    <s v="Job Abends, Production support, Interface issues"/>
    <s v="GRP-MW-ERP-Group"/>
    <x v="1"/>
    <s v="Cobol, DB2"/>
    <s v="MW-ERP-Group"/>
    <s v="Ruben Rodriguez "/>
    <x v="0"/>
    <x v="22"/>
    <x v="1"/>
    <x v="0"/>
    <s v="Ongoing"/>
    <x v="0"/>
    <m/>
    <m/>
    <m/>
    <m/>
    <m/>
    <m/>
    <m/>
    <m/>
    <m/>
    <m/>
    <m/>
    <m/>
    <m/>
    <m/>
    <m/>
    <n v="45"/>
    <n v="45"/>
    <n v="80"/>
    <n v="80"/>
    <n v="80"/>
    <n v="80"/>
    <n v="80"/>
    <n v="80"/>
  </r>
  <r>
    <x v="1"/>
    <s v="Maintenance"/>
    <m/>
    <s v="Job abends, User Queries(Adjustments,Interfacing apps queries,AVT Scans support,Monthly, yearly tasks,Rate issues,Live defects, process/Job improvement, DR activities, Release support irrespective of Project impact), RBS queries, Service order queries, Billing issues, Rate issues, Adjustment queries "/>
    <s v="GRP-MW-Billing"/>
    <x v="1"/>
    <s v="Cobol, IMS-DB"/>
    <s v="MW-Billing"/>
    <s v="Ruben Rodriguez "/>
    <x v="0"/>
    <x v="22"/>
    <x v="1"/>
    <x v="0"/>
    <s v="Ongoing"/>
    <x v="0"/>
    <m/>
    <m/>
    <m/>
    <m/>
    <m/>
    <m/>
    <m/>
    <m/>
    <m/>
    <m/>
    <m/>
    <m/>
    <m/>
    <m/>
    <m/>
    <n v="240"/>
    <n v="240"/>
    <n v="160"/>
    <n v="160"/>
    <n v="160"/>
    <n v="160"/>
    <n v="160"/>
    <n v="160"/>
  </r>
  <r>
    <x v="1"/>
    <s v="Maintenance"/>
    <m/>
    <s v="RD's (RD0334, RD2481, RD2289, RD0065) Recurring RD's mostly in AIRS, OPNS,ACIS-CI, ACIS-BI, ADST, CDM1 "/>
    <s v="GRP-MW-Billing"/>
    <x v="1"/>
    <s v="Cobol, IMS-DB"/>
    <s v="MW-Billing"/>
    <s v="Ruben Rodriguez "/>
    <x v="0"/>
    <x v="22"/>
    <x v="1"/>
    <x v="0"/>
    <s v="Ongoing"/>
    <x v="0"/>
    <m/>
    <m/>
    <m/>
    <m/>
    <m/>
    <m/>
    <m/>
    <m/>
    <m/>
    <m/>
    <m/>
    <m/>
    <m/>
    <m/>
    <m/>
    <n v="80"/>
    <n v="80"/>
    <n v="80"/>
    <n v="80"/>
    <n v="80"/>
    <n v="80"/>
    <n v="80"/>
    <n v="80"/>
  </r>
  <r>
    <x v="1"/>
    <s v="Maintenance"/>
    <n v="4"/>
    <s v="Production Support, Production Job Abend/Error Fix, Online Abends"/>
    <s v="BOSS-SW"/>
    <x v="1"/>
    <s v="Cobol, IMS-DB, IMS-DC"/>
    <s v="BOSS-SW-ABOM"/>
    <s v="James Radtke"/>
    <x v="1"/>
    <x v="5"/>
    <x v="3"/>
    <x v="0"/>
    <s v="Ongoing"/>
    <x v="0"/>
    <m/>
    <m/>
    <m/>
    <m/>
    <m/>
    <m/>
    <m/>
    <m/>
    <m/>
    <m/>
    <m/>
    <m/>
    <m/>
    <m/>
    <m/>
    <n v="150"/>
    <n v="150"/>
    <n v="135"/>
    <n v="135"/>
    <n v="135"/>
    <n v="135"/>
    <n v="135"/>
    <n v="135"/>
  </r>
  <r>
    <x v="1"/>
    <s v="Maintenance"/>
    <n v="4"/>
    <s v="Client Queries and Resolution, Adhoc Requests, Interface Apps queries, Job monitoring, Yearly activity, Test online region support, Bill load process"/>
    <s v="BOSS-SW"/>
    <x v="1"/>
    <s v="Cobol, IMS-DB, IMS-DC"/>
    <s v="BOSS-SW-ABOM"/>
    <s v="James Radtke"/>
    <x v="1"/>
    <x v="5"/>
    <x v="3"/>
    <x v="0"/>
    <s v="Ongoing"/>
    <x v="0"/>
    <m/>
    <m/>
    <m/>
    <m/>
    <m/>
    <m/>
    <m/>
    <m/>
    <m/>
    <m/>
    <m/>
    <m/>
    <m/>
    <m/>
    <m/>
    <n v="170"/>
    <n v="30"/>
    <n v="30"/>
    <n v="30"/>
    <n v="132"/>
    <n v="132"/>
    <n v="132"/>
    <n v="132"/>
  </r>
  <r>
    <x v="1"/>
    <s v="Maintenance"/>
    <n v="4"/>
    <s v="Compliance Activities (System Documantation, AVT Scans)"/>
    <s v="BOSS-SW"/>
    <x v="1"/>
    <s v="Cobol, IMS-DB, IMS-DC"/>
    <s v="BOSS-SW-ABOM"/>
    <s v="James Radtke"/>
    <x v="1"/>
    <x v="5"/>
    <x v="3"/>
    <x v="0"/>
    <s v="Ongoing"/>
    <x v="0"/>
    <m/>
    <m/>
    <m/>
    <m/>
    <m/>
    <m/>
    <m/>
    <m/>
    <m/>
    <m/>
    <m/>
    <m/>
    <m/>
    <m/>
    <m/>
    <n v="60"/>
    <n v="60"/>
    <n v="13"/>
    <n v="13"/>
    <n v="13"/>
    <n v="13"/>
    <n v="13"/>
    <n v="13"/>
  </r>
  <r>
    <x v="1"/>
    <s v="Maintenance"/>
    <n v="4"/>
    <s v="Meetings and working session – Daily Huddles, Weekly/Bi-Weekly/Other Meetings, Working Sessions"/>
    <s v="BOSS-SW"/>
    <x v="1"/>
    <s v="Cobol, IMS-DB, IMS-DC"/>
    <s v="BOSS-SW-ABOM"/>
    <s v="James Radtke"/>
    <x v="1"/>
    <x v="5"/>
    <x v="3"/>
    <x v="0"/>
    <s v="Ongoing"/>
    <x v="0"/>
    <m/>
    <m/>
    <m/>
    <m/>
    <m/>
    <m/>
    <m/>
    <m/>
    <m/>
    <m/>
    <m/>
    <m/>
    <m/>
    <m/>
    <m/>
    <n v="80"/>
    <n v="80"/>
    <n v="36"/>
    <n v="36"/>
    <n v="36"/>
    <n v="36"/>
    <n v="36"/>
    <n v="36"/>
  </r>
  <r>
    <x v="1"/>
    <s v="Maintenance"/>
    <n v="4"/>
    <s v="ST Support (ST Defect/Env Issues)"/>
    <s v="BOSS-SW"/>
    <x v="1"/>
    <s v="Cobol, IMS-DB, IMS-DC"/>
    <s v="BOSS-SW-ABOM"/>
    <s v="James Radtke"/>
    <x v="1"/>
    <x v="5"/>
    <x v="3"/>
    <x v="0"/>
    <s v="Ongoing"/>
    <x v="0"/>
    <m/>
    <m/>
    <m/>
    <m/>
    <m/>
    <m/>
    <m/>
    <m/>
    <m/>
    <m/>
    <m/>
    <m/>
    <m/>
    <m/>
    <m/>
    <n v="60"/>
    <n v="60"/>
    <n v="18"/>
    <n v="18"/>
    <n v="18"/>
    <n v="18"/>
    <n v="18"/>
    <n v="18"/>
  </r>
  <r>
    <x v="1"/>
    <s v="Maintenance"/>
    <n v="12"/>
    <s v="Production Support, Job Abend/Error Fix"/>
    <s v="PTC"/>
    <x v="1"/>
    <s v="Cobol, IMS-DB"/>
    <s v="SW-USAGE"/>
    <s v="Greg Painter"/>
    <x v="0"/>
    <x v="5"/>
    <x v="3"/>
    <x v="0"/>
    <s v="Ongoing"/>
    <x v="0"/>
    <m/>
    <m/>
    <m/>
    <m/>
    <m/>
    <m/>
    <m/>
    <m/>
    <m/>
    <m/>
    <m/>
    <m/>
    <m/>
    <m/>
    <m/>
    <n v="120"/>
    <n v="120"/>
    <n v="120"/>
    <n v="120"/>
    <n v="120"/>
    <n v="120"/>
    <n v="120"/>
    <n v="120"/>
  </r>
  <r>
    <x v="1"/>
    <s v="Maintenance"/>
    <n v="12"/>
    <s v="Client Queries and Resolution, Adhoc Requests, Interface Apps queries_x000a__x000a_PTC Activities (PPCC Data PULL, AG619 Job Rerun, Disconnects,Masterfile Process , NDM CAT files, RD0352, etc.)_x000a__x000a_Note: "/>
    <s v="PTC"/>
    <x v="1"/>
    <s v="Cobol, IMS-DB"/>
    <s v="SW-USAGE"/>
    <s v="Greg Painter"/>
    <x v="0"/>
    <x v="5"/>
    <x v="3"/>
    <x v="0"/>
    <s v="Ongoing"/>
    <x v="0"/>
    <m/>
    <m/>
    <m/>
    <m/>
    <m/>
    <m/>
    <m/>
    <m/>
    <m/>
    <m/>
    <m/>
    <m/>
    <m/>
    <m/>
    <m/>
    <n v="120"/>
    <n v="20"/>
    <n v="80"/>
    <n v="80"/>
    <n v="80"/>
    <n v="80"/>
    <n v="160"/>
    <n v="160"/>
  </r>
  <r>
    <x v="1"/>
    <s v="Maintenance"/>
    <n v="12"/>
    <s v="Compliance Activities (PSA activities, MOTS update, System Documantation,  RIM update, SPI data discoveries,Certifications, AVT Scan, etc.)"/>
    <s v="PTC"/>
    <x v="1"/>
    <s v="Cobol, IMS-DB"/>
    <s v="SW-USAGE"/>
    <s v="Greg Painter"/>
    <x v="0"/>
    <x v="5"/>
    <x v="3"/>
    <x v="0"/>
    <s v="Ongoing"/>
    <x v="0"/>
    <m/>
    <m/>
    <m/>
    <m/>
    <m/>
    <m/>
    <m/>
    <m/>
    <m/>
    <m/>
    <m/>
    <m/>
    <m/>
    <m/>
    <m/>
    <n v="40"/>
    <n v="40"/>
    <n v="40"/>
    <n v="40"/>
    <n v="40"/>
    <n v="40"/>
    <n v="40"/>
    <n v="40"/>
  </r>
  <r>
    <x v="1"/>
    <s v="Maintenance"/>
    <n v="12"/>
    <s v="Meetings and working session – Daily Huddles, Weekly/Bi-Weekly/Other Meetings, Working Sessions"/>
    <s v="PTC"/>
    <x v="1"/>
    <s v="Cobol, IMS-DB"/>
    <s v="SW-USAGE"/>
    <s v="Greg Painter"/>
    <x v="0"/>
    <x v="5"/>
    <x v="3"/>
    <x v="0"/>
    <s v="Ongoing"/>
    <x v="0"/>
    <m/>
    <m/>
    <m/>
    <m/>
    <m/>
    <m/>
    <m/>
    <m/>
    <m/>
    <m/>
    <m/>
    <m/>
    <m/>
    <m/>
    <m/>
    <n v="40"/>
    <n v="40"/>
    <n v="10"/>
    <n v="10"/>
    <n v="10"/>
    <n v="10"/>
    <n v="10"/>
    <n v="10"/>
  </r>
  <r>
    <x v="1"/>
    <s v="Maintenance"/>
    <n v="12"/>
    <s v="ST Support (ST Defect/Env Issues)"/>
    <s v="PTC"/>
    <x v="1"/>
    <s v="Cobol, IMS-DB"/>
    <s v="SW-USAGE"/>
    <s v="Greg Painter"/>
    <x v="0"/>
    <x v="5"/>
    <x v="3"/>
    <x v="0"/>
    <s v="Ongoing"/>
    <x v="0"/>
    <m/>
    <m/>
    <m/>
    <m/>
    <m/>
    <m/>
    <m/>
    <m/>
    <m/>
    <m/>
    <m/>
    <m/>
    <m/>
    <m/>
    <m/>
    <n v="30"/>
    <n v="30"/>
    <n v="10"/>
    <n v="10"/>
    <n v="10"/>
    <n v="10"/>
    <n v="10"/>
    <n v="10"/>
  </r>
  <r>
    <x v="1"/>
    <s v="Maintenance"/>
    <n v="4"/>
    <s v="Production Support, Job Abend/Error Fix"/>
    <s v="ADR"/>
    <x v="1"/>
    <s v="Cobol, DB2"/>
    <s v="SW-CRIS"/>
    <s v="Ruben Rodriguez "/>
    <x v="0"/>
    <x v="5"/>
    <x v="3"/>
    <x v="0"/>
    <s v="Ongoing"/>
    <x v="0"/>
    <m/>
    <m/>
    <m/>
    <m/>
    <m/>
    <m/>
    <m/>
    <m/>
    <m/>
    <m/>
    <m/>
    <m/>
    <m/>
    <m/>
    <m/>
    <n v="60"/>
    <n v="60"/>
    <n v="60"/>
    <n v="60"/>
    <n v="60"/>
    <n v="60"/>
    <n v="60"/>
    <n v="60"/>
  </r>
  <r>
    <x v="1"/>
    <s v="Maintenance"/>
    <n v="4"/>
    <s v="Client Queries and Resolution, Adhoc Requests, Interface Apps queries_x000a__x000a_Investigation for interface apps like EDI team, BDR/BDS, BOSS-PAC, BOSS-SW, Print Center &amp; Business clients on customer queries. "/>
    <s v="ADR"/>
    <x v="1"/>
    <s v="Cobol, DB2"/>
    <s v="SW-CRIS"/>
    <s v="Ruben Rodriguez "/>
    <x v="0"/>
    <x v="5"/>
    <x v="3"/>
    <x v="0"/>
    <s v="Ongoing"/>
    <x v="0"/>
    <m/>
    <m/>
    <m/>
    <m/>
    <m/>
    <m/>
    <m/>
    <m/>
    <m/>
    <m/>
    <m/>
    <m/>
    <m/>
    <m/>
    <m/>
    <n v="80"/>
    <n v="40"/>
    <n v="140"/>
    <n v="140"/>
    <n v="140"/>
    <n v="140"/>
    <n v="140"/>
    <n v="140"/>
  </r>
  <r>
    <x v="1"/>
    <s v="Maintenance"/>
    <n v="4"/>
    <s v="Compliance Activities (PSA activities, MOTS update, System Documantation,  RIM update, SPI data discoveries,Certifications)"/>
    <s v="ADR"/>
    <x v="1"/>
    <s v="Cobol, DB2"/>
    <s v="SW-CRIS"/>
    <s v="Ruben Rodriguez "/>
    <x v="0"/>
    <x v="5"/>
    <x v="3"/>
    <x v="0"/>
    <s v="Ongoing"/>
    <x v="0"/>
    <m/>
    <m/>
    <m/>
    <m/>
    <m/>
    <m/>
    <m/>
    <m/>
    <m/>
    <m/>
    <m/>
    <m/>
    <m/>
    <m/>
    <m/>
    <n v="25"/>
    <n v="25"/>
    <n v="60"/>
    <n v="60"/>
    <n v="60"/>
    <n v="60"/>
    <n v="60"/>
    <n v="60"/>
  </r>
  <r>
    <x v="1"/>
    <s v="Maintenance"/>
    <n v="4"/>
    <s v="Meetings and working session – Daily Huddles, Weekly/Bi-Weekly/Other Meetings, Working Sessions"/>
    <s v="ADR"/>
    <x v="1"/>
    <s v="Cobol, DB2"/>
    <s v="SW-CRIS"/>
    <s v="Ruben Rodriguez "/>
    <x v="0"/>
    <x v="5"/>
    <x v="3"/>
    <x v="0"/>
    <s v="Ongoing"/>
    <x v="0"/>
    <m/>
    <m/>
    <m/>
    <m/>
    <m/>
    <m/>
    <m/>
    <m/>
    <m/>
    <m/>
    <m/>
    <m/>
    <m/>
    <m/>
    <m/>
    <n v="30"/>
    <n v="30"/>
    <n v="25"/>
    <n v="25"/>
    <n v="25"/>
    <n v="25"/>
    <n v="25"/>
    <n v="25"/>
  </r>
  <r>
    <x v="1"/>
    <s v="Maintenance"/>
    <n v="4"/>
    <s v="ST Support (ST Defect/Env Issues)"/>
    <s v="ADR"/>
    <x v="1"/>
    <s v="Cobol, DB2"/>
    <s v="SW-CRIS"/>
    <s v="Ruben Rodriguez "/>
    <x v="0"/>
    <x v="5"/>
    <x v="3"/>
    <x v="0"/>
    <s v="Ongoing"/>
    <x v="0"/>
    <m/>
    <m/>
    <m/>
    <m/>
    <m/>
    <m/>
    <m/>
    <m/>
    <m/>
    <m/>
    <m/>
    <m/>
    <m/>
    <m/>
    <m/>
    <n v="15"/>
    <n v="15"/>
    <n v="20"/>
    <n v="20"/>
    <n v="20"/>
    <n v="20"/>
    <n v="20"/>
    <n v="20"/>
  </r>
  <r>
    <x v="1"/>
    <s v="Maintenance"/>
    <n v="6"/>
    <s v="Production Support, Job Abend/Error Fix"/>
    <s v="CRIS CASH"/>
    <x v="1"/>
    <s v="Assembler"/>
    <s v="SW-CRIS"/>
    <s v="Ruben Rodriguez "/>
    <x v="0"/>
    <x v="5"/>
    <x v="3"/>
    <x v="0"/>
    <s v="Ongoing"/>
    <x v="0"/>
    <m/>
    <m/>
    <m/>
    <m/>
    <m/>
    <m/>
    <m/>
    <m/>
    <m/>
    <m/>
    <m/>
    <m/>
    <m/>
    <m/>
    <m/>
    <n v="95"/>
    <n v="95"/>
    <n v="95"/>
    <n v="95"/>
    <n v="95"/>
    <n v="95"/>
    <n v="95"/>
    <n v="95"/>
  </r>
  <r>
    <x v="1"/>
    <s v="Maintenance"/>
    <n v="6"/>
    <s v="Client Queries and Resolution, Adhoc Requests, Interface Apps queries."/>
    <s v="CRIS CASH"/>
    <x v="1"/>
    <s v="Assembler"/>
    <s v="SW-CRIS"/>
    <s v="Ruben Rodriguez "/>
    <x v="0"/>
    <x v="5"/>
    <x v="3"/>
    <x v="0"/>
    <s v="Ongoing"/>
    <x v="0"/>
    <m/>
    <m/>
    <m/>
    <m/>
    <m/>
    <m/>
    <m/>
    <m/>
    <m/>
    <m/>
    <m/>
    <m/>
    <m/>
    <m/>
    <m/>
    <n v="105"/>
    <n v="55"/>
    <n v="180"/>
    <n v="180"/>
    <n v="180"/>
    <n v="180"/>
    <n v="180"/>
    <n v="180"/>
  </r>
  <r>
    <x v="1"/>
    <s v="Maintenance"/>
    <n v="6"/>
    <s v="Compliance Activities (PSA activities, MOTS update, System Documantation,  RIM update, SPI data discoveries,Certifications, AVT Scans)"/>
    <s v="CRIS CASH"/>
    <x v="1"/>
    <s v="Assembler"/>
    <s v="SW-CRIS"/>
    <s v="Ruben Rodriguez "/>
    <x v="0"/>
    <x v="5"/>
    <x v="3"/>
    <x v="0"/>
    <s v="Ongoing"/>
    <x v="0"/>
    <m/>
    <m/>
    <m/>
    <m/>
    <m/>
    <m/>
    <m/>
    <m/>
    <m/>
    <m/>
    <m/>
    <m/>
    <m/>
    <m/>
    <m/>
    <n v="25"/>
    <n v="25"/>
    <n v="65"/>
    <n v="65"/>
    <n v="65"/>
    <n v="65"/>
    <n v="65"/>
    <n v="65"/>
  </r>
  <r>
    <x v="1"/>
    <s v="Maintenance"/>
    <n v="6"/>
    <s v="Meetings and working session – Daily Huddles, Weekly/Bi-Weekly/Other Meetings, Working Sessions"/>
    <s v="CRIS CASH"/>
    <x v="1"/>
    <s v="Assembler"/>
    <s v="SW-CRIS"/>
    <s v="Ruben Rodriguez "/>
    <x v="0"/>
    <x v="5"/>
    <x v="3"/>
    <x v="0"/>
    <s v="Ongoing"/>
    <x v="0"/>
    <m/>
    <m/>
    <m/>
    <m/>
    <m/>
    <m/>
    <m/>
    <m/>
    <m/>
    <m/>
    <m/>
    <m/>
    <m/>
    <m/>
    <m/>
    <n v="30"/>
    <n v="30"/>
    <n v="45"/>
    <n v="45"/>
    <n v="45"/>
    <n v="45"/>
    <n v="45"/>
    <n v="45"/>
  </r>
  <r>
    <x v="1"/>
    <s v="Maintenance"/>
    <n v="6"/>
    <s v="ST Support (ST Defect/Env Issues)"/>
    <s v="CRIS CASH"/>
    <x v="1"/>
    <s v="Assembler"/>
    <s v="SW-CRIS"/>
    <s v="Ruben Rodriguez "/>
    <x v="0"/>
    <x v="5"/>
    <x v="3"/>
    <x v="0"/>
    <s v="Ongoing"/>
    <x v="0"/>
    <m/>
    <m/>
    <m/>
    <m/>
    <m/>
    <m/>
    <m/>
    <m/>
    <m/>
    <m/>
    <m/>
    <m/>
    <m/>
    <m/>
    <m/>
    <n v="15"/>
    <n v="15"/>
    <n v="40"/>
    <n v="40"/>
    <n v="40"/>
    <n v="40"/>
    <n v="40"/>
    <n v="40"/>
  </r>
  <r>
    <x v="1"/>
    <s v="Maintenance"/>
    <n v="3"/>
    <s v="Production Support, Job Abend/Error Fix"/>
    <s v="ECRIS-CR RSI"/>
    <x v="1"/>
    <s v="Cobol, DB2"/>
    <s v="SW-CRIS"/>
    <s v="Ruben Rodriguez "/>
    <x v="0"/>
    <x v="5"/>
    <x v="3"/>
    <x v="0"/>
    <s v="Ongoing"/>
    <x v="0"/>
    <m/>
    <m/>
    <m/>
    <m/>
    <m/>
    <m/>
    <m/>
    <m/>
    <m/>
    <m/>
    <m/>
    <m/>
    <m/>
    <m/>
    <m/>
    <n v="60"/>
    <n v="60"/>
    <n v="30"/>
    <n v="30"/>
    <n v="30"/>
    <n v="30"/>
    <n v="30"/>
    <n v="30"/>
  </r>
  <r>
    <x v="1"/>
    <s v="Maintenance"/>
    <n v="3"/>
    <s v="Client Queries and Resolution, Adhoc Requests, Interface Apps queries"/>
    <s v="ECRIS-CR RSI"/>
    <x v="1"/>
    <s v="Cobol, DB2"/>
    <s v="SW-CRIS"/>
    <s v="Ruben Rodriguez "/>
    <x v="0"/>
    <x v="5"/>
    <x v="3"/>
    <x v="0"/>
    <s v="Ongoing"/>
    <x v="0"/>
    <m/>
    <m/>
    <m/>
    <m/>
    <m/>
    <m/>
    <m/>
    <m/>
    <m/>
    <m/>
    <m/>
    <m/>
    <m/>
    <m/>
    <m/>
    <n v="40"/>
    <n v="20"/>
    <n v="60"/>
    <n v="60"/>
    <n v="60"/>
    <n v="60"/>
    <n v="60"/>
    <n v="60"/>
  </r>
  <r>
    <x v="1"/>
    <s v="Maintenance"/>
    <n v="3"/>
    <s v="Compliance Activities (PSA activities, MOTS update, System Documantation,  RIM update, SPI data discoveries,Certifications)"/>
    <s v="ECRIS-CR RSI"/>
    <x v="1"/>
    <s v="Cobol, DB2"/>
    <s v="SW-CRIS"/>
    <s v="Ruben Rodriguez "/>
    <x v="0"/>
    <x v="5"/>
    <x v="3"/>
    <x v="0"/>
    <s v="Ongoing"/>
    <x v="0"/>
    <m/>
    <m/>
    <m/>
    <m/>
    <m/>
    <m/>
    <m/>
    <m/>
    <m/>
    <m/>
    <m/>
    <m/>
    <m/>
    <m/>
    <m/>
    <n v="25"/>
    <n v="25"/>
    <n v="60"/>
    <n v="60"/>
    <n v="60"/>
    <n v="60"/>
    <n v="60"/>
    <n v="60"/>
  </r>
  <r>
    <x v="1"/>
    <s v="Maintenance"/>
    <n v="3"/>
    <s v="Meetings and working session – Daily Huddles, Weekly/Bi-Weekly/Other Meetings, Working Sessions"/>
    <s v="ECRIS-CR RSI"/>
    <x v="1"/>
    <s v="Cobol, DB2"/>
    <s v="SW-CRIS"/>
    <s v="Ruben Rodriguez "/>
    <x v="0"/>
    <x v="5"/>
    <x v="3"/>
    <x v="0"/>
    <s v="Ongoing"/>
    <x v="0"/>
    <m/>
    <m/>
    <m/>
    <m/>
    <m/>
    <m/>
    <m/>
    <m/>
    <m/>
    <m/>
    <m/>
    <m/>
    <m/>
    <m/>
    <m/>
    <n v="30"/>
    <n v="30"/>
    <n v="20"/>
    <n v="20"/>
    <n v="20"/>
    <n v="20"/>
    <n v="20"/>
    <n v="20"/>
  </r>
  <r>
    <x v="1"/>
    <s v="Maintenance"/>
    <n v="3"/>
    <s v="ST Support (ST Defect/Env Issues)"/>
    <s v="ECRIS-CR RSI"/>
    <x v="1"/>
    <s v="Cobol, DB2"/>
    <s v="SW-CRIS"/>
    <s v="Ruben Rodriguez "/>
    <x v="0"/>
    <x v="5"/>
    <x v="3"/>
    <x v="0"/>
    <s v="Ongoing"/>
    <x v="0"/>
    <m/>
    <m/>
    <m/>
    <m/>
    <m/>
    <m/>
    <m/>
    <m/>
    <m/>
    <m/>
    <m/>
    <m/>
    <m/>
    <m/>
    <m/>
    <n v="15"/>
    <n v="15"/>
    <n v="15"/>
    <n v="15"/>
    <n v="15"/>
    <n v="15"/>
    <n v="15"/>
    <n v="15"/>
  </r>
  <r>
    <x v="1"/>
    <s v="Maintenance"/>
    <n v="4"/>
    <s v="Production Support, Job Abend/Error Fix"/>
    <s v="GRP-Tandem"/>
    <x v="1"/>
    <s v="Tandem"/>
    <s v="Tandem"/>
    <s v="James Radtke"/>
    <x v="1"/>
    <x v="5"/>
    <x v="3"/>
    <x v="0"/>
    <s v="Ongoing"/>
    <x v="0"/>
    <m/>
    <m/>
    <m/>
    <m/>
    <m/>
    <m/>
    <m/>
    <m/>
    <m/>
    <m/>
    <m/>
    <m/>
    <m/>
    <m/>
    <m/>
    <n v="70"/>
    <n v="70"/>
    <n v="30"/>
    <n v="30"/>
    <n v="30"/>
    <n v="30"/>
    <n v="30"/>
    <n v="30"/>
  </r>
  <r>
    <x v="1"/>
    <s v="Maintenance"/>
    <n v="4"/>
    <s v="Client Queries and Resolution, Adhoc Requests, Interface Apps queries_x000a__x000a_Note: There will be delay in addressing Client Queries due to Capacity Issues. Onshore to provide support/address client queries requesting urgent attention."/>
    <s v="GRP-Tandem"/>
    <x v="1"/>
    <s v="Tandem"/>
    <s v="Tandem"/>
    <s v="James Radtke"/>
    <x v="1"/>
    <x v="5"/>
    <x v="3"/>
    <x v="0"/>
    <s v="Ongoing"/>
    <x v="0"/>
    <m/>
    <m/>
    <m/>
    <m/>
    <m/>
    <m/>
    <m/>
    <m/>
    <m/>
    <m/>
    <m/>
    <m/>
    <m/>
    <m/>
    <m/>
    <n v="40"/>
    <n v="40"/>
    <n v="95"/>
    <n v="95"/>
    <n v="95"/>
    <n v="95"/>
    <n v="95"/>
    <n v="95"/>
  </r>
  <r>
    <x v="1"/>
    <s v="Maintenance"/>
    <n v="4"/>
    <s v="Compliance Activities (PSA activities, MOTS update, System Documantation,  RIM update, SPI data discoveries,Certifications, Write-Up, Licensing, AVT scans, etc.)"/>
    <s v="GRP-Tandem"/>
    <x v="1"/>
    <s v="Tandem"/>
    <s v="Tandem"/>
    <s v="James Radtke"/>
    <x v="1"/>
    <x v="5"/>
    <x v="3"/>
    <x v="0"/>
    <s v="Ongoing"/>
    <x v="0"/>
    <m/>
    <m/>
    <m/>
    <m/>
    <m/>
    <m/>
    <m/>
    <m/>
    <m/>
    <m/>
    <m/>
    <m/>
    <m/>
    <m/>
    <m/>
    <n v="10"/>
    <n v="10"/>
    <n v="30"/>
    <n v="30"/>
    <n v="30"/>
    <n v="30"/>
    <n v="30"/>
    <n v="30"/>
  </r>
  <r>
    <x v="1"/>
    <s v="Maintenance"/>
    <n v="4"/>
    <s v="ST Support (ST Defect/Env Issues)"/>
    <s v="GRP-Tandem"/>
    <x v="1"/>
    <s v="Tandem"/>
    <s v="Tandem"/>
    <s v="James Radtke"/>
    <x v="1"/>
    <x v="5"/>
    <x v="3"/>
    <x v="0"/>
    <s v="Ongoing"/>
    <x v="0"/>
    <m/>
    <m/>
    <m/>
    <m/>
    <m/>
    <m/>
    <m/>
    <m/>
    <m/>
    <m/>
    <m/>
    <m/>
    <m/>
    <m/>
    <m/>
    <m/>
    <m/>
    <n v="10"/>
    <n v="10"/>
    <n v="10"/>
    <n v="10"/>
    <n v="10"/>
    <n v="10"/>
  </r>
  <r>
    <x v="1"/>
    <s v="Maintenance"/>
    <n v="4"/>
    <s v="Meetings – Daily Huddles, Weekly/Bi-Weekly/Other Meetings , Working sessions"/>
    <s v="GRP-Tandem"/>
    <x v="1"/>
    <s v="Tandem"/>
    <s v="Tandem"/>
    <s v="James Radtke"/>
    <x v="1"/>
    <x v="5"/>
    <x v="3"/>
    <x v="0"/>
    <s v="Ongoing"/>
    <x v="0"/>
    <m/>
    <m/>
    <m/>
    <m/>
    <m/>
    <m/>
    <m/>
    <m/>
    <m/>
    <m/>
    <m/>
    <m/>
    <m/>
    <m/>
    <m/>
    <n v="20"/>
    <n v="20"/>
    <n v="20"/>
    <n v="20"/>
    <n v="20"/>
    <n v="20"/>
    <n v="20"/>
    <n v="20"/>
  </r>
  <r>
    <x v="1"/>
    <s v="RD"/>
    <n v="4"/>
    <s v="RD Work for EASE,Icc, EXCHGPLUS_x000a__x000a_Ease SW RD's - RD001, RD030, RD513, RD1734_x000a_Ease WEST RD's - RD001, RD030, RD513, RD1735_x000a_ExchangePlus RDs - RD222, RD307, RD1864, RD2015, RD017, RD0520, RD0932, RD0934, etc."/>
    <s v="GRP-Tandem"/>
    <x v="1"/>
    <s v="Tandem"/>
    <s v="Tandem"/>
    <s v="James Radtke"/>
    <x v="1"/>
    <x v="5"/>
    <x v="3"/>
    <x v="0"/>
    <s v="Ongoing"/>
    <x v="0"/>
    <m/>
    <m/>
    <m/>
    <m/>
    <m/>
    <m/>
    <m/>
    <m/>
    <m/>
    <m/>
    <m/>
    <m/>
    <m/>
    <m/>
    <m/>
    <n v="50"/>
    <n v="50"/>
    <n v="100"/>
    <n v="100"/>
    <n v="100"/>
    <n v="100"/>
    <n v="350"/>
    <n v="350"/>
  </r>
  <r>
    <x v="1"/>
    <s v="MWR"/>
    <m/>
    <s v="Dallas DR activity - Nov - 2022"/>
    <s v="CARAT-MVS"/>
    <x v="1"/>
    <s v="Cobol, DB2"/>
    <s v="CARAT-MVS"/>
    <s v="Ruben Rodriguez "/>
    <x v="0"/>
    <x v="4"/>
    <x v="0"/>
    <x v="5"/>
    <s v="Nov-22"/>
    <x v="0"/>
    <m/>
    <m/>
    <m/>
    <m/>
    <m/>
    <m/>
    <m/>
    <m/>
    <m/>
    <m/>
    <m/>
    <m/>
    <m/>
    <m/>
    <m/>
    <n v="120"/>
    <m/>
    <m/>
    <m/>
    <m/>
    <m/>
    <m/>
    <m/>
  </r>
  <r>
    <x v="0"/>
    <s v="SMB"/>
    <m/>
    <s v="SMB#2009630 Teradata job failure permanent fix"/>
    <s v="AMI/MAP"/>
    <x v="1"/>
    <s v="COBOL, Teradata"/>
    <s v="SALES"/>
    <s v="Ruben Rodriguez "/>
    <x v="0"/>
    <x v="4"/>
    <x v="0"/>
    <x v="5"/>
    <s v="Nov-22"/>
    <x v="0"/>
    <n v="80"/>
    <m/>
    <m/>
    <m/>
    <m/>
    <m/>
    <m/>
    <m/>
    <m/>
    <m/>
    <m/>
    <m/>
    <m/>
    <m/>
    <m/>
    <n v="80"/>
    <m/>
    <m/>
    <m/>
    <m/>
    <m/>
    <m/>
    <m/>
  </r>
  <r>
    <x v="0"/>
    <s v="SMB"/>
    <m/>
    <s v="BIS Apps: Exception Handling for failed Responses"/>
    <s v="Dashboard"/>
    <x v="0"/>
    <s v="Java"/>
    <s v="MDRG-RR"/>
    <s v="James Radtke"/>
    <x v="1"/>
    <x v="19"/>
    <x v="7"/>
    <x v="2"/>
    <s v="Feb-23"/>
    <x v="0"/>
    <n v="75"/>
    <n v="600"/>
    <n v="600"/>
    <n v="600"/>
    <n v="600"/>
    <n v="600"/>
    <m/>
    <m/>
    <m/>
    <m/>
    <m/>
    <m/>
    <m/>
    <n v="600"/>
    <n v="600"/>
    <n v="0"/>
    <n v="0"/>
    <n v="0"/>
    <n v="75"/>
    <m/>
    <m/>
    <m/>
    <m/>
  </r>
  <r>
    <x v="1"/>
    <s v="Maintenance"/>
    <n v="2"/>
    <s v="Compliance activities like, RIM update, SAST Scan etc, Weekly and Bi-weekly Meetings._x000a_Interfacing application queries and, System Documantation, ad-hoc Queries) and ST Queries._x000a_Production Support and Job abends_x000a__x000a_2 apps - CRIS ASBS and CRIS CE"/>
    <s v="CRIS ASBS-MF"/>
    <x v="1"/>
    <s v="COBOL, DB2"/>
    <s v="SW-CRIS-Billing "/>
    <s v="Ruben Rodriguez "/>
    <x v="0"/>
    <x v="0"/>
    <x v="0"/>
    <x v="0"/>
    <s v="Ongoing"/>
    <x v="0"/>
    <n v="15"/>
    <m/>
    <m/>
    <m/>
    <m/>
    <m/>
    <m/>
    <m/>
    <m/>
    <m/>
    <m/>
    <m/>
    <m/>
    <m/>
    <m/>
    <n v="15"/>
    <n v="15"/>
    <n v="15"/>
    <n v="15"/>
    <n v="15"/>
    <n v="15"/>
    <n v="15"/>
    <n v="15"/>
  </r>
  <r>
    <x v="1"/>
    <s v="MWR"/>
    <m/>
    <s v="ASLA Alarm Notification - Initial - MOTS 20199"/>
    <s v="SACCE Plus"/>
    <x v="0"/>
    <s v="Java"/>
    <s v="MDRG-RR"/>
    <s v="James Radtke"/>
    <x v="1"/>
    <x v="19"/>
    <x v="7"/>
    <x v="13"/>
    <s v="Jan-23"/>
    <x v="0"/>
    <n v="190"/>
    <m/>
    <m/>
    <m/>
    <n v="100"/>
    <n v="90"/>
    <m/>
    <m/>
    <m/>
    <m/>
    <m/>
    <m/>
    <m/>
    <m/>
    <m/>
    <m/>
    <n v="140"/>
    <n v="70"/>
    <m/>
    <m/>
    <m/>
    <m/>
    <m/>
  </r>
  <r>
    <x v="0"/>
    <s v="PID"/>
    <m/>
    <s v="326756A - DSCAT &amp; OCX adding new circuit id's"/>
    <s v="DSCAT"/>
    <x v="0"/>
    <s v="Java"/>
    <s v="MDRG-RR"/>
    <s v="James Koernig"/>
    <x v="1"/>
    <x v="19"/>
    <x v="7"/>
    <x v="2"/>
    <s v="Feb-23"/>
    <x v="0"/>
    <n v="320"/>
    <m/>
    <m/>
    <m/>
    <n v="70"/>
    <n v="120"/>
    <n v="100"/>
    <m/>
    <m/>
    <m/>
    <m/>
    <m/>
    <m/>
    <m/>
    <m/>
    <m/>
    <n v="100"/>
    <n v="150"/>
    <n v="170"/>
    <m/>
    <m/>
    <m/>
    <m/>
  </r>
  <r>
    <x v="1"/>
    <s v="RD"/>
    <m/>
    <s v="RD1468, RD1470 : 07 RDs 22.12, Update Internet Section, remove activation fees and extend promos"/>
    <s v="QuickQuote SBS"/>
    <x v="0"/>
    <s v=".NET"/>
    <s v="CBS-ATTCRM-SBS"/>
    <s v="James Koernig"/>
    <x v="1"/>
    <x v="13"/>
    <x v="5"/>
    <x v="1"/>
    <s v="Dec-22"/>
    <x v="0"/>
    <n v="222"/>
    <m/>
    <m/>
    <n v="140"/>
    <n v="82"/>
    <m/>
    <m/>
    <m/>
    <m/>
    <m/>
    <m/>
    <m/>
    <m/>
    <m/>
    <m/>
    <n v="140"/>
    <n v="82"/>
    <m/>
    <m/>
    <m/>
    <m/>
    <m/>
    <m/>
  </r>
  <r>
    <x v="0"/>
    <s v="PID"/>
    <n v="6"/>
    <s v="OOM674: Venmo as a new Pay Method (Test Only Impact)"/>
    <s v="CRIS CASH"/>
    <x v="1"/>
    <s v="Assembler"/>
    <s v="SW-CRIS"/>
    <s v="Ruben Rodriguez "/>
    <x v="0"/>
    <x v="5"/>
    <x v="3"/>
    <x v="8"/>
    <s v="TBD"/>
    <x v="1"/>
    <n v="80"/>
    <m/>
    <m/>
    <m/>
    <m/>
    <m/>
    <m/>
    <m/>
    <m/>
    <m/>
    <m/>
    <m/>
    <m/>
    <m/>
    <m/>
    <m/>
    <m/>
    <m/>
    <m/>
    <m/>
    <m/>
    <m/>
    <m/>
  </r>
  <r>
    <x v="1"/>
    <s v="RD"/>
    <n v="4"/>
    <s v="RD0483 - Copyright Update"/>
    <s v="FSP"/>
    <x v="1"/>
    <s v="Cobol, DB2"/>
    <s v="SW-CRIS"/>
    <s v="Ruben Rodriguez "/>
    <x v="0"/>
    <x v="5"/>
    <x v="3"/>
    <x v="12"/>
    <s v="Mar-23"/>
    <x v="1"/>
    <n v="120"/>
    <m/>
    <m/>
    <m/>
    <m/>
    <m/>
    <m/>
    <m/>
    <m/>
    <m/>
    <m/>
    <m/>
    <m/>
    <m/>
    <m/>
    <m/>
    <m/>
    <m/>
    <n v="60"/>
    <n v="60"/>
    <m/>
    <m/>
    <m/>
  </r>
  <r>
    <x v="1"/>
    <s v="RD"/>
    <n v="4"/>
    <s v="BPP2 - RDs"/>
    <s v="ADR"/>
    <x v="1"/>
    <s v="Cobol, DB2"/>
    <s v="SW-CRIS"/>
    <s v="Ruben Rodriguez "/>
    <x v="0"/>
    <x v="5"/>
    <x v="3"/>
    <x v="0"/>
    <s v="Ongoing"/>
    <x v="0"/>
    <m/>
    <m/>
    <m/>
    <m/>
    <m/>
    <m/>
    <m/>
    <m/>
    <m/>
    <m/>
    <m/>
    <m/>
    <m/>
    <m/>
    <m/>
    <m/>
    <m/>
    <n v="50"/>
    <n v="50"/>
    <n v="50"/>
    <n v="50"/>
    <n v="50"/>
    <n v="50"/>
  </r>
  <r>
    <x v="0"/>
    <s v="PID"/>
    <n v="4"/>
    <s v="OOM662 : DSL – Nutrition Label"/>
    <s v="ADR"/>
    <x v="1"/>
    <s v="Cobol, DB2"/>
    <s v="SW-CRIS"/>
    <s v="Ruben Rodriguez "/>
    <x v="0"/>
    <x v="5"/>
    <x v="3"/>
    <x v="8"/>
    <s v="TBD"/>
    <x v="1"/>
    <n v="1000"/>
    <m/>
    <m/>
    <m/>
    <m/>
    <m/>
    <m/>
    <m/>
    <m/>
    <m/>
    <m/>
    <m/>
    <m/>
    <m/>
    <m/>
    <m/>
    <m/>
    <m/>
    <m/>
    <m/>
    <m/>
    <m/>
    <m/>
  </r>
  <r>
    <x v="0"/>
    <s v="PID"/>
    <n v="4"/>
    <s v="OOM662 : DSL – Nutrition Label"/>
    <s v="FSP"/>
    <x v="1"/>
    <s v="Cobol, DB2"/>
    <s v="SW-CRIS"/>
    <s v="Ruben Rodriguez "/>
    <x v="0"/>
    <x v="5"/>
    <x v="3"/>
    <x v="8"/>
    <s v="TBD"/>
    <x v="1"/>
    <n v="2000"/>
    <m/>
    <m/>
    <m/>
    <m/>
    <m/>
    <m/>
    <m/>
    <m/>
    <m/>
    <m/>
    <m/>
    <m/>
    <m/>
    <m/>
    <m/>
    <m/>
    <m/>
    <m/>
    <m/>
    <m/>
    <m/>
    <m/>
  </r>
  <r>
    <x v="0"/>
    <s v="PID"/>
    <n v="6"/>
    <s v="OOM662 : DSL – Nutrition Label"/>
    <s v="CRIS BCAP"/>
    <x v="1"/>
    <s v="PL1, Assembler"/>
    <s v="SW-CRIS"/>
    <s v="Ruben Rodriguez "/>
    <x v="0"/>
    <x v="5"/>
    <x v="3"/>
    <x v="8"/>
    <s v="TBD"/>
    <x v="1"/>
    <n v="1000"/>
    <m/>
    <m/>
    <m/>
    <m/>
    <m/>
    <m/>
    <m/>
    <m/>
    <m/>
    <m/>
    <m/>
    <m/>
    <m/>
    <m/>
    <m/>
    <m/>
    <m/>
    <m/>
    <m/>
    <m/>
    <m/>
    <m/>
  </r>
  <r>
    <x v="0"/>
    <s v="PID"/>
    <n v="6"/>
    <s v="PMT #504813 / PID #410283 USPS Address Change (Address of Record) Compliance"/>
    <s v="CRIS BCAP"/>
    <x v="1"/>
    <s v="PL1, Assembler"/>
    <s v="SW-CRIS"/>
    <s v="Ruben Rodriguez "/>
    <x v="0"/>
    <x v="5"/>
    <x v="3"/>
    <x v="8"/>
    <s v="TBD"/>
    <x v="1"/>
    <n v="40"/>
    <m/>
    <m/>
    <m/>
    <m/>
    <m/>
    <m/>
    <m/>
    <m/>
    <m/>
    <m/>
    <m/>
    <m/>
    <m/>
    <m/>
    <m/>
    <m/>
    <m/>
    <m/>
    <m/>
    <m/>
    <m/>
    <m/>
  </r>
  <r>
    <x v="0"/>
    <s v="PID"/>
    <n v="6"/>
    <s v="PMT #504813 / PID #410283 USPS Address Change (Address of Record) Compliance"/>
    <s v="CRIS CASH"/>
    <x v="1"/>
    <s v="Assembler"/>
    <s v="SW-CRIS"/>
    <s v="Ruben Rodriguez "/>
    <x v="0"/>
    <x v="5"/>
    <x v="3"/>
    <x v="8"/>
    <s v="TBD"/>
    <x v="1"/>
    <n v="40"/>
    <m/>
    <m/>
    <m/>
    <m/>
    <m/>
    <m/>
    <m/>
    <m/>
    <m/>
    <m/>
    <m/>
    <m/>
    <m/>
    <m/>
    <m/>
    <m/>
    <m/>
    <m/>
    <m/>
    <m/>
    <m/>
    <m/>
  </r>
  <r>
    <x v="0"/>
    <s v="PID"/>
    <n v="4"/>
    <s v="CA PPP per line surcharge - Interin Solution"/>
    <s v="ADR"/>
    <x v="1"/>
    <s v="Cobol, DB2"/>
    <s v="SW-CRIS"/>
    <s v="Ruben Rodriguez "/>
    <x v="0"/>
    <x v="5"/>
    <x v="3"/>
    <x v="8"/>
    <s v="TBD"/>
    <x v="1"/>
    <n v="150"/>
    <m/>
    <m/>
    <m/>
    <m/>
    <m/>
    <m/>
    <m/>
    <m/>
    <m/>
    <m/>
    <m/>
    <m/>
    <m/>
    <m/>
    <m/>
    <m/>
    <m/>
    <m/>
    <m/>
    <m/>
    <m/>
    <m/>
  </r>
  <r>
    <x v="0"/>
    <s v="PID"/>
    <n v="4"/>
    <s v="CA PPP per line surcharge - Interin Solution"/>
    <s v="FSP"/>
    <x v="1"/>
    <s v="Cobol, DB2"/>
    <s v="SW-CRIS"/>
    <s v="Ruben Rodriguez "/>
    <x v="0"/>
    <x v="5"/>
    <x v="3"/>
    <x v="8"/>
    <s v="TBD"/>
    <x v="1"/>
    <n v="150"/>
    <m/>
    <m/>
    <m/>
    <m/>
    <m/>
    <m/>
    <m/>
    <m/>
    <m/>
    <m/>
    <m/>
    <m/>
    <m/>
    <m/>
    <m/>
    <m/>
    <m/>
    <m/>
    <m/>
    <m/>
    <m/>
    <m/>
  </r>
  <r>
    <x v="0"/>
    <s v="PID"/>
    <n v="4"/>
    <s v="CA PPP per line surcharge - Permanent Solution"/>
    <s v="ADR"/>
    <x v="1"/>
    <s v="Cobol, DB2"/>
    <s v="SW-CRIS"/>
    <s v="Ruben Rodriguez "/>
    <x v="0"/>
    <x v="5"/>
    <x v="3"/>
    <x v="8"/>
    <s v="TBD"/>
    <x v="1"/>
    <n v="1500"/>
    <m/>
    <m/>
    <m/>
    <m/>
    <m/>
    <m/>
    <m/>
    <m/>
    <m/>
    <m/>
    <m/>
    <m/>
    <m/>
    <m/>
    <m/>
    <m/>
    <m/>
    <m/>
    <m/>
    <m/>
    <m/>
    <m/>
  </r>
  <r>
    <x v="0"/>
    <s v="PID"/>
    <n v="4"/>
    <s v="CA PPP per line surcharge - Permanent Solution"/>
    <s v="FSP"/>
    <x v="1"/>
    <s v="Cobol, DB2"/>
    <s v="SW-CRIS"/>
    <s v="Ruben Rodriguez "/>
    <x v="0"/>
    <x v="5"/>
    <x v="3"/>
    <x v="8"/>
    <s v="TBD"/>
    <x v="1"/>
    <n v="1500"/>
    <m/>
    <m/>
    <m/>
    <m/>
    <m/>
    <m/>
    <m/>
    <m/>
    <m/>
    <m/>
    <m/>
    <m/>
    <m/>
    <m/>
    <m/>
    <m/>
    <m/>
    <m/>
    <m/>
    <m/>
    <m/>
    <m/>
  </r>
  <r>
    <x v="0"/>
    <s v="PID"/>
    <n v="4"/>
    <s v="EDW and ECDW snowflake transformation - impact for legacy wireline applications"/>
    <s v="ADR"/>
    <x v="1"/>
    <s v="Cobol, DB2"/>
    <s v="SW-CRIS"/>
    <s v="Ruben Rodriguez "/>
    <x v="0"/>
    <x v="5"/>
    <x v="3"/>
    <x v="10"/>
    <s v="Dec-23"/>
    <x v="0"/>
    <n v="60"/>
    <m/>
    <m/>
    <m/>
    <m/>
    <m/>
    <m/>
    <m/>
    <m/>
    <m/>
    <m/>
    <m/>
    <m/>
    <m/>
    <m/>
    <m/>
    <m/>
    <m/>
    <m/>
    <m/>
    <m/>
    <m/>
    <m/>
  </r>
  <r>
    <x v="0"/>
    <s v="PID"/>
    <n v="4"/>
    <s v="EDW and ECDW snowflake transformation - impact for legacy wireline applications"/>
    <s v="FSP"/>
    <x v="1"/>
    <s v="Cobol, DB2"/>
    <s v="SW-CRIS"/>
    <s v="Ruben Rodriguez "/>
    <x v="0"/>
    <x v="5"/>
    <x v="3"/>
    <x v="10"/>
    <s v="Dec-23"/>
    <x v="0"/>
    <n v="30"/>
    <m/>
    <m/>
    <m/>
    <m/>
    <m/>
    <m/>
    <m/>
    <m/>
    <m/>
    <m/>
    <m/>
    <m/>
    <m/>
    <m/>
    <m/>
    <m/>
    <m/>
    <m/>
    <m/>
    <m/>
    <m/>
    <m/>
  </r>
  <r>
    <x v="0"/>
    <s v="PID"/>
    <n v="6"/>
    <s v="EDW and ECDW snowflake transformation - impact for legacy wireline applications"/>
    <s v="CRIS CASH"/>
    <x v="1"/>
    <s v="Assembler"/>
    <s v="SW-CRIS"/>
    <s v="Ruben Rodriguez "/>
    <x v="0"/>
    <x v="5"/>
    <x v="3"/>
    <x v="10"/>
    <s v="Dec-23"/>
    <x v="0"/>
    <n v="480"/>
    <m/>
    <m/>
    <m/>
    <m/>
    <m/>
    <m/>
    <m/>
    <m/>
    <m/>
    <m/>
    <m/>
    <m/>
    <m/>
    <m/>
    <m/>
    <m/>
    <m/>
    <m/>
    <m/>
    <m/>
    <m/>
    <m/>
  </r>
  <r>
    <x v="0"/>
    <s v="PID"/>
    <n v="6"/>
    <s v="EDW and ECDW snowflake transformation - impact for legacy wireline applications"/>
    <s v="CRIS BCAP"/>
    <x v="1"/>
    <s v="PL1, Assembler"/>
    <s v="SW-CRIS"/>
    <s v="Ruben Rodriguez "/>
    <x v="0"/>
    <x v="5"/>
    <x v="3"/>
    <x v="10"/>
    <s v="Dec-23"/>
    <x v="0"/>
    <n v="80"/>
    <m/>
    <m/>
    <m/>
    <m/>
    <m/>
    <m/>
    <m/>
    <m/>
    <m/>
    <m/>
    <m/>
    <m/>
    <m/>
    <m/>
    <m/>
    <m/>
    <m/>
    <m/>
    <m/>
    <m/>
    <m/>
    <m/>
  </r>
  <r>
    <x v="0"/>
    <s v="PID"/>
    <n v="6"/>
    <s v="EDW and ECDW snowflake transformation - impact for legacy wireline applications"/>
    <s v="CRIS BILLDAY"/>
    <x v="1"/>
    <s v="Cobol, IMS-DB"/>
    <s v="SW-CRIS"/>
    <s v="Ruben Rodriguez "/>
    <x v="0"/>
    <x v="5"/>
    <x v="3"/>
    <x v="10"/>
    <s v="Dec-23"/>
    <x v="0"/>
    <n v="80"/>
    <m/>
    <m/>
    <m/>
    <m/>
    <m/>
    <m/>
    <m/>
    <m/>
    <m/>
    <m/>
    <m/>
    <m/>
    <m/>
    <m/>
    <m/>
    <m/>
    <m/>
    <m/>
    <m/>
    <m/>
    <m/>
    <m/>
  </r>
  <r>
    <x v="0"/>
    <s v="PID"/>
    <n v="6"/>
    <s v="EDW and ECDW snowflake transformation - impact for legacy wireline applications"/>
    <s v="CRIS RC-RECON"/>
    <x v="1"/>
    <s v="Assembler"/>
    <s v="SW-CRIS"/>
    <s v="Ruben Rodriguez "/>
    <x v="0"/>
    <x v="5"/>
    <x v="3"/>
    <x v="10"/>
    <s v="Dec-23"/>
    <x v="0"/>
    <n v="160"/>
    <m/>
    <m/>
    <m/>
    <m/>
    <m/>
    <m/>
    <m/>
    <m/>
    <m/>
    <m/>
    <m/>
    <m/>
    <m/>
    <m/>
    <m/>
    <m/>
    <m/>
    <m/>
    <m/>
    <m/>
    <m/>
    <m/>
  </r>
  <r>
    <x v="0"/>
    <s v="PID"/>
    <n v="3"/>
    <s v="EDW and ECDW snowflake transformation - impact for legacy wireline applications"/>
    <s v="InstaRate"/>
    <x v="1"/>
    <s v="Cobol, DB2"/>
    <s v="SW-CRIS"/>
    <s v="Ruben Rodriguez "/>
    <x v="0"/>
    <x v="5"/>
    <x v="3"/>
    <x v="10"/>
    <s v="Dec-23"/>
    <x v="0"/>
    <n v="160"/>
    <m/>
    <m/>
    <m/>
    <m/>
    <m/>
    <m/>
    <m/>
    <m/>
    <m/>
    <m/>
    <m/>
    <m/>
    <m/>
    <m/>
    <m/>
    <m/>
    <m/>
    <m/>
    <m/>
    <m/>
    <m/>
    <m/>
  </r>
  <r>
    <x v="0"/>
    <s v="PID"/>
    <n v="4"/>
    <s v="PMT TBD - EDW and ECDW snowflake transformation - impact for legacy wireline applications"/>
    <s v="BOSS-SW"/>
    <x v="1"/>
    <s v="Cobol, IMS-DB, IMS-DC"/>
    <s v="BOSS-SW-ABOM"/>
    <s v="James Radtke"/>
    <x v="1"/>
    <x v="5"/>
    <x v="3"/>
    <x v="10"/>
    <s v="Dec-23"/>
    <x v="0"/>
    <n v="185"/>
    <m/>
    <m/>
    <m/>
    <m/>
    <m/>
    <m/>
    <m/>
    <m/>
    <m/>
    <m/>
    <m/>
    <m/>
    <m/>
    <m/>
    <m/>
    <m/>
    <m/>
    <m/>
    <m/>
    <m/>
    <m/>
    <m/>
  </r>
  <r>
    <x v="0"/>
    <s v="SMB"/>
    <n v="12"/>
    <s v="SMB#2017525 - misprod1 changing to vml241_x000a_Note: Can't be shifted due to Vendor server change"/>
    <s v="PTC"/>
    <x v="1"/>
    <s v="Cobol, IMS-DB"/>
    <s v="SW-USAGE"/>
    <s v="Greg Painter"/>
    <x v="0"/>
    <x v="5"/>
    <x v="3"/>
    <x v="12"/>
    <s v="Mar-23"/>
    <x v="0"/>
    <n v="280"/>
    <m/>
    <m/>
    <m/>
    <m/>
    <m/>
    <m/>
    <m/>
    <m/>
    <m/>
    <m/>
    <m/>
    <m/>
    <m/>
    <m/>
    <m/>
    <n v="100"/>
    <n v="150"/>
    <n v="15"/>
    <n v="15"/>
    <m/>
    <m/>
    <m/>
  </r>
  <r>
    <x v="0"/>
    <s v="SMB"/>
    <n v="12"/>
    <s v="SMB# TBD Verizon Server Change - PTC_x000a_Note: Can't be shifted due to Vendor server change"/>
    <s v="PTC"/>
    <x v="1"/>
    <s v="Cobol, IMS-DB"/>
    <s v="SW-USAGE"/>
    <s v="Greg Painter"/>
    <x v="0"/>
    <x v="5"/>
    <x v="3"/>
    <x v="19"/>
    <s v="Apr-23"/>
    <x v="0"/>
    <n v="240"/>
    <m/>
    <m/>
    <m/>
    <m/>
    <m/>
    <m/>
    <m/>
    <m/>
    <m/>
    <m/>
    <m/>
    <m/>
    <m/>
    <m/>
    <m/>
    <m/>
    <m/>
    <n v="140"/>
    <n v="100"/>
    <m/>
    <m/>
    <m/>
  </r>
  <r>
    <x v="0"/>
    <s v="SMB"/>
    <n v="12"/>
    <s v="SMB# TBD Verizon Server Change - COLLECTS_x000a_Note: Can't be shifted due to Vendor server change"/>
    <s v="PTC"/>
    <x v="1"/>
    <s v="Cobol, IMS-DB"/>
    <s v="SW-USAGE"/>
    <s v="Greg Painter"/>
    <x v="0"/>
    <x v="5"/>
    <x v="3"/>
    <x v="19"/>
    <s v="Apr-23"/>
    <x v="0"/>
    <n v="160"/>
    <m/>
    <m/>
    <m/>
    <m/>
    <m/>
    <m/>
    <m/>
    <m/>
    <m/>
    <m/>
    <m/>
    <m/>
    <m/>
    <m/>
    <m/>
    <m/>
    <m/>
    <n v="80"/>
    <n v="80"/>
    <m/>
    <m/>
    <m/>
  </r>
  <r>
    <x v="1"/>
    <s v="RD"/>
    <m/>
    <s v="RD 1469 – CR-2212-0673 -  Update to BLC Assurance for all regions (Winback Only) - all regions"/>
    <s v="QuickQuote SBS"/>
    <x v="0"/>
    <s v=".NET"/>
    <s v="CBS-ATTCRM-SBS"/>
    <s v="James Koernig"/>
    <x v="1"/>
    <x v="13"/>
    <x v="5"/>
    <x v="13"/>
    <s v="Jan-23"/>
    <x v="0"/>
    <n v="18"/>
    <m/>
    <m/>
    <m/>
    <m/>
    <m/>
    <m/>
    <m/>
    <m/>
    <m/>
    <m/>
    <m/>
    <m/>
    <m/>
    <m/>
    <m/>
    <m/>
    <n v="18"/>
    <m/>
    <m/>
    <m/>
    <m/>
    <m/>
  </r>
  <r>
    <x v="1"/>
    <s v="RD"/>
    <m/>
    <s v="RD1470_x0009_CR-2212-0814 -- Internet - Manage Promo Expiration dates for Reward Card"/>
    <s v="QuickQuote SBS"/>
    <x v="0"/>
    <s v=".NET"/>
    <s v="CBS-ATTCRM-SBS"/>
    <s v="James Koernig"/>
    <x v="1"/>
    <x v="13"/>
    <x v="5"/>
    <x v="13"/>
    <s v="Jan-23"/>
    <x v="0"/>
    <n v="35"/>
    <m/>
    <m/>
    <m/>
    <m/>
    <m/>
    <m/>
    <m/>
    <m/>
    <m/>
    <m/>
    <m/>
    <m/>
    <m/>
    <m/>
    <m/>
    <m/>
    <n v="35"/>
    <m/>
    <m/>
    <m/>
    <m/>
    <m/>
  </r>
  <r>
    <x v="1"/>
    <s v="RD"/>
    <m/>
    <s v="RD1470_x0009_CR-2212-0813 -- Internet - Create new $250 Reward Card"/>
    <s v="QuickQuote SBS"/>
    <x v="0"/>
    <s v=".NET"/>
    <s v="CBS-ATTCRM-SBS"/>
    <s v="James Koernig"/>
    <x v="1"/>
    <x v="13"/>
    <x v="5"/>
    <x v="13"/>
    <s v="Jan-23"/>
    <x v="0"/>
    <n v="35"/>
    <m/>
    <m/>
    <m/>
    <m/>
    <m/>
    <m/>
    <m/>
    <m/>
    <m/>
    <m/>
    <m/>
    <m/>
    <m/>
    <m/>
    <m/>
    <m/>
    <n v="35"/>
    <m/>
    <m/>
    <m/>
    <m/>
    <m/>
  </r>
  <r>
    <x v="1"/>
    <s v="RD"/>
    <m/>
    <s v="RD1468_x0009_CR-2212-0812 -- Internet - Remove 100 M and add 500 M products to ABF-GPON"/>
    <s v="QuickQuote SBS"/>
    <x v="0"/>
    <s v=".NET"/>
    <s v="CBS-ATTCRM-SBS"/>
    <s v="James Koernig"/>
    <x v="1"/>
    <x v="13"/>
    <x v="5"/>
    <x v="13"/>
    <s v="Jan-23"/>
    <x v="0"/>
    <n v="40"/>
    <m/>
    <m/>
    <m/>
    <m/>
    <m/>
    <m/>
    <m/>
    <m/>
    <m/>
    <m/>
    <m/>
    <m/>
    <m/>
    <m/>
    <m/>
    <m/>
    <n v="40"/>
    <m/>
    <m/>
    <m/>
    <m/>
    <m/>
  </r>
  <r>
    <x v="0"/>
    <s v="PID"/>
    <m/>
    <s v="PID - 414963, AZURE Mod AMDOCS-EBDB Purger 19235"/>
    <s v="EBDB Purger"/>
    <x v="0"/>
    <s v="Java"/>
    <s v="CBS-ATTCRM-SBS"/>
    <s v="James Koernig"/>
    <x v="1"/>
    <x v="13"/>
    <x v="5"/>
    <x v="12"/>
    <s v="Mar-23"/>
    <x v="0"/>
    <n v="104"/>
    <m/>
    <m/>
    <m/>
    <m/>
    <m/>
    <m/>
    <m/>
    <m/>
    <m/>
    <m/>
    <m/>
    <m/>
    <m/>
    <m/>
    <m/>
    <m/>
    <m/>
    <n v="52"/>
    <n v="52"/>
    <m/>
    <m/>
    <m/>
  </r>
  <r>
    <x v="3"/>
    <s v="PID"/>
    <m/>
    <s v="PID - 414966, AZURE Mod AMDOCS-EBDB Loaders 19266"/>
    <s v="EBDB Loaders"/>
    <x v="0"/>
    <s v="Java"/>
    <s v="CBS-ATTCRM-SBS"/>
    <s v="James Koernig"/>
    <x v="1"/>
    <x v="13"/>
    <x v="5"/>
    <x v="12"/>
    <s v="Mar-23"/>
    <x v="0"/>
    <n v="104"/>
    <m/>
    <m/>
    <m/>
    <m/>
    <m/>
    <m/>
    <m/>
    <m/>
    <m/>
    <m/>
    <m/>
    <m/>
    <m/>
    <m/>
    <m/>
    <m/>
    <m/>
    <n v="52"/>
    <n v="52"/>
    <m/>
    <m/>
    <m/>
  </r>
  <r>
    <x v="3"/>
    <s v="PID"/>
    <m/>
    <s v="PID - 414965, AZURE Mod AMDOCS-EBDB Agents 19265"/>
    <s v="EBDB Agents"/>
    <x v="0"/>
    <s v="Java"/>
    <s v="CBS-ATTCRM-SBS"/>
    <s v="James Koernig"/>
    <x v="1"/>
    <x v="13"/>
    <x v="5"/>
    <x v="12"/>
    <s v="Mar-23"/>
    <x v="0"/>
    <n v="136"/>
    <m/>
    <m/>
    <m/>
    <m/>
    <m/>
    <m/>
    <m/>
    <m/>
    <m/>
    <m/>
    <m/>
    <m/>
    <m/>
    <m/>
    <m/>
    <m/>
    <m/>
    <n v="68"/>
    <n v="68"/>
    <m/>
    <m/>
    <m/>
  </r>
  <r>
    <x v="0"/>
    <s v="PID"/>
    <n v="1"/>
    <s v="403840 L egacy Blocking Order Phase 2"/>
    <s v="ETM"/>
    <x v="0"/>
    <s v="Java"/>
    <s v="MR-ETM-eDocs"/>
    <s v="Greg Painter"/>
    <x v="0"/>
    <x v="1"/>
    <x v="1"/>
    <x v="19"/>
    <s v="Apr-23"/>
    <x v="0"/>
    <m/>
    <m/>
    <m/>
    <m/>
    <m/>
    <m/>
    <m/>
    <m/>
    <m/>
    <m/>
    <m/>
    <m/>
    <m/>
    <m/>
    <m/>
    <m/>
    <m/>
    <n v="60"/>
    <n v="60"/>
    <n v="60"/>
    <n v="20"/>
    <m/>
    <m/>
  </r>
  <r>
    <x v="1"/>
    <s v="MWR"/>
    <n v="1"/>
    <s v="2014238 - EDoCS - DMA automation"/>
    <s v="EDoCS"/>
    <x v="0"/>
    <s v=".NET, Java"/>
    <s v="MR-ETM-eDocs"/>
    <s v="Greg Painter"/>
    <x v="0"/>
    <x v="1"/>
    <x v="1"/>
    <x v="12"/>
    <s v="Mar-23"/>
    <x v="0"/>
    <n v="400"/>
    <m/>
    <m/>
    <m/>
    <m/>
    <m/>
    <m/>
    <m/>
    <m/>
    <m/>
    <m/>
    <m/>
    <m/>
    <m/>
    <m/>
    <m/>
    <m/>
    <n v="100"/>
    <n v="100"/>
    <n v="100"/>
    <m/>
    <m/>
    <m/>
  </r>
  <r>
    <x v="0"/>
    <s v="PID"/>
    <m/>
    <s v="OOM674 Venmo as a new Pay Method"/>
    <s v="BDI"/>
    <x v="1"/>
    <s v="Cobol, DB2"/>
    <s v="WB-BPP1"/>
    <s v="Ruben Rodriguez "/>
    <x v="0"/>
    <x v="3"/>
    <x v="0"/>
    <x v="14"/>
    <s v="Nov-23"/>
    <x v="1"/>
    <n v="150"/>
    <m/>
    <m/>
    <m/>
    <m/>
    <m/>
    <m/>
    <m/>
    <m/>
    <m/>
    <m/>
    <m/>
    <m/>
    <m/>
    <m/>
    <m/>
    <m/>
    <m/>
    <m/>
    <m/>
    <m/>
    <m/>
    <m/>
  </r>
  <r>
    <x v="0"/>
    <s v="PID"/>
    <m/>
    <s v="409642 - SecMod SDP W Billing SPI in text field SOFE"/>
    <s v="BOSS-PAC"/>
    <x v="1"/>
    <s v="PL1, IMS-DB, IMS-DC"/>
    <s v="BOSS-PAC"/>
    <s v="James Radtke"/>
    <x v="1"/>
    <x v="0"/>
    <x v="0"/>
    <x v="15"/>
    <s v="Jun-23"/>
    <x v="1"/>
    <m/>
    <m/>
    <m/>
    <m/>
    <m/>
    <m/>
    <m/>
    <m/>
    <m/>
    <m/>
    <m/>
    <m/>
    <m/>
    <m/>
    <m/>
    <m/>
    <m/>
    <m/>
    <m/>
    <m/>
    <m/>
    <m/>
    <m/>
  </r>
  <r>
    <x v="0"/>
    <s v="PID"/>
    <n v="4"/>
    <s v="OOM 677, SCO file in West region (CA &amp; NV) for ERF,SOFE,PL110 &amp; EM"/>
    <s v="GRP-WB-SAMW"/>
    <x v="1"/>
    <s v="Cobol, DB2"/>
    <s v="WB-SAMW"/>
    <s v="Ruben Rodriguez "/>
    <x v="0"/>
    <x v="4"/>
    <x v="0"/>
    <x v="15"/>
    <s v="Jun-23"/>
    <x v="1"/>
    <n v="2815"/>
    <m/>
    <m/>
    <m/>
    <m/>
    <m/>
    <m/>
    <m/>
    <m/>
    <m/>
    <m/>
    <m/>
    <m/>
    <m/>
    <m/>
    <m/>
    <m/>
    <n v="0"/>
    <n v="200"/>
    <n v="600"/>
    <n v="700"/>
    <n v="715"/>
    <n v="600"/>
  </r>
  <r>
    <x v="0"/>
    <s v="PID"/>
    <n v="1"/>
    <s v="EDW and ECDW   snowflake transformation"/>
    <s v="AMI/MAP"/>
    <x v="1"/>
    <s v="COBOL, Teradata"/>
    <s v="SALES"/>
    <s v="Ruben Rodriguez "/>
    <x v="0"/>
    <x v="4"/>
    <x v="0"/>
    <x v="14"/>
    <s v="Nov-23"/>
    <x v="1"/>
    <n v="3775"/>
    <m/>
    <m/>
    <m/>
    <m/>
    <m/>
    <m/>
    <m/>
    <m/>
    <m/>
    <m/>
    <m/>
    <m/>
    <m/>
    <m/>
    <m/>
    <m/>
    <m/>
    <m/>
    <m/>
    <m/>
    <m/>
    <m/>
  </r>
  <r>
    <x v="0"/>
    <s v="PID"/>
    <n v="1"/>
    <s v="EDW and ECDW   snowflake transformation"/>
    <s v="TCAM"/>
    <x v="1"/>
    <s v="Cobol, DB2"/>
    <s v="SALES"/>
    <s v="Ruben Rodriguez "/>
    <x v="0"/>
    <x v="4"/>
    <x v="0"/>
    <x v="14"/>
    <s v="Nov-23"/>
    <x v="1"/>
    <n v="1784"/>
    <m/>
    <m/>
    <m/>
    <m/>
    <m/>
    <m/>
    <m/>
    <m/>
    <m/>
    <m/>
    <m/>
    <m/>
    <m/>
    <m/>
    <m/>
    <m/>
    <m/>
    <m/>
    <m/>
    <m/>
    <m/>
    <m/>
  </r>
  <r>
    <x v="1"/>
    <s v="MWR"/>
    <m/>
    <s v="MWR 2017334 - EM102400 changes to reduce allowed posting percentage to avoid EM1X abend"/>
    <s v="EM"/>
    <x v="1"/>
    <s v="Cobol, DB2"/>
    <s v="WB-SAMW"/>
    <s v="Ruben Rodriguez "/>
    <x v="0"/>
    <x v="4"/>
    <x v="0"/>
    <x v="13"/>
    <s v="Jan-23"/>
    <x v="0"/>
    <n v="150"/>
    <m/>
    <m/>
    <m/>
    <m/>
    <m/>
    <m/>
    <m/>
    <m/>
    <m/>
    <m/>
    <m/>
    <m/>
    <m/>
    <m/>
    <m/>
    <m/>
    <n v="150"/>
    <m/>
    <m/>
    <m/>
    <m/>
    <m/>
  </r>
  <r>
    <x v="1"/>
    <s v="MWR"/>
    <n v="1"/>
    <s v="Inactive rows from KAT710_PKG_PRICE will be deleted to avoid system space abend in downstream jobs."/>
    <s v="ED"/>
    <x v="1"/>
    <s v="Cobol, DB2"/>
    <s v="WB-BPP1"/>
    <s v="Ruben Rodriguez "/>
    <x v="0"/>
    <x v="3"/>
    <x v="0"/>
    <x v="2"/>
    <s v="Feb-23"/>
    <x v="0"/>
    <n v="70"/>
    <m/>
    <m/>
    <m/>
    <m/>
    <m/>
    <m/>
    <m/>
    <m/>
    <m/>
    <m/>
    <m/>
    <m/>
    <m/>
    <m/>
    <m/>
    <m/>
    <n v="50"/>
    <n v="20"/>
    <m/>
    <m/>
    <m/>
    <m/>
  </r>
  <r>
    <x v="0"/>
    <s v="PID"/>
    <n v="1"/>
    <s v="OOM 677, SCO file in West region (CA &amp; NV)"/>
    <s v="ED"/>
    <x v="1"/>
    <s v="Cobol, DB2"/>
    <s v="WB-BPP1"/>
    <s v="Ruben Rodriguez "/>
    <x v="0"/>
    <x v="3"/>
    <x v="0"/>
    <x v="15"/>
    <s v="Jun-23"/>
    <x v="1"/>
    <n v="80"/>
    <m/>
    <m/>
    <m/>
    <m/>
    <m/>
    <m/>
    <m/>
    <m/>
    <m/>
    <m/>
    <m/>
    <m/>
    <m/>
    <m/>
    <m/>
    <m/>
    <m/>
    <n v="30"/>
    <n v="30"/>
    <n v="5"/>
    <n v="5"/>
    <n v="10"/>
  </r>
  <r>
    <x v="0"/>
    <s v="PID"/>
    <n v="33"/>
    <s v="414447 - FLNPA Overlay"/>
    <s v="BOCRIS"/>
    <x v="1"/>
    <s v="Cobol, IMS-DC"/>
    <s v="SE-BILLING"/>
    <s v="Greg Painter"/>
    <x v="0"/>
    <x v="1"/>
    <x v="1"/>
    <x v="15"/>
    <s v="Jun-23"/>
    <x v="0"/>
    <n v="3900"/>
    <m/>
    <m/>
    <m/>
    <m/>
    <m/>
    <m/>
    <m/>
    <m/>
    <m/>
    <m/>
    <m/>
    <m/>
    <m/>
    <m/>
    <m/>
    <m/>
    <n v="100"/>
    <n v="700"/>
    <n v="800"/>
    <n v="800"/>
    <n v="700"/>
    <n v="600"/>
  </r>
  <r>
    <x v="0"/>
    <s v="PID"/>
    <n v="1"/>
    <s v="PMT508202 PID414937 WI NPA 608 NPA Overlay with new NPA 353"/>
    <s v="CAMPS"/>
    <x v="1"/>
    <s v="Cobol, IMS-DB"/>
    <s v="MW Usage"/>
    <s v="Ruben Rodriguez "/>
    <x v="0"/>
    <x v="7"/>
    <x v="3"/>
    <x v="15"/>
    <s v="Jun-23"/>
    <x v="0"/>
    <n v="530"/>
    <m/>
    <m/>
    <m/>
    <m/>
    <m/>
    <m/>
    <m/>
    <m/>
    <m/>
    <m/>
    <m/>
    <m/>
    <m/>
    <m/>
    <m/>
    <m/>
    <m/>
    <n v="90"/>
    <n v="100"/>
    <n v="100"/>
    <n v="100"/>
    <n v="100"/>
  </r>
  <r>
    <x v="0"/>
    <s v="PID"/>
    <n v="1"/>
    <s v="PMT508202 PID414937 WI NPA 608 NPA Overlay with new NPA 353"/>
    <s v="CLYDE"/>
    <x v="1"/>
    <s v="Cobol, IMS-DB"/>
    <s v="MW Usage"/>
    <s v="Ruben Rodriguez "/>
    <x v="0"/>
    <x v="7"/>
    <x v="3"/>
    <x v="15"/>
    <s v="Jun-23"/>
    <x v="0"/>
    <n v="205"/>
    <m/>
    <m/>
    <m/>
    <m/>
    <m/>
    <m/>
    <m/>
    <m/>
    <m/>
    <m/>
    <m/>
    <m/>
    <m/>
    <m/>
    <m/>
    <m/>
    <m/>
    <m/>
    <n v="40"/>
    <n v="50"/>
    <n v="70"/>
    <n v="45"/>
  </r>
  <r>
    <x v="0"/>
    <s v="PID"/>
    <n v="1"/>
    <s v="PMT508202 PID414937 WI NPA 608 NPA Overlay with new NPA 353"/>
    <s v="LOCAL FICHE"/>
    <x v="1"/>
    <s v="Cobol, DB2"/>
    <s v="MW Usage"/>
    <s v="Ruben Rodriguez "/>
    <x v="0"/>
    <x v="7"/>
    <x v="3"/>
    <x v="15"/>
    <s v="Jun-23"/>
    <x v="0"/>
    <n v="120"/>
    <m/>
    <m/>
    <m/>
    <m/>
    <m/>
    <m/>
    <m/>
    <m/>
    <m/>
    <m/>
    <m/>
    <m/>
    <m/>
    <m/>
    <m/>
    <m/>
    <m/>
    <m/>
    <m/>
    <n v="50"/>
    <n v="50"/>
    <n v="20"/>
  </r>
  <r>
    <x v="0"/>
    <s v="PID"/>
    <n v="1"/>
    <s v="414958 - CLOUD OBF"/>
    <s v="CRIS Policies"/>
    <x v="1"/>
    <s v="Cobol, IMS-DC, DB2"/>
    <s v="SE-BILLING-USAGE"/>
    <s v="Greg Painter"/>
    <x v="0"/>
    <x v="1"/>
    <x v="1"/>
    <x v="14"/>
    <s v="Nov-23"/>
    <x v="0"/>
    <n v="100"/>
    <m/>
    <m/>
    <m/>
    <m/>
    <m/>
    <m/>
    <m/>
    <m/>
    <m/>
    <m/>
    <m/>
    <m/>
    <m/>
    <m/>
    <m/>
    <m/>
    <m/>
    <m/>
    <m/>
    <m/>
    <m/>
    <m/>
  </r>
  <r>
    <x v="0"/>
    <s v="PID"/>
    <n v="1"/>
    <s v="505734 - EBDB Cloud"/>
    <s v="BOCRIS"/>
    <x v="1"/>
    <s v="Cobol, IMS-DC"/>
    <s v="SE-BILLING"/>
    <s v="Greg Painter"/>
    <x v="0"/>
    <x v="1"/>
    <x v="1"/>
    <x v="10"/>
    <s v="Dec-23"/>
    <x v="0"/>
    <n v="150"/>
    <m/>
    <m/>
    <m/>
    <m/>
    <m/>
    <m/>
    <m/>
    <m/>
    <m/>
    <m/>
    <m/>
    <m/>
    <m/>
    <m/>
    <m/>
    <m/>
    <n v="10"/>
    <n v="20"/>
    <m/>
    <m/>
    <m/>
    <m/>
  </r>
  <r>
    <x v="0"/>
    <s v="SMB"/>
    <n v="6"/>
    <s v="Verizon connection to SFG"/>
    <s v="GADB"/>
    <x v="1"/>
    <s v="Cobol, DB2"/>
    <s v="SE-BILLING-USAGE"/>
    <s v="Greg Painter"/>
    <x v="0"/>
    <x v="1"/>
    <x v="1"/>
    <x v="12"/>
    <s v="Mar-23"/>
    <x v="0"/>
    <n v="680"/>
    <m/>
    <m/>
    <m/>
    <m/>
    <m/>
    <m/>
    <m/>
    <m/>
    <m/>
    <m/>
    <m/>
    <m/>
    <m/>
    <m/>
    <m/>
    <m/>
    <m/>
    <n v="400"/>
    <n v="240"/>
    <n v="40"/>
    <m/>
    <m/>
  </r>
  <r>
    <x v="0"/>
    <s v="MWR"/>
    <n v="19"/>
    <s v="CABS Bill cycle rollover"/>
    <s v="ACCT-Interfaces Billing"/>
    <x v="1"/>
    <s v="Cobol"/>
    <s v="SE-BILLING-USAGE"/>
    <s v="Greg Painter"/>
    <x v="0"/>
    <x v="1"/>
    <x v="1"/>
    <x v="19"/>
    <s v="Apr-23"/>
    <x v="0"/>
    <n v="300"/>
    <m/>
    <m/>
    <m/>
    <m/>
    <m/>
    <m/>
    <m/>
    <m/>
    <m/>
    <m/>
    <m/>
    <m/>
    <m/>
    <m/>
    <m/>
    <m/>
    <m/>
    <n v="100"/>
    <n v="100"/>
    <n v="100"/>
    <m/>
    <m/>
  </r>
  <r>
    <x v="0"/>
    <s v="MWR"/>
    <n v="1"/>
    <s v="NB06 Job abend"/>
    <s v="AIM"/>
    <x v="1"/>
    <s v="Cobol, DB2"/>
    <s v="JW"/>
    <s v="Ruben Rodriguez "/>
    <x v="0"/>
    <x v="21"/>
    <x v="1"/>
    <x v="13"/>
    <s v="Jan-23"/>
    <x v="0"/>
    <n v="150"/>
    <m/>
    <m/>
    <m/>
    <m/>
    <m/>
    <m/>
    <m/>
    <m/>
    <m/>
    <m/>
    <m/>
    <m/>
    <m/>
    <m/>
    <m/>
    <m/>
    <n v="100"/>
    <m/>
    <m/>
    <m/>
    <m/>
    <m/>
  </r>
  <r>
    <x v="0"/>
    <s v="SMB"/>
    <n v="1"/>
    <s v="2021670-PR - change Verizon NDM to SFG"/>
    <s v="PR"/>
    <x v="1"/>
    <s v="Cobol, DB2"/>
    <s v="JW"/>
    <s v="Ruben Rodriguez "/>
    <x v="0"/>
    <x v="21"/>
    <x v="1"/>
    <x v="12"/>
    <s v="Mar-23"/>
    <x v="0"/>
    <n v="180"/>
    <m/>
    <m/>
    <m/>
    <m/>
    <m/>
    <m/>
    <m/>
    <m/>
    <m/>
    <m/>
    <m/>
    <m/>
    <m/>
    <m/>
    <m/>
    <m/>
    <n v="30"/>
    <n v="75"/>
    <n v="75"/>
    <m/>
    <m/>
    <m/>
  </r>
  <r>
    <x v="0"/>
    <s v="PID"/>
    <n v="1"/>
    <s v="Removal of Cookies based Authentication Method"/>
    <s v="RMW WEB"/>
    <x v="0"/>
    <s v="Java"/>
    <s v="JW"/>
    <s v="Ruben Rodriguez "/>
    <x v="0"/>
    <x v="21"/>
    <x v="1"/>
    <x v="8"/>
    <s v="TBD"/>
    <x v="1"/>
    <n v="385"/>
    <m/>
    <m/>
    <m/>
    <m/>
    <m/>
    <m/>
    <m/>
    <m/>
    <m/>
    <m/>
    <m/>
    <m/>
    <m/>
    <m/>
    <m/>
    <m/>
    <m/>
    <m/>
    <m/>
    <m/>
    <m/>
    <m/>
  </r>
  <r>
    <x v="0"/>
    <s v="SMB"/>
    <n v="1"/>
    <s v="PBCF Upgrade"/>
    <s v="C/CA"/>
    <x v="1"/>
    <s v="Cobol, DB2"/>
    <s v="JW"/>
    <s v="Ruben Rodriguez "/>
    <x v="0"/>
    <x v="21"/>
    <x v="1"/>
    <x v="8"/>
    <s v="TBD"/>
    <x v="1"/>
    <m/>
    <m/>
    <m/>
    <m/>
    <m/>
    <m/>
    <m/>
    <m/>
    <m/>
    <m/>
    <m/>
    <m/>
    <m/>
    <m/>
    <m/>
    <m/>
    <m/>
    <m/>
    <m/>
    <m/>
    <m/>
    <m/>
    <m/>
  </r>
  <r>
    <x v="0"/>
    <s v="SMB"/>
    <n v="1"/>
    <s v="PBCF Upgrade"/>
    <s v="VK EARP"/>
    <x v="1"/>
    <s v="Cobol, DB2"/>
    <s v="JW"/>
    <s v="Ruben Rodriguez "/>
    <x v="0"/>
    <x v="21"/>
    <x v="1"/>
    <x v="8"/>
    <s v="TBD"/>
    <x v="1"/>
    <m/>
    <m/>
    <m/>
    <m/>
    <m/>
    <m/>
    <m/>
    <m/>
    <m/>
    <m/>
    <m/>
    <m/>
    <m/>
    <m/>
    <m/>
    <m/>
    <m/>
    <m/>
    <m/>
    <m/>
    <m/>
    <m/>
    <m/>
  </r>
  <r>
    <x v="0"/>
    <s v="SMB"/>
    <n v="1"/>
    <s v="PBCF Upgrade"/>
    <s v="AIM"/>
    <x v="1"/>
    <s v="Cobol, DB2"/>
    <s v="JW"/>
    <s v="Ruben Rodriguez "/>
    <x v="0"/>
    <x v="21"/>
    <x v="1"/>
    <x v="8"/>
    <s v="TBD"/>
    <x v="1"/>
    <m/>
    <m/>
    <m/>
    <m/>
    <m/>
    <m/>
    <m/>
    <m/>
    <m/>
    <m/>
    <m/>
    <m/>
    <m/>
    <m/>
    <m/>
    <m/>
    <m/>
    <m/>
    <m/>
    <m/>
    <m/>
    <m/>
    <m/>
  </r>
  <r>
    <x v="0"/>
    <s v="SMB"/>
    <n v="1"/>
    <s v="PBCF Upgrade"/>
    <s v="RAP"/>
    <x v="1"/>
    <s v="Cobol, DB2"/>
    <s v="JW"/>
    <s v="Ruben Rodriguez "/>
    <x v="0"/>
    <x v="21"/>
    <x v="1"/>
    <x v="8"/>
    <s v="TBD"/>
    <x v="1"/>
    <m/>
    <m/>
    <m/>
    <m/>
    <m/>
    <m/>
    <m/>
    <m/>
    <m/>
    <m/>
    <m/>
    <m/>
    <m/>
    <m/>
    <m/>
    <m/>
    <m/>
    <m/>
    <m/>
    <m/>
    <m/>
    <m/>
    <m/>
  </r>
  <r>
    <x v="0"/>
    <s v="PID"/>
    <n v="1"/>
    <s v="Venmo as a new Pay Method"/>
    <s v="AIM"/>
    <x v="1"/>
    <s v="Cobol, DB2"/>
    <s v="JW"/>
    <s v="Ruben Rodriguez "/>
    <x v="0"/>
    <x v="21"/>
    <x v="1"/>
    <x v="8"/>
    <s v="TBD"/>
    <x v="1"/>
    <n v="140"/>
    <m/>
    <m/>
    <m/>
    <m/>
    <m/>
    <m/>
    <m/>
    <m/>
    <m/>
    <m/>
    <m/>
    <m/>
    <m/>
    <m/>
    <m/>
    <m/>
    <m/>
    <m/>
    <m/>
    <m/>
    <m/>
    <m/>
  </r>
  <r>
    <x v="0"/>
    <s v="PID"/>
    <n v="1"/>
    <s v="ARG MCI and ARG PBD retirement effort "/>
    <s v="ADJUST"/>
    <x v="1"/>
    <s v="Cobol, DB2"/>
    <s v="JW"/>
    <s v="Ruben Rodriguez "/>
    <x v="0"/>
    <x v="21"/>
    <x v="1"/>
    <x v="15"/>
    <s v="Jun-23"/>
    <x v="1"/>
    <n v="155"/>
    <m/>
    <m/>
    <m/>
    <m/>
    <m/>
    <m/>
    <m/>
    <m/>
    <m/>
    <m/>
    <m/>
    <m/>
    <m/>
    <m/>
    <m/>
    <m/>
    <m/>
    <m/>
    <m/>
    <m/>
    <m/>
    <m/>
  </r>
  <r>
    <x v="0"/>
    <s v="PID"/>
    <n v="1"/>
    <s v="ARG MCI and ARG PBD retirement effort "/>
    <s v="RAP"/>
    <x v="1"/>
    <s v="Cobol, DB2"/>
    <s v="JW"/>
    <s v="Ruben Rodriguez "/>
    <x v="0"/>
    <x v="21"/>
    <x v="1"/>
    <x v="15"/>
    <s v="Jun-23"/>
    <x v="1"/>
    <n v="175"/>
    <m/>
    <m/>
    <m/>
    <m/>
    <m/>
    <m/>
    <m/>
    <m/>
    <m/>
    <m/>
    <m/>
    <m/>
    <m/>
    <m/>
    <m/>
    <m/>
    <m/>
    <m/>
    <m/>
    <m/>
    <m/>
    <m/>
  </r>
  <r>
    <x v="0"/>
    <s v="PID"/>
    <n v="1"/>
    <s v="ARG MCI and ARG PBD retirement effort "/>
    <s v="AIM"/>
    <x v="1"/>
    <s v="Cobol, DB2"/>
    <s v="JW"/>
    <s v="Ruben Rodriguez "/>
    <x v="0"/>
    <x v="21"/>
    <x v="1"/>
    <x v="15"/>
    <s v="Jun-23"/>
    <x v="1"/>
    <n v="85"/>
    <m/>
    <m/>
    <m/>
    <m/>
    <m/>
    <m/>
    <m/>
    <m/>
    <m/>
    <m/>
    <m/>
    <m/>
    <m/>
    <m/>
    <m/>
    <m/>
    <m/>
    <m/>
    <m/>
    <m/>
    <m/>
    <m/>
  </r>
  <r>
    <x v="0"/>
    <s v="PID"/>
    <n v="1"/>
    <s v="ARG MCI and ARG PBD retirement effort "/>
    <s v="PR"/>
    <x v="1"/>
    <s v="Cobol, DB2"/>
    <s v="JW"/>
    <s v="Ruben Rodriguez "/>
    <x v="0"/>
    <x v="21"/>
    <x v="1"/>
    <x v="15"/>
    <s v="Jun-23"/>
    <x v="1"/>
    <n v="160"/>
    <m/>
    <m/>
    <m/>
    <m/>
    <m/>
    <m/>
    <m/>
    <m/>
    <m/>
    <m/>
    <m/>
    <m/>
    <m/>
    <m/>
    <m/>
    <m/>
    <m/>
    <m/>
    <m/>
    <m/>
    <m/>
    <m/>
  </r>
  <r>
    <x v="0"/>
    <s v="PID"/>
    <n v="1"/>
    <s v="ARG MCI and ARG PBD retirement effort "/>
    <s v="C/CA"/>
    <x v="1"/>
    <s v="Cobol, DB2"/>
    <s v="JW"/>
    <s v="Ruben Rodriguez "/>
    <x v="0"/>
    <x v="21"/>
    <x v="1"/>
    <x v="15"/>
    <s v="Jun-23"/>
    <x v="1"/>
    <n v="85"/>
    <m/>
    <m/>
    <m/>
    <m/>
    <m/>
    <m/>
    <m/>
    <m/>
    <m/>
    <m/>
    <m/>
    <m/>
    <m/>
    <m/>
    <m/>
    <m/>
    <m/>
    <m/>
    <m/>
    <m/>
    <m/>
    <m/>
  </r>
  <r>
    <x v="1"/>
    <s v="MWR"/>
    <n v="1"/>
    <s v="2007424-JHFTP JOB fix"/>
    <s v="UPSE-SWBT/PB"/>
    <x v="0"/>
    <s v="Proc C"/>
    <s v="JW"/>
    <s v="Ruben Rodriguez "/>
    <x v="0"/>
    <x v="21"/>
    <x v="1"/>
    <x v="2"/>
    <s v="Feb-23"/>
    <x v="0"/>
    <n v="150"/>
    <m/>
    <m/>
    <m/>
    <m/>
    <m/>
    <m/>
    <m/>
    <m/>
    <m/>
    <m/>
    <m/>
    <m/>
    <m/>
    <m/>
    <m/>
    <m/>
    <n v="75"/>
    <n v="75"/>
    <m/>
    <m/>
    <m/>
    <m/>
  </r>
  <r>
    <x v="0"/>
    <s v="PID"/>
    <n v="1"/>
    <s v="OOM677 -- SCO file in West region (CA &amp; NV)"/>
    <s v="Data Services"/>
    <x v="1"/>
    <s v="Cobol, DB2"/>
    <s v="West Usage"/>
    <s v="Ruben Rodriguez "/>
    <x v="0"/>
    <x v="7"/>
    <x v="3"/>
    <x v="8"/>
    <s v="TBD"/>
    <x v="1"/>
    <n v="280"/>
    <m/>
    <m/>
    <m/>
    <m/>
    <m/>
    <m/>
    <m/>
    <m/>
    <m/>
    <m/>
    <m/>
    <m/>
    <m/>
    <m/>
    <m/>
    <m/>
    <m/>
    <m/>
    <m/>
    <m/>
    <m/>
    <m/>
  </r>
  <r>
    <x v="0"/>
    <s v="SMB"/>
    <n v="1"/>
    <s v="SMB-2021592 -- To change MC Application fuctionality to handle empty  correction detail File received from UPS-EMS Application"/>
    <s v="MC"/>
    <x v="1"/>
    <s v="Cobol, DB2"/>
    <s v="West Usage"/>
    <s v="Ruben Rodriguez "/>
    <x v="0"/>
    <x v="7"/>
    <x v="3"/>
    <x v="2"/>
    <s v="Feb-23"/>
    <x v="0"/>
    <n v="96"/>
    <m/>
    <m/>
    <m/>
    <m/>
    <m/>
    <m/>
    <m/>
    <m/>
    <m/>
    <m/>
    <m/>
    <m/>
    <m/>
    <m/>
    <m/>
    <m/>
    <n v="20"/>
    <n v="30"/>
    <m/>
    <m/>
    <m/>
    <m/>
  </r>
  <r>
    <x v="0"/>
    <s v="SMB"/>
    <n v="1"/>
    <s v="SMB-2021139 -- Verizon Server Migration (NDM to SFG for files sent/received from Verizon)"/>
    <s v="TPB-TPDE"/>
    <x v="1"/>
    <s v="Cobol, IMS-DB, Assembler"/>
    <s v="West Usage"/>
    <s v="Ruben Rodriguez "/>
    <x v="0"/>
    <x v="7"/>
    <x v="3"/>
    <x v="12"/>
    <s v="Mar-23"/>
    <x v="0"/>
    <n v="99"/>
    <m/>
    <m/>
    <m/>
    <m/>
    <m/>
    <m/>
    <m/>
    <m/>
    <m/>
    <m/>
    <m/>
    <m/>
    <m/>
    <m/>
    <m/>
    <m/>
    <n v="10"/>
    <n v="20"/>
    <n v="45"/>
    <m/>
    <m/>
    <m/>
  </r>
  <r>
    <x v="0"/>
    <s v="SMB"/>
    <n v="1"/>
    <s v="SMB-2021141 -- Verizon Server Migration (NDM to SFG for files sent/received from Verizon)"/>
    <s v="ME"/>
    <x v="1"/>
    <s v="Cobol, DB2"/>
    <s v="West Usage"/>
    <s v="Ruben Rodriguez "/>
    <x v="0"/>
    <x v="7"/>
    <x v="3"/>
    <x v="12"/>
    <s v="Mar-23"/>
    <x v="0"/>
    <n v="60"/>
    <m/>
    <m/>
    <m/>
    <m/>
    <m/>
    <m/>
    <m/>
    <m/>
    <m/>
    <m/>
    <m/>
    <m/>
    <m/>
    <m/>
    <m/>
    <m/>
    <n v="10"/>
    <n v="20"/>
    <n v="45"/>
    <m/>
    <m/>
    <m/>
  </r>
  <r>
    <x v="0"/>
    <s v="SMB"/>
    <n v="1"/>
    <s v="SMB-2021140  -- Verizon Server Migration (NDM to SFG for files sent/received from Verizon)"/>
    <s v="CAMPS"/>
    <x v="1"/>
    <s v="Cobol, IMS-DB"/>
    <s v="MW Usage"/>
    <s v="Ruben Rodriguez "/>
    <x v="0"/>
    <x v="7"/>
    <x v="3"/>
    <x v="12"/>
    <s v="Mar-23"/>
    <x v="0"/>
    <n v="180"/>
    <m/>
    <m/>
    <m/>
    <m/>
    <m/>
    <m/>
    <m/>
    <m/>
    <m/>
    <m/>
    <m/>
    <m/>
    <m/>
    <m/>
    <m/>
    <m/>
    <n v="10"/>
    <n v="20"/>
    <n v="45"/>
    <m/>
    <m/>
    <m/>
  </r>
  <r>
    <x v="0"/>
    <s v="PID"/>
    <n v="1"/>
    <s v="OOM674: Venmo as a new Pay Method"/>
    <s v="CLYDE"/>
    <x v="1"/>
    <s v="Cobol, IMS-DB"/>
    <s v="MW Usage"/>
    <s v="Ruben Rodriguez "/>
    <x v="0"/>
    <x v="7"/>
    <x v="3"/>
    <x v="8"/>
    <s v="TBD"/>
    <x v="1"/>
    <n v="345"/>
    <m/>
    <m/>
    <m/>
    <m/>
    <m/>
    <m/>
    <m/>
    <m/>
    <m/>
    <m/>
    <m/>
    <m/>
    <m/>
    <m/>
    <m/>
    <m/>
    <m/>
    <m/>
    <m/>
    <m/>
    <m/>
    <m/>
  </r>
  <r>
    <x v="0"/>
    <s v="PID"/>
    <n v="1"/>
    <s v="PMT-493440, PID-324811, CR814993 updates to Mobility TLG servers"/>
    <s v="CAMPS"/>
    <x v="1"/>
    <s v="Cobol, IMS-DB"/>
    <s v="MW Usage"/>
    <s v="Ruben Rodriguez "/>
    <x v="0"/>
    <x v="7"/>
    <x v="3"/>
    <x v="21"/>
    <s v="May-23"/>
    <x v="0"/>
    <n v="295"/>
    <m/>
    <m/>
    <m/>
    <m/>
    <m/>
    <m/>
    <m/>
    <m/>
    <m/>
    <m/>
    <m/>
    <m/>
    <m/>
    <m/>
    <m/>
    <m/>
    <n v="10"/>
    <n v="20"/>
    <n v="70"/>
    <n v="70"/>
    <n v="90"/>
    <m/>
  </r>
  <r>
    <x v="1"/>
    <s v="MWR"/>
    <n v="4"/>
    <s v="MWR# 2015387 - CA983 cloning issue"/>
    <s v="BOSS-SW"/>
    <x v="1"/>
    <s v="Cobol, IMS-DB, IMS-DC"/>
    <s v="BOSS-SW-ABOM"/>
    <s v="James Radtke"/>
    <x v="1"/>
    <x v="5"/>
    <x v="3"/>
    <x v="13"/>
    <s v="Jan-23"/>
    <x v="0"/>
    <n v="100"/>
    <m/>
    <m/>
    <m/>
    <m/>
    <m/>
    <m/>
    <m/>
    <m/>
    <m/>
    <m/>
    <m/>
    <m/>
    <m/>
    <m/>
    <m/>
    <m/>
    <n v="100"/>
    <m/>
    <m/>
    <m/>
    <m/>
    <m/>
  </r>
  <r>
    <x v="1"/>
    <s v="MWR"/>
    <n v="4"/>
    <s v="MWR# TBD - CIM CPNI proxy test connection issue"/>
    <s v="BOSS-SW"/>
    <x v="1"/>
    <s v="Cobol, IMS-DB, IMS-DC"/>
    <s v="BOSS-SW-ABOM"/>
    <s v="James Radtke"/>
    <x v="1"/>
    <x v="5"/>
    <x v="3"/>
    <x v="15"/>
    <s v="Jun-23"/>
    <x v="0"/>
    <n v="120"/>
    <m/>
    <m/>
    <m/>
    <m/>
    <m/>
    <m/>
    <m/>
    <m/>
    <m/>
    <m/>
    <m/>
    <m/>
    <m/>
    <m/>
    <m/>
    <m/>
    <m/>
    <n v="30"/>
    <n v="30"/>
    <n v="30"/>
    <n v="20"/>
    <n v="10"/>
  </r>
  <r>
    <x v="0"/>
    <s v="PID"/>
    <m/>
    <s v="409642 - SecMod SDP W Billing SPI in text field SOFE"/>
    <s v="EASE - SW"/>
    <x v="1"/>
    <s v="Tandem, Powerbuilder"/>
    <s v="Tandem"/>
    <s v="James Radtke"/>
    <x v="1"/>
    <x v="5"/>
    <x v="3"/>
    <x v="14"/>
    <s v="Nov-23"/>
    <x v="0"/>
    <n v="800"/>
    <m/>
    <m/>
    <m/>
    <m/>
    <m/>
    <m/>
    <m/>
    <m/>
    <m/>
    <m/>
    <m/>
    <m/>
    <m/>
    <m/>
    <m/>
    <m/>
    <m/>
    <m/>
    <m/>
    <m/>
    <m/>
    <m/>
  </r>
  <r>
    <x v="0"/>
    <s v="PID"/>
    <m/>
    <s v="MDE Validations for PIDs 412174 epic 1002738 _x000a__x000a_Note: Work is expected to start from Mar'23 and delivery is expected in May'24"/>
    <s v="EASE - SW"/>
    <x v="1"/>
    <s v="Tandem, Powerbuilder"/>
    <s v="Tandem"/>
    <s v="James Radtke"/>
    <x v="1"/>
    <x v="5"/>
    <x v="3"/>
    <x v="23"/>
    <s v="May-24"/>
    <x v="0"/>
    <n v="1400"/>
    <m/>
    <m/>
    <m/>
    <m/>
    <m/>
    <m/>
    <m/>
    <m/>
    <m/>
    <m/>
    <m/>
    <m/>
    <m/>
    <m/>
    <m/>
    <m/>
    <m/>
    <m/>
    <m/>
    <n v="150"/>
    <n v="150"/>
    <n v="150"/>
  </r>
  <r>
    <x v="0"/>
    <s v="PID"/>
    <m/>
    <s v="MDE Validations for PIDs 412041 epic 1002840_x000a__x000a_Note: Converted to 509158, 418146, EOSL - Replace Vicuna DataGate"/>
    <s v="EASE - SW"/>
    <x v="1"/>
    <s v="Tandem, Powerbuilder"/>
    <s v="Tandem"/>
    <s v="James Radtke"/>
    <x v="1"/>
    <x v="5"/>
    <x v="3"/>
    <x v="19"/>
    <s v="Apr-23"/>
    <x v="1"/>
    <n v="0"/>
    <m/>
    <m/>
    <m/>
    <m/>
    <m/>
    <m/>
    <m/>
    <m/>
    <m/>
    <m/>
    <m/>
    <m/>
    <m/>
    <m/>
    <m/>
    <m/>
    <m/>
    <m/>
    <m/>
    <m/>
    <m/>
    <m/>
  </r>
  <r>
    <x v="0"/>
    <s v="PID"/>
    <m/>
    <s v="409642 - SecMod SDP W Billing SPI in text field SOFE"/>
    <s v="EASE - West"/>
    <x v="1"/>
    <s v="Tandem, Powerbuilder"/>
    <s v="Tandem"/>
    <s v="James Radtke"/>
    <x v="1"/>
    <x v="5"/>
    <x v="3"/>
    <x v="14"/>
    <s v="Nov-23"/>
    <x v="0"/>
    <n v="800"/>
    <m/>
    <m/>
    <m/>
    <m/>
    <m/>
    <m/>
    <m/>
    <m/>
    <m/>
    <m/>
    <m/>
    <m/>
    <m/>
    <m/>
    <m/>
    <m/>
    <m/>
    <m/>
    <m/>
    <m/>
    <m/>
    <m/>
  </r>
  <r>
    <x v="0"/>
    <s v="PID"/>
    <m/>
    <s v="MDE Validations for PIDs 412174 epic 1002738 _x000a__x000a_Note: Work is expected to start from Mar'23 and delivery is expected in May'24"/>
    <s v="EASE - West"/>
    <x v="1"/>
    <s v="Tandem, Powerbuilder"/>
    <s v="Tandem"/>
    <s v="James Radtke"/>
    <x v="1"/>
    <x v="5"/>
    <x v="3"/>
    <x v="23"/>
    <s v="May-24"/>
    <x v="0"/>
    <n v="1400"/>
    <m/>
    <m/>
    <m/>
    <m/>
    <m/>
    <m/>
    <m/>
    <m/>
    <m/>
    <m/>
    <m/>
    <m/>
    <m/>
    <m/>
    <m/>
    <m/>
    <m/>
    <m/>
    <m/>
    <n v="150"/>
    <n v="150"/>
    <n v="150"/>
  </r>
  <r>
    <x v="0"/>
    <s v="PID"/>
    <m/>
    <s v="MDE Validations for PIDs 412041 epic 1002840_x000a__x000a_Note: Converted to 509158, 418146, EOSL - Replace Vicuna DataGate"/>
    <s v="EASE - West"/>
    <x v="1"/>
    <s v="Tandem, Powerbuilder"/>
    <s v="Tandem"/>
    <s v="James Radtke"/>
    <x v="1"/>
    <x v="5"/>
    <x v="3"/>
    <x v="19"/>
    <s v="Apr-23"/>
    <x v="1"/>
    <n v="0"/>
    <m/>
    <m/>
    <m/>
    <m/>
    <m/>
    <m/>
    <m/>
    <m/>
    <m/>
    <m/>
    <m/>
    <m/>
    <m/>
    <m/>
    <m/>
    <m/>
    <m/>
    <m/>
    <m/>
    <m/>
    <m/>
    <m/>
  </r>
  <r>
    <x v="0"/>
    <s v="PID"/>
    <m/>
    <s v="509158, 418146, EOSL - Replace Vicuna DataGate - EASE-SW_x000a__x000a_Note: Contingent of EASE Launcher retirement. If retirement happens prior to this project, there is no need for this project"/>
    <s v="EASE - SW"/>
    <x v="1"/>
    <s v="Tandem, Powerbuilder"/>
    <s v="Tandem"/>
    <s v="James Radtke"/>
    <x v="1"/>
    <x v="5"/>
    <x v="3"/>
    <x v="19"/>
    <s v="Apr-23"/>
    <x v="1"/>
    <n v="1000"/>
    <m/>
    <m/>
    <m/>
    <m/>
    <m/>
    <m/>
    <m/>
    <m/>
    <m/>
    <m/>
    <m/>
    <m/>
    <m/>
    <m/>
    <m/>
    <m/>
    <m/>
    <m/>
    <m/>
    <m/>
    <m/>
    <m/>
  </r>
  <r>
    <x v="0"/>
    <s v="PID"/>
    <m/>
    <s v="509158, 418146, EOSL - Replace Vicuna DataGate - EASE-West_x000a__x000a_Note: Contingent of EASE Launcher retirement. If retirement happens prior to this project, there is no need for this project"/>
    <s v="EASE - West"/>
    <x v="1"/>
    <s v="Tandem, Powerbuilder"/>
    <s v="Tandem"/>
    <s v="James Radtke"/>
    <x v="1"/>
    <x v="5"/>
    <x v="3"/>
    <x v="19"/>
    <s v="Apr-23"/>
    <x v="1"/>
    <n v="1000"/>
    <m/>
    <m/>
    <m/>
    <m/>
    <m/>
    <m/>
    <m/>
    <m/>
    <m/>
    <m/>
    <m/>
    <m/>
    <m/>
    <m/>
    <m/>
    <m/>
    <m/>
    <m/>
    <m/>
    <m/>
    <m/>
    <m/>
  </r>
  <r>
    <x v="0"/>
    <s v="PID"/>
    <m/>
    <s v="ECDW, EDW Snowflak Migration - PID TBD"/>
    <s v="EASE - SW"/>
    <x v="1"/>
    <s v="Tandem, Powerbuilder"/>
    <s v="Tandem"/>
    <s v="James Radtke"/>
    <x v="1"/>
    <x v="5"/>
    <x v="3"/>
    <x v="14"/>
    <s v="Nov-23"/>
    <x v="0"/>
    <n v="35"/>
    <m/>
    <m/>
    <m/>
    <m/>
    <m/>
    <m/>
    <m/>
    <m/>
    <m/>
    <m/>
    <m/>
    <m/>
    <m/>
    <m/>
    <m/>
    <m/>
    <m/>
    <m/>
    <m/>
    <m/>
    <m/>
    <m/>
  </r>
  <r>
    <x v="0"/>
    <s v="PID"/>
    <m/>
    <s v="ECDW, EDW Snowflak Migration - PID TBD"/>
    <s v="EASE - West"/>
    <x v="1"/>
    <s v="Tandem, Powerbuilder"/>
    <s v="Tandem"/>
    <s v="James Radtke"/>
    <x v="1"/>
    <x v="5"/>
    <x v="3"/>
    <x v="14"/>
    <s v="Nov-23"/>
    <x v="0"/>
    <n v="30"/>
    <m/>
    <m/>
    <m/>
    <m/>
    <m/>
    <m/>
    <m/>
    <m/>
    <m/>
    <m/>
    <m/>
    <m/>
    <m/>
    <m/>
    <m/>
    <m/>
    <m/>
    <m/>
    <m/>
    <m/>
    <m/>
    <m/>
  </r>
  <r>
    <x v="0"/>
    <s v="SMB"/>
    <m/>
    <s v="MQ Upgrade"/>
    <s v="EASE - SW"/>
    <x v="1"/>
    <s v="Tandem, Powerbuilder"/>
    <s v="Tandem"/>
    <s v="James Radtke"/>
    <x v="1"/>
    <x v="5"/>
    <x v="3"/>
    <x v="2"/>
    <s v="Feb-23"/>
    <x v="0"/>
    <n v="100"/>
    <m/>
    <m/>
    <m/>
    <m/>
    <m/>
    <m/>
    <m/>
    <m/>
    <m/>
    <m/>
    <m/>
    <m/>
    <m/>
    <m/>
    <m/>
    <m/>
    <n v="50"/>
    <n v="50"/>
    <m/>
    <m/>
    <m/>
    <m/>
  </r>
  <r>
    <x v="1"/>
    <s v="Maintenance"/>
    <m/>
    <s v="TL-Mgmt's - Vipin Kumar"/>
    <s v="BPM RD"/>
    <x v="0"/>
    <s v="RD"/>
    <s v="BPM RD"/>
    <s v="Angie Farazier"/>
    <x v="2"/>
    <x v="10"/>
    <x v="4"/>
    <x v="0"/>
    <s v="Ongoing"/>
    <x v="0"/>
    <n v="126"/>
    <m/>
    <m/>
    <m/>
    <m/>
    <m/>
    <m/>
    <m/>
    <m/>
    <m/>
    <m/>
    <n v="60"/>
    <n v="60"/>
    <n v="60"/>
    <n v="60"/>
    <n v="60"/>
    <n v="88"/>
    <n v="88"/>
    <n v="88"/>
    <n v="88"/>
    <n v="88"/>
    <n v="88"/>
    <n v="88"/>
  </r>
  <r>
    <x v="1"/>
    <s v="Maintenance"/>
    <n v="1"/>
    <s v="MWR 2006340 : Description: MWR for certificate renewal for ‘cash.web.att.com’ &amp; ‘cash.dev.att.com’"/>
    <s v="CASHWeb"/>
    <x v="0"/>
    <s v="Java"/>
    <s v="Freedom Java Apps"/>
    <s v="Greg Painter"/>
    <x v="0"/>
    <x v="11"/>
    <x v="5"/>
    <x v="5"/>
    <s v="Nov-22"/>
    <x v="0"/>
    <n v="30"/>
    <m/>
    <m/>
    <m/>
    <m/>
    <m/>
    <m/>
    <m/>
    <m/>
    <m/>
    <m/>
    <m/>
    <m/>
    <m/>
    <m/>
    <n v="30"/>
    <m/>
    <m/>
    <m/>
    <m/>
    <m/>
    <m/>
    <m/>
  </r>
  <r>
    <x v="1"/>
    <s v="Maintenance"/>
    <n v="1"/>
    <s v="MWR 2006340 : Description: CMRS: MWR : 2009550 - Golden-Image-Upgrade"/>
    <s v="CMRS"/>
    <x v="0"/>
    <s v="Java"/>
    <s v="Freedom Java Apps"/>
    <s v="Greg Painter"/>
    <x v="0"/>
    <x v="11"/>
    <x v="5"/>
    <x v="5"/>
    <s v="Nov-22"/>
    <x v="0"/>
    <n v="50"/>
    <m/>
    <m/>
    <m/>
    <m/>
    <m/>
    <m/>
    <m/>
    <m/>
    <m/>
    <m/>
    <m/>
    <m/>
    <m/>
    <m/>
    <m/>
    <m/>
    <m/>
    <m/>
    <m/>
    <m/>
    <m/>
    <m/>
  </r>
  <r>
    <x v="1"/>
    <s v="Maintenance"/>
    <n v="1"/>
    <s v="MWR 2006340 : Description: Remove TWS/Tivoli from a3162183.al.bst.bls.com LECSIS server"/>
    <s v="LECSIS"/>
    <x v="0"/>
    <s v="SmallTalk, Gemstone"/>
    <s v="Freedom Java Apps"/>
    <s v="Greg Painter"/>
    <x v="0"/>
    <x v="11"/>
    <x v="5"/>
    <x v="5"/>
    <s v="Nov-22"/>
    <x v="0"/>
    <n v="50"/>
    <m/>
    <m/>
    <m/>
    <m/>
    <m/>
    <m/>
    <m/>
    <m/>
    <m/>
    <m/>
    <m/>
    <m/>
    <m/>
    <m/>
    <n v="50"/>
    <m/>
    <m/>
    <m/>
    <m/>
    <m/>
    <m/>
    <m/>
  </r>
  <r>
    <x v="1"/>
    <s v="Maintenance"/>
    <n v="1"/>
    <s v="MWR 2006340 : Description: VDD Connect Direct Certificate Renewals"/>
    <s v="VDD"/>
    <x v="0"/>
    <s v="C, C++"/>
    <s v="Freedom CPP Apps"/>
    <s v="Greg Painter"/>
    <x v="0"/>
    <x v="11"/>
    <x v="5"/>
    <x v="1"/>
    <s v="Dec-22"/>
    <x v="0"/>
    <n v="50"/>
    <m/>
    <m/>
    <m/>
    <m/>
    <m/>
    <m/>
    <m/>
    <m/>
    <m/>
    <m/>
    <m/>
    <m/>
    <m/>
    <m/>
    <m/>
    <n v="50"/>
    <m/>
    <m/>
    <m/>
    <m/>
    <m/>
    <m/>
  </r>
  <r>
    <x v="1"/>
    <s v="Maintenance"/>
    <n v="1"/>
    <s v="MWR 2006340 : Description: CASH(15860): Golden Image Upgrade and Checksum Log Personal Access token renewal"/>
    <s v="CASHWeb"/>
    <x v="0"/>
    <s v="Java"/>
    <s v="Freedom Java Apps"/>
    <s v="Greg Painter"/>
    <x v="0"/>
    <x v="11"/>
    <x v="5"/>
    <x v="1"/>
    <s v="Dec-22"/>
    <x v="0"/>
    <n v="50"/>
    <m/>
    <m/>
    <m/>
    <m/>
    <m/>
    <m/>
    <m/>
    <m/>
    <m/>
    <m/>
    <m/>
    <m/>
    <m/>
    <m/>
    <m/>
    <m/>
    <m/>
    <m/>
    <m/>
    <m/>
    <m/>
    <m/>
  </r>
  <r>
    <x v="1"/>
    <s v="Maintenance"/>
    <n v="1"/>
    <s v="MWR 2006340 : Description: OLCM Prod Db password change"/>
    <s v="OMS - SE"/>
    <x v="0"/>
    <s v="Java"/>
    <s v="Freedom Java Apps"/>
    <s v="Greg Painter"/>
    <x v="0"/>
    <x v="11"/>
    <x v="5"/>
    <x v="1"/>
    <s v="Dec-22"/>
    <x v="0"/>
    <n v="30"/>
    <m/>
    <m/>
    <m/>
    <m/>
    <m/>
    <m/>
    <m/>
    <m/>
    <m/>
    <m/>
    <m/>
    <m/>
    <m/>
    <m/>
    <m/>
    <n v="30"/>
    <m/>
    <m/>
    <m/>
    <m/>
    <m/>
    <m/>
  </r>
  <r>
    <x v="1"/>
    <s v="Maintenance"/>
    <n v="1"/>
    <s v="MWR 2016341 - Description: CMRS(16370) Certificate Renewal cmrsdev.az.3pc.att.com and cmrsprod.az.3pc.att.com"/>
    <s v="CMRS"/>
    <x v="0"/>
    <s v="Java"/>
    <s v="Freedom Java Apps"/>
    <s v="Greg Painter"/>
    <x v="0"/>
    <x v="11"/>
    <x v="5"/>
    <x v="13"/>
    <s v="Jan-23"/>
    <x v="0"/>
    <n v="50"/>
    <m/>
    <m/>
    <m/>
    <m/>
    <m/>
    <m/>
    <m/>
    <m/>
    <m/>
    <m/>
    <m/>
    <m/>
    <m/>
    <m/>
    <m/>
    <m/>
    <n v="50"/>
    <m/>
    <m/>
    <m/>
    <m/>
    <m/>
  </r>
  <r>
    <x v="0"/>
    <s v="PID"/>
    <m/>
    <s v="MySQL DB migration Estimate(FlexiServer migration)"/>
    <s v="DSCAT"/>
    <x v="0"/>
    <s v="Java"/>
    <s v="MDRG-RR"/>
    <s v="James Koernig"/>
    <x v="1"/>
    <x v="19"/>
    <x v="7"/>
    <x v="8"/>
    <s v="TBD"/>
    <x v="1"/>
    <n v="690"/>
    <m/>
    <m/>
    <m/>
    <n v="70"/>
    <n v="120"/>
    <n v="100"/>
    <m/>
    <m/>
    <m/>
    <m/>
    <m/>
    <m/>
    <m/>
    <m/>
    <m/>
    <n v="100"/>
    <m/>
    <m/>
    <m/>
    <m/>
    <m/>
    <m/>
  </r>
  <r>
    <x v="0"/>
    <s v="PID"/>
    <m/>
    <s v="Teradata Move to Snowflake - Interface with ELH"/>
    <s v="ELH"/>
    <x v="0"/>
    <s v="Java"/>
    <s v="MDRG-RR"/>
    <s v="James Radtke"/>
    <x v="1"/>
    <x v="19"/>
    <x v="7"/>
    <x v="8"/>
    <s v="TBD"/>
    <x v="1"/>
    <n v="1060"/>
    <n v="30"/>
    <n v="30"/>
    <n v="30"/>
    <n v="30"/>
    <n v="30"/>
    <n v="30"/>
    <m/>
    <m/>
    <m/>
    <m/>
    <n v="30"/>
    <n v="30"/>
    <n v="30"/>
    <n v="30"/>
    <n v="110"/>
    <n v="110"/>
    <m/>
    <m/>
    <m/>
    <m/>
    <m/>
    <m/>
  </r>
  <r>
    <x v="0"/>
    <s v="PID"/>
    <m/>
    <s v="Teradata Move to Snowflake - CCTP-ACT"/>
    <s v="CCTP-ACT"/>
    <x v="0"/>
    <s v="Java"/>
    <s v="MDRG-RR"/>
    <s v="James Koernig"/>
    <x v="1"/>
    <x v="19"/>
    <x v="7"/>
    <x v="8"/>
    <s v="TBD"/>
    <x v="1"/>
    <n v="2255"/>
    <m/>
    <m/>
    <m/>
    <m/>
    <m/>
    <m/>
    <m/>
    <m/>
    <m/>
    <m/>
    <n v="45"/>
    <n v="45"/>
    <n v="45"/>
    <n v="45"/>
    <n v="90"/>
    <n v="90"/>
    <m/>
    <m/>
    <m/>
    <m/>
    <m/>
    <m/>
  </r>
  <r>
    <x v="0"/>
    <s v="PID"/>
    <m/>
    <s v="PID 412205 OH NPA 513 overlay with new NPA 283"/>
    <s v="ACIS CBF"/>
    <x v="1"/>
    <s v="Cobol,IMS-DB"/>
    <s v="MW-Billing"/>
    <s v="Ruben Rodriguez "/>
    <x v="0"/>
    <x v="22"/>
    <x v="1"/>
    <x v="15"/>
    <s v="Jun-23"/>
    <x v="0"/>
    <n v="195"/>
    <m/>
    <m/>
    <m/>
    <m/>
    <m/>
    <m/>
    <m/>
    <m/>
    <m/>
    <n v="45"/>
    <n v="45"/>
    <n v="45"/>
    <n v="45"/>
    <m/>
    <m/>
    <m/>
    <n v="40"/>
    <n v="40"/>
    <n v="40"/>
    <n v="40"/>
    <n v="20"/>
    <n v="15"/>
  </r>
  <r>
    <x v="0"/>
    <s v="PID"/>
    <m/>
    <s v="PID 412205 OH NPA 513 overlay with new NPA 283"/>
    <s v="ACIS-CI"/>
    <x v="1"/>
    <s v="Cobol,Assembler,IMS-DB,IMS-DC,DB2"/>
    <s v="BRAVO-MF-Rick"/>
    <s v="James Radtke"/>
    <x v="1"/>
    <x v="22"/>
    <x v="1"/>
    <x v="15"/>
    <s v="Jun-23"/>
    <x v="0"/>
    <n v="60"/>
    <m/>
    <m/>
    <m/>
    <m/>
    <m/>
    <m/>
    <m/>
    <m/>
    <m/>
    <n v="45"/>
    <n v="45"/>
    <n v="45"/>
    <n v="45"/>
    <m/>
    <m/>
    <m/>
    <n v="10"/>
    <n v="10"/>
    <n v="10"/>
    <n v="10"/>
    <n v="10"/>
    <n v="10"/>
  </r>
  <r>
    <x v="0"/>
    <s v="PID"/>
    <m/>
    <s v="PID 412205 OH NPA 513 overlay with new NPA 283"/>
    <s v="ACIS-TREATMENT&amp;CASH UPDAT"/>
    <x v="1"/>
    <s v="Cobol, IMS-DB"/>
    <s v="MW-Billing"/>
    <s v="Ruben Rodriguez "/>
    <x v="0"/>
    <x v="22"/>
    <x v="1"/>
    <x v="15"/>
    <s v="Jun-23"/>
    <x v="0"/>
    <n v="168"/>
    <m/>
    <m/>
    <m/>
    <m/>
    <m/>
    <m/>
    <m/>
    <m/>
    <m/>
    <n v="45"/>
    <n v="45"/>
    <n v="45"/>
    <n v="45"/>
    <m/>
    <m/>
    <m/>
    <n v="30"/>
    <n v="30"/>
    <n v="30"/>
    <n v="30"/>
    <n v="30"/>
    <n v="18"/>
  </r>
  <r>
    <x v="0"/>
    <s v="PID"/>
    <m/>
    <s v="PID 412205 OH NPA 513 overlay with new NPA 283"/>
    <s v="ACIS-Usage Arrangement"/>
    <x v="1"/>
    <s v="Cobol, IMS-DB"/>
    <s v="MW-Billing"/>
    <s v="Ruben Rodriguez "/>
    <x v="0"/>
    <x v="22"/>
    <x v="1"/>
    <x v="15"/>
    <s v="Jun-23"/>
    <x v="0"/>
    <n v="195"/>
    <m/>
    <m/>
    <m/>
    <m/>
    <m/>
    <m/>
    <m/>
    <m/>
    <m/>
    <n v="45"/>
    <n v="45"/>
    <n v="45"/>
    <n v="45"/>
    <m/>
    <m/>
    <m/>
    <n v="40"/>
    <n v="40"/>
    <n v="40"/>
    <n v="40"/>
    <n v="40"/>
    <n v="15"/>
  </r>
  <r>
    <x v="0"/>
    <s v="PID"/>
    <m/>
    <s v="PID 413010 Telco MW Biller Enhance 911 Data for Reporting"/>
    <s v="ACIS-ADST"/>
    <x v="1"/>
    <s v="Cobol, IMS-DB"/>
    <s v="MW-Billing"/>
    <s v="Ruben Rodriguez "/>
    <x v="0"/>
    <x v="22"/>
    <x v="1"/>
    <x v="15"/>
    <s v="Jun-23"/>
    <x v="0"/>
    <n v="309"/>
    <m/>
    <m/>
    <m/>
    <m/>
    <m/>
    <m/>
    <m/>
    <m/>
    <m/>
    <n v="45"/>
    <n v="45"/>
    <n v="45"/>
    <n v="45"/>
    <m/>
    <m/>
    <m/>
    <n v="9"/>
    <n v="60"/>
    <n v="60"/>
    <n v="60"/>
    <n v="60"/>
    <n v="60"/>
  </r>
  <r>
    <x v="0"/>
    <s v="PID"/>
    <m/>
    <s v="PID 413010 Telco MW Biller Enhance 911 Data for Reporting"/>
    <s v="ACIS-BILLING UPDATE"/>
    <x v="1"/>
    <s v="Cobol, IMS-DB"/>
    <s v="MW-Billing"/>
    <s v="Ruben Rodriguez "/>
    <x v="0"/>
    <x v="22"/>
    <x v="1"/>
    <x v="15"/>
    <s v="Jun-23"/>
    <x v="0"/>
    <n v="309"/>
    <m/>
    <m/>
    <m/>
    <m/>
    <m/>
    <m/>
    <m/>
    <m/>
    <m/>
    <n v="45"/>
    <n v="45"/>
    <n v="45"/>
    <n v="45"/>
    <m/>
    <m/>
    <m/>
    <n v="9"/>
    <n v="60"/>
    <n v="60"/>
    <n v="60"/>
    <n v="60"/>
    <n v="60"/>
  </r>
  <r>
    <x v="0"/>
    <s v="PID"/>
    <m/>
    <s v="PID 413010 Telco MW Biller Enhance 911 Data for Reporting"/>
    <s v="ACIS-CDM1"/>
    <x v="1"/>
    <s v="Cobol, IMS-DB"/>
    <s v="MW-Billing"/>
    <s v="Ruben Rodriguez "/>
    <x v="0"/>
    <x v="22"/>
    <x v="1"/>
    <x v="15"/>
    <s v="Jun-23"/>
    <x v="0"/>
    <n v="309"/>
    <m/>
    <m/>
    <m/>
    <m/>
    <m/>
    <m/>
    <m/>
    <m/>
    <m/>
    <n v="45"/>
    <n v="45"/>
    <n v="45"/>
    <n v="45"/>
    <m/>
    <m/>
    <m/>
    <n v="9"/>
    <n v="60"/>
    <n v="60"/>
    <n v="60"/>
    <n v="60"/>
    <n v="60"/>
  </r>
  <r>
    <x v="0"/>
    <s v="PID"/>
    <m/>
    <s v="PID 413010 Telco MW Biller Enhance 911 Data for Reporting"/>
    <s v="ACIS-REVENUE"/>
    <x v="1"/>
    <s v="Cobol, IMS-DB"/>
    <s v="MW-Billing"/>
    <s v="Ruben Rodriguez "/>
    <x v="0"/>
    <x v="22"/>
    <x v="1"/>
    <x v="15"/>
    <s v="Jun-23"/>
    <x v="0"/>
    <n v="156"/>
    <m/>
    <m/>
    <m/>
    <m/>
    <m/>
    <m/>
    <m/>
    <m/>
    <m/>
    <n v="45"/>
    <n v="45"/>
    <n v="45"/>
    <n v="45"/>
    <m/>
    <m/>
    <m/>
    <n v="6"/>
    <n v="30"/>
    <n v="30"/>
    <n v="30"/>
    <n v="30"/>
    <n v="30"/>
  </r>
  <r>
    <x v="0"/>
    <s v="PID"/>
    <m/>
    <s v="PID 413010 Telco MW Biller Enhance 911 Data for Reporting"/>
    <s v="AIRS"/>
    <x v="1"/>
    <s v="Cobol, Assembler"/>
    <s v="MW-MF-JULIE"/>
    <s v="Ruben Rodriguez "/>
    <x v="0"/>
    <x v="22"/>
    <x v="1"/>
    <x v="15"/>
    <s v="Jun-23"/>
    <x v="0"/>
    <n v="680"/>
    <m/>
    <m/>
    <m/>
    <m/>
    <m/>
    <m/>
    <m/>
    <m/>
    <m/>
    <n v="45"/>
    <n v="45"/>
    <n v="45"/>
    <n v="45"/>
    <m/>
    <m/>
    <m/>
    <n v="86"/>
    <n v="120"/>
    <n v="120"/>
    <n v="120"/>
    <n v="120"/>
    <n v="120"/>
  </r>
  <r>
    <x v="0"/>
    <s v="PID"/>
    <m/>
    <s v="PID 413010 Telco MW Biller Enhance 911 Data for Reporting"/>
    <s v="RBS"/>
    <x v="1"/>
    <s v="Cobol,DB2,CICS"/>
    <s v="MW-Billing"/>
    <s v="Ruben Rodriguez "/>
    <x v="0"/>
    <x v="22"/>
    <x v="1"/>
    <x v="15"/>
    <s v="Jun-23"/>
    <x v="0"/>
    <n v="600"/>
    <m/>
    <m/>
    <m/>
    <m/>
    <m/>
    <m/>
    <m/>
    <m/>
    <m/>
    <n v="45"/>
    <n v="45"/>
    <n v="45"/>
    <n v="45"/>
    <m/>
    <m/>
    <m/>
    <m/>
    <n v="120"/>
    <n v="120"/>
    <n v="120"/>
    <n v="120"/>
    <n v="120"/>
  </r>
  <r>
    <x v="0"/>
    <s v="PID"/>
    <m/>
    <s v="PID 414937 WI NPA 608 NPA Overlay with new NPA 353_x000a_"/>
    <s v="ACIS CBF"/>
    <x v="1"/>
    <s v="Cobol,IMS-DB"/>
    <s v="MW-Billing"/>
    <s v="Ruben Rodriguez "/>
    <x v="0"/>
    <x v="22"/>
    <x v="1"/>
    <x v="15"/>
    <s v="Jun-23"/>
    <x v="0"/>
    <n v="144"/>
    <m/>
    <m/>
    <m/>
    <m/>
    <m/>
    <m/>
    <m/>
    <m/>
    <m/>
    <n v="45"/>
    <n v="45"/>
    <n v="45"/>
    <n v="45"/>
    <m/>
    <m/>
    <m/>
    <n v="10"/>
    <n v="30"/>
    <n v="30"/>
    <n v="30"/>
    <n v="30"/>
    <n v="14"/>
  </r>
  <r>
    <x v="0"/>
    <s v="PID"/>
    <m/>
    <s v="PID 414937 WI NPA 608 NPA Overlay with new NPA 353_x000a_"/>
    <s v="ACIS-CI"/>
    <x v="1"/>
    <s v="Cobol,Assembler,IMS-DB,IMS-DC,DB2"/>
    <s v="BRAVO-MF-Rick"/>
    <s v="Ruben Rodriguez "/>
    <x v="0"/>
    <x v="22"/>
    <x v="1"/>
    <x v="15"/>
    <s v="Jun-23"/>
    <x v="0"/>
    <n v="30"/>
    <m/>
    <m/>
    <m/>
    <m/>
    <m/>
    <m/>
    <m/>
    <m/>
    <m/>
    <n v="45"/>
    <n v="45"/>
    <n v="45"/>
    <n v="45"/>
    <m/>
    <m/>
    <m/>
    <n v="5"/>
    <n v="5"/>
    <n v="5"/>
    <n v="5"/>
    <n v="5"/>
    <n v="5"/>
  </r>
  <r>
    <x v="0"/>
    <s v="PID"/>
    <m/>
    <s v="PID 414937 WI NPA 608 NPA Overlay with new NPA 353_x000a_"/>
    <s v="ACIS-TREATMENT&amp;CASH UPDAT"/>
    <x v="1"/>
    <s v="Cobol, IMS-DB"/>
    <s v="MW-Billing"/>
    <s v="Ruben Rodriguez "/>
    <x v="0"/>
    <x v="22"/>
    <x v="1"/>
    <x v="15"/>
    <s v="Jun-23"/>
    <x v="0"/>
    <n v="112"/>
    <m/>
    <m/>
    <m/>
    <m/>
    <m/>
    <m/>
    <m/>
    <m/>
    <m/>
    <n v="45"/>
    <n v="45"/>
    <n v="45"/>
    <n v="45"/>
    <m/>
    <m/>
    <m/>
    <n v="12"/>
    <n v="20"/>
    <n v="20"/>
    <n v="20"/>
    <n v="20"/>
    <n v="20"/>
  </r>
  <r>
    <x v="0"/>
    <s v="PID"/>
    <m/>
    <s v="PID 414937 WI NPA 608 NPA Overlay with new NPA 353_x000a_"/>
    <s v="ACIS-Usage Arrangement"/>
    <x v="1"/>
    <s v="Cobol, IMS-DB"/>
    <s v="MW-Billing"/>
    <s v="Ruben Rodriguez "/>
    <x v="0"/>
    <x v="22"/>
    <x v="1"/>
    <x v="15"/>
    <s v="Jun-23"/>
    <x v="0"/>
    <n v="128"/>
    <m/>
    <m/>
    <m/>
    <m/>
    <m/>
    <m/>
    <m/>
    <m/>
    <m/>
    <n v="45"/>
    <n v="45"/>
    <n v="45"/>
    <n v="45"/>
    <m/>
    <m/>
    <m/>
    <n v="8"/>
    <n v="25"/>
    <n v="25"/>
    <n v="25"/>
    <n v="25"/>
    <n v="20"/>
  </r>
  <r>
    <x v="0"/>
    <s v="PID"/>
    <n v="4"/>
    <s v="SWOT - 18827 migrating to Azure Cloud"/>
    <s v="BOSS-SW"/>
    <x v="1"/>
    <s v="Cobol, IMS-DB, IMS-DC"/>
    <s v="BOSS-SW-ABOM"/>
    <s v="James Radtke"/>
    <x v="1"/>
    <x v="5"/>
    <x v="3"/>
    <x v="3"/>
    <s v="On hold"/>
    <x v="1"/>
    <n v="100"/>
    <m/>
    <m/>
    <m/>
    <m/>
    <m/>
    <m/>
    <m/>
    <m/>
    <m/>
    <m/>
    <m/>
    <m/>
    <m/>
    <m/>
    <m/>
    <m/>
    <m/>
    <m/>
    <m/>
    <m/>
    <m/>
    <m/>
  </r>
  <r>
    <x v="0"/>
    <s v="PID"/>
    <n v="4"/>
    <s v=" PMT 504962 IL NPA Overlay for new '730' NPA for '618'"/>
    <s v="BOSS-SW"/>
    <x v="1"/>
    <s v="Cobol, IMS-DB, IMS-DC"/>
    <s v="BOSS-SW-ABOM"/>
    <s v="James Radtke"/>
    <x v="1"/>
    <x v="5"/>
    <x v="3"/>
    <x v="22"/>
    <e v="#N/A"/>
    <x v="1"/>
    <n v="300"/>
    <m/>
    <m/>
    <m/>
    <m/>
    <m/>
    <m/>
    <m/>
    <m/>
    <m/>
    <m/>
    <m/>
    <m/>
    <m/>
    <m/>
    <m/>
    <m/>
    <m/>
    <m/>
    <m/>
    <m/>
    <m/>
    <m/>
  </r>
  <r>
    <x v="1"/>
    <s v="Maintenance"/>
    <n v="1"/>
    <s v="MWR 2017417 : Description - CASH Web LINUX GI Upgrade"/>
    <s v="CASHWeb"/>
    <x v="0"/>
    <s v="Java"/>
    <s v="Freedom Java Apps"/>
    <s v="Greg Painter"/>
    <x v="0"/>
    <x v="11"/>
    <x v="5"/>
    <x v="13"/>
    <s v="Jan-23"/>
    <x v="0"/>
    <n v="50"/>
    <m/>
    <m/>
    <m/>
    <m/>
    <m/>
    <m/>
    <m/>
    <m/>
    <m/>
    <m/>
    <m/>
    <m/>
    <m/>
    <m/>
    <m/>
    <m/>
    <m/>
    <m/>
    <m/>
    <m/>
    <m/>
    <m/>
  </r>
  <r>
    <x v="1"/>
    <s v="Maintenance"/>
    <n v="1"/>
    <s v="MWR 2021489 : Description - CASH Web Vulnerability fixes"/>
    <s v="CASHWeb"/>
    <x v="0"/>
    <s v="Java"/>
    <s v="Freedom Java Apps"/>
    <s v="Greg Painter"/>
    <x v="0"/>
    <x v="11"/>
    <x v="5"/>
    <x v="12"/>
    <s v="Mar-23"/>
    <x v="0"/>
    <n v="50"/>
    <m/>
    <m/>
    <m/>
    <m/>
    <m/>
    <m/>
    <m/>
    <m/>
    <m/>
    <m/>
    <m/>
    <m/>
    <m/>
    <m/>
    <m/>
    <m/>
    <n v="30"/>
    <n v="20"/>
    <m/>
    <m/>
    <m/>
    <m/>
  </r>
  <r>
    <x v="1"/>
    <s v="Maintenance"/>
    <n v="1"/>
    <s v="MWR 2021488 : Description - CASH Web - Fully Automated CASH GI upgrade NPRD and PROD"/>
    <s v="CASHWeb"/>
    <x v="0"/>
    <s v="Java"/>
    <s v="Freedom Java Apps"/>
    <s v="Greg Painter"/>
    <x v="0"/>
    <x v="11"/>
    <x v="5"/>
    <x v="13"/>
    <s v="Jan-23"/>
    <x v="0"/>
    <n v="50"/>
    <m/>
    <m/>
    <m/>
    <m/>
    <m/>
    <m/>
    <m/>
    <m/>
    <m/>
    <m/>
    <m/>
    <m/>
    <m/>
    <m/>
    <m/>
    <m/>
    <n v="50"/>
    <m/>
    <m/>
    <m/>
    <m/>
    <m/>
  </r>
  <r>
    <x v="1"/>
    <s v="Maintenance"/>
    <n v="1"/>
    <s v="MWR 2018924 : Description - CMRS Astra Alerts-GI Upgrades"/>
    <s v="CMRS"/>
    <x v="0"/>
    <s v="Java"/>
    <s v="Freedom Java Apps"/>
    <s v="Greg Painter"/>
    <x v="0"/>
    <x v="11"/>
    <x v="5"/>
    <x v="13"/>
    <s v="Jan-23"/>
    <x v="0"/>
    <n v="20"/>
    <m/>
    <m/>
    <m/>
    <m/>
    <m/>
    <m/>
    <m/>
    <m/>
    <m/>
    <m/>
    <m/>
    <m/>
    <m/>
    <m/>
    <m/>
    <m/>
    <n v="20"/>
    <m/>
    <m/>
    <m/>
    <m/>
    <m/>
  </r>
  <r>
    <x v="1"/>
    <s v="Maintenance"/>
    <n v="1"/>
    <s v="MWR 2018570 : Description - VDD Astra Alerts/GI Upgrades"/>
    <s v="VDD"/>
    <x v="0"/>
    <s v="C, C++"/>
    <s v="Freedom CPP Apps"/>
    <s v="Greg Painter"/>
    <x v="0"/>
    <x v="11"/>
    <x v="5"/>
    <x v="13"/>
    <s v="Jan-23"/>
    <x v="0"/>
    <n v="50"/>
    <m/>
    <m/>
    <m/>
    <m/>
    <m/>
    <m/>
    <m/>
    <m/>
    <m/>
    <m/>
    <m/>
    <m/>
    <m/>
    <m/>
    <m/>
    <m/>
    <m/>
    <m/>
    <m/>
    <m/>
    <m/>
    <m/>
  </r>
  <r>
    <x v="0"/>
    <s v="PID"/>
    <n v="4"/>
    <s v="PMT# 504548 - CAPM EOSL (Test Support)"/>
    <s v="BOSS-SW"/>
    <x v="1"/>
    <s v="Cobol, IMS-DB, IMS-DC"/>
    <s v="BOSS-SW-ABOM"/>
    <s v="James Radtke"/>
    <x v="1"/>
    <x v="5"/>
    <x v="3"/>
    <x v="14"/>
    <s v="Nov-23"/>
    <x v="0"/>
    <n v="60"/>
    <m/>
    <m/>
    <m/>
    <m/>
    <m/>
    <m/>
    <m/>
    <m/>
    <m/>
    <m/>
    <m/>
    <m/>
    <m/>
    <m/>
    <m/>
    <m/>
    <m/>
    <n v="15"/>
    <n v="15"/>
    <n v="15"/>
    <n v="15"/>
    <m/>
  </r>
  <r>
    <x v="0"/>
    <s v="PID"/>
    <n v="12"/>
    <s v="PMT 493440, PID 324811: DCC MOV 8711 Tech Refresh TLG MOB"/>
    <s v="ICBS"/>
    <x v="1"/>
    <s v="Cobol, IMS-DB, IMS-DC"/>
    <s v="SW-USAGE"/>
    <s v="Greg Painter"/>
    <x v="0"/>
    <x v="5"/>
    <x v="3"/>
    <x v="2"/>
    <s v="Feb-23"/>
    <x v="0"/>
    <n v="140"/>
    <n v="64"/>
    <s v=" "/>
    <s v=" "/>
    <s v=" "/>
    <s v=" "/>
    <s v=" "/>
    <s v=" "/>
    <s v=" "/>
    <s v=" "/>
    <s v=" "/>
    <s v=" "/>
    <s v=" "/>
    <m/>
    <m/>
    <m/>
    <m/>
    <n v="100"/>
    <n v="40"/>
    <m/>
    <m/>
    <m/>
    <m/>
  </r>
  <r>
    <x v="0"/>
    <s v="SMB"/>
    <n v="12"/>
    <s v="SMB#2012446: CAT11X files automation_x000a__x000a_Note: This SMB will be re-priotized to be targetted for later release considering recent server change exercise &amp; new projects."/>
    <s v="PTC"/>
    <x v="1"/>
    <s v="Cobol, IMS-DB, IMS-DC"/>
    <s v="SW-USAGE"/>
    <s v="Greg Painter"/>
    <x v="0"/>
    <x v="5"/>
    <x v="3"/>
    <x v="15"/>
    <s v="Jun-23"/>
    <x v="0"/>
    <n v="200"/>
    <s v=" "/>
    <s v=" "/>
    <s v=" "/>
    <s v=" "/>
    <s v=" "/>
    <s v=" "/>
    <s v=" "/>
    <s v=" "/>
    <s v=" "/>
    <s v=" "/>
    <s v=" "/>
    <s v=" "/>
    <m/>
    <m/>
    <m/>
    <m/>
    <m/>
    <m/>
    <m/>
    <n v="60"/>
    <n v="80"/>
    <n v="60"/>
  </r>
  <r>
    <x v="0"/>
    <s v="PID"/>
    <n v="4"/>
    <s v="PID 326140bb - BOSS SW - CPNI-DM Cloud Project Info"/>
    <s v="BOSS-SW"/>
    <x v="1"/>
    <s v="Cobol, IMS-DB, IMS-DC"/>
    <s v="BOSS-SW-ABOM"/>
    <s v="James Radtke"/>
    <x v="1"/>
    <x v="5"/>
    <x v="3"/>
    <x v="3"/>
    <s v="On hold"/>
    <x v="1"/>
    <m/>
    <m/>
    <m/>
    <m/>
    <m/>
    <m/>
    <m/>
    <m/>
    <m/>
    <m/>
    <m/>
    <m/>
    <m/>
    <m/>
    <m/>
    <m/>
    <m/>
    <m/>
    <m/>
    <m/>
    <m/>
    <m/>
    <m/>
  </r>
  <r>
    <x v="0"/>
    <s v="PID"/>
    <n v="4"/>
    <s v="PID KANAS 998 sucide prevention "/>
    <s v="BOSS-SW"/>
    <x v="1"/>
    <s v="Cobol, IMS-DB, IMS-DC"/>
    <s v="BOSS-SW-ABOM"/>
    <s v="James Radtke"/>
    <x v="1"/>
    <x v="5"/>
    <x v="3"/>
    <x v="3"/>
    <s v="On hold"/>
    <x v="1"/>
    <m/>
    <m/>
    <m/>
    <m/>
    <m/>
    <m/>
    <m/>
    <m/>
    <m/>
    <m/>
    <m/>
    <m/>
    <m/>
    <m/>
    <m/>
    <m/>
    <m/>
    <m/>
    <m/>
    <m/>
    <m/>
    <m/>
    <m/>
  </r>
  <r>
    <x v="0"/>
    <s v="PID"/>
    <n v="4"/>
    <s v="PID 41170 Internet On Air"/>
    <s v="BOSS-SW"/>
    <x v="1"/>
    <s v="Cobol, IMS-DB, IMS-DC"/>
    <s v="BOSS-SW-ABOM"/>
    <s v="James Radtke"/>
    <x v="1"/>
    <x v="5"/>
    <x v="3"/>
    <x v="3"/>
    <s v="On hold"/>
    <x v="1"/>
    <m/>
    <m/>
    <m/>
    <m/>
    <m/>
    <m/>
    <m/>
    <m/>
    <m/>
    <m/>
    <m/>
    <m/>
    <m/>
    <m/>
    <m/>
    <m/>
    <m/>
    <m/>
    <m/>
    <m/>
    <m/>
    <m/>
    <m/>
  </r>
  <r>
    <x v="1"/>
    <s v="RD"/>
    <n v="4"/>
    <s v="RD1690, RD542"/>
    <s v="BOSS-SW"/>
    <x v="1"/>
    <s v="Cobol, IMS-DB, IMS-DC"/>
    <s v="BOSS-SW-ABOM"/>
    <s v="James Radtke"/>
    <x v="1"/>
    <x v="5"/>
    <x v="3"/>
    <x v="0"/>
    <s v="Ongoing"/>
    <x v="0"/>
    <n v="200"/>
    <m/>
    <m/>
    <m/>
    <m/>
    <m/>
    <m/>
    <m/>
    <m/>
    <m/>
    <m/>
    <m/>
    <m/>
    <m/>
    <m/>
    <m/>
    <m/>
    <n v="17"/>
    <n v="17"/>
    <n v="17"/>
    <n v="17"/>
    <n v="17"/>
    <n v="17"/>
  </r>
  <r>
    <x v="1"/>
    <s v="Maintenance"/>
    <n v="4"/>
    <s v="Dallas and St Louis MIT MF DR Exercise"/>
    <s v="BOSS-SW"/>
    <x v="1"/>
    <s v="Cobol, IMS-DB, IMS-DC"/>
    <s v="BOSS-SW-ABOM"/>
    <s v="James Radtke"/>
    <x v="1"/>
    <x v="5"/>
    <x v="3"/>
    <x v="0"/>
    <s v="Ongoing"/>
    <x v="0"/>
    <n v="160"/>
    <m/>
    <m/>
    <m/>
    <m/>
    <m/>
    <m/>
    <m/>
    <m/>
    <m/>
    <m/>
    <m/>
    <m/>
    <m/>
    <m/>
    <m/>
    <m/>
    <n v="14"/>
    <n v="14"/>
    <n v="14"/>
    <n v="14"/>
    <n v="14"/>
    <n v="14"/>
  </r>
  <r>
    <x v="0"/>
    <s v="PID"/>
    <n v="6"/>
    <s v="PMT 507236,413009 E911-SW project"/>
    <s v="CRIS CASH"/>
    <x v="1"/>
    <s v="Assembler"/>
    <s v="SW-CRIS"/>
    <s v="Ruben Rodriguez "/>
    <x v="0"/>
    <x v="5"/>
    <x v="3"/>
    <x v="24"/>
    <s v="Jun-24"/>
    <x v="0"/>
    <n v="4000"/>
    <m/>
    <m/>
    <m/>
    <m/>
    <m/>
    <m/>
    <m/>
    <m/>
    <m/>
    <m/>
    <m/>
    <m/>
    <m/>
    <m/>
    <m/>
    <m/>
    <m/>
    <m/>
    <m/>
    <m/>
    <m/>
    <m/>
  </r>
  <r>
    <x v="0"/>
    <s v="PID"/>
    <n v="6"/>
    <s v="PMT 507236,413009 E911-SW project"/>
    <s v="CRIS BCAP"/>
    <x v="1"/>
    <s v="PL1, Assembler"/>
    <s v="SW-CRIS"/>
    <s v="Ruben Rodriguez "/>
    <x v="0"/>
    <x v="5"/>
    <x v="3"/>
    <x v="24"/>
    <s v="Jun-24"/>
    <x v="0"/>
    <n v="2400"/>
    <m/>
    <m/>
    <m/>
    <m/>
    <m/>
    <m/>
    <m/>
    <m/>
    <m/>
    <m/>
    <m/>
    <m/>
    <m/>
    <m/>
    <m/>
    <m/>
    <m/>
    <m/>
    <m/>
    <m/>
    <m/>
    <m/>
  </r>
  <r>
    <x v="0"/>
    <s v="SMB"/>
    <n v="6"/>
    <s v="SMB PBCF COBOL v6 Upgrade"/>
    <s v="ADR"/>
    <x v="1"/>
    <s v="Cobol, DB2"/>
    <s v="SW-CRIS"/>
    <s v="Ruben Rodriguez "/>
    <x v="0"/>
    <x v="5"/>
    <x v="3"/>
    <x v="8"/>
    <s v="TBD"/>
    <x v="1"/>
    <m/>
    <m/>
    <m/>
    <m/>
    <m/>
    <m/>
    <m/>
    <m/>
    <m/>
    <m/>
    <m/>
    <m/>
    <m/>
    <m/>
    <m/>
    <m/>
    <m/>
    <m/>
    <m/>
    <m/>
    <m/>
    <m/>
    <m/>
  </r>
  <r>
    <x v="0"/>
    <s v="PID"/>
    <n v="6"/>
    <s v="PMT Removal of Tech Support 360 service"/>
    <s v="ADR"/>
    <x v="1"/>
    <s v="Cobol, DB2"/>
    <s v="SW-CRIS"/>
    <s v="Ruben Rodriguez "/>
    <x v="0"/>
    <x v="5"/>
    <x v="3"/>
    <x v="8"/>
    <s v="TBD"/>
    <x v="1"/>
    <n v="680"/>
    <m/>
    <m/>
    <m/>
    <m/>
    <m/>
    <m/>
    <m/>
    <m/>
    <m/>
    <m/>
    <m/>
    <m/>
    <m/>
    <m/>
    <m/>
    <m/>
    <m/>
    <n v="400"/>
    <n v="280"/>
    <m/>
    <m/>
    <m/>
  </r>
  <r>
    <x v="0"/>
    <s v="PID"/>
    <n v="1"/>
    <s v="Retire App ARG: MCI-PB"/>
    <s v="ARG: GUIDING-PB"/>
    <x v="1"/>
    <s v="Cobol, DB2"/>
    <s v="West Usage"/>
    <s v="Ruben Rodriguez "/>
    <x v="0"/>
    <x v="7"/>
    <x v="3"/>
    <x v="15"/>
    <s v="Jun-23"/>
    <x v="0"/>
    <n v="65"/>
    <m/>
    <m/>
    <m/>
    <m/>
    <m/>
    <m/>
    <m/>
    <m/>
    <m/>
    <m/>
    <m/>
    <m/>
    <m/>
    <m/>
    <m/>
    <m/>
    <m/>
    <n v="20"/>
    <n v="20"/>
    <n v="5"/>
    <n v="10"/>
    <n v="10"/>
  </r>
  <r>
    <x v="0"/>
    <s v="PID"/>
    <n v="1"/>
    <s v="Retire App ARG: MCI-PB"/>
    <s v="ARG: AT&amp;T IDB-PB"/>
    <x v="1"/>
    <s v="Cobol, DB2"/>
    <s v="West Usage"/>
    <s v="Ruben Rodriguez "/>
    <x v="0"/>
    <x v="7"/>
    <x v="3"/>
    <x v="15"/>
    <s v="Jun-23"/>
    <x v="0"/>
    <n v="65"/>
    <m/>
    <m/>
    <m/>
    <m/>
    <m/>
    <m/>
    <m/>
    <m/>
    <m/>
    <m/>
    <m/>
    <m/>
    <m/>
    <m/>
    <m/>
    <m/>
    <m/>
    <n v="20"/>
    <n v="20"/>
    <n v="5"/>
    <n v="10"/>
    <n v="10"/>
  </r>
  <r>
    <x v="0"/>
    <s v="PID"/>
    <n v="1"/>
    <s v="Retire App ARG: MCI-PB"/>
    <s v="ICBSWI"/>
    <x v="1"/>
    <s v="Cobol, DB2"/>
    <s v="West Usage"/>
    <s v="Ruben Rodriguez "/>
    <x v="0"/>
    <x v="7"/>
    <x v="3"/>
    <x v="15"/>
    <s v="Jun-23"/>
    <x v="0"/>
    <n v="65"/>
    <m/>
    <m/>
    <m/>
    <m/>
    <m/>
    <m/>
    <m/>
    <m/>
    <m/>
    <m/>
    <m/>
    <m/>
    <m/>
    <m/>
    <m/>
    <m/>
    <m/>
    <n v="20"/>
    <n v="20"/>
    <n v="5"/>
    <n v="10"/>
    <n v="10"/>
  </r>
  <r>
    <x v="0"/>
    <s v="PID"/>
    <n v="1"/>
    <s v="Retire App ARG: PBD-PB"/>
    <s v="ARG: GUIDING-PB"/>
    <x v="1"/>
    <s v="Cobol, DB2"/>
    <s v="West Usage"/>
    <s v="Ruben Rodriguez "/>
    <x v="0"/>
    <x v="7"/>
    <x v="3"/>
    <x v="15"/>
    <s v="Jun-23"/>
    <x v="0"/>
    <n v="65"/>
    <m/>
    <m/>
    <m/>
    <m/>
    <m/>
    <m/>
    <m/>
    <m/>
    <m/>
    <m/>
    <m/>
    <m/>
    <m/>
    <m/>
    <m/>
    <m/>
    <m/>
    <n v="20"/>
    <n v="20"/>
    <n v="5"/>
    <n v="10"/>
    <n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0">
  <r>
    <x v="0"/>
    <s v="PID"/>
    <m/>
    <s v="Dummy entry to reflect Enhancement in Summary"/>
    <s v="GRP-Usage-UPS"/>
    <m/>
    <x v="0"/>
    <s v="Java"/>
    <s v="Usage-UPS"/>
    <s v="Greg Painter"/>
    <s v="Muawiah Qaimari"/>
    <s v="Kushagra Mathur"/>
    <x v="0"/>
    <x v="0"/>
    <s v="Ongoing"/>
    <x v="0"/>
    <n v="0"/>
    <m/>
    <m/>
    <m/>
    <m/>
    <m/>
    <m/>
    <m/>
    <m/>
    <m/>
    <n v="5"/>
    <m/>
    <m/>
    <m/>
    <n v="25"/>
    <m/>
    <m/>
    <n v="0"/>
    <n v="0"/>
    <n v="0"/>
    <n v="0"/>
    <n v="0"/>
    <n v="0"/>
    <m/>
    <m/>
    <m/>
    <m/>
    <m/>
    <m/>
    <m/>
    <m/>
    <m/>
    <m/>
    <m/>
    <m/>
  </r>
  <r>
    <x v="1"/>
    <s v="SMB"/>
    <m/>
    <s v="CRIS STUDIES SYNCSORT and IEBGENER upgrade"/>
    <s v="CRIS-STUDIES"/>
    <m/>
    <x v="1"/>
    <s v="Cobol, DB2"/>
    <s v="SE-BILLING-USAGE"/>
    <s v="Greg Painter"/>
    <s v="Muawiah Qaimari"/>
    <s v="Rudradeep Mandal"/>
    <x v="1"/>
    <x v="1"/>
    <s v="Dec-22"/>
    <x v="0"/>
    <n v="30"/>
    <m/>
    <m/>
    <m/>
    <m/>
    <m/>
    <m/>
    <m/>
    <m/>
    <m/>
    <n v="5"/>
    <m/>
    <m/>
    <m/>
    <n v="25"/>
    <m/>
    <m/>
    <m/>
    <m/>
    <m/>
    <m/>
    <m/>
    <m/>
    <m/>
    <m/>
    <m/>
    <m/>
    <m/>
    <m/>
    <m/>
    <m/>
    <m/>
    <m/>
    <m/>
    <m/>
  </r>
  <r>
    <x v="1"/>
    <s v="TL Governance"/>
    <m/>
    <s v="TL-Mgnmt’- Kushagra"/>
    <s v="GRP-Usage-UPS"/>
    <m/>
    <x v="0"/>
    <s v="Java"/>
    <s v="Usage-UPS"/>
    <s v="Greg Painter"/>
    <s v="Muawiah Qaimari"/>
    <s v="Kushagra Mathur"/>
    <x v="0"/>
    <x v="0"/>
    <s v="Ongoing"/>
    <x v="0"/>
    <m/>
    <m/>
    <m/>
    <m/>
    <m/>
    <m/>
    <m/>
    <m/>
    <m/>
    <m/>
    <m/>
    <n v="86"/>
    <n v="86"/>
    <n v="86"/>
    <n v="86"/>
    <n v="86"/>
    <n v="86"/>
    <n v="86"/>
    <n v="86"/>
    <n v="86"/>
    <n v="86"/>
    <n v="86"/>
    <n v="86"/>
    <n v="86"/>
    <n v="86"/>
    <n v="86"/>
    <n v="86"/>
    <m/>
    <m/>
    <m/>
    <m/>
    <m/>
    <m/>
    <m/>
    <m/>
  </r>
  <r>
    <x v="0"/>
    <s v="PID"/>
    <m/>
    <s v="PID 411900 -  Zprotect"/>
    <s v="BOSS-PAC"/>
    <m/>
    <x v="1"/>
    <s v="PL1, IMS-DB, IMS-DC"/>
    <s v="BOSS-PAC"/>
    <s v="James Radtke"/>
    <s v="Christine Moretti"/>
    <s v="Kushagra Mathur"/>
    <x v="0"/>
    <x v="2"/>
    <s v="Feb-23"/>
    <x v="0"/>
    <n v="540"/>
    <m/>
    <m/>
    <m/>
    <m/>
    <m/>
    <m/>
    <m/>
    <m/>
    <m/>
    <m/>
    <m/>
    <n v="120"/>
    <n v="100"/>
    <n v="100"/>
    <n v="50"/>
    <n v="100"/>
    <n v="40"/>
    <n v="30"/>
    <m/>
    <m/>
    <m/>
    <m/>
    <m/>
    <m/>
    <m/>
    <m/>
    <m/>
    <m/>
    <m/>
    <m/>
    <m/>
    <m/>
    <m/>
    <m/>
  </r>
  <r>
    <x v="0"/>
    <s v="PID"/>
    <m/>
    <s v="PMT 505734 CLOUD Dashboard(Test Support)"/>
    <s v="BOSS-PAC"/>
    <m/>
    <x v="1"/>
    <s v="PL1, IMS-DB, IMS-DC"/>
    <s v="BOSS-PAC"/>
    <s v="James Radtke"/>
    <s v="Christine Moretti"/>
    <s v="Kushagra Mathur"/>
    <x v="0"/>
    <x v="3"/>
    <s v="On hold"/>
    <x v="1"/>
    <n v="25"/>
    <m/>
    <m/>
    <m/>
    <m/>
    <m/>
    <m/>
    <m/>
    <m/>
    <m/>
    <m/>
    <m/>
    <m/>
    <m/>
    <m/>
    <m/>
    <m/>
    <m/>
    <m/>
    <m/>
    <m/>
    <m/>
    <m/>
    <m/>
    <m/>
    <m/>
    <m/>
    <m/>
    <m/>
    <m/>
    <m/>
    <m/>
    <m/>
    <m/>
    <m/>
  </r>
  <r>
    <x v="0"/>
    <s v="PID"/>
    <m/>
    <s v="PMT 503168 eCPNI Move to Cloud(Test Support)"/>
    <s v="BOSS-PAC"/>
    <m/>
    <x v="1"/>
    <s v="PL1, IMS-DB, IMS-DC"/>
    <s v="BOSS-PAC"/>
    <s v="James Radtke"/>
    <s v="Christine Moretti"/>
    <s v="Kushagra Mathur"/>
    <x v="0"/>
    <x v="3"/>
    <s v="On hold"/>
    <x v="1"/>
    <n v="25"/>
    <m/>
    <m/>
    <m/>
    <m/>
    <m/>
    <m/>
    <m/>
    <m/>
    <m/>
    <m/>
    <m/>
    <m/>
    <m/>
    <m/>
    <m/>
    <m/>
    <m/>
    <m/>
    <m/>
    <m/>
    <m/>
    <m/>
    <m/>
    <m/>
    <m/>
    <m/>
    <m/>
    <m/>
    <m/>
    <m/>
    <m/>
    <m/>
    <m/>
    <m/>
  </r>
  <r>
    <x v="0"/>
    <s v="PID"/>
    <m/>
    <s v="PMT 504548 EOSL Finish CAPM Migration(Test Support)"/>
    <s v="BOSS-PAC"/>
    <m/>
    <x v="1"/>
    <s v="PL1, IMS-DB, IMS-DC"/>
    <s v="BOSS-PAC"/>
    <s v="James Radtke"/>
    <s v="Christine Moretti"/>
    <s v="Kushagra Mathur"/>
    <x v="0"/>
    <x v="3"/>
    <s v="On hold"/>
    <x v="1"/>
    <n v="60"/>
    <m/>
    <m/>
    <m/>
    <m/>
    <m/>
    <m/>
    <m/>
    <m/>
    <m/>
    <m/>
    <m/>
    <m/>
    <m/>
    <m/>
    <m/>
    <m/>
    <m/>
    <m/>
    <m/>
    <m/>
    <m/>
    <m/>
    <m/>
    <m/>
    <m/>
    <m/>
    <m/>
    <m/>
    <m/>
    <m/>
    <m/>
    <m/>
    <m/>
    <m/>
  </r>
  <r>
    <x v="0"/>
    <s v="PID"/>
    <m/>
    <s v="Billing Saas Globys (EBAT Changes)"/>
    <s v="BOSS-PAC"/>
    <m/>
    <x v="1"/>
    <s v="PL1, IMS-DB, IMS-DC"/>
    <s v="BOSS-PAC"/>
    <s v="James Radtke"/>
    <s v="Christine Moretti"/>
    <s v="Kushagra Mathur"/>
    <x v="0"/>
    <x v="3"/>
    <s v="On hold"/>
    <x v="1"/>
    <n v="60"/>
    <m/>
    <m/>
    <m/>
    <m/>
    <m/>
    <m/>
    <m/>
    <m/>
    <m/>
    <m/>
    <m/>
    <m/>
    <m/>
    <m/>
    <m/>
    <m/>
    <m/>
    <m/>
    <m/>
    <m/>
    <m/>
    <m/>
    <m/>
    <m/>
    <m/>
    <m/>
    <m/>
    <m/>
    <m/>
    <m/>
    <m/>
    <m/>
    <m/>
    <m/>
  </r>
  <r>
    <x v="0"/>
    <s v="PID"/>
    <m/>
    <s v="BDS Moderanization "/>
    <s v="BOSS-PAC"/>
    <m/>
    <x v="1"/>
    <s v="PL1, IMS-DB, IMS-DC"/>
    <s v="BOSS-PAC"/>
    <s v="James Radtke"/>
    <s v="Christine Moretti"/>
    <s v="Kushagra Mathur"/>
    <x v="0"/>
    <x v="4"/>
    <s v="Jul-22"/>
    <x v="0"/>
    <n v="150"/>
    <m/>
    <m/>
    <m/>
    <m/>
    <m/>
    <m/>
    <m/>
    <m/>
    <m/>
    <m/>
    <n v="30"/>
    <m/>
    <m/>
    <m/>
    <m/>
    <m/>
    <m/>
    <m/>
    <m/>
    <m/>
    <m/>
    <m/>
    <m/>
    <m/>
    <m/>
    <m/>
    <m/>
    <m/>
    <m/>
    <m/>
    <m/>
    <m/>
    <m/>
    <m/>
  </r>
  <r>
    <x v="0"/>
    <s v="PID"/>
    <m/>
    <s v="PMT 506033 Add CAC to UUT in Telco West Biller"/>
    <s v="BOSS-PAC"/>
    <m/>
    <x v="1"/>
    <s v="PL1, IMS-DB, IMS-DC"/>
    <s v="BOSS-PAC"/>
    <s v="James Radtke"/>
    <s v="Christine Moretti"/>
    <s v="Kushagra Mathur"/>
    <x v="0"/>
    <x v="5"/>
    <s v="Nov-22"/>
    <x v="0"/>
    <n v="200"/>
    <m/>
    <m/>
    <m/>
    <m/>
    <m/>
    <m/>
    <m/>
    <m/>
    <m/>
    <m/>
    <n v="50"/>
    <n v="70"/>
    <n v="40"/>
    <n v="30"/>
    <n v="10"/>
    <m/>
    <m/>
    <m/>
    <m/>
    <m/>
    <m/>
    <m/>
    <m/>
    <m/>
    <m/>
    <m/>
    <m/>
    <m/>
    <m/>
    <m/>
    <m/>
    <m/>
    <m/>
    <m/>
  </r>
  <r>
    <x v="1"/>
    <s v="SMB"/>
    <m/>
    <s v="SYNCSORT/IEBGENER – Test Only Testing in test region)"/>
    <s v="BOSS-PAC"/>
    <m/>
    <x v="1"/>
    <s v="PL1, IMS-DB, IMS-DC"/>
    <s v="BOSS-PAC"/>
    <s v="James Radtke"/>
    <s v="Christine Moretti"/>
    <s v="Kushagra Mathur"/>
    <x v="0"/>
    <x v="4"/>
    <s v="Jul-22"/>
    <x v="0"/>
    <n v="40"/>
    <m/>
    <m/>
    <m/>
    <m/>
    <m/>
    <m/>
    <m/>
    <m/>
    <m/>
    <m/>
    <n v="40"/>
    <m/>
    <m/>
    <m/>
    <m/>
    <m/>
    <m/>
    <m/>
    <m/>
    <m/>
    <m/>
    <m/>
    <m/>
    <m/>
    <m/>
    <m/>
    <m/>
    <m/>
    <m/>
    <m/>
    <m/>
    <m/>
    <m/>
    <m/>
  </r>
  <r>
    <x v="1"/>
    <s v="SMB"/>
    <m/>
    <s v="1976737 – BIMX/BIS - Test Support"/>
    <s v="BOSS-PAC"/>
    <m/>
    <x v="1"/>
    <s v="PL1, IMS-DB, IMS-DC"/>
    <s v="BOSS-PAC"/>
    <s v="James Radtke"/>
    <s v="Christine Moretti"/>
    <s v="Kushagra Mathur"/>
    <x v="0"/>
    <x v="6"/>
    <s v="Sep-22"/>
    <x v="0"/>
    <n v="100"/>
    <m/>
    <m/>
    <m/>
    <m/>
    <m/>
    <m/>
    <m/>
    <m/>
    <m/>
    <m/>
    <m/>
    <n v="20"/>
    <n v="80"/>
    <m/>
    <m/>
    <m/>
    <m/>
    <m/>
    <m/>
    <m/>
    <m/>
    <m/>
    <m/>
    <m/>
    <m/>
    <m/>
    <m/>
    <m/>
    <m/>
    <m/>
    <m/>
    <m/>
    <m/>
    <m/>
  </r>
  <r>
    <x v="1"/>
    <s v="SMB"/>
    <m/>
    <s v="1976738 – BIM/BIS - Test Support"/>
    <s v="BOSS-PAC"/>
    <m/>
    <x v="1"/>
    <s v="PL1, IMS-DB, IMS-DC"/>
    <s v="BOSS-PAC"/>
    <s v="James Radtke"/>
    <s v="Christine Moretti"/>
    <s v="Kushagra Mathur"/>
    <x v="0"/>
    <x v="6"/>
    <s v="Sep-22"/>
    <x v="0"/>
    <n v="100"/>
    <m/>
    <m/>
    <m/>
    <m/>
    <m/>
    <m/>
    <m/>
    <m/>
    <m/>
    <m/>
    <m/>
    <n v="20"/>
    <n v="80"/>
    <m/>
    <m/>
    <m/>
    <m/>
    <m/>
    <m/>
    <m/>
    <m/>
    <m/>
    <m/>
    <m/>
    <m/>
    <m/>
    <m/>
    <m/>
    <m/>
    <m/>
    <m/>
    <m/>
    <m/>
    <m/>
  </r>
  <r>
    <x v="1"/>
    <s v="MWR"/>
    <m/>
    <s v="Mech-ID Password Change Activity In Test &amp; Prod"/>
    <s v="BOSS-PAC"/>
    <m/>
    <x v="1"/>
    <s v="PL1, IMS-DB, IMS-DC"/>
    <s v="BOSS-PAC"/>
    <s v="James Radtke"/>
    <s v="Christine Moretti"/>
    <s v="Kushagra Mathur"/>
    <x v="0"/>
    <x v="4"/>
    <s v="Jul-22"/>
    <x v="0"/>
    <n v="80"/>
    <m/>
    <m/>
    <m/>
    <m/>
    <m/>
    <m/>
    <m/>
    <m/>
    <m/>
    <m/>
    <n v="80"/>
    <m/>
    <m/>
    <m/>
    <m/>
    <m/>
    <m/>
    <m/>
    <m/>
    <m/>
    <m/>
    <m/>
    <m/>
    <m/>
    <m/>
    <m/>
    <m/>
    <m/>
    <m/>
    <m/>
    <m/>
    <m/>
    <m/>
    <m/>
  </r>
  <r>
    <x v="1"/>
    <s v="MWR"/>
    <m/>
    <s v="CAC Live Defect"/>
    <s v="BOSS-PAC"/>
    <m/>
    <x v="1"/>
    <s v="PL1, IMS-DB, IMS-DC"/>
    <s v="BOSS-PAC"/>
    <s v="James Radtke"/>
    <s v="Christine Moretti"/>
    <s v="Kushagra Mathur"/>
    <x v="0"/>
    <x v="5"/>
    <s v="Nov-22"/>
    <x v="0"/>
    <n v="200"/>
    <m/>
    <m/>
    <m/>
    <m/>
    <m/>
    <m/>
    <m/>
    <m/>
    <m/>
    <m/>
    <n v="20"/>
    <n v="100"/>
    <n v="50"/>
    <n v="20"/>
    <n v="10"/>
    <m/>
    <m/>
    <m/>
    <m/>
    <m/>
    <m/>
    <m/>
    <m/>
    <m/>
    <m/>
    <m/>
    <m/>
    <m/>
    <m/>
    <m/>
    <m/>
    <m/>
    <m/>
    <m/>
  </r>
  <r>
    <x v="1"/>
    <s v="RD"/>
    <m/>
    <s v="RD305/307-NPA/NXX/1610 - On the average we receive 40 to 50 RD's per month."/>
    <s v="BOSS-PAC"/>
    <m/>
    <x v="1"/>
    <s v="PL1, IMS-DB, IMS-DC"/>
    <s v="BOSS-PAC"/>
    <s v="James Radtke"/>
    <s v="Christine Moretti"/>
    <s v="Kushagra Mathur"/>
    <x v="0"/>
    <x v="0"/>
    <s v="Ongoing"/>
    <x v="0"/>
    <n v="80"/>
    <m/>
    <m/>
    <m/>
    <m/>
    <m/>
    <m/>
    <m/>
    <m/>
    <m/>
    <m/>
    <n v="80"/>
    <n v="80"/>
    <n v="80"/>
    <n v="80"/>
    <n v="80"/>
    <n v="80"/>
    <n v="60"/>
    <n v="60"/>
    <n v="80"/>
    <n v="80"/>
    <n v="80"/>
    <n v="80"/>
    <n v="80"/>
    <n v="80"/>
    <n v="80"/>
    <n v="80"/>
    <m/>
    <m/>
    <m/>
    <m/>
    <m/>
    <m/>
    <m/>
    <m/>
  </r>
  <r>
    <x v="1"/>
    <s v="Application Support"/>
    <m/>
    <s v="Error fix and production Cycle Release : In Daily bills cycle some bills are errored out due to pre-validation in boss sysem. In-order to process them manual intervention is needed to rectify the error and load the bills into boss system._x000a_Job Abends and production support, Change requests , System Health Check and system documentation."/>
    <s v="BOSS-PAC"/>
    <m/>
    <x v="1"/>
    <s v="PL1, IMS-DB, IMS-DC"/>
    <s v="BOSS-PAC"/>
    <s v="James Radtke"/>
    <s v="Christine Moretti"/>
    <s v="Kushagra Mathur"/>
    <x v="0"/>
    <x v="0"/>
    <s v="Ongoing"/>
    <x v="0"/>
    <n v="110"/>
    <m/>
    <m/>
    <m/>
    <m/>
    <m/>
    <m/>
    <m/>
    <m/>
    <m/>
    <m/>
    <n v="60"/>
    <n v="60"/>
    <n v="60"/>
    <n v="90"/>
    <n v="86"/>
    <n v="86"/>
    <n v="110"/>
    <n v="100"/>
    <n v="90"/>
    <n v="90"/>
    <n v="90"/>
    <n v="90"/>
    <n v="90"/>
    <n v="90"/>
    <n v="90"/>
    <n v="90"/>
    <m/>
    <m/>
    <m/>
    <m/>
    <m/>
    <m/>
    <m/>
    <m/>
  </r>
  <r>
    <x v="1"/>
    <s v="MWR"/>
    <m/>
    <s v="Monthly &amp; quarterly reporting activities - User count, SPI report, Monthly Matrix (Production components stats, Transaction stats, Preprocessor stats, Boss Availability )"/>
    <s v="BOSS-PAC"/>
    <m/>
    <x v="1"/>
    <s v="PL1, IMS-DB, IMS-DC"/>
    <s v="BOSS-PAC"/>
    <s v="James Radtke"/>
    <s v="Christine Moretti"/>
    <s v="Kushagra Mathur"/>
    <x v="0"/>
    <x v="0"/>
    <s v="Ongoing"/>
    <x v="0"/>
    <m/>
    <m/>
    <m/>
    <m/>
    <m/>
    <m/>
    <m/>
    <m/>
    <m/>
    <m/>
    <m/>
    <n v="110"/>
    <n v="110"/>
    <n v="110"/>
    <n v="110"/>
    <n v="80"/>
    <n v="95"/>
    <n v="30"/>
    <n v="30"/>
    <n v="30"/>
    <n v="30"/>
    <n v="30"/>
    <n v="30"/>
    <n v="30"/>
    <n v="30"/>
    <n v="30"/>
    <n v="30"/>
    <m/>
    <m/>
    <m/>
    <m/>
    <m/>
    <m/>
    <m/>
    <m/>
  </r>
  <r>
    <x v="1"/>
    <s v="Client Queries"/>
    <m/>
    <s v="User Queries .These requests require analysis of online programs and issues related to specific to functionality of BTN, and Adjustment Issues and  bill/CSR,/Notes/payments queries, USH requests, interfacing queries, code analysis for estimation.  "/>
    <s v="BOSS-PAC"/>
    <m/>
    <x v="1"/>
    <s v="PL1, IMS-DB, IMS-DC"/>
    <s v="BOSS-PAC"/>
    <s v="James Radtke"/>
    <s v="Christine Moretti"/>
    <s v="Kushagra Mathur"/>
    <x v="0"/>
    <x v="0"/>
    <s v="Ongoing"/>
    <x v="0"/>
    <n v="90"/>
    <m/>
    <m/>
    <m/>
    <m/>
    <m/>
    <m/>
    <m/>
    <m/>
    <m/>
    <m/>
    <n v="90"/>
    <n v="90"/>
    <n v="90"/>
    <n v="90"/>
    <n v="90"/>
    <n v="90"/>
    <n v="90"/>
    <n v="90"/>
    <n v="90"/>
    <n v="90"/>
    <n v="90"/>
    <n v="90"/>
    <n v="90"/>
    <n v="90"/>
    <n v="90"/>
    <n v="90"/>
    <m/>
    <m/>
    <m/>
    <m/>
    <m/>
    <m/>
    <m/>
    <m/>
  </r>
  <r>
    <x v="1"/>
    <s v="Application Support"/>
    <m/>
    <s v="Job Abends and production support, ESP/NDM restart, Support required to setup UPSCUSTOL application on user machines, System Documantation, System Health ."/>
    <s v="UPS-EMS"/>
    <m/>
    <x v="0"/>
    <s v="Java"/>
    <s v="Usage-UPS"/>
    <s v="Greg Painter"/>
    <s v="Muawiah Qaimari"/>
    <s v="Kushagra Mathur"/>
    <x v="0"/>
    <x v="0"/>
    <s v="Ongoing"/>
    <x v="0"/>
    <m/>
    <m/>
    <m/>
    <m/>
    <m/>
    <m/>
    <m/>
    <m/>
    <m/>
    <m/>
    <m/>
    <n v="120"/>
    <n v="120"/>
    <n v="120"/>
    <n v="150"/>
    <n v="90"/>
    <n v="90"/>
    <n v="60"/>
    <n v="60"/>
    <n v="60"/>
    <n v="60"/>
    <n v="60"/>
    <n v="60"/>
    <n v="60"/>
    <n v="60"/>
    <n v="60"/>
    <n v="60"/>
    <m/>
    <m/>
    <m/>
    <m/>
    <m/>
    <m/>
    <m/>
    <m/>
  </r>
  <r>
    <x v="1"/>
    <s v="RD"/>
    <m/>
    <s v="Monthly RD's "/>
    <s v="UPS-EMS"/>
    <m/>
    <x v="0"/>
    <s v="Java"/>
    <s v="Usage-UPS"/>
    <s v="Greg Painter"/>
    <s v="Muawiah Qaimari"/>
    <s v="Kushagra Mathur"/>
    <x v="0"/>
    <x v="0"/>
    <s v="Ongoing"/>
    <x v="0"/>
    <n v="35"/>
    <m/>
    <m/>
    <m/>
    <m/>
    <m/>
    <m/>
    <m/>
    <m/>
    <m/>
    <m/>
    <n v="35"/>
    <n v="35"/>
    <n v="35"/>
    <n v="35"/>
    <n v="35"/>
    <n v="35"/>
    <n v="40"/>
    <n v="40"/>
    <n v="40"/>
    <n v="40"/>
    <n v="40"/>
    <n v="40"/>
    <n v="40"/>
    <n v="40"/>
    <n v="40"/>
    <n v="40"/>
    <m/>
    <m/>
    <m/>
    <m/>
    <m/>
    <m/>
    <m/>
    <m/>
  </r>
  <r>
    <x v="1"/>
    <s v="Cloud Tasks"/>
    <m/>
    <s v="Bi-Monthly Activity -  GI Upgrade( NPRD VM - 1, Jump VM -2 , PROD VM 5) However as we have large number of VM's the GI upgraded is performed in phases. Thus the activity rolls over monthly. It includes extension pipelines for all prod and NPRD VM's and vm.sh script run that needs to be run for vuln. fix._x000a_Creation of CR and coordination with EMAS, Keys reset. "/>
    <s v="UPS-EMS"/>
    <m/>
    <x v="0"/>
    <s v="Java"/>
    <s v="Usage-UPS"/>
    <s v="Greg Painter"/>
    <s v="Muawiah Qaimari"/>
    <s v="Kushagra Mathur"/>
    <x v="0"/>
    <x v="0"/>
    <s v="Ongoing"/>
    <x v="0"/>
    <m/>
    <m/>
    <m/>
    <m/>
    <m/>
    <m/>
    <m/>
    <m/>
    <m/>
    <m/>
    <m/>
    <n v="50"/>
    <n v="50"/>
    <n v="50"/>
    <n v="60"/>
    <n v="60"/>
    <n v="60"/>
    <n v="50"/>
    <n v="50"/>
    <n v="50"/>
    <n v="50"/>
    <n v="50"/>
    <n v="50"/>
    <n v="50"/>
    <n v="50"/>
    <n v="50"/>
    <n v="50"/>
    <m/>
    <m/>
    <m/>
    <m/>
    <m/>
    <m/>
    <m/>
    <m/>
  </r>
  <r>
    <x v="1"/>
    <s v="Compliance"/>
    <m/>
    <s v="Astra Workload Inspect Summary Report for Account: ACC-NPRD-627-UPS-EMS "/>
    <s v="UPS-EMS"/>
    <m/>
    <x v="0"/>
    <s v="Java"/>
    <s v="Usage-UPS"/>
    <s v="Greg Painter"/>
    <s v="Muawiah Qaimari"/>
    <s v="Kushagra Mathur"/>
    <x v="0"/>
    <x v="3"/>
    <s v="On hold"/>
    <x v="1"/>
    <n v="40"/>
    <m/>
    <m/>
    <m/>
    <m/>
    <m/>
    <m/>
    <m/>
    <m/>
    <m/>
    <m/>
    <n v="40"/>
    <n v="40"/>
    <n v="40"/>
    <n v="40"/>
    <n v="40"/>
    <n v="40"/>
    <n v="40"/>
    <n v="40"/>
    <n v="40"/>
    <n v="40"/>
    <n v="40"/>
    <n v="40"/>
    <m/>
    <m/>
    <m/>
    <m/>
    <m/>
    <m/>
    <m/>
    <m/>
    <m/>
    <m/>
    <m/>
    <m/>
  </r>
  <r>
    <x v="1"/>
    <s v="Compliance"/>
    <m/>
    <s v="Log Analytics - Non-Reporting (Formerly: Non-Compliant) resources found"/>
    <s v="UPS-EMS"/>
    <m/>
    <x v="0"/>
    <s v="Java"/>
    <s v="Usage-UPS"/>
    <s v="Greg Painter"/>
    <s v="Muawiah Qaimari"/>
    <s v="Kushagra Mathur"/>
    <x v="0"/>
    <x v="3"/>
    <s v="On hold"/>
    <x v="1"/>
    <n v="25"/>
    <m/>
    <m/>
    <m/>
    <m/>
    <m/>
    <m/>
    <m/>
    <m/>
    <m/>
    <m/>
    <n v="20"/>
    <n v="20"/>
    <n v="20"/>
    <n v="20"/>
    <n v="25"/>
    <n v="10"/>
    <n v="10"/>
    <m/>
    <m/>
    <m/>
    <m/>
    <m/>
    <m/>
    <m/>
    <m/>
    <m/>
    <m/>
    <m/>
    <m/>
    <m/>
    <m/>
    <m/>
    <m/>
    <m/>
  </r>
  <r>
    <x v="1"/>
    <s v="MWR"/>
    <m/>
    <s v="Windows 11 certification,"/>
    <s v="UPS-EMS"/>
    <m/>
    <x v="0"/>
    <s v="Java"/>
    <s v="Usage-UPS"/>
    <s v="Greg Painter"/>
    <s v="Muawiah Qaimari"/>
    <s v="Kushagra Mathur"/>
    <x v="0"/>
    <x v="4"/>
    <s v="Jul-22"/>
    <x v="0"/>
    <n v="75"/>
    <m/>
    <m/>
    <m/>
    <m/>
    <m/>
    <m/>
    <m/>
    <m/>
    <m/>
    <m/>
    <n v="60"/>
    <m/>
    <m/>
    <m/>
    <m/>
    <m/>
    <m/>
    <m/>
    <m/>
    <m/>
    <m/>
    <m/>
    <m/>
    <m/>
    <m/>
    <m/>
    <m/>
    <m/>
    <m/>
    <m/>
    <m/>
    <m/>
    <m/>
    <m/>
  </r>
  <r>
    <x v="1"/>
    <s v="Certificates Renewal"/>
    <m/>
    <s v="License renew - NDM, SMTP _x000a__x000a__x000a__x000a_"/>
    <s v="UPS-EMS"/>
    <m/>
    <x v="0"/>
    <s v="Java"/>
    <s v="Usage-UPS"/>
    <s v="Greg Painter"/>
    <s v="Muawiah Qaimari"/>
    <s v="Kushagra Mathur"/>
    <x v="0"/>
    <x v="2"/>
    <s v="Feb-23"/>
    <x v="0"/>
    <n v="180"/>
    <m/>
    <m/>
    <m/>
    <m/>
    <m/>
    <m/>
    <m/>
    <m/>
    <m/>
    <m/>
    <n v="120"/>
    <n v="120"/>
    <n v="120"/>
    <n v="150"/>
    <n v="90"/>
    <n v="90"/>
    <n v="90"/>
    <n v="90"/>
    <m/>
    <m/>
    <m/>
    <m/>
    <m/>
    <m/>
    <m/>
    <m/>
    <m/>
    <m/>
    <m/>
    <m/>
    <m/>
    <m/>
    <m/>
    <m/>
  </r>
  <r>
    <x v="1"/>
    <s v="Application Support"/>
    <m/>
    <s v="Job Abends and Production Support, "/>
    <s v="CRIS Services"/>
    <m/>
    <x v="1"/>
    <s v="Cobol, IMS-DB"/>
    <s v="SW-CRIS-Billing "/>
    <s v="Ruben Rodriguez "/>
    <s v="Muawiah Qaimari"/>
    <s v="Kushagra Mathur"/>
    <x v="0"/>
    <x v="0"/>
    <s v="Ongoing"/>
    <x v="0"/>
    <n v="30"/>
    <m/>
    <m/>
    <m/>
    <m/>
    <m/>
    <m/>
    <m/>
    <m/>
    <m/>
    <m/>
    <n v="60"/>
    <n v="60"/>
    <n v="60"/>
    <n v="60"/>
    <n v="60"/>
    <n v="60"/>
    <n v="30"/>
    <n v="30"/>
    <n v="30"/>
    <n v="30"/>
    <n v="30"/>
    <n v="30"/>
    <n v="30"/>
    <n v="30"/>
    <n v="30"/>
    <n v="30"/>
    <m/>
    <m/>
    <m/>
    <m/>
    <m/>
    <m/>
    <m/>
    <m/>
  </r>
  <r>
    <x v="1"/>
    <s v="Compliance"/>
    <m/>
    <s v="Compliance Activities like AVT scan,  RIM update, SAST Scan etc, "/>
    <s v="CRIS Services"/>
    <m/>
    <x v="1"/>
    <s v="Cobol, IMS-DB"/>
    <s v="SW-CRIS-Billing "/>
    <s v="Ruben Rodriguez "/>
    <s v="Muawiah Qaimari"/>
    <s v="Kushagra Mathur"/>
    <x v="0"/>
    <x v="0"/>
    <s v="Ongoing"/>
    <x v="0"/>
    <n v="20"/>
    <m/>
    <m/>
    <m/>
    <m/>
    <m/>
    <m/>
    <m/>
    <m/>
    <m/>
    <m/>
    <n v="45"/>
    <n v="45"/>
    <n v="45"/>
    <n v="45"/>
    <n v="45"/>
    <n v="45"/>
    <n v="20"/>
    <n v="20"/>
    <n v="20"/>
    <n v="20"/>
    <n v="20"/>
    <n v="20"/>
    <n v="20"/>
    <n v="20"/>
    <n v="20"/>
    <n v="20"/>
    <m/>
    <m/>
    <m/>
    <m/>
    <m/>
    <m/>
    <m/>
    <m/>
  </r>
  <r>
    <x v="1"/>
    <s v="Application Support"/>
    <m/>
    <s v="Job Abends and Production Support"/>
    <s v="CRIS DOWNSTREAM"/>
    <m/>
    <x v="1"/>
    <s v="Cobol, DB2"/>
    <s v="SW-CRIS-Billing "/>
    <s v="Ruben Rodriguez "/>
    <s v="Muawiah Qaimari"/>
    <s v="Kushagra Mathur"/>
    <x v="0"/>
    <x v="0"/>
    <s v="Ongoing"/>
    <x v="0"/>
    <n v="15"/>
    <m/>
    <m/>
    <m/>
    <m/>
    <m/>
    <m/>
    <m/>
    <m/>
    <m/>
    <m/>
    <n v="15"/>
    <n v="15"/>
    <n v="15"/>
    <n v="15"/>
    <n v="15"/>
    <n v="15"/>
    <n v="15"/>
    <n v="15"/>
    <n v="15"/>
    <n v="15"/>
    <n v="15"/>
    <n v="15"/>
    <n v="15"/>
    <n v="15"/>
    <n v="15"/>
    <n v="15"/>
    <m/>
    <m/>
    <m/>
    <m/>
    <m/>
    <m/>
    <m/>
    <m/>
  </r>
  <r>
    <x v="1"/>
    <s v="Compliance"/>
    <m/>
    <s v="Compliance Activities like AVT scan,  RIM update, SAST Scan etc, "/>
    <s v="CRIS DOWNSTREAM"/>
    <m/>
    <x v="1"/>
    <s v="Cobol, DB2"/>
    <s v="SW-CRIS-Billing "/>
    <s v="Ruben Rodriguez "/>
    <s v="Muawiah Qaimari"/>
    <s v="Kushagra Mathur"/>
    <x v="0"/>
    <x v="0"/>
    <s v="Ongoing"/>
    <x v="0"/>
    <n v="15"/>
    <m/>
    <m/>
    <m/>
    <m/>
    <m/>
    <m/>
    <m/>
    <m/>
    <m/>
    <m/>
    <n v="15"/>
    <n v="15"/>
    <n v="15"/>
    <n v="15"/>
    <n v="15"/>
    <n v="15"/>
    <n v="15"/>
    <n v="15"/>
    <n v="15"/>
    <n v="15"/>
    <n v="15"/>
    <n v="15"/>
    <n v="15"/>
    <n v="15"/>
    <n v="15"/>
    <n v="15"/>
    <m/>
    <m/>
    <m/>
    <m/>
    <m/>
    <m/>
    <m/>
    <m/>
  </r>
  <r>
    <x v="1"/>
    <s v="Application Support"/>
    <m/>
    <s v="Job Abends and Production Support"/>
    <s v="CRIS STUDIES"/>
    <m/>
    <x v="1"/>
    <s v="Cobol, DB2"/>
    <s v="SW-CRIS-Billing "/>
    <s v="Ruben Rodriguez "/>
    <s v="Muawiah Qaimari"/>
    <s v="Kushagra Mathur"/>
    <x v="0"/>
    <x v="0"/>
    <s v="Ongoing"/>
    <x v="0"/>
    <n v="15"/>
    <m/>
    <m/>
    <m/>
    <m/>
    <m/>
    <m/>
    <m/>
    <m/>
    <m/>
    <m/>
    <n v="15"/>
    <n v="15"/>
    <n v="15"/>
    <n v="15"/>
    <n v="15"/>
    <n v="15"/>
    <n v="15"/>
    <n v="15"/>
    <n v="15"/>
    <n v="15"/>
    <n v="15"/>
    <n v="15"/>
    <n v="15"/>
    <n v="15"/>
    <n v="15"/>
    <n v="15"/>
    <m/>
    <m/>
    <m/>
    <m/>
    <m/>
    <m/>
    <m/>
    <m/>
  </r>
  <r>
    <x v="1"/>
    <s v="Compliance"/>
    <m/>
    <s v="Compliance Activities like AVT scan,  RIM update, SAST Scan etc, "/>
    <s v="CRIS STUDIES"/>
    <m/>
    <x v="1"/>
    <s v="Cobol, DB2"/>
    <s v="SW-CRIS-Billing "/>
    <s v="Ruben Rodriguez "/>
    <s v="Muawiah Qaimari"/>
    <s v="Kushagra Mathur"/>
    <x v="0"/>
    <x v="0"/>
    <s v="Ongoing"/>
    <x v="0"/>
    <n v="15"/>
    <m/>
    <m/>
    <m/>
    <m/>
    <m/>
    <m/>
    <m/>
    <m/>
    <m/>
    <m/>
    <n v="15"/>
    <n v="15"/>
    <n v="15"/>
    <n v="15"/>
    <n v="15"/>
    <n v="15"/>
    <n v="15"/>
    <n v="15"/>
    <n v="15"/>
    <n v="15"/>
    <n v="15"/>
    <n v="15"/>
    <n v="15"/>
    <n v="15"/>
    <n v="15"/>
    <n v="15"/>
    <m/>
    <m/>
    <m/>
    <m/>
    <m/>
    <m/>
    <m/>
    <m/>
  </r>
  <r>
    <x v="0"/>
    <s v="PID"/>
    <m/>
    <s v="PMT#497825 BDS Mainframe Modernization "/>
    <s v="CRIS Services"/>
    <m/>
    <x v="1"/>
    <s v="Cobol, IMS-DB"/>
    <s v="SW-CRIS-Billing "/>
    <s v="Ruben Rodriguez "/>
    <s v="Muawiah Qaimari"/>
    <s v="Kushagra Mathur"/>
    <x v="0"/>
    <x v="4"/>
    <s v="Jul-22"/>
    <x v="0"/>
    <n v="89"/>
    <m/>
    <m/>
    <m/>
    <m/>
    <m/>
    <m/>
    <m/>
    <m/>
    <m/>
    <m/>
    <n v="19"/>
    <m/>
    <m/>
    <m/>
    <m/>
    <m/>
    <m/>
    <m/>
    <m/>
    <m/>
    <m/>
    <m/>
    <m/>
    <m/>
    <m/>
    <m/>
    <m/>
    <m/>
    <m/>
    <m/>
    <m/>
    <m/>
    <m/>
    <m/>
  </r>
  <r>
    <x v="0"/>
    <s v="PID"/>
    <m/>
    <s v="PMT#359881 DBT to HDCE testing"/>
    <s v="CRIS Services"/>
    <m/>
    <x v="1"/>
    <s v="Cobol, IMS-DB"/>
    <s v="SW-CRIS-Billing "/>
    <s v="Ruben Rodriguez "/>
    <s v="Muawiah Qaimari"/>
    <s v="Kushagra Mathur"/>
    <x v="0"/>
    <x v="7"/>
    <s v="Jun-22"/>
    <x v="0"/>
    <n v="400"/>
    <m/>
    <m/>
    <m/>
    <m/>
    <m/>
    <m/>
    <m/>
    <m/>
    <m/>
    <m/>
    <m/>
    <m/>
    <m/>
    <m/>
    <m/>
    <m/>
    <m/>
    <m/>
    <m/>
    <m/>
    <m/>
    <m/>
    <m/>
    <m/>
    <m/>
    <m/>
    <m/>
    <m/>
    <m/>
    <m/>
    <m/>
    <m/>
    <m/>
    <m/>
  </r>
  <r>
    <x v="0"/>
    <s v="PID"/>
    <m/>
    <s v="PID#326140bb eCPNI modernization *Rework*"/>
    <s v="CRIS Services"/>
    <m/>
    <x v="1"/>
    <s v="Cobol, IMS-DB"/>
    <s v="SW-CRIS-Billing "/>
    <s v="Ruben Rodriguez "/>
    <s v="Muawiah Qaimari"/>
    <s v="Kushagra Mathur"/>
    <x v="0"/>
    <x v="8"/>
    <s v="TBD"/>
    <x v="1"/>
    <n v="80"/>
    <m/>
    <m/>
    <m/>
    <m/>
    <m/>
    <m/>
    <m/>
    <m/>
    <m/>
    <m/>
    <m/>
    <m/>
    <m/>
    <m/>
    <m/>
    <m/>
    <m/>
    <m/>
    <m/>
    <m/>
    <m/>
    <m/>
    <m/>
    <m/>
    <m/>
    <m/>
    <m/>
    <m/>
    <m/>
    <m/>
    <m/>
    <m/>
    <m/>
    <m/>
  </r>
  <r>
    <x v="0"/>
    <s v="PID"/>
    <m/>
    <s v="PID# 326140ba2 SOEG-CMI (MOTS:19066) moving to Public Cloud -- CRIS Services (MOTS-20816) is impacted"/>
    <s v="CRIS Services"/>
    <m/>
    <x v="1"/>
    <s v="Cobol, IMS-DB"/>
    <s v="SW-CRIS-Billing "/>
    <s v="Ruben Rodriguez "/>
    <s v="Muawiah Qaimari"/>
    <s v="Kushagra Mathur"/>
    <x v="0"/>
    <x v="8"/>
    <s v="TBD"/>
    <x v="1"/>
    <n v="80"/>
    <m/>
    <m/>
    <m/>
    <m/>
    <m/>
    <m/>
    <m/>
    <m/>
    <m/>
    <m/>
    <m/>
    <m/>
    <m/>
    <m/>
    <m/>
    <m/>
    <m/>
    <m/>
    <m/>
    <m/>
    <m/>
    <m/>
    <m/>
    <m/>
    <m/>
    <m/>
    <m/>
    <m/>
    <m/>
    <m/>
    <m/>
    <m/>
    <m/>
    <m/>
  </r>
  <r>
    <x v="0"/>
    <s v="PID"/>
    <m/>
    <s v="PID#505734 CRIS(MOTS:20816): Dashboard(MOTS:2000) Interface | Dashboard Azure migration | Move to C:D sec+"/>
    <s v="CRIS Services"/>
    <m/>
    <x v="1"/>
    <s v="Cobol, IMS-DB"/>
    <s v="SW-CRIS-Billing "/>
    <s v="Ruben Rodriguez "/>
    <s v="Muawiah Qaimari"/>
    <s v="Kushagra Mathur"/>
    <x v="0"/>
    <x v="8"/>
    <s v="TBD"/>
    <x v="1"/>
    <n v="80"/>
    <m/>
    <m/>
    <m/>
    <m/>
    <m/>
    <m/>
    <m/>
    <m/>
    <m/>
    <m/>
    <m/>
    <m/>
    <m/>
    <m/>
    <m/>
    <m/>
    <m/>
    <m/>
    <m/>
    <m/>
    <m/>
    <m/>
    <m/>
    <m/>
    <m/>
    <m/>
    <m/>
    <m/>
    <m/>
    <m/>
    <m/>
    <m/>
    <m/>
    <m/>
  </r>
  <r>
    <x v="0"/>
    <s v="PID"/>
    <m/>
    <s v="PID#496271 CPSOS(7394)"/>
    <s v="CRIS Services"/>
    <m/>
    <x v="1"/>
    <s v="Cobol, IMS-DB"/>
    <s v="SW-CRIS-Billing "/>
    <s v="Ruben Rodriguez "/>
    <s v="Muawiah Qaimari"/>
    <s v="Kushagra Mathur"/>
    <x v="0"/>
    <x v="8"/>
    <s v="TBD"/>
    <x v="1"/>
    <n v="80"/>
    <m/>
    <m/>
    <m/>
    <m/>
    <m/>
    <m/>
    <m/>
    <m/>
    <m/>
    <m/>
    <m/>
    <m/>
    <m/>
    <m/>
    <m/>
    <m/>
    <m/>
    <m/>
    <m/>
    <m/>
    <m/>
    <m/>
    <m/>
    <m/>
    <m/>
    <m/>
    <m/>
    <m/>
    <m/>
    <m/>
    <m/>
    <m/>
    <m/>
    <m/>
  </r>
  <r>
    <x v="0"/>
    <s v="PID"/>
    <m/>
    <s v="PID#503168 BillInfo(8270)"/>
    <s v="CRIS Services"/>
    <m/>
    <x v="1"/>
    <s v="Cobol, IMS-DB"/>
    <s v="SW-CRIS-Billing "/>
    <s v="Ruben Rodriguez "/>
    <s v="Muawiah Qaimari"/>
    <s v="Kushagra Mathur"/>
    <x v="0"/>
    <x v="8"/>
    <s v="TBD"/>
    <x v="1"/>
    <n v="80"/>
    <m/>
    <m/>
    <m/>
    <m/>
    <m/>
    <m/>
    <m/>
    <m/>
    <m/>
    <m/>
    <m/>
    <m/>
    <m/>
    <m/>
    <m/>
    <m/>
    <m/>
    <m/>
    <m/>
    <m/>
    <m/>
    <m/>
    <m/>
    <m/>
    <m/>
    <m/>
    <m/>
    <m/>
    <m/>
    <m/>
    <m/>
    <m/>
    <m/>
    <m/>
  </r>
  <r>
    <x v="0"/>
    <s v="PID"/>
    <m/>
    <s v="PID#411900 OOM/Resources, EOSL Secure Data Upgrade to z Protect BOCRIS"/>
    <s v="CRIS Services"/>
    <m/>
    <x v="1"/>
    <s v="Cobol, IMS-DB"/>
    <s v="SW-CRIS-Billing "/>
    <s v="Ruben Rodriguez "/>
    <s v="Muawiah Qaimari"/>
    <s v="Kushagra Mathur"/>
    <x v="0"/>
    <x v="2"/>
    <s v="Feb-23"/>
    <x v="0"/>
    <n v="400"/>
    <m/>
    <m/>
    <m/>
    <m/>
    <m/>
    <m/>
    <m/>
    <m/>
    <m/>
    <m/>
    <m/>
    <m/>
    <n v="40"/>
    <n v="100"/>
    <n v="90"/>
    <n v="80"/>
    <n v="60"/>
    <n v="30"/>
    <m/>
    <m/>
    <m/>
    <m/>
    <m/>
    <m/>
    <m/>
    <m/>
    <m/>
    <m/>
    <m/>
    <m/>
    <m/>
    <m/>
    <m/>
    <m/>
  </r>
  <r>
    <x v="0"/>
    <s v="PID"/>
    <m/>
    <s v="PID#505535 OOM, DCC MOV 8711 ENT LOOP ADSL QUAL(5612)"/>
    <s v="CRIS Services"/>
    <m/>
    <x v="1"/>
    <s v="Cobol, IMS-DB"/>
    <s v="SW-CRIS-Billing "/>
    <s v="Ruben Rodriguez "/>
    <s v="Muawiah Qaimari"/>
    <s v="Kushagra Mathur"/>
    <x v="0"/>
    <x v="8"/>
    <s v="TBD"/>
    <x v="1"/>
    <m/>
    <m/>
    <m/>
    <m/>
    <m/>
    <m/>
    <m/>
    <m/>
    <m/>
    <m/>
    <m/>
    <m/>
    <m/>
    <m/>
    <m/>
    <m/>
    <m/>
    <m/>
    <m/>
    <m/>
    <m/>
    <m/>
    <m/>
    <m/>
    <m/>
    <m/>
    <m/>
    <m/>
    <m/>
    <m/>
    <m/>
    <m/>
    <m/>
    <m/>
    <m/>
  </r>
  <r>
    <x v="0"/>
    <s v="PID"/>
    <m/>
    <s v="PID#504548 DDE (TCP2), EOSL Finish U2L Migration 2206 2208 2210 Rel CAPM"/>
    <s v="CRIS Services"/>
    <m/>
    <x v="1"/>
    <s v="Cobol, IMS-DB"/>
    <s v="SW-CRIS-Billing "/>
    <s v="Ruben Rodriguez "/>
    <s v="Muawiah Qaimari"/>
    <s v="Kushagra Mathur"/>
    <x v="0"/>
    <x v="8"/>
    <s v="TBD"/>
    <x v="1"/>
    <m/>
    <m/>
    <m/>
    <m/>
    <m/>
    <m/>
    <m/>
    <m/>
    <m/>
    <m/>
    <m/>
    <m/>
    <m/>
    <m/>
    <m/>
    <m/>
    <m/>
    <m/>
    <m/>
    <m/>
    <m/>
    <m/>
    <m/>
    <m/>
    <m/>
    <m/>
    <m/>
    <m/>
    <m/>
    <m/>
    <m/>
    <m/>
    <m/>
    <m/>
    <m/>
  </r>
  <r>
    <x v="0"/>
    <s v="PID"/>
    <m/>
    <s v="PID#502927 Resource Request/OOM, SEC VUL- DCC - ACE Biller - OS SW Upgrades"/>
    <s v="CRIS Services"/>
    <m/>
    <x v="1"/>
    <s v="Cobol, IMS-DB"/>
    <s v="SW-CRIS-Billing "/>
    <s v="Ruben Rodriguez "/>
    <s v="Muawiah Qaimari"/>
    <s v="Kushagra Mathur"/>
    <x v="0"/>
    <x v="8"/>
    <s v="TBD"/>
    <x v="1"/>
    <m/>
    <m/>
    <m/>
    <m/>
    <m/>
    <m/>
    <m/>
    <m/>
    <m/>
    <m/>
    <m/>
    <m/>
    <m/>
    <m/>
    <m/>
    <m/>
    <m/>
    <m/>
    <m/>
    <m/>
    <m/>
    <m/>
    <m/>
    <m/>
    <m/>
    <m/>
    <m/>
    <m/>
    <m/>
    <m/>
    <m/>
    <m/>
    <m/>
    <m/>
    <m/>
  </r>
  <r>
    <x v="0"/>
    <s v="PID"/>
    <m/>
    <s v="PID#345289 IMR ITO2201051023 / PRISM # 401146"/>
    <s v="CRIS Services"/>
    <m/>
    <x v="1"/>
    <s v="Cobol, IMS-DB"/>
    <s v="SW-CRIS-Billing "/>
    <s v="Ruben Rodriguez "/>
    <s v="Muawiah Qaimari"/>
    <s v="Kushagra Mathur"/>
    <x v="0"/>
    <x v="8"/>
    <s v="TBD"/>
    <x v="1"/>
    <m/>
    <m/>
    <m/>
    <m/>
    <m/>
    <m/>
    <m/>
    <m/>
    <m/>
    <m/>
    <m/>
    <m/>
    <m/>
    <m/>
    <m/>
    <m/>
    <m/>
    <m/>
    <m/>
    <m/>
    <m/>
    <m/>
    <m/>
    <m/>
    <m/>
    <m/>
    <m/>
    <m/>
    <m/>
    <m/>
    <m/>
    <m/>
    <m/>
    <m/>
    <m/>
  </r>
  <r>
    <x v="0"/>
    <s v="PID"/>
    <m/>
    <s v="PID#505734 LSB: 326140eg, , TCP3, Wave 1 Azure Modernization Batch 1 - Amdocs apps with MAT and Cutover for 2023"/>
    <s v="CRIS Services"/>
    <m/>
    <x v="1"/>
    <s v="Cobol, IMS-DB"/>
    <s v="SW-CRIS-Billing "/>
    <s v="Ruben Rodriguez "/>
    <s v="Muawiah Qaimari"/>
    <s v="Kushagra Mathur"/>
    <x v="0"/>
    <x v="8"/>
    <s v="TBD"/>
    <x v="1"/>
    <m/>
    <m/>
    <m/>
    <m/>
    <m/>
    <m/>
    <m/>
    <m/>
    <m/>
    <m/>
    <m/>
    <m/>
    <m/>
    <m/>
    <m/>
    <m/>
    <m/>
    <m/>
    <m/>
    <m/>
    <m/>
    <m/>
    <m/>
    <m/>
    <m/>
    <m/>
    <m/>
    <m/>
    <m/>
    <m/>
    <m/>
    <m/>
    <m/>
    <m/>
    <m/>
  </r>
  <r>
    <x v="1"/>
    <s v="Compliance"/>
    <m/>
    <s v="Compliance Activities like RIM Inventory Record update and Validation _x000a_"/>
    <s v="RRS"/>
    <m/>
    <x v="1"/>
    <s v="Cobol, DB2"/>
    <s v="CARE-MF"/>
    <s v="James Koernig"/>
    <s v="Christine Moretti"/>
    <s v="Kushagra Mathur"/>
    <x v="0"/>
    <x v="0"/>
    <s v="Ongoing"/>
    <x v="0"/>
    <n v="15"/>
    <m/>
    <m/>
    <m/>
    <m/>
    <m/>
    <m/>
    <m/>
    <m/>
    <m/>
    <m/>
    <n v="60"/>
    <n v="60"/>
    <n v="60"/>
    <n v="60"/>
    <n v="30"/>
    <n v="30"/>
    <n v="15"/>
    <n v="10"/>
    <n v="15"/>
    <n v="10"/>
    <n v="10"/>
    <n v="10"/>
    <n v="10"/>
    <n v="10"/>
    <n v="10"/>
    <n v="10"/>
    <m/>
    <m/>
    <m/>
    <m/>
    <m/>
    <m/>
    <m/>
    <m/>
  </r>
  <r>
    <x v="1"/>
    <s v="Application Support"/>
    <m/>
    <s v="Job Abends/Production support"/>
    <s v="RRS"/>
    <m/>
    <x v="1"/>
    <s v="Cobol, DB2"/>
    <s v="CARE-MF"/>
    <s v="James Koernig"/>
    <s v="Christine Moretti"/>
    <s v="Kushagra Mathur"/>
    <x v="0"/>
    <x v="0"/>
    <s v="Ongoing"/>
    <x v="0"/>
    <m/>
    <m/>
    <m/>
    <m/>
    <m/>
    <m/>
    <m/>
    <m/>
    <m/>
    <m/>
    <m/>
    <n v="15"/>
    <n v="15"/>
    <n v="15"/>
    <n v="15"/>
    <n v="30"/>
    <n v="30"/>
    <n v="10"/>
    <n v="10"/>
    <n v="10"/>
    <n v="10"/>
    <n v="10"/>
    <n v="10"/>
    <n v="10"/>
    <n v="10"/>
    <n v="10"/>
    <n v="10"/>
    <m/>
    <m/>
    <m/>
    <m/>
    <m/>
    <m/>
    <m/>
    <m/>
  </r>
  <r>
    <x v="1"/>
    <s v="MWR"/>
    <m/>
    <s v="Releif Testing - CST, Expiray file processing"/>
    <s v="SAFARI-MF"/>
    <m/>
    <x v="1"/>
    <s v="Cobol, DB2"/>
    <s v="CARE-MF"/>
    <s v="James Koernig"/>
    <s v="Christine Moretti"/>
    <s v="Kushagra Mathur"/>
    <x v="0"/>
    <x v="0"/>
    <s v="Ongoing"/>
    <x v="0"/>
    <n v="15"/>
    <m/>
    <m/>
    <m/>
    <m/>
    <m/>
    <m/>
    <m/>
    <m/>
    <m/>
    <m/>
    <n v="15"/>
    <n v="15"/>
    <n v="15"/>
    <n v="15"/>
    <n v="15"/>
    <n v="15"/>
    <n v="25"/>
    <n v="25"/>
    <n v="20"/>
    <n v="20"/>
    <n v="20"/>
    <n v="20"/>
    <n v="20"/>
    <n v="20"/>
    <n v="20"/>
    <n v="20"/>
    <m/>
    <m/>
    <m/>
    <m/>
    <m/>
    <m/>
    <m/>
    <m/>
  </r>
  <r>
    <x v="1"/>
    <s v="MWR"/>
    <m/>
    <s v="Book Close Activity"/>
    <s v="SAFARI-MF"/>
    <m/>
    <x v="1"/>
    <s v="Cobol, DB2"/>
    <s v="CARE-MF"/>
    <s v="James Koernig"/>
    <s v="Christine Moretti"/>
    <s v="Kushagra Mathur"/>
    <x v="0"/>
    <x v="0"/>
    <s v="Ongoing"/>
    <x v="0"/>
    <m/>
    <m/>
    <m/>
    <m/>
    <m/>
    <m/>
    <m/>
    <m/>
    <m/>
    <m/>
    <m/>
    <n v="25"/>
    <n v="25"/>
    <n v="25"/>
    <n v="25"/>
    <n v="25"/>
    <n v="25"/>
    <n v="25"/>
    <n v="30"/>
    <n v="30"/>
    <n v="30"/>
    <n v="30"/>
    <n v="30"/>
    <n v="30"/>
    <n v="30"/>
    <n v="30"/>
    <n v="30"/>
    <m/>
    <m/>
    <m/>
    <m/>
    <m/>
    <m/>
    <m/>
    <m/>
  </r>
  <r>
    <x v="0"/>
    <s v="PID"/>
    <m/>
    <s v="PID  -308250a -ABPS Informix Migration"/>
    <s v="RRS"/>
    <m/>
    <x v="1"/>
    <s v="Cobol, DB2"/>
    <s v="CARE-MF"/>
    <s v="James Koernig"/>
    <s v="Christine Moretti"/>
    <s v="Kushagra Mathur"/>
    <x v="0"/>
    <x v="9"/>
    <s v="Aug-22"/>
    <x v="0"/>
    <n v="115"/>
    <m/>
    <m/>
    <m/>
    <m/>
    <m/>
    <m/>
    <m/>
    <m/>
    <m/>
    <m/>
    <n v="95"/>
    <n v="20"/>
    <m/>
    <m/>
    <m/>
    <m/>
    <m/>
    <m/>
    <m/>
    <m/>
    <m/>
    <m/>
    <m/>
    <m/>
    <m/>
    <m/>
    <m/>
    <m/>
    <m/>
    <m/>
    <m/>
    <m/>
    <m/>
    <m/>
  </r>
  <r>
    <x v="1"/>
    <s v="SMB"/>
    <m/>
    <s v="SMB 1978639 - Syncsort/IEBGENER_x000a__x000a_"/>
    <s v="SAFARI-MF"/>
    <m/>
    <x v="1"/>
    <s v="Cobol, DB2"/>
    <s v="CARE-MF"/>
    <s v="James Koernig"/>
    <s v="Christine Moretti"/>
    <s v="Kushagra Mathur"/>
    <x v="0"/>
    <x v="4"/>
    <s v="Jul-22"/>
    <x v="0"/>
    <n v="75"/>
    <m/>
    <m/>
    <m/>
    <m/>
    <m/>
    <m/>
    <m/>
    <m/>
    <m/>
    <m/>
    <n v="30"/>
    <m/>
    <m/>
    <m/>
    <m/>
    <m/>
    <m/>
    <m/>
    <m/>
    <m/>
    <m/>
    <m/>
    <m/>
    <m/>
    <m/>
    <m/>
    <m/>
    <m/>
    <m/>
    <m/>
    <m/>
    <m/>
    <m/>
    <m/>
  </r>
  <r>
    <x v="1"/>
    <s v="SMB"/>
    <m/>
    <s v="SMB 1978639 - Syncsort/IEBGENER_x000a__x000a_"/>
    <s v="RRS"/>
    <m/>
    <x v="1"/>
    <s v="Cobol, DB2"/>
    <s v="CARE-MF"/>
    <s v="James Koernig"/>
    <s v="Christine Moretti"/>
    <s v="Kushagra Mathur"/>
    <x v="0"/>
    <x v="4"/>
    <s v="Jul-22"/>
    <x v="0"/>
    <n v="40"/>
    <m/>
    <m/>
    <m/>
    <m/>
    <m/>
    <m/>
    <m/>
    <m/>
    <m/>
    <m/>
    <n v="30"/>
    <m/>
    <m/>
    <m/>
    <m/>
    <m/>
    <m/>
    <m/>
    <m/>
    <m/>
    <m/>
    <m/>
    <m/>
    <m/>
    <m/>
    <m/>
    <m/>
    <m/>
    <m/>
    <m/>
    <m/>
    <m/>
    <m/>
    <m/>
  </r>
  <r>
    <x v="1"/>
    <s v="RD"/>
    <m/>
    <s v="RD-1574 : SAFARI MF REPORTING :Daily task to prepare reconciliation reports. Two reports are automated. Looking for ABPS and RRS."/>
    <s v="SAFARI-MF"/>
    <m/>
    <x v="1"/>
    <s v="Cobol, DB2"/>
    <s v="CARE-MF"/>
    <s v="James Koernig"/>
    <s v="Christine Moretti"/>
    <s v="Kushagra Mathur"/>
    <x v="0"/>
    <x v="0"/>
    <s v="Ongoing"/>
    <x v="0"/>
    <n v="40"/>
    <m/>
    <m/>
    <m/>
    <m/>
    <m/>
    <m/>
    <m/>
    <m/>
    <m/>
    <m/>
    <n v="40"/>
    <n v="40"/>
    <n v="40"/>
    <n v="40"/>
    <n v="40"/>
    <n v="40"/>
    <n v="40"/>
    <n v="40"/>
    <n v="40"/>
    <n v="40"/>
    <n v="40"/>
    <n v="40"/>
    <n v="40"/>
    <n v="40"/>
    <n v="40"/>
    <n v="40"/>
    <m/>
    <m/>
    <m/>
    <m/>
    <m/>
    <m/>
    <m/>
    <m/>
  </r>
  <r>
    <x v="0"/>
    <s v="PID"/>
    <m/>
    <s v="Mandate 107 Suicide Prevention Hotline Fee for Telco Accounts 988 CR235042"/>
    <s v="CR"/>
    <m/>
    <x v="1"/>
    <s v="Cobol, DB2"/>
    <s v="WB-BPP1"/>
    <s v="Ruben Rodriguez "/>
    <s v="Muawiah Qaimari"/>
    <s v="Rakesh Koli"/>
    <x v="0"/>
    <x v="4"/>
    <s v="Jul-22"/>
    <x v="0"/>
    <n v="100"/>
    <m/>
    <m/>
    <m/>
    <m/>
    <m/>
    <m/>
    <m/>
    <m/>
    <m/>
    <m/>
    <n v="100"/>
    <m/>
    <m/>
    <m/>
    <m/>
    <m/>
    <m/>
    <m/>
    <m/>
    <m/>
    <m/>
    <m/>
    <m/>
    <m/>
    <m/>
    <m/>
    <m/>
    <m/>
    <m/>
    <m/>
    <m/>
    <m/>
    <m/>
    <m/>
  </r>
  <r>
    <x v="1"/>
    <s v="TL Governance"/>
    <n v="12"/>
    <s v="TL-Mgnmt’- Rakesh"/>
    <s v="GRP-WB-BPP1"/>
    <m/>
    <x v="1"/>
    <s v="Cobol, DB2"/>
    <s v="WB-BPP1"/>
    <s v="Ruben Rodriguez "/>
    <s v="Muawiah Qaimari"/>
    <s v="Rakesh Koli"/>
    <x v="0"/>
    <x v="0"/>
    <s v="Ongoing"/>
    <x v="0"/>
    <m/>
    <m/>
    <m/>
    <m/>
    <m/>
    <m/>
    <m/>
    <m/>
    <m/>
    <m/>
    <m/>
    <n v="86"/>
    <n v="86"/>
    <n v="86"/>
    <n v="86"/>
    <n v="86"/>
    <n v="86"/>
    <n v="86"/>
    <n v="86"/>
    <n v="86"/>
    <n v="86"/>
    <n v="86"/>
    <n v="86"/>
    <n v="86"/>
    <n v="86"/>
    <n v="86"/>
    <m/>
    <m/>
    <m/>
    <m/>
    <m/>
    <m/>
    <m/>
    <m/>
    <m/>
  </r>
  <r>
    <x v="0"/>
    <s v="PID"/>
    <m/>
    <s v="PMT 409937 - Add CAC to UUT in Telco West Biller  CR230335"/>
    <s v="T&amp;S"/>
    <m/>
    <x v="1"/>
    <s v="Cobol, DB2"/>
    <s v="WB-BPP1"/>
    <s v="Ruben Rodriguez "/>
    <s v="Muawiah Qaimari"/>
    <s v="Rakesh Koli"/>
    <x v="0"/>
    <x v="5"/>
    <s v="Nov-22"/>
    <x v="0"/>
    <n v="360"/>
    <m/>
    <m/>
    <m/>
    <m/>
    <m/>
    <m/>
    <m/>
    <m/>
    <m/>
    <m/>
    <n v="70"/>
    <n v="150"/>
    <n v="80"/>
    <n v="50"/>
    <n v="10"/>
    <m/>
    <m/>
    <m/>
    <m/>
    <m/>
    <m/>
    <m/>
    <m/>
    <m/>
    <m/>
    <m/>
    <m/>
    <m/>
    <m/>
    <m/>
    <m/>
    <m/>
    <m/>
    <m/>
  </r>
  <r>
    <x v="0"/>
    <s v="PID"/>
    <m/>
    <s v="PMT 409937 - Add CAC to UUT in Telco West Biller  CR230335"/>
    <s v="CR"/>
    <m/>
    <x v="1"/>
    <s v="Cobol, DB2"/>
    <s v="WB-BPP1"/>
    <s v="Ruben Rodriguez "/>
    <s v="Muawiah Qaimari"/>
    <s v="Rakesh Koli"/>
    <x v="0"/>
    <x v="5"/>
    <s v="Nov-22"/>
    <x v="0"/>
    <n v="90"/>
    <m/>
    <m/>
    <m/>
    <m/>
    <m/>
    <m/>
    <m/>
    <m/>
    <m/>
    <m/>
    <n v="30"/>
    <n v="30"/>
    <n v="10"/>
    <n v="10"/>
    <n v="10"/>
    <m/>
    <m/>
    <m/>
    <m/>
    <m/>
    <m/>
    <m/>
    <m/>
    <m/>
    <m/>
    <m/>
    <m/>
    <m/>
    <m/>
    <m/>
    <m/>
    <m/>
    <m/>
    <m/>
  </r>
  <r>
    <x v="0"/>
    <s v="PID"/>
    <m/>
    <s v="PMT 409937 - Add CAC to UUT in Telco West Biller  CR230335"/>
    <s v="BDI"/>
    <m/>
    <x v="1"/>
    <s v="Cobol, DB2"/>
    <s v="WB-BPP1"/>
    <s v="Ruben Rodriguez "/>
    <s v="Muawiah Qaimari"/>
    <s v="Rakesh Koli"/>
    <x v="0"/>
    <x v="5"/>
    <s v="Nov-22"/>
    <x v="0"/>
    <n v="130"/>
    <m/>
    <m/>
    <m/>
    <m/>
    <m/>
    <m/>
    <m/>
    <m/>
    <m/>
    <m/>
    <n v="30"/>
    <n v="50"/>
    <n v="20"/>
    <n v="20"/>
    <n v="10"/>
    <m/>
    <m/>
    <m/>
    <m/>
    <m/>
    <m/>
    <m/>
    <m/>
    <m/>
    <m/>
    <m/>
    <m/>
    <m/>
    <m/>
    <m/>
    <m/>
    <m/>
    <m/>
    <m/>
  </r>
  <r>
    <x v="1"/>
    <s v="SMB"/>
    <m/>
    <s v="WIN11 Certification"/>
    <s v="RTM"/>
    <m/>
    <x v="1"/>
    <s v="Cobol, DB2"/>
    <s v="WB-BPP1"/>
    <s v="Ruben Rodriguez "/>
    <s v="Muawiah Qaimari"/>
    <s v="Rakesh Koli"/>
    <x v="0"/>
    <x v="9"/>
    <s v="Aug-22"/>
    <x v="0"/>
    <n v="65"/>
    <m/>
    <m/>
    <m/>
    <m/>
    <m/>
    <m/>
    <m/>
    <m/>
    <m/>
    <m/>
    <n v="35"/>
    <n v="30"/>
    <m/>
    <m/>
    <m/>
    <m/>
    <m/>
    <m/>
    <m/>
    <m/>
    <m/>
    <m/>
    <m/>
    <m/>
    <m/>
    <m/>
    <m/>
    <m/>
    <m/>
    <m/>
    <m/>
    <m/>
    <m/>
    <m/>
  </r>
  <r>
    <x v="1"/>
    <s v="SMB"/>
    <m/>
    <s v="WIN11 Certification"/>
    <s v="SD/SU"/>
    <m/>
    <x v="1"/>
    <s v="Cobol, DB2"/>
    <s v="WB-BPP1"/>
    <s v="Ruben Rodriguez "/>
    <s v="Muawiah Qaimari"/>
    <s v="Rakesh Koli"/>
    <x v="0"/>
    <x v="9"/>
    <s v="Aug-22"/>
    <x v="0"/>
    <n v="65"/>
    <m/>
    <m/>
    <m/>
    <m/>
    <m/>
    <m/>
    <m/>
    <m/>
    <m/>
    <m/>
    <n v="35"/>
    <n v="30"/>
    <m/>
    <m/>
    <m/>
    <m/>
    <m/>
    <m/>
    <m/>
    <m/>
    <m/>
    <m/>
    <m/>
    <m/>
    <m/>
    <m/>
    <m/>
    <m/>
    <m/>
    <m/>
    <m/>
    <m/>
    <m/>
    <m/>
  </r>
  <r>
    <x v="1"/>
    <s v="MWR"/>
    <m/>
    <s v="MWR 1992445 - PRDB stop transmission of files to BDR - PR73"/>
    <s v="PRDB"/>
    <m/>
    <x v="1"/>
    <s v="Cobol, DB2"/>
    <s v="WB-BPP1"/>
    <s v="Ruben Rodriguez "/>
    <s v="Muawiah Qaimari"/>
    <s v="Rakesh Koli"/>
    <x v="0"/>
    <x v="9"/>
    <s v="Aug-22"/>
    <x v="0"/>
    <n v="50"/>
    <m/>
    <m/>
    <m/>
    <m/>
    <m/>
    <m/>
    <m/>
    <m/>
    <m/>
    <m/>
    <m/>
    <n v="50"/>
    <m/>
    <m/>
    <m/>
    <m/>
    <m/>
    <m/>
    <m/>
    <m/>
    <m/>
    <m/>
    <m/>
    <m/>
    <m/>
    <m/>
    <m/>
    <m/>
    <m/>
    <m/>
    <m/>
    <m/>
    <m/>
    <m/>
  </r>
  <r>
    <x v="0"/>
    <s v="PID"/>
    <m/>
    <s v="Calnet Phase 4 account correction "/>
    <s v="CR"/>
    <m/>
    <x v="1"/>
    <s v="Cobol, DB2"/>
    <s v="WB-BPP1"/>
    <s v="Ruben Rodriguez "/>
    <s v="Muawiah Qaimari"/>
    <s v="Rakesh Koli"/>
    <x v="0"/>
    <x v="4"/>
    <s v="Jul-22"/>
    <x v="0"/>
    <n v="45"/>
    <m/>
    <m/>
    <m/>
    <m/>
    <m/>
    <m/>
    <m/>
    <m/>
    <m/>
    <m/>
    <n v="45"/>
    <m/>
    <m/>
    <m/>
    <m/>
    <m/>
    <m/>
    <m/>
    <m/>
    <m/>
    <m/>
    <m/>
    <m/>
    <m/>
    <m/>
    <m/>
    <m/>
    <m/>
    <m/>
    <m/>
    <m/>
    <m/>
    <m/>
    <m/>
  </r>
  <r>
    <x v="0"/>
    <s v="PID"/>
    <m/>
    <s v="501214, 328680a Vista Mobility Retirement"/>
    <s v="ED"/>
    <m/>
    <x v="1"/>
    <s v="Cobol, DB2"/>
    <s v="WB-BPP1"/>
    <s v="Ruben Rodriguez "/>
    <s v="Muawiah Qaimari"/>
    <s v="Rakesh Koli"/>
    <x v="0"/>
    <x v="1"/>
    <s v="Dec-22"/>
    <x v="0"/>
    <n v="80"/>
    <m/>
    <m/>
    <m/>
    <m/>
    <m/>
    <m/>
    <m/>
    <m/>
    <m/>
    <m/>
    <n v="20"/>
    <n v="20"/>
    <n v="10"/>
    <n v="10"/>
    <n v="10"/>
    <n v="10"/>
    <m/>
    <m/>
    <m/>
    <m/>
    <m/>
    <m/>
    <m/>
    <m/>
    <m/>
    <m/>
    <m/>
    <m/>
    <m/>
    <m/>
    <m/>
    <m/>
    <m/>
    <m/>
  </r>
  <r>
    <x v="0"/>
    <s v="PID"/>
    <m/>
    <s v="Replace Everest CX0447 EDW (support)"/>
    <s v="BDI"/>
    <m/>
    <x v="1"/>
    <s v="Cobol, DB2"/>
    <s v="WB-BPP1"/>
    <s v="Ruben Rodriguez "/>
    <s v="Muawiah Qaimari"/>
    <s v="Rakesh Koli"/>
    <x v="0"/>
    <x v="2"/>
    <s v="Feb-23"/>
    <x v="0"/>
    <n v="140"/>
    <m/>
    <m/>
    <m/>
    <m/>
    <m/>
    <m/>
    <m/>
    <m/>
    <m/>
    <m/>
    <n v="60"/>
    <n v="20"/>
    <n v="20"/>
    <n v="10"/>
    <n v="10"/>
    <n v="10"/>
    <n v="10"/>
    <m/>
    <m/>
    <m/>
    <m/>
    <m/>
    <m/>
    <m/>
    <m/>
    <m/>
    <m/>
    <m/>
    <m/>
    <m/>
    <m/>
    <m/>
    <m/>
    <m/>
  </r>
  <r>
    <x v="1"/>
    <s v="SMB"/>
    <m/>
    <s v="Syncsort upgrade"/>
    <s v="CR"/>
    <m/>
    <x v="1"/>
    <s v="Cobol, DB2"/>
    <s v="WB-BPP1"/>
    <s v="Ruben Rodriguez "/>
    <s v="Muawiah Qaimari"/>
    <s v="Rakesh Koli"/>
    <x v="0"/>
    <x v="9"/>
    <s v="Aug-22"/>
    <x v="0"/>
    <n v="22"/>
    <m/>
    <m/>
    <m/>
    <m/>
    <m/>
    <m/>
    <m/>
    <m/>
    <m/>
    <m/>
    <n v="10"/>
    <n v="12"/>
    <m/>
    <m/>
    <m/>
    <m/>
    <m/>
    <m/>
    <m/>
    <m/>
    <m/>
    <m/>
    <m/>
    <m/>
    <m/>
    <m/>
    <m/>
    <m/>
    <m/>
    <m/>
    <m/>
    <m/>
    <m/>
    <m/>
  </r>
  <r>
    <x v="1"/>
    <s v="RD"/>
    <m/>
    <s v="RD2338 2022.07.01 W NV TDD Increase Rate Change"/>
    <s v="CR"/>
    <m/>
    <x v="1"/>
    <s v="Cobol, DB2"/>
    <s v="WB-BPP1"/>
    <s v="Ruben Rodriguez "/>
    <s v="Muawiah Qaimari"/>
    <s v="Rakesh Koli"/>
    <x v="0"/>
    <x v="4"/>
    <s v="Jul-22"/>
    <x v="0"/>
    <n v="6"/>
    <m/>
    <m/>
    <m/>
    <m/>
    <m/>
    <m/>
    <m/>
    <m/>
    <m/>
    <m/>
    <m/>
    <m/>
    <m/>
    <m/>
    <m/>
    <m/>
    <m/>
    <m/>
    <m/>
    <m/>
    <m/>
    <m/>
    <m/>
    <m/>
    <m/>
    <m/>
    <m/>
    <m/>
    <m/>
    <m/>
    <m/>
    <m/>
    <m/>
    <m/>
  </r>
  <r>
    <x v="1"/>
    <s v="RD"/>
    <m/>
    <s v="RD1864 - Expedite 2022.07.01  Access Line NV Rate Changes"/>
    <s v="CR"/>
    <m/>
    <x v="1"/>
    <s v="Cobol, DB2"/>
    <s v="WB-BPP1"/>
    <s v="Ruben Rodriguez "/>
    <s v="Muawiah Qaimari"/>
    <s v="Rakesh Koli"/>
    <x v="0"/>
    <x v="4"/>
    <s v="Jul-22"/>
    <x v="0"/>
    <n v="80"/>
    <m/>
    <m/>
    <m/>
    <m/>
    <m/>
    <m/>
    <m/>
    <m/>
    <m/>
    <m/>
    <m/>
    <m/>
    <m/>
    <m/>
    <m/>
    <m/>
    <m/>
    <m/>
    <m/>
    <m/>
    <m/>
    <m/>
    <m/>
    <m/>
    <m/>
    <m/>
    <m/>
    <m/>
    <m/>
    <m/>
    <m/>
    <m/>
    <m/>
    <m/>
  </r>
  <r>
    <x v="1"/>
    <s v="RD"/>
    <m/>
    <s v="RD0621 CR-2207-0536 "/>
    <s v="BDI"/>
    <m/>
    <x v="1"/>
    <s v="Cobol, DB2"/>
    <s v="WB-BPP1"/>
    <s v="Ruben Rodriguez "/>
    <s v="Muawiah Qaimari"/>
    <s v="Rakesh Koli"/>
    <x v="0"/>
    <x v="4"/>
    <s v="Jul-22"/>
    <x v="0"/>
    <n v="4"/>
    <m/>
    <m/>
    <m/>
    <m/>
    <m/>
    <m/>
    <m/>
    <m/>
    <m/>
    <m/>
    <m/>
    <m/>
    <m/>
    <m/>
    <m/>
    <m/>
    <m/>
    <m/>
    <m/>
    <m/>
    <m/>
    <m/>
    <m/>
    <m/>
    <m/>
    <m/>
    <m/>
    <m/>
    <m/>
    <m/>
    <m/>
    <m/>
    <m/>
    <m/>
  </r>
  <r>
    <x v="1"/>
    <s v="RD"/>
    <m/>
    <s v="RD2319 - Expetite_2022.08.01 W CA Business Access Lines and Trunk"/>
    <s v="CR"/>
    <m/>
    <x v="1"/>
    <s v="Cobol, DB2"/>
    <s v="WB-BPP1"/>
    <s v="Ruben Rodriguez "/>
    <s v="Muawiah Qaimari"/>
    <s v="Rakesh Koli"/>
    <x v="0"/>
    <x v="9"/>
    <s v="Aug-22"/>
    <x v="0"/>
    <n v="80"/>
    <m/>
    <m/>
    <m/>
    <m/>
    <m/>
    <m/>
    <m/>
    <m/>
    <m/>
    <m/>
    <m/>
    <m/>
    <m/>
    <m/>
    <m/>
    <m/>
    <m/>
    <m/>
    <m/>
    <m/>
    <m/>
    <m/>
    <m/>
    <m/>
    <m/>
    <m/>
    <m/>
    <m/>
    <m/>
    <m/>
    <m/>
    <m/>
    <m/>
    <m/>
  </r>
  <r>
    <x v="1"/>
    <s v="RD"/>
    <m/>
    <s v="RD2319 - Expetite_2022.08.01 W NV Business Access Lines and Trunk"/>
    <s v="CR"/>
    <m/>
    <x v="1"/>
    <s v="Cobol, DB2"/>
    <s v="WB-BPP1"/>
    <s v="Ruben Rodriguez "/>
    <s v="Muawiah Qaimari"/>
    <s v="Rakesh Koli"/>
    <x v="0"/>
    <x v="9"/>
    <s v="Aug-22"/>
    <x v="0"/>
    <n v="80"/>
    <m/>
    <m/>
    <m/>
    <m/>
    <m/>
    <m/>
    <m/>
    <m/>
    <m/>
    <m/>
    <m/>
    <m/>
    <m/>
    <m/>
    <m/>
    <m/>
    <m/>
    <m/>
    <m/>
    <m/>
    <m/>
    <m/>
    <m/>
    <m/>
    <m/>
    <m/>
    <m/>
    <m/>
    <m/>
    <m/>
    <m/>
    <m/>
    <m/>
    <m/>
  </r>
  <r>
    <x v="1"/>
    <s v="RD"/>
    <n v="12"/>
    <s v="Continuous RD work for DVCI applications"/>
    <s v="GRP-WB-BPP1"/>
    <m/>
    <x v="1"/>
    <s v="Cobol, DB2"/>
    <s v="WB-BPP1"/>
    <s v="Ruben Rodriguez "/>
    <s v="Muawiah Qaimari"/>
    <s v="Rakesh Koli"/>
    <x v="0"/>
    <x v="0"/>
    <s v="Ongoing"/>
    <x v="0"/>
    <m/>
    <m/>
    <m/>
    <m/>
    <m/>
    <m/>
    <m/>
    <m/>
    <m/>
    <m/>
    <m/>
    <n v="200"/>
    <n v="200"/>
    <n v="200"/>
    <n v="200"/>
    <n v="150"/>
    <n v="150"/>
    <n v="150"/>
    <n v="150"/>
    <n v="150"/>
    <n v="150"/>
    <n v="150"/>
    <n v="150"/>
    <n v="150"/>
    <n v="150"/>
    <n v="150"/>
    <m/>
    <m/>
    <m/>
    <m/>
    <m/>
    <m/>
    <m/>
    <m/>
    <m/>
  </r>
  <r>
    <x v="1"/>
    <s v="Compliance"/>
    <n v="12"/>
    <s v="PSA activities - Rolebase maintenance &amp; verification of role on monthly basis, access request , updates in archer tool to maintain existing access of rolebase, Approval of access request as Guardian. AVT Scans, SPI data assessment, SOX audit request for Billing/Rating area, RIM updates &amp; validation."/>
    <s v="GRP-WB-BPP1"/>
    <m/>
    <x v="1"/>
    <s v="Cobol, DB2"/>
    <s v="WB-BPP1"/>
    <s v="Ruben Rodriguez "/>
    <s v="Muawiah Qaimari"/>
    <s v="Rakesh Koli"/>
    <x v="0"/>
    <x v="0"/>
    <s v="Ongoing"/>
    <x v="0"/>
    <m/>
    <m/>
    <m/>
    <m/>
    <m/>
    <m/>
    <m/>
    <m/>
    <m/>
    <m/>
    <m/>
    <n v="450"/>
    <n v="450"/>
    <n v="450"/>
    <n v="450"/>
    <n v="30"/>
    <n v="30"/>
    <n v="40"/>
    <n v="40"/>
    <n v="40"/>
    <n v="40"/>
    <n v="40"/>
    <n v="40"/>
    <n v="40"/>
    <n v="40"/>
    <n v="40"/>
    <m/>
    <m/>
    <m/>
    <m/>
    <m/>
    <m/>
    <m/>
    <m/>
    <m/>
  </r>
  <r>
    <x v="1"/>
    <s v="MWR"/>
    <n v="12"/>
    <s v="Master Calendar update activity, LNP update activity, Service order rate calculation, System Documentation "/>
    <s v="GRP-WB-BPP1"/>
    <m/>
    <x v="1"/>
    <s v="Cobol, DB2"/>
    <s v="WB-BPP1"/>
    <s v="Ruben Rodriguez "/>
    <s v="Muawiah Qaimari"/>
    <s v="Rakesh Koli"/>
    <x v="0"/>
    <x v="0"/>
    <s v="Ongoing"/>
    <x v="0"/>
    <m/>
    <m/>
    <m/>
    <m/>
    <m/>
    <m/>
    <m/>
    <m/>
    <m/>
    <m/>
    <m/>
    <m/>
    <m/>
    <m/>
    <m/>
    <n v="60"/>
    <n v="60"/>
    <n v="50"/>
    <n v="50"/>
    <n v="50"/>
    <n v="50"/>
    <n v="50"/>
    <n v="50"/>
    <n v="50"/>
    <n v="50"/>
    <n v="50"/>
    <m/>
    <m/>
    <m/>
    <m/>
    <m/>
    <m/>
    <m/>
    <m/>
    <m/>
  </r>
  <r>
    <x v="1"/>
    <s v="Ad-hoc Tasks"/>
    <n v="12"/>
    <s v="Adhoc queries such as Service order error &amp; tax/surcharge/discount calculation if required."/>
    <s v="GRP-WB-BPP1"/>
    <m/>
    <x v="1"/>
    <s v="Cobol, DB2"/>
    <s v="WB-BPP1"/>
    <s v="Ruben Rodriguez "/>
    <s v="Muawiah Qaimari"/>
    <s v="Rakesh Koli"/>
    <x v="0"/>
    <x v="0"/>
    <s v="Ongoing"/>
    <x v="0"/>
    <m/>
    <m/>
    <m/>
    <m/>
    <m/>
    <m/>
    <m/>
    <m/>
    <m/>
    <m/>
    <m/>
    <m/>
    <m/>
    <m/>
    <m/>
    <n v="90"/>
    <n v="90"/>
    <n v="30"/>
    <n v="30"/>
    <n v="30"/>
    <n v="30"/>
    <n v="30"/>
    <n v="30"/>
    <n v="30"/>
    <n v="30"/>
    <n v="30"/>
    <m/>
    <m/>
    <m/>
    <m/>
    <m/>
    <m/>
    <m/>
    <m/>
    <m/>
  </r>
  <r>
    <x v="1"/>
    <s v="Application Support"/>
    <n v="12"/>
    <s v="Job Abends/Production support"/>
    <s v="GRP-WB-BPP1"/>
    <m/>
    <x v="1"/>
    <s v="Cobol, DB2"/>
    <s v="WB-BPP1"/>
    <s v="Ruben Rodriguez "/>
    <s v="Muawiah Qaimari"/>
    <s v="Rakesh Koli"/>
    <x v="0"/>
    <x v="0"/>
    <s v="Ongoing"/>
    <x v="0"/>
    <m/>
    <m/>
    <m/>
    <m/>
    <m/>
    <m/>
    <m/>
    <m/>
    <m/>
    <m/>
    <m/>
    <n v="172"/>
    <n v="172"/>
    <n v="172"/>
    <n v="172"/>
    <n v="60"/>
    <n v="60"/>
    <n v="40"/>
    <n v="40"/>
    <n v="40"/>
    <n v="40"/>
    <n v="40"/>
    <n v="40"/>
    <n v="40"/>
    <n v="40"/>
    <n v="40"/>
    <m/>
    <m/>
    <m/>
    <m/>
    <m/>
    <m/>
    <m/>
    <m/>
    <m/>
  </r>
  <r>
    <x v="1"/>
    <s v="Application Support"/>
    <n v="12"/>
    <s v="ST Environment  setup support/RTS Defect/RTS support"/>
    <s v="GRP-WB-BPP1"/>
    <m/>
    <x v="1"/>
    <s v="Cobol, DB2"/>
    <s v="WB-BPP1"/>
    <s v="Ruben Rodriguez "/>
    <s v="Muawiah Qaimari"/>
    <s v="Rakesh Koli"/>
    <x v="0"/>
    <x v="0"/>
    <s v="Ongoing"/>
    <x v="0"/>
    <m/>
    <m/>
    <m/>
    <m/>
    <m/>
    <m/>
    <m/>
    <m/>
    <m/>
    <m/>
    <m/>
    <n v="86"/>
    <n v="86"/>
    <n v="86"/>
    <n v="86"/>
    <n v="30"/>
    <n v="30"/>
    <n v="20"/>
    <n v="30"/>
    <n v="30"/>
    <n v="30"/>
    <n v="30"/>
    <n v="30"/>
    <n v="30"/>
    <n v="30"/>
    <n v="30"/>
    <m/>
    <m/>
    <m/>
    <m/>
    <m/>
    <m/>
    <m/>
    <m/>
    <m/>
  </r>
  <r>
    <x v="1"/>
    <s v="Onshore-Offshore Discussions"/>
    <n v="12"/>
    <s v="Weekly/Bi-weekly Meetings/Other Meetings "/>
    <s v="GRP-WB-BPP1"/>
    <m/>
    <x v="1"/>
    <s v="Cobol, DB2"/>
    <s v="WB-BPP1"/>
    <s v="Ruben Rodriguez "/>
    <s v="Muawiah Qaimari"/>
    <s v="Rakesh Koli"/>
    <x v="0"/>
    <x v="0"/>
    <s v="Ongoing"/>
    <x v="0"/>
    <m/>
    <m/>
    <m/>
    <m/>
    <m/>
    <m/>
    <m/>
    <m/>
    <m/>
    <m/>
    <m/>
    <n v="86"/>
    <n v="86"/>
    <n v="86"/>
    <n v="86"/>
    <n v="50"/>
    <n v="50"/>
    <n v="30"/>
    <n v="30"/>
    <n v="30"/>
    <n v="30"/>
    <n v="30"/>
    <n v="30"/>
    <n v="30"/>
    <n v="30"/>
    <n v="30"/>
    <m/>
    <m/>
    <m/>
    <m/>
    <m/>
    <m/>
    <m/>
    <m/>
    <m/>
  </r>
  <r>
    <x v="0"/>
    <s v="PID"/>
    <n v="6"/>
    <s v=" PMT 507236, 413009 E911-SW project"/>
    <s v="CRIS CASH"/>
    <s v="Green - SR YTS. Capacity issue due to heavy pipeline for R23.06 and R23.11 "/>
    <x v="1"/>
    <s v="Assembler"/>
    <s v="SW-CRIS"/>
    <s v="Ruben Rodriguez "/>
    <s v="Muawiah Qaimari"/>
    <s v="Istiyaqahmed Shaikh"/>
    <x v="2"/>
    <x v="10"/>
    <s v="Nov-23"/>
    <x v="0"/>
    <n v="2410"/>
    <m/>
    <m/>
    <m/>
    <m/>
    <m/>
    <m/>
    <m/>
    <m/>
    <m/>
    <m/>
    <m/>
    <m/>
    <m/>
    <m/>
    <m/>
    <m/>
    <m/>
    <m/>
    <n v="150"/>
    <n v="150"/>
    <n v="200"/>
    <n v="200"/>
    <n v="500"/>
    <n v="500"/>
    <n v="450"/>
    <n v="150"/>
    <n v="110"/>
    <m/>
    <m/>
    <m/>
    <m/>
    <m/>
    <m/>
    <m/>
  </r>
  <r>
    <x v="0"/>
    <s v="PID"/>
    <n v="6"/>
    <s v=" PMT 507236, 413009 E911-SW project"/>
    <s v="CRIS RC-RECON"/>
    <s v="Green - SR YTS. Capacity issue due to heavy pipeline for R23.06 and R23.11 "/>
    <x v="1"/>
    <s v="Assembler"/>
    <s v="SW-CRIS"/>
    <s v="Ruben Rodriguez "/>
    <s v="Muawiah Qaimari"/>
    <s v="Istiyaqahmed Shaikh"/>
    <x v="2"/>
    <x v="10"/>
    <s v="Nov-23"/>
    <x v="0"/>
    <n v="1800"/>
    <m/>
    <m/>
    <m/>
    <m/>
    <m/>
    <m/>
    <m/>
    <m/>
    <m/>
    <m/>
    <m/>
    <m/>
    <m/>
    <m/>
    <m/>
    <m/>
    <m/>
    <m/>
    <n v="150"/>
    <n v="150"/>
    <n v="200"/>
    <n v="200"/>
    <n v="300"/>
    <n v="325"/>
    <n v="300"/>
    <n v="100"/>
    <n v="75"/>
    <m/>
    <m/>
    <m/>
    <m/>
    <m/>
    <m/>
    <m/>
  </r>
  <r>
    <x v="0"/>
    <s v="PID"/>
    <m/>
    <s v="PMT 512009, PID 420483,DCC RET 8716 TCAM (AIT) "/>
    <s v="AMI/MAP"/>
    <m/>
    <x v="1"/>
    <s v="COBOL, Teradata"/>
    <s v="SALES"/>
    <s v="Ruben Rodriguez "/>
    <s v="Muawiah Qaimari"/>
    <s v="Swapnil Patil"/>
    <x v="0"/>
    <x v="11"/>
    <s v="Dec-23"/>
    <x v="0"/>
    <n v="2185"/>
    <m/>
    <m/>
    <m/>
    <m/>
    <m/>
    <m/>
    <m/>
    <m/>
    <m/>
    <m/>
    <m/>
    <m/>
    <m/>
    <m/>
    <m/>
    <m/>
    <m/>
    <m/>
    <m/>
    <n v="25"/>
    <n v="180"/>
    <n v="180"/>
    <n v="180"/>
    <n v="180"/>
    <n v="180"/>
    <n v="180"/>
    <n v="180"/>
    <n v="180"/>
    <n v="360"/>
    <n v="360"/>
    <m/>
    <m/>
    <m/>
    <m/>
  </r>
  <r>
    <x v="0"/>
    <s v="PID"/>
    <m/>
    <s v="506167, 325555c, CR232750, Late Impact OOM, DCC RET 8716 CX0403 Strategic Account Marking LPBK"/>
    <s v="AMI/MAP"/>
    <m/>
    <x v="1"/>
    <s v="COBOL, Teradata"/>
    <s v="SALES"/>
    <s v="Ruben Rodriguez "/>
    <s v="Muawiah Qaimari"/>
    <s v="Swapnil Patil"/>
    <x v="0"/>
    <x v="2"/>
    <s v="Feb-23"/>
    <x v="1"/>
    <n v="350"/>
    <m/>
    <m/>
    <m/>
    <m/>
    <m/>
    <m/>
    <m/>
    <m/>
    <m/>
    <m/>
    <m/>
    <m/>
    <m/>
    <m/>
    <m/>
    <m/>
    <m/>
    <m/>
    <m/>
    <m/>
    <m/>
    <m/>
    <m/>
    <m/>
    <m/>
    <m/>
    <m/>
    <m/>
    <m/>
    <m/>
    <m/>
    <m/>
    <m/>
    <m/>
  </r>
  <r>
    <x v="0"/>
    <s v="PID"/>
    <n v="7"/>
    <s v="PMT 493546 - Calnet MSO P5 conversion"/>
    <s v="EM"/>
    <m/>
    <x v="1"/>
    <s v="Cobol, DB2"/>
    <s v="WB-SAMW"/>
    <s v="Ruben Rodriguez "/>
    <s v="Muawiah Qaimari"/>
    <s v="Swapnil Patil"/>
    <x v="0"/>
    <x v="12"/>
    <s v="Oct-22"/>
    <x v="0"/>
    <n v="600"/>
    <m/>
    <m/>
    <m/>
    <m/>
    <m/>
    <m/>
    <m/>
    <m/>
    <m/>
    <m/>
    <m/>
    <m/>
    <n v="50"/>
    <n v="450"/>
    <n v="100"/>
    <m/>
    <m/>
    <m/>
    <m/>
    <m/>
    <m/>
    <m/>
    <m/>
    <m/>
    <m/>
    <m/>
    <m/>
    <m/>
    <m/>
    <m/>
    <m/>
    <m/>
    <m/>
    <m/>
  </r>
  <r>
    <x v="0"/>
    <s v="PID"/>
    <n v="7"/>
    <s v="PMT 493546 - Calnet MSO P5 conversion"/>
    <s v="SOFE"/>
    <m/>
    <x v="1"/>
    <s v="Cobol, DB2"/>
    <s v="WB-SAMW"/>
    <s v="Ruben Rodriguez "/>
    <s v="Muawiah Qaimari"/>
    <s v="Swapnil Patil"/>
    <x v="0"/>
    <x v="12"/>
    <s v="Oct-22"/>
    <x v="0"/>
    <n v="96"/>
    <m/>
    <m/>
    <m/>
    <m/>
    <m/>
    <m/>
    <m/>
    <m/>
    <m/>
    <m/>
    <m/>
    <m/>
    <n v="10"/>
    <n v="66"/>
    <n v="20"/>
    <m/>
    <m/>
    <m/>
    <m/>
    <m/>
    <m/>
    <m/>
    <m/>
    <m/>
    <m/>
    <m/>
    <m/>
    <m/>
    <m/>
    <m/>
    <m/>
    <m/>
    <m/>
    <m/>
  </r>
  <r>
    <x v="0"/>
    <s v="PID"/>
    <n v="6"/>
    <s v=" PMT 507236, 413009 E911-SW project"/>
    <s v="CRIS BCAP"/>
    <s v="Green - SR YTS. Capacity issue due to heavy pipeline for R23.06 and R23.11 "/>
    <x v="1"/>
    <s v="PL1, Assembler"/>
    <s v="SW-CRIS"/>
    <s v="Ruben Rodriguez "/>
    <s v="Muawiah Qaimari"/>
    <s v="Istiyaqahmed Shaikh"/>
    <x v="2"/>
    <x v="10"/>
    <s v="Nov-23"/>
    <x v="0"/>
    <n v="1590"/>
    <m/>
    <m/>
    <m/>
    <m/>
    <m/>
    <m/>
    <m/>
    <m/>
    <m/>
    <m/>
    <m/>
    <m/>
    <m/>
    <m/>
    <m/>
    <m/>
    <m/>
    <m/>
    <n v="100"/>
    <n v="150"/>
    <n v="200"/>
    <n v="200"/>
    <n v="275"/>
    <n v="275"/>
    <n v="250"/>
    <n v="90"/>
    <n v="50"/>
    <m/>
    <m/>
    <m/>
    <m/>
    <m/>
    <m/>
    <m/>
  </r>
  <r>
    <x v="0"/>
    <s v="PID"/>
    <n v="7"/>
    <s v="PMT 493546 - Calnet MSO P5 conversion"/>
    <s v="WP"/>
    <m/>
    <x v="1"/>
    <s v="Cobol, DB2"/>
    <s v="WB-SAMW"/>
    <s v="Ruben Rodriguez "/>
    <s v="Muawiah Qaimari"/>
    <s v="Swapnil Patil"/>
    <x v="0"/>
    <x v="12"/>
    <s v="Oct-22"/>
    <x v="0"/>
    <n v="88"/>
    <m/>
    <m/>
    <m/>
    <m/>
    <m/>
    <m/>
    <m/>
    <m/>
    <m/>
    <m/>
    <m/>
    <m/>
    <n v="10"/>
    <n v="50"/>
    <n v="28"/>
    <m/>
    <m/>
    <m/>
    <m/>
    <m/>
    <m/>
    <m/>
    <m/>
    <m/>
    <m/>
    <m/>
    <m/>
    <m/>
    <m/>
    <m/>
    <m/>
    <m/>
    <m/>
    <m/>
  </r>
  <r>
    <x v="0"/>
    <s v="PID"/>
    <n v="7"/>
    <s v="PMT 493546 - Calnet MSO P5 conversion"/>
    <s v="PL 10"/>
    <m/>
    <x v="1"/>
    <s v="Cobol, DB2"/>
    <s v="WB-SAMW"/>
    <s v="Ruben Rodriguez "/>
    <s v="Muawiah Qaimari"/>
    <s v="Swapnil Patil"/>
    <x v="0"/>
    <x v="12"/>
    <s v="Oct-22"/>
    <x v="0"/>
    <n v="430"/>
    <m/>
    <m/>
    <m/>
    <m/>
    <m/>
    <m/>
    <m/>
    <m/>
    <m/>
    <m/>
    <m/>
    <m/>
    <n v="50"/>
    <n v="250"/>
    <n v="130"/>
    <m/>
    <m/>
    <m/>
    <m/>
    <m/>
    <m/>
    <m/>
    <m/>
    <m/>
    <m/>
    <m/>
    <m/>
    <m/>
    <m/>
    <m/>
    <m/>
    <m/>
    <m/>
    <m/>
  </r>
  <r>
    <x v="1"/>
    <s v="MWR"/>
    <n v="7"/>
    <s v="1994535 - WP master file update for NPU"/>
    <s v="WP"/>
    <m/>
    <x v="1"/>
    <s v="Cobol, DB2"/>
    <s v="WB-SAMW"/>
    <s v="Ruben Rodriguez "/>
    <s v="Muawiah Qaimari"/>
    <s v="Swapnil Patil"/>
    <x v="0"/>
    <x v="6"/>
    <s v="Sep-22"/>
    <x v="0"/>
    <n v="150"/>
    <m/>
    <m/>
    <m/>
    <m/>
    <m/>
    <m/>
    <m/>
    <m/>
    <m/>
    <m/>
    <m/>
    <m/>
    <n v="120"/>
    <n v="30"/>
    <m/>
    <m/>
    <m/>
    <m/>
    <m/>
    <m/>
    <m/>
    <m/>
    <m/>
    <m/>
    <m/>
    <m/>
    <m/>
    <m/>
    <m/>
    <m/>
    <m/>
    <m/>
    <m/>
    <m/>
  </r>
  <r>
    <x v="1"/>
    <s v="MWR"/>
    <n v="7"/>
    <s v="NPU rate fix"/>
    <s v="SOFE"/>
    <m/>
    <x v="1"/>
    <s v="Cobol, DB2"/>
    <s v="WB-SAMW"/>
    <s v="Ruben Rodriguez "/>
    <s v="Muawiah Qaimari"/>
    <s v="Swapnil Patil"/>
    <x v="0"/>
    <x v="9"/>
    <s v="Aug-22"/>
    <x v="0"/>
    <n v="120"/>
    <m/>
    <m/>
    <m/>
    <m/>
    <m/>
    <m/>
    <m/>
    <m/>
    <m/>
    <m/>
    <m/>
    <n v="120"/>
    <m/>
    <m/>
    <m/>
    <m/>
    <m/>
    <m/>
    <m/>
    <m/>
    <m/>
    <m/>
    <m/>
    <m/>
    <m/>
    <m/>
    <m/>
    <m/>
    <m/>
    <m/>
    <m/>
    <m/>
    <m/>
    <m/>
  </r>
  <r>
    <x v="1"/>
    <s v="RD"/>
    <n v="7"/>
    <s v="RD2338 2022.07.01 W NV TDD Increase Rate Change"/>
    <s v="EM"/>
    <m/>
    <x v="1"/>
    <s v="Cobol, DB2"/>
    <s v="WB-SAMW"/>
    <s v="Ruben Rodriguez "/>
    <s v="Muawiah Qaimari"/>
    <s v="Swapnil Patil"/>
    <x v="0"/>
    <x v="4"/>
    <s v="Jul-22"/>
    <x v="0"/>
    <n v="38"/>
    <m/>
    <m/>
    <m/>
    <m/>
    <m/>
    <m/>
    <m/>
    <m/>
    <m/>
    <m/>
    <m/>
    <m/>
    <m/>
    <m/>
    <m/>
    <m/>
    <m/>
    <m/>
    <m/>
    <m/>
    <m/>
    <m/>
    <m/>
    <m/>
    <m/>
    <m/>
    <m/>
    <m/>
    <m/>
    <m/>
    <m/>
    <m/>
    <m/>
    <m/>
  </r>
  <r>
    <x v="1"/>
    <s v="RD"/>
    <n v="7"/>
    <s v="RD1864 - Expedite 2022.07.01  Access Line NV Rate Changes"/>
    <s v="EM"/>
    <m/>
    <x v="1"/>
    <s v="Cobol, DB2"/>
    <s v="WB-SAMW"/>
    <s v="Ruben Rodriguez "/>
    <s v="Muawiah Qaimari"/>
    <s v="Swapnil Patil"/>
    <x v="0"/>
    <x v="4"/>
    <s v="Jul-22"/>
    <x v="0"/>
    <n v="55"/>
    <m/>
    <m/>
    <m/>
    <m/>
    <m/>
    <m/>
    <m/>
    <m/>
    <m/>
    <m/>
    <m/>
    <m/>
    <m/>
    <m/>
    <m/>
    <m/>
    <m/>
    <m/>
    <m/>
    <m/>
    <m/>
    <m/>
    <m/>
    <m/>
    <m/>
    <m/>
    <m/>
    <m/>
    <m/>
    <m/>
    <m/>
    <m/>
    <m/>
    <m/>
  </r>
  <r>
    <x v="1"/>
    <s v="RD"/>
    <n v="7"/>
    <s v="RD0933 2022.07.01 W 3Q22 EUCL Mandated"/>
    <s v="EM"/>
    <m/>
    <x v="1"/>
    <s v="Cobol, DB2"/>
    <s v="WB-SAMW"/>
    <s v="Ruben Rodriguez "/>
    <s v="Muawiah Qaimari"/>
    <s v="Swapnil Patil"/>
    <x v="0"/>
    <x v="4"/>
    <s v="Jul-22"/>
    <x v="0"/>
    <n v="38"/>
    <m/>
    <m/>
    <m/>
    <m/>
    <m/>
    <m/>
    <m/>
    <m/>
    <m/>
    <m/>
    <m/>
    <m/>
    <m/>
    <m/>
    <m/>
    <m/>
    <m/>
    <m/>
    <m/>
    <m/>
    <m/>
    <m/>
    <m/>
    <m/>
    <m/>
    <m/>
    <m/>
    <m/>
    <m/>
    <m/>
    <m/>
    <m/>
    <m/>
    <m/>
  </r>
  <r>
    <x v="1"/>
    <s v="RD"/>
    <n v="7"/>
    <s v="RD2319 - Expetite_2022.08.01 W CA Business Access Lines and Trunk"/>
    <s v="EM"/>
    <m/>
    <x v="1"/>
    <s v="Cobol, DB2"/>
    <s v="WB-SAMW"/>
    <s v="Ruben Rodriguez "/>
    <s v="Muawiah Qaimari"/>
    <s v="Swapnil Patil"/>
    <x v="0"/>
    <x v="9"/>
    <s v="Aug-22"/>
    <x v="0"/>
    <n v="90"/>
    <m/>
    <m/>
    <m/>
    <m/>
    <m/>
    <m/>
    <m/>
    <m/>
    <m/>
    <m/>
    <m/>
    <m/>
    <m/>
    <m/>
    <m/>
    <m/>
    <m/>
    <m/>
    <m/>
    <m/>
    <m/>
    <m/>
    <m/>
    <m/>
    <m/>
    <m/>
    <m/>
    <m/>
    <m/>
    <m/>
    <m/>
    <m/>
    <m/>
    <m/>
  </r>
  <r>
    <x v="1"/>
    <s v="RD"/>
    <n v="7"/>
    <s v="RD2319 - Expetite_2022.08.01 W NV Business Access Lines and Trunk"/>
    <s v="EM"/>
    <m/>
    <x v="1"/>
    <s v="Cobol, DB2"/>
    <s v="WB-SAMW"/>
    <s v="Ruben Rodriguez "/>
    <s v="Muawiah Qaimari"/>
    <s v="Swapnil Patil"/>
    <x v="0"/>
    <x v="9"/>
    <s v="Aug-22"/>
    <x v="0"/>
    <n v="90"/>
    <m/>
    <m/>
    <m/>
    <m/>
    <m/>
    <m/>
    <m/>
    <m/>
    <m/>
    <m/>
    <m/>
    <m/>
    <m/>
    <m/>
    <m/>
    <m/>
    <m/>
    <m/>
    <m/>
    <m/>
    <m/>
    <m/>
    <m/>
    <m/>
    <m/>
    <m/>
    <m/>
    <m/>
    <m/>
    <m/>
    <m/>
    <m/>
    <m/>
    <m/>
  </r>
  <r>
    <x v="1"/>
    <s v="Client Queries"/>
    <n v="7"/>
    <s v="Querires related to account details, rates , Interfacing application queries_x000a_Note- Most of the queries come for SOFE,EM, PL10 &amp; ERF. We analyze the service order errors by looking at code &amp; perfroming chain testing between SOFE,EM &amp; PL10. These queries come from Service order writers and count varies for each month. If there is any data issue then EM does the recovery of production data."/>
    <s v="GRP-WB-SAMW"/>
    <m/>
    <x v="1"/>
    <s v="Cobol, DB2"/>
    <s v="WB-SAMW"/>
    <s v="Ruben Rodriguez "/>
    <s v="Muawiah Qaimari"/>
    <s v="Swapnil Patil"/>
    <x v="0"/>
    <x v="0"/>
    <s v="Ongoing"/>
    <x v="0"/>
    <m/>
    <m/>
    <m/>
    <m/>
    <m/>
    <m/>
    <m/>
    <m/>
    <m/>
    <m/>
    <m/>
    <m/>
    <m/>
    <m/>
    <m/>
    <m/>
    <m/>
    <n v="50"/>
    <n v="50"/>
    <n v="50"/>
    <n v="50"/>
    <n v="50"/>
    <n v="50"/>
    <n v="50"/>
    <n v="50"/>
    <n v="50"/>
    <m/>
    <m/>
    <m/>
    <m/>
    <m/>
    <m/>
    <m/>
    <m/>
    <m/>
  </r>
  <r>
    <x v="1"/>
    <s v="Client Queries"/>
    <n v="12"/>
    <s v="Bill breakdown analysis, explanation of various taxes &amp; surcharges on bill, interfacing application queries, RSI queries and other client queries"/>
    <s v="GRP-WB-BPP1"/>
    <m/>
    <x v="1"/>
    <s v="Cobol, DB2"/>
    <s v="WB-BPP1"/>
    <s v="Ruben Rodriguez "/>
    <s v="Muawiah Qaimari"/>
    <s v="Rakesh Koli"/>
    <x v="0"/>
    <x v="0"/>
    <s v="Ongoing"/>
    <x v="0"/>
    <m/>
    <m/>
    <m/>
    <m/>
    <m/>
    <m/>
    <m/>
    <m/>
    <m/>
    <m/>
    <m/>
    <m/>
    <m/>
    <m/>
    <m/>
    <m/>
    <m/>
    <n v="90"/>
    <n v="90"/>
    <n v="90"/>
    <n v="90"/>
    <n v="90"/>
    <n v="90"/>
    <n v="90"/>
    <n v="90"/>
    <n v="90"/>
    <m/>
    <m/>
    <m/>
    <m/>
    <m/>
    <m/>
    <m/>
    <m/>
    <m/>
  </r>
  <r>
    <x v="0"/>
    <s v="PID"/>
    <n v="7"/>
    <s v="Mandate 107 Suicide Prevention Hotline Fee for Telco Accounts 988 CR234419"/>
    <s v="EM"/>
    <m/>
    <x v="1"/>
    <s v="Cobol, DB2"/>
    <s v="WB-SAMW"/>
    <s v="Ruben Rodriguez "/>
    <s v="Muawiah Qaimari"/>
    <s v="Swapnil Patil"/>
    <x v="0"/>
    <x v="9"/>
    <s v="Aug-22"/>
    <x v="0"/>
    <n v="150"/>
    <m/>
    <m/>
    <m/>
    <m/>
    <m/>
    <m/>
    <m/>
    <m/>
    <m/>
    <m/>
    <n v="75"/>
    <n v="75"/>
    <m/>
    <m/>
    <m/>
    <m/>
    <m/>
    <m/>
    <m/>
    <m/>
    <m/>
    <m/>
    <m/>
    <m/>
    <m/>
    <m/>
    <m/>
    <m/>
    <m/>
    <m/>
    <m/>
    <m/>
    <m/>
    <m/>
  </r>
  <r>
    <x v="0"/>
    <s v="PID"/>
    <n v="7"/>
    <s v="Mandate P115 Inclusion of the percentage based UUT on CAC in the Telco West Biller"/>
    <s v="EM"/>
    <m/>
    <x v="1"/>
    <s v="Cobol, DB2"/>
    <s v="WB-SAMW"/>
    <s v="Ruben Rodriguez "/>
    <s v="Muawiah Qaimari"/>
    <s v="Swapnil Patil"/>
    <x v="0"/>
    <x v="5"/>
    <s v="Nov-22"/>
    <x v="0"/>
    <n v="150"/>
    <m/>
    <m/>
    <m/>
    <m/>
    <m/>
    <m/>
    <m/>
    <m/>
    <m/>
    <m/>
    <n v="40"/>
    <n v="40"/>
    <n v="40"/>
    <n v="20"/>
    <n v="10"/>
    <m/>
    <m/>
    <m/>
    <m/>
    <m/>
    <m/>
    <m/>
    <m/>
    <m/>
    <m/>
    <m/>
    <m/>
    <m/>
    <m/>
    <m/>
    <m/>
    <m/>
    <m/>
    <m/>
  </r>
  <r>
    <x v="1"/>
    <s v="RD"/>
    <n v="7"/>
    <s v="RD0933 - 2022.08.01 West PRI, BRI and Super Trunk ,ERF Rate change for CR-2206-0838"/>
    <s v="EM"/>
    <m/>
    <x v="1"/>
    <s v="Cobol, DB2"/>
    <s v="WB-SAMW"/>
    <s v="Ruben Rodriguez "/>
    <s v="Muawiah Qaimari"/>
    <s v="Swapnil Patil"/>
    <x v="0"/>
    <x v="9"/>
    <s v="Aug-22"/>
    <x v="0"/>
    <n v="38"/>
    <m/>
    <m/>
    <m/>
    <m/>
    <m/>
    <m/>
    <m/>
    <m/>
    <m/>
    <m/>
    <m/>
    <m/>
    <m/>
    <m/>
    <m/>
    <m/>
    <m/>
    <m/>
    <m/>
    <m/>
    <m/>
    <m/>
    <m/>
    <m/>
    <m/>
    <m/>
    <m/>
    <m/>
    <m/>
    <m/>
    <m/>
    <m/>
    <m/>
    <m/>
  </r>
  <r>
    <x v="1"/>
    <s v="RD"/>
    <n v="7"/>
    <s v="Continuous RD work for DVCI applications"/>
    <s v="GRP-WB-SAMW"/>
    <m/>
    <x v="1"/>
    <s v="Cobol, DB2"/>
    <s v="WB-SAMW"/>
    <s v="Ruben Rodriguez "/>
    <s v="Muawiah Qaimari"/>
    <s v="Swapnil Patil"/>
    <x v="0"/>
    <x v="0"/>
    <s v="Ongoing"/>
    <x v="0"/>
    <m/>
    <m/>
    <m/>
    <m/>
    <m/>
    <m/>
    <m/>
    <m/>
    <m/>
    <m/>
    <m/>
    <n v="150"/>
    <n v="150"/>
    <n v="150"/>
    <n v="150"/>
    <n v="230"/>
    <n v="192"/>
    <n v="180"/>
    <n v="240"/>
    <n v="260"/>
    <n v="280"/>
    <n v="200"/>
    <n v="200"/>
    <n v="200"/>
    <n v="200"/>
    <n v="200"/>
    <m/>
    <m/>
    <m/>
    <m/>
    <m/>
    <m/>
    <m/>
    <m/>
    <m/>
  </r>
  <r>
    <x v="1"/>
    <s v="Compliance"/>
    <n v="7"/>
    <s v="PSA activities - Rolebase maintenance &amp; verification of role on monthly basis, access request , updates in archer tool to maintain existing access of rolebase, Approval of access request as Guardian_x000a_ AVT Scans, SPI data assessment, 4th File population for WP, SOX audit request for rate change RDs, RIM updates &amp; validation"/>
    <s v="GRP-WB-SAMW"/>
    <m/>
    <x v="1"/>
    <s v="Cobol, DB2"/>
    <s v="WB-SAMW"/>
    <s v="Ruben Rodriguez "/>
    <s v="Muawiah Qaimari"/>
    <s v="Swapnil Patil"/>
    <x v="0"/>
    <x v="0"/>
    <s v="Ongoing"/>
    <x v="0"/>
    <m/>
    <m/>
    <m/>
    <m/>
    <m/>
    <m/>
    <m/>
    <m/>
    <m/>
    <m/>
    <m/>
    <m/>
    <m/>
    <m/>
    <m/>
    <n v="25"/>
    <n v="25"/>
    <n v="40"/>
    <n v="40"/>
    <n v="40"/>
    <n v="40"/>
    <n v="40"/>
    <n v="40"/>
    <n v="40"/>
    <n v="40"/>
    <n v="40"/>
    <m/>
    <m/>
    <m/>
    <m/>
    <m/>
    <m/>
    <m/>
    <m/>
    <m/>
  </r>
  <r>
    <x v="1"/>
    <s v="MWR"/>
    <n v="7"/>
    <s v="CL business &amp; small business reports , Hitlist reports,, Service order rate calculation, Rate extraction from ERF rate files"/>
    <s v="GRP-WB-SAMW"/>
    <m/>
    <x v="1"/>
    <s v="Cobol, DB2"/>
    <s v="WB-SAMW"/>
    <s v="Ruben Rodriguez "/>
    <s v="Muawiah Qaimari"/>
    <s v="Swapnil Patil"/>
    <x v="0"/>
    <x v="0"/>
    <s v="Ongoing"/>
    <x v="0"/>
    <m/>
    <m/>
    <m/>
    <m/>
    <m/>
    <m/>
    <m/>
    <m/>
    <m/>
    <m/>
    <m/>
    <m/>
    <m/>
    <m/>
    <m/>
    <n v="110"/>
    <n v="80"/>
    <n v="50"/>
    <n v="50"/>
    <n v="50"/>
    <n v="50"/>
    <n v="50"/>
    <n v="50"/>
    <n v="50"/>
    <n v="50"/>
    <n v="50"/>
    <m/>
    <m/>
    <m/>
    <m/>
    <m/>
    <m/>
    <m/>
    <m/>
    <m/>
  </r>
  <r>
    <x v="1"/>
    <s v="Ad-hoc Tasks"/>
    <n v="7"/>
    <s v="Adhoc queries such as Service order error &amp; recovery if required, CAC error analysis, NDM issues,EDW queries, FE11 recovery, Analysis and Estimate requests_x000a_"/>
    <s v="GRP-WB-SAMW"/>
    <m/>
    <x v="1"/>
    <s v="Cobol, DB2"/>
    <s v="WB-SAMW"/>
    <s v="Ruben Rodriguez "/>
    <s v="Muawiah Qaimari"/>
    <s v="Swapnil Patil"/>
    <x v="0"/>
    <x v="0"/>
    <s v="Ongoing"/>
    <x v="0"/>
    <m/>
    <m/>
    <m/>
    <m/>
    <m/>
    <m/>
    <m/>
    <m/>
    <m/>
    <m/>
    <m/>
    <n v="300"/>
    <n v="300"/>
    <n v="300"/>
    <n v="300"/>
    <n v="120"/>
    <n v="120"/>
    <n v="100"/>
    <n v="100"/>
    <n v="100"/>
    <n v="110"/>
    <n v="100"/>
    <n v="90"/>
    <n v="90"/>
    <n v="90"/>
    <n v="90"/>
    <m/>
    <m/>
    <m/>
    <m/>
    <m/>
    <m/>
    <m/>
    <m/>
    <m/>
  </r>
  <r>
    <x v="1"/>
    <s v="Application Support"/>
    <n v="7"/>
    <s v="Job Abends/Production support"/>
    <s v="GRP-WB-SAMW"/>
    <m/>
    <x v="1"/>
    <s v="Cobol, DB2"/>
    <s v="WB-SAMW"/>
    <s v="Ruben Rodriguez "/>
    <s v="Muawiah Qaimari"/>
    <s v="Swapnil Patil"/>
    <x v="0"/>
    <x v="0"/>
    <s v="Ongoing"/>
    <x v="0"/>
    <m/>
    <m/>
    <m/>
    <m/>
    <m/>
    <m/>
    <m/>
    <m/>
    <m/>
    <m/>
    <m/>
    <n v="150"/>
    <n v="150"/>
    <n v="150"/>
    <n v="150"/>
    <n v="50"/>
    <n v="50"/>
    <n v="30"/>
    <n v="30"/>
    <n v="30"/>
    <n v="30"/>
    <n v="30"/>
    <n v="30"/>
    <n v="30"/>
    <n v="30"/>
    <n v="30"/>
    <m/>
    <m/>
    <m/>
    <m/>
    <m/>
    <m/>
    <m/>
    <m/>
    <m/>
  </r>
  <r>
    <x v="1"/>
    <s v="Application Support"/>
    <n v="7"/>
    <s v="ST Defect/ST Environment  setup support/RTS Defect/RTS support"/>
    <s v="GRP-WB-SAMW"/>
    <m/>
    <x v="1"/>
    <s v="Cobol, DB2"/>
    <s v="WB-SAMW"/>
    <s v="Ruben Rodriguez "/>
    <s v="Muawiah Qaimari"/>
    <s v="Swapnil Patil"/>
    <x v="0"/>
    <x v="0"/>
    <s v="Ongoing"/>
    <x v="0"/>
    <m/>
    <m/>
    <m/>
    <m/>
    <m/>
    <m/>
    <m/>
    <m/>
    <m/>
    <m/>
    <m/>
    <n v="100"/>
    <n v="100"/>
    <n v="100"/>
    <n v="100"/>
    <n v="40"/>
    <n v="40"/>
    <n v="20"/>
    <n v="20"/>
    <n v="20"/>
    <n v="20"/>
    <n v="20"/>
    <n v="20"/>
    <n v="20"/>
    <n v="20"/>
    <n v="20"/>
    <m/>
    <m/>
    <m/>
    <m/>
    <m/>
    <m/>
    <m/>
    <m/>
    <m/>
  </r>
  <r>
    <x v="1"/>
    <s v="Onshore-Offshore Discussions"/>
    <n v="7"/>
    <s v="Weekly/Bi-weekly Meetings/Other Meetings "/>
    <s v="GRP-WB-SAMW"/>
    <m/>
    <x v="1"/>
    <s v="Cobol, DB2"/>
    <s v="WB-SAMW"/>
    <s v="Ruben Rodriguez "/>
    <s v="Muawiah Qaimari"/>
    <s v="Swapnil Patil"/>
    <x v="0"/>
    <x v="0"/>
    <s v="Ongoing"/>
    <x v="0"/>
    <m/>
    <m/>
    <m/>
    <m/>
    <m/>
    <m/>
    <m/>
    <m/>
    <m/>
    <m/>
    <m/>
    <n v="46"/>
    <n v="46"/>
    <n v="46"/>
    <n v="46"/>
    <n v="46"/>
    <n v="46"/>
    <n v="30"/>
    <n v="30"/>
    <n v="30"/>
    <n v="30"/>
    <n v="30"/>
    <n v="30"/>
    <n v="30"/>
    <n v="30"/>
    <n v="30"/>
    <m/>
    <m/>
    <m/>
    <m/>
    <m/>
    <m/>
    <m/>
    <m/>
    <m/>
  </r>
  <r>
    <x v="1"/>
    <s v="MWR"/>
    <m/>
    <s v="# 1991261 - Syncsort upgrade"/>
    <s v="CARAT-MVS"/>
    <m/>
    <x v="1"/>
    <s v="Cobol, DB2"/>
    <s v="CARAT-MVS"/>
    <s v="Greg Painter"/>
    <s v="Muawiah Qaimari"/>
    <s v="Swapnil Patil"/>
    <x v="0"/>
    <x v="6"/>
    <s v="Sep-22"/>
    <x v="0"/>
    <n v="160"/>
    <m/>
    <m/>
    <m/>
    <m/>
    <m/>
    <m/>
    <m/>
    <m/>
    <m/>
    <m/>
    <m/>
    <n v="60"/>
    <n v="100"/>
    <m/>
    <m/>
    <m/>
    <m/>
    <m/>
    <m/>
    <m/>
    <m/>
    <m/>
    <m/>
    <m/>
    <m/>
    <m/>
    <m/>
    <m/>
    <m/>
    <m/>
    <m/>
    <m/>
    <m/>
    <m/>
  </r>
  <r>
    <x v="1"/>
    <s v="RD"/>
    <n v="1"/>
    <s v="Continuous RD work for DVCI applications"/>
    <s v="CARAT-MVS"/>
    <m/>
    <x v="1"/>
    <s v="Cobol, DB2"/>
    <s v="CARAT-MVS"/>
    <s v="Ruben Rodriguez "/>
    <s v="Muawiah Qaimari"/>
    <s v="Swapnil Patil"/>
    <x v="0"/>
    <x v="0"/>
    <s v="Ongoing"/>
    <x v="0"/>
    <m/>
    <m/>
    <m/>
    <m/>
    <m/>
    <m/>
    <m/>
    <m/>
    <m/>
    <m/>
    <m/>
    <n v="16"/>
    <n v="16"/>
    <n v="16"/>
    <n v="16"/>
    <n v="16"/>
    <n v="16"/>
    <n v="16"/>
    <n v="16"/>
    <n v="16"/>
    <n v="16"/>
    <n v="16"/>
    <n v="16"/>
    <n v="16"/>
    <n v="16"/>
    <n v="16"/>
    <m/>
    <m/>
    <m/>
    <m/>
    <m/>
    <m/>
    <m/>
    <m/>
    <m/>
  </r>
  <r>
    <x v="1"/>
    <s v="Compliance"/>
    <n v="1"/>
    <s v="PSA activities - Rolebase maintenance &amp; verification of role on monthly basis, access request , updates in archer tool to maintain existing access of rolebase, Approval of access request as Guardian"/>
    <s v="CARAT-MVS"/>
    <m/>
    <x v="1"/>
    <s v="Cobol, DB2"/>
    <s v="CARAT-MVS"/>
    <s v="Ruben Rodriguez "/>
    <s v="Muawiah Qaimari"/>
    <s v="Swapnil Patil"/>
    <x v="0"/>
    <x v="0"/>
    <s v="Ongoing"/>
    <x v="0"/>
    <m/>
    <m/>
    <m/>
    <m/>
    <m/>
    <m/>
    <m/>
    <m/>
    <m/>
    <m/>
    <m/>
    <n v="45"/>
    <n v="45"/>
    <n v="45"/>
    <n v="45"/>
    <n v="40"/>
    <n v="40"/>
    <n v="15"/>
    <n v="15"/>
    <n v="15"/>
    <n v="15"/>
    <n v="15"/>
    <n v="15"/>
    <n v="15"/>
    <n v="15"/>
    <n v="15"/>
    <m/>
    <m/>
    <m/>
    <m/>
    <m/>
    <m/>
    <m/>
    <m/>
    <m/>
  </r>
  <r>
    <x v="1"/>
    <s v="Application Support"/>
    <n v="1"/>
    <s v="Job Abends/Production support/NDM Failures"/>
    <s v="CARAT-MVS"/>
    <m/>
    <x v="1"/>
    <s v="Cobol, DB2"/>
    <s v="CARAT-MVS"/>
    <s v="Ruben Rodriguez "/>
    <s v="Muawiah Qaimari"/>
    <s v="Swapnil Patil"/>
    <x v="0"/>
    <x v="0"/>
    <s v="Ongoing"/>
    <x v="0"/>
    <m/>
    <m/>
    <m/>
    <m/>
    <m/>
    <m/>
    <m/>
    <m/>
    <m/>
    <m/>
    <m/>
    <n v="48"/>
    <n v="48"/>
    <n v="48"/>
    <n v="48"/>
    <n v="40"/>
    <n v="40"/>
    <n v="40"/>
    <n v="40"/>
    <n v="40"/>
    <n v="40"/>
    <n v="40"/>
    <n v="40"/>
    <n v="40"/>
    <n v="40"/>
    <n v="40"/>
    <m/>
    <m/>
    <m/>
    <m/>
    <m/>
    <m/>
    <m/>
    <m/>
    <m/>
  </r>
  <r>
    <x v="1"/>
    <s v="Application Support"/>
    <n v="1"/>
    <s v="ST Defect /ST Environment  setup support/RTS Defect/RTS support"/>
    <s v="CARAT-MVS"/>
    <m/>
    <x v="1"/>
    <s v="Cobol, DB2"/>
    <s v="CARAT-MVS"/>
    <s v="Ruben Rodriguez "/>
    <s v="Muawiah Qaimari"/>
    <s v="Swapnil Patil"/>
    <x v="0"/>
    <x v="0"/>
    <s v="Ongoing"/>
    <x v="1"/>
    <m/>
    <m/>
    <m/>
    <m/>
    <m/>
    <m/>
    <m/>
    <m/>
    <m/>
    <m/>
    <m/>
    <m/>
    <m/>
    <m/>
    <m/>
    <m/>
    <m/>
    <m/>
    <m/>
    <m/>
    <m/>
    <m/>
    <m/>
    <m/>
    <m/>
    <m/>
    <m/>
    <m/>
    <m/>
    <m/>
    <m/>
    <m/>
    <m/>
    <m/>
    <m/>
  </r>
  <r>
    <x v="1"/>
    <s v="Onshore-Offshore Discussions"/>
    <n v="1"/>
    <s v="Weekly/Bi-weekly Meetings/Other Meetings "/>
    <s v="CARAT-MVS"/>
    <m/>
    <x v="1"/>
    <s v="Cobol, DB2"/>
    <s v="CARAT-MVS"/>
    <s v="Ruben Rodriguez "/>
    <s v="Muawiah Qaimari"/>
    <s v="Swapnil Patil"/>
    <x v="0"/>
    <x v="0"/>
    <s v="Ongoing"/>
    <x v="0"/>
    <m/>
    <m/>
    <m/>
    <m/>
    <m/>
    <m/>
    <m/>
    <m/>
    <m/>
    <m/>
    <m/>
    <n v="20"/>
    <n v="20"/>
    <n v="20"/>
    <n v="20"/>
    <n v="20"/>
    <n v="20"/>
    <n v="10"/>
    <n v="10"/>
    <n v="10"/>
    <n v="10"/>
    <n v="10"/>
    <n v="10"/>
    <n v="10"/>
    <n v="10"/>
    <n v="10"/>
    <m/>
    <m/>
    <m/>
    <m/>
    <m/>
    <m/>
    <m/>
    <m/>
    <m/>
  </r>
  <r>
    <x v="1"/>
    <s v="LD"/>
    <m/>
    <s v="Weekly huddle reports, Tracking of defects, Follow-up with teams, Accuracy report, HIS report  etc."/>
    <s v="DM/RM"/>
    <m/>
    <x v="1"/>
    <s v="DM"/>
    <s v="DM-RM"/>
    <s v="Ruben Rodriguez "/>
    <s v="Muawiah Qaimari"/>
    <s v="Swapnil Patil"/>
    <x v="0"/>
    <x v="0"/>
    <s v="Ongoing"/>
    <x v="0"/>
    <m/>
    <m/>
    <m/>
    <m/>
    <m/>
    <m/>
    <m/>
    <m/>
    <m/>
    <m/>
    <m/>
    <n v="86"/>
    <n v="86"/>
    <n v="86"/>
    <n v="86"/>
    <n v="86"/>
    <n v="86"/>
    <n v="45"/>
    <n v="45"/>
    <n v="45"/>
    <n v="45"/>
    <n v="45"/>
    <n v="45"/>
    <n v="45"/>
    <n v="45"/>
    <n v="45"/>
    <m/>
    <m/>
    <m/>
    <m/>
    <m/>
    <m/>
    <m/>
    <m/>
    <m/>
  </r>
  <r>
    <x v="1"/>
    <s v="RD"/>
    <n v="1"/>
    <s v="Continuous RD work for DVCI applications"/>
    <s v="AMI/MAP"/>
    <m/>
    <x v="1"/>
    <s v="COBOL, Teradata"/>
    <s v="SALES"/>
    <s v="Ruben Rodriguez "/>
    <s v="Muawiah Qaimari"/>
    <s v="Swapnil Patil"/>
    <x v="0"/>
    <x v="0"/>
    <s v="Ongoing"/>
    <x v="0"/>
    <m/>
    <m/>
    <m/>
    <m/>
    <m/>
    <m/>
    <m/>
    <m/>
    <m/>
    <m/>
    <m/>
    <n v="20"/>
    <n v="20"/>
    <n v="20"/>
    <n v="20"/>
    <n v="20"/>
    <n v="20"/>
    <n v="10"/>
    <n v="10"/>
    <n v="10"/>
    <n v="10"/>
    <n v="10"/>
    <n v="10"/>
    <n v="10"/>
    <n v="10"/>
    <n v="10"/>
    <m/>
    <m/>
    <m/>
    <m/>
    <m/>
    <m/>
    <m/>
    <m/>
    <m/>
  </r>
  <r>
    <x v="1"/>
    <s v="Compliance"/>
    <n v="1"/>
    <s v="PSA activities - Rolebase maintenance &amp; verification of role on monthly basis, access request , updates in archer tool to maintain existing access of rolebase"/>
    <s v="AMI/MAP"/>
    <m/>
    <x v="1"/>
    <s v="COBOL, Teradata"/>
    <s v="SALES"/>
    <s v="Ruben Rodriguez "/>
    <s v="Muawiah Qaimari"/>
    <s v="Swapnil Patil"/>
    <x v="0"/>
    <x v="0"/>
    <s v="Ongoing"/>
    <x v="0"/>
    <m/>
    <m/>
    <m/>
    <m/>
    <m/>
    <m/>
    <m/>
    <m/>
    <m/>
    <m/>
    <m/>
    <n v="70"/>
    <n v="70"/>
    <n v="70"/>
    <n v="70"/>
    <n v="50"/>
    <n v="50"/>
    <n v="10"/>
    <n v="10"/>
    <n v="10"/>
    <n v="10"/>
    <n v="10"/>
    <n v="10"/>
    <n v="10"/>
    <n v="10"/>
    <n v="10"/>
    <m/>
    <m/>
    <m/>
    <m/>
    <m/>
    <m/>
    <m/>
    <m/>
    <m/>
  </r>
  <r>
    <x v="1"/>
    <s v="Application Support"/>
    <n v="1"/>
    <s v="Job Abends/Production support"/>
    <s v="AMI/MAP"/>
    <m/>
    <x v="1"/>
    <s v="COBOL, Teradata"/>
    <s v="SALES"/>
    <s v="Ruben Rodriguez "/>
    <s v="Muawiah Qaimari"/>
    <s v="Swapnil Patil"/>
    <x v="0"/>
    <x v="0"/>
    <s v="Ongoing"/>
    <x v="0"/>
    <m/>
    <m/>
    <m/>
    <m/>
    <m/>
    <m/>
    <m/>
    <m/>
    <m/>
    <m/>
    <m/>
    <n v="30"/>
    <n v="30"/>
    <n v="30"/>
    <n v="30"/>
    <n v="30"/>
    <n v="30"/>
    <n v="25"/>
    <n v="25"/>
    <n v="25"/>
    <n v="25"/>
    <n v="15"/>
    <n v="15"/>
    <n v="15"/>
    <n v="15"/>
    <n v="15"/>
    <m/>
    <m/>
    <m/>
    <m/>
    <m/>
    <m/>
    <m/>
    <m/>
    <m/>
  </r>
  <r>
    <x v="1"/>
    <s v="Application Support"/>
    <n v="1"/>
    <s v="ST Defect /ST Environment  setup support/RTS Defect/RTS support"/>
    <s v="AMI/MAP"/>
    <m/>
    <x v="1"/>
    <s v="COBOL, Teradata"/>
    <s v="SALES"/>
    <s v="Ruben Rodriguez "/>
    <s v="Muawiah Qaimari"/>
    <s v="Swapnil Patil"/>
    <x v="0"/>
    <x v="0"/>
    <s v="Ongoing"/>
    <x v="1"/>
    <m/>
    <m/>
    <m/>
    <m/>
    <m/>
    <m/>
    <m/>
    <m/>
    <m/>
    <m/>
    <m/>
    <m/>
    <m/>
    <m/>
    <m/>
    <m/>
    <m/>
    <m/>
    <m/>
    <m/>
    <m/>
    <m/>
    <m/>
    <m/>
    <m/>
    <m/>
    <m/>
    <m/>
    <m/>
    <m/>
    <m/>
    <m/>
    <m/>
    <m/>
    <m/>
  </r>
  <r>
    <x v="1"/>
    <s v="Onshore-Offshore Discussions"/>
    <n v="1"/>
    <s v="Weekly/Bi-weekly Meetings/Other Meetings "/>
    <s v="AMI/MAP"/>
    <m/>
    <x v="1"/>
    <s v="COBOL, Teradata"/>
    <s v="SALES"/>
    <s v="Ruben Rodriguez "/>
    <s v="Muawiah Qaimari"/>
    <s v="Swapnil Patil"/>
    <x v="0"/>
    <x v="0"/>
    <s v="Ongoing"/>
    <x v="0"/>
    <m/>
    <m/>
    <m/>
    <m/>
    <m/>
    <m/>
    <m/>
    <m/>
    <m/>
    <m/>
    <m/>
    <n v="10"/>
    <n v="10"/>
    <n v="10"/>
    <n v="10"/>
    <n v="5"/>
    <n v="5"/>
    <n v="2"/>
    <n v="2"/>
    <n v="2"/>
    <n v="2"/>
    <n v="2"/>
    <n v="2"/>
    <n v="2"/>
    <n v="2"/>
    <n v="2"/>
    <m/>
    <m/>
    <m/>
    <m/>
    <m/>
    <m/>
    <m/>
    <m/>
    <m/>
  </r>
  <r>
    <x v="1"/>
    <s v="MWR"/>
    <n v="7"/>
    <s v="MWR  #2006881 CL SMALL BUSINESS REPORT AUTOMATION"/>
    <s v="CL"/>
    <m/>
    <x v="1"/>
    <s v="Cobol, DB2"/>
    <s v="WB-SAMW"/>
    <s v="Ruben Rodriguez "/>
    <s v="Muawiah Qaimari"/>
    <s v="Swapnil Patil"/>
    <x v="0"/>
    <x v="5"/>
    <s v="Nov-22"/>
    <x v="0"/>
    <n v="120"/>
    <m/>
    <m/>
    <m/>
    <m/>
    <m/>
    <m/>
    <m/>
    <m/>
    <m/>
    <m/>
    <m/>
    <m/>
    <m/>
    <n v="40"/>
    <n v="80"/>
    <m/>
    <m/>
    <m/>
    <m/>
    <m/>
    <m/>
    <m/>
    <m/>
    <m/>
    <m/>
    <m/>
    <m/>
    <m/>
    <m/>
    <m/>
    <m/>
    <m/>
    <m/>
    <m/>
  </r>
  <r>
    <x v="0"/>
    <s v="PID"/>
    <n v="7"/>
    <s v="CA 209 overlay with NPA 350 NPA Relief"/>
    <s v="SOFE"/>
    <m/>
    <x v="1"/>
    <s v="Cobol, DB2"/>
    <s v="WB-SAMW"/>
    <s v="Ruben Rodriguez "/>
    <s v="Muawiah Qaimari"/>
    <s v="Swapnil Patil"/>
    <x v="0"/>
    <x v="12"/>
    <s v="Oct-22"/>
    <x v="0"/>
    <n v="140"/>
    <m/>
    <m/>
    <m/>
    <m/>
    <m/>
    <m/>
    <m/>
    <m/>
    <m/>
    <m/>
    <m/>
    <n v="70"/>
    <n v="70"/>
    <n v="70"/>
    <n v="70"/>
    <m/>
    <m/>
    <m/>
    <m/>
    <m/>
    <m/>
    <m/>
    <m/>
    <m/>
    <m/>
    <m/>
    <m/>
    <m/>
    <m/>
    <m/>
    <m/>
    <m/>
    <m/>
    <m/>
  </r>
  <r>
    <x v="0"/>
    <s v="PID"/>
    <n v="7"/>
    <s v="CA 209 overlay with NPA 350 NPA Relief"/>
    <s v="WP"/>
    <m/>
    <x v="1"/>
    <s v="Cobol, DB2"/>
    <s v="WB-SAMW"/>
    <s v="Ruben Rodriguez "/>
    <s v="Muawiah Qaimari"/>
    <s v="Swapnil Patil"/>
    <x v="0"/>
    <x v="12"/>
    <s v="Oct-22"/>
    <x v="0"/>
    <n v="50"/>
    <m/>
    <m/>
    <m/>
    <m/>
    <m/>
    <m/>
    <m/>
    <m/>
    <m/>
    <m/>
    <m/>
    <n v="30"/>
    <n v="30"/>
    <n v="25"/>
    <n v="25"/>
    <m/>
    <m/>
    <m/>
    <m/>
    <m/>
    <m/>
    <m/>
    <m/>
    <m/>
    <m/>
    <m/>
    <m/>
    <m/>
    <m/>
    <m/>
    <m/>
    <m/>
    <m/>
    <m/>
  </r>
  <r>
    <x v="0"/>
    <s v="PID"/>
    <n v="7"/>
    <s v="CA NPA 7070 OVERLAY WITH NEW NPA 369"/>
    <s v="SOFE"/>
    <m/>
    <x v="1"/>
    <s v="Cobol, DB2"/>
    <s v="WB-SAMW"/>
    <s v="Ruben Rodriguez "/>
    <s v="Muawiah Qaimari"/>
    <s v="Swapnil Patil"/>
    <x v="0"/>
    <x v="1"/>
    <s v="Dec-22"/>
    <x v="0"/>
    <n v="140"/>
    <m/>
    <m/>
    <m/>
    <m/>
    <m/>
    <m/>
    <m/>
    <m/>
    <m/>
    <m/>
    <m/>
    <m/>
    <m/>
    <n v="50"/>
    <n v="70"/>
    <n v="20"/>
    <m/>
    <m/>
    <m/>
    <m/>
    <m/>
    <m/>
    <m/>
    <m/>
    <m/>
    <m/>
    <m/>
    <m/>
    <m/>
    <m/>
    <m/>
    <m/>
    <m/>
    <m/>
  </r>
  <r>
    <x v="0"/>
    <s v="PID"/>
    <n v="7"/>
    <s v="CA NPA 7070 OVERLAY WITH NEW NPA 369"/>
    <s v="WP"/>
    <m/>
    <x v="1"/>
    <s v="Cobol, DB2"/>
    <s v="WB-SAMW"/>
    <s v="Ruben Rodriguez "/>
    <s v="Muawiah Qaimari"/>
    <s v="Swapnil Patil"/>
    <x v="0"/>
    <x v="1"/>
    <s v="Dec-22"/>
    <x v="0"/>
    <n v="50"/>
    <m/>
    <m/>
    <m/>
    <m/>
    <m/>
    <m/>
    <m/>
    <m/>
    <m/>
    <m/>
    <m/>
    <m/>
    <m/>
    <m/>
    <n v="40"/>
    <n v="10"/>
    <m/>
    <m/>
    <m/>
    <m/>
    <m/>
    <m/>
    <m/>
    <m/>
    <m/>
    <m/>
    <m/>
    <m/>
    <m/>
    <m/>
    <m/>
    <m/>
    <m/>
    <m/>
  </r>
  <r>
    <x v="1"/>
    <s v="TL Governance"/>
    <n v="7"/>
    <s v="TL-Mgnmt’- Swapnil"/>
    <s v="GRP-WB-SAMW"/>
    <m/>
    <x v="1"/>
    <s v="Cobol, DB2"/>
    <s v="WB-SAMW"/>
    <s v="Ruben Rodriguez "/>
    <s v="Muawiah Qaimari"/>
    <s v="Swapnil Patil"/>
    <x v="0"/>
    <x v="0"/>
    <s v="Ongoing"/>
    <x v="0"/>
    <m/>
    <m/>
    <m/>
    <m/>
    <m/>
    <m/>
    <m/>
    <m/>
    <m/>
    <m/>
    <m/>
    <n v="86"/>
    <n v="86"/>
    <n v="86"/>
    <n v="86"/>
    <n v="86"/>
    <n v="86"/>
    <n v="86"/>
    <n v="86"/>
    <n v="86"/>
    <n v="86"/>
    <n v="86"/>
    <n v="86"/>
    <n v="86"/>
    <n v="86"/>
    <n v="86"/>
    <m/>
    <m/>
    <m/>
    <m/>
    <m/>
    <m/>
    <m/>
    <m/>
    <m/>
  </r>
  <r>
    <x v="1"/>
    <s v="MWR"/>
    <m/>
    <s v="WIN11 Certification"/>
    <s v="TCAM"/>
    <m/>
    <x v="1"/>
    <s v="Cobol, DB2"/>
    <s v="SALES"/>
    <s v="Ruben Rodriguez "/>
    <s v="Muawiah Qaimari"/>
    <s v="Swapnil Patil"/>
    <x v="0"/>
    <x v="9"/>
    <s v="Aug-22"/>
    <x v="0"/>
    <n v="55"/>
    <m/>
    <m/>
    <m/>
    <m/>
    <m/>
    <m/>
    <m/>
    <m/>
    <m/>
    <m/>
    <m/>
    <n v="55"/>
    <m/>
    <m/>
    <m/>
    <m/>
    <m/>
    <m/>
    <m/>
    <m/>
    <m/>
    <m/>
    <m/>
    <m/>
    <m/>
    <m/>
    <m/>
    <m/>
    <m/>
    <m/>
    <m/>
    <m/>
    <m/>
    <m/>
  </r>
  <r>
    <x v="1"/>
    <s v="MWR"/>
    <m/>
    <s v="WIN11 Certification"/>
    <s v="AMI/MAP"/>
    <m/>
    <x v="1"/>
    <s v="COBOL, Teradata"/>
    <s v="SALES"/>
    <s v="Ruben Rodriguez "/>
    <s v="Muawiah Qaimari"/>
    <s v="Swapnil Patil"/>
    <x v="0"/>
    <x v="9"/>
    <s v="Aug-22"/>
    <x v="0"/>
    <n v="55"/>
    <m/>
    <m/>
    <m/>
    <m/>
    <m/>
    <m/>
    <m/>
    <m/>
    <m/>
    <m/>
    <m/>
    <n v="55"/>
    <m/>
    <m/>
    <m/>
    <m/>
    <m/>
    <m/>
    <m/>
    <m/>
    <m/>
    <m/>
    <m/>
    <m/>
    <m/>
    <m/>
    <m/>
    <m/>
    <m/>
    <m/>
    <m/>
    <m/>
    <m/>
    <m/>
  </r>
  <r>
    <x v="0"/>
    <s v="PID"/>
    <m/>
    <s v="PMT 512009, PID 420483,DCC RET 8716 TCAM (AIT) "/>
    <s v="TCAM"/>
    <m/>
    <x v="1"/>
    <s v="Cobol, DB2"/>
    <s v="SALES"/>
    <s v="Ruben Rodriguez "/>
    <s v="Muawiah Qaimari"/>
    <s v="Swapnil Patil"/>
    <x v="0"/>
    <x v="11"/>
    <s v="Dec-23"/>
    <x v="0"/>
    <n v="2835"/>
    <m/>
    <m/>
    <m/>
    <m/>
    <m/>
    <m/>
    <m/>
    <m/>
    <m/>
    <m/>
    <m/>
    <m/>
    <m/>
    <m/>
    <m/>
    <m/>
    <m/>
    <m/>
    <m/>
    <m/>
    <n v="225"/>
    <n v="270"/>
    <n v="270"/>
    <n v="270"/>
    <n v="270"/>
    <n v="270"/>
    <n v="270"/>
    <n v="270"/>
    <n v="360"/>
    <n v="360"/>
    <m/>
    <m/>
    <m/>
    <m/>
  </r>
  <r>
    <x v="1"/>
    <s v="MWR"/>
    <m/>
    <s v="CHG000007787048 &amp; CHG000007786970 DR Exercise "/>
    <s v="BOSS-PAC"/>
    <m/>
    <x v="1"/>
    <s v="PL1, IMS-DB, IMS-DC"/>
    <s v="BOSS-PAC"/>
    <s v="James Radtke"/>
    <s v="Christine Moretti"/>
    <s v="Kushagra Mathur"/>
    <x v="0"/>
    <x v="6"/>
    <s v="Sep-22"/>
    <x v="0"/>
    <n v="80"/>
    <m/>
    <m/>
    <m/>
    <m/>
    <m/>
    <m/>
    <m/>
    <m/>
    <m/>
    <m/>
    <m/>
    <n v="20"/>
    <n v="60"/>
    <m/>
    <m/>
    <m/>
    <m/>
    <m/>
    <m/>
    <m/>
    <m/>
    <m/>
    <m/>
    <m/>
    <m/>
    <m/>
    <m/>
    <m/>
    <m/>
    <m/>
    <m/>
    <m/>
    <m/>
    <m/>
  </r>
  <r>
    <x v="1"/>
    <s v="MWR"/>
    <m/>
    <s v="CHG000007880976 -  Stop Legal Hold Updates"/>
    <s v="BOSS-PAC"/>
    <m/>
    <x v="1"/>
    <s v="PL1, IMS-DB, IMS-DC"/>
    <s v="BOSS-PAC"/>
    <s v="James Radtke"/>
    <s v="Christine Moretti"/>
    <s v="Kushagra Mathur"/>
    <x v="0"/>
    <x v="12"/>
    <s v="Oct-22"/>
    <x v="0"/>
    <n v="60"/>
    <m/>
    <m/>
    <m/>
    <m/>
    <m/>
    <m/>
    <m/>
    <m/>
    <m/>
    <m/>
    <m/>
    <m/>
    <n v="30"/>
    <n v="30"/>
    <m/>
    <m/>
    <m/>
    <m/>
    <m/>
    <m/>
    <m/>
    <m/>
    <m/>
    <m/>
    <m/>
    <m/>
    <m/>
    <m/>
    <m/>
    <m/>
    <m/>
    <m/>
    <m/>
    <m/>
  </r>
  <r>
    <x v="1"/>
    <s v="MWR"/>
    <m/>
    <s v="MWR#1952865 OSUITS"/>
    <s v="BOSS-PAC"/>
    <m/>
    <x v="1"/>
    <s v="PL1, IMS-DB, IMS-DC"/>
    <s v="BOSS-PAC"/>
    <s v="James Radtke"/>
    <s v="Christine Moretti"/>
    <s v="Kushagra Mathur"/>
    <x v="0"/>
    <x v="13"/>
    <s v="Jan-23"/>
    <x v="0"/>
    <n v="320"/>
    <m/>
    <m/>
    <m/>
    <m/>
    <m/>
    <m/>
    <m/>
    <m/>
    <m/>
    <m/>
    <m/>
    <m/>
    <m/>
    <n v="50"/>
    <n v="50"/>
    <n v="100"/>
    <n v="30"/>
    <n v="60"/>
    <n v="30"/>
    <m/>
    <m/>
    <m/>
    <m/>
    <m/>
    <m/>
    <m/>
    <m/>
    <m/>
    <m/>
    <m/>
    <m/>
    <m/>
    <m/>
    <m/>
  </r>
  <r>
    <x v="1"/>
    <s v="MWR"/>
    <m/>
    <s v="CHG000007884872 Oracle Database Upgrade 12c to 19c"/>
    <s v="UPS-EMS"/>
    <m/>
    <x v="0"/>
    <s v="Java"/>
    <s v="Usage-UPS"/>
    <s v="Greg Painter"/>
    <s v="Muawiah Qaimari"/>
    <s v="Kushagra Mathur"/>
    <x v="0"/>
    <x v="5"/>
    <s v="Nov-22"/>
    <x v="0"/>
    <n v="80"/>
    <m/>
    <m/>
    <m/>
    <m/>
    <m/>
    <m/>
    <m/>
    <m/>
    <m/>
    <m/>
    <m/>
    <m/>
    <m/>
    <n v="40"/>
    <n v="40"/>
    <m/>
    <m/>
    <m/>
    <m/>
    <m/>
    <m/>
    <m/>
    <m/>
    <m/>
    <m/>
    <m/>
    <m/>
    <m/>
    <m/>
    <m/>
    <m/>
    <m/>
    <m/>
    <m/>
  </r>
  <r>
    <x v="1"/>
    <s v="MWR"/>
    <m/>
    <s v="Migration of ORA2DRDAGW to new servers"/>
    <s v="UPS-EMS"/>
    <m/>
    <x v="0"/>
    <s v="Java"/>
    <s v="Usage-UPS"/>
    <s v="Greg Painter"/>
    <s v="Muawiah Qaimari"/>
    <s v="Kushagra Mathur"/>
    <x v="0"/>
    <x v="12"/>
    <s v="Oct-22"/>
    <x v="0"/>
    <n v="50"/>
    <m/>
    <m/>
    <m/>
    <m/>
    <m/>
    <m/>
    <m/>
    <m/>
    <m/>
    <m/>
    <m/>
    <m/>
    <n v="20"/>
    <n v="30"/>
    <m/>
    <m/>
    <m/>
    <m/>
    <m/>
    <m/>
    <m/>
    <m/>
    <m/>
    <m/>
    <m/>
    <m/>
    <m/>
    <m/>
    <m/>
    <m/>
    <m/>
    <m/>
    <m/>
    <m/>
  </r>
  <r>
    <x v="1"/>
    <s v="MWR"/>
    <m/>
    <s v="St Louis 2022 MIT Mainframe DR Exercise"/>
    <s v="UPS-EMS"/>
    <m/>
    <x v="0"/>
    <s v="Java"/>
    <s v="Usage-UPS"/>
    <s v="Greg Painter"/>
    <s v="Muawiah Qaimari"/>
    <s v="Kushagra Mathur"/>
    <x v="0"/>
    <x v="6"/>
    <s v="Sep-22"/>
    <x v="0"/>
    <n v="35"/>
    <m/>
    <m/>
    <m/>
    <m/>
    <m/>
    <m/>
    <m/>
    <m/>
    <m/>
    <m/>
    <m/>
    <m/>
    <n v="35"/>
    <m/>
    <m/>
    <m/>
    <m/>
    <m/>
    <m/>
    <m/>
    <m/>
    <m/>
    <m/>
    <m/>
    <m/>
    <m/>
    <m/>
    <m/>
    <m/>
    <m/>
    <m/>
    <m/>
    <m/>
    <m/>
  </r>
  <r>
    <x v="1"/>
    <s v="MWR"/>
    <m/>
    <s v="St Louis 2022 MIT Mainframe DR Exercise"/>
    <s v="SAFARI-MF"/>
    <m/>
    <x v="1"/>
    <s v="Cobol, DB2"/>
    <s v="CARE-MF"/>
    <s v="James Koernig"/>
    <s v="Christine Moretti"/>
    <s v="Kushagra Mathur"/>
    <x v="0"/>
    <x v="6"/>
    <s v="Sep-22"/>
    <x v="0"/>
    <n v="25"/>
    <m/>
    <m/>
    <m/>
    <m/>
    <m/>
    <m/>
    <m/>
    <m/>
    <m/>
    <m/>
    <m/>
    <m/>
    <n v="25"/>
    <m/>
    <m/>
    <m/>
    <m/>
    <m/>
    <m/>
    <m/>
    <m/>
    <m/>
    <m/>
    <m/>
    <m/>
    <m/>
    <m/>
    <m/>
    <m/>
    <m/>
    <m/>
    <m/>
    <m/>
    <m/>
  </r>
  <r>
    <x v="1"/>
    <s v="MWR"/>
    <m/>
    <s v="St Louis 2022 MIT Mainframe DR Exercise"/>
    <s v="RRS"/>
    <m/>
    <x v="1"/>
    <s v="Cobol, DB2"/>
    <s v="CARE-MF"/>
    <s v="James Koernig"/>
    <s v="Christine Moretti"/>
    <s v="Kushagra Mathur"/>
    <x v="0"/>
    <x v="5"/>
    <s v="Nov-22"/>
    <x v="0"/>
    <n v="25"/>
    <m/>
    <m/>
    <m/>
    <m/>
    <m/>
    <m/>
    <m/>
    <m/>
    <m/>
    <m/>
    <m/>
    <m/>
    <m/>
    <m/>
    <n v="25"/>
    <m/>
    <m/>
    <m/>
    <m/>
    <m/>
    <m/>
    <m/>
    <m/>
    <m/>
    <m/>
    <m/>
    <m/>
    <m/>
    <m/>
    <m/>
    <m/>
    <m/>
    <m/>
    <m/>
  </r>
  <r>
    <x v="1"/>
    <s v="MWR"/>
    <m/>
    <s v=" Dallas 2022 MIT Mainframe DR Exercise"/>
    <s v="CE"/>
    <m/>
    <x v="1"/>
    <s v="Cobol, DB2"/>
    <s v="WB-BPP1"/>
    <s v="Ruben Rodriguez "/>
    <s v="Muawiah Qaimari"/>
    <s v="Rakesh Koli"/>
    <x v="0"/>
    <x v="5"/>
    <s v="Nov-22"/>
    <x v="0"/>
    <n v="10"/>
    <m/>
    <m/>
    <m/>
    <m/>
    <m/>
    <m/>
    <m/>
    <m/>
    <m/>
    <m/>
    <m/>
    <m/>
    <m/>
    <m/>
    <n v="10"/>
    <m/>
    <m/>
    <m/>
    <m/>
    <m/>
    <m/>
    <m/>
    <m/>
    <m/>
    <m/>
    <m/>
    <m/>
    <m/>
    <m/>
    <m/>
    <m/>
    <m/>
    <m/>
    <m/>
  </r>
  <r>
    <x v="1"/>
    <s v="MWR"/>
    <m/>
    <s v=" Dallas 2022 MIT Mainframe DR Exercise"/>
    <s v="CRIS ASBS-MF"/>
    <m/>
    <x v="1"/>
    <s v="Cobol, DB2"/>
    <s v="SW-CRIS-Billing "/>
    <s v="Ruben Rodriguez "/>
    <s v="Muawiah Qaimari"/>
    <s v="Kushagra Mathur"/>
    <x v="0"/>
    <x v="5"/>
    <s v="Nov-22"/>
    <x v="0"/>
    <n v="15"/>
    <m/>
    <m/>
    <m/>
    <m/>
    <m/>
    <m/>
    <m/>
    <m/>
    <m/>
    <m/>
    <m/>
    <m/>
    <m/>
    <m/>
    <n v="15"/>
    <m/>
    <m/>
    <m/>
    <m/>
    <m/>
    <m/>
    <m/>
    <m/>
    <m/>
    <m/>
    <m/>
    <m/>
    <m/>
    <m/>
    <m/>
    <m/>
    <m/>
    <m/>
    <m/>
  </r>
  <r>
    <x v="1"/>
    <s v="MWR"/>
    <m/>
    <s v=" Dallas 2022 MIT Mainframe DR Exercise"/>
    <s v="CRIS Downstream"/>
    <m/>
    <x v="1"/>
    <s v="Cobol, DB2"/>
    <s v="SW-CRIS-Billing "/>
    <s v="Ruben Rodriguez "/>
    <s v="Muawiah Qaimari"/>
    <s v="Kushagra Mathur"/>
    <x v="0"/>
    <x v="5"/>
    <s v="Nov-22"/>
    <x v="0"/>
    <n v="15"/>
    <m/>
    <m/>
    <m/>
    <m/>
    <m/>
    <m/>
    <m/>
    <m/>
    <m/>
    <m/>
    <m/>
    <m/>
    <m/>
    <m/>
    <n v="15"/>
    <m/>
    <m/>
    <m/>
    <m/>
    <m/>
    <m/>
    <m/>
    <m/>
    <m/>
    <m/>
    <m/>
    <m/>
    <m/>
    <m/>
    <m/>
    <m/>
    <m/>
    <m/>
    <m/>
  </r>
  <r>
    <x v="1"/>
    <s v="MWR"/>
    <m/>
    <s v=" Dallas 2022 MIT Mainframe DR Exercise"/>
    <s v="CRIS Studies"/>
    <m/>
    <x v="1"/>
    <s v="Cobol, DB2"/>
    <s v="SW-CRIS-Billing "/>
    <s v="Ruben Rodriguez "/>
    <s v="Muawiah Qaimari"/>
    <s v="Kushagra Mathur"/>
    <x v="0"/>
    <x v="5"/>
    <s v="Nov-22"/>
    <x v="0"/>
    <n v="15"/>
    <m/>
    <m/>
    <m/>
    <m/>
    <m/>
    <m/>
    <m/>
    <m/>
    <m/>
    <m/>
    <m/>
    <m/>
    <m/>
    <m/>
    <n v="15"/>
    <m/>
    <m/>
    <m/>
    <m/>
    <m/>
    <m/>
    <m/>
    <m/>
    <m/>
    <m/>
    <m/>
    <m/>
    <m/>
    <m/>
    <m/>
    <m/>
    <m/>
    <m/>
    <m/>
  </r>
  <r>
    <x v="1"/>
    <s v="MWR"/>
    <m/>
    <s v=" Dallas 2022 MIT Mainframe DR Exercise"/>
    <s v="CRIS Services"/>
    <m/>
    <x v="1"/>
    <s v="Cobol, IMS-DB"/>
    <s v="SW-CRIS-Billing "/>
    <s v="Ruben Rodriguez "/>
    <s v="Muawiah Qaimari"/>
    <s v="Kushagra Mathur"/>
    <x v="0"/>
    <x v="5"/>
    <s v="Nov-22"/>
    <x v="0"/>
    <n v="25"/>
    <m/>
    <m/>
    <m/>
    <m/>
    <m/>
    <m/>
    <m/>
    <m/>
    <m/>
    <m/>
    <m/>
    <m/>
    <m/>
    <m/>
    <n v="25"/>
    <m/>
    <m/>
    <m/>
    <m/>
    <m/>
    <m/>
    <m/>
    <m/>
    <m/>
    <m/>
    <m/>
    <m/>
    <m/>
    <m/>
    <m/>
    <m/>
    <m/>
    <m/>
    <m/>
  </r>
  <r>
    <x v="0"/>
    <s v="PID"/>
    <n v="3"/>
    <s v=" PMT 507236, 413009 E911-SW project"/>
    <s v="InstaRate"/>
    <s v="Green - SR YTS. Capacity issue due to heavy pipeline for R23.06 and R23.11 "/>
    <x v="1"/>
    <s v="Cobol, DB2"/>
    <s v="SW-CRIS"/>
    <s v="Ruben Rodriguez "/>
    <s v="Muawiah Qaimari"/>
    <s v="Istiyaqahmed Shaikh"/>
    <x v="2"/>
    <x v="10"/>
    <s v="Nov-23"/>
    <x v="0"/>
    <n v="150"/>
    <m/>
    <m/>
    <m/>
    <m/>
    <m/>
    <m/>
    <m/>
    <m/>
    <m/>
    <m/>
    <m/>
    <m/>
    <m/>
    <m/>
    <m/>
    <m/>
    <m/>
    <m/>
    <n v="5"/>
    <n v="5"/>
    <n v="5"/>
    <n v="25"/>
    <n v="25"/>
    <n v="25"/>
    <n v="25"/>
    <n v="25"/>
    <n v="10"/>
    <m/>
    <m/>
    <m/>
    <m/>
    <m/>
    <m/>
    <m/>
  </r>
  <r>
    <x v="1"/>
    <s v="MWR"/>
    <m/>
    <s v="DX615 Compress/Uncompress not functioning properly with CN0E"/>
    <s v="CRIS Services"/>
    <m/>
    <x v="1"/>
    <s v="Cobol, IMS-DB"/>
    <s v="SW-CRIS-Billing "/>
    <s v="Ruben Rodriguez "/>
    <s v="Muawiah Qaimari"/>
    <s v="Kushagra Mathur"/>
    <x v="0"/>
    <x v="8"/>
    <s v="TBD"/>
    <x v="1"/>
    <m/>
    <m/>
    <m/>
    <m/>
    <m/>
    <m/>
    <m/>
    <m/>
    <m/>
    <m/>
    <m/>
    <m/>
    <m/>
    <m/>
    <m/>
    <m/>
    <m/>
    <m/>
    <m/>
    <m/>
    <m/>
    <m/>
    <m/>
    <m/>
    <m/>
    <m/>
    <m/>
    <m/>
    <m/>
    <m/>
    <m/>
    <m/>
    <m/>
    <m/>
    <m/>
  </r>
  <r>
    <x v="1"/>
    <s v="MWR"/>
    <m/>
    <s v="St Louis 2022 MIT Mainframe DR Exercise"/>
    <s v="CR"/>
    <m/>
    <x v="1"/>
    <s v="Cobol, DB2"/>
    <s v="WB-BPP1"/>
    <s v="Ruben Rodriguez "/>
    <s v="Muawiah Qaimari"/>
    <s v="Rakesh Koli"/>
    <x v="0"/>
    <x v="6"/>
    <s v="Sep-22"/>
    <x v="0"/>
    <n v="30"/>
    <m/>
    <m/>
    <m/>
    <m/>
    <m/>
    <m/>
    <m/>
    <m/>
    <m/>
    <m/>
    <m/>
    <m/>
    <n v="30"/>
    <m/>
    <m/>
    <m/>
    <m/>
    <m/>
    <m/>
    <m/>
    <m/>
    <m/>
    <m/>
    <m/>
    <m/>
    <m/>
    <m/>
    <m/>
    <m/>
    <m/>
    <m/>
    <m/>
    <m/>
    <m/>
  </r>
  <r>
    <x v="1"/>
    <s v="MWR"/>
    <m/>
    <s v="St Louis 2022 MIT Mainframe DR Exercise"/>
    <s v="AGG"/>
    <m/>
    <x v="1"/>
    <s v="Cobol, DB2"/>
    <s v="WB-BPP1"/>
    <s v="Ruben Rodriguez "/>
    <s v="Muawiah Qaimari"/>
    <s v="Rakesh Koli"/>
    <x v="0"/>
    <x v="6"/>
    <s v="Sep-22"/>
    <x v="0"/>
    <n v="30"/>
    <m/>
    <m/>
    <m/>
    <m/>
    <m/>
    <m/>
    <m/>
    <m/>
    <m/>
    <m/>
    <m/>
    <m/>
    <n v="30"/>
    <m/>
    <m/>
    <m/>
    <m/>
    <m/>
    <m/>
    <m/>
    <m/>
    <m/>
    <m/>
    <m/>
    <m/>
    <m/>
    <m/>
    <m/>
    <m/>
    <m/>
    <m/>
    <m/>
    <m/>
    <m/>
  </r>
  <r>
    <x v="1"/>
    <s v="MWR"/>
    <m/>
    <s v="St Louis 2022 MIT Mainframe DR Exercise"/>
    <s v="ED"/>
    <m/>
    <x v="1"/>
    <s v="Cobol, DB2"/>
    <s v="WB-BPP1"/>
    <s v="Ruben Rodriguez "/>
    <s v="Muawiah Qaimari"/>
    <s v="Rakesh Koli"/>
    <x v="0"/>
    <x v="6"/>
    <s v="Sep-22"/>
    <x v="0"/>
    <n v="30"/>
    <m/>
    <m/>
    <m/>
    <m/>
    <m/>
    <m/>
    <m/>
    <m/>
    <m/>
    <m/>
    <m/>
    <m/>
    <n v="30"/>
    <m/>
    <m/>
    <m/>
    <m/>
    <m/>
    <m/>
    <m/>
    <m/>
    <m/>
    <m/>
    <m/>
    <m/>
    <m/>
    <m/>
    <m/>
    <m/>
    <m/>
    <m/>
    <m/>
    <m/>
    <m/>
  </r>
  <r>
    <x v="1"/>
    <s v="MWR"/>
    <m/>
    <s v="St Louis 2022 MIT Mainframe DR Exercise"/>
    <s v="T&amp;S"/>
    <m/>
    <x v="1"/>
    <s v="Cobol, DB2"/>
    <s v="WB-BPP1"/>
    <s v="Ruben Rodriguez "/>
    <s v="Muawiah Qaimari"/>
    <s v="Rakesh Koli"/>
    <x v="0"/>
    <x v="6"/>
    <s v="Sep-22"/>
    <x v="0"/>
    <n v="30"/>
    <m/>
    <m/>
    <m/>
    <m/>
    <m/>
    <m/>
    <m/>
    <m/>
    <m/>
    <m/>
    <m/>
    <m/>
    <n v="30"/>
    <m/>
    <m/>
    <m/>
    <m/>
    <m/>
    <m/>
    <m/>
    <m/>
    <m/>
    <m/>
    <m/>
    <m/>
    <m/>
    <m/>
    <m/>
    <m/>
    <m/>
    <m/>
    <m/>
    <m/>
    <m/>
  </r>
  <r>
    <x v="1"/>
    <s v="MWR"/>
    <m/>
    <s v="St Louis 2022 MIT Mainframe DR Exercise"/>
    <s v="DIAL"/>
    <m/>
    <x v="1"/>
    <s v="Cobol, DB2"/>
    <s v="WB-BPP1"/>
    <s v="Ruben Rodriguez "/>
    <s v="Muawiah Qaimari"/>
    <s v="Rakesh Koli"/>
    <x v="0"/>
    <x v="6"/>
    <s v="Sep-22"/>
    <x v="0"/>
    <n v="30"/>
    <m/>
    <m/>
    <m/>
    <m/>
    <m/>
    <m/>
    <m/>
    <m/>
    <m/>
    <m/>
    <m/>
    <m/>
    <n v="30"/>
    <m/>
    <m/>
    <m/>
    <m/>
    <m/>
    <m/>
    <m/>
    <m/>
    <m/>
    <m/>
    <m/>
    <m/>
    <m/>
    <m/>
    <m/>
    <m/>
    <m/>
    <m/>
    <m/>
    <m/>
    <m/>
  </r>
  <r>
    <x v="1"/>
    <s v="MWR"/>
    <m/>
    <s v="St Louis 2022 MIT Mainframe DR Exercise"/>
    <s v="BPPO"/>
    <m/>
    <x v="1"/>
    <s v="Cobol, DB2"/>
    <s v="WB-BPP1"/>
    <s v="Ruben Rodriguez "/>
    <s v="Muawiah Qaimari"/>
    <s v="Rakesh Koli"/>
    <x v="0"/>
    <x v="6"/>
    <s v="Sep-22"/>
    <x v="0"/>
    <n v="30"/>
    <m/>
    <m/>
    <m/>
    <m/>
    <m/>
    <m/>
    <m/>
    <m/>
    <m/>
    <m/>
    <m/>
    <m/>
    <n v="30"/>
    <m/>
    <m/>
    <m/>
    <m/>
    <m/>
    <m/>
    <m/>
    <m/>
    <m/>
    <m/>
    <m/>
    <m/>
    <m/>
    <m/>
    <m/>
    <m/>
    <m/>
    <m/>
    <m/>
    <m/>
    <m/>
  </r>
  <r>
    <x v="1"/>
    <s v="MWR"/>
    <m/>
    <s v="St Louis 2022 MIT Mainframe DR Exercise"/>
    <s v="CSOS"/>
    <m/>
    <x v="1"/>
    <s v="Cobol, DB2"/>
    <s v="WB-BPP1"/>
    <s v="Ruben Rodriguez "/>
    <s v="Muawiah Qaimari"/>
    <s v="Rakesh Koli"/>
    <x v="0"/>
    <x v="6"/>
    <s v="Sep-22"/>
    <x v="0"/>
    <n v="30"/>
    <m/>
    <m/>
    <m/>
    <m/>
    <m/>
    <m/>
    <m/>
    <m/>
    <m/>
    <m/>
    <m/>
    <m/>
    <n v="30"/>
    <m/>
    <m/>
    <m/>
    <m/>
    <m/>
    <m/>
    <m/>
    <m/>
    <m/>
    <m/>
    <m/>
    <m/>
    <m/>
    <m/>
    <m/>
    <m/>
    <m/>
    <m/>
    <m/>
    <m/>
    <m/>
  </r>
  <r>
    <x v="1"/>
    <s v="MWR"/>
    <m/>
    <s v="St Louis 2022 MIT Mainframe DR Exercise"/>
    <s v="PRDB"/>
    <m/>
    <x v="1"/>
    <s v="Cobol, DB2"/>
    <s v="WB-BPP1"/>
    <s v="Ruben Rodriguez "/>
    <s v="Muawiah Qaimari"/>
    <s v="Rakesh Koli"/>
    <x v="0"/>
    <x v="6"/>
    <s v="Sep-22"/>
    <x v="0"/>
    <n v="30"/>
    <m/>
    <m/>
    <m/>
    <m/>
    <m/>
    <m/>
    <m/>
    <m/>
    <m/>
    <m/>
    <m/>
    <m/>
    <n v="30"/>
    <m/>
    <m/>
    <m/>
    <m/>
    <m/>
    <m/>
    <m/>
    <m/>
    <m/>
    <m/>
    <m/>
    <m/>
    <m/>
    <m/>
    <m/>
    <m/>
    <m/>
    <m/>
    <m/>
    <m/>
    <m/>
  </r>
  <r>
    <x v="1"/>
    <s v="MWR"/>
    <m/>
    <s v="St Louis 2022 MIT Mainframe DR Exercise"/>
    <s v="SD/SU"/>
    <m/>
    <x v="1"/>
    <s v="Cobol, DB2"/>
    <s v="WB-BPP1"/>
    <s v="Ruben Rodriguez "/>
    <s v="Muawiah Qaimari"/>
    <s v="Rakesh Koli"/>
    <x v="0"/>
    <x v="6"/>
    <s v="Sep-22"/>
    <x v="0"/>
    <n v="30"/>
    <m/>
    <m/>
    <m/>
    <m/>
    <m/>
    <m/>
    <m/>
    <m/>
    <m/>
    <m/>
    <m/>
    <m/>
    <n v="30"/>
    <m/>
    <m/>
    <m/>
    <m/>
    <m/>
    <m/>
    <m/>
    <m/>
    <m/>
    <m/>
    <m/>
    <m/>
    <m/>
    <m/>
    <m/>
    <m/>
    <m/>
    <m/>
    <m/>
    <m/>
    <m/>
  </r>
  <r>
    <x v="1"/>
    <s v="MWR"/>
    <m/>
    <s v="St Louis 2022 MIT Mainframe DR Exercise"/>
    <s v="RTM"/>
    <m/>
    <x v="1"/>
    <s v="Cobol, DB2"/>
    <s v="WB-BPP1"/>
    <s v="Ruben Rodriguez "/>
    <s v="Muawiah Qaimari"/>
    <s v="Rakesh Koli"/>
    <x v="0"/>
    <x v="6"/>
    <s v="Sep-22"/>
    <x v="0"/>
    <n v="30"/>
    <m/>
    <m/>
    <m/>
    <m/>
    <m/>
    <m/>
    <m/>
    <m/>
    <m/>
    <m/>
    <m/>
    <m/>
    <n v="30"/>
    <m/>
    <m/>
    <m/>
    <m/>
    <m/>
    <m/>
    <m/>
    <m/>
    <m/>
    <m/>
    <m/>
    <m/>
    <m/>
    <m/>
    <m/>
    <m/>
    <m/>
    <m/>
    <m/>
    <m/>
    <m/>
  </r>
  <r>
    <x v="1"/>
    <s v="MWR"/>
    <m/>
    <s v="St Louis 2022 MIT Mainframe DR Exercise"/>
    <s v="BDI"/>
    <m/>
    <x v="1"/>
    <s v="Cobol, DB2"/>
    <s v="WB-BPP1"/>
    <s v="Ruben Rodriguez "/>
    <s v="Muawiah Qaimari"/>
    <s v="Rakesh Koli"/>
    <x v="0"/>
    <x v="6"/>
    <s v="Sep-22"/>
    <x v="0"/>
    <n v="30"/>
    <m/>
    <m/>
    <m/>
    <m/>
    <m/>
    <m/>
    <m/>
    <m/>
    <m/>
    <m/>
    <m/>
    <m/>
    <n v="30"/>
    <m/>
    <m/>
    <m/>
    <m/>
    <m/>
    <m/>
    <m/>
    <m/>
    <m/>
    <m/>
    <m/>
    <m/>
    <m/>
    <m/>
    <m/>
    <m/>
    <m/>
    <m/>
    <m/>
    <m/>
    <m/>
  </r>
  <r>
    <x v="1"/>
    <s v="MWR"/>
    <m/>
    <s v="St Louis 2022 MIT Mainframe DR Exercise"/>
    <s v="ETI"/>
    <m/>
    <x v="1"/>
    <s v="Cobol, DB2"/>
    <s v="WB-BPP1"/>
    <s v="Ruben Rodriguez "/>
    <s v="Muawiah Qaimari"/>
    <s v="Rakesh Koli"/>
    <x v="0"/>
    <x v="6"/>
    <s v="Sep-22"/>
    <x v="0"/>
    <n v="30"/>
    <m/>
    <m/>
    <m/>
    <m/>
    <m/>
    <m/>
    <m/>
    <m/>
    <m/>
    <m/>
    <m/>
    <m/>
    <n v="30"/>
    <m/>
    <m/>
    <m/>
    <m/>
    <m/>
    <m/>
    <m/>
    <m/>
    <m/>
    <m/>
    <m/>
    <m/>
    <m/>
    <m/>
    <m/>
    <m/>
    <m/>
    <m/>
    <m/>
    <m/>
    <m/>
  </r>
  <r>
    <x v="1"/>
    <s v="MWR"/>
    <m/>
    <s v="Dallas 2022 MIT Mainframe DR Exercise"/>
    <s v="ED"/>
    <m/>
    <x v="1"/>
    <s v="Cobol, DB2"/>
    <s v="WB-BPP1"/>
    <s v="Ruben Rodriguez "/>
    <s v="Muawiah Qaimari"/>
    <s v="Rakesh Koli"/>
    <x v="0"/>
    <x v="5"/>
    <s v="Nov-22"/>
    <x v="0"/>
    <n v="30"/>
    <m/>
    <m/>
    <m/>
    <m/>
    <m/>
    <m/>
    <m/>
    <m/>
    <m/>
    <m/>
    <m/>
    <m/>
    <m/>
    <m/>
    <n v="30"/>
    <m/>
    <m/>
    <m/>
    <m/>
    <m/>
    <m/>
    <m/>
    <m/>
    <m/>
    <m/>
    <m/>
    <m/>
    <m/>
    <m/>
    <m/>
    <m/>
    <m/>
    <m/>
    <m/>
  </r>
  <r>
    <x v="0"/>
    <s v="PID"/>
    <n v="3"/>
    <s v=" PMT 507236, 413009 E911-SW project"/>
    <s v="Miscellaneous Rating"/>
    <s v="Green - SR YTS. Capacity issue due to heavy pipeline for R23.06 and R23.11 "/>
    <x v="1"/>
    <s v="Cobol, DB2"/>
    <s v="SW-CRIS"/>
    <s v="Ruben Rodriguez "/>
    <s v="Muawiah Qaimari"/>
    <s v="Istiyaqahmed Shaikh"/>
    <x v="2"/>
    <x v="10"/>
    <s v="Nov-23"/>
    <x v="0"/>
    <n v="150"/>
    <m/>
    <m/>
    <m/>
    <m/>
    <m/>
    <m/>
    <m/>
    <m/>
    <m/>
    <m/>
    <m/>
    <m/>
    <m/>
    <m/>
    <m/>
    <m/>
    <m/>
    <m/>
    <n v="5"/>
    <n v="5"/>
    <n v="5"/>
    <n v="25"/>
    <n v="25"/>
    <n v="25"/>
    <n v="25"/>
    <n v="25"/>
    <n v="10"/>
    <m/>
    <m/>
    <m/>
    <m/>
    <m/>
    <m/>
    <m/>
  </r>
  <r>
    <x v="0"/>
    <s v="PID"/>
    <n v="6"/>
    <s v=" PMT 507236, 413009 E911-SW project"/>
    <s v="CRIS ADST"/>
    <s v="Green - SR YTS. Capacity issue due to heavy pipeline for R23.06 and R23.11 "/>
    <x v="1"/>
    <s v="Cobol, IMS-DB"/>
    <s v="SW-CRIS"/>
    <s v="Ruben Rodriguez "/>
    <s v="Muawiah Qaimari"/>
    <s v="Istiyaqahmed Shaikh"/>
    <x v="2"/>
    <x v="10"/>
    <s v="Nov-23"/>
    <x v="0"/>
    <n v="150"/>
    <m/>
    <m/>
    <m/>
    <m/>
    <m/>
    <m/>
    <m/>
    <m/>
    <m/>
    <m/>
    <m/>
    <m/>
    <m/>
    <m/>
    <m/>
    <m/>
    <m/>
    <m/>
    <n v="5"/>
    <n v="5"/>
    <n v="5"/>
    <n v="25"/>
    <n v="25"/>
    <n v="25"/>
    <n v="25"/>
    <n v="25"/>
    <n v="10"/>
    <m/>
    <m/>
    <m/>
    <m/>
    <m/>
    <m/>
    <m/>
  </r>
  <r>
    <x v="1"/>
    <s v="SMB"/>
    <n v="1"/>
    <s v="2021670-PR - change Verizon NDM to SFG"/>
    <s v="PR"/>
    <s v="On Track"/>
    <x v="1"/>
    <s v="Cobol, DB2"/>
    <s v="JW"/>
    <s v="Ruben Rodriguez "/>
    <s v="Muawiah Qaimari"/>
    <s v="Ashish Ranjan"/>
    <x v="1"/>
    <x v="14"/>
    <s v="Apr-23"/>
    <x v="0"/>
    <n v="180"/>
    <m/>
    <m/>
    <m/>
    <m/>
    <m/>
    <m/>
    <m/>
    <m/>
    <m/>
    <m/>
    <m/>
    <m/>
    <m/>
    <m/>
    <m/>
    <m/>
    <n v="20"/>
    <n v="10"/>
    <n v="75"/>
    <n v="75"/>
    <m/>
    <m/>
    <m/>
    <m/>
    <m/>
    <m/>
    <m/>
    <m/>
    <m/>
    <m/>
    <m/>
    <m/>
    <m/>
    <m/>
  </r>
  <r>
    <x v="1"/>
    <s v="SMB"/>
    <n v="1"/>
    <s v="2023192 TCAM DB Upgrade Needed - Oracle v 12c to 19c "/>
    <s v="TCAM"/>
    <m/>
    <x v="1"/>
    <s v="Cobol, DB2"/>
    <s v="SALES"/>
    <s v="Ruben Rodriguez "/>
    <s v="Muawiah Qaimari"/>
    <s v="Swapnil Patil"/>
    <x v="0"/>
    <x v="3"/>
    <s v="On hold"/>
    <x v="1"/>
    <n v="280"/>
    <m/>
    <m/>
    <m/>
    <m/>
    <m/>
    <m/>
    <m/>
    <m/>
    <m/>
    <m/>
    <m/>
    <m/>
    <m/>
    <m/>
    <m/>
    <m/>
    <m/>
    <n v="150"/>
    <n v="130"/>
    <m/>
    <m/>
    <m/>
    <m/>
    <m/>
    <m/>
    <m/>
    <m/>
    <m/>
    <m/>
    <m/>
    <m/>
    <m/>
    <m/>
    <m/>
  </r>
  <r>
    <x v="1"/>
    <s v="MWR"/>
    <m/>
    <s v="St Louis 2022 MIT Mainframe DR Exercise"/>
    <s v="TCAM"/>
    <m/>
    <x v="1"/>
    <s v="Cobol, DB2"/>
    <s v="SALES"/>
    <s v="Ruben Rodriguez "/>
    <s v="Muawiah Qaimari"/>
    <s v="Swapnil Patil"/>
    <x v="0"/>
    <x v="6"/>
    <s v="Sep-22"/>
    <x v="0"/>
    <n v="35"/>
    <m/>
    <m/>
    <m/>
    <m/>
    <m/>
    <m/>
    <m/>
    <m/>
    <m/>
    <m/>
    <m/>
    <m/>
    <n v="35"/>
    <m/>
    <m/>
    <m/>
    <m/>
    <m/>
    <m/>
    <m/>
    <m/>
    <m/>
    <m/>
    <m/>
    <m/>
    <m/>
    <m/>
    <m/>
    <m/>
    <m/>
    <m/>
    <m/>
    <m/>
    <m/>
  </r>
  <r>
    <x v="1"/>
    <s v="MWR"/>
    <m/>
    <s v="St Louis 2022 MIT Mainframe DR Exercise"/>
    <s v="AMI/MAP"/>
    <m/>
    <x v="1"/>
    <s v="COBOL, Teradata"/>
    <s v="SALES"/>
    <s v="Ruben Rodriguez "/>
    <s v="Muawiah Qaimari"/>
    <s v="Swapnil Patil"/>
    <x v="0"/>
    <x v="6"/>
    <s v="Sep-22"/>
    <x v="0"/>
    <n v="35"/>
    <m/>
    <m/>
    <m/>
    <m/>
    <m/>
    <m/>
    <m/>
    <m/>
    <m/>
    <m/>
    <m/>
    <m/>
    <n v="35"/>
    <m/>
    <m/>
    <m/>
    <m/>
    <m/>
    <m/>
    <m/>
    <m/>
    <m/>
    <m/>
    <m/>
    <m/>
    <m/>
    <m/>
    <m/>
    <m/>
    <m/>
    <m/>
    <m/>
    <m/>
    <m/>
  </r>
  <r>
    <x v="1"/>
    <s v="MWR"/>
    <m/>
    <s v="Dallas 2022 MIT Mainframe DR Exercise"/>
    <s v="CARAT-MVS"/>
    <m/>
    <x v="1"/>
    <s v="Cobol, DB2"/>
    <s v="CARAT-MVS"/>
    <s v="Ruben Rodriguez "/>
    <s v="Muawiah Qaimari"/>
    <s v="Swapnil Patil"/>
    <x v="0"/>
    <x v="5"/>
    <s v="Nov-22"/>
    <x v="0"/>
    <n v="120"/>
    <m/>
    <m/>
    <m/>
    <m/>
    <m/>
    <m/>
    <m/>
    <m/>
    <m/>
    <m/>
    <m/>
    <m/>
    <n v="35"/>
    <m/>
    <n v="120"/>
    <m/>
    <m/>
    <m/>
    <m/>
    <m/>
    <m/>
    <m/>
    <m/>
    <m/>
    <m/>
    <m/>
    <m/>
    <m/>
    <m/>
    <m/>
    <m/>
    <m/>
    <m/>
    <m/>
  </r>
  <r>
    <x v="0"/>
    <s v="PID"/>
    <m/>
    <s v="OOM664 Complete Link Utilization of USOCs effort - CRIS West"/>
    <s v="BPPO"/>
    <m/>
    <x v="1"/>
    <s v="Cobol, DB2"/>
    <s v="WB-BPP1"/>
    <s v="Ruben Rodriguez "/>
    <s v="Muawiah Qaimari"/>
    <s v="Rakesh Koli"/>
    <x v="0"/>
    <x v="10"/>
    <s v="Nov-23"/>
    <x v="1"/>
    <n v="70"/>
    <m/>
    <m/>
    <m/>
    <m/>
    <m/>
    <m/>
    <m/>
    <m/>
    <m/>
    <m/>
    <m/>
    <m/>
    <m/>
    <m/>
    <m/>
    <m/>
    <m/>
    <m/>
    <m/>
    <n v="10"/>
    <n v="20"/>
    <n v="20"/>
    <m/>
    <m/>
    <m/>
    <m/>
    <m/>
    <m/>
    <m/>
    <m/>
    <m/>
    <m/>
    <m/>
    <m/>
  </r>
  <r>
    <x v="0"/>
    <s v="PID"/>
    <m/>
    <s v="OOM664 Complete Link Utilization of USOCs effort - CRIS West"/>
    <s v="CR"/>
    <m/>
    <x v="1"/>
    <s v="Cobol, DB2"/>
    <s v="WB-BPP1"/>
    <s v="Ruben Rodriguez "/>
    <s v="Muawiah Qaimari"/>
    <s v="Rakesh Koli"/>
    <x v="0"/>
    <x v="10"/>
    <s v="Nov-23"/>
    <x v="1"/>
    <n v="300"/>
    <m/>
    <m/>
    <m/>
    <m/>
    <m/>
    <m/>
    <m/>
    <m/>
    <m/>
    <m/>
    <m/>
    <m/>
    <m/>
    <m/>
    <m/>
    <m/>
    <m/>
    <m/>
    <m/>
    <n v="30"/>
    <n v="50"/>
    <n v="80"/>
    <m/>
    <m/>
    <m/>
    <m/>
    <m/>
    <m/>
    <m/>
    <m/>
    <m/>
    <m/>
    <m/>
    <m/>
  </r>
  <r>
    <x v="0"/>
    <s v="PID"/>
    <m/>
    <s v="OOM664 Complete Link Utilization of USOCs effort - CRIS West"/>
    <s v="DIAL"/>
    <m/>
    <x v="1"/>
    <s v="Cobol, DB2"/>
    <s v="WB-BPP1"/>
    <s v="Ruben Rodriguez "/>
    <s v="Muawiah Qaimari"/>
    <s v="Rakesh Koli"/>
    <x v="0"/>
    <x v="10"/>
    <s v="Nov-23"/>
    <x v="1"/>
    <n v="100"/>
    <m/>
    <m/>
    <m/>
    <m/>
    <m/>
    <m/>
    <m/>
    <m/>
    <m/>
    <m/>
    <m/>
    <m/>
    <m/>
    <m/>
    <m/>
    <m/>
    <m/>
    <m/>
    <m/>
    <n v="10"/>
    <n v="20"/>
    <n v="30"/>
    <m/>
    <m/>
    <m/>
    <m/>
    <m/>
    <m/>
    <m/>
    <m/>
    <m/>
    <m/>
    <m/>
    <m/>
  </r>
  <r>
    <x v="0"/>
    <s v="PID"/>
    <m/>
    <s v="OOM664 Complete Link Utilization of USOCs effort - CRIS West"/>
    <s v="ED"/>
    <m/>
    <x v="1"/>
    <s v="Cobol, DB2"/>
    <s v="WB-BPP1"/>
    <s v="Ruben Rodriguez "/>
    <s v="Muawiah Qaimari"/>
    <s v="Rakesh Koli"/>
    <x v="0"/>
    <x v="10"/>
    <s v="Nov-23"/>
    <x v="1"/>
    <n v="500"/>
    <m/>
    <m/>
    <m/>
    <m/>
    <m/>
    <m/>
    <m/>
    <m/>
    <m/>
    <m/>
    <m/>
    <m/>
    <m/>
    <m/>
    <m/>
    <m/>
    <m/>
    <m/>
    <m/>
    <n v="50"/>
    <n v="100"/>
    <n v="120"/>
    <m/>
    <m/>
    <m/>
    <m/>
    <m/>
    <m/>
    <m/>
    <m/>
    <m/>
    <m/>
    <m/>
    <m/>
  </r>
  <r>
    <x v="0"/>
    <s v="PID"/>
    <m/>
    <s v="OOM664 Complete Link Utilization of USOCs effort - CRIS West"/>
    <s v="RTM"/>
    <m/>
    <x v="1"/>
    <s v="Cobol, DB2"/>
    <s v="WB-BPP1"/>
    <s v="Ruben Rodriguez "/>
    <s v="Muawiah Qaimari"/>
    <s v="Rakesh Koli"/>
    <x v="0"/>
    <x v="10"/>
    <s v="Nov-23"/>
    <x v="1"/>
    <n v="125"/>
    <m/>
    <m/>
    <m/>
    <m/>
    <m/>
    <m/>
    <m/>
    <m/>
    <m/>
    <m/>
    <m/>
    <m/>
    <m/>
    <m/>
    <m/>
    <m/>
    <m/>
    <m/>
    <m/>
    <n v="20"/>
    <n v="30"/>
    <n v="50"/>
    <m/>
    <m/>
    <m/>
    <m/>
    <m/>
    <m/>
    <m/>
    <m/>
    <m/>
    <m/>
    <m/>
    <m/>
  </r>
  <r>
    <x v="0"/>
    <s v="PID"/>
    <m/>
    <s v="PMT 493546 - Calnet MSO P5 conversion"/>
    <s v="CR"/>
    <m/>
    <x v="1"/>
    <s v="Cobol, DB2"/>
    <s v="WB-BPP1"/>
    <s v="Ruben Rodriguez "/>
    <s v="Muawiah Qaimari"/>
    <s v="Rakesh Koli"/>
    <x v="0"/>
    <x v="12"/>
    <s v="Oct-22"/>
    <x v="0"/>
    <n v="60"/>
    <m/>
    <m/>
    <n v="10"/>
    <n v="76"/>
    <n v="10"/>
    <m/>
    <m/>
    <m/>
    <m/>
    <m/>
    <m/>
    <m/>
    <m/>
    <n v="40"/>
    <n v="20"/>
    <m/>
    <m/>
    <m/>
    <m/>
    <m/>
    <m/>
    <m/>
    <m/>
    <m/>
    <m/>
    <m/>
    <m/>
    <m/>
    <m/>
    <m/>
    <m/>
    <m/>
    <m/>
    <m/>
  </r>
  <r>
    <x v="0"/>
    <s v="PID"/>
    <n v="1"/>
    <s v="401659b/418876 Globsys - to resend the files"/>
    <s v="Taxing"/>
    <s v="On Track"/>
    <x v="1"/>
    <s v="Cobol, DB2"/>
    <s v="SE-BILLING-CARE"/>
    <s v="Greg Painter"/>
    <s v="Muawiah Qaimari"/>
    <s v="Rudradeep Mandal"/>
    <x v="1"/>
    <x v="15"/>
    <m/>
    <x v="0"/>
    <n v="120"/>
    <m/>
    <m/>
    <m/>
    <m/>
    <m/>
    <m/>
    <m/>
    <m/>
    <m/>
    <m/>
    <m/>
    <m/>
    <m/>
    <m/>
    <m/>
    <m/>
    <m/>
    <m/>
    <n v="50"/>
    <n v="30"/>
    <n v="40"/>
    <m/>
    <m/>
    <m/>
    <m/>
    <m/>
    <m/>
    <m/>
    <m/>
    <m/>
    <m/>
    <m/>
    <m/>
    <m/>
  </r>
  <r>
    <x v="0"/>
    <s v="PID"/>
    <n v="4"/>
    <s v="409642 - SecMod SDP W Billing SPI in text field SOFE"/>
    <s v="EASE - SW"/>
    <s v="Green : All SPI projects canceleed by AT&amp;T. OOMs initiated to guage budget required for SPI projects"/>
    <x v="1"/>
    <s v="Tandem, Powerbuilder"/>
    <s v="Tandem"/>
    <s v="James Radtke"/>
    <s v="Christine Moretti"/>
    <s v="Istiyaqahmed Shaikh"/>
    <x v="2"/>
    <x v="10"/>
    <s v="Nov-23"/>
    <x v="1"/>
    <n v="800"/>
    <m/>
    <m/>
    <m/>
    <m/>
    <m/>
    <m/>
    <m/>
    <m/>
    <m/>
    <m/>
    <m/>
    <m/>
    <m/>
    <m/>
    <m/>
    <m/>
    <m/>
    <m/>
    <m/>
    <m/>
    <m/>
    <m/>
    <n v="100"/>
    <n v="250"/>
    <n v="250"/>
    <n v="100"/>
    <n v="100"/>
    <m/>
    <m/>
    <m/>
    <m/>
    <m/>
    <m/>
    <m/>
  </r>
  <r>
    <x v="0"/>
    <s v="PID"/>
    <m/>
    <s v="PMT 493546 - Calnet MSO P5 conversion"/>
    <s v="DIAL"/>
    <m/>
    <x v="1"/>
    <s v="Cobol, DB2"/>
    <s v="WB-BPP1"/>
    <s v="Ruben Rodriguez "/>
    <s v="Muawiah Qaimari"/>
    <s v="Rakesh Koli"/>
    <x v="0"/>
    <x v="12"/>
    <s v="Oct-22"/>
    <x v="0"/>
    <n v="60"/>
    <m/>
    <m/>
    <m/>
    <m/>
    <m/>
    <m/>
    <m/>
    <m/>
    <m/>
    <m/>
    <m/>
    <m/>
    <m/>
    <n v="40"/>
    <n v="20"/>
    <m/>
    <m/>
    <m/>
    <m/>
    <m/>
    <m/>
    <m/>
    <m/>
    <m/>
    <m/>
    <m/>
    <m/>
    <m/>
    <m/>
    <m/>
    <m/>
    <m/>
    <m/>
    <m/>
  </r>
  <r>
    <x v="1"/>
    <s v="MWR"/>
    <m/>
    <s v="MWR #2008342 P01x S0C7 issue permament resolution "/>
    <s v="CR"/>
    <m/>
    <x v="1"/>
    <s v="Cobol, DB2"/>
    <s v="WB-BPP1"/>
    <s v="Ruben Rodriguez "/>
    <s v="Muawiah Qaimari"/>
    <s v="Rakesh Koli"/>
    <x v="0"/>
    <x v="5"/>
    <s v="Nov-22"/>
    <x v="0"/>
    <n v="150"/>
    <m/>
    <m/>
    <m/>
    <m/>
    <n v="30"/>
    <m/>
    <m/>
    <m/>
    <m/>
    <m/>
    <m/>
    <n v="40"/>
    <n v="40"/>
    <n v="60"/>
    <n v="10"/>
    <m/>
    <m/>
    <m/>
    <m/>
    <m/>
    <m/>
    <m/>
    <m/>
    <m/>
    <m/>
    <m/>
    <m/>
    <m/>
    <m/>
    <m/>
    <m/>
    <m/>
    <m/>
    <m/>
  </r>
  <r>
    <x v="1"/>
    <s v="SMB"/>
    <m/>
    <s v="Request#2006197 Database patching update TCAM"/>
    <s v="TCAM"/>
    <m/>
    <x v="1"/>
    <s v="Cobol, DB2"/>
    <s v="SALES"/>
    <s v="Ruben Rodriguez "/>
    <s v="Muawiah Qaimari"/>
    <s v="Swapnil Patil"/>
    <x v="0"/>
    <x v="12"/>
    <s v="Oct-22"/>
    <x v="0"/>
    <n v="20"/>
    <m/>
    <m/>
    <m/>
    <m/>
    <n v="30"/>
    <m/>
    <m/>
    <m/>
    <m/>
    <m/>
    <m/>
    <s v="  "/>
    <s v=" "/>
    <n v="20"/>
    <m/>
    <m/>
    <m/>
    <m/>
    <m/>
    <m/>
    <m/>
    <m/>
    <m/>
    <m/>
    <m/>
    <m/>
    <m/>
    <m/>
    <m/>
    <m/>
    <m/>
    <m/>
    <m/>
    <m/>
  </r>
  <r>
    <x v="1"/>
    <s v="RD"/>
    <m/>
    <s v="SAFARI User Password Expiration "/>
    <s v="SAFARI-MF"/>
    <m/>
    <x v="1"/>
    <s v="Cobol, DB2"/>
    <s v="CARE-MF"/>
    <s v="James Koernig"/>
    <s v="Christine Moretti"/>
    <s v="Kushagra Mathur"/>
    <x v="0"/>
    <x v="12"/>
    <s v="Oct-22"/>
    <x v="0"/>
    <n v="124"/>
    <m/>
    <n v="30"/>
    <n v="40"/>
    <n v="20"/>
    <n v="30"/>
    <m/>
    <m/>
    <m/>
    <m/>
    <m/>
    <m/>
    <s v="  "/>
    <n v="24"/>
    <n v="100"/>
    <m/>
    <m/>
    <m/>
    <m/>
    <m/>
    <m/>
    <m/>
    <m/>
    <m/>
    <m/>
    <m/>
    <m/>
    <m/>
    <m/>
    <m/>
    <m/>
    <m/>
    <m/>
    <m/>
    <m/>
  </r>
  <r>
    <x v="1"/>
    <s v="RD"/>
    <m/>
    <s v="SAFARI User Password Expiration "/>
    <s v="RRS"/>
    <m/>
    <x v="1"/>
    <s v="Cobol, DB2"/>
    <s v="CARE-MF"/>
    <s v="James Koernig"/>
    <s v="Christine Moretti"/>
    <s v="Kushagra Mathur"/>
    <x v="0"/>
    <x v="12"/>
    <s v="Oct-22"/>
    <x v="0"/>
    <n v="80"/>
    <m/>
    <m/>
    <m/>
    <m/>
    <m/>
    <m/>
    <m/>
    <m/>
    <m/>
    <m/>
    <m/>
    <m/>
    <m/>
    <n v="80"/>
    <m/>
    <m/>
    <m/>
    <m/>
    <m/>
    <m/>
    <m/>
    <m/>
    <m/>
    <m/>
    <m/>
    <m/>
    <m/>
    <m/>
    <m/>
    <m/>
    <m/>
    <m/>
    <m/>
    <m/>
  </r>
  <r>
    <x v="1"/>
    <s v="Application Support"/>
    <m/>
    <s v="Production Support, Job Abends_x000a_"/>
    <s v="SAFARI-MF"/>
    <m/>
    <x v="1"/>
    <s v="Cobol, DB2"/>
    <s v="CARE-MF"/>
    <s v="James Koernig"/>
    <s v="Christine Moretti"/>
    <s v="Kushagra Mathur"/>
    <x v="0"/>
    <x v="0"/>
    <s v="Ongoing"/>
    <x v="0"/>
    <m/>
    <m/>
    <m/>
    <m/>
    <m/>
    <m/>
    <m/>
    <m/>
    <m/>
    <m/>
    <m/>
    <n v="30"/>
    <n v="30"/>
    <n v="30"/>
    <n v="30"/>
    <n v="30"/>
    <n v="30"/>
    <n v="20"/>
    <n v="20"/>
    <n v="20"/>
    <n v="20"/>
    <n v="20"/>
    <n v="20"/>
    <n v="20"/>
    <n v="20"/>
    <n v="20"/>
    <n v="20"/>
    <m/>
    <m/>
    <m/>
    <m/>
    <m/>
    <m/>
    <m/>
    <m/>
  </r>
  <r>
    <x v="1"/>
    <s v="Compliance"/>
    <n v="1"/>
    <s v="PSA activities - Rolebase maintenance &amp; verification of role on monthly basis, access request , updates in archer tool to maintain existing access of rolebase"/>
    <s v="TCAM"/>
    <m/>
    <x v="1"/>
    <s v="Cobol, DB2"/>
    <s v="SALES"/>
    <s v="Ruben Rodriguez "/>
    <s v="Muawiah Qaimari"/>
    <s v="Swapnil Patil"/>
    <x v="0"/>
    <x v="0"/>
    <s v="Ongoing"/>
    <x v="0"/>
    <m/>
    <n v="92"/>
    <n v="92"/>
    <n v="92"/>
    <n v="92"/>
    <n v="92"/>
    <n v="92"/>
    <n v="92"/>
    <n v="92"/>
    <n v="92"/>
    <n v="92"/>
    <n v="70"/>
    <n v="70"/>
    <n v="70"/>
    <n v="70"/>
    <n v="50"/>
    <n v="50"/>
    <n v="10"/>
    <n v="10"/>
    <n v="10"/>
    <n v="10"/>
    <n v="10"/>
    <n v="10"/>
    <n v="10"/>
    <n v="10"/>
    <n v="10"/>
    <m/>
    <m/>
    <m/>
    <m/>
    <m/>
    <m/>
    <m/>
    <m/>
    <m/>
  </r>
  <r>
    <x v="1"/>
    <s v="Application Support"/>
    <n v="1"/>
    <s v="Job Abends/Production support"/>
    <s v="TCAM"/>
    <m/>
    <x v="1"/>
    <s v="Cobol, DB2"/>
    <s v="SALES"/>
    <s v="Ruben Rodriguez "/>
    <s v="Muawiah Qaimari"/>
    <s v="Swapnil Patil"/>
    <x v="0"/>
    <x v="0"/>
    <s v="Ongoing"/>
    <x v="0"/>
    <m/>
    <n v="40"/>
    <n v="40"/>
    <n v="40"/>
    <n v="40"/>
    <n v="40"/>
    <n v="40"/>
    <n v="40"/>
    <n v="40"/>
    <n v="40"/>
    <n v="40"/>
    <n v="30"/>
    <n v="30"/>
    <n v="30"/>
    <n v="30"/>
    <n v="30"/>
    <n v="30"/>
    <n v="20"/>
    <n v="20"/>
    <n v="20"/>
    <n v="20"/>
    <n v="20"/>
    <n v="20"/>
    <n v="20"/>
    <n v="20"/>
    <n v="20"/>
    <m/>
    <m/>
    <m/>
    <m/>
    <m/>
    <m/>
    <m/>
    <m/>
    <m/>
  </r>
  <r>
    <x v="1"/>
    <s v="Application Support"/>
    <n v="1"/>
    <s v="ST Defect /ST Environment  setup support/RTS Defect/RTS support"/>
    <s v="TCAM"/>
    <m/>
    <x v="1"/>
    <s v="Cobol, DB2"/>
    <s v="SALES"/>
    <s v="Ruben Rodriguez "/>
    <s v="Muawiah Qaimari"/>
    <s v="Swapnil Patil"/>
    <x v="0"/>
    <x v="0"/>
    <s v="Ongoing"/>
    <x v="1"/>
    <m/>
    <m/>
    <m/>
    <m/>
    <m/>
    <m/>
    <m/>
    <m/>
    <m/>
    <m/>
    <m/>
    <m/>
    <m/>
    <m/>
    <m/>
    <m/>
    <m/>
    <m/>
    <m/>
    <m/>
    <m/>
    <m/>
    <m/>
    <m/>
    <m/>
    <m/>
    <m/>
    <m/>
    <m/>
    <m/>
    <m/>
    <m/>
    <m/>
    <m/>
    <m/>
  </r>
  <r>
    <x v="1"/>
    <s v="Onshore-Offshore Discussions"/>
    <n v="1"/>
    <s v="Weekly/Bi-weekly Meetings/Other Meetings "/>
    <s v="TCAM"/>
    <m/>
    <x v="1"/>
    <s v="Cobol, DB2"/>
    <s v="SALES"/>
    <s v="Ruben Rodriguez "/>
    <s v="Muawiah Qaimari"/>
    <s v="Swapnil Patil"/>
    <x v="0"/>
    <x v="0"/>
    <s v="Ongoing"/>
    <x v="0"/>
    <m/>
    <n v="20"/>
    <n v="20"/>
    <n v="20"/>
    <n v="20"/>
    <n v="20"/>
    <n v="20"/>
    <n v="20"/>
    <n v="20"/>
    <n v="20"/>
    <n v="20"/>
    <n v="10"/>
    <n v="10"/>
    <n v="10"/>
    <n v="10"/>
    <n v="5"/>
    <n v="5"/>
    <n v="2"/>
    <n v="2"/>
    <n v="2"/>
    <n v="2"/>
    <n v="2"/>
    <n v="2"/>
    <n v="2"/>
    <n v="2"/>
    <n v="2"/>
    <m/>
    <m/>
    <m/>
    <m/>
    <m/>
    <m/>
    <m/>
    <m/>
    <m/>
  </r>
  <r>
    <x v="1"/>
    <s v="Client Queries"/>
    <n v="1"/>
    <s v="Interfacing application queries"/>
    <s v="TCAM"/>
    <m/>
    <x v="1"/>
    <s v="Cobol, DB2"/>
    <s v="SALES"/>
    <s v="Ruben Rodriguez "/>
    <s v="Muawiah Qaimari"/>
    <s v="Swapnil Patil"/>
    <x v="0"/>
    <x v="0"/>
    <s v="Ongoing"/>
    <x v="0"/>
    <m/>
    <n v="30"/>
    <n v="30"/>
    <n v="30"/>
    <n v="30"/>
    <n v="30"/>
    <n v="30"/>
    <n v="30"/>
    <n v="30"/>
    <n v="30"/>
    <n v="30"/>
    <m/>
    <m/>
    <m/>
    <m/>
    <m/>
    <m/>
    <n v="12"/>
    <n v="12"/>
    <n v="12"/>
    <n v="12"/>
    <n v="12"/>
    <n v="12"/>
    <n v="12"/>
    <n v="12"/>
    <n v="12"/>
    <m/>
    <m/>
    <m/>
    <m/>
    <m/>
    <m/>
    <m/>
    <m/>
    <m/>
  </r>
  <r>
    <x v="0"/>
    <s v="PID"/>
    <n v="4"/>
    <s v="PMT TBD CPE 400 OTSM interface change"/>
    <s v="CPE/400"/>
    <m/>
    <x v="1"/>
    <s v="AS400"/>
    <s v="BOSS-SW-ABOM"/>
    <s v="James Radtke"/>
    <s v="Christine Moretti"/>
    <s v="Istiyaqahmed Shaikh"/>
    <x v="2"/>
    <x v="2"/>
    <s v="Feb-23"/>
    <x v="1"/>
    <n v="500"/>
    <m/>
    <m/>
    <m/>
    <m/>
    <m/>
    <m/>
    <m/>
    <m/>
    <m/>
    <m/>
    <m/>
    <m/>
    <m/>
    <m/>
    <m/>
    <m/>
    <m/>
    <m/>
    <m/>
    <m/>
    <m/>
    <m/>
    <m/>
    <m/>
    <m/>
    <m/>
    <m/>
    <m/>
    <m/>
    <m/>
    <m/>
    <m/>
    <m/>
    <m/>
  </r>
  <r>
    <x v="0"/>
    <s v="PID"/>
    <n v="4"/>
    <s v="PID 401587 ABOM retirement"/>
    <s v="ABOM"/>
    <m/>
    <x v="1"/>
    <s v="AS400"/>
    <s v="BOSS-SW-ABOM"/>
    <s v="James Radtke"/>
    <s v="Christine Moretti"/>
    <s v="Istiyaqahmed Shaikh"/>
    <x v="2"/>
    <x v="4"/>
    <s v="Jul-22"/>
    <x v="1"/>
    <n v="1000"/>
    <m/>
    <m/>
    <m/>
    <m/>
    <m/>
    <m/>
    <m/>
    <m/>
    <m/>
    <m/>
    <n v="100"/>
    <m/>
    <m/>
    <m/>
    <m/>
    <m/>
    <m/>
    <m/>
    <m/>
    <m/>
    <m/>
    <m/>
    <m/>
    <m/>
    <m/>
    <m/>
    <m/>
    <m/>
    <m/>
    <m/>
    <m/>
    <m/>
    <m/>
    <m/>
  </r>
  <r>
    <x v="0"/>
    <s v="PID"/>
    <n v="4"/>
    <s v="409642 - SecMod SDP W Billing SPI in text field SOFE"/>
    <s v="EASE - West"/>
    <s v="Green : All SPI projects canceleed by AT&amp;T. OOMs initiated to guage budget required for SPI projects"/>
    <x v="1"/>
    <s v="Tandem, Powerbuilder"/>
    <s v="Tandem"/>
    <s v="James Radtke"/>
    <s v="Christine Moretti"/>
    <s v="Istiyaqahmed Shaikh"/>
    <x v="2"/>
    <x v="10"/>
    <s v="Nov-23"/>
    <x v="1"/>
    <n v="800"/>
    <m/>
    <m/>
    <m/>
    <m/>
    <m/>
    <m/>
    <m/>
    <m/>
    <m/>
    <m/>
    <m/>
    <m/>
    <m/>
    <m/>
    <m/>
    <m/>
    <m/>
    <m/>
    <m/>
    <m/>
    <m/>
    <m/>
    <n v="100"/>
    <n v="250"/>
    <n v="250"/>
    <n v="100"/>
    <n v="100"/>
    <m/>
    <m/>
    <m/>
    <m/>
    <m/>
    <m/>
    <m/>
  </r>
  <r>
    <x v="1"/>
    <s v="SMB"/>
    <n v="4"/>
    <s v="FW: Syncsort v3.1 Upgrade - Your Application May Be Impacted"/>
    <s v="BOSS-SW"/>
    <m/>
    <x v="1"/>
    <s v="Cobol, IMS-DB, IMS-DC"/>
    <s v="BOSS-SW-ABOM"/>
    <s v="James Radtke"/>
    <s v="Christine Moretti"/>
    <s v="Istiyaqahmed Shaikh"/>
    <x v="2"/>
    <x v="5"/>
    <s v="Nov-22"/>
    <x v="1"/>
    <n v="40"/>
    <m/>
    <m/>
    <m/>
    <m/>
    <m/>
    <m/>
    <m/>
    <m/>
    <m/>
    <m/>
    <m/>
    <m/>
    <m/>
    <m/>
    <m/>
    <m/>
    <m/>
    <m/>
    <m/>
    <m/>
    <m/>
    <m/>
    <m/>
    <m/>
    <m/>
    <m/>
    <m/>
    <m/>
    <m/>
    <m/>
    <m/>
    <m/>
    <m/>
    <m/>
  </r>
  <r>
    <x v="1"/>
    <s v="SMB"/>
    <n v="4"/>
    <s v="SMB 1976739 BIMX/BIS"/>
    <s v="BOSS-SW"/>
    <m/>
    <x v="1"/>
    <s v="Cobol, IMS-DB, IMS-DC"/>
    <s v="BOSS-SW-ABOM"/>
    <s v="James Radtke"/>
    <s v="Christine Moretti"/>
    <s v="Istiyaqahmed Shaikh"/>
    <x v="2"/>
    <x v="1"/>
    <s v="Dec-22"/>
    <x v="1"/>
    <n v="100"/>
    <m/>
    <m/>
    <m/>
    <m/>
    <m/>
    <m/>
    <m/>
    <m/>
    <m/>
    <m/>
    <m/>
    <m/>
    <m/>
    <m/>
    <m/>
    <m/>
    <m/>
    <m/>
    <m/>
    <m/>
    <m/>
    <m/>
    <m/>
    <m/>
    <m/>
    <m/>
    <m/>
    <m/>
    <m/>
    <m/>
    <m/>
    <m/>
    <m/>
    <m/>
  </r>
  <r>
    <x v="1"/>
    <s v="SMB"/>
    <n v="4"/>
    <s v="SMB 1976740 BIM/BIS"/>
    <s v="BOSS-SW"/>
    <m/>
    <x v="1"/>
    <s v="Cobol, IMS-DB, IMS-DC"/>
    <s v="BOSS-SW-ABOM"/>
    <s v="James Radtke"/>
    <s v="Christine Moretti"/>
    <s v="Istiyaqahmed Shaikh"/>
    <x v="2"/>
    <x v="1"/>
    <s v="Dec-22"/>
    <x v="1"/>
    <n v="100"/>
    <m/>
    <m/>
    <m/>
    <m/>
    <m/>
    <m/>
    <m/>
    <m/>
    <m/>
    <m/>
    <m/>
    <m/>
    <m/>
    <m/>
    <m/>
    <m/>
    <m/>
    <m/>
    <m/>
    <m/>
    <m/>
    <m/>
    <m/>
    <m/>
    <m/>
    <m/>
    <m/>
    <m/>
    <m/>
    <m/>
    <m/>
    <m/>
    <m/>
    <m/>
  </r>
  <r>
    <x v="1"/>
    <s v="SMB"/>
    <n v="4"/>
    <s v="SMB 1991508 NDM delay fix"/>
    <s v="BOSS-SW"/>
    <m/>
    <x v="1"/>
    <s v="Cobol, IMS-DB, IMS-DC"/>
    <s v="BOSS-SW-ABOM"/>
    <s v="James Radtke"/>
    <s v="Christine Moretti"/>
    <s v="Istiyaqahmed Shaikh"/>
    <x v="2"/>
    <x v="6"/>
    <s v="Sep-22"/>
    <x v="1"/>
    <n v="150"/>
    <m/>
    <m/>
    <m/>
    <m/>
    <m/>
    <m/>
    <m/>
    <m/>
    <m/>
    <m/>
    <m/>
    <m/>
    <m/>
    <m/>
    <m/>
    <m/>
    <m/>
    <m/>
    <m/>
    <m/>
    <m/>
    <m/>
    <m/>
    <m/>
    <m/>
    <m/>
    <m/>
    <m/>
    <m/>
    <m/>
    <m/>
    <m/>
    <m/>
    <m/>
  </r>
  <r>
    <x v="0"/>
    <s v="PID"/>
    <n v="4"/>
    <s v="PID 402963 Testing connectivity between BOSS-SW and WFA billing (Test Support)"/>
    <s v="BOSS-SW"/>
    <m/>
    <x v="1"/>
    <s v="Cobol, IMS-DB, IMS-DC"/>
    <s v="BOSS-SW-ABOM"/>
    <s v="James Radtke"/>
    <s v="Christine Moretti"/>
    <s v="Istiyaqahmed Shaikh"/>
    <x v="2"/>
    <x v="2"/>
    <s v="Feb-23"/>
    <x v="0"/>
    <n v="30"/>
    <m/>
    <m/>
    <m/>
    <m/>
    <m/>
    <m/>
    <m/>
    <m/>
    <m/>
    <m/>
    <m/>
    <m/>
    <m/>
    <m/>
    <m/>
    <m/>
    <n v="25"/>
    <n v="5"/>
    <m/>
    <m/>
    <m/>
    <m/>
    <m/>
    <m/>
    <m/>
    <m/>
    <m/>
    <m/>
    <m/>
    <m/>
    <m/>
    <m/>
    <m/>
    <m/>
  </r>
  <r>
    <x v="0"/>
    <s v="PID"/>
    <n v="4"/>
    <s v="PMT506126 ZProtect"/>
    <s v="BOSS-SW"/>
    <m/>
    <x v="1"/>
    <s v="Cobol, IMS-DB, IMS-DC"/>
    <s v="BOSS-SW-ABOM"/>
    <s v="James Radtke"/>
    <s v="Christine Moretti"/>
    <s v="Istiyaqahmed Shaikh"/>
    <x v="2"/>
    <x v="2"/>
    <s v="Feb-23"/>
    <x v="0"/>
    <n v="630"/>
    <m/>
    <m/>
    <m/>
    <m/>
    <m/>
    <m/>
    <m/>
    <m/>
    <m/>
    <m/>
    <m/>
    <m/>
    <m/>
    <m/>
    <n v="20"/>
    <n v="20"/>
    <n v="20"/>
    <n v="20"/>
    <m/>
    <m/>
    <m/>
    <m/>
    <m/>
    <m/>
    <m/>
    <m/>
    <m/>
    <m/>
    <m/>
    <m/>
    <m/>
    <m/>
    <m/>
    <m/>
  </r>
  <r>
    <x v="1"/>
    <s v="Application Support"/>
    <n v="4"/>
    <s v="z15 CPU refresh "/>
    <s v="BOSS-SW"/>
    <m/>
    <x v="1"/>
    <s v="Cobol, IMS-DB, IMS-DC"/>
    <s v="BOSS-SW-ABOM"/>
    <s v="James Radtke"/>
    <s v="Christine Moretti"/>
    <s v="Istiyaqahmed Shaikh"/>
    <x v="2"/>
    <x v="0"/>
    <s v="Ongoing"/>
    <x v="0"/>
    <n v="80"/>
    <m/>
    <m/>
    <m/>
    <m/>
    <m/>
    <m/>
    <m/>
    <m/>
    <m/>
    <m/>
    <m/>
    <m/>
    <m/>
    <m/>
    <m/>
    <m/>
    <n v="7"/>
    <n v="7"/>
    <n v="7"/>
    <n v="7"/>
    <n v="7"/>
    <n v="7"/>
    <n v="7"/>
    <n v="7"/>
    <n v="7"/>
    <n v="7"/>
    <n v="7"/>
    <m/>
    <m/>
    <m/>
    <m/>
    <m/>
    <m/>
    <m/>
  </r>
  <r>
    <x v="0"/>
    <s v="PID"/>
    <n v="4"/>
    <s v="PMT 505734 Dashboard Cloud Migration"/>
    <s v="BOSS-SW"/>
    <m/>
    <x v="1"/>
    <s v="Cobol, IMS-DB, IMS-DC"/>
    <s v="BOSS-SW-ABOM"/>
    <s v="James Radtke"/>
    <s v="Christine Moretti"/>
    <s v="Istiyaqahmed Shaikh"/>
    <x v="2"/>
    <x v="3"/>
    <s v="On hold"/>
    <x v="1"/>
    <m/>
    <m/>
    <m/>
    <m/>
    <m/>
    <m/>
    <m/>
    <m/>
    <m/>
    <m/>
    <m/>
    <m/>
    <m/>
    <m/>
    <m/>
    <m/>
    <m/>
    <m/>
    <m/>
    <m/>
    <m/>
    <m/>
    <m/>
    <m/>
    <m/>
    <m/>
    <m/>
    <m/>
    <m/>
    <m/>
    <m/>
    <m/>
    <m/>
    <m/>
    <m/>
  </r>
  <r>
    <x v="0"/>
    <s v="PID"/>
    <n v="12"/>
    <s v="328680a Vista Mobility"/>
    <s v="Collects - SWBT"/>
    <m/>
    <x v="1"/>
    <s v="Cobol, IMS-DB"/>
    <s v="SW-USAGE"/>
    <s v="Greg Painter"/>
    <s v="Muawiah Qaimari"/>
    <s v="Istiyaqahmed Shaikh"/>
    <x v="2"/>
    <x v="5"/>
    <s v="Nov-22"/>
    <x v="0"/>
    <n v="75"/>
    <m/>
    <m/>
    <m/>
    <m/>
    <m/>
    <m/>
    <m/>
    <m/>
    <m/>
    <m/>
    <m/>
    <m/>
    <n v="30"/>
    <n v="35"/>
    <n v="10"/>
    <m/>
    <m/>
    <m/>
    <m/>
    <m/>
    <m/>
    <m/>
    <m/>
    <m/>
    <m/>
    <m/>
    <m/>
    <m/>
    <m/>
    <m/>
    <m/>
    <m/>
    <m/>
    <m/>
  </r>
  <r>
    <x v="0"/>
    <s v="PID"/>
    <n v="12"/>
    <s v="328680a Vista Mobility"/>
    <s v="ICBS"/>
    <m/>
    <x v="1"/>
    <s v="Cobol, IMS-DB"/>
    <s v="SW-USAGE"/>
    <s v="Greg Painter"/>
    <s v="Muawiah Qaimari"/>
    <s v="Istiyaqahmed Shaikh"/>
    <x v="2"/>
    <x v="5"/>
    <s v="Nov-22"/>
    <x v="0"/>
    <n v="75"/>
    <m/>
    <m/>
    <m/>
    <m/>
    <m/>
    <m/>
    <m/>
    <m/>
    <m/>
    <m/>
    <m/>
    <m/>
    <n v="30"/>
    <n v="35"/>
    <n v="10"/>
    <m/>
    <m/>
    <m/>
    <m/>
    <m/>
    <m/>
    <m/>
    <m/>
    <m/>
    <m/>
    <m/>
    <m/>
    <m/>
    <m/>
    <m/>
    <m/>
    <m/>
    <m/>
    <m/>
  </r>
  <r>
    <x v="0"/>
    <s v="PID"/>
    <n v="12"/>
    <s v="PID#409809 MO NPA 816 overlay with NPA 975 NPA Relief"/>
    <s v="Collects - SWBT"/>
    <m/>
    <x v="1"/>
    <s v="Cobol, IMS-DB"/>
    <s v="SW-USAGE"/>
    <s v="Greg Painter"/>
    <s v="Muawiah Qaimari"/>
    <s v="Istiyaqahmed Shaikh"/>
    <x v="2"/>
    <x v="5"/>
    <s v="Nov-22"/>
    <x v="0"/>
    <n v="20"/>
    <m/>
    <m/>
    <m/>
    <m/>
    <m/>
    <m/>
    <m/>
    <m/>
    <m/>
    <m/>
    <m/>
    <m/>
    <n v="10"/>
    <n v="5"/>
    <n v="5"/>
    <m/>
    <m/>
    <m/>
    <m/>
    <m/>
    <m/>
    <m/>
    <m/>
    <m/>
    <m/>
    <m/>
    <m/>
    <m/>
    <m/>
    <m/>
    <m/>
    <m/>
    <m/>
    <m/>
  </r>
  <r>
    <x v="1"/>
    <s v="RD"/>
    <n v="12"/>
    <s v="RD1382-CR-2206-0734"/>
    <s v="PTC"/>
    <m/>
    <x v="1"/>
    <s v="Cobol, IMS-DB"/>
    <s v="SW-USAGE"/>
    <s v="Greg Painter"/>
    <s v="Muawiah Qaimari"/>
    <s v="Istiyaqahmed Shaikh"/>
    <x v="2"/>
    <x v="9"/>
    <s v="Aug-22"/>
    <x v="1"/>
    <n v="20"/>
    <m/>
    <m/>
    <m/>
    <m/>
    <m/>
    <m/>
    <m/>
    <m/>
    <m/>
    <m/>
    <m/>
    <m/>
    <m/>
    <m/>
    <m/>
    <m/>
    <m/>
    <m/>
    <m/>
    <m/>
    <m/>
    <m/>
    <m/>
    <m/>
    <m/>
    <m/>
    <m/>
    <m/>
    <m/>
    <m/>
    <m/>
    <m/>
    <m/>
    <m/>
  </r>
  <r>
    <x v="1"/>
    <s v="RD"/>
    <n v="12"/>
    <s v="RD0352-CR-2207-0355"/>
    <s v="Collects - SWBT"/>
    <m/>
    <x v="1"/>
    <s v="Cobol, IMS-DB"/>
    <s v="SW-USAGE"/>
    <s v="Greg Painter"/>
    <s v="Muawiah Qaimari"/>
    <s v="Istiyaqahmed Shaikh"/>
    <x v="2"/>
    <x v="4"/>
    <s v="Jul-22"/>
    <x v="1"/>
    <n v="20"/>
    <m/>
    <m/>
    <m/>
    <m/>
    <m/>
    <m/>
    <m/>
    <m/>
    <m/>
    <m/>
    <m/>
    <m/>
    <m/>
    <m/>
    <m/>
    <m/>
    <m/>
    <m/>
    <m/>
    <m/>
    <m/>
    <m/>
    <m/>
    <m/>
    <m/>
    <m/>
    <m/>
    <m/>
    <m/>
    <m/>
    <m/>
    <m/>
    <m/>
    <m/>
  </r>
  <r>
    <x v="1"/>
    <s v="RD"/>
    <n v="12"/>
    <s v="RD0352-CR-2207-0523"/>
    <s v="Collects - SWBT"/>
    <m/>
    <x v="1"/>
    <s v="Cobol, IMS-DB"/>
    <s v="SW-USAGE"/>
    <s v="Greg Painter"/>
    <s v="Muawiah Qaimari"/>
    <s v="Istiyaqahmed Shaikh"/>
    <x v="2"/>
    <x v="6"/>
    <s v="Sep-22"/>
    <x v="1"/>
    <n v="20"/>
    <m/>
    <m/>
    <m/>
    <m/>
    <m/>
    <m/>
    <m/>
    <m/>
    <m/>
    <m/>
    <m/>
    <m/>
    <m/>
    <m/>
    <m/>
    <m/>
    <m/>
    <m/>
    <m/>
    <m/>
    <m/>
    <m/>
    <m/>
    <m/>
    <m/>
    <m/>
    <m/>
    <m/>
    <m/>
    <m/>
    <m/>
    <m/>
    <m/>
    <m/>
  </r>
  <r>
    <x v="1"/>
    <s v="RD"/>
    <n v="12"/>
    <s v="RD0352-CR-2207-0790"/>
    <s v="Collects - SWBT"/>
    <m/>
    <x v="1"/>
    <s v="Cobol, IMS-DB"/>
    <s v="SW-USAGE"/>
    <s v="Greg Painter"/>
    <s v="Muawiah Qaimari"/>
    <s v="Istiyaqahmed Shaikh"/>
    <x v="2"/>
    <x v="9"/>
    <s v="Aug-22"/>
    <x v="1"/>
    <n v="20"/>
    <m/>
    <m/>
    <m/>
    <m/>
    <m/>
    <m/>
    <m/>
    <m/>
    <m/>
    <m/>
    <m/>
    <m/>
    <m/>
    <m/>
    <m/>
    <m/>
    <m/>
    <m/>
    <m/>
    <m/>
    <m/>
    <m/>
    <m/>
    <m/>
    <m/>
    <m/>
    <m/>
    <m/>
    <m/>
    <m/>
    <m/>
    <m/>
    <m/>
    <m/>
  </r>
  <r>
    <x v="1"/>
    <s v="RD"/>
    <n v="12"/>
    <s v="RD0352-CR-2208-0464"/>
    <s v="PTC"/>
    <m/>
    <x v="1"/>
    <s v="Cobol, IMS-DB"/>
    <s v="SW-USAGE"/>
    <s v="Greg Painter"/>
    <s v="Muawiah Qaimari"/>
    <s v="Istiyaqahmed Shaikh"/>
    <x v="2"/>
    <x v="9"/>
    <s v="Aug-22"/>
    <x v="0"/>
    <n v="20"/>
    <m/>
    <m/>
    <m/>
    <m/>
    <m/>
    <m/>
    <m/>
    <m/>
    <m/>
    <m/>
    <m/>
    <m/>
    <m/>
    <m/>
    <m/>
    <m/>
    <m/>
    <m/>
    <m/>
    <m/>
    <m/>
    <m/>
    <m/>
    <m/>
    <m/>
    <m/>
    <m/>
    <m/>
    <m/>
    <m/>
    <m/>
    <m/>
    <m/>
    <m/>
  </r>
  <r>
    <x v="1"/>
    <s v="RD"/>
    <n v="12"/>
    <s v="RD0352-CR-2208-0464"/>
    <s v="ICBS"/>
    <m/>
    <x v="1"/>
    <s v="Cobol, IMS-DB"/>
    <s v="SW-USAGE"/>
    <s v="Greg Painter"/>
    <s v="Muawiah Qaimari"/>
    <s v="Istiyaqahmed Shaikh"/>
    <x v="2"/>
    <x v="9"/>
    <s v="Aug-22"/>
    <x v="1"/>
    <n v="20"/>
    <m/>
    <m/>
    <m/>
    <m/>
    <m/>
    <m/>
    <m/>
    <m/>
    <m/>
    <m/>
    <m/>
    <m/>
    <m/>
    <m/>
    <m/>
    <m/>
    <m/>
    <m/>
    <m/>
    <m/>
    <m/>
    <m/>
    <m/>
    <m/>
    <m/>
    <m/>
    <m/>
    <m/>
    <m/>
    <m/>
    <m/>
    <m/>
    <m/>
    <m/>
  </r>
  <r>
    <x v="1"/>
    <s v="RD"/>
    <n v="12"/>
    <s v="RD0352-CR-2207-1061"/>
    <s v="Collects - SWBT"/>
    <m/>
    <x v="1"/>
    <s v="Cobol, IMS-DB"/>
    <s v="SW-USAGE"/>
    <s v="Greg Painter"/>
    <s v="Muawiah Qaimari"/>
    <s v="Istiyaqahmed Shaikh"/>
    <x v="2"/>
    <x v="9"/>
    <s v="Aug-22"/>
    <x v="1"/>
    <n v="20"/>
    <m/>
    <m/>
    <m/>
    <m/>
    <m/>
    <m/>
    <m/>
    <m/>
    <m/>
    <m/>
    <m/>
    <m/>
    <m/>
    <m/>
    <m/>
    <m/>
    <m/>
    <m/>
    <m/>
    <m/>
    <m/>
    <m/>
    <m/>
    <m/>
    <m/>
    <m/>
    <m/>
    <m/>
    <m/>
    <m/>
    <m/>
    <m/>
    <m/>
    <m/>
  </r>
  <r>
    <x v="1"/>
    <s v="RD"/>
    <n v="12"/>
    <s v="RD0352CR-2207-1105"/>
    <s v="Collects - SWBT"/>
    <m/>
    <x v="1"/>
    <s v="Cobol, IMS-DB"/>
    <s v="SW-USAGE"/>
    <s v="Greg Painter"/>
    <s v="Muawiah Qaimari"/>
    <s v="Istiyaqahmed Shaikh"/>
    <x v="2"/>
    <x v="9"/>
    <s v="Aug-22"/>
    <x v="0"/>
    <n v="20"/>
    <m/>
    <m/>
    <m/>
    <m/>
    <m/>
    <m/>
    <m/>
    <m/>
    <m/>
    <m/>
    <m/>
    <m/>
    <m/>
    <m/>
    <m/>
    <m/>
    <m/>
    <m/>
    <m/>
    <m/>
    <m/>
    <m/>
    <m/>
    <m/>
    <m/>
    <m/>
    <m/>
    <m/>
    <m/>
    <m/>
    <m/>
    <m/>
    <m/>
    <m/>
  </r>
  <r>
    <x v="1"/>
    <s v="MWR"/>
    <n v="12"/>
    <s v="TELCO-RDW connectivity for files"/>
    <s v="Collects - SWBT"/>
    <s v="Green"/>
    <x v="1"/>
    <s v="Cobol, IMS-DB"/>
    <s v="SW-USAGE"/>
    <s v="Greg Painter"/>
    <s v="Muawiah Qaimari"/>
    <s v="Istiyaqahmed Shaikh"/>
    <x v="2"/>
    <x v="2"/>
    <s v="Feb-23"/>
    <x v="1"/>
    <n v="20"/>
    <m/>
    <m/>
    <m/>
    <m/>
    <m/>
    <m/>
    <m/>
    <m/>
    <m/>
    <m/>
    <m/>
    <m/>
    <m/>
    <m/>
    <m/>
    <m/>
    <m/>
    <m/>
    <m/>
    <m/>
    <m/>
    <m/>
    <m/>
    <m/>
    <m/>
    <m/>
    <m/>
    <m/>
    <m/>
    <m/>
    <m/>
    <m/>
    <m/>
    <m/>
  </r>
  <r>
    <x v="1"/>
    <s v="SMB"/>
    <n v="12"/>
    <s v="SMB# CAT9X File Transfer Automation"/>
    <s v="PTC"/>
    <m/>
    <x v="1"/>
    <s v="Cobol, IMS-DB"/>
    <s v="SW-USAGE"/>
    <s v="Greg Painter"/>
    <s v="Muawiah Qaimari"/>
    <s v="Istiyaqahmed Shaikh"/>
    <x v="2"/>
    <x v="1"/>
    <s v="Dec-22"/>
    <x v="0"/>
    <n v="120"/>
    <m/>
    <m/>
    <m/>
    <m/>
    <m/>
    <m/>
    <m/>
    <m/>
    <m/>
    <m/>
    <m/>
    <m/>
    <m/>
    <m/>
    <m/>
    <m/>
    <m/>
    <m/>
    <m/>
    <m/>
    <m/>
    <m/>
    <m/>
    <m/>
    <m/>
    <m/>
    <m/>
    <m/>
    <m/>
    <m/>
    <m/>
    <m/>
    <m/>
    <m/>
  </r>
  <r>
    <x v="1"/>
    <s v="MWR"/>
    <n v="12"/>
    <s v="Need to NDM WI, IN, OH and MI files"/>
    <s v="IBIS"/>
    <s v="Green"/>
    <x v="1"/>
    <s v="Cobol, IMS-DB"/>
    <s v="SW-USAGE"/>
    <s v="Greg Painter"/>
    <s v="Muawiah Qaimari"/>
    <s v="Istiyaqahmed Shaikh"/>
    <x v="2"/>
    <x v="16"/>
    <s v="Jul-23"/>
    <x v="1"/>
    <n v="10"/>
    <m/>
    <m/>
    <m/>
    <m/>
    <m/>
    <m/>
    <m/>
    <m/>
    <m/>
    <m/>
    <m/>
    <m/>
    <m/>
    <m/>
    <m/>
    <m/>
    <m/>
    <m/>
    <m/>
    <m/>
    <m/>
    <m/>
    <m/>
    <m/>
    <m/>
    <m/>
    <m/>
    <m/>
    <m/>
    <m/>
    <m/>
    <m/>
    <m/>
    <m/>
  </r>
  <r>
    <x v="1"/>
    <s v="MWR"/>
    <n v="12"/>
    <s v="CAT9X files automation-PLUTO SNODE setup to receive files from SL0"/>
    <s v="IBIS"/>
    <s v="Green"/>
    <x v="1"/>
    <s v="Cobol, IMS-DB"/>
    <s v="SW-USAGE"/>
    <s v="Greg Painter"/>
    <s v="Muawiah Qaimari"/>
    <s v="Istiyaqahmed Shaikh"/>
    <x v="2"/>
    <x v="16"/>
    <s v="Jul-23"/>
    <x v="1"/>
    <n v="50"/>
    <m/>
    <m/>
    <m/>
    <m/>
    <m/>
    <m/>
    <m/>
    <m/>
    <m/>
    <m/>
    <m/>
    <m/>
    <m/>
    <m/>
    <m/>
    <m/>
    <m/>
    <m/>
    <m/>
    <m/>
    <m/>
    <m/>
    <m/>
    <m/>
    <m/>
    <m/>
    <m/>
    <m/>
    <m/>
    <m/>
    <m/>
    <m/>
    <m/>
    <m/>
  </r>
  <r>
    <x v="1"/>
    <s v="MWR"/>
    <n v="12"/>
    <s v="CAT9X files automation-SNODE TDSTEL "/>
    <s v="PTC"/>
    <s v="Green"/>
    <x v="1"/>
    <s v="Cobol, IMS-DB"/>
    <s v="SW-USAGE"/>
    <s v="Greg Painter"/>
    <s v="Muawiah Qaimari"/>
    <s v="Istiyaqahmed Shaikh"/>
    <x v="2"/>
    <x v="16"/>
    <s v="Jul-23"/>
    <x v="1"/>
    <n v="50"/>
    <m/>
    <m/>
    <m/>
    <m/>
    <m/>
    <m/>
    <m/>
    <m/>
    <m/>
    <m/>
    <m/>
    <m/>
    <m/>
    <m/>
    <m/>
    <m/>
    <m/>
    <m/>
    <m/>
    <m/>
    <m/>
    <m/>
    <m/>
    <m/>
    <m/>
    <m/>
    <m/>
    <m/>
    <m/>
    <m/>
    <m/>
    <m/>
    <m/>
    <m/>
  </r>
  <r>
    <x v="1"/>
    <s v="MWR"/>
    <n v="12"/>
    <s v="_x0009_Error - DTVSettlement FileParser_x000a_OBID-22227004"/>
    <s v="Collects - SWBT"/>
    <s v="Green"/>
    <x v="1"/>
    <s v="Cobol, IMS-DB"/>
    <s v="SW-USAGE"/>
    <s v="Greg Painter"/>
    <s v="Muawiah Qaimari"/>
    <s v="Istiyaqahmed Shaikh"/>
    <x v="2"/>
    <x v="16"/>
    <s v="Jul-23"/>
    <x v="1"/>
    <n v="10"/>
    <m/>
    <m/>
    <m/>
    <m/>
    <m/>
    <m/>
    <m/>
    <m/>
    <m/>
    <m/>
    <m/>
    <m/>
    <m/>
    <m/>
    <m/>
    <m/>
    <m/>
    <m/>
    <m/>
    <m/>
    <m/>
    <m/>
    <m/>
    <m/>
    <m/>
    <m/>
    <m/>
    <m/>
    <m/>
    <m/>
    <m/>
    <m/>
    <m/>
    <m/>
  </r>
  <r>
    <x v="0"/>
    <s v="PID"/>
    <n v="3"/>
    <s v="PMT 500244 / PID 400838  Replace VicunLite - BDS_x000a__x000a_The project is resuming after being on hold. Currently re-estimation of efforts pending and target release is being discussed."/>
    <s v="ECRIS-CR RSI"/>
    <s v="Red - MQ expertise required. Late Commit and complex project resuming after long time. Resource need supplied to Onshore."/>
    <x v="1"/>
    <s v="Cobol, DB2"/>
    <s v="SW-CRIS"/>
    <s v="Ruben Rodriguez "/>
    <s v="Muawiah Qaimari"/>
    <s v="Istiyaqahmed Shaikh"/>
    <x v="2"/>
    <x v="16"/>
    <s v="Jul-23"/>
    <x v="0"/>
    <n v="680"/>
    <m/>
    <m/>
    <m/>
    <m/>
    <m/>
    <m/>
    <m/>
    <m/>
    <m/>
    <m/>
    <m/>
    <m/>
    <m/>
    <m/>
    <m/>
    <m/>
    <m/>
    <m/>
    <m/>
    <m/>
    <m/>
    <n v="580"/>
    <n v="100"/>
    <m/>
    <m/>
    <n v="200"/>
    <n v="200"/>
    <n v="200"/>
    <n v="200"/>
    <n v="200"/>
    <m/>
    <m/>
    <m/>
    <m/>
  </r>
  <r>
    <x v="0"/>
    <s v="PID"/>
    <n v="3"/>
    <s v="PMT 500244 / PID 400838  Replace VicunLite - BDS_x000a__x000a_The project is resuming after being on hold. Currently re-estimation of efforts pending and target release is being discussed."/>
    <s v="Miscellaneous Rating"/>
    <s v="Red - MQ expertise required. Late Commit and complex project resuming after long time. Resource need supplied to Onshore."/>
    <x v="1"/>
    <s v="Cobol, DB2"/>
    <s v="SW-CRIS"/>
    <s v="Ruben Rodriguez "/>
    <s v="Muawiah Qaimari"/>
    <s v="Istiyaqahmed Shaikh"/>
    <x v="2"/>
    <x v="16"/>
    <s v="Jul-23"/>
    <x v="0"/>
    <n v="100"/>
    <m/>
    <m/>
    <m/>
    <m/>
    <m/>
    <m/>
    <m/>
    <m/>
    <m/>
    <m/>
    <m/>
    <m/>
    <m/>
    <m/>
    <m/>
    <m/>
    <m/>
    <m/>
    <m/>
    <m/>
    <m/>
    <n v="50"/>
    <n v="50"/>
    <m/>
    <m/>
    <n v="20"/>
    <n v="20"/>
    <n v="20"/>
    <n v="20"/>
    <n v="20"/>
    <m/>
    <m/>
    <m/>
    <m/>
  </r>
  <r>
    <x v="0"/>
    <s v="PID"/>
    <n v="6"/>
    <s v="PMT 501174, PID 403132Mandate 107 Suicide Prevention Hotline Fee for Telco Accounts 988 (SW)"/>
    <s v="CRIS RC-RECON"/>
    <s v="Green - YTS"/>
    <x v="1"/>
    <s v="Assembler"/>
    <s v="SW-CRIS"/>
    <s v="Ruben Rodriguez "/>
    <s v="Muawiah Qaimari"/>
    <s v="Istiyaqahmed Shaikh"/>
    <x v="2"/>
    <x v="8"/>
    <s v="TBD"/>
    <x v="1"/>
    <n v="800"/>
    <m/>
    <m/>
    <m/>
    <m/>
    <m/>
    <m/>
    <m/>
    <m/>
    <m/>
    <m/>
    <m/>
    <m/>
    <m/>
    <m/>
    <m/>
    <m/>
    <m/>
    <m/>
    <m/>
    <m/>
    <m/>
    <m/>
    <m/>
    <m/>
    <m/>
    <m/>
    <m/>
    <m/>
    <m/>
    <m/>
    <m/>
    <m/>
    <m/>
    <m/>
  </r>
  <r>
    <x v="0"/>
    <s v="PID"/>
    <n v="6"/>
    <s v="PMT 501174, PID 403132Mandate 107 Suicide Prevention Hotline Fee for Telco Accounts 988 (SW)"/>
    <s v="CRIS BCAP"/>
    <s v="Green - YTS"/>
    <x v="1"/>
    <s v="PL1, Assembler"/>
    <s v="SW-CRIS"/>
    <s v="Ruben Rodriguez "/>
    <s v="Muawiah Qaimari"/>
    <s v="Istiyaqahmed Shaikh"/>
    <x v="2"/>
    <x v="8"/>
    <s v="TBD"/>
    <x v="1"/>
    <n v="800"/>
    <m/>
    <m/>
    <m/>
    <m/>
    <m/>
    <m/>
    <m/>
    <m/>
    <m/>
    <m/>
    <m/>
    <m/>
    <m/>
    <m/>
    <m/>
    <m/>
    <m/>
    <m/>
    <m/>
    <m/>
    <m/>
    <m/>
    <m/>
    <m/>
    <m/>
    <m/>
    <m/>
    <m/>
    <m/>
    <m/>
    <m/>
    <m/>
    <m/>
    <m/>
  </r>
  <r>
    <x v="0"/>
    <s v="PID"/>
    <n v="6"/>
    <s v="PMT 501174, PID 403132Mandate 107 Suicide Prevention Hotline Fee for Telco Accounts 988 (SW)"/>
    <s v="CRIS CASH"/>
    <s v="Green - YTS"/>
    <x v="1"/>
    <s v="Assembler"/>
    <s v="SW-CRIS"/>
    <s v="Ruben Rodriguez "/>
    <s v="Muawiah Qaimari"/>
    <s v="Istiyaqahmed Shaikh"/>
    <x v="2"/>
    <x v="8"/>
    <s v="TBD"/>
    <x v="1"/>
    <n v="800"/>
    <m/>
    <m/>
    <m/>
    <m/>
    <m/>
    <m/>
    <m/>
    <m/>
    <m/>
    <m/>
    <m/>
    <m/>
    <m/>
    <m/>
    <m/>
    <m/>
    <m/>
    <m/>
    <m/>
    <m/>
    <m/>
    <m/>
    <m/>
    <m/>
    <m/>
    <m/>
    <m/>
    <m/>
    <m/>
    <m/>
    <m/>
    <m/>
    <m/>
    <m/>
  </r>
  <r>
    <x v="0"/>
    <s v="PID"/>
    <n v="4"/>
    <s v="PMT 501174, PID 403132Mandate 107 Suicide Prevention Hotline Fee for Telco Accounts 988 (SW)"/>
    <s v="ADR"/>
    <s v="Green - YTS"/>
    <x v="1"/>
    <s v="Cobol, DB2"/>
    <s v="SW-CRIS"/>
    <s v="Ruben Rodriguez "/>
    <s v="Muawiah Qaimari"/>
    <s v="Istiyaqahmed Shaikh"/>
    <x v="2"/>
    <x v="8"/>
    <s v="TBD"/>
    <x v="1"/>
    <n v="800"/>
    <m/>
    <m/>
    <m/>
    <m/>
    <m/>
    <m/>
    <m/>
    <m/>
    <m/>
    <m/>
    <m/>
    <m/>
    <m/>
    <m/>
    <m/>
    <m/>
    <m/>
    <m/>
    <m/>
    <m/>
    <m/>
    <m/>
    <m/>
    <m/>
    <m/>
    <m/>
    <m/>
    <m/>
    <m/>
    <m/>
    <m/>
    <m/>
    <m/>
    <m/>
  </r>
  <r>
    <x v="0"/>
    <s v="PID"/>
    <n v="4"/>
    <s v="PMT 501174, PID 403132Mandate 107 Suicide Prevention Hotline Fee for Telco Accounts 988 (SW)"/>
    <s v="FSP"/>
    <s v="Green - YTS"/>
    <x v="1"/>
    <s v="Cobol, DB2"/>
    <s v="SW-CRIS"/>
    <s v="Ruben Rodriguez "/>
    <s v="Muawiah Qaimari"/>
    <s v="Istiyaqahmed Shaikh"/>
    <x v="2"/>
    <x v="8"/>
    <s v="TBD"/>
    <x v="1"/>
    <n v="800"/>
    <m/>
    <m/>
    <m/>
    <m/>
    <m/>
    <m/>
    <m/>
    <m/>
    <m/>
    <m/>
    <m/>
    <m/>
    <m/>
    <m/>
    <m/>
    <m/>
    <m/>
    <m/>
    <m/>
    <m/>
    <m/>
    <m/>
    <m/>
    <m/>
    <m/>
    <m/>
    <m/>
    <m/>
    <m/>
    <m/>
    <m/>
    <m/>
    <m/>
    <m/>
  </r>
  <r>
    <x v="0"/>
    <s v="PID"/>
    <n v="4"/>
    <s v="PMT 501174, PID 403132Mandate 107 Suicide Prevention Hotline Fee for Telco Accounts 988 (SW)"/>
    <s v="HB"/>
    <s v="Green - YTS"/>
    <x v="1"/>
    <s v="Cobol, DB2, CICS"/>
    <s v="SW-CRIS"/>
    <s v="Ruben Rodriguez "/>
    <s v="Muawiah Qaimari"/>
    <s v="Istiyaqahmed Shaikh"/>
    <x v="2"/>
    <x v="8"/>
    <s v="TBD"/>
    <x v="1"/>
    <n v="500"/>
    <m/>
    <m/>
    <m/>
    <m/>
    <m/>
    <m/>
    <m/>
    <m/>
    <m/>
    <m/>
    <m/>
    <m/>
    <m/>
    <m/>
    <m/>
    <m/>
    <m/>
    <m/>
    <m/>
    <m/>
    <m/>
    <m/>
    <m/>
    <m/>
    <m/>
    <m/>
    <m/>
    <m/>
    <m/>
    <m/>
    <m/>
    <m/>
    <m/>
    <m/>
  </r>
  <r>
    <x v="0"/>
    <s v="PID"/>
    <n v="6"/>
    <s v="PMT 500753/401127 SecMod EOSL 7337 Finish U2L Migration CAPM"/>
    <s v="CRIS BCAP"/>
    <s v="Green - On Hold"/>
    <x v="1"/>
    <s v="PL1, Assembler"/>
    <s v="SW-CRIS"/>
    <s v="Ruben Rodriguez "/>
    <s v="Muawiah Qaimari"/>
    <s v="Istiyaqahmed Shaikh"/>
    <x v="2"/>
    <x v="3"/>
    <s v="On hold"/>
    <x v="1"/>
    <n v="90"/>
    <m/>
    <m/>
    <m/>
    <m/>
    <m/>
    <m/>
    <m/>
    <m/>
    <m/>
    <m/>
    <m/>
    <m/>
    <m/>
    <m/>
    <m/>
    <m/>
    <m/>
    <m/>
    <m/>
    <m/>
    <m/>
    <m/>
    <m/>
    <m/>
    <m/>
    <m/>
    <m/>
    <m/>
    <m/>
    <m/>
    <m/>
    <m/>
    <m/>
    <m/>
  </r>
  <r>
    <x v="0"/>
    <s v="PID"/>
    <n v="6"/>
    <s v="PMT 500753/401127 SecMod EOSL 7337 Finish U2L Migration CAPM"/>
    <s v="CRIS CASH"/>
    <s v="Green - On Hold"/>
    <x v="1"/>
    <s v="Assembler"/>
    <s v="SW-CRIS"/>
    <s v="Ruben Rodriguez "/>
    <s v="Muawiah Qaimari"/>
    <s v="Istiyaqahmed Shaikh"/>
    <x v="2"/>
    <x v="3"/>
    <s v="On hold"/>
    <x v="1"/>
    <n v="330"/>
    <m/>
    <m/>
    <m/>
    <m/>
    <m/>
    <m/>
    <m/>
    <m/>
    <m/>
    <m/>
    <m/>
    <m/>
    <m/>
    <m/>
    <m/>
    <m/>
    <m/>
    <m/>
    <m/>
    <m/>
    <m/>
    <m/>
    <m/>
    <m/>
    <m/>
    <m/>
    <m/>
    <m/>
    <m/>
    <m/>
    <m/>
    <m/>
    <m/>
    <m/>
  </r>
  <r>
    <x v="0"/>
    <s v="PID"/>
    <n v="6"/>
    <s v="PMT 500753/401127 SecMod EOSL 7337 Finish U2L Migration CAPM"/>
    <s v="CRIS RC-RECON"/>
    <s v="Green - On Hold"/>
    <x v="1"/>
    <s v="Assembler"/>
    <s v="SW-CRIS"/>
    <s v="Ruben Rodriguez "/>
    <s v="Muawiah Qaimari"/>
    <s v="Istiyaqahmed Shaikh"/>
    <x v="2"/>
    <x v="3"/>
    <s v="On hold"/>
    <x v="1"/>
    <n v="90"/>
    <m/>
    <m/>
    <m/>
    <m/>
    <m/>
    <m/>
    <m/>
    <m/>
    <m/>
    <m/>
    <m/>
    <m/>
    <m/>
    <m/>
    <m/>
    <m/>
    <m/>
    <m/>
    <m/>
    <m/>
    <m/>
    <m/>
    <m/>
    <m/>
    <m/>
    <m/>
    <m/>
    <m/>
    <m/>
    <m/>
    <m/>
    <m/>
    <m/>
    <m/>
  </r>
  <r>
    <x v="0"/>
    <s v="PID"/>
    <n v="6"/>
    <s v="PMT# 496596/ PID# 328729  DCC RET 8716 CX0395 eTRACS"/>
    <s v="CRIS SO"/>
    <s v="Green - On Hold"/>
    <x v="1"/>
    <s v="Cobol, IMS-DB, Assembler"/>
    <s v="SW-CRIS"/>
    <s v="Ruben Rodriguez "/>
    <s v="Muawiah Qaimari"/>
    <s v="Istiyaqahmed Shaikh"/>
    <x v="2"/>
    <x v="3"/>
    <s v="On hold"/>
    <x v="1"/>
    <n v="410"/>
    <m/>
    <m/>
    <m/>
    <m/>
    <m/>
    <m/>
    <m/>
    <m/>
    <m/>
    <m/>
    <m/>
    <m/>
    <m/>
    <m/>
    <m/>
    <m/>
    <m/>
    <m/>
    <m/>
    <m/>
    <m/>
    <m/>
    <m/>
    <m/>
    <m/>
    <m/>
    <m/>
    <m/>
    <m/>
    <m/>
    <m/>
    <m/>
    <m/>
    <m/>
  </r>
  <r>
    <x v="0"/>
    <s v="PID"/>
    <n v="6"/>
    <s v="PMT# / PID# 10801 MR2000 Audit  project"/>
    <s v="CRIS SO"/>
    <s v="Green - Estimation Done"/>
    <x v="1"/>
    <s v="Cobol, IMS-DB, Assembler"/>
    <s v="SW-CRIS"/>
    <s v="Ruben Rodriguez "/>
    <s v="Muawiah Qaimari"/>
    <s v="Istiyaqahmed Shaikh"/>
    <x v="2"/>
    <x v="8"/>
    <s v="TBD"/>
    <x v="1"/>
    <n v="60"/>
    <m/>
    <m/>
    <m/>
    <m/>
    <m/>
    <m/>
    <m/>
    <m/>
    <m/>
    <m/>
    <m/>
    <m/>
    <m/>
    <m/>
    <m/>
    <m/>
    <m/>
    <m/>
    <m/>
    <m/>
    <m/>
    <m/>
    <m/>
    <m/>
    <m/>
    <m/>
    <m/>
    <m/>
    <m/>
    <m/>
    <m/>
    <m/>
    <m/>
    <m/>
  </r>
  <r>
    <x v="1"/>
    <s v="SMB"/>
    <n v="4"/>
    <s v="SMB 2047176: CICS on SLT2 (CAST, CBBH, and CQ90) CICS upgraded to CICS V6.1 RSU2209 (HB)"/>
    <s v="HB"/>
    <s v="Green - Maintenance testing"/>
    <x v="1"/>
    <s v="Cobol, DB2, CICS"/>
    <s v="SW-CRIS"/>
    <s v="Ruben Rodriguez "/>
    <s v="Muawiah Qaimari"/>
    <s v="Istiyaqahmed Shaikh"/>
    <x v="2"/>
    <x v="13"/>
    <s v="Jan-23"/>
    <x v="0"/>
    <n v="40"/>
    <m/>
    <m/>
    <m/>
    <m/>
    <m/>
    <m/>
    <m/>
    <m/>
    <m/>
    <m/>
    <m/>
    <m/>
    <m/>
    <m/>
    <m/>
    <m/>
    <n v="40"/>
    <m/>
    <m/>
    <m/>
    <m/>
    <m/>
    <m/>
    <m/>
    <m/>
    <m/>
    <m/>
    <m/>
    <m/>
    <m/>
    <m/>
    <m/>
    <m/>
    <m/>
  </r>
  <r>
    <x v="1"/>
    <s v="SMB"/>
    <n v="4"/>
    <s v="SMB# 2024297 CICS Maintenance Upgrade for BT00"/>
    <s v="SWHB"/>
    <s v="Green - Maintenance testing"/>
    <x v="1"/>
    <s v="Cobol, DB2, CICS"/>
    <s v="SW-CRIS"/>
    <s v="Ruben Rodriguez "/>
    <s v="Muawiah Qaimari"/>
    <s v="Istiyaqahmed Shaikh"/>
    <x v="2"/>
    <x v="17"/>
    <m/>
    <x v="0"/>
    <n v="40"/>
    <m/>
    <m/>
    <m/>
    <m/>
    <m/>
    <m/>
    <m/>
    <m/>
    <m/>
    <m/>
    <m/>
    <m/>
    <m/>
    <m/>
    <m/>
    <m/>
    <m/>
    <m/>
    <n v="40"/>
    <m/>
    <m/>
    <m/>
    <m/>
    <m/>
    <m/>
    <m/>
    <m/>
    <m/>
    <m/>
    <m/>
    <m/>
    <m/>
    <m/>
    <m/>
  </r>
  <r>
    <x v="1"/>
    <s v="SMB"/>
    <n v="4"/>
    <s v="SMB 2016240: CICS on AA00 upgraded to CICS V6.1 RSU2209 (SWHB)"/>
    <s v="SWHB"/>
    <s v="Green - Maintenance testing"/>
    <x v="1"/>
    <s v="Cobol, DB2, CICS"/>
    <s v="SW-CRIS"/>
    <s v="Ruben Rodriguez "/>
    <s v="Muawiah Qaimari"/>
    <s v="Istiyaqahmed Shaikh"/>
    <x v="2"/>
    <x v="13"/>
    <s v="Jan-23"/>
    <x v="0"/>
    <n v="40"/>
    <m/>
    <m/>
    <m/>
    <m/>
    <m/>
    <m/>
    <m/>
    <m/>
    <m/>
    <m/>
    <m/>
    <m/>
    <m/>
    <m/>
    <m/>
    <m/>
    <n v="40"/>
    <m/>
    <m/>
    <m/>
    <m/>
    <m/>
    <m/>
    <m/>
    <m/>
    <m/>
    <m/>
    <m/>
    <m/>
    <m/>
    <m/>
    <m/>
    <m/>
    <m/>
  </r>
  <r>
    <x v="0"/>
    <s v="PID"/>
    <n v="6"/>
    <s v="PMT 505913/PID 411976 TULSA OKLAHOMA MIF MUNICIPAL INSPECTION FEE (R23.02)"/>
    <s v="CRIS RC-RECON"/>
    <s v="Green - Extensive ST Support supplied"/>
    <x v="1"/>
    <s v="Assembler"/>
    <s v="SW-CRIS"/>
    <s v="Ruben Rodriguez "/>
    <s v="Muawiah Qaimari"/>
    <s v="Istiyaqahmed Shaikh"/>
    <x v="2"/>
    <x v="2"/>
    <s v="Feb-23"/>
    <x v="0"/>
    <n v="150"/>
    <m/>
    <m/>
    <m/>
    <m/>
    <m/>
    <m/>
    <m/>
    <m/>
    <m/>
    <m/>
    <m/>
    <m/>
    <m/>
    <m/>
    <n v="50"/>
    <n v="50"/>
    <n v="30"/>
    <n v="20"/>
    <m/>
    <m/>
    <m/>
    <m/>
    <m/>
    <m/>
    <m/>
    <m/>
    <m/>
    <m/>
    <m/>
    <m/>
    <m/>
    <m/>
    <m/>
    <m/>
  </r>
  <r>
    <x v="0"/>
    <s v="PID"/>
    <n v="6"/>
    <s v="PMT 505913/PID 411976 TULSA OKLAHOMA MIF MUNICIPAL INSPECTION FEE (R23.02)"/>
    <s v="CRIS BCAP"/>
    <s v="Green - Extensive ST Support supplied"/>
    <x v="1"/>
    <s v="PL1, Assembler"/>
    <s v="SW-CRIS"/>
    <s v="Ruben Rodriguez "/>
    <s v="Muawiah Qaimari"/>
    <s v="Istiyaqahmed Shaikh"/>
    <x v="2"/>
    <x v="2"/>
    <s v="Feb-23"/>
    <x v="0"/>
    <n v="150"/>
    <m/>
    <m/>
    <m/>
    <m/>
    <m/>
    <m/>
    <m/>
    <m/>
    <m/>
    <m/>
    <m/>
    <m/>
    <m/>
    <m/>
    <n v="50"/>
    <n v="50"/>
    <n v="30"/>
    <n v="20"/>
    <m/>
    <m/>
    <m/>
    <m/>
    <m/>
    <m/>
    <m/>
    <m/>
    <m/>
    <m/>
    <m/>
    <m/>
    <m/>
    <m/>
    <m/>
    <m/>
  </r>
  <r>
    <x v="0"/>
    <s v="PID"/>
    <n v="33"/>
    <s v="414447 - FLNPA Overlay"/>
    <s v="BOCRIS"/>
    <s v="Dev Completed, Unit testing is in progress"/>
    <x v="1"/>
    <s v="Cobol, IMS-DC"/>
    <s v="SE-BILLING"/>
    <s v="Greg Painter"/>
    <s v="Muawiah Qaimari"/>
    <s v="Rudradeep Mandal"/>
    <x v="1"/>
    <x v="18"/>
    <s v="Jun-23"/>
    <x v="0"/>
    <n v="3900"/>
    <m/>
    <m/>
    <m/>
    <m/>
    <m/>
    <m/>
    <m/>
    <m/>
    <m/>
    <m/>
    <m/>
    <m/>
    <m/>
    <m/>
    <m/>
    <m/>
    <n v="100"/>
    <n v="700"/>
    <n v="800"/>
    <n v="800"/>
    <n v="700"/>
    <n v="600"/>
    <n v="200"/>
    <m/>
    <m/>
    <m/>
    <m/>
    <m/>
    <m/>
    <m/>
    <m/>
    <m/>
    <m/>
    <m/>
  </r>
  <r>
    <x v="0"/>
    <s v="PID"/>
    <n v="1"/>
    <s v="414958 - CLOUD OBF"/>
    <s v="CRIS Policies"/>
    <m/>
    <x v="1"/>
    <s v="Cobol, IMS-DC, DB2"/>
    <s v="SE-BILLING-USAGE"/>
    <s v="Greg Painter"/>
    <s v="Muawiah Qaimari"/>
    <s v="Rudradeep Mandal"/>
    <x v="1"/>
    <x v="10"/>
    <s v="Nov-23"/>
    <x v="0"/>
    <n v="100"/>
    <m/>
    <m/>
    <m/>
    <m/>
    <m/>
    <m/>
    <m/>
    <m/>
    <m/>
    <m/>
    <m/>
    <m/>
    <m/>
    <m/>
    <m/>
    <m/>
    <m/>
    <m/>
    <m/>
    <m/>
    <m/>
    <m/>
    <m/>
    <m/>
    <n v="20"/>
    <n v="40"/>
    <n v="40"/>
    <s v=" "/>
    <m/>
    <m/>
    <m/>
    <m/>
    <m/>
    <m/>
  </r>
  <r>
    <x v="0"/>
    <s v="PID"/>
    <n v="6"/>
    <s v="PMT 506126/PID 411900 EOSL Secure Data Upgrade to z Protect BOCRIS"/>
    <s v="CRIS RC-RECON"/>
    <s v="Green - Extended testing support provided to CRIS Services post deployment."/>
    <x v="1"/>
    <s v="Assembler"/>
    <s v="SW-CRIS"/>
    <s v="Ruben Rodriguez "/>
    <s v="Muawiah Qaimari"/>
    <s v="Istiyaqahmed Shaikh"/>
    <x v="2"/>
    <x v="2"/>
    <s v="Feb-23"/>
    <x v="0"/>
    <n v="80"/>
    <m/>
    <m/>
    <m/>
    <m/>
    <m/>
    <m/>
    <m/>
    <m/>
    <m/>
    <m/>
    <m/>
    <m/>
    <m/>
    <m/>
    <n v="35"/>
    <n v="35"/>
    <n v="5"/>
    <n v="5"/>
    <m/>
    <m/>
    <m/>
    <m/>
    <m/>
    <m/>
    <m/>
    <m/>
    <m/>
    <m/>
    <m/>
    <m/>
    <m/>
    <m/>
    <m/>
    <m/>
  </r>
  <r>
    <x v="0"/>
    <s v="PID"/>
    <n v="6"/>
    <s v="PMT 506126/PID 411900 EOSL Secure Data Upgrade to z Protect BOCRIS"/>
    <s v="CRIS SO"/>
    <s v="Green - Extended testing support provided to CRIS Services post deployment."/>
    <x v="1"/>
    <s v="Cobol, IMS-DB, Assembler"/>
    <s v="SW-CRIS"/>
    <s v="Ruben Rodriguez "/>
    <s v="Muawiah Qaimari"/>
    <s v="Istiyaqahmed Shaikh"/>
    <x v="2"/>
    <x v="2"/>
    <s v="Feb-23"/>
    <x v="0"/>
    <n v="80"/>
    <m/>
    <m/>
    <m/>
    <m/>
    <m/>
    <m/>
    <m/>
    <m/>
    <m/>
    <m/>
    <m/>
    <m/>
    <m/>
    <m/>
    <n v="35"/>
    <n v="35"/>
    <n v="5"/>
    <n v="5"/>
    <m/>
    <m/>
    <m/>
    <m/>
    <m/>
    <m/>
    <m/>
    <m/>
    <m/>
    <m/>
    <m/>
    <m/>
    <m/>
    <m/>
    <m/>
    <m/>
  </r>
  <r>
    <x v="0"/>
    <s v="PID"/>
    <n v="6"/>
    <s v="PMT 503220/PID 401659b Late Impact OOM, Billing SaaS Globys - Phase 2_x000a_Note: Not Committing this project as it cannot be worked upon due to capacity crunch"/>
    <s v="CRIS CASH"/>
    <s v="Yellow - Scope/Requirements not clear. 23.05 doesn't have ST. Code changes in Assembler modules."/>
    <x v="1"/>
    <s v="Assembler"/>
    <s v="SW-CRIS"/>
    <s v="Ruben Rodriguez "/>
    <s v="Muawiah Qaimari"/>
    <s v="Istiyaqahmed Shaikh"/>
    <x v="2"/>
    <x v="15"/>
    <s v="May-23"/>
    <x v="1"/>
    <n v="290"/>
    <m/>
    <m/>
    <m/>
    <m/>
    <m/>
    <m/>
    <m/>
    <m/>
    <m/>
    <m/>
    <m/>
    <m/>
    <m/>
    <m/>
    <m/>
    <m/>
    <m/>
    <m/>
    <m/>
    <m/>
    <m/>
    <m/>
    <m/>
    <m/>
    <m/>
    <m/>
    <m/>
    <m/>
    <m/>
    <m/>
    <m/>
    <m/>
    <m/>
    <m/>
  </r>
  <r>
    <x v="0"/>
    <s v="PID"/>
    <n v="4"/>
    <s v="CA Local E911"/>
    <s v="ADR"/>
    <s v="Green - YTS"/>
    <x v="1"/>
    <s v="Cobol, DB2"/>
    <s v="SW-CRIS"/>
    <s v="Ruben Rodriguez "/>
    <s v="Muawiah Qaimari"/>
    <s v="Istiyaqahmed Shaikh"/>
    <x v="2"/>
    <x v="8"/>
    <s v="TBD"/>
    <x v="1"/>
    <n v="700"/>
    <m/>
    <m/>
    <m/>
    <m/>
    <m/>
    <m/>
    <m/>
    <m/>
    <m/>
    <m/>
    <m/>
    <m/>
    <m/>
    <m/>
    <m/>
    <m/>
    <m/>
    <m/>
    <m/>
    <m/>
    <m/>
    <m/>
    <m/>
    <m/>
    <m/>
    <m/>
    <m/>
    <m/>
    <m/>
    <m/>
    <m/>
    <m/>
    <m/>
    <m/>
  </r>
  <r>
    <x v="0"/>
    <s v="PID"/>
    <n v="4"/>
    <s v="CA Local E911"/>
    <s v="FSP"/>
    <s v="Green - YTS"/>
    <x v="1"/>
    <s v="Cobol, DB2"/>
    <s v="SW-CRIS"/>
    <s v="Ruben Rodriguez "/>
    <s v="Muawiah Qaimari"/>
    <s v="Istiyaqahmed Shaikh"/>
    <x v="2"/>
    <x v="8"/>
    <s v="TBD"/>
    <x v="1"/>
    <n v="650"/>
    <m/>
    <m/>
    <m/>
    <m/>
    <m/>
    <m/>
    <m/>
    <m/>
    <m/>
    <m/>
    <m/>
    <m/>
    <m/>
    <m/>
    <m/>
    <m/>
    <m/>
    <m/>
    <m/>
    <m/>
    <m/>
    <m/>
    <m/>
    <m/>
    <m/>
    <m/>
    <m/>
    <m/>
    <m/>
    <m/>
    <m/>
    <m/>
    <m/>
    <m/>
  </r>
  <r>
    <x v="0"/>
    <s v="PID"/>
    <n v="4"/>
    <s v="PMT 506033, 409937a, CR234126  Mandate P115 Inclusion of the percentage based UUT on CAC in the Telco West Biller"/>
    <s v="HB"/>
    <m/>
    <x v="1"/>
    <s v="Cobol, DB2, CICS"/>
    <s v="SW-CRIS"/>
    <s v="Ruben Rodriguez "/>
    <s v="Muawiah Qaimari"/>
    <s v="Istiyaqahmed Shaikh"/>
    <x v="2"/>
    <x v="5"/>
    <s v="Nov-22"/>
    <x v="0"/>
    <n v="550"/>
    <m/>
    <m/>
    <m/>
    <m/>
    <m/>
    <m/>
    <m/>
    <m/>
    <m/>
    <m/>
    <m/>
    <m/>
    <m/>
    <m/>
    <n v="25"/>
    <m/>
    <m/>
    <m/>
    <m/>
    <m/>
    <m/>
    <m/>
    <m/>
    <m/>
    <m/>
    <m/>
    <m/>
    <m/>
    <m/>
    <m/>
    <m/>
    <m/>
    <m/>
    <m/>
  </r>
  <r>
    <x v="0"/>
    <s v="PID"/>
    <n v="4"/>
    <s v="PMT 506033, 409937a, CR234126  Mandate P115 Inclusion of the percentage based UUT on CAC in the Telco West Biller"/>
    <s v="ADR"/>
    <m/>
    <x v="1"/>
    <s v="Cobol, DB2"/>
    <s v="SW-CRIS"/>
    <s v="Ruben Rodriguez "/>
    <s v="Muawiah Qaimari"/>
    <s v="Istiyaqahmed Shaikh"/>
    <x v="2"/>
    <x v="12"/>
    <s v="Oct-22"/>
    <x v="0"/>
    <n v="45"/>
    <m/>
    <m/>
    <m/>
    <m/>
    <m/>
    <m/>
    <m/>
    <m/>
    <m/>
    <m/>
    <m/>
    <m/>
    <n v="25"/>
    <n v="20"/>
    <m/>
    <m/>
    <m/>
    <m/>
    <m/>
    <m/>
    <m/>
    <m/>
    <m/>
    <m/>
    <m/>
    <m/>
    <m/>
    <m/>
    <m/>
    <m/>
    <m/>
    <m/>
    <m/>
    <m/>
  </r>
  <r>
    <x v="0"/>
    <s v="PID"/>
    <n v="3"/>
    <s v="PMT #503168 / PID #326140bb  Cloud Modernization (CPNI DM)"/>
    <s v="InstaRate"/>
    <s v="Yellow - Late Impact Mandatory project."/>
    <x v="1"/>
    <s v="Cobol, DB2"/>
    <s v="SW-CRIS"/>
    <s v="Ruben Rodriguez "/>
    <s v="Muawiah Qaimari"/>
    <s v="Istiyaqahmed Shaikh"/>
    <x v="2"/>
    <x v="18"/>
    <s v="Jun-23"/>
    <x v="0"/>
    <n v="80"/>
    <m/>
    <m/>
    <m/>
    <m/>
    <m/>
    <m/>
    <m/>
    <m/>
    <m/>
    <m/>
    <m/>
    <m/>
    <m/>
    <m/>
    <m/>
    <m/>
    <m/>
    <m/>
    <m/>
    <n v="20"/>
    <n v="40"/>
    <n v="20"/>
    <m/>
    <m/>
    <m/>
    <m/>
    <m/>
    <m/>
    <m/>
    <m/>
    <m/>
    <m/>
    <m/>
    <m/>
  </r>
  <r>
    <x v="0"/>
    <s v="PID"/>
    <n v="6"/>
    <s v="LSB Cloud Modernization - PID- 326140eg - CRIS CASH "/>
    <s v="CRIS CASH"/>
    <s v="Green - On Hold"/>
    <x v="1"/>
    <s v="Assembler"/>
    <s v="SW-CRIS"/>
    <s v="Ruben Rodriguez "/>
    <s v="Muawiah Qaimari"/>
    <s v="Istiyaqahmed Shaikh"/>
    <x v="2"/>
    <x v="3"/>
    <s v="On hold"/>
    <x v="1"/>
    <n v="70"/>
    <m/>
    <m/>
    <m/>
    <m/>
    <m/>
    <m/>
    <m/>
    <m/>
    <m/>
    <m/>
    <m/>
    <m/>
    <m/>
    <m/>
    <m/>
    <m/>
    <m/>
    <m/>
    <m/>
    <m/>
    <m/>
    <m/>
    <m/>
    <m/>
    <m/>
    <m/>
    <m/>
    <m/>
    <m/>
    <m/>
    <m/>
    <m/>
    <m/>
    <m/>
  </r>
  <r>
    <x v="0"/>
    <s v="PID"/>
    <n v="4"/>
    <s v="AMPD cloud migration"/>
    <s v="ADR"/>
    <m/>
    <x v="1"/>
    <s v="Cobol, DB2"/>
    <s v="SW-CRIS"/>
    <s v="Ruben Rodriguez "/>
    <s v="Muawiah Qaimari"/>
    <s v="Istiyaqahmed Shaikh"/>
    <x v="2"/>
    <x v="4"/>
    <s v="Jul-22"/>
    <x v="0"/>
    <n v="100"/>
    <m/>
    <m/>
    <m/>
    <m/>
    <m/>
    <m/>
    <m/>
    <m/>
    <m/>
    <m/>
    <n v="30"/>
    <m/>
    <m/>
    <m/>
    <m/>
    <m/>
    <m/>
    <m/>
    <m/>
    <m/>
    <m/>
    <m/>
    <m/>
    <m/>
    <m/>
    <m/>
    <m/>
    <m/>
    <m/>
    <m/>
    <m/>
    <m/>
    <m/>
    <m/>
  </r>
  <r>
    <x v="1"/>
    <s v="SMB"/>
    <n v="6"/>
    <s v="1986945 - Syncsort v3.1 Upgrade - Phase 2 (CRIS SO"/>
    <s v="CRIS SO"/>
    <m/>
    <x v="1"/>
    <s v="Cobol, IMS-DB, Assembler"/>
    <s v="SW-CRIS"/>
    <s v="Ruben Rodriguez "/>
    <s v="Muawiah Qaimari"/>
    <s v="Istiyaqahmed Shaikh"/>
    <x v="2"/>
    <x v="5"/>
    <s v="Nov-22"/>
    <x v="0"/>
    <n v="15"/>
    <m/>
    <m/>
    <m/>
    <m/>
    <m/>
    <m/>
    <m/>
    <m/>
    <m/>
    <m/>
    <n v="15"/>
    <m/>
    <m/>
    <m/>
    <m/>
    <m/>
    <m/>
    <m/>
    <m/>
    <m/>
    <m/>
    <m/>
    <m/>
    <m/>
    <m/>
    <m/>
    <m/>
    <m/>
    <m/>
    <m/>
    <m/>
    <m/>
    <m/>
    <m/>
  </r>
  <r>
    <x v="1"/>
    <s v="SMB"/>
    <n v="6"/>
    <s v="1986944 - Syncsort v3.1 Upgrade - Phase 2 (CRIS BCAP)"/>
    <s v="CRIS BCAP"/>
    <m/>
    <x v="1"/>
    <s v="PL1, Assembler"/>
    <s v="SW-CRIS"/>
    <s v="Ruben Rodriguez "/>
    <s v="Muawiah Qaimari"/>
    <s v="Istiyaqahmed Shaikh"/>
    <x v="2"/>
    <x v="5"/>
    <s v="Nov-22"/>
    <x v="0"/>
    <n v="15"/>
    <m/>
    <m/>
    <m/>
    <m/>
    <m/>
    <m/>
    <m/>
    <m/>
    <m/>
    <m/>
    <n v="15"/>
    <m/>
    <m/>
    <m/>
    <m/>
    <m/>
    <m/>
    <m/>
    <m/>
    <m/>
    <m/>
    <m/>
    <m/>
    <m/>
    <m/>
    <m/>
    <m/>
    <m/>
    <m/>
    <m/>
    <m/>
    <m/>
    <m/>
    <m/>
  </r>
  <r>
    <x v="1"/>
    <s v="SMB"/>
    <n v="6"/>
    <s v="1986943- Syncsort v3.1 Upgrade - Phase 2 (CRIS CASH))"/>
    <s v="CRIS CASH"/>
    <m/>
    <x v="1"/>
    <s v="Assembler"/>
    <s v="SW-CRIS"/>
    <s v="Ruben Rodriguez "/>
    <s v="Muawiah Qaimari"/>
    <s v="Istiyaqahmed Shaikh"/>
    <x v="2"/>
    <x v="5"/>
    <s v="Nov-22"/>
    <x v="0"/>
    <n v="30"/>
    <m/>
    <m/>
    <m/>
    <m/>
    <m/>
    <m/>
    <m/>
    <m/>
    <m/>
    <m/>
    <n v="30"/>
    <m/>
    <m/>
    <m/>
    <m/>
    <m/>
    <m/>
    <m/>
    <m/>
    <m/>
    <m/>
    <m/>
    <m/>
    <m/>
    <m/>
    <m/>
    <m/>
    <m/>
    <m/>
    <m/>
    <m/>
    <m/>
    <m/>
    <m/>
  </r>
  <r>
    <x v="1"/>
    <s v="SMB"/>
    <n v="4"/>
    <s v="1986942 - Syncsort v3.1 Upgrade - Phase 2 (FSP)"/>
    <s v="FSP"/>
    <m/>
    <x v="1"/>
    <s v="Cobol, DB2"/>
    <s v="SW-CRIS"/>
    <s v="Ruben Rodriguez "/>
    <s v="Muawiah Qaimari"/>
    <s v="Istiyaqahmed Shaikh"/>
    <x v="2"/>
    <x v="5"/>
    <s v="Nov-22"/>
    <x v="0"/>
    <n v="30"/>
    <m/>
    <m/>
    <m/>
    <m/>
    <m/>
    <m/>
    <m/>
    <m/>
    <m/>
    <m/>
    <n v="30"/>
    <m/>
    <m/>
    <m/>
    <m/>
    <m/>
    <m/>
    <m/>
    <m/>
    <m/>
    <m/>
    <m/>
    <m/>
    <m/>
    <m/>
    <m/>
    <m/>
    <m/>
    <m/>
    <m/>
    <m/>
    <m/>
    <m/>
    <m/>
  </r>
  <r>
    <x v="1"/>
    <s v="SMB"/>
    <n v="4"/>
    <s v="1986941 - Syncsort v3.1 Upgrade - Phase 2 (ADR)"/>
    <s v="ADR"/>
    <m/>
    <x v="1"/>
    <s v="Cobol, DB2"/>
    <s v="SW-CRIS"/>
    <s v="Ruben Rodriguez "/>
    <s v="Muawiah Qaimari"/>
    <s v="Istiyaqahmed Shaikh"/>
    <x v="2"/>
    <x v="5"/>
    <s v="Nov-22"/>
    <x v="0"/>
    <n v="15"/>
    <m/>
    <m/>
    <m/>
    <m/>
    <m/>
    <m/>
    <m/>
    <m/>
    <m/>
    <m/>
    <n v="15"/>
    <m/>
    <m/>
    <m/>
    <m/>
    <m/>
    <m/>
    <m/>
    <m/>
    <m/>
    <m/>
    <m/>
    <m/>
    <m/>
    <m/>
    <m/>
    <m/>
    <m/>
    <m/>
    <m/>
    <m/>
    <m/>
    <m/>
    <m/>
  </r>
  <r>
    <x v="1"/>
    <s v="SMB"/>
    <n v="6"/>
    <s v="1978167 - Syncsort v3.1 Upgrade - Phase 2 (CRIS BCAP)"/>
    <s v="CRIS BCAP"/>
    <m/>
    <x v="1"/>
    <s v="PL1, Assembler"/>
    <s v="SW-CRIS"/>
    <s v="Ruben Rodriguez "/>
    <s v="Muawiah Qaimari"/>
    <s v="Istiyaqahmed Shaikh"/>
    <x v="2"/>
    <x v="5"/>
    <s v="Nov-22"/>
    <x v="0"/>
    <n v="16"/>
    <m/>
    <m/>
    <m/>
    <m/>
    <m/>
    <m/>
    <m/>
    <m/>
    <m/>
    <m/>
    <m/>
    <m/>
    <m/>
    <n v="16"/>
    <m/>
    <m/>
    <m/>
    <m/>
    <m/>
    <m/>
    <m/>
    <m/>
    <m/>
    <m/>
    <m/>
    <m/>
    <m/>
    <m/>
    <m/>
    <m/>
    <m/>
    <m/>
    <m/>
    <m/>
  </r>
  <r>
    <x v="1"/>
    <s v="SMB"/>
    <n v="6"/>
    <s v="1978168 - Syncsort v3.1 Upgrade - Phase 1"/>
    <s v="CRIS BILLDAY"/>
    <m/>
    <x v="1"/>
    <s v="Cobol, IMS-DB"/>
    <s v="SW-CRIS"/>
    <s v="Ruben Rodriguez "/>
    <s v="Muawiah Qaimari"/>
    <s v="Istiyaqahmed Shaikh"/>
    <x v="2"/>
    <x v="5"/>
    <s v="Nov-22"/>
    <x v="0"/>
    <n v="16"/>
    <m/>
    <m/>
    <m/>
    <m/>
    <m/>
    <m/>
    <m/>
    <m/>
    <m/>
    <m/>
    <m/>
    <m/>
    <m/>
    <n v="16"/>
    <m/>
    <m/>
    <m/>
    <m/>
    <m/>
    <m/>
    <m/>
    <m/>
    <m/>
    <m/>
    <m/>
    <m/>
    <m/>
    <m/>
    <m/>
    <m/>
    <m/>
    <m/>
    <m/>
    <m/>
  </r>
  <r>
    <x v="1"/>
    <s v="SMB"/>
    <n v="4"/>
    <s v="1978169 - Syncsort v3.1 Upgrade - Phase 1"/>
    <s v="SWHB"/>
    <m/>
    <x v="1"/>
    <s v="Cobol, DB2, CICS"/>
    <s v="SW-CRIS"/>
    <s v="Ruben Rodriguez "/>
    <s v="Muawiah Qaimari"/>
    <s v="Istiyaqahmed Shaikh"/>
    <x v="2"/>
    <x v="5"/>
    <s v="Nov-22"/>
    <x v="0"/>
    <n v="16"/>
    <m/>
    <m/>
    <m/>
    <m/>
    <m/>
    <m/>
    <m/>
    <m/>
    <m/>
    <m/>
    <m/>
    <m/>
    <m/>
    <n v="16"/>
    <m/>
    <m/>
    <m/>
    <m/>
    <m/>
    <m/>
    <m/>
    <m/>
    <s v="??"/>
    <m/>
    <m/>
    <m/>
    <m/>
    <m/>
    <m/>
    <m/>
    <m/>
    <m/>
    <m/>
    <m/>
  </r>
  <r>
    <x v="1"/>
    <s v="SMB"/>
    <n v="6"/>
    <s v="1978170 - Syncsort v3.1 Upgrade - Phase 1"/>
    <s v="CRIS RC-RECON"/>
    <m/>
    <x v="1"/>
    <s v="Assembler"/>
    <s v="SW-CRIS"/>
    <s v="Ruben Rodriguez "/>
    <s v="Muawiah Qaimari"/>
    <s v="Istiyaqahmed Shaikh"/>
    <x v="2"/>
    <x v="5"/>
    <s v="Nov-22"/>
    <x v="0"/>
    <n v="16"/>
    <m/>
    <m/>
    <m/>
    <m/>
    <m/>
    <m/>
    <m/>
    <m/>
    <m/>
    <m/>
    <m/>
    <m/>
    <m/>
    <n v="16"/>
    <m/>
    <m/>
    <m/>
    <m/>
    <m/>
    <m/>
    <m/>
    <m/>
    <s v="??"/>
    <m/>
    <m/>
    <m/>
    <m/>
    <m/>
    <m/>
    <m/>
    <m/>
    <m/>
    <m/>
    <m/>
  </r>
  <r>
    <x v="1"/>
    <s v="SMB"/>
    <n v="6"/>
    <s v="1978171 - Syncsort v3.1 Upgrade - Phase 1"/>
    <s v="CRIS SO"/>
    <m/>
    <x v="1"/>
    <s v="Cobol, IMS-DB, Assembler"/>
    <s v="SW-CRIS"/>
    <s v="Ruben Rodriguez "/>
    <s v="Muawiah Qaimari"/>
    <s v="Istiyaqahmed Shaikh"/>
    <x v="2"/>
    <x v="5"/>
    <s v="Nov-22"/>
    <x v="0"/>
    <n v="16"/>
    <m/>
    <m/>
    <m/>
    <m/>
    <m/>
    <m/>
    <m/>
    <m/>
    <m/>
    <m/>
    <m/>
    <m/>
    <m/>
    <n v="16"/>
    <m/>
    <m/>
    <m/>
    <m/>
    <m/>
    <m/>
    <m/>
    <m/>
    <m/>
    <m/>
    <m/>
    <m/>
    <m/>
    <m/>
    <m/>
    <m/>
    <m/>
    <m/>
    <m/>
    <m/>
  </r>
  <r>
    <x v="1"/>
    <s v="SMB"/>
    <n v="3"/>
    <s v="1978172 - Syncsort v3.1 Upgrade - Phase 1"/>
    <s v="ECRIS-CR RSI"/>
    <m/>
    <x v="1"/>
    <s v="Cobol, DB2"/>
    <s v="SW-CRIS"/>
    <s v="Ruben Rodriguez "/>
    <s v="Muawiah Qaimari"/>
    <s v="Istiyaqahmed Shaikh"/>
    <x v="2"/>
    <x v="5"/>
    <s v="Nov-22"/>
    <x v="0"/>
    <n v="16"/>
    <m/>
    <m/>
    <m/>
    <m/>
    <m/>
    <m/>
    <m/>
    <m/>
    <m/>
    <m/>
    <m/>
    <m/>
    <m/>
    <n v="16"/>
    <m/>
    <m/>
    <m/>
    <m/>
    <m/>
    <m/>
    <m/>
    <m/>
    <m/>
    <m/>
    <m/>
    <m/>
    <m/>
    <m/>
    <m/>
    <m/>
    <m/>
    <m/>
    <m/>
    <m/>
  </r>
  <r>
    <x v="1"/>
    <s v="SMB"/>
    <n v="3"/>
    <s v="1978173 - Syncsort v3.1 Upgrade - Phase 1"/>
    <s v="InstaRate"/>
    <m/>
    <x v="1"/>
    <s v="Cobol, DB2"/>
    <s v="SW-CRIS"/>
    <s v="Ruben Rodriguez "/>
    <s v="Muawiah Qaimari"/>
    <s v="Istiyaqahmed Shaikh"/>
    <x v="2"/>
    <x v="5"/>
    <s v="Nov-22"/>
    <x v="0"/>
    <n v="16"/>
    <m/>
    <m/>
    <m/>
    <m/>
    <m/>
    <m/>
    <m/>
    <m/>
    <m/>
    <m/>
    <m/>
    <m/>
    <m/>
    <n v="16"/>
    <m/>
    <m/>
    <m/>
    <m/>
    <m/>
    <m/>
    <m/>
    <m/>
    <m/>
    <m/>
    <m/>
    <m/>
    <m/>
    <m/>
    <m/>
    <m/>
    <m/>
    <m/>
    <m/>
    <m/>
  </r>
  <r>
    <x v="1"/>
    <s v="SMB"/>
    <n v="6"/>
    <s v="1978174 - Syncsort v3.1 Upgrade - Phase 1"/>
    <s v="CRIS ADST"/>
    <m/>
    <x v="1"/>
    <s v="Cobol, IMS-DB"/>
    <s v="SW-CRIS"/>
    <s v="Ruben Rodriguez "/>
    <s v="Muawiah Qaimari"/>
    <s v="Istiyaqahmed Shaikh"/>
    <x v="2"/>
    <x v="5"/>
    <s v="Nov-22"/>
    <x v="0"/>
    <n v="16"/>
    <m/>
    <m/>
    <m/>
    <m/>
    <m/>
    <m/>
    <m/>
    <m/>
    <m/>
    <m/>
    <m/>
    <m/>
    <m/>
    <n v="16"/>
    <m/>
    <m/>
    <m/>
    <m/>
    <m/>
    <m/>
    <m/>
    <m/>
    <m/>
    <m/>
    <m/>
    <m/>
    <m/>
    <m/>
    <m/>
    <m/>
    <m/>
    <m/>
    <m/>
    <m/>
  </r>
  <r>
    <x v="1"/>
    <s v="SMB"/>
    <n v="4"/>
    <s v="1978164 - Syncsort v3.1 Upgrade - Phase 1"/>
    <s v="FSP"/>
    <m/>
    <x v="1"/>
    <s v="Cobol, DB2"/>
    <s v="SW-CRIS"/>
    <s v="Ruben Rodriguez "/>
    <s v="Muawiah Qaimari"/>
    <s v="Istiyaqahmed Shaikh"/>
    <x v="2"/>
    <x v="5"/>
    <s v="Nov-22"/>
    <x v="0"/>
    <n v="16"/>
    <m/>
    <m/>
    <m/>
    <m/>
    <m/>
    <m/>
    <m/>
    <m/>
    <m/>
    <m/>
    <m/>
    <m/>
    <m/>
    <n v="16"/>
    <m/>
    <m/>
    <m/>
    <m/>
    <m/>
    <m/>
    <m/>
    <m/>
    <m/>
    <m/>
    <m/>
    <m/>
    <m/>
    <m/>
    <m/>
    <m/>
    <m/>
    <m/>
    <m/>
    <m/>
  </r>
  <r>
    <x v="1"/>
    <s v="SMB"/>
    <n v="6"/>
    <s v="1978165 - Syncsort v3.1 Upgrade - Phase 1"/>
    <s v="CRIS CASH"/>
    <m/>
    <x v="1"/>
    <s v="Assembler"/>
    <s v="SW-CRIS"/>
    <s v="Ruben Rodriguez "/>
    <s v="Muawiah Qaimari"/>
    <s v="Istiyaqahmed Shaikh"/>
    <x v="2"/>
    <x v="5"/>
    <s v="Nov-22"/>
    <x v="0"/>
    <n v="16"/>
    <m/>
    <m/>
    <m/>
    <m/>
    <m/>
    <m/>
    <m/>
    <m/>
    <m/>
    <m/>
    <m/>
    <m/>
    <m/>
    <n v="16"/>
    <m/>
    <m/>
    <m/>
    <m/>
    <m/>
    <m/>
    <m/>
    <m/>
    <m/>
    <m/>
    <m/>
    <m/>
    <m/>
    <m/>
    <m/>
    <m/>
    <m/>
    <m/>
    <m/>
    <m/>
  </r>
  <r>
    <x v="1"/>
    <s v="SMB"/>
    <n v="4"/>
    <s v="1978166 - Syncsort v3.1 Upgrade - Phase 1"/>
    <s v="HB"/>
    <m/>
    <x v="1"/>
    <s v="Cobol, DB2, CICS"/>
    <s v="SW-CRIS"/>
    <s v="Ruben Rodriguez "/>
    <s v="Muawiah Qaimari"/>
    <s v="Istiyaqahmed Shaikh"/>
    <x v="2"/>
    <x v="5"/>
    <s v="Nov-22"/>
    <x v="0"/>
    <n v="16"/>
    <m/>
    <m/>
    <m/>
    <m/>
    <m/>
    <m/>
    <m/>
    <m/>
    <m/>
    <m/>
    <m/>
    <m/>
    <m/>
    <n v="16"/>
    <m/>
    <m/>
    <m/>
    <m/>
    <m/>
    <m/>
    <m/>
    <m/>
    <m/>
    <m/>
    <m/>
    <m/>
    <m/>
    <m/>
    <m/>
    <m/>
    <m/>
    <m/>
    <m/>
    <m/>
  </r>
  <r>
    <x v="1"/>
    <s v="SMB"/>
    <n v="4"/>
    <s v="1978163 - Syncsort v3.1 Upgrade - Phase 1"/>
    <s v="FSP"/>
    <m/>
    <x v="1"/>
    <s v="Cobol, DB2"/>
    <s v="SW-CRIS"/>
    <s v="Ruben Rodriguez "/>
    <s v="Muawiah Qaimari"/>
    <s v="Istiyaqahmed Shaikh"/>
    <x v="2"/>
    <x v="5"/>
    <s v="Nov-22"/>
    <x v="0"/>
    <n v="16"/>
    <m/>
    <m/>
    <m/>
    <m/>
    <m/>
    <m/>
    <m/>
    <m/>
    <m/>
    <m/>
    <m/>
    <m/>
    <m/>
    <n v="16"/>
    <m/>
    <m/>
    <m/>
    <m/>
    <m/>
    <m/>
    <m/>
    <m/>
    <m/>
    <m/>
    <m/>
    <m/>
    <m/>
    <m/>
    <m/>
    <m/>
    <m/>
    <m/>
    <m/>
    <m/>
  </r>
  <r>
    <x v="1"/>
    <s v="MWR"/>
    <n v="4"/>
    <s v="1986147 - CRIS Billing – 800 Numbers on the bill (ADR) _x000a_Note: Not Committing this project as it cannot be worked upon due to capacity crunch"/>
    <s v="ADR"/>
    <m/>
    <x v="1"/>
    <s v="Cobol, DB2"/>
    <s v="SW-CRIS"/>
    <s v="Ruben Rodriguez "/>
    <s v="Muawiah Qaimari"/>
    <s v="Istiyaqahmed Shaikh"/>
    <x v="2"/>
    <x v="5"/>
    <s v="Nov-22"/>
    <x v="1"/>
    <n v="130"/>
    <m/>
    <m/>
    <m/>
    <m/>
    <m/>
    <m/>
    <m/>
    <m/>
    <m/>
    <m/>
    <m/>
    <m/>
    <n v="60"/>
    <n v="60"/>
    <n v="10"/>
    <m/>
    <m/>
    <m/>
    <m/>
    <m/>
    <m/>
    <m/>
    <m/>
    <m/>
    <m/>
    <m/>
    <m/>
    <m/>
    <m/>
    <m/>
    <m/>
    <m/>
    <m/>
    <m/>
  </r>
  <r>
    <x v="1"/>
    <s v="MWR"/>
    <n v="4"/>
    <s v="1986146 - CRIS Billing – 800 Numbers on the bill (FSP)_x000a_Note: Not Committing this project as it cannot be worked upon due to capacity crunch"/>
    <s v="FSP"/>
    <m/>
    <x v="1"/>
    <s v="Cobol, DB2"/>
    <s v="SW-CRIS"/>
    <s v="Ruben Rodriguez "/>
    <s v="Muawiah Qaimari"/>
    <s v="Istiyaqahmed Shaikh"/>
    <x v="2"/>
    <x v="5"/>
    <s v="Nov-22"/>
    <x v="1"/>
    <n v="130"/>
    <m/>
    <m/>
    <m/>
    <m/>
    <m/>
    <m/>
    <m/>
    <m/>
    <m/>
    <m/>
    <m/>
    <m/>
    <n v="60"/>
    <n v="60"/>
    <n v="10"/>
    <m/>
    <m/>
    <m/>
    <m/>
    <m/>
    <m/>
    <m/>
    <m/>
    <m/>
    <m/>
    <m/>
    <m/>
    <m/>
    <m/>
    <m/>
    <m/>
    <m/>
    <m/>
    <m/>
  </r>
  <r>
    <x v="1"/>
    <s v="MWR"/>
    <n v="6"/>
    <s v="1986146 - CRIS Billing – 800 Numbers on the bill (CRIS CASH)         _x000a_Note: Not Committing this project as it cannot be worked upon due to capacity crunch"/>
    <s v="CRIS CASH"/>
    <m/>
    <x v="1"/>
    <s v="Assembler"/>
    <s v="SW-CRIS"/>
    <s v="Ruben Rodriguez "/>
    <s v="Muawiah Qaimari"/>
    <s v="Istiyaqahmed Shaikh"/>
    <x v="2"/>
    <x v="1"/>
    <s v="Dec-22"/>
    <x v="1"/>
    <n v="130"/>
    <m/>
    <m/>
    <m/>
    <m/>
    <m/>
    <m/>
    <m/>
    <m/>
    <m/>
    <m/>
    <m/>
    <m/>
    <m/>
    <n v="70"/>
    <n v="30"/>
    <n v="30"/>
    <m/>
    <m/>
    <m/>
    <m/>
    <m/>
    <m/>
    <m/>
    <m/>
    <m/>
    <m/>
    <m/>
    <m/>
    <m/>
    <m/>
    <m/>
    <m/>
    <m/>
    <m/>
  </r>
  <r>
    <x v="1"/>
    <s v="MWR"/>
    <n v="4"/>
    <s v="1985088 - R22.11 SECB LC700 Libraries creation &amp; various Environment creations (ADR)"/>
    <s v="ADR"/>
    <m/>
    <x v="1"/>
    <s v="Cobol, DB2"/>
    <s v="SW-CRIS"/>
    <s v="Ruben Rodriguez "/>
    <s v="Muawiah Qaimari"/>
    <s v="Istiyaqahmed Shaikh"/>
    <x v="2"/>
    <x v="5"/>
    <s v="Nov-22"/>
    <x v="0"/>
    <n v="148"/>
    <m/>
    <m/>
    <m/>
    <m/>
    <m/>
    <m/>
    <m/>
    <m/>
    <m/>
    <m/>
    <m/>
    <n v="50"/>
    <n v="50"/>
    <n v="43"/>
    <n v="5"/>
    <m/>
    <m/>
    <m/>
    <m/>
    <m/>
    <m/>
    <m/>
    <m/>
    <m/>
    <m/>
    <m/>
    <m/>
    <m/>
    <m/>
    <m/>
    <m/>
    <m/>
    <m/>
    <m/>
  </r>
  <r>
    <x v="1"/>
    <s v="MWR"/>
    <n v="4"/>
    <s v="1985088 - R22.11 SECB LC700 Libraries creation &amp; various Environment creations (FSP)"/>
    <s v="FSP"/>
    <m/>
    <x v="1"/>
    <s v="Cobol, DB2"/>
    <s v="SW-CRIS"/>
    <s v="Ruben Rodriguez "/>
    <s v="Muawiah Qaimari"/>
    <s v="Istiyaqahmed Shaikh"/>
    <x v="2"/>
    <x v="5"/>
    <s v="Nov-22"/>
    <x v="0"/>
    <n v="148"/>
    <m/>
    <m/>
    <m/>
    <m/>
    <m/>
    <m/>
    <m/>
    <m/>
    <m/>
    <m/>
    <m/>
    <n v="50"/>
    <n v="50"/>
    <n v="43"/>
    <n v="5"/>
    <m/>
    <m/>
    <m/>
    <m/>
    <m/>
    <m/>
    <m/>
    <m/>
    <m/>
    <m/>
    <m/>
    <m/>
    <m/>
    <m/>
    <m/>
    <m/>
    <m/>
    <m/>
    <m/>
  </r>
  <r>
    <x v="1"/>
    <s v="MWR"/>
    <n v="3"/>
    <s v="1985088 - Env Setup"/>
    <s v="ECRIS-CR RSI"/>
    <m/>
    <x v="1"/>
    <s v="Cobol, DB2"/>
    <s v="SW-CRIS"/>
    <s v="Ruben Rodriguez "/>
    <s v="Muawiah Qaimari"/>
    <s v="Istiyaqahmed Shaikh"/>
    <x v="2"/>
    <x v="5"/>
    <s v="Nov-22"/>
    <x v="0"/>
    <n v="60"/>
    <m/>
    <m/>
    <m/>
    <m/>
    <m/>
    <m/>
    <m/>
    <m/>
    <m/>
    <m/>
    <m/>
    <n v="20"/>
    <n v="20"/>
    <n v="15"/>
    <n v="5"/>
    <m/>
    <m/>
    <m/>
    <m/>
    <m/>
    <m/>
    <m/>
    <m/>
    <m/>
    <m/>
    <m/>
    <m/>
    <m/>
    <m/>
    <m/>
    <m/>
    <m/>
    <m/>
    <m/>
  </r>
  <r>
    <x v="1"/>
    <s v="MWR"/>
    <n v="6"/>
    <s v="1954353 - CRIS CASH: CN499A1F should not run until CN4CMRNF completes."/>
    <s v="CRIS CASH"/>
    <m/>
    <x v="1"/>
    <s v="Assembler"/>
    <s v="SW-CRIS"/>
    <s v="Ruben Rodriguez "/>
    <s v="Muawiah Qaimari"/>
    <s v="Istiyaqahmed Shaikh"/>
    <x v="2"/>
    <x v="12"/>
    <s v="Oct-22"/>
    <x v="0"/>
    <n v="150"/>
    <m/>
    <m/>
    <m/>
    <m/>
    <m/>
    <m/>
    <m/>
    <m/>
    <m/>
    <m/>
    <m/>
    <m/>
    <n v="75"/>
    <n v="75"/>
    <m/>
    <m/>
    <m/>
    <m/>
    <m/>
    <m/>
    <m/>
    <m/>
    <m/>
    <m/>
    <m/>
    <m/>
    <m/>
    <m/>
    <m/>
    <m/>
    <m/>
    <m/>
    <m/>
    <m/>
  </r>
  <r>
    <x v="1"/>
    <s v="MWR"/>
    <n v="3"/>
    <s v="1927052- Change the processing of KAT502 table transformations to once a day"/>
    <s v="InstaRate"/>
    <m/>
    <x v="1"/>
    <s v="Cobol, DB2"/>
    <s v="SW-CRIS"/>
    <s v="Ruben Rodriguez "/>
    <s v="Muawiah Qaimari"/>
    <s v="Istiyaqahmed Shaikh"/>
    <x v="2"/>
    <x v="12"/>
    <s v="Oct-22"/>
    <x v="0"/>
    <n v="195"/>
    <m/>
    <m/>
    <m/>
    <m/>
    <m/>
    <m/>
    <m/>
    <m/>
    <m/>
    <m/>
    <m/>
    <n v="50"/>
    <n v="50"/>
    <n v="95"/>
    <m/>
    <m/>
    <m/>
    <m/>
    <m/>
    <m/>
    <m/>
    <m/>
    <m/>
    <m/>
    <m/>
    <m/>
    <m/>
    <m/>
    <m/>
    <m/>
    <m/>
    <m/>
    <m/>
    <m/>
  </r>
  <r>
    <x v="1"/>
    <s v="MWR"/>
    <n v="6"/>
    <s v="1965147 - Due By Due Date for Simple Business NOT consistently Populated (CRIS BCAP)"/>
    <s v="CRIS BCAP"/>
    <m/>
    <x v="1"/>
    <s v="PL1, Assembler"/>
    <s v="SW-CRIS"/>
    <s v="Ruben Rodriguez "/>
    <s v="Muawiah Qaimari"/>
    <s v="Istiyaqahmed Shaikh"/>
    <x v="2"/>
    <x v="5"/>
    <s v="Nov-22"/>
    <x v="0"/>
    <n v="210"/>
    <m/>
    <m/>
    <m/>
    <m/>
    <m/>
    <m/>
    <m/>
    <m/>
    <m/>
    <m/>
    <n v="50"/>
    <n v="50"/>
    <n v="50"/>
    <n v="50"/>
    <n v="10"/>
    <m/>
    <m/>
    <m/>
    <m/>
    <m/>
    <m/>
    <m/>
    <m/>
    <m/>
    <m/>
    <m/>
    <m/>
    <m/>
    <m/>
    <m/>
    <m/>
    <m/>
    <m/>
    <m/>
  </r>
  <r>
    <x v="1"/>
    <s v="MWR"/>
    <n v="6"/>
    <s v="AVT scan for SW Billing Apps - 4Q"/>
    <s v="CRIS CASH"/>
    <m/>
    <x v="1"/>
    <s v="Assembler"/>
    <s v="SW-CRIS"/>
    <s v="Ruben Rodriguez "/>
    <s v="Muawiah Qaimari"/>
    <s v="Istiyaqahmed Shaikh"/>
    <x v="2"/>
    <x v="5"/>
    <s v="Nov-22"/>
    <x v="1"/>
    <n v="100"/>
    <m/>
    <m/>
    <m/>
    <m/>
    <m/>
    <m/>
    <m/>
    <m/>
    <m/>
    <m/>
    <m/>
    <m/>
    <m/>
    <m/>
    <n v="100"/>
    <m/>
    <m/>
    <m/>
    <m/>
    <m/>
    <m/>
    <m/>
    <m/>
    <m/>
    <m/>
    <m/>
    <m/>
    <m/>
    <m/>
    <m/>
    <m/>
    <m/>
    <m/>
    <m/>
  </r>
  <r>
    <x v="1"/>
    <s v="TL Governance"/>
    <n v="13"/>
    <s v="TL-Mgnmt’- Isti"/>
    <s v="CRIS CASH"/>
    <s v="Green"/>
    <x v="1"/>
    <s v="Assembler"/>
    <s v="SW-CRIS"/>
    <s v="Ruben Rodriguez "/>
    <s v="Muawiah Qaimari"/>
    <s v="Istiyaqahmed Shaikh"/>
    <x v="2"/>
    <x v="0"/>
    <s v="Ongoing"/>
    <x v="0"/>
    <m/>
    <m/>
    <m/>
    <m/>
    <m/>
    <m/>
    <m/>
    <m/>
    <m/>
    <m/>
    <m/>
    <n v="86"/>
    <n v="86"/>
    <n v="86"/>
    <n v="86"/>
    <n v="86"/>
    <n v="86"/>
    <n v="86"/>
    <n v="86"/>
    <n v="86"/>
    <n v="86"/>
    <n v="86"/>
    <n v="86"/>
    <n v="86"/>
    <n v="86"/>
    <n v="86"/>
    <n v="86"/>
    <n v="86"/>
    <n v="86"/>
    <m/>
    <m/>
    <m/>
    <m/>
    <m/>
    <m/>
  </r>
  <r>
    <x v="1"/>
    <s v="MWR"/>
    <n v="4"/>
    <s v="CRIS Billing – Account suppression in paper FIR file (ADR) "/>
    <s v="ADR"/>
    <m/>
    <x v="1"/>
    <s v="Cobol, DB2"/>
    <s v="SW-CRIS"/>
    <s v="Ruben Rodriguez "/>
    <s v="Muawiah Qaimari"/>
    <s v="Istiyaqahmed Shaikh"/>
    <x v="2"/>
    <x v="9"/>
    <s v="Aug-22"/>
    <x v="0"/>
    <n v="50"/>
    <m/>
    <m/>
    <m/>
    <m/>
    <m/>
    <m/>
    <m/>
    <m/>
    <m/>
    <m/>
    <n v="25"/>
    <n v="25"/>
    <m/>
    <m/>
    <m/>
    <m/>
    <m/>
    <m/>
    <m/>
    <m/>
    <m/>
    <m/>
    <m/>
    <m/>
    <m/>
    <m/>
    <m/>
    <m/>
    <m/>
    <m/>
    <m/>
    <m/>
    <m/>
    <m/>
  </r>
  <r>
    <x v="1"/>
    <s v="MWR"/>
    <n v="4"/>
    <s v="CRIS Billing – Account suppression in paper FIR file (FSP) "/>
    <s v="FSP"/>
    <m/>
    <x v="1"/>
    <s v="Cobol, DB2"/>
    <s v="SW-CRIS"/>
    <s v="Ruben Rodriguez "/>
    <s v="Muawiah Qaimari"/>
    <s v="Istiyaqahmed Shaikh"/>
    <x v="2"/>
    <x v="9"/>
    <s v="Aug-22"/>
    <x v="0"/>
    <n v="50"/>
    <m/>
    <m/>
    <m/>
    <m/>
    <m/>
    <m/>
    <m/>
    <m/>
    <m/>
    <m/>
    <n v="25"/>
    <n v="25"/>
    <m/>
    <m/>
    <m/>
    <m/>
    <m/>
    <m/>
    <m/>
    <m/>
    <m/>
    <m/>
    <m/>
    <m/>
    <m/>
    <m/>
    <m/>
    <m/>
    <m/>
    <m/>
    <m/>
    <m/>
    <m/>
    <m/>
  </r>
  <r>
    <x v="1"/>
    <s v="MWR"/>
    <n v="4"/>
    <s v="CRIS Billing – Investigation for BLC Over Credit Recovery (ADR) – "/>
    <s v="ADR"/>
    <m/>
    <x v="1"/>
    <s v="Cobol, DB2"/>
    <s v="SW-CRIS"/>
    <s v="Ruben Rodriguez "/>
    <s v="Muawiah Qaimari"/>
    <s v="Istiyaqahmed Shaikh"/>
    <x v="2"/>
    <x v="9"/>
    <s v="Aug-22"/>
    <x v="0"/>
    <n v="50"/>
    <m/>
    <m/>
    <m/>
    <m/>
    <m/>
    <m/>
    <m/>
    <m/>
    <m/>
    <m/>
    <n v="25"/>
    <n v="25"/>
    <m/>
    <m/>
    <m/>
    <m/>
    <m/>
    <m/>
    <m/>
    <m/>
    <m/>
    <m/>
    <m/>
    <m/>
    <m/>
    <m/>
    <m/>
    <m/>
    <m/>
    <m/>
    <m/>
    <m/>
    <m/>
    <m/>
  </r>
  <r>
    <x v="1"/>
    <s v="MWR"/>
    <n v="4"/>
    <s v="CRIS Billing – Investigation for BLC Over Credit Recovery (FSP) "/>
    <s v="FSP"/>
    <m/>
    <x v="1"/>
    <s v="Cobol, DB2"/>
    <s v="SW-CRIS"/>
    <s v="Ruben Rodriguez "/>
    <s v="Muawiah Qaimari"/>
    <s v="Istiyaqahmed Shaikh"/>
    <x v="2"/>
    <x v="9"/>
    <s v="Aug-22"/>
    <x v="0"/>
    <n v="50"/>
    <m/>
    <m/>
    <m/>
    <m/>
    <m/>
    <m/>
    <m/>
    <m/>
    <m/>
    <m/>
    <n v="25"/>
    <n v="25"/>
    <m/>
    <m/>
    <m/>
    <m/>
    <m/>
    <m/>
    <m/>
    <m/>
    <m/>
    <m/>
    <m/>
    <m/>
    <m/>
    <m/>
    <m/>
    <m/>
    <m/>
    <m/>
    <m/>
    <m/>
    <m/>
    <m/>
  </r>
  <r>
    <x v="1"/>
    <s v="MWR"/>
    <n v="6"/>
    <s v="CRIS Billing – Investigation for CAPM Double Payment Issue (CRIS CASH)    "/>
    <s v="CRIS CASH"/>
    <m/>
    <x v="1"/>
    <s v="Assembler"/>
    <s v="SW-CRIS"/>
    <s v="Ruben Rodriguez "/>
    <s v="Muawiah Qaimari"/>
    <s v="Istiyaqahmed Shaikh"/>
    <x v="2"/>
    <x v="5"/>
    <s v="Nov-22"/>
    <x v="0"/>
    <n v="200"/>
    <m/>
    <m/>
    <m/>
    <m/>
    <m/>
    <m/>
    <m/>
    <m/>
    <m/>
    <m/>
    <n v="50"/>
    <n v="50"/>
    <n v="50"/>
    <n v="50"/>
    <n v="20"/>
    <m/>
    <m/>
    <m/>
    <m/>
    <m/>
    <m/>
    <m/>
    <m/>
    <m/>
    <m/>
    <m/>
    <m/>
    <m/>
    <m/>
    <m/>
    <m/>
    <m/>
    <m/>
    <m/>
  </r>
  <r>
    <x v="1"/>
    <s v="MWR"/>
    <n v="6"/>
    <s v="CRIS Billing – Investigation for CAPM Double Payment Issue (CRIS BCAP)     "/>
    <s v="CRIS BCAP"/>
    <m/>
    <x v="1"/>
    <s v="PL1, Assembler"/>
    <s v="SW-CRIS"/>
    <s v="Ruben Rodriguez "/>
    <s v="Muawiah Qaimari"/>
    <s v="Istiyaqahmed Shaikh"/>
    <x v="2"/>
    <x v="5"/>
    <s v="Nov-22"/>
    <x v="0"/>
    <n v="75"/>
    <m/>
    <m/>
    <m/>
    <m/>
    <m/>
    <m/>
    <m/>
    <m/>
    <m/>
    <m/>
    <n v="15"/>
    <n v="25"/>
    <n v="25"/>
    <n v="10"/>
    <n v="5"/>
    <m/>
    <m/>
    <m/>
    <m/>
    <m/>
    <m/>
    <m/>
    <m/>
    <m/>
    <m/>
    <m/>
    <m/>
    <m/>
    <m/>
    <m/>
    <m/>
    <m/>
    <m/>
    <m/>
  </r>
  <r>
    <x v="1"/>
    <s v="MWR"/>
    <n v="4"/>
    <s v="CRIS Billing – Investigation for CAPM Double Payment Issue (ADR)               "/>
    <s v="ADR"/>
    <m/>
    <x v="1"/>
    <s v="Cobol, DB2"/>
    <s v="SW-CRIS"/>
    <s v="Ruben Rodriguez "/>
    <s v="Muawiah Qaimari"/>
    <s v="Istiyaqahmed Shaikh"/>
    <x v="2"/>
    <x v="5"/>
    <s v="Nov-22"/>
    <x v="0"/>
    <n v="75"/>
    <m/>
    <m/>
    <m/>
    <m/>
    <m/>
    <m/>
    <m/>
    <m/>
    <m/>
    <m/>
    <n v="20"/>
    <n v="20"/>
    <n v="25"/>
    <n v="10"/>
    <n v="5"/>
    <m/>
    <m/>
    <m/>
    <m/>
    <m/>
    <m/>
    <m/>
    <m/>
    <m/>
    <m/>
    <m/>
    <m/>
    <m/>
    <m/>
    <m/>
    <m/>
    <m/>
    <m/>
    <m/>
  </r>
  <r>
    <x v="1"/>
    <s v="MWR"/>
    <n v="6"/>
    <s v="CRIS Billing – Investigation for ETM table load issue (CRIS SO)                         "/>
    <s v="CRIS SO"/>
    <m/>
    <x v="1"/>
    <s v="Cobol, IMS-DB, Assembler"/>
    <s v="SW-CRIS"/>
    <s v="Ruben Rodriguez "/>
    <s v="Muawiah Qaimari"/>
    <s v="Istiyaqahmed Shaikh"/>
    <x v="2"/>
    <x v="12"/>
    <s v="Oct-22"/>
    <x v="0"/>
    <n v="100"/>
    <m/>
    <m/>
    <m/>
    <m/>
    <m/>
    <m/>
    <m/>
    <m/>
    <m/>
    <m/>
    <m/>
    <n v="25"/>
    <n v="50"/>
    <n v="25"/>
    <m/>
    <m/>
    <m/>
    <m/>
    <m/>
    <m/>
    <m/>
    <m/>
    <m/>
    <m/>
    <m/>
    <m/>
    <m/>
    <m/>
    <m/>
    <m/>
    <m/>
    <m/>
    <m/>
    <m/>
  </r>
  <r>
    <x v="1"/>
    <s v="MWR"/>
    <n v="6"/>
    <s v="Several D Order with 960 errors"/>
    <s v="CRIS SO"/>
    <m/>
    <x v="1"/>
    <s v="Cobol, IMS-DB, Assembler"/>
    <s v="SW-CRIS"/>
    <s v="Ruben Rodriguez "/>
    <s v="Muawiah Qaimari"/>
    <s v="Istiyaqahmed Shaikh"/>
    <x v="2"/>
    <x v="12"/>
    <s v="Oct-22"/>
    <x v="0"/>
    <n v="150"/>
    <m/>
    <m/>
    <m/>
    <m/>
    <m/>
    <m/>
    <m/>
    <m/>
    <m/>
    <m/>
    <m/>
    <n v="50"/>
    <n v="50"/>
    <n v="50"/>
    <m/>
    <m/>
    <m/>
    <m/>
    <m/>
    <m/>
    <m/>
    <m/>
    <m/>
    <m/>
    <m/>
    <m/>
    <m/>
    <m/>
    <m/>
    <m/>
    <m/>
    <m/>
    <m/>
    <m/>
  </r>
  <r>
    <x v="1"/>
    <s v="MWR"/>
    <n v="6"/>
    <s v="Investigation for Missouri Error Report (CRIS CASH)"/>
    <s v="CRIS CASH"/>
    <s v="Green - MWR repriotized to absorb PMT work"/>
    <x v="1"/>
    <s v="Assembler"/>
    <s v="SW-CRIS"/>
    <s v="Ruben Rodriguez "/>
    <s v="Muawiah Qaimari"/>
    <s v="Istiyaqahmed Shaikh"/>
    <x v="2"/>
    <x v="2"/>
    <s v="Feb-23"/>
    <x v="0"/>
    <n v="250"/>
    <m/>
    <m/>
    <m/>
    <m/>
    <m/>
    <m/>
    <m/>
    <m/>
    <m/>
    <m/>
    <n v="50"/>
    <n v="50"/>
    <n v="50"/>
    <n v="50"/>
    <n v="15"/>
    <n v="15"/>
    <n v="10"/>
    <n v="10"/>
    <m/>
    <m/>
    <m/>
    <m/>
    <m/>
    <m/>
    <m/>
    <m/>
    <m/>
    <m/>
    <m/>
    <m/>
    <m/>
    <m/>
    <m/>
    <m/>
  </r>
  <r>
    <x v="1"/>
    <s v="MWR"/>
    <n v="4"/>
    <s v="1879765 - BOSS PAC ERROR (ERR0081 No REC04 for REC05) - ADR"/>
    <s v="ADR"/>
    <s v="Green - MWR repriotized to absorb PMT work"/>
    <x v="1"/>
    <s v="Cobol, DB2"/>
    <s v="SW-CRIS"/>
    <s v="Ruben Rodriguez "/>
    <s v="Muawiah Qaimari"/>
    <s v="Istiyaqahmed Shaikh"/>
    <x v="2"/>
    <x v="18"/>
    <s v="Jun-23"/>
    <x v="1"/>
    <n v="200"/>
    <m/>
    <m/>
    <m/>
    <m/>
    <m/>
    <m/>
    <m/>
    <m/>
    <m/>
    <m/>
    <m/>
    <m/>
    <m/>
    <m/>
    <m/>
    <m/>
    <m/>
    <m/>
    <m/>
    <m/>
    <m/>
    <m/>
    <m/>
    <m/>
    <m/>
    <m/>
    <m/>
    <m/>
    <m/>
    <m/>
    <m/>
    <m/>
    <m/>
    <m/>
  </r>
  <r>
    <x v="1"/>
    <s v="MWR"/>
    <n v="4"/>
    <s v="1879771 - BOSS PAC ERROR (ERR0521 Incorrect SEG_REV_DET_CD) - HB"/>
    <s v="HB"/>
    <s v="Green - MWR repriotized to absorb PMT work"/>
    <x v="1"/>
    <s v="Cobol, DB2, CICS"/>
    <s v="SW-CRIS"/>
    <s v="Ruben Rodriguez "/>
    <s v="Muawiah Qaimari"/>
    <s v="Istiyaqahmed Shaikh"/>
    <x v="2"/>
    <x v="18"/>
    <s v="Jun-23"/>
    <x v="1"/>
    <n v="200"/>
    <m/>
    <m/>
    <m/>
    <m/>
    <m/>
    <m/>
    <m/>
    <m/>
    <m/>
    <m/>
    <m/>
    <m/>
    <m/>
    <m/>
    <m/>
    <m/>
    <m/>
    <m/>
    <m/>
    <m/>
    <m/>
    <m/>
    <m/>
    <m/>
    <m/>
    <m/>
    <m/>
    <m/>
    <m/>
    <m/>
    <m/>
    <m/>
    <m/>
    <m/>
  </r>
  <r>
    <x v="1"/>
    <s v="MWR"/>
    <n v="4"/>
    <s v="1917449 - 2021 COBOL V6 Upgrade (TRUNC(BIN) option replacement) - FSP"/>
    <s v="FSP"/>
    <s v="Green - MWR repriotized to absorb PMT work"/>
    <x v="1"/>
    <s v="Cobol, DB2"/>
    <s v="SW-CRIS"/>
    <s v="Ruben Rodriguez "/>
    <s v="Muawiah Qaimari"/>
    <s v="Istiyaqahmed Shaikh"/>
    <x v="2"/>
    <x v="18"/>
    <s v="Jun-23"/>
    <x v="1"/>
    <n v="400"/>
    <m/>
    <m/>
    <m/>
    <m/>
    <m/>
    <m/>
    <m/>
    <m/>
    <m/>
    <m/>
    <m/>
    <m/>
    <m/>
    <m/>
    <m/>
    <m/>
    <m/>
    <m/>
    <m/>
    <m/>
    <m/>
    <m/>
    <m/>
    <m/>
    <m/>
    <m/>
    <m/>
    <m/>
    <m/>
    <m/>
    <m/>
    <m/>
    <m/>
    <m/>
  </r>
  <r>
    <x v="1"/>
    <s v="MWR"/>
    <n v="4"/>
    <s v="1930930 -  EDI OOB on NV Accounts Due to Listing Not Mapped"/>
    <s v="FSP"/>
    <s v="Green"/>
    <x v="1"/>
    <s v="Cobol, DB2"/>
    <s v="SW-CRIS"/>
    <s v="Ruben Rodriguez "/>
    <s v="Muawiah Qaimari"/>
    <s v="Istiyaqahmed Shaikh"/>
    <x v="2"/>
    <x v="8"/>
    <s v="TBD"/>
    <x v="1"/>
    <n v="300"/>
    <m/>
    <m/>
    <m/>
    <m/>
    <m/>
    <m/>
    <m/>
    <m/>
    <m/>
    <m/>
    <m/>
    <m/>
    <m/>
    <m/>
    <m/>
    <m/>
    <m/>
    <m/>
    <m/>
    <m/>
    <m/>
    <m/>
    <m/>
    <m/>
    <m/>
    <m/>
    <m/>
    <m/>
    <m/>
    <m/>
    <m/>
    <m/>
    <m/>
    <m/>
  </r>
  <r>
    <x v="1"/>
    <s v="MWR"/>
    <n v="6"/>
    <s v="1988165- CRIS CASH: TPA Azure Migration Missed Outbound File"/>
    <s v="CRIS CASH"/>
    <m/>
    <x v="1"/>
    <s v="Assembler"/>
    <s v="SW-CRIS"/>
    <s v="Ruben Rodriguez "/>
    <s v="Muawiah Qaimari"/>
    <s v="Istiyaqahmed Shaikh"/>
    <x v="2"/>
    <x v="9"/>
    <s v="Aug-22"/>
    <x v="0"/>
    <n v="60"/>
    <m/>
    <m/>
    <m/>
    <m/>
    <m/>
    <m/>
    <m/>
    <m/>
    <m/>
    <m/>
    <n v="30"/>
    <n v="30"/>
    <m/>
    <m/>
    <m/>
    <m/>
    <m/>
    <m/>
    <m/>
    <m/>
    <m/>
    <m/>
    <m/>
    <m/>
    <m/>
    <m/>
    <m/>
    <m/>
    <m/>
    <m/>
    <m/>
    <m/>
    <m/>
    <m/>
  </r>
  <r>
    <x v="1"/>
    <s v="MWR"/>
    <n v="4"/>
    <s v="1988164 - 2022 RIM Inventory Record Validation"/>
    <s v="FSP"/>
    <m/>
    <x v="1"/>
    <s v="Cobol, DB2"/>
    <s v="SW-CRIS"/>
    <s v="Ruben Rodriguez "/>
    <s v="Muawiah Qaimari"/>
    <s v="Istiyaqahmed Shaikh"/>
    <x v="2"/>
    <x v="9"/>
    <s v="Aug-22"/>
    <x v="0"/>
    <n v="5"/>
    <m/>
    <m/>
    <m/>
    <m/>
    <m/>
    <m/>
    <m/>
    <m/>
    <m/>
    <m/>
    <m/>
    <n v="5"/>
    <m/>
    <m/>
    <m/>
    <m/>
    <m/>
    <m/>
    <m/>
    <m/>
    <m/>
    <m/>
    <m/>
    <m/>
    <m/>
    <m/>
    <m/>
    <m/>
    <m/>
    <m/>
    <m/>
    <m/>
    <m/>
    <m/>
  </r>
  <r>
    <x v="1"/>
    <s v="MWR"/>
    <n v="6"/>
    <s v="1988158 - 2022 RIM Inventory Record Validation"/>
    <s v="CRIS BCAP"/>
    <m/>
    <x v="1"/>
    <s v="PL1, Assembler"/>
    <s v="SW-CRIS"/>
    <s v="Ruben Rodriguez "/>
    <s v="Muawiah Qaimari"/>
    <s v="Istiyaqahmed Shaikh"/>
    <x v="2"/>
    <x v="9"/>
    <s v="Aug-22"/>
    <x v="0"/>
    <n v="17"/>
    <m/>
    <m/>
    <m/>
    <m/>
    <m/>
    <m/>
    <m/>
    <m/>
    <m/>
    <m/>
    <m/>
    <n v="17"/>
    <m/>
    <m/>
    <m/>
    <m/>
    <m/>
    <m/>
    <m/>
    <m/>
    <m/>
    <m/>
    <m/>
    <m/>
    <m/>
    <m/>
    <m/>
    <m/>
    <m/>
    <m/>
    <m/>
    <m/>
    <m/>
    <m/>
  </r>
  <r>
    <x v="1"/>
    <s v="MWR"/>
    <n v="6"/>
    <s v="1988157 - 2022 RIM Inventory Record Validation"/>
    <s v="CRIS SO"/>
    <m/>
    <x v="1"/>
    <s v="Cobol, IMS-DB, Assembler"/>
    <s v="SW-CRIS"/>
    <s v="Ruben Rodriguez "/>
    <s v="Muawiah Qaimari"/>
    <s v="Istiyaqahmed Shaikh"/>
    <x v="2"/>
    <x v="9"/>
    <s v="Aug-22"/>
    <x v="0"/>
    <n v="12"/>
    <m/>
    <m/>
    <m/>
    <m/>
    <m/>
    <m/>
    <m/>
    <m/>
    <m/>
    <m/>
    <m/>
    <n v="12"/>
    <m/>
    <m/>
    <m/>
    <m/>
    <m/>
    <m/>
    <m/>
    <m/>
    <m/>
    <m/>
    <m/>
    <m/>
    <m/>
    <m/>
    <m/>
    <m/>
    <m/>
    <m/>
    <m/>
    <m/>
    <m/>
    <m/>
  </r>
  <r>
    <x v="1"/>
    <s v="MWR"/>
    <n v="3"/>
    <s v="1988156 - 2022 RIM Inventory Record Validation"/>
    <s v="ECRIS-CR RSI"/>
    <m/>
    <x v="1"/>
    <s v="Cobol, DB2"/>
    <s v="SW-CRIS"/>
    <s v="Ruben Rodriguez "/>
    <s v="Muawiah Qaimari"/>
    <s v="Istiyaqahmed Shaikh"/>
    <x v="2"/>
    <x v="9"/>
    <s v="Aug-22"/>
    <x v="0"/>
    <n v="17"/>
    <m/>
    <m/>
    <m/>
    <m/>
    <m/>
    <m/>
    <m/>
    <m/>
    <m/>
    <m/>
    <m/>
    <n v="17"/>
    <m/>
    <m/>
    <m/>
    <m/>
    <m/>
    <m/>
    <m/>
    <m/>
    <m/>
    <m/>
    <m/>
    <m/>
    <m/>
    <m/>
    <m/>
    <m/>
    <m/>
    <m/>
    <m/>
    <m/>
    <m/>
    <m/>
  </r>
  <r>
    <x v="1"/>
    <s v="MWR"/>
    <n v="3"/>
    <s v="1988155 - 2022 RIM Inventory Record Validation"/>
    <s v="Miscellaneous Rating"/>
    <m/>
    <x v="1"/>
    <s v="Cobol, DB2"/>
    <s v="SW-CRIS"/>
    <s v="Ruben Rodriguez "/>
    <s v="Muawiah Qaimari"/>
    <s v="Istiyaqahmed Shaikh"/>
    <x v="2"/>
    <x v="9"/>
    <s v="Aug-22"/>
    <x v="0"/>
    <n v="12"/>
    <m/>
    <m/>
    <m/>
    <m/>
    <m/>
    <m/>
    <m/>
    <m/>
    <m/>
    <m/>
    <m/>
    <n v="12"/>
    <m/>
    <m/>
    <m/>
    <m/>
    <m/>
    <m/>
    <m/>
    <m/>
    <m/>
    <m/>
    <m/>
    <m/>
    <m/>
    <m/>
    <m/>
    <m/>
    <m/>
    <m/>
    <m/>
    <m/>
    <m/>
    <m/>
  </r>
  <r>
    <x v="1"/>
    <s v="MWR"/>
    <n v="4"/>
    <s v="1988153 - 2022 RIM Inventory Record Validation"/>
    <s v="SWHB"/>
    <m/>
    <x v="1"/>
    <s v="Cobol, DB2, CICS"/>
    <s v="SW-CRIS"/>
    <s v="Ruben Rodriguez "/>
    <s v="Muawiah Qaimari"/>
    <s v="Istiyaqahmed Shaikh"/>
    <x v="2"/>
    <x v="9"/>
    <s v="Aug-22"/>
    <x v="0"/>
    <n v="5"/>
    <m/>
    <m/>
    <m/>
    <m/>
    <m/>
    <m/>
    <m/>
    <m/>
    <m/>
    <m/>
    <m/>
    <n v="5"/>
    <m/>
    <m/>
    <m/>
    <m/>
    <m/>
    <m/>
    <m/>
    <m/>
    <m/>
    <m/>
    <m/>
    <m/>
    <m/>
    <m/>
    <m/>
    <m/>
    <m/>
    <m/>
    <m/>
    <m/>
    <m/>
    <m/>
  </r>
  <r>
    <x v="1"/>
    <s v="MWR"/>
    <n v="4"/>
    <s v="1988154 - 2022 RIM Inventory Record Validation"/>
    <s v="HB"/>
    <m/>
    <x v="1"/>
    <s v="Cobol, DB2, CICS"/>
    <s v="SW-CRIS"/>
    <s v="Ruben Rodriguez "/>
    <s v="Muawiah Qaimari"/>
    <s v="Istiyaqahmed Shaikh"/>
    <x v="2"/>
    <x v="9"/>
    <s v="Aug-22"/>
    <x v="0"/>
    <n v="5"/>
    <m/>
    <m/>
    <m/>
    <m/>
    <m/>
    <m/>
    <m/>
    <m/>
    <m/>
    <m/>
    <m/>
    <n v="5"/>
    <m/>
    <m/>
    <m/>
    <m/>
    <m/>
    <m/>
    <m/>
    <m/>
    <m/>
    <m/>
    <m/>
    <m/>
    <m/>
    <m/>
    <m/>
    <m/>
    <m/>
    <m/>
    <m/>
    <m/>
    <m/>
    <m/>
  </r>
  <r>
    <x v="1"/>
    <s v="MWR"/>
    <n v="4"/>
    <s v="1988153 - 2022 RIM Inventory Record Validation"/>
    <s v="ADR"/>
    <m/>
    <x v="1"/>
    <s v="Cobol, DB2"/>
    <s v="SW-CRIS"/>
    <s v="Ruben Rodriguez "/>
    <s v="Muawiah Qaimari"/>
    <s v="Istiyaqahmed Shaikh"/>
    <x v="2"/>
    <x v="9"/>
    <s v="Aug-22"/>
    <x v="0"/>
    <n v="5"/>
    <m/>
    <m/>
    <m/>
    <m/>
    <m/>
    <m/>
    <m/>
    <m/>
    <m/>
    <m/>
    <m/>
    <n v="5"/>
    <m/>
    <m/>
    <m/>
    <m/>
    <m/>
    <m/>
    <m/>
    <m/>
    <m/>
    <m/>
    <m/>
    <m/>
    <m/>
    <m/>
    <m/>
    <m/>
    <m/>
    <m/>
    <m/>
    <m/>
    <m/>
    <m/>
  </r>
  <r>
    <x v="1"/>
    <s v="MWR"/>
    <n v="6"/>
    <s v="1988149 - 2022 RIM Inventory Record Validation"/>
    <s v="CRIS ADST"/>
    <m/>
    <x v="1"/>
    <s v="Cobol, IMS-DB"/>
    <s v="SW-CRIS"/>
    <s v="Ruben Rodriguez "/>
    <s v="Muawiah Qaimari"/>
    <s v="Istiyaqahmed Shaikh"/>
    <x v="2"/>
    <x v="9"/>
    <s v="Aug-22"/>
    <x v="0"/>
    <n v="17"/>
    <m/>
    <m/>
    <m/>
    <m/>
    <m/>
    <m/>
    <m/>
    <m/>
    <m/>
    <m/>
    <m/>
    <n v="17"/>
    <m/>
    <m/>
    <m/>
    <m/>
    <m/>
    <m/>
    <m/>
    <m/>
    <m/>
    <m/>
    <m/>
    <m/>
    <m/>
    <m/>
    <m/>
    <m/>
    <m/>
    <m/>
    <m/>
    <m/>
    <m/>
    <m/>
  </r>
  <r>
    <x v="1"/>
    <s v="MWR"/>
    <n v="6"/>
    <s v="1988148 - 2022 RIM Inventory Record Validation"/>
    <s v="CRIS CASH"/>
    <m/>
    <x v="1"/>
    <s v="Assembler"/>
    <s v="SW-CRIS"/>
    <s v="Ruben Rodriguez "/>
    <s v="Muawiah Qaimari"/>
    <s v="Istiyaqahmed Shaikh"/>
    <x v="2"/>
    <x v="9"/>
    <s v="Aug-22"/>
    <x v="0"/>
    <n v="22"/>
    <m/>
    <m/>
    <m/>
    <m/>
    <m/>
    <m/>
    <m/>
    <m/>
    <m/>
    <m/>
    <m/>
    <n v="22"/>
    <m/>
    <m/>
    <m/>
    <m/>
    <m/>
    <m/>
    <m/>
    <m/>
    <m/>
    <m/>
    <m/>
    <m/>
    <m/>
    <m/>
    <m/>
    <m/>
    <m/>
    <m/>
    <m/>
    <m/>
    <m/>
    <m/>
  </r>
  <r>
    <x v="1"/>
    <s v="MWR"/>
    <n v="6"/>
    <s v="1988147 - 2022 RIM Inventory Record Validation"/>
    <s v="CRIS RC-RECON"/>
    <m/>
    <x v="1"/>
    <s v="Assembler"/>
    <s v="SW-CRIS"/>
    <s v="Ruben Rodriguez "/>
    <s v="Muawiah Qaimari"/>
    <s v="Istiyaqahmed Shaikh"/>
    <x v="2"/>
    <x v="9"/>
    <s v="Aug-22"/>
    <x v="0"/>
    <n v="17"/>
    <m/>
    <m/>
    <m/>
    <m/>
    <m/>
    <m/>
    <m/>
    <m/>
    <m/>
    <m/>
    <m/>
    <n v="17"/>
    <m/>
    <m/>
    <m/>
    <m/>
    <m/>
    <m/>
    <m/>
    <m/>
    <m/>
    <m/>
    <m/>
    <m/>
    <m/>
    <m/>
    <m/>
    <m/>
    <m/>
    <m/>
    <m/>
    <m/>
    <m/>
    <m/>
  </r>
  <r>
    <x v="1"/>
    <s v="MWR"/>
    <n v="3"/>
    <s v="1988146 - 2022 RIM Inventory Record Validation"/>
    <s v="InstaRate"/>
    <m/>
    <x v="1"/>
    <s v="Cobol, DB2"/>
    <s v="SW-CRIS"/>
    <s v="Ruben Rodriguez "/>
    <s v="Muawiah Qaimari"/>
    <s v="Istiyaqahmed Shaikh"/>
    <x v="2"/>
    <x v="9"/>
    <s v="Aug-22"/>
    <x v="0"/>
    <n v="17"/>
    <m/>
    <m/>
    <m/>
    <m/>
    <m/>
    <m/>
    <m/>
    <m/>
    <m/>
    <m/>
    <m/>
    <n v="17"/>
    <m/>
    <m/>
    <m/>
    <m/>
    <m/>
    <m/>
    <m/>
    <m/>
    <m/>
    <m/>
    <m/>
    <m/>
    <m/>
    <m/>
    <m/>
    <m/>
    <m/>
    <m/>
    <m/>
    <m/>
    <m/>
    <m/>
  </r>
  <r>
    <x v="1"/>
    <s v="MWR"/>
    <n v="6"/>
    <s v="1988145 - 2022 RIM Inventory Record Validation"/>
    <s v="CRIS BILLDAY"/>
    <m/>
    <x v="1"/>
    <s v="Cobol, IMS-DB"/>
    <s v="SW-CRIS"/>
    <s v="Ruben Rodriguez "/>
    <s v="Muawiah Qaimari"/>
    <s v="Istiyaqahmed Shaikh"/>
    <x v="2"/>
    <x v="9"/>
    <s v="Aug-22"/>
    <x v="0"/>
    <n v="12"/>
    <m/>
    <m/>
    <m/>
    <m/>
    <m/>
    <m/>
    <m/>
    <m/>
    <m/>
    <m/>
    <m/>
    <n v="12"/>
    <m/>
    <m/>
    <m/>
    <m/>
    <m/>
    <m/>
    <m/>
    <m/>
    <m/>
    <m/>
    <m/>
    <m/>
    <m/>
    <m/>
    <m/>
    <m/>
    <m/>
    <m/>
    <m/>
    <m/>
    <m/>
    <m/>
  </r>
  <r>
    <x v="1"/>
    <s v="RD"/>
    <n v="4"/>
    <s v="RD621 - CLEC PROFILE UPDATE"/>
    <s v="ADR"/>
    <m/>
    <x v="1"/>
    <s v="Cobol, DB2"/>
    <s v="SW-CRIS"/>
    <s v="Ruben Rodriguez "/>
    <s v="Muawiah Qaimari"/>
    <s v="Istiyaqahmed Shaikh"/>
    <x v="2"/>
    <x v="9"/>
    <s v="Aug-22"/>
    <x v="0"/>
    <n v="25"/>
    <m/>
    <m/>
    <m/>
    <m/>
    <m/>
    <m/>
    <m/>
    <m/>
    <m/>
    <m/>
    <m/>
    <n v="25"/>
    <m/>
    <m/>
    <m/>
    <m/>
    <m/>
    <m/>
    <m/>
    <m/>
    <m/>
    <m/>
    <m/>
    <m/>
    <m/>
    <m/>
    <m/>
    <m/>
    <m/>
    <m/>
    <m/>
    <m/>
    <m/>
    <m/>
  </r>
  <r>
    <x v="1"/>
    <s v="SMB"/>
    <n v="6"/>
    <s v="SMB 1991138 3Q22 Desktop JRE 8u341 Critical Patch Update"/>
    <s v="CRIS CASH"/>
    <m/>
    <x v="1"/>
    <s v="Assembler"/>
    <s v="SW-CRIS"/>
    <s v="Ruben Rodriguez "/>
    <s v="Muawiah Qaimari"/>
    <s v="Istiyaqahmed Shaikh"/>
    <x v="2"/>
    <x v="9"/>
    <s v="Aug-22"/>
    <x v="0"/>
    <n v="40"/>
    <m/>
    <m/>
    <m/>
    <m/>
    <m/>
    <m/>
    <m/>
    <m/>
    <m/>
    <m/>
    <m/>
    <n v="40"/>
    <m/>
    <m/>
    <m/>
    <m/>
    <m/>
    <m/>
    <m/>
    <m/>
    <m/>
    <m/>
    <m/>
    <m/>
    <m/>
    <m/>
    <m/>
    <m/>
    <m/>
    <m/>
    <m/>
    <m/>
    <m/>
    <m/>
  </r>
  <r>
    <x v="1"/>
    <s v="MWR"/>
    <n v="6"/>
    <s v="1444593 - Sept 2022 DR St Louis"/>
    <s v="CRIS CASH"/>
    <m/>
    <x v="1"/>
    <s v="Assembler"/>
    <s v="SW-CRIS"/>
    <s v="Ruben Rodriguez "/>
    <s v="Muawiah Qaimari"/>
    <s v="Istiyaqahmed Shaikh"/>
    <x v="2"/>
    <x v="6"/>
    <s v="Sep-22"/>
    <x v="0"/>
    <n v="40"/>
    <m/>
    <m/>
    <m/>
    <m/>
    <m/>
    <m/>
    <m/>
    <m/>
    <m/>
    <m/>
    <m/>
    <m/>
    <n v="40"/>
    <m/>
    <m/>
    <m/>
    <m/>
    <m/>
    <m/>
    <m/>
    <m/>
    <m/>
    <m/>
    <m/>
    <m/>
    <m/>
    <m/>
    <m/>
    <m/>
    <m/>
    <m/>
    <m/>
    <m/>
    <m/>
  </r>
  <r>
    <x v="1"/>
    <s v="MWR"/>
    <n v="6"/>
    <s v="1444592 - Sept 2022 DR St Louis"/>
    <s v="CRIS BCAP"/>
    <m/>
    <x v="1"/>
    <s v="PL1, Assembler"/>
    <s v="SW-CRIS"/>
    <s v="Ruben Rodriguez "/>
    <s v="Muawiah Qaimari"/>
    <s v="Istiyaqahmed Shaikh"/>
    <x v="2"/>
    <x v="6"/>
    <s v="Sep-22"/>
    <x v="0"/>
    <n v="40"/>
    <m/>
    <m/>
    <m/>
    <m/>
    <m/>
    <m/>
    <m/>
    <m/>
    <m/>
    <m/>
    <m/>
    <m/>
    <n v="40"/>
    <m/>
    <m/>
    <m/>
    <m/>
    <m/>
    <m/>
    <m/>
    <m/>
    <m/>
    <m/>
    <m/>
    <m/>
    <m/>
    <m/>
    <m/>
    <m/>
    <m/>
    <m/>
    <m/>
    <m/>
    <m/>
  </r>
  <r>
    <x v="1"/>
    <s v="MWR"/>
    <n v="3"/>
    <s v="1444591 - Sept 2022 DR St Louis"/>
    <s v="ECRIS-CR RSI"/>
    <m/>
    <x v="1"/>
    <s v="Cobol, DB2"/>
    <s v="SW-CRIS"/>
    <s v="Ruben Rodriguez "/>
    <s v="Muawiah Qaimari"/>
    <s v="Istiyaqahmed Shaikh"/>
    <x v="2"/>
    <x v="6"/>
    <s v="Sep-22"/>
    <x v="0"/>
    <n v="30"/>
    <m/>
    <m/>
    <m/>
    <m/>
    <m/>
    <m/>
    <m/>
    <m/>
    <m/>
    <m/>
    <m/>
    <m/>
    <n v="30"/>
    <m/>
    <m/>
    <m/>
    <m/>
    <m/>
    <m/>
    <m/>
    <m/>
    <m/>
    <m/>
    <m/>
    <m/>
    <m/>
    <m/>
    <m/>
    <m/>
    <m/>
    <m/>
    <m/>
    <m/>
    <m/>
  </r>
  <r>
    <x v="1"/>
    <s v="MWR"/>
    <n v="4"/>
    <s v="1444590 - Sept 2022 DR St Louis"/>
    <s v="ADR"/>
    <m/>
    <x v="1"/>
    <s v="Cobol, DB2"/>
    <s v="SW-CRIS"/>
    <s v="Ruben Rodriguez "/>
    <s v="Muawiah Qaimari"/>
    <s v="Istiyaqahmed Shaikh"/>
    <x v="2"/>
    <x v="6"/>
    <s v="Sep-22"/>
    <x v="0"/>
    <n v="43"/>
    <m/>
    <m/>
    <m/>
    <m/>
    <m/>
    <m/>
    <m/>
    <m/>
    <m/>
    <m/>
    <m/>
    <m/>
    <n v="43"/>
    <m/>
    <m/>
    <m/>
    <m/>
    <m/>
    <m/>
    <m/>
    <m/>
    <m/>
    <m/>
    <m/>
    <m/>
    <m/>
    <m/>
    <m/>
    <m/>
    <m/>
    <m/>
    <m/>
    <m/>
    <m/>
  </r>
  <r>
    <x v="1"/>
    <s v="MWR"/>
    <n v="4"/>
    <s v="1444588 - Sept 2022 DR St Louis"/>
    <s v="FSP"/>
    <m/>
    <x v="1"/>
    <s v="Cobol, DB2"/>
    <s v="SW-CRIS"/>
    <s v="Ruben Rodriguez "/>
    <s v="Muawiah Qaimari"/>
    <s v="Istiyaqahmed Shaikh"/>
    <x v="2"/>
    <x v="6"/>
    <s v="Sep-22"/>
    <x v="0"/>
    <n v="43"/>
    <m/>
    <m/>
    <m/>
    <m/>
    <m/>
    <m/>
    <m/>
    <m/>
    <m/>
    <m/>
    <m/>
    <m/>
    <n v="43"/>
    <m/>
    <m/>
    <m/>
    <m/>
    <m/>
    <m/>
    <m/>
    <m/>
    <m/>
    <m/>
    <m/>
    <m/>
    <m/>
    <m/>
    <m/>
    <m/>
    <m/>
    <m/>
    <m/>
    <m/>
    <m/>
  </r>
  <r>
    <x v="1"/>
    <s v="MWR"/>
    <n v="4"/>
    <s v="1444587 - Sept 2022 DR St Louis"/>
    <s v="HB"/>
    <m/>
    <x v="1"/>
    <s v="Cobol, DB2, CICS"/>
    <s v="SW-CRIS"/>
    <s v="Ruben Rodriguez "/>
    <s v="Muawiah Qaimari"/>
    <s v="Istiyaqahmed Shaikh"/>
    <x v="2"/>
    <x v="6"/>
    <s v="Sep-22"/>
    <x v="0"/>
    <n v="28"/>
    <m/>
    <m/>
    <m/>
    <m/>
    <m/>
    <m/>
    <m/>
    <m/>
    <m/>
    <m/>
    <m/>
    <m/>
    <n v="28"/>
    <m/>
    <m/>
    <m/>
    <m/>
    <m/>
    <m/>
    <m/>
    <m/>
    <m/>
    <m/>
    <m/>
    <m/>
    <m/>
    <m/>
    <m/>
    <m/>
    <m/>
    <m/>
    <m/>
    <m/>
    <m/>
  </r>
  <r>
    <x v="1"/>
    <s v="MWR"/>
    <n v="4"/>
    <s v="1444583 - Sept 2022 DR St Louis"/>
    <s v="SWHB"/>
    <m/>
    <x v="1"/>
    <s v="Cobol, DB2, CICS"/>
    <s v="SW-CRIS"/>
    <s v="Ruben Rodriguez "/>
    <s v="Muawiah Qaimari"/>
    <s v="Istiyaqahmed Shaikh"/>
    <x v="2"/>
    <x v="6"/>
    <s v="Sep-22"/>
    <x v="0"/>
    <n v="28"/>
    <m/>
    <m/>
    <m/>
    <m/>
    <m/>
    <m/>
    <m/>
    <m/>
    <m/>
    <m/>
    <m/>
    <m/>
    <n v="28"/>
    <m/>
    <m/>
    <m/>
    <m/>
    <m/>
    <m/>
    <m/>
    <m/>
    <m/>
    <m/>
    <m/>
    <m/>
    <m/>
    <m/>
    <m/>
    <m/>
    <m/>
    <m/>
    <m/>
    <m/>
    <m/>
  </r>
  <r>
    <x v="1"/>
    <s v="MWR"/>
    <n v="3"/>
    <s v="1444476 - Sept 2022 DR St Louis"/>
    <s v="InstaRate"/>
    <m/>
    <x v="1"/>
    <s v="Cobol, DB2"/>
    <s v="SW-CRIS"/>
    <s v="Ruben Rodriguez "/>
    <s v="Muawiah Qaimari"/>
    <s v="Istiyaqahmed Shaikh"/>
    <x v="2"/>
    <x v="6"/>
    <s v="Sep-22"/>
    <x v="0"/>
    <n v="30"/>
    <m/>
    <m/>
    <m/>
    <m/>
    <m/>
    <m/>
    <m/>
    <m/>
    <m/>
    <m/>
    <m/>
    <m/>
    <n v="30"/>
    <m/>
    <m/>
    <m/>
    <m/>
    <m/>
    <m/>
    <m/>
    <m/>
    <m/>
    <m/>
    <m/>
    <m/>
    <m/>
    <m/>
    <m/>
    <m/>
    <m/>
    <m/>
    <m/>
    <m/>
    <m/>
  </r>
  <r>
    <x v="1"/>
    <s v="MWR"/>
    <n v="3"/>
    <s v="1444475 - Sept 2022 DR St Louis"/>
    <s v="Miscellaneous Rating"/>
    <m/>
    <x v="1"/>
    <s v="Cobol, DB2"/>
    <s v="SW-CRIS"/>
    <s v="Ruben Rodriguez "/>
    <s v="Muawiah Qaimari"/>
    <s v="Istiyaqahmed Shaikh"/>
    <x v="2"/>
    <x v="6"/>
    <s v="Sep-22"/>
    <x v="0"/>
    <n v="30"/>
    <m/>
    <m/>
    <m/>
    <m/>
    <m/>
    <m/>
    <m/>
    <m/>
    <m/>
    <m/>
    <m/>
    <m/>
    <n v="30"/>
    <m/>
    <m/>
    <m/>
    <m/>
    <m/>
    <m/>
    <m/>
    <m/>
    <m/>
    <m/>
    <m/>
    <m/>
    <m/>
    <m/>
    <m/>
    <m/>
    <m/>
    <m/>
    <m/>
    <m/>
    <m/>
  </r>
  <r>
    <x v="1"/>
    <s v="MWR"/>
    <n v="6"/>
    <s v="1444474 - Sept 2022 DR St Louis"/>
    <s v="CRIS BILLDAY"/>
    <m/>
    <x v="1"/>
    <s v="Cobol, IMS-DB"/>
    <s v="SW-CRIS"/>
    <s v="Ruben Rodriguez "/>
    <s v="Muawiah Qaimari"/>
    <s v="Istiyaqahmed Shaikh"/>
    <x v="2"/>
    <x v="6"/>
    <s v="Sep-22"/>
    <x v="0"/>
    <n v="30"/>
    <m/>
    <m/>
    <m/>
    <m/>
    <m/>
    <m/>
    <m/>
    <m/>
    <m/>
    <m/>
    <m/>
    <m/>
    <n v="30"/>
    <m/>
    <m/>
    <m/>
    <m/>
    <m/>
    <m/>
    <m/>
    <m/>
    <m/>
    <m/>
    <m/>
    <m/>
    <m/>
    <m/>
    <m/>
    <m/>
    <m/>
    <m/>
    <m/>
    <m/>
    <m/>
  </r>
  <r>
    <x v="1"/>
    <s v="MWR"/>
    <n v="6"/>
    <s v="1444473 - Sept 2022 DR St Louis"/>
    <s v="CRIS ADST"/>
    <m/>
    <x v="1"/>
    <s v="Cobol, IMS-DB"/>
    <s v="SW-CRIS"/>
    <s v="Ruben Rodriguez "/>
    <s v="Muawiah Qaimari"/>
    <s v="Istiyaqahmed Shaikh"/>
    <x v="2"/>
    <x v="6"/>
    <s v="Sep-22"/>
    <x v="0"/>
    <n v="10"/>
    <m/>
    <m/>
    <m/>
    <m/>
    <m/>
    <m/>
    <m/>
    <m/>
    <m/>
    <m/>
    <m/>
    <m/>
    <n v="10"/>
    <m/>
    <m/>
    <m/>
    <m/>
    <m/>
    <m/>
    <m/>
    <m/>
    <m/>
    <m/>
    <m/>
    <m/>
    <m/>
    <m/>
    <m/>
    <m/>
    <m/>
    <m/>
    <m/>
    <m/>
    <m/>
  </r>
  <r>
    <x v="1"/>
    <s v="MWR"/>
    <n v="6"/>
    <s v="1444471 - Sept 2022 DR St Louis"/>
    <s v="CRIS SO"/>
    <m/>
    <x v="1"/>
    <s v="Cobol, IMS-DB, Assembler"/>
    <s v="SW-CRIS"/>
    <s v="Ruben Rodriguez "/>
    <s v="Muawiah Qaimari"/>
    <s v="Istiyaqahmed Shaikh"/>
    <x v="2"/>
    <x v="6"/>
    <s v="Sep-22"/>
    <x v="0"/>
    <n v="40"/>
    <m/>
    <m/>
    <m/>
    <m/>
    <m/>
    <m/>
    <m/>
    <m/>
    <m/>
    <m/>
    <m/>
    <m/>
    <n v="40"/>
    <m/>
    <m/>
    <m/>
    <m/>
    <m/>
    <m/>
    <m/>
    <m/>
    <m/>
    <m/>
    <m/>
    <m/>
    <m/>
    <m/>
    <m/>
    <m/>
    <m/>
    <m/>
    <m/>
    <m/>
    <m/>
  </r>
  <r>
    <x v="1"/>
    <s v="MWR"/>
    <n v="6"/>
    <s v="1994470 - Sept 2022 DR St Louis"/>
    <s v="CRIS RC-RECON"/>
    <m/>
    <x v="1"/>
    <s v="Assembler"/>
    <s v="SW-CRIS"/>
    <s v="Ruben Rodriguez "/>
    <s v="Muawiah Qaimari"/>
    <s v="Istiyaqahmed Shaikh"/>
    <x v="2"/>
    <x v="6"/>
    <s v="Sep-22"/>
    <x v="0"/>
    <n v="40"/>
    <m/>
    <m/>
    <m/>
    <m/>
    <m/>
    <m/>
    <m/>
    <m/>
    <m/>
    <m/>
    <m/>
    <m/>
    <n v="40"/>
    <m/>
    <m/>
    <m/>
    <m/>
    <m/>
    <m/>
    <m/>
    <m/>
    <m/>
    <m/>
    <m/>
    <m/>
    <m/>
    <m/>
    <m/>
    <m/>
    <m/>
    <m/>
    <m/>
    <m/>
    <m/>
  </r>
  <r>
    <x v="1"/>
    <s v="MWR"/>
    <n v="4"/>
    <s v="RIM Record Update - Location &amp; Component level retention"/>
    <s v="ADR"/>
    <m/>
    <x v="1"/>
    <s v="Cobol, DB2"/>
    <s v="SW-CRIS"/>
    <s v="Ruben Rodriguez "/>
    <s v="Muawiah Qaimari"/>
    <s v="Istiyaqahmed Shaikh"/>
    <x v="2"/>
    <x v="1"/>
    <s v="Dec-22"/>
    <x v="0"/>
    <n v="40"/>
    <m/>
    <m/>
    <m/>
    <m/>
    <m/>
    <m/>
    <m/>
    <m/>
    <m/>
    <m/>
    <m/>
    <m/>
    <m/>
    <m/>
    <n v="10"/>
    <n v="30"/>
    <m/>
    <m/>
    <m/>
    <m/>
    <m/>
    <m/>
    <m/>
    <m/>
    <m/>
    <m/>
    <m/>
    <m/>
    <m/>
    <m/>
    <m/>
    <m/>
    <m/>
    <m/>
  </r>
  <r>
    <x v="1"/>
    <s v="MWR"/>
    <n v="4"/>
    <s v="RIM Record Update - Location &amp; Component level retention"/>
    <s v="FSP"/>
    <m/>
    <x v="1"/>
    <s v="Cobol, DB2"/>
    <s v="SW-CRIS"/>
    <s v="Ruben Rodriguez "/>
    <s v="Muawiah Qaimari"/>
    <s v="Istiyaqahmed Shaikh"/>
    <x v="2"/>
    <x v="1"/>
    <s v="Dec-22"/>
    <x v="0"/>
    <n v="40"/>
    <m/>
    <m/>
    <m/>
    <m/>
    <m/>
    <m/>
    <m/>
    <m/>
    <m/>
    <m/>
    <m/>
    <m/>
    <m/>
    <m/>
    <n v="10"/>
    <n v="30"/>
    <m/>
    <m/>
    <m/>
    <m/>
    <m/>
    <m/>
    <m/>
    <m/>
    <m/>
    <m/>
    <m/>
    <m/>
    <m/>
    <m/>
    <m/>
    <m/>
    <m/>
    <m/>
  </r>
  <r>
    <x v="1"/>
    <s v="MWR"/>
    <n v="4"/>
    <s v="RIM Record Update - Location &amp; Component level retention"/>
    <s v="HB"/>
    <m/>
    <x v="1"/>
    <s v="Cobol, DB2, CICS"/>
    <s v="SW-CRIS"/>
    <s v="Ruben Rodriguez "/>
    <s v="Muawiah Qaimari"/>
    <s v="Istiyaqahmed Shaikh"/>
    <x v="2"/>
    <x v="1"/>
    <s v="Dec-22"/>
    <x v="0"/>
    <n v="40"/>
    <m/>
    <m/>
    <m/>
    <m/>
    <m/>
    <m/>
    <m/>
    <m/>
    <m/>
    <m/>
    <m/>
    <m/>
    <m/>
    <m/>
    <n v="10"/>
    <n v="30"/>
    <m/>
    <m/>
    <m/>
    <m/>
    <m/>
    <m/>
    <m/>
    <m/>
    <m/>
    <m/>
    <m/>
    <m/>
    <m/>
    <m/>
    <m/>
    <m/>
    <m/>
    <m/>
  </r>
  <r>
    <x v="1"/>
    <s v="MWR"/>
    <n v="4"/>
    <s v="RIM Record Update - Location &amp; Component level retention"/>
    <s v="SWHB"/>
    <m/>
    <x v="1"/>
    <s v="Cobol, DB2, CICS"/>
    <s v="SW-CRIS"/>
    <s v="Ruben Rodriguez "/>
    <s v="Muawiah Qaimari"/>
    <s v="Istiyaqahmed Shaikh"/>
    <x v="2"/>
    <x v="1"/>
    <s v="Dec-22"/>
    <x v="0"/>
    <n v="40"/>
    <m/>
    <m/>
    <m/>
    <m/>
    <m/>
    <m/>
    <m/>
    <m/>
    <m/>
    <m/>
    <m/>
    <m/>
    <m/>
    <m/>
    <n v="10"/>
    <n v="30"/>
    <m/>
    <m/>
    <m/>
    <m/>
    <m/>
    <m/>
    <m/>
    <m/>
    <m/>
    <m/>
    <m/>
    <m/>
    <m/>
    <m/>
    <m/>
    <m/>
    <m/>
    <m/>
  </r>
  <r>
    <x v="1"/>
    <s v="MWR"/>
    <n v="6"/>
    <s v="RIM Record Update - Location &amp; Component level retention"/>
    <s v="CRIS SO"/>
    <m/>
    <x v="1"/>
    <s v="Cobol, IMS-DB, Assembler"/>
    <s v="SW-CRIS"/>
    <s v="Ruben Rodriguez "/>
    <s v="Muawiah Qaimari"/>
    <s v="Istiyaqahmed Shaikh"/>
    <x v="2"/>
    <x v="1"/>
    <s v="Dec-22"/>
    <x v="0"/>
    <n v="40"/>
    <m/>
    <m/>
    <m/>
    <m/>
    <m/>
    <m/>
    <m/>
    <m/>
    <m/>
    <m/>
    <m/>
    <m/>
    <m/>
    <m/>
    <n v="10"/>
    <n v="30"/>
    <m/>
    <m/>
    <m/>
    <m/>
    <m/>
    <m/>
    <m/>
    <m/>
    <m/>
    <m/>
    <m/>
    <m/>
    <m/>
    <m/>
    <m/>
    <m/>
    <m/>
    <m/>
  </r>
  <r>
    <x v="1"/>
    <s v="MWR"/>
    <n v="6"/>
    <s v="RIM Record Update - Location &amp; Component level retention"/>
    <s v="CRIS CASH"/>
    <m/>
    <x v="1"/>
    <s v="Assembler"/>
    <s v="SW-CRIS"/>
    <s v="Ruben Rodriguez "/>
    <s v="Muawiah Qaimari"/>
    <s v="Istiyaqahmed Shaikh"/>
    <x v="2"/>
    <x v="1"/>
    <s v="Dec-22"/>
    <x v="0"/>
    <n v="40"/>
    <m/>
    <m/>
    <m/>
    <m/>
    <m/>
    <m/>
    <m/>
    <m/>
    <m/>
    <m/>
    <m/>
    <m/>
    <m/>
    <m/>
    <n v="10"/>
    <n v="30"/>
    <m/>
    <m/>
    <m/>
    <m/>
    <m/>
    <m/>
    <m/>
    <m/>
    <m/>
    <m/>
    <m/>
    <m/>
    <m/>
    <m/>
    <m/>
    <m/>
    <m/>
    <m/>
  </r>
  <r>
    <x v="1"/>
    <s v="MWR"/>
    <n v="6"/>
    <s v="RIM Record Update - Location &amp; Component level retention"/>
    <s v="CRIS BCAP"/>
    <m/>
    <x v="1"/>
    <s v="PL1, Assembler"/>
    <s v="SW-CRIS"/>
    <s v="Ruben Rodriguez "/>
    <s v="Muawiah Qaimari"/>
    <s v="Istiyaqahmed Shaikh"/>
    <x v="2"/>
    <x v="1"/>
    <s v="Dec-22"/>
    <x v="0"/>
    <n v="40"/>
    <m/>
    <m/>
    <m/>
    <m/>
    <m/>
    <m/>
    <m/>
    <m/>
    <m/>
    <m/>
    <m/>
    <m/>
    <m/>
    <m/>
    <n v="10"/>
    <n v="30"/>
    <m/>
    <m/>
    <m/>
    <m/>
    <m/>
    <m/>
    <m/>
    <m/>
    <m/>
    <m/>
    <m/>
    <m/>
    <m/>
    <m/>
    <m/>
    <m/>
    <m/>
    <m/>
  </r>
  <r>
    <x v="1"/>
    <s v="MWR"/>
    <n v="6"/>
    <s v="RIM Record Update - Location &amp; Component level retention"/>
    <s v="CRIS BILLDAY"/>
    <m/>
    <x v="1"/>
    <s v="Cobol, IMS-DB"/>
    <s v="SW-CRIS"/>
    <s v="Ruben Rodriguez "/>
    <s v="Muawiah Qaimari"/>
    <s v="Istiyaqahmed Shaikh"/>
    <x v="2"/>
    <x v="1"/>
    <s v="Dec-22"/>
    <x v="0"/>
    <n v="40"/>
    <m/>
    <m/>
    <m/>
    <m/>
    <m/>
    <m/>
    <m/>
    <m/>
    <m/>
    <m/>
    <m/>
    <m/>
    <m/>
    <m/>
    <n v="10"/>
    <n v="30"/>
    <m/>
    <m/>
    <m/>
    <m/>
    <m/>
    <m/>
    <m/>
    <m/>
    <m/>
    <m/>
    <m/>
    <m/>
    <m/>
    <m/>
    <m/>
    <m/>
    <m/>
    <m/>
  </r>
  <r>
    <x v="1"/>
    <s v="MWR"/>
    <n v="6"/>
    <s v="RIM Record Update - Location &amp; Component level retention"/>
    <s v="CRIS RC-RECON"/>
    <m/>
    <x v="1"/>
    <s v="Assembler"/>
    <s v="SW-CRIS"/>
    <s v="Ruben Rodriguez "/>
    <s v="Muawiah Qaimari"/>
    <s v="Istiyaqahmed Shaikh"/>
    <x v="2"/>
    <x v="1"/>
    <s v="Dec-22"/>
    <x v="0"/>
    <n v="40"/>
    <m/>
    <m/>
    <m/>
    <m/>
    <m/>
    <m/>
    <m/>
    <m/>
    <m/>
    <m/>
    <m/>
    <m/>
    <m/>
    <m/>
    <n v="10"/>
    <n v="30"/>
    <m/>
    <m/>
    <m/>
    <m/>
    <m/>
    <m/>
    <m/>
    <m/>
    <m/>
    <m/>
    <m/>
    <m/>
    <m/>
    <m/>
    <m/>
    <m/>
    <m/>
    <m/>
  </r>
  <r>
    <x v="1"/>
    <s v="MWR"/>
    <n v="6"/>
    <s v="RIM Record Update - Location &amp; Component level retention"/>
    <s v="CRIS ADST"/>
    <m/>
    <x v="1"/>
    <s v="Cobol, IMS-DB"/>
    <s v="SW-CRIS"/>
    <s v="Ruben Rodriguez "/>
    <s v="Muawiah Qaimari"/>
    <s v="Istiyaqahmed Shaikh"/>
    <x v="2"/>
    <x v="1"/>
    <s v="Dec-22"/>
    <x v="0"/>
    <n v="40"/>
    <m/>
    <m/>
    <m/>
    <m/>
    <m/>
    <m/>
    <m/>
    <m/>
    <m/>
    <m/>
    <m/>
    <m/>
    <m/>
    <m/>
    <n v="10"/>
    <n v="30"/>
    <m/>
    <m/>
    <m/>
    <m/>
    <m/>
    <m/>
    <m/>
    <m/>
    <m/>
    <m/>
    <m/>
    <m/>
    <m/>
    <m/>
    <m/>
    <m/>
    <m/>
    <m/>
  </r>
  <r>
    <x v="1"/>
    <s v="MWR"/>
    <n v="3"/>
    <s v="RIM Record Update - Location &amp; Component level retention"/>
    <s v="ECRIS-CR RSI"/>
    <m/>
    <x v="1"/>
    <s v="Cobol, DB2"/>
    <s v="SW-CRIS"/>
    <s v="Ruben Rodriguez "/>
    <s v="Muawiah Qaimari"/>
    <s v="Istiyaqahmed Shaikh"/>
    <x v="2"/>
    <x v="1"/>
    <s v="Dec-22"/>
    <x v="0"/>
    <n v="40"/>
    <m/>
    <m/>
    <m/>
    <m/>
    <m/>
    <m/>
    <m/>
    <m/>
    <m/>
    <m/>
    <m/>
    <m/>
    <m/>
    <m/>
    <n v="10"/>
    <n v="30"/>
    <m/>
    <m/>
    <m/>
    <m/>
    <m/>
    <m/>
    <m/>
    <m/>
    <m/>
    <m/>
    <m/>
    <m/>
    <m/>
    <m/>
    <m/>
    <m/>
    <m/>
    <m/>
  </r>
  <r>
    <x v="1"/>
    <s v="MWR"/>
    <n v="3"/>
    <s v="RIM Record Update - Location &amp; Component level retention"/>
    <s v="InstaRate"/>
    <m/>
    <x v="1"/>
    <s v="Cobol, DB2"/>
    <s v="SW-CRIS"/>
    <s v="Ruben Rodriguez "/>
    <s v="Muawiah Qaimari"/>
    <s v="Istiyaqahmed Shaikh"/>
    <x v="2"/>
    <x v="1"/>
    <s v="Dec-22"/>
    <x v="0"/>
    <n v="40"/>
    <m/>
    <m/>
    <m/>
    <m/>
    <m/>
    <m/>
    <m/>
    <m/>
    <m/>
    <m/>
    <m/>
    <m/>
    <m/>
    <m/>
    <n v="10"/>
    <n v="30"/>
    <m/>
    <m/>
    <m/>
    <m/>
    <m/>
    <m/>
    <m/>
    <m/>
    <m/>
    <m/>
    <m/>
    <m/>
    <m/>
    <m/>
    <m/>
    <m/>
    <m/>
    <m/>
  </r>
  <r>
    <x v="1"/>
    <s v="MWR"/>
    <n v="3"/>
    <s v="RIM Record Update - Location &amp; Component level retention"/>
    <s v="Miscellaneous Rating"/>
    <m/>
    <x v="1"/>
    <s v="Cobol, DB2"/>
    <s v="SW-CRIS"/>
    <s v="Ruben Rodriguez "/>
    <s v="Muawiah Qaimari"/>
    <s v="Istiyaqahmed Shaikh"/>
    <x v="2"/>
    <x v="1"/>
    <s v="Dec-22"/>
    <x v="0"/>
    <n v="40"/>
    <m/>
    <m/>
    <m/>
    <m/>
    <m/>
    <m/>
    <m/>
    <m/>
    <m/>
    <m/>
    <m/>
    <m/>
    <m/>
    <m/>
    <n v="10"/>
    <n v="30"/>
    <m/>
    <m/>
    <m/>
    <m/>
    <m/>
    <m/>
    <m/>
    <m/>
    <m/>
    <m/>
    <m/>
    <m/>
    <m/>
    <m/>
    <m/>
    <m/>
    <m/>
    <m/>
  </r>
  <r>
    <x v="1"/>
    <s v="MWR"/>
    <n v="6"/>
    <s v="CAPM - Double Payment Issue - Recovery"/>
    <s v="CRIS CASH"/>
    <m/>
    <x v="1"/>
    <s v="Assembler"/>
    <s v="SW-CRIS"/>
    <s v="Ruben Rodriguez "/>
    <s v="Muawiah Qaimari"/>
    <s v="Istiyaqahmed Shaikh"/>
    <x v="2"/>
    <x v="12"/>
    <s v="Oct-22"/>
    <x v="0"/>
    <n v="400"/>
    <m/>
    <m/>
    <m/>
    <m/>
    <m/>
    <m/>
    <m/>
    <m/>
    <m/>
    <m/>
    <n v="30"/>
    <n v="40"/>
    <n v="250"/>
    <n v="80"/>
    <m/>
    <m/>
    <m/>
    <m/>
    <m/>
    <m/>
    <m/>
    <m/>
    <m/>
    <m/>
    <m/>
    <m/>
    <m/>
    <m/>
    <m/>
    <m/>
    <m/>
    <m/>
    <m/>
    <m/>
  </r>
  <r>
    <x v="1"/>
    <s v="MWR"/>
    <n v="4"/>
    <s v="EDI OOB and Record Discrepancies"/>
    <s v="FSP"/>
    <m/>
    <x v="1"/>
    <s v="Cobol, DB2"/>
    <s v="SW-CRIS"/>
    <s v="Ruben Rodriguez "/>
    <s v="Muawiah Qaimari"/>
    <s v="Istiyaqahmed Shaikh"/>
    <x v="2"/>
    <x v="6"/>
    <s v="Sep-22"/>
    <x v="0"/>
    <n v="100"/>
    <m/>
    <m/>
    <m/>
    <m/>
    <m/>
    <m/>
    <m/>
    <m/>
    <m/>
    <m/>
    <m/>
    <n v="40"/>
    <n v="60"/>
    <m/>
    <m/>
    <m/>
    <m/>
    <m/>
    <m/>
    <m/>
    <m/>
    <m/>
    <m/>
    <m/>
    <m/>
    <m/>
    <m/>
    <m/>
    <m/>
    <m/>
    <m/>
    <m/>
    <m/>
    <m/>
  </r>
  <r>
    <x v="1"/>
    <s v="MWR"/>
    <n v="6"/>
    <s v="Remaining &quot;Digital Bill&quot; Creation Questions for Consumer Billers"/>
    <s v="CRIS CASH"/>
    <m/>
    <x v="1"/>
    <s v="Assembler"/>
    <s v="SW-CRIS"/>
    <s v="Ruben Rodriguez "/>
    <s v="Muawiah Qaimari"/>
    <s v="Istiyaqahmed Shaikh"/>
    <x v="2"/>
    <x v="6"/>
    <s v="Sep-22"/>
    <x v="0"/>
    <n v="75"/>
    <m/>
    <m/>
    <m/>
    <m/>
    <m/>
    <m/>
    <m/>
    <m/>
    <m/>
    <m/>
    <m/>
    <n v="30"/>
    <n v="45"/>
    <m/>
    <m/>
    <m/>
    <m/>
    <m/>
    <m/>
    <m/>
    <m/>
    <m/>
    <m/>
    <m/>
    <m/>
    <m/>
    <m/>
    <m/>
    <m/>
    <m/>
    <m/>
    <m/>
    <m/>
    <m/>
  </r>
  <r>
    <x v="1"/>
    <s v="MWR"/>
    <n v="4"/>
    <s v="B201 File sent to BDR - Scrap"/>
    <s v="ADR"/>
    <m/>
    <x v="1"/>
    <s v="Cobol, DB2"/>
    <s v="SW-CRIS"/>
    <s v="Ruben Rodriguez "/>
    <s v="Muawiah Qaimari"/>
    <s v="Istiyaqahmed Shaikh"/>
    <x v="2"/>
    <x v="12"/>
    <s v="Oct-22"/>
    <x v="0"/>
    <n v="200"/>
    <m/>
    <m/>
    <m/>
    <m/>
    <m/>
    <m/>
    <m/>
    <m/>
    <m/>
    <m/>
    <m/>
    <n v="30"/>
    <n v="70"/>
    <n v="100"/>
    <m/>
    <m/>
    <m/>
    <m/>
    <m/>
    <m/>
    <m/>
    <m/>
    <m/>
    <m/>
    <m/>
    <m/>
    <m/>
    <m/>
    <m/>
    <m/>
    <m/>
    <m/>
    <m/>
    <m/>
  </r>
  <r>
    <x v="1"/>
    <s v="MWR"/>
    <n v="4"/>
    <s v="HB Voucher Creation Issue - $10M adjustment"/>
    <s v="HB"/>
    <m/>
    <x v="1"/>
    <s v="Cobol, DB2, CICS"/>
    <s v="SW-CRIS"/>
    <s v="Ruben Rodriguez "/>
    <s v="Muawiah Qaimari"/>
    <s v="Istiyaqahmed Shaikh"/>
    <x v="2"/>
    <x v="6"/>
    <s v="Sep-22"/>
    <x v="0"/>
    <n v="250"/>
    <m/>
    <m/>
    <m/>
    <m/>
    <m/>
    <m/>
    <m/>
    <m/>
    <m/>
    <m/>
    <m/>
    <n v="100"/>
    <n v="150"/>
    <m/>
    <m/>
    <m/>
    <m/>
    <m/>
    <m/>
    <m/>
    <m/>
    <m/>
    <m/>
    <m/>
    <m/>
    <m/>
    <m/>
    <m/>
    <m/>
    <m/>
    <m/>
    <m/>
    <m/>
    <m/>
  </r>
  <r>
    <x v="0"/>
    <s v="PID"/>
    <n v="6"/>
    <s v="OOM654 - Large Business Collections Platform Modernization_x000a_Note: Not Committing this project as it cannot be worked upon due to capacity crunch"/>
    <s v="CRIS BCAP"/>
    <s v="Green - YTS"/>
    <x v="1"/>
    <s v="PL1, Assembler"/>
    <s v="SW-CRIS"/>
    <s v="Ruben Rodriguez "/>
    <s v="Muawiah Qaimari"/>
    <s v="Istiyaqahmed Shaikh"/>
    <x v="2"/>
    <x v="3"/>
    <s v="On hold"/>
    <x v="1"/>
    <n v="190"/>
    <m/>
    <m/>
    <m/>
    <m/>
    <m/>
    <m/>
    <m/>
    <m/>
    <m/>
    <m/>
    <m/>
    <m/>
    <m/>
    <m/>
    <m/>
    <m/>
    <m/>
    <m/>
    <m/>
    <m/>
    <m/>
    <m/>
    <m/>
    <m/>
    <m/>
    <m/>
    <m/>
    <m/>
    <m/>
    <m/>
    <m/>
    <m/>
    <m/>
    <m/>
  </r>
  <r>
    <x v="0"/>
    <s v="PID"/>
    <n v="4"/>
    <s v="OOM654 - Large Business Collections Platform Modernization_x000a_Note: Not Committing this project as it cannot be worked upon due to capacity crunch"/>
    <s v="ADR"/>
    <s v="Green - YTS"/>
    <x v="1"/>
    <s v="Cobol, DB2"/>
    <s v="SW-CRIS"/>
    <s v="Ruben Rodriguez "/>
    <s v="Muawiah Qaimari"/>
    <s v="Istiyaqahmed Shaikh"/>
    <x v="2"/>
    <x v="3"/>
    <s v="On hold"/>
    <x v="1"/>
    <n v="320"/>
    <m/>
    <m/>
    <m/>
    <m/>
    <m/>
    <m/>
    <m/>
    <m/>
    <m/>
    <m/>
    <m/>
    <m/>
    <m/>
    <m/>
    <m/>
    <m/>
    <m/>
    <m/>
    <m/>
    <m/>
    <m/>
    <m/>
    <m/>
    <m/>
    <m/>
    <m/>
    <m/>
    <m/>
    <m/>
    <m/>
    <m/>
    <m/>
    <m/>
    <m/>
  </r>
  <r>
    <x v="0"/>
    <s v="PID"/>
    <n v="4"/>
    <s v="OOM654 - Large Business Collections Platform Modernization_x000a_Note: Not Committing this project as it cannot be worked upon due to capacity crunch"/>
    <s v="HB"/>
    <s v="Green - YTS"/>
    <x v="1"/>
    <s v="Cobol, DB2, CICS"/>
    <s v="SW-CRIS"/>
    <s v="Ruben Rodriguez "/>
    <s v="Muawiah Qaimari"/>
    <s v="Istiyaqahmed Shaikh"/>
    <x v="2"/>
    <x v="3"/>
    <s v="On hold"/>
    <x v="1"/>
    <n v="180"/>
    <m/>
    <m/>
    <m/>
    <m/>
    <m/>
    <m/>
    <m/>
    <m/>
    <m/>
    <m/>
    <m/>
    <m/>
    <m/>
    <m/>
    <m/>
    <m/>
    <m/>
    <m/>
    <m/>
    <m/>
    <m/>
    <m/>
    <m/>
    <m/>
    <m/>
    <m/>
    <m/>
    <m/>
    <m/>
    <m/>
    <m/>
    <m/>
    <m/>
    <m/>
  </r>
  <r>
    <x v="0"/>
    <s v="PID"/>
    <n v="6"/>
    <s v="OOM654 - Large Business Collections Platform Modernization_x000a_Note: Not Committing this project as it cannot be worked upon due to capacity crunch"/>
    <s v="CRIS CASH"/>
    <s v="Green - YTS"/>
    <x v="1"/>
    <s v="Assembler"/>
    <s v="SW-CRIS"/>
    <s v="Ruben Rodriguez "/>
    <s v="Muawiah Qaimari"/>
    <s v="Istiyaqahmed Shaikh"/>
    <x v="2"/>
    <x v="3"/>
    <s v="On hold"/>
    <x v="1"/>
    <n v="190"/>
    <m/>
    <m/>
    <m/>
    <m/>
    <m/>
    <m/>
    <m/>
    <m/>
    <m/>
    <m/>
    <m/>
    <m/>
    <m/>
    <m/>
    <m/>
    <m/>
    <m/>
    <m/>
    <m/>
    <m/>
    <m/>
    <m/>
    <m/>
    <m/>
    <m/>
    <m/>
    <m/>
    <m/>
    <m/>
    <m/>
    <m/>
    <m/>
    <m/>
    <m/>
  </r>
  <r>
    <x v="0"/>
    <s v="PID"/>
    <n v="6"/>
    <s v="BR/AMI (MOTS ID 2367) cloud migration analysis"/>
    <s v="CRIS CASH"/>
    <s v="Green - YTS"/>
    <x v="1"/>
    <s v="Assembler"/>
    <s v="SW-CRIS"/>
    <s v="Ruben Rodriguez "/>
    <s v="Muawiah Qaimari"/>
    <s v="Istiyaqahmed Shaikh"/>
    <x v="2"/>
    <x v="8"/>
    <s v="TBD"/>
    <x v="1"/>
    <n v="150"/>
    <m/>
    <m/>
    <m/>
    <m/>
    <m/>
    <m/>
    <m/>
    <m/>
    <m/>
    <m/>
    <m/>
    <m/>
    <m/>
    <m/>
    <m/>
    <m/>
    <m/>
    <m/>
    <m/>
    <m/>
    <m/>
    <m/>
    <m/>
    <m/>
    <m/>
    <m/>
    <m/>
    <m/>
    <m/>
    <m/>
    <m/>
    <m/>
    <m/>
    <m/>
  </r>
  <r>
    <x v="0"/>
    <s v="PID"/>
    <n v="6"/>
    <s v="DATRAK (MOTS ID 172) cloud migration"/>
    <s v="CRIS CASH"/>
    <s v="Green - YTS"/>
    <x v="1"/>
    <s v="Assembler"/>
    <s v="SW-CRIS"/>
    <s v="Ruben Rodriguez "/>
    <s v="Muawiah Qaimari"/>
    <s v="Istiyaqahmed Shaikh"/>
    <x v="2"/>
    <x v="8"/>
    <s v="TBD"/>
    <x v="1"/>
    <n v="150"/>
    <m/>
    <m/>
    <m/>
    <m/>
    <m/>
    <m/>
    <m/>
    <m/>
    <m/>
    <m/>
    <m/>
    <m/>
    <m/>
    <m/>
    <m/>
    <m/>
    <m/>
    <m/>
    <m/>
    <m/>
    <m/>
    <m/>
    <m/>
    <m/>
    <m/>
    <m/>
    <m/>
    <m/>
    <m/>
    <m/>
    <m/>
    <m/>
    <m/>
    <m/>
  </r>
  <r>
    <x v="0"/>
    <s v="PID"/>
    <n v="4"/>
    <s v="PID 411976 Tulsa Oklahoma MIF  Municipal Inspection Fee (R23.02) [Test Only, sonly till Jan]"/>
    <s v="ADR"/>
    <s v="Green - Test Support Impact. Extensive ST support provided"/>
    <x v="1"/>
    <s v="Cobol, DB2"/>
    <s v="SW-CRIS"/>
    <s v="Ruben Rodriguez "/>
    <s v="Muawiah Qaimari"/>
    <s v="Istiyaqahmed Shaikh"/>
    <x v="2"/>
    <x v="2"/>
    <s v="Feb-23"/>
    <x v="0"/>
    <n v="30"/>
    <m/>
    <m/>
    <m/>
    <m/>
    <m/>
    <m/>
    <m/>
    <m/>
    <m/>
    <m/>
    <m/>
    <m/>
    <m/>
    <m/>
    <n v="10"/>
    <n v="10"/>
    <n v="10"/>
    <m/>
    <m/>
    <m/>
    <m/>
    <m/>
    <m/>
    <m/>
    <m/>
    <m/>
    <m/>
    <m/>
    <m/>
    <m/>
    <m/>
    <m/>
    <m/>
    <m/>
  </r>
  <r>
    <x v="1"/>
    <s v="MWR"/>
    <n v="6"/>
    <s v="Missouri Reports"/>
    <s v="CRIS BCAP"/>
    <m/>
    <x v="1"/>
    <s v="PL1, Assembler"/>
    <s v="SW-CRIS"/>
    <s v="Ruben Rodriguez "/>
    <s v="Muawiah Qaimari"/>
    <s v="Istiyaqahmed Shaikh"/>
    <x v="2"/>
    <x v="12"/>
    <s v="Oct-22"/>
    <x v="0"/>
    <n v="400"/>
    <m/>
    <m/>
    <m/>
    <m/>
    <m/>
    <m/>
    <m/>
    <m/>
    <m/>
    <m/>
    <n v="30"/>
    <n v="40"/>
    <n v="250"/>
    <n v="80"/>
    <m/>
    <m/>
    <m/>
    <m/>
    <m/>
    <m/>
    <m/>
    <m/>
    <m/>
    <m/>
    <m/>
    <m/>
    <m/>
    <m/>
    <m/>
    <m/>
    <m/>
    <m/>
    <m/>
    <m/>
  </r>
  <r>
    <x v="1"/>
    <s v="MWR"/>
    <n v="6"/>
    <s v="1985089- BL2 Veify Process"/>
    <s v="CRIS RC-RECON"/>
    <m/>
    <x v="1"/>
    <s v="Assembler"/>
    <s v="SW-CRIS"/>
    <s v="Ruben Rodriguez "/>
    <s v="Muawiah Qaimari"/>
    <s v="Istiyaqahmed Shaikh"/>
    <x v="2"/>
    <x v="5"/>
    <s v="Nov-22"/>
    <x v="0"/>
    <n v="100"/>
    <m/>
    <m/>
    <m/>
    <m/>
    <m/>
    <m/>
    <m/>
    <m/>
    <m/>
    <m/>
    <m/>
    <n v="20"/>
    <n v="40"/>
    <n v="30"/>
    <n v="10"/>
    <m/>
    <m/>
    <m/>
    <m/>
    <m/>
    <m/>
    <m/>
    <m/>
    <m/>
    <m/>
    <m/>
    <m/>
    <m/>
    <m/>
    <m/>
    <m/>
    <m/>
    <m/>
    <m/>
  </r>
  <r>
    <x v="1"/>
    <s v="SMB"/>
    <m/>
    <s v="SMB 1991508 NDM delay fix"/>
    <s v="ALPS"/>
    <m/>
    <x v="0"/>
    <s v="ColdFusion"/>
    <s v="MR-APPS-PT"/>
    <s v="James Radtke"/>
    <s v="Christine Moretti"/>
    <s v="Poonam Trimukhe"/>
    <x v="2"/>
    <x v="6"/>
    <s v="Sep-22"/>
    <x v="0"/>
    <n v="60"/>
    <m/>
    <m/>
    <m/>
    <m/>
    <m/>
    <m/>
    <m/>
    <m/>
    <m/>
    <m/>
    <m/>
    <n v="20"/>
    <n v="40"/>
    <m/>
    <m/>
    <m/>
    <m/>
    <m/>
    <m/>
    <m/>
    <m/>
    <m/>
    <m/>
    <m/>
    <m/>
    <m/>
    <m/>
    <m/>
    <m/>
    <m/>
    <m/>
    <m/>
    <m/>
    <m/>
  </r>
  <r>
    <x v="1"/>
    <s v="TL Governance"/>
    <m/>
    <s v="TL-Mgnmt’- Poonam"/>
    <s v="GRP-MR-APPS-PT"/>
    <m/>
    <x v="0"/>
    <s v=".NET"/>
    <s v="MR-APPS-PT"/>
    <s v="James Koernig"/>
    <s v="Christine Moretti"/>
    <s v="Poonam Trimukhe"/>
    <x v="2"/>
    <x v="0"/>
    <s v="Ongoing"/>
    <x v="0"/>
    <m/>
    <m/>
    <m/>
    <m/>
    <m/>
    <m/>
    <m/>
    <m/>
    <m/>
    <m/>
    <m/>
    <n v="86"/>
    <n v="86"/>
    <n v="86"/>
    <n v="86"/>
    <n v="86"/>
    <n v="86"/>
    <n v="86"/>
    <n v="86"/>
    <n v="86"/>
    <n v="86"/>
    <n v="86"/>
    <n v="86"/>
    <n v="86"/>
    <n v="86"/>
    <n v="86"/>
    <m/>
    <m/>
    <m/>
    <m/>
    <m/>
    <m/>
    <m/>
    <m/>
    <m/>
  </r>
  <r>
    <x v="0"/>
    <s v="PID"/>
    <m/>
    <s v="PID-403378 NICE IEX Development"/>
    <s v="ORS"/>
    <m/>
    <x v="0"/>
    <s v="Java, Shell Scripting"/>
    <s v="MR-APPS-PT"/>
    <s v="James Radtke"/>
    <s v="Christine Moretti"/>
    <s v="Poonam Trimukhe"/>
    <x v="2"/>
    <x v="9"/>
    <s v="Aug-22"/>
    <x v="0"/>
    <n v="220"/>
    <m/>
    <m/>
    <m/>
    <m/>
    <m/>
    <m/>
    <m/>
    <m/>
    <m/>
    <m/>
    <n v="100"/>
    <n v="100"/>
    <n v="20"/>
    <m/>
    <m/>
    <m/>
    <m/>
    <m/>
    <m/>
    <m/>
    <m/>
    <m/>
    <m/>
    <m/>
    <m/>
    <m/>
    <m/>
    <m/>
    <m/>
    <m/>
    <m/>
    <m/>
    <m/>
    <m/>
  </r>
  <r>
    <x v="1"/>
    <s v="MWR"/>
    <m/>
    <s v="MechID Password Change"/>
    <s v="ORS"/>
    <m/>
    <x v="0"/>
    <s v="Java, Shell Scripting"/>
    <s v="MR-APPS-PT"/>
    <s v="James Radtke"/>
    <s v="Christine Moretti"/>
    <s v="Poonam Trimukhe"/>
    <x v="2"/>
    <x v="9"/>
    <s v="Aug-22"/>
    <x v="0"/>
    <n v="70"/>
    <m/>
    <m/>
    <m/>
    <m/>
    <m/>
    <m/>
    <m/>
    <m/>
    <m/>
    <m/>
    <m/>
    <n v="50"/>
    <n v="20"/>
    <m/>
    <m/>
    <m/>
    <m/>
    <m/>
    <m/>
    <m/>
    <m/>
    <m/>
    <m/>
    <m/>
    <m/>
    <m/>
    <m/>
    <m/>
    <m/>
    <m/>
    <m/>
    <m/>
    <m/>
    <m/>
  </r>
  <r>
    <x v="1"/>
    <s v="MWR"/>
    <m/>
    <s v="MechID Password Change"/>
    <s v="CCF-MAX"/>
    <m/>
    <x v="0"/>
    <s v=".NET"/>
    <s v="MR-APPS-PT"/>
    <s v="James Radtke"/>
    <s v="Christine Moretti"/>
    <s v="Poonam Trimukhe"/>
    <x v="2"/>
    <x v="4"/>
    <s v="Jul-22"/>
    <x v="0"/>
    <n v="100"/>
    <m/>
    <m/>
    <m/>
    <m/>
    <m/>
    <m/>
    <m/>
    <m/>
    <m/>
    <m/>
    <n v="50"/>
    <n v="50"/>
    <m/>
    <m/>
    <m/>
    <m/>
    <m/>
    <m/>
    <m/>
    <m/>
    <m/>
    <m/>
    <m/>
    <m/>
    <m/>
    <m/>
    <m/>
    <m/>
    <m/>
    <m/>
    <m/>
    <m/>
    <m/>
    <m/>
  </r>
  <r>
    <x v="1"/>
    <s v="MWR"/>
    <m/>
    <s v="AVT Scan"/>
    <s v="CCF-MAX"/>
    <m/>
    <x v="0"/>
    <s v=".NET"/>
    <s v="MR-APPS-PT"/>
    <s v="James Radtke"/>
    <s v="Christine Moretti"/>
    <s v="Poonam Trimukhe"/>
    <x v="2"/>
    <x v="12"/>
    <s v="Oct-22"/>
    <x v="0"/>
    <n v="120"/>
    <m/>
    <m/>
    <m/>
    <m/>
    <m/>
    <m/>
    <m/>
    <m/>
    <m/>
    <m/>
    <m/>
    <n v="60"/>
    <n v="60"/>
    <m/>
    <m/>
    <m/>
    <m/>
    <m/>
    <m/>
    <m/>
    <m/>
    <m/>
    <m/>
    <m/>
    <m/>
    <m/>
    <m/>
    <m/>
    <m/>
    <m/>
    <m/>
    <m/>
    <m/>
    <m/>
  </r>
  <r>
    <x v="1"/>
    <s v="MWR"/>
    <m/>
    <s v="Production issue- AVA Connectivity"/>
    <s v="CCF-MAX"/>
    <m/>
    <x v="0"/>
    <s v=".NET"/>
    <s v="MR-APPS-PT"/>
    <s v="James Radtke"/>
    <s v="Christine Moretti"/>
    <s v="Poonam Trimukhe"/>
    <x v="2"/>
    <x v="4"/>
    <s v="Jul-22"/>
    <x v="0"/>
    <n v="200"/>
    <m/>
    <m/>
    <m/>
    <m/>
    <m/>
    <m/>
    <m/>
    <m/>
    <m/>
    <m/>
    <n v="50"/>
    <n v="50"/>
    <n v="50"/>
    <n v="50"/>
    <m/>
    <m/>
    <m/>
    <m/>
    <m/>
    <m/>
    <m/>
    <m/>
    <m/>
    <m/>
    <m/>
    <m/>
    <m/>
    <m/>
    <m/>
    <m/>
    <m/>
    <m/>
    <m/>
    <m/>
  </r>
  <r>
    <x v="1"/>
    <s v="MWR"/>
    <m/>
    <s v="MechID Password Change"/>
    <s v="CCF-SBS"/>
    <m/>
    <x v="0"/>
    <s v=".NET"/>
    <s v="MR-APPS-PT"/>
    <s v="James Radtke"/>
    <s v="Christine Moretti"/>
    <s v="Poonam Trimukhe"/>
    <x v="2"/>
    <x v="4"/>
    <s v="Jul-22"/>
    <x v="0"/>
    <n v="120"/>
    <m/>
    <m/>
    <m/>
    <m/>
    <m/>
    <m/>
    <m/>
    <m/>
    <m/>
    <m/>
    <m/>
    <n v="50"/>
    <n v="50"/>
    <n v="20"/>
    <m/>
    <m/>
    <m/>
    <m/>
    <m/>
    <m/>
    <m/>
    <m/>
    <m/>
    <m/>
    <m/>
    <m/>
    <m/>
    <m/>
    <m/>
    <m/>
    <m/>
    <m/>
    <m/>
    <m/>
  </r>
  <r>
    <x v="1"/>
    <s v="MWR"/>
    <m/>
    <s v="AVT Scan"/>
    <s v="CCF-SBS"/>
    <m/>
    <x v="0"/>
    <s v=".NET"/>
    <s v="MR-APPS-PT"/>
    <s v="James Radtke"/>
    <s v="Christine Moretti"/>
    <s v="Poonam Trimukhe"/>
    <x v="2"/>
    <x v="12"/>
    <s v="Oct-22"/>
    <x v="0"/>
    <n v="100"/>
    <m/>
    <m/>
    <m/>
    <m/>
    <m/>
    <m/>
    <m/>
    <m/>
    <m/>
    <m/>
    <m/>
    <m/>
    <n v="50"/>
    <n v="50"/>
    <m/>
    <m/>
    <m/>
    <m/>
    <m/>
    <m/>
    <m/>
    <m/>
    <m/>
    <m/>
    <m/>
    <m/>
    <m/>
    <m/>
    <m/>
    <m/>
    <m/>
    <m/>
    <m/>
    <m/>
  </r>
  <r>
    <x v="1"/>
    <s v="MWR"/>
    <m/>
    <s v="Production issue- AVA Connectivity"/>
    <s v="CCF-SBS"/>
    <m/>
    <x v="0"/>
    <s v=".NET"/>
    <s v="MR-APPS-PT"/>
    <s v="James Radtke"/>
    <s v="Christine Moretti"/>
    <s v="Poonam Trimukhe"/>
    <x v="2"/>
    <x v="4"/>
    <s v="Jul-22"/>
    <x v="0"/>
    <n v="200"/>
    <m/>
    <m/>
    <m/>
    <m/>
    <m/>
    <m/>
    <m/>
    <m/>
    <n v="100"/>
    <n v="50"/>
    <n v="50"/>
    <m/>
    <m/>
    <m/>
    <m/>
    <m/>
    <m/>
    <m/>
    <m/>
    <m/>
    <m/>
    <m/>
    <m/>
    <m/>
    <m/>
    <m/>
    <m/>
    <m/>
    <m/>
    <m/>
    <m/>
    <m/>
    <m/>
    <m/>
  </r>
  <r>
    <x v="1"/>
    <s v="MWR"/>
    <m/>
    <s v="CCF-MAX WIN 11 certification"/>
    <s v="CCF-MAX"/>
    <m/>
    <x v="0"/>
    <s v=".NET"/>
    <s v="MR-APPS-PT"/>
    <s v="James Radtke"/>
    <s v="Christine Moretti"/>
    <s v="Poonam Trimukhe"/>
    <x v="2"/>
    <x v="6"/>
    <s v="Sep-22"/>
    <x v="0"/>
    <n v="70"/>
    <m/>
    <m/>
    <m/>
    <m/>
    <m/>
    <m/>
    <m/>
    <m/>
    <m/>
    <m/>
    <m/>
    <m/>
    <n v="50"/>
    <n v="20"/>
    <m/>
    <m/>
    <m/>
    <m/>
    <m/>
    <m/>
    <m/>
    <m/>
    <m/>
    <m/>
    <m/>
    <m/>
    <m/>
    <m/>
    <m/>
    <m/>
    <m/>
    <m/>
    <m/>
    <m/>
  </r>
  <r>
    <x v="1"/>
    <s v="MWR"/>
    <m/>
    <s v="CCF-SBS WIN11 certification"/>
    <s v="CCF-SBS"/>
    <m/>
    <x v="0"/>
    <s v=".NET"/>
    <s v="MR-APPS-PT"/>
    <s v="James Radtke"/>
    <s v="Christine Moretti"/>
    <s v="Poonam Trimukhe"/>
    <x v="2"/>
    <x v="6"/>
    <s v="Sep-22"/>
    <x v="0"/>
    <n v="70"/>
    <m/>
    <m/>
    <m/>
    <m/>
    <m/>
    <m/>
    <m/>
    <m/>
    <m/>
    <m/>
    <m/>
    <m/>
    <n v="50"/>
    <n v="20"/>
    <m/>
    <m/>
    <m/>
    <m/>
    <m/>
    <m/>
    <m/>
    <m/>
    <m/>
    <m/>
    <m/>
    <m/>
    <m/>
    <m/>
    <m/>
    <m/>
    <m/>
    <m/>
    <m/>
    <m/>
  </r>
  <r>
    <x v="1"/>
    <s v="MWR"/>
    <m/>
    <s v="Environment update"/>
    <s v="ALPS"/>
    <m/>
    <x v="0"/>
    <s v="ColdFusion"/>
    <s v="MR-APPS-PT"/>
    <s v="James Radtke"/>
    <s v="Christine Moretti"/>
    <s v="Poonam Trimukhe"/>
    <x v="2"/>
    <x v="9"/>
    <s v="Aug-22"/>
    <x v="0"/>
    <n v="100"/>
    <m/>
    <m/>
    <m/>
    <m/>
    <m/>
    <m/>
    <m/>
    <m/>
    <m/>
    <m/>
    <n v="50"/>
    <n v="50"/>
    <m/>
    <m/>
    <m/>
    <m/>
    <m/>
    <m/>
    <m/>
    <m/>
    <m/>
    <m/>
    <m/>
    <m/>
    <m/>
    <m/>
    <m/>
    <m/>
    <m/>
    <m/>
    <m/>
    <m/>
    <m/>
    <m/>
  </r>
  <r>
    <x v="1"/>
    <s v="SMB"/>
    <m/>
    <s v="Syncsort Upgrade from v2.1.9 to v3.1.4. SMB-1977748"/>
    <s v="ALPS"/>
    <m/>
    <x v="0"/>
    <s v="ColdFusion"/>
    <s v="MR-APPS-PT"/>
    <s v="James Radtke"/>
    <s v="Christine Moretti"/>
    <s v="Poonam Trimukhe"/>
    <x v="2"/>
    <x v="4"/>
    <s v="Jul-22"/>
    <x v="0"/>
    <n v="20"/>
    <m/>
    <m/>
    <m/>
    <m/>
    <m/>
    <m/>
    <m/>
    <m/>
    <m/>
    <m/>
    <n v="20"/>
    <m/>
    <m/>
    <m/>
    <m/>
    <m/>
    <m/>
    <m/>
    <m/>
    <m/>
    <m/>
    <m/>
    <m/>
    <m/>
    <m/>
    <m/>
    <m/>
    <m/>
    <m/>
    <m/>
    <m/>
    <m/>
    <m/>
    <m/>
  </r>
  <r>
    <x v="1"/>
    <s v="SMB"/>
    <m/>
    <s v="ALPS- NDM issue"/>
    <s v="ALPS"/>
    <m/>
    <x v="0"/>
    <s v="ColdFusion"/>
    <s v="MR-APPS-PT"/>
    <s v="James Radtke"/>
    <s v="Christine Moretti"/>
    <s v="Poonam Trimukhe"/>
    <x v="2"/>
    <x v="9"/>
    <s v="Aug-22"/>
    <x v="0"/>
    <n v="60"/>
    <m/>
    <m/>
    <m/>
    <m/>
    <m/>
    <m/>
    <m/>
    <m/>
    <m/>
    <m/>
    <m/>
    <n v="30"/>
    <n v="30"/>
    <m/>
    <m/>
    <m/>
    <m/>
    <m/>
    <m/>
    <m/>
    <m/>
    <m/>
    <m/>
    <m/>
    <m/>
    <m/>
    <m/>
    <m/>
    <m/>
    <m/>
    <m/>
    <m/>
    <m/>
    <m/>
  </r>
  <r>
    <x v="1"/>
    <s v="MWR"/>
    <m/>
    <s v="ALPS WIN11 Certification"/>
    <s v="ALPS"/>
    <m/>
    <x v="0"/>
    <s v="ColdFusion"/>
    <s v="MR-APPS-PT"/>
    <s v="James Radtke"/>
    <s v="Christine Moretti"/>
    <s v="Poonam Trimukhe"/>
    <x v="2"/>
    <x v="6"/>
    <s v="Sep-22"/>
    <x v="0"/>
    <n v="40"/>
    <m/>
    <m/>
    <m/>
    <m/>
    <m/>
    <m/>
    <m/>
    <m/>
    <m/>
    <m/>
    <m/>
    <n v="20"/>
    <n v="20"/>
    <m/>
    <m/>
    <m/>
    <m/>
    <m/>
    <m/>
    <m/>
    <m/>
    <m/>
    <m/>
    <m/>
    <m/>
    <m/>
    <m/>
    <m/>
    <m/>
    <m/>
    <m/>
    <m/>
    <m/>
    <m/>
  </r>
  <r>
    <x v="1"/>
    <s v="RD"/>
    <m/>
    <s v="RD-716 To pull the letters"/>
    <s v="ALPS"/>
    <m/>
    <x v="0"/>
    <s v="ColdFusion"/>
    <s v="MR-APPS-PT"/>
    <s v="James Radtke"/>
    <s v="Christine Moretti"/>
    <s v="Poonam Trimukhe"/>
    <x v="2"/>
    <x v="9"/>
    <s v="Aug-22"/>
    <x v="0"/>
    <n v="20"/>
    <m/>
    <m/>
    <m/>
    <m/>
    <m/>
    <m/>
    <m/>
    <m/>
    <m/>
    <m/>
    <n v="20"/>
    <m/>
    <m/>
    <m/>
    <m/>
    <m/>
    <m/>
    <m/>
    <m/>
    <m/>
    <m/>
    <m/>
    <m/>
    <m/>
    <m/>
    <m/>
    <m/>
    <m/>
    <m/>
    <m/>
    <m/>
    <m/>
    <m/>
    <m/>
  </r>
  <r>
    <x v="1"/>
    <s v="RD"/>
    <m/>
    <s v="Monthly activity (RD No)"/>
    <s v="EBPP"/>
    <m/>
    <x v="0"/>
    <s v="C, C++"/>
    <s v="MR-APPS-PT"/>
    <s v="James Koernig"/>
    <s v="Christine Moretti"/>
    <s v="Poonam Trimukhe"/>
    <x v="2"/>
    <x v="0"/>
    <s v="Ongoing"/>
    <x v="0"/>
    <m/>
    <m/>
    <m/>
    <m/>
    <m/>
    <m/>
    <m/>
    <m/>
    <m/>
    <m/>
    <m/>
    <n v="10"/>
    <n v="10"/>
    <n v="10"/>
    <n v="10"/>
    <n v="10"/>
    <n v="10"/>
    <n v="5"/>
    <n v="5"/>
    <n v="5"/>
    <n v="5"/>
    <n v="5"/>
    <n v="5"/>
    <n v="5"/>
    <n v="5"/>
    <n v="5"/>
    <m/>
    <m/>
    <m/>
    <m/>
    <m/>
    <m/>
    <m/>
    <m/>
    <m/>
  </r>
  <r>
    <x v="1"/>
    <s v="RD"/>
    <m/>
    <s v="Enrollment issue (RD No)"/>
    <s v="EBPP"/>
    <m/>
    <x v="0"/>
    <s v="C, C++"/>
    <s v="MR-APPS-PT"/>
    <s v="James Koernig"/>
    <s v="Christine Moretti"/>
    <s v="Poonam Trimukhe"/>
    <x v="2"/>
    <x v="0"/>
    <s v="Ongoing"/>
    <x v="0"/>
    <m/>
    <m/>
    <m/>
    <m/>
    <m/>
    <m/>
    <m/>
    <m/>
    <m/>
    <m/>
    <m/>
    <n v="60"/>
    <n v="60"/>
    <n v="60"/>
    <n v="60"/>
    <n v="60"/>
    <n v="60"/>
    <n v="60"/>
    <n v="60"/>
    <n v="60"/>
    <n v="60"/>
    <n v="60"/>
    <n v="60"/>
    <n v="60"/>
    <n v="60"/>
    <n v="60"/>
    <m/>
    <m/>
    <m/>
    <m/>
    <m/>
    <m/>
    <m/>
    <m/>
    <m/>
  </r>
  <r>
    <x v="1"/>
    <s v="MWR"/>
    <m/>
    <s v="MechID Password Change"/>
    <s v="LDWOT"/>
    <m/>
    <x v="0"/>
    <s v="ColdFusion"/>
    <s v="MR-APPS-PT"/>
    <s v="James Koernig"/>
    <s v="Christine Moretti"/>
    <s v="Poonam Trimukhe"/>
    <x v="2"/>
    <x v="9"/>
    <s v="Aug-22"/>
    <x v="0"/>
    <n v="70"/>
    <m/>
    <m/>
    <m/>
    <m/>
    <m/>
    <m/>
    <m/>
    <m/>
    <m/>
    <m/>
    <n v="30"/>
    <n v="40"/>
    <m/>
    <m/>
    <m/>
    <m/>
    <m/>
    <m/>
    <m/>
    <m/>
    <m/>
    <m/>
    <m/>
    <m/>
    <m/>
    <m/>
    <m/>
    <m/>
    <m/>
    <m/>
    <m/>
    <m/>
    <m/>
    <m/>
  </r>
  <r>
    <x v="1"/>
    <s v="MWR"/>
    <m/>
    <s v="LDWOT Windows 11 20H2 certification"/>
    <s v="LDWOT"/>
    <m/>
    <x v="0"/>
    <s v="ColdFusion"/>
    <s v="MR-APPS-PT"/>
    <s v="James Koernig"/>
    <s v="Christine Moretti"/>
    <s v="Poonam Trimukhe"/>
    <x v="2"/>
    <x v="9"/>
    <s v="Aug-22"/>
    <x v="0"/>
    <n v="200"/>
    <m/>
    <m/>
    <m/>
    <m/>
    <m/>
    <m/>
    <m/>
    <m/>
    <m/>
    <m/>
    <m/>
    <n v="50"/>
    <n v="100"/>
    <n v="50"/>
    <m/>
    <m/>
    <m/>
    <m/>
    <m/>
    <m/>
    <m/>
    <m/>
    <m/>
    <m/>
    <m/>
    <m/>
    <m/>
    <m/>
    <m/>
    <m/>
    <m/>
    <m/>
    <m/>
    <m/>
  </r>
  <r>
    <x v="1"/>
    <s v="MWR"/>
    <m/>
    <s v="LDWOT Automation- EMAS alerts"/>
    <s v="LDWOT"/>
    <m/>
    <x v="0"/>
    <s v="ColdFusion"/>
    <s v="MR-APPS-PT"/>
    <s v="James Koernig"/>
    <s v="Christine Moretti"/>
    <s v="Poonam Trimukhe"/>
    <x v="2"/>
    <x v="6"/>
    <s v="Sep-22"/>
    <x v="0"/>
    <n v="100"/>
    <m/>
    <m/>
    <m/>
    <m/>
    <m/>
    <m/>
    <m/>
    <m/>
    <m/>
    <m/>
    <m/>
    <m/>
    <n v="50"/>
    <n v="50"/>
    <m/>
    <m/>
    <m/>
    <m/>
    <m/>
    <m/>
    <m/>
    <m/>
    <m/>
    <m/>
    <m/>
    <m/>
    <m/>
    <m/>
    <m/>
    <m/>
    <m/>
    <m/>
    <m/>
    <m/>
  </r>
  <r>
    <x v="1"/>
    <s v="MWR"/>
    <m/>
    <s v="Device Vulnerabilities"/>
    <s v="LDWOT"/>
    <m/>
    <x v="0"/>
    <s v="ColdFusion"/>
    <s v="MR-APPS-PT"/>
    <s v="James Koernig"/>
    <s v="Christine Moretti"/>
    <s v="Poonam Trimukhe"/>
    <x v="2"/>
    <x v="6"/>
    <s v="Sep-22"/>
    <x v="0"/>
    <n v="500"/>
    <m/>
    <m/>
    <m/>
    <m/>
    <m/>
    <m/>
    <m/>
    <m/>
    <m/>
    <m/>
    <n v="100"/>
    <n v="200"/>
    <n v="200"/>
    <m/>
    <m/>
    <m/>
    <m/>
    <m/>
    <m/>
    <m/>
    <m/>
    <m/>
    <m/>
    <m/>
    <m/>
    <m/>
    <m/>
    <m/>
    <m/>
    <m/>
    <m/>
    <m/>
    <m/>
    <m/>
  </r>
  <r>
    <x v="1"/>
    <s v="SMB"/>
    <m/>
    <s v="CCF-MAX Migration from Reflection to Extra"/>
    <s v="CCF-MAX"/>
    <s v="On Track"/>
    <x v="0"/>
    <s v=".NET"/>
    <s v="MR-APPS-PT"/>
    <s v="James Radtke"/>
    <s v="Christine Moretti"/>
    <s v="Poonam Trimukhe"/>
    <x v="2"/>
    <x v="18"/>
    <s v="Jun-23"/>
    <x v="0"/>
    <n v="450"/>
    <m/>
    <m/>
    <m/>
    <m/>
    <m/>
    <m/>
    <m/>
    <m/>
    <m/>
    <m/>
    <m/>
    <m/>
    <m/>
    <m/>
    <m/>
    <n v="45"/>
    <n v="45"/>
    <n v="45"/>
    <n v="50"/>
    <n v="90"/>
    <n v="90"/>
    <n v="85"/>
    <m/>
    <m/>
    <m/>
    <m/>
    <m/>
    <m/>
    <m/>
    <m/>
    <m/>
    <m/>
    <m/>
    <m/>
  </r>
  <r>
    <x v="1"/>
    <s v="SMB"/>
    <m/>
    <s v="CCF-SBS Migration from Reflection to Extra"/>
    <s v="CCF-SBS"/>
    <s v="On Track"/>
    <x v="0"/>
    <s v=".NET"/>
    <s v="MR-APPS-PT"/>
    <s v="James Radtke"/>
    <s v="Christine Moretti"/>
    <s v="Poonam Trimukhe"/>
    <x v="2"/>
    <x v="18"/>
    <s v="Jun-23"/>
    <x v="0"/>
    <n v="450"/>
    <m/>
    <m/>
    <m/>
    <m/>
    <m/>
    <m/>
    <m/>
    <m/>
    <m/>
    <m/>
    <m/>
    <m/>
    <m/>
    <m/>
    <m/>
    <n v="45"/>
    <n v="45"/>
    <n v="45"/>
    <n v="50"/>
    <n v="135"/>
    <n v="45"/>
    <n v="85"/>
    <m/>
    <m/>
    <m/>
    <m/>
    <m/>
    <m/>
    <m/>
    <m/>
    <m/>
    <m/>
    <m/>
    <m/>
  </r>
  <r>
    <x v="1"/>
    <s v="MWR"/>
    <m/>
    <s v="ALPS - CCDR automation"/>
    <s v="ALPS"/>
    <m/>
    <x v="0"/>
    <s v="ColdFusion"/>
    <s v="MR-APPS-PT"/>
    <s v="James Radtke"/>
    <s v="Christine Moretti"/>
    <s v="Poonam Trimukhe"/>
    <x v="2"/>
    <x v="1"/>
    <s v="Dec-22"/>
    <x v="0"/>
    <n v="120"/>
    <m/>
    <m/>
    <m/>
    <m/>
    <m/>
    <m/>
    <m/>
    <m/>
    <m/>
    <m/>
    <m/>
    <m/>
    <m/>
    <m/>
    <n v="60"/>
    <n v="60"/>
    <m/>
    <m/>
    <m/>
    <m/>
    <m/>
    <m/>
    <m/>
    <m/>
    <m/>
    <m/>
    <m/>
    <m/>
    <m/>
    <m/>
    <m/>
    <m/>
    <m/>
    <m/>
  </r>
  <r>
    <x v="1"/>
    <s v="Application Support"/>
    <n v="16"/>
    <s v="Job Abends, Production Issues (For ex. Pack reject, NDM failure, Missing files, Bad file received)"/>
    <s v="GRP-West Usage"/>
    <m/>
    <x v="1"/>
    <s v="Cobol, DB2"/>
    <s v="West Usage"/>
    <s v="Ruben Rodriguez "/>
    <s v="Muawiah Qaimari"/>
    <s v="Sanjay Lokhande"/>
    <x v="2"/>
    <x v="0"/>
    <s v="Ongoing"/>
    <x v="0"/>
    <m/>
    <m/>
    <m/>
    <m/>
    <m/>
    <m/>
    <m/>
    <m/>
    <m/>
    <m/>
    <m/>
    <n v="344"/>
    <n v="344"/>
    <n v="344"/>
    <n v="344"/>
    <n v="86"/>
    <n v="86"/>
    <n v="22"/>
    <n v="22"/>
    <n v="22"/>
    <n v="22"/>
    <n v="22"/>
    <n v="22"/>
    <n v="22"/>
    <n v="22"/>
    <n v="22"/>
    <n v="22"/>
    <n v="22"/>
    <n v="22"/>
    <m/>
    <m/>
    <m/>
    <m/>
    <m/>
    <m/>
  </r>
  <r>
    <x v="1"/>
    <s v="RD"/>
    <m/>
    <s v="RD0553_CR-2206-0961"/>
    <s v="TPB-TPDE"/>
    <m/>
    <x v="1"/>
    <s v="Cobol, IMS-DB, Assembler"/>
    <s v="West Usage"/>
    <s v="Ruben Rodriguez "/>
    <s v="Muawiah Qaimari"/>
    <s v="Sanjay Lokhande"/>
    <x v="2"/>
    <x v="9"/>
    <s v="Aug-22"/>
    <x v="0"/>
    <n v="30"/>
    <m/>
    <m/>
    <m/>
    <m/>
    <m/>
    <m/>
    <m/>
    <m/>
    <m/>
    <m/>
    <n v="20"/>
    <n v="10"/>
    <m/>
    <m/>
    <m/>
    <m/>
    <m/>
    <m/>
    <m/>
    <m/>
    <m/>
    <m/>
    <m/>
    <m/>
    <m/>
    <m/>
    <m/>
    <m/>
    <m/>
    <m/>
    <m/>
    <m/>
    <m/>
    <m/>
  </r>
  <r>
    <x v="1"/>
    <s v="RD"/>
    <m/>
    <s v="RD0352_CR-2207-0346"/>
    <s v="Data Services"/>
    <m/>
    <x v="1"/>
    <s v="Cobol, DB2"/>
    <s v="West Usage"/>
    <s v="Ruben Rodriguez "/>
    <s v="Muawiah Qaimari"/>
    <s v="Sanjay Lokhande"/>
    <x v="2"/>
    <x v="9"/>
    <s v="Aug-22"/>
    <x v="0"/>
    <n v="35"/>
    <m/>
    <m/>
    <m/>
    <m/>
    <m/>
    <m/>
    <m/>
    <m/>
    <m/>
    <m/>
    <n v="20"/>
    <n v="15"/>
    <m/>
    <m/>
    <m/>
    <m/>
    <m/>
    <m/>
    <m/>
    <m/>
    <m/>
    <m/>
    <m/>
    <m/>
    <m/>
    <m/>
    <m/>
    <m/>
    <m/>
    <m/>
    <m/>
    <m/>
    <m/>
    <m/>
  </r>
  <r>
    <x v="1"/>
    <s v="SMB"/>
    <m/>
    <s v="Syncsort Upgrade from v2.1.9 to v3.1.4"/>
    <s v="US"/>
    <m/>
    <x v="1"/>
    <s v="Cobol, IMS-DB, Assembler"/>
    <s v="West Usage"/>
    <s v="Ruben Rodriguez "/>
    <s v="Muawiah Qaimari"/>
    <s v="Sanjay Lokhande"/>
    <x v="2"/>
    <x v="9"/>
    <s v="Aug-22"/>
    <x v="0"/>
    <n v="20"/>
    <m/>
    <m/>
    <m/>
    <m/>
    <m/>
    <m/>
    <m/>
    <m/>
    <m/>
    <m/>
    <n v="10"/>
    <n v="10"/>
    <m/>
    <m/>
    <m/>
    <m/>
    <m/>
    <m/>
    <m/>
    <m/>
    <m/>
    <m/>
    <m/>
    <m/>
    <m/>
    <m/>
    <m/>
    <m/>
    <m/>
    <m/>
    <m/>
    <m/>
    <m/>
    <m/>
  </r>
  <r>
    <x v="1"/>
    <s v="SMB"/>
    <m/>
    <s v="Syncsort Upgrade from v2.1.9 to v3.1.4"/>
    <s v="UP"/>
    <m/>
    <x v="1"/>
    <s v="Cobol, IMS-DB, Assembler"/>
    <s v="West Usage"/>
    <s v="Ruben Rodriguez "/>
    <s v="Muawiah Qaimari"/>
    <s v="Sanjay Lokhande"/>
    <x v="2"/>
    <x v="9"/>
    <s v="Aug-22"/>
    <x v="0"/>
    <n v="20"/>
    <m/>
    <m/>
    <m/>
    <m/>
    <m/>
    <m/>
    <m/>
    <m/>
    <m/>
    <m/>
    <n v="10"/>
    <n v="10"/>
    <m/>
    <m/>
    <m/>
    <m/>
    <m/>
    <m/>
    <m/>
    <m/>
    <m/>
    <m/>
    <m/>
    <m/>
    <m/>
    <m/>
    <m/>
    <m/>
    <m/>
    <m/>
    <m/>
    <m/>
    <m/>
    <m/>
  </r>
  <r>
    <x v="1"/>
    <s v="SMB"/>
    <m/>
    <s v="Syncsort Upgrade from v2.1.9 to v3.1.4"/>
    <s v="ARG: AT&amp;T IDB-PB"/>
    <m/>
    <x v="1"/>
    <s v="Cobol, DB2"/>
    <s v="West Usage"/>
    <s v="Ruben Rodriguez "/>
    <s v="Muawiah Qaimari"/>
    <s v="Sanjay Lokhande"/>
    <x v="2"/>
    <x v="9"/>
    <s v="Aug-22"/>
    <x v="0"/>
    <n v="20"/>
    <m/>
    <m/>
    <m/>
    <m/>
    <m/>
    <m/>
    <m/>
    <m/>
    <m/>
    <m/>
    <n v="10"/>
    <n v="10"/>
    <m/>
    <m/>
    <m/>
    <m/>
    <m/>
    <m/>
    <m/>
    <m/>
    <m/>
    <m/>
    <m/>
    <m/>
    <m/>
    <m/>
    <m/>
    <m/>
    <m/>
    <m/>
    <m/>
    <m/>
    <m/>
    <m/>
  </r>
  <r>
    <x v="1"/>
    <s v="SMB"/>
    <m/>
    <s v="Syncsort Upgrade from v2.1.9 to v3.1.4"/>
    <s v="TPB-ESP"/>
    <m/>
    <x v="1"/>
    <s v="Cobol, DB2"/>
    <s v="West Usage"/>
    <s v="Ruben Rodriguez "/>
    <s v="Muawiah Qaimari"/>
    <s v="Sanjay Lokhande"/>
    <x v="2"/>
    <x v="9"/>
    <s v="Aug-22"/>
    <x v="0"/>
    <n v="20"/>
    <m/>
    <m/>
    <m/>
    <m/>
    <m/>
    <m/>
    <m/>
    <m/>
    <m/>
    <m/>
    <n v="10"/>
    <n v="10"/>
    <m/>
    <m/>
    <m/>
    <m/>
    <m/>
    <m/>
    <m/>
    <m/>
    <m/>
    <m/>
    <m/>
    <m/>
    <m/>
    <m/>
    <m/>
    <m/>
    <m/>
    <m/>
    <m/>
    <m/>
    <m/>
    <m/>
  </r>
  <r>
    <x v="1"/>
    <s v="SMB"/>
    <m/>
    <s v="Syncsort Upgrade from v2.1.9 to v3.1.4"/>
    <s v="TPB-TPDE"/>
    <m/>
    <x v="1"/>
    <s v="Cobol, IMS-DB, Assembler"/>
    <s v="West Usage"/>
    <s v="Ruben Rodriguez "/>
    <s v="Muawiah Qaimari"/>
    <s v="Sanjay Lokhande"/>
    <x v="2"/>
    <x v="9"/>
    <s v="Aug-22"/>
    <x v="0"/>
    <n v="20"/>
    <m/>
    <m/>
    <m/>
    <m/>
    <m/>
    <m/>
    <m/>
    <m/>
    <m/>
    <m/>
    <n v="10"/>
    <n v="10"/>
    <m/>
    <m/>
    <m/>
    <m/>
    <m/>
    <m/>
    <m/>
    <m/>
    <m/>
    <m/>
    <m/>
    <m/>
    <m/>
    <m/>
    <m/>
    <m/>
    <m/>
    <m/>
    <m/>
    <m/>
    <m/>
    <m/>
  </r>
  <r>
    <x v="1"/>
    <s v="SMB"/>
    <m/>
    <s v="Syncsort Upgrade from v2.1.9 to v3.1.4"/>
    <s v="Data Services"/>
    <m/>
    <x v="1"/>
    <s v="Cobol, DB2"/>
    <s v="West Usage"/>
    <s v="Ruben Rodriguez "/>
    <s v="Muawiah Qaimari"/>
    <s v="Sanjay Lokhande"/>
    <x v="2"/>
    <x v="9"/>
    <s v="Aug-22"/>
    <x v="0"/>
    <n v="20"/>
    <m/>
    <m/>
    <m/>
    <m/>
    <m/>
    <m/>
    <m/>
    <m/>
    <m/>
    <m/>
    <n v="10"/>
    <n v="10"/>
    <m/>
    <m/>
    <m/>
    <m/>
    <m/>
    <m/>
    <m/>
    <m/>
    <m/>
    <m/>
    <m/>
    <m/>
    <m/>
    <m/>
    <m/>
    <m/>
    <m/>
    <m/>
    <m/>
    <m/>
    <m/>
    <m/>
  </r>
  <r>
    <x v="1"/>
    <s v="SMB"/>
    <m/>
    <s v="Syncsort Upgrade from v2.1.9 to v3.1.4"/>
    <s v="MC"/>
    <m/>
    <x v="1"/>
    <s v="Cobol, DB2"/>
    <s v="West Usage"/>
    <s v="Ruben Rodriguez "/>
    <s v="Muawiah Qaimari"/>
    <s v="Sanjay Lokhande"/>
    <x v="2"/>
    <x v="9"/>
    <s v="Aug-22"/>
    <x v="0"/>
    <n v="20"/>
    <m/>
    <m/>
    <m/>
    <m/>
    <m/>
    <m/>
    <m/>
    <m/>
    <m/>
    <m/>
    <n v="10"/>
    <n v="10"/>
    <m/>
    <m/>
    <m/>
    <m/>
    <m/>
    <m/>
    <m/>
    <m/>
    <m/>
    <m/>
    <m/>
    <m/>
    <m/>
    <m/>
    <m/>
    <m/>
    <m/>
    <m/>
    <m/>
    <m/>
    <m/>
    <m/>
  </r>
  <r>
    <x v="1"/>
    <s v="SMB"/>
    <m/>
    <s v="Syncsort Upgrade from v2.1.9 to v3.1.4"/>
    <s v="ICBSWI"/>
    <m/>
    <x v="1"/>
    <s v="Cobol, DB2"/>
    <s v="West Usage"/>
    <s v="Ruben Rodriguez "/>
    <s v="Muawiah Qaimari"/>
    <s v="Sanjay Lokhande"/>
    <x v="2"/>
    <x v="9"/>
    <s v="Aug-22"/>
    <x v="0"/>
    <n v="20"/>
    <m/>
    <m/>
    <m/>
    <m/>
    <m/>
    <m/>
    <m/>
    <m/>
    <m/>
    <m/>
    <n v="10"/>
    <n v="10"/>
    <m/>
    <m/>
    <m/>
    <m/>
    <m/>
    <m/>
    <m/>
    <m/>
    <m/>
    <m/>
    <m/>
    <m/>
    <m/>
    <m/>
    <m/>
    <m/>
    <m/>
    <m/>
    <m/>
    <m/>
    <m/>
    <m/>
  </r>
  <r>
    <x v="1"/>
    <s v="SMB"/>
    <m/>
    <s v="Syncsort Upgrade from v2.1.9 to v3.1.4"/>
    <s v="UWFE"/>
    <m/>
    <x v="1"/>
    <s v="Cobol, DB2"/>
    <s v="West Usage"/>
    <s v="Ruben Rodriguez "/>
    <s v="Muawiah Qaimari"/>
    <s v="Sanjay Lokhande"/>
    <x v="2"/>
    <x v="9"/>
    <s v="Aug-22"/>
    <x v="0"/>
    <n v="20"/>
    <m/>
    <m/>
    <m/>
    <m/>
    <m/>
    <m/>
    <m/>
    <m/>
    <m/>
    <m/>
    <n v="10"/>
    <n v="10"/>
    <m/>
    <m/>
    <m/>
    <m/>
    <m/>
    <m/>
    <m/>
    <m/>
    <m/>
    <m/>
    <m/>
    <m/>
    <m/>
    <m/>
    <m/>
    <m/>
    <m/>
    <m/>
    <m/>
    <m/>
    <m/>
    <m/>
  </r>
  <r>
    <x v="0"/>
    <s v="PID"/>
    <m/>
    <s v="PID308259b Phase 4 - CALNET4 Migration Execution"/>
    <s v="Data Services"/>
    <m/>
    <x v="1"/>
    <s v="Cobol, DB2"/>
    <s v="West Usage"/>
    <s v="Ruben Rodriguez "/>
    <s v="Muawiah Qaimari"/>
    <s v="Sanjay Lokhande"/>
    <x v="2"/>
    <x v="9"/>
    <s v="Aug-22"/>
    <x v="0"/>
    <n v="535"/>
    <m/>
    <m/>
    <m/>
    <m/>
    <m/>
    <m/>
    <m/>
    <m/>
    <m/>
    <m/>
    <n v="50"/>
    <n v="30"/>
    <m/>
    <m/>
    <m/>
    <m/>
    <m/>
    <m/>
    <m/>
    <m/>
    <m/>
    <m/>
    <m/>
    <m/>
    <m/>
    <m/>
    <m/>
    <m/>
    <m/>
    <m/>
    <m/>
    <m/>
    <m/>
    <m/>
  </r>
  <r>
    <x v="0"/>
    <s v="PID"/>
    <m/>
    <s v="PID308259b Phase 4 - CALNET4 Migration Execution"/>
    <s v="US"/>
    <m/>
    <x v="1"/>
    <s v="Cobol, IMS-DB, Assembler"/>
    <s v="West Usage"/>
    <s v="Ruben Rodriguez "/>
    <s v="Muawiah Qaimari"/>
    <s v="Sanjay Lokhande"/>
    <x v="2"/>
    <x v="9"/>
    <s v="Aug-22"/>
    <x v="0"/>
    <n v="185"/>
    <m/>
    <m/>
    <m/>
    <m/>
    <m/>
    <m/>
    <m/>
    <m/>
    <m/>
    <m/>
    <n v="20"/>
    <n v="15"/>
    <m/>
    <m/>
    <m/>
    <m/>
    <m/>
    <m/>
    <m/>
    <m/>
    <m/>
    <m/>
    <m/>
    <m/>
    <m/>
    <m/>
    <m/>
    <m/>
    <m/>
    <m/>
    <m/>
    <m/>
    <m/>
    <m/>
  </r>
  <r>
    <x v="0"/>
    <s v="PID"/>
    <m/>
    <s v="PID308259b Phase 4 - CALNET4 Migration Execution"/>
    <s v="MP"/>
    <m/>
    <x v="1"/>
    <s v="Cobol, DB2"/>
    <s v="West Usage"/>
    <s v="Ruben Rodriguez "/>
    <s v="Muawiah Qaimari"/>
    <s v="Sanjay Lokhande"/>
    <x v="2"/>
    <x v="9"/>
    <s v="Aug-22"/>
    <x v="0"/>
    <n v="185"/>
    <m/>
    <m/>
    <m/>
    <m/>
    <m/>
    <m/>
    <m/>
    <m/>
    <m/>
    <m/>
    <n v="20"/>
    <n v="15"/>
    <m/>
    <m/>
    <m/>
    <m/>
    <m/>
    <m/>
    <m/>
    <m/>
    <m/>
    <m/>
    <m/>
    <m/>
    <m/>
    <m/>
    <m/>
    <m/>
    <m/>
    <m/>
    <m/>
    <m/>
    <m/>
    <m/>
  </r>
  <r>
    <x v="0"/>
    <s v="PID"/>
    <n v="1"/>
    <s v="PID308259b Phase 5 - CALNET4 Migration Execution"/>
    <s v="Data Services"/>
    <m/>
    <x v="1"/>
    <s v="Cobol, DB2"/>
    <s v="West Usage"/>
    <s v="Ruben Rodriguez "/>
    <s v="Muawiah Qaimari"/>
    <s v="Sanjay Lokhande"/>
    <x v="2"/>
    <x v="1"/>
    <s v="Dec-22"/>
    <x v="0"/>
    <n v="535"/>
    <m/>
    <m/>
    <m/>
    <m/>
    <m/>
    <m/>
    <m/>
    <m/>
    <m/>
    <m/>
    <m/>
    <n v="15"/>
    <n v="90"/>
    <n v="120"/>
    <n v="45"/>
    <n v="30"/>
    <m/>
    <m/>
    <m/>
    <m/>
    <m/>
    <m/>
    <m/>
    <m/>
    <m/>
    <m/>
    <m/>
    <m/>
    <m/>
    <m/>
    <m/>
    <m/>
    <m/>
    <m/>
  </r>
  <r>
    <x v="0"/>
    <s v="PID"/>
    <n v="1"/>
    <s v="PID308259b Phase 5 - CALNET4 Migration Execution"/>
    <s v="US"/>
    <m/>
    <x v="1"/>
    <s v="Cobol, IMS-DB, Assembler"/>
    <s v="West Usage"/>
    <s v="Ruben Rodriguez "/>
    <s v="Muawiah Qaimari"/>
    <s v="Sanjay Lokhande"/>
    <x v="2"/>
    <x v="1"/>
    <s v="Dec-22"/>
    <x v="0"/>
    <n v="185"/>
    <m/>
    <m/>
    <m/>
    <m/>
    <m/>
    <m/>
    <m/>
    <m/>
    <m/>
    <m/>
    <m/>
    <n v="5"/>
    <n v="30"/>
    <n v="50"/>
    <n v="30"/>
    <n v="40"/>
    <m/>
    <m/>
    <m/>
    <m/>
    <m/>
    <m/>
    <m/>
    <m/>
    <m/>
    <m/>
    <m/>
    <m/>
    <m/>
    <m/>
    <m/>
    <m/>
    <m/>
    <m/>
  </r>
  <r>
    <x v="0"/>
    <s v="PID"/>
    <n v="1"/>
    <s v="PID308259b Phase 5 - CALNET4 Migration Execution"/>
    <s v="MP"/>
    <m/>
    <x v="1"/>
    <s v="Cobol, DB2"/>
    <s v="West Usage"/>
    <s v="Ruben Rodriguez "/>
    <s v="Muawiah Qaimari"/>
    <s v="Sanjay Lokhande"/>
    <x v="2"/>
    <x v="1"/>
    <s v="Dec-22"/>
    <x v="0"/>
    <n v="185"/>
    <m/>
    <m/>
    <m/>
    <m/>
    <m/>
    <m/>
    <m/>
    <m/>
    <m/>
    <m/>
    <m/>
    <n v="5"/>
    <n v="30"/>
    <n v="50"/>
    <n v="30"/>
    <n v="40"/>
    <m/>
    <m/>
    <m/>
    <m/>
    <m/>
    <m/>
    <m/>
    <m/>
    <m/>
    <m/>
    <m/>
    <m/>
    <m/>
    <m/>
    <m/>
    <m/>
    <m/>
    <m/>
  </r>
  <r>
    <x v="0"/>
    <s v="PID"/>
    <m/>
    <s v="PID 401674 - Interfaces Modernization - BDS"/>
    <s v="Data Services"/>
    <m/>
    <x v="1"/>
    <s v="Cobol, DB2"/>
    <s v="West Usage"/>
    <s v="Ruben Rodriguez "/>
    <s v="Muawiah Qaimari"/>
    <s v="Sanjay Lokhande"/>
    <x v="2"/>
    <x v="4"/>
    <s v="Jul-22"/>
    <x v="0"/>
    <n v="95"/>
    <m/>
    <m/>
    <m/>
    <m/>
    <m/>
    <m/>
    <m/>
    <m/>
    <m/>
    <m/>
    <n v="18"/>
    <m/>
    <m/>
    <m/>
    <m/>
    <m/>
    <m/>
    <m/>
    <m/>
    <m/>
    <m/>
    <m/>
    <m/>
    <m/>
    <m/>
    <m/>
    <m/>
    <m/>
    <m/>
    <m/>
    <m/>
    <m/>
    <m/>
    <m/>
  </r>
  <r>
    <x v="0"/>
    <s v="PID"/>
    <n v="1"/>
    <s v="PID 400176 - Replace Everest CX0447"/>
    <s v="Data Services"/>
    <m/>
    <x v="1"/>
    <s v="Cobol, DB2"/>
    <s v="West Usage"/>
    <s v="Ruben Rodriguez "/>
    <s v="Muawiah Qaimari"/>
    <s v="Sanjay Lokhande"/>
    <x v="2"/>
    <x v="12"/>
    <s v="Oct-22"/>
    <x v="0"/>
    <n v="60"/>
    <m/>
    <m/>
    <m/>
    <m/>
    <m/>
    <m/>
    <m/>
    <m/>
    <m/>
    <m/>
    <n v="5"/>
    <n v="5"/>
    <n v="10"/>
    <n v="10"/>
    <m/>
    <m/>
    <m/>
    <m/>
    <m/>
    <m/>
    <m/>
    <m/>
    <m/>
    <m/>
    <m/>
    <m/>
    <m/>
    <m/>
    <m/>
    <m/>
    <m/>
    <m/>
    <m/>
    <m/>
  </r>
  <r>
    <x v="0"/>
    <s v="PID"/>
    <n v="1"/>
    <s v="PID 411900 -- EOSL Secure Data Upgrade to z Protect"/>
    <s v="Data Services"/>
    <m/>
    <x v="1"/>
    <s v="Cobol, DB2"/>
    <s v="West Usage"/>
    <s v="Ruben Rodriguez "/>
    <s v="Muawiah Qaimari"/>
    <s v="Sanjay Lokhande"/>
    <x v="2"/>
    <x v="2"/>
    <s v="Feb-23"/>
    <x v="0"/>
    <n v="1118"/>
    <m/>
    <m/>
    <m/>
    <m/>
    <m/>
    <m/>
    <m/>
    <m/>
    <m/>
    <n v="120"/>
    <n v="120"/>
    <n v="150"/>
    <n v="150"/>
    <n v="120"/>
    <n v="60"/>
    <n v="80"/>
    <n v="180"/>
    <n v="50"/>
    <m/>
    <m/>
    <m/>
    <m/>
    <m/>
    <m/>
    <m/>
    <m/>
    <m/>
    <m/>
    <m/>
    <m/>
    <m/>
    <m/>
    <m/>
    <m/>
  </r>
  <r>
    <x v="0"/>
    <s v="PID"/>
    <n v="1"/>
    <s v="PID-413154 CA 209/350 NPA Relief Project"/>
    <s v="Data Services"/>
    <m/>
    <x v="1"/>
    <s v="Cobol, DB2"/>
    <s v="West Usage"/>
    <s v="Ruben Rodriguez "/>
    <s v="Muawiah Qaimari"/>
    <s v="Sanjay Lokhande"/>
    <x v="2"/>
    <x v="12"/>
    <s v="Oct-22"/>
    <x v="0"/>
    <n v="180"/>
    <m/>
    <m/>
    <m/>
    <m/>
    <m/>
    <m/>
    <m/>
    <m/>
    <m/>
    <m/>
    <n v="5"/>
    <n v="15"/>
    <n v="20"/>
    <n v="10"/>
    <n v="20"/>
    <n v="10"/>
    <m/>
    <m/>
    <m/>
    <m/>
    <m/>
    <m/>
    <m/>
    <m/>
    <m/>
    <m/>
    <m/>
    <m/>
    <m/>
    <m/>
    <m/>
    <m/>
    <m/>
    <m/>
  </r>
  <r>
    <x v="0"/>
    <s v="PID"/>
    <n v="1"/>
    <s v="PID-413154 CA 209/350 NPA Relief Project"/>
    <s v="UP"/>
    <m/>
    <x v="1"/>
    <s v="Cobol, IMS-DB, Assembler"/>
    <s v="West Usage"/>
    <s v="Ruben Rodriguez "/>
    <s v="Muawiah Qaimari"/>
    <s v="Sanjay Lokhande"/>
    <x v="2"/>
    <x v="12"/>
    <s v="Oct-22"/>
    <x v="0"/>
    <n v="70"/>
    <m/>
    <m/>
    <m/>
    <m/>
    <m/>
    <m/>
    <m/>
    <m/>
    <m/>
    <m/>
    <n v="10"/>
    <n v="10"/>
    <n v="30"/>
    <n v="30"/>
    <m/>
    <m/>
    <m/>
    <m/>
    <m/>
    <m/>
    <m/>
    <m/>
    <m/>
    <m/>
    <m/>
    <m/>
    <m/>
    <m/>
    <m/>
    <m/>
    <m/>
    <m/>
    <m/>
    <m/>
  </r>
  <r>
    <x v="1"/>
    <s v="MWR"/>
    <n v="1"/>
    <s v="MWR #2001946 - Retire ARG: PBD-PB"/>
    <s v="ARG: PBD-PB"/>
    <m/>
    <x v="1"/>
    <s v="Cobol, DB2"/>
    <s v="West Usage"/>
    <s v="Ruben Rodriguez "/>
    <s v="Muawiah Qaimari"/>
    <s v="Sanjay Lokhande"/>
    <x v="2"/>
    <x v="10"/>
    <s v="Nov-23"/>
    <x v="0"/>
    <n v="1042"/>
    <m/>
    <m/>
    <m/>
    <m/>
    <m/>
    <m/>
    <m/>
    <m/>
    <m/>
    <m/>
    <m/>
    <m/>
    <m/>
    <m/>
    <m/>
    <m/>
    <n v="42"/>
    <n v="150"/>
    <n v="70"/>
    <m/>
    <m/>
    <n v="150"/>
    <n v="150"/>
    <n v="150"/>
    <n v="90"/>
    <n v="90"/>
    <n v="60"/>
    <n v="60"/>
    <m/>
    <m/>
    <m/>
    <m/>
    <m/>
    <m/>
  </r>
  <r>
    <x v="1"/>
    <s v="MWR"/>
    <n v="1"/>
    <s v="MWR #2001944 - Retire ARG: MCI-PB"/>
    <s v="ARG: MCI-PB"/>
    <m/>
    <x v="1"/>
    <s v="Cobol, DB2"/>
    <s v="West Usage"/>
    <s v="Ruben Rodriguez "/>
    <s v="Muawiah Qaimari"/>
    <s v="Sanjay Lokhande"/>
    <x v="2"/>
    <x v="10"/>
    <s v="Nov-23"/>
    <x v="0"/>
    <n v="1924"/>
    <m/>
    <m/>
    <m/>
    <m/>
    <m/>
    <m/>
    <m/>
    <m/>
    <m/>
    <m/>
    <m/>
    <m/>
    <m/>
    <m/>
    <m/>
    <m/>
    <n v="120"/>
    <n v="150"/>
    <n v="70"/>
    <m/>
    <m/>
    <n v="150"/>
    <n v="200"/>
    <n v="200"/>
    <n v="200"/>
    <n v="200"/>
    <n v="200"/>
    <n v="150"/>
    <m/>
    <m/>
    <m/>
    <m/>
    <m/>
    <m/>
  </r>
  <r>
    <x v="1"/>
    <s v="RD"/>
    <n v="10"/>
    <s v="RD work for West Usage suite if applications (RD0520 Rate change, RD0453 Carrier add/remove, RD0553 CLECL/ILEC add/update/Remove, RD1145 add new POE codes,  RD0352 MATRIX scheduler update/PROC or CTC components add or update, Runbook add or update, Data set update, Configuration file update)"/>
    <s v="GRP-West Usage"/>
    <m/>
    <x v="1"/>
    <s v="Cobol, DB2"/>
    <s v="West Usage"/>
    <s v="Ruben Rodriguez "/>
    <s v="Muawiah Qaimari"/>
    <s v="Sanjay Lokhande"/>
    <x v="2"/>
    <x v="0"/>
    <s v="Ongoing"/>
    <x v="0"/>
    <m/>
    <m/>
    <m/>
    <m/>
    <m/>
    <m/>
    <m/>
    <m/>
    <m/>
    <m/>
    <m/>
    <m/>
    <m/>
    <m/>
    <m/>
    <n v="60"/>
    <n v="40"/>
    <n v="58"/>
    <n v="58"/>
    <n v="58"/>
    <n v="58"/>
    <n v="58"/>
    <n v="58"/>
    <n v="58"/>
    <n v="58"/>
    <n v="58"/>
    <n v="58"/>
    <n v="58"/>
    <n v="58"/>
    <m/>
    <m/>
    <m/>
    <m/>
    <m/>
    <m/>
  </r>
  <r>
    <x v="0"/>
    <s v="PID"/>
    <n v="6"/>
    <s v="493440, 324811, CR 809387, FB Late Impact, DCC MOV 8711 Tech Refresh TLG"/>
    <s v="CRIS CASH"/>
    <s v="Requirement/Connectivity Issue with downstream application."/>
    <x v="1"/>
    <s v="Assembler"/>
    <s v="SW-CRIS"/>
    <s v="Ruben Rodriguez "/>
    <s v="Muawiah Qaimari"/>
    <s v="Istiyaqahmed Shaikh"/>
    <x v="2"/>
    <x v="18"/>
    <s v="Jun-23"/>
    <x v="0"/>
    <n v="240"/>
    <m/>
    <m/>
    <m/>
    <m/>
    <m/>
    <m/>
    <m/>
    <m/>
    <m/>
    <m/>
    <m/>
    <m/>
    <m/>
    <m/>
    <n v="40"/>
    <n v="35"/>
    <n v="40"/>
    <n v="40"/>
    <n v="40"/>
    <n v="40"/>
    <n v="40"/>
    <n v="40"/>
    <m/>
    <m/>
    <m/>
    <m/>
    <m/>
    <m/>
    <m/>
    <m/>
    <m/>
    <m/>
    <m/>
    <m/>
  </r>
  <r>
    <x v="0"/>
    <s v="PID"/>
    <m/>
    <s v="493546 - CALNET 4 migration phase 6"/>
    <s v="C/CA"/>
    <s v="On Track"/>
    <x v="1"/>
    <s v="Cobol, DB2"/>
    <s v="JW"/>
    <s v="Ruben Rodriguez "/>
    <s v="Muawiah Qaimari"/>
    <s v="Ashish Ranjan"/>
    <x v="1"/>
    <x v="14"/>
    <s v="Apr-23"/>
    <x v="0"/>
    <n v="60"/>
    <m/>
    <m/>
    <m/>
    <m/>
    <m/>
    <m/>
    <m/>
    <m/>
    <m/>
    <m/>
    <m/>
    <m/>
    <m/>
    <m/>
    <m/>
    <m/>
    <m/>
    <n v="20"/>
    <n v="40"/>
    <m/>
    <m/>
    <m/>
    <m/>
    <m/>
    <m/>
    <m/>
    <m/>
    <m/>
    <m/>
    <m/>
    <m/>
    <m/>
    <m/>
    <m/>
  </r>
  <r>
    <x v="0"/>
    <s v="PID"/>
    <m/>
    <s v="503220 - Billing SaaS Globys - Phase 2"/>
    <s v="C/CA"/>
    <m/>
    <x v="1"/>
    <s v="Cobol, DB2"/>
    <s v="JW"/>
    <s v="Ruben Rodriguez "/>
    <s v="Muawiah Qaimari"/>
    <s v="Ashish Ranjan"/>
    <x v="1"/>
    <x v="10"/>
    <s v="Nov-23"/>
    <x v="0"/>
    <n v="520"/>
    <m/>
    <m/>
    <m/>
    <m/>
    <m/>
    <m/>
    <m/>
    <m/>
    <m/>
    <m/>
    <m/>
    <m/>
    <m/>
    <m/>
    <m/>
    <m/>
    <m/>
    <m/>
    <m/>
    <m/>
    <n v="50"/>
    <n v="100"/>
    <n v="100"/>
    <n v="100"/>
    <n v="100"/>
    <n v="50"/>
    <n v="20"/>
    <m/>
    <m/>
    <m/>
    <m/>
    <m/>
    <m/>
    <m/>
  </r>
  <r>
    <x v="1"/>
    <s v="Application Support"/>
    <n v="3"/>
    <s v="Job Abends, Production Issues (For ex. Pack reject, NDM failure, Missing files, Bad file received)"/>
    <s v="GRP-MW Usage"/>
    <m/>
    <x v="1"/>
    <s v="Cobol"/>
    <s v="MW Usage"/>
    <s v="Ruben Rodriguez "/>
    <s v="Muawiah Qaimari"/>
    <s v="Sanjay Lokhande"/>
    <x v="2"/>
    <x v="0"/>
    <s v="Ongoing"/>
    <x v="0"/>
    <m/>
    <m/>
    <m/>
    <m/>
    <m/>
    <m/>
    <m/>
    <m/>
    <m/>
    <m/>
    <m/>
    <n v="680"/>
    <n v="680"/>
    <n v="680"/>
    <n v="516"/>
    <n v="86"/>
    <n v="86"/>
    <n v="30"/>
    <n v="30"/>
    <n v="30"/>
    <n v="30"/>
    <n v="30"/>
    <n v="30"/>
    <n v="30"/>
    <n v="30"/>
    <n v="30"/>
    <n v="30"/>
    <n v="30"/>
    <n v="30"/>
    <m/>
    <m/>
    <m/>
    <m/>
    <m/>
    <m/>
  </r>
  <r>
    <x v="1"/>
    <s v="RD"/>
    <m/>
    <s v="RD0087_CR-2207-0272"/>
    <s v="CAMPS"/>
    <m/>
    <x v="1"/>
    <s v="Cobol, IMS-DB"/>
    <s v="MW Usage"/>
    <s v="Ruben Rodriguez "/>
    <s v="Muawiah Qaimari"/>
    <s v="Sanjay Lokhande"/>
    <x v="2"/>
    <x v="4"/>
    <s v="Jul-22"/>
    <x v="0"/>
    <n v="35"/>
    <m/>
    <m/>
    <m/>
    <m/>
    <m/>
    <m/>
    <m/>
    <m/>
    <m/>
    <m/>
    <n v="35"/>
    <m/>
    <m/>
    <m/>
    <m/>
    <m/>
    <m/>
    <m/>
    <m/>
    <m/>
    <m/>
    <m/>
    <m/>
    <m/>
    <m/>
    <m/>
    <m/>
    <m/>
    <m/>
    <m/>
    <m/>
    <m/>
    <m/>
    <m/>
  </r>
  <r>
    <x v="1"/>
    <s v="RD"/>
    <m/>
    <s v="RD0067_CR-2207-0242"/>
    <s v="CAMPS"/>
    <m/>
    <x v="1"/>
    <s v="Cobol, IMS-DB"/>
    <s v="MW Usage"/>
    <s v="Ruben Rodriguez "/>
    <s v="Muawiah Qaimari"/>
    <s v="Sanjay Lokhande"/>
    <x v="2"/>
    <x v="9"/>
    <s v="Aug-22"/>
    <x v="0"/>
    <n v="40"/>
    <m/>
    <m/>
    <m/>
    <m/>
    <m/>
    <m/>
    <m/>
    <m/>
    <m/>
    <m/>
    <n v="10"/>
    <n v="30"/>
    <m/>
    <m/>
    <m/>
    <m/>
    <m/>
    <m/>
    <m/>
    <m/>
    <m/>
    <m/>
    <m/>
    <m/>
    <m/>
    <m/>
    <m/>
    <m/>
    <m/>
    <m/>
    <m/>
    <m/>
    <m/>
    <m/>
  </r>
  <r>
    <x v="1"/>
    <s v="SMB"/>
    <m/>
    <s v="Syncsort Upgrade from v2.1.9 to v3.1.4"/>
    <s v="CAMPS"/>
    <m/>
    <x v="1"/>
    <s v="Cobol, IMS-DB"/>
    <s v="MW Usage"/>
    <s v="Ruben Rodriguez "/>
    <s v="Muawiah Qaimari"/>
    <s v="Sanjay Lokhande"/>
    <x v="2"/>
    <x v="9"/>
    <s v="Aug-22"/>
    <x v="0"/>
    <n v="15"/>
    <m/>
    <m/>
    <m/>
    <m/>
    <m/>
    <m/>
    <m/>
    <m/>
    <m/>
    <m/>
    <m/>
    <n v="15"/>
    <m/>
    <m/>
    <m/>
    <m/>
    <m/>
    <m/>
    <m/>
    <m/>
    <m/>
    <m/>
    <m/>
    <m/>
    <m/>
    <m/>
    <m/>
    <m/>
    <m/>
    <m/>
    <m/>
    <m/>
    <m/>
    <m/>
  </r>
  <r>
    <x v="0"/>
    <s v="PID"/>
    <m/>
    <s v="PID 411071 IL NPA 309 overlay with NPA 861 NPA Relief"/>
    <s v="CAMPS"/>
    <m/>
    <x v="1"/>
    <s v="Cobol, IMS-DB"/>
    <s v="MW Usage"/>
    <s v="Ruben Rodriguez "/>
    <s v="Muawiah Qaimari"/>
    <s v="Sanjay Lokhande"/>
    <x v="2"/>
    <x v="5"/>
    <s v="Nov-22"/>
    <x v="0"/>
    <n v="530"/>
    <m/>
    <m/>
    <m/>
    <m/>
    <m/>
    <m/>
    <m/>
    <m/>
    <m/>
    <m/>
    <n v="90"/>
    <n v="90"/>
    <n v="90"/>
    <n v="90"/>
    <n v="30"/>
    <m/>
    <m/>
    <m/>
    <m/>
    <m/>
    <m/>
    <m/>
    <m/>
    <m/>
    <m/>
    <m/>
    <m/>
    <m/>
    <m/>
    <m/>
    <m/>
    <m/>
    <m/>
    <m/>
  </r>
  <r>
    <x v="0"/>
    <s v="PID"/>
    <m/>
    <s v="PID 411071 IL NPA 309 overlay with NPA 861 NPA Relief"/>
    <s v="CLYDE"/>
    <m/>
    <x v="1"/>
    <s v="Cobol, IMS-DB"/>
    <s v="MW Usage"/>
    <s v="Ruben Rodriguez "/>
    <s v="Muawiah Qaimari"/>
    <s v="Sanjay Lokhande"/>
    <x v="2"/>
    <x v="5"/>
    <s v="Nov-22"/>
    <x v="0"/>
    <n v="205"/>
    <m/>
    <m/>
    <m/>
    <m/>
    <m/>
    <m/>
    <m/>
    <m/>
    <m/>
    <m/>
    <n v="20"/>
    <n v="40"/>
    <n v="40"/>
    <n v="40"/>
    <n v="20"/>
    <m/>
    <m/>
    <m/>
    <m/>
    <m/>
    <m/>
    <m/>
    <m/>
    <m/>
    <m/>
    <m/>
    <m/>
    <m/>
    <m/>
    <m/>
    <m/>
    <m/>
    <m/>
    <m/>
  </r>
  <r>
    <x v="0"/>
    <s v="PID"/>
    <m/>
    <s v="PID 411071 IL NPA 309 overlay with NPA 861 NPA Relief"/>
    <s v="LOCAL FICHE"/>
    <m/>
    <x v="1"/>
    <s v="Cobol, DB2"/>
    <s v="MW Usage"/>
    <s v="Ruben Rodriguez "/>
    <s v="Muawiah Qaimari"/>
    <s v="Sanjay Lokhande"/>
    <x v="2"/>
    <x v="5"/>
    <s v="Nov-22"/>
    <x v="0"/>
    <n v="120"/>
    <m/>
    <m/>
    <m/>
    <m/>
    <m/>
    <m/>
    <m/>
    <m/>
    <m/>
    <m/>
    <n v="10"/>
    <n v="20"/>
    <n v="30"/>
    <n v="30"/>
    <n v="10"/>
    <m/>
    <m/>
    <m/>
    <m/>
    <m/>
    <m/>
    <m/>
    <m/>
    <m/>
    <m/>
    <m/>
    <m/>
    <m/>
    <m/>
    <m/>
    <m/>
    <m/>
    <m/>
    <m/>
  </r>
  <r>
    <x v="0"/>
    <s v="PID"/>
    <m/>
    <s v="PID – 401127a -- EOSL Finish U2L Migration 2206 2208 2210 Rel"/>
    <s v="CLYDE"/>
    <m/>
    <x v="1"/>
    <s v="Cobol, IMS-DB"/>
    <s v="MW Usage"/>
    <s v="Ruben Rodriguez "/>
    <s v="Muawiah Qaimari"/>
    <s v="Sanjay Lokhande"/>
    <x v="2"/>
    <x v="12"/>
    <s v="Oct-22"/>
    <x v="0"/>
    <m/>
    <m/>
    <m/>
    <m/>
    <m/>
    <m/>
    <m/>
    <m/>
    <m/>
    <m/>
    <m/>
    <m/>
    <m/>
    <m/>
    <m/>
    <m/>
    <m/>
    <m/>
    <m/>
    <m/>
    <m/>
    <m/>
    <m/>
    <m/>
    <m/>
    <m/>
    <m/>
    <m/>
    <m/>
    <m/>
    <m/>
    <m/>
    <m/>
    <m/>
    <m/>
  </r>
  <r>
    <x v="0"/>
    <s v="PID"/>
    <m/>
    <s v="PID 401587k CPE biller retirement PI 3"/>
    <s v="CLYDE"/>
    <m/>
    <x v="1"/>
    <s v="Cobol, IMS-DB"/>
    <s v="MW Usage"/>
    <s v="Ruben Rodriguez "/>
    <s v="Muawiah Qaimari"/>
    <s v="Sanjay Lokhande"/>
    <x v="2"/>
    <x v="12"/>
    <s v="Oct-22"/>
    <x v="0"/>
    <n v="230"/>
    <m/>
    <m/>
    <m/>
    <m/>
    <m/>
    <m/>
    <m/>
    <m/>
    <m/>
    <m/>
    <n v="30"/>
    <n v="45"/>
    <n v="45"/>
    <n v="45"/>
    <m/>
    <m/>
    <m/>
    <m/>
    <m/>
    <m/>
    <m/>
    <m/>
    <m/>
    <m/>
    <m/>
    <m/>
    <m/>
    <m/>
    <m/>
    <m/>
    <m/>
    <m/>
    <m/>
    <m/>
  </r>
  <r>
    <x v="0"/>
    <s v="PID"/>
    <m/>
    <s v="PID 412205 -- OH NPA 513 overlay with new NPA 283"/>
    <s v="CAMPS"/>
    <m/>
    <x v="1"/>
    <s v="Cobol, IMS-DB"/>
    <s v="MW Usage"/>
    <s v="Ruben Rodriguez "/>
    <s v="Muawiah Qaimari"/>
    <s v="Sanjay Lokhande"/>
    <x v="2"/>
    <x v="2"/>
    <s v="Feb-23"/>
    <x v="0"/>
    <n v="430"/>
    <m/>
    <m/>
    <m/>
    <m/>
    <m/>
    <m/>
    <m/>
    <m/>
    <m/>
    <m/>
    <m/>
    <m/>
    <m/>
    <m/>
    <n v="50"/>
    <n v="150"/>
    <n v="100"/>
    <n v="80"/>
    <m/>
    <m/>
    <m/>
    <m/>
    <m/>
    <m/>
    <m/>
    <m/>
    <m/>
    <m/>
    <m/>
    <m/>
    <m/>
    <m/>
    <m/>
    <m/>
  </r>
  <r>
    <x v="0"/>
    <s v="PID"/>
    <m/>
    <s v="PID 412205 -- OH NPA 513 overlay with new NPA 283"/>
    <s v="CLYDE"/>
    <m/>
    <x v="1"/>
    <s v="Cobol, IMS-DB"/>
    <s v="MW Usage"/>
    <s v="Ruben Rodriguez "/>
    <s v="Muawiah Qaimari"/>
    <s v="Sanjay Lokhande"/>
    <x v="2"/>
    <x v="2"/>
    <s v="Feb-23"/>
    <x v="0"/>
    <n v="205"/>
    <m/>
    <m/>
    <m/>
    <m/>
    <m/>
    <m/>
    <m/>
    <m/>
    <m/>
    <m/>
    <m/>
    <m/>
    <m/>
    <m/>
    <n v="10"/>
    <n v="20"/>
    <n v="80"/>
    <n v="70"/>
    <m/>
    <m/>
    <m/>
    <m/>
    <m/>
    <m/>
    <m/>
    <m/>
    <m/>
    <m/>
    <m/>
    <m/>
    <m/>
    <m/>
    <m/>
    <m/>
  </r>
  <r>
    <x v="0"/>
    <s v="PID"/>
    <m/>
    <s v="PID 412205 -- OH NPA 513 overlay with new NPA 283"/>
    <s v="LOCAL FICHE"/>
    <m/>
    <x v="1"/>
    <s v="Cobol, DB2"/>
    <s v="MW Usage"/>
    <s v="Ruben Rodriguez "/>
    <s v="Muawiah Qaimari"/>
    <s v="Sanjay Lokhande"/>
    <x v="2"/>
    <x v="2"/>
    <s v="Feb-23"/>
    <x v="0"/>
    <n v="90"/>
    <m/>
    <m/>
    <m/>
    <m/>
    <m/>
    <m/>
    <m/>
    <m/>
    <m/>
    <m/>
    <m/>
    <m/>
    <m/>
    <m/>
    <n v="5"/>
    <n v="5"/>
    <n v="30"/>
    <n v="30"/>
    <m/>
    <m/>
    <m/>
    <m/>
    <m/>
    <m/>
    <m/>
    <m/>
    <m/>
    <m/>
    <m/>
    <m/>
    <m/>
    <m/>
    <m/>
    <m/>
  </r>
  <r>
    <x v="0"/>
    <s v="PID"/>
    <m/>
    <s v="PID 328680a Vista(18205) / VDMS (31310) migration’ project"/>
    <s v="CAMPS"/>
    <m/>
    <x v="1"/>
    <s v="Cobol, IMS-DB"/>
    <s v="MW Usage"/>
    <s v="Ruben Rodriguez "/>
    <s v="Muawiah Qaimari"/>
    <s v="Sanjay Lokhande"/>
    <x v="2"/>
    <x v="5"/>
    <s v="Nov-22"/>
    <x v="0"/>
    <n v="90"/>
    <m/>
    <m/>
    <m/>
    <m/>
    <m/>
    <m/>
    <m/>
    <m/>
    <m/>
    <m/>
    <m/>
    <m/>
    <m/>
    <m/>
    <n v="20"/>
    <m/>
    <m/>
    <m/>
    <m/>
    <m/>
    <m/>
    <m/>
    <m/>
    <m/>
    <m/>
    <m/>
    <m/>
    <m/>
    <m/>
    <m/>
    <m/>
    <m/>
    <m/>
    <m/>
  </r>
  <r>
    <x v="1"/>
    <s v="Client Queries"/>
    <n v="1"/>
    <s v="User queries,  Interfacing application queries, Production issues, Compliance Activities (SPI Scan/Sticky bit etc.), MOTS update, System Documentation_x000a_Yearly Activity -- DR Exercise, "/>
    <s v="LSB"/>
    <m/>
    <x v="0"/>
    <s v="Power Builder, Sybase"/>
    <s v="MW Usage"/>
    <s v="Ruben Rodriguez "/>
    <s v="Muawiah Qaimari"/>
    <s v="Sanjay Lokhande"/>
    <x v="2"/>
    <x v="0"/>
    <s v="Ongoing"/>
    <x v="0"/>
    <m/>
    <m/>
    <m/>
    <m/>
    <m/>
    <m/>
    <m/>
    <m/>
    <m/>
    <m/>
    <m/>
    <n v="258"/>
    <n v="258"/>
    <n v="258"/>
    <n v="258"/>
    <n v="172"/>
    <n v="172"/>
    <n v="135"/>
    <n v="135"/>
    <n v="135"/>
    <n v="135"/>
    <n v="135"/>
    <n v="135"/>
    <n v="135"/>
    <n v="135"/>
    <n v="135"/>
    <n v="135"/>
    <n v="135"/>
    <n v="135"/>
    <m/>
    <m/>
    <m/>
    <m/>
    <m/>
    <m/>
  </r>
  <r>
    <x v="1"/>
    <s v="RD"/>
    <n v="1"/>
    <s v="RD work for LSB Application (Monthly LSB data load RD0349 Validation for ACIS,AIRS,CARE,OLI,CMAS,CRIS BP, RD0636 to add or remove user from LSB, RD1055 to perform file scrubs on LBS databases, UNIX data and Mainframe files in the Midwest region, RD0749 Initiates parameter changes to script files, Powerbuilder objects, FTP text files and SQL queries used by the LEC Services Billing_x000a_(LSB) or Primary Carrier Reciprocal Compensating System (PCRCS) platforms. Also used to update FTP address information for_x000a_script or FTP files, RD0352 Update SWMAIL, Connect Direct/NDM, FTP, JCL, Parmlibs, Proc and control members for minor revisions due to parameter_x000a_modifications for space, volume, disposition, etc.; file name changes, scheduling changes and other changes that do not affect the_x000a_process."/>
    <s v="LSB"/>
    <m/>
    <x v="0"/>
    <s v="Power Builder, Sybase"/>
    <s v="MW Usage"/>
    <s v="Ruben Rodriguez "/>
    <s v="Muawiah Qaimari"/>
    <s v="Sanjay Lokhande"/>
    <x v="2"/>
    <x v="0"/>
    <s v="Ongoing"/>
    <x v="0"/>
    <m/>
    <m/>
    <m/>
    <m/>
    <m/>
    <m/>
    <m/>
    <m/>
    <m/>
    <m/>
    <m/>
    <n v="10"/>
    <n v="10"/>
    <n v="10"/>
    <n v="10"/>
    <n v="15"/>
    <n v="15"/>
    <n v="10"/>
    <n v="10"/>
    <n v="10"/>
    <n v="10"/>
    <n v="10"/>
    <n v="10"/>
    <n v="10"/>
    <n v="10"/>
    <n v="10"/>
    <n v="10"/>
    <n v="10"/>
    <n v="10"/>
    <m/>
    <m/>
    <m/>
    <m/>
    <m/>
    <m/>
  </r>
  <r>
    <x v="0"/>
    <s v="PID"/>
    <m/>
    <s v="PID 328680a DCC RET 8716 - CX0458 - Vista-Mobility"/>
    <s v="LSB"/>
    <m/>
    <x v="0"/>
    <s v="Power Builder, Sybase"/>
    <s v="MW Usage"/>
    <s v="Ruben Rodriguez "/>
    <s v="Muawiah Qaimari"/>
    <s v="Sanjay Lokhande"/>
    <x v="2"/>
    <x v="5"/>
    <s v="Nov-22"/>
    <x v="0"/>
    <n v="50"/>
    <m/>
    <m/>
    <m/>
    <m/>
    <m/>
    <m/>
    <m/>
    <m/>
    <m/>
    <m/>
    <m/>
    <n v="20"/>
    <n v="30"/>
    <n v="30"/>
    <m/>
    <m/>
    <m/>
    <m/>
    <m/>
    <m/>
    <m/>
    <m/>
    <m/>
    <m/>
    <m/>
    <m/>
    <m/>
    <m/>
    <m/>
    <m/>
    <m/>
    <m/>
    <m/>
    <m/>
  </r>
  <r>
    <x v="0"/>
    <s v="PID"/>
    <m/>
    <s v="PID 405212, DCC MOV 8711 ESP-CARE II"/>
    <s v="LSB"/>
    <m/>
    <x v="0"/>
    <s v="Power Builder, Sybase"/>
    <s v="MW Usage"/>
    <s v="Ruben Rodriguez "/>
    <s v="Muawiah Qaimari"/>
    <s v="Sanjay Lokhande"/>
    <x v="2"/>
    <x v="4"/>
    <s v="Jul-22"/>
    <x v="0"/>
    <n v="65"/>
    <m/>
    <m/>
    <m/>
    <m/>
    <m/>
    <m/>
    <m/>
    <m/>
    <m/>
    <m/>
    <n v="40"/>
    <m/>
    <m/>
    <m/>
    <m/>
    <m/>
    <m/>
    <m/>
    <m/>
    <m/>
    <m/>
    <m/>
    <m/>
    <m/>
    <m/>
    <m/>
    <m/>
    <m/>
    <m/>
    <m/>
    <m/>
    <m/>
    <m/>
    <m/>
  </r>
  <r>
    <x v="0"/>
    <s v="PID"/>
    <m/>
    <s v="PID 413570 -- CA NPA 707 Overlay with new NPA 369 Project"/>
    <s v="Data Services"/>
    <m/>
    <x v="1"/>
    <s v="Cobol, DB2"/>
    <s v="West Usage"/>
    <s v="Ruben Rodriguez "/>
    <s v="Muawiah Qaimari"/>
    <s v="Sanjay Lokhande"/>
    <x v="2"/>
    <x v="12"/>
    <s v="Oct-22"/>
    <x v="0"/>
    <n v="80"/>
    <m/>
    <m/>
    <m/>
    <m/>
    <m/>
    <m/>
    <m/>
    <m/>
    <m/>
    <m/>
    <m/>
    <m/>
    <n v="30"/>
    <n v="30"/>
    <n v="20"/>
    <n v="40"/>
    <m/>
    <m/>
    <m/>
    <m/>
    <m/>
    <m/>
    <m/>
    <m/>
    <m/>
    <m/>
    <m/>
    <m/>
    <m/>
    <m/>
    <m/>
    <m/>
    <m/>
    <m/>
  </r>
  <r>
    <x v="0"/>
    <s v="PID"/>
    <m/>
    <s v="PID 413570 -- CA NPA 707 Overlay with new NPA 369 Project"/>
    <s v="UP"/>
    <m/>
    <x v="1"/>
    <s v="Cobol, IMS-DB, Assembler"/>
    <s v="West Usage"/>
    <s v="Ruben Rodriguez "/>
    <s v="Muawiah Qaimari"/>
    <s v="Sanjay Lokhande"/>
    <x v="2"/>
    <x v="12"/>
    <s v="Oct-22"/>
    <x v="0"/>
    <n v="40"/>
    <m/>
    <m/>
    <m/>
    <m/>
    <m/>
    <m/>
    <m/>
    <m/>
    <m/>
    <m/>
    <m/>
    <m/>
    <n v="25"/>
    <n v="25"/>
    <m/>
    <m/>
    <m/>
    <m/>
    <m/>
    <m/>
    <m/>
    <m/>
    <m/>
    <m/>
    <m/>
    <m/>
    <m/>
    <m/>
    <m/>
    <m/>
    <m/>
    <m/>
    <m/>
    <m/>
  </r>
  <r>
    <x v="0"/>
    <s v="PID"/>
    <n v="1"/>
    <s v="PID 404130a FENAP (MOTS 13478)  Server Migration - Impacts to Data Sources - SBC-W EMI"/>
    <s v="TPB-TPDE"/>
    <m/>
    <x v="1"/>
    <s v="Cobol, IMS-DB, Assembler"/>
    <s v="West Usage"/>
    <s v="Ruben Rodriguez "/>
    <s v="Muawiah Qaimari"/>
    <s v="Sanjay Lokhande"/>
    <x v="2"/>
    <x v="6"/>
    <s v="Sep-22"/>
    <x v="0"/>
    <n v="90"/>
    <m/>
    <m/>
    <m/>
    <m/>
    <m/>
    <m/>
    <m/>
    <m/>
    <m/>
    <m/>
    <m/>
    <m/>
    <m/>
    <m/>
    <m/>
    <m/>
    <m/>
    <m/>
    <m/>
    <m/>
    <m/>
    <m/>
    <m/>
    <m/>
    <m/>
    <m/>
    <m/>
    <m/>
    <m/>
    <m/>
    <m/>
    <m/>
    <m/>
    <m/>
  </r>
  <r>
    <x v="0"/>
    <s v="PID"/>
    <m/>
    <s v="PID 404130a FENAP (MOTS 13478)  Server Migration - Impacts to Data Sources - SBC-W EMI"/>
    <s v="CAMPS"/>
    <m/>
    <x v="1"/>
    <s v="Cobol, IMS-DB"/>
    <s v="MW Usage"/>
    <s v="Ruben Rodriguez "/>
    <s v="Muawiah Qaimari"/>
    <s v="Sanjay Lokhande"/>
    <x v="2"/>
    <x v="6"/>
    <s v="Sep-22"/>
    <x v="0"/>
    <n v="90"/>
    <m/>
    <m/>
    <m/>
    <m/>
    <m/>
    <m/>
    <m/>
    <m/>
    <m/>
    <m/>
    <m/>
    <m/>
    <m/>
    <m/>
    <m/>
    <m/>
    <m/>
    <m/>
    <m/>
    <m/>
    <m/>
    <m/>
    <m/>
    <m/>
    <m/>
    <m/>
    <m/>
    <m/>
    <m/>
    <m/>
    <m/>
    <m/>
    <m/>
    <m/>
  </r>
  <r>
    <x v="0"/>
    <s v="PID"/>
    <m/>
    <s v="PMT 501778, PID 403805 -- Treasury Workstation System Upgrade"/>
    <s v="CLYDE"/>
    <m/>
    <x v="1"/>
    <s v="Cobol, IMS-DB"/>
    <s v="MW Usage"/>
    <s v="Ruben Rodriguez "/>
    <s v="Muawiah Qaimari"/>
    <s v="Sanjay Lokhande"/>
    <x v="2"/>
    <x v="9"/>
    <s v="Aug-22"/>
    <x v="0"/>
    <n v="110"/>
    <m/>
    <m/>
    <m/>
    <m/>
    <m/>
    <m/>
    <m/>
    <m/>
    <m/>
    <m/>
    <m/>
    <n v="60"/>
    <m/>
    <m/>
    <m/>
    <m/>
    <m/>
    <m/>
    <m/>
    <m/>
    <m/>
    <m/>
    <n v="30"/>
    <m/>
    <m/>
    <m/>
    <m/>
    <m/>
    <m/>
    <m/>
    <m/>
    <m/>
    <m/>
    <m/>
  </r>
  <r>
    <x v="0"/>
    <s v="PID"/>
    <m/>
    <s v="PMT 501214, PID 328680a DCC RET 8716 - CX0458 - Vista-Mobility"/>
    <s v="CAMPS"/>
    <m/>
    <x v="1"/>
    <s v="Cobol, IMS-DB"/>
    <s v="MW Usage"/>
    <s v="Ruben Rodriguez "/>
    <s v="Muawiah Qaimari"/>
    <s v="Sanjay Lokhande"/>
    <x v="2"/>
    <x v="5"/>
    <s v="Nov-22"/>
    <x v="0"/>
    <n v="80"/>
    <m/>
    <m/>
    <m/>
    <m/>
    <m/>
    <m/>
    <m/>
    <m/>
    <m/>
    <m/>
    <m/>
    <m/>
    <m/>
    <m/>
    <n v="10"/>
    <m/>
    <m/>
    <m/>
    <m/>
    <m/>
    <m/>
    <m/>
    <m/>
    <m/>
    <m/>
    <m/>
    <m/>
    <m/>
    <m/>
    <m/>
    <m/>
    <m/>
    <m/>
    <m/>
  </r>
  <r>
    <x v="0"/>
    <s v="PID"/>
    <n v="1"/>
    <s v="PID OOM654 Large Business Collections Platform Modernization"/>
    <s v="LSB"/>
    <m/>
    <x v="0"/>
    <s v="Power Builder, Sybase"/>
    <s v="MW Usage"/>
    <s v="Ruben Rodriguez "/>
    <s v="Muawiah Qaimari"/>
    <s v="Sanjay Lokhande"/>
    <x v="2"/>
    <x v="8"/>
    <s v="TBD"/>
    <x v="1"/>
    <n v="414"/>
    <m/>
    <m/>
    <m/>
    <m/>
    <m/>
    <m/>
    <m/>
    <m/>
    <m/>
    <m/>
    <m/>
    <m/>
    <m/>
    <m/>
    <m/>
    <m/>
    <m/>
    <m/>
    <m/>
    <m/>
    <m/>
    <m/>
    <m/>
    <m/>
    <m/>
    <m/>
    <m/>
    <m/>
    <m/>
    <m/>
    <m/>
    <m/>
    <m/>
    <m/>
  </r>
  <r>
    <x v="1"/>
    <s v="TL Governance"/>
    <m/>
    <s v="TL-Mgnmt’- Sanjay"/>
    <s v="GRP-West Usage"/>
    <m/>
    <x v="1"/>
    <s v="Cobol, DB2"/>
    <s v="West Usage"/>
    <s v="Ruben Rodriguez "/>
    <s v="Muawiah Qaimari"/>
    <s v="Sanjay Lokhande"/>
    <x v="2"/>
    <x v="0"/>
    <s v="Ongoing"/>
    <x v="0"/>
    <m/>
    <m/>
    <m/>
    <m/>
    <m/>
    <m/>
    <m/>
    <m/>
    <m/>
    <m/>
    <m/>
    <n v="86"/>
    <n v="86"/>
    <n v="86"/>
    <n v="86"/>
    <n v="86"/>
    <n v="86"/>
    <n v="86"/>
    <n v="86"/>
    <n v="86"/>
    <n v="86"/>
    <n v="86"/>
    <n v="86"/>
    <n v="86"/>
    <n v="86"/>
    <n v="86"/>
    <n v="86"/>
    <n v="86"/>
    <n v="86"/>
    <m/>
    <m/>
    <m/>
    <m/>
    <m/>
    <m/>
  </r>
  <r>
    <x v="1"/>
    <s v="RD"/>
    <n v="3"/>
    <s v="RD work for Midwest Usage suite if applications (RD0336 TPM Activity, RD0050/RD0053/RD0054/RD0056/RD0201/RD0182/RD0189/RD0212 – Rate Change RD0029 – to add/Change a Reseller, Unbundler or Unbundler V to the billing system RD0067 -- to establish a new or disconnect an existing LEC/CLEC/Cellular/Service provider queries outbound job and/or change file options. It can also be used to add a new IB confirmation Report or correct an Existing Report. RD0087 -- to change a LEC, CLEC or cellular customer's data media type from 9-Track to cartridge, High Speed Dial in (FTP) or Connect:Direct. It can also change cartridge to High Speed Dial In (HSD or FTP) or Connect:Direct._x000a_RD0335 -- The B&amp;C agreement with the carrier has been terminated. Discontinue tracking Adjustments, Unbillables and Uncollectibles, as well as preparing monthly PARS for the carrier. _x000a_RD0352 -- Update SWMAIL, Connect Direct/NDM, FTP, JCL, Parmlibs, Proc and control members for minor revisions due to parameter modifications for space, volume, disposition, etc.; file name changes, scheduling changes and other changes that do not affect the process. _x000a_RD0927 -- used to add, change or delete 88-level values, value clauses or minor programming code updates._x000a_)"/>
    <s v="GRP-MW Usage"/>
    <m/>
    <x v="1"/>
    <s v="Cobol"/>
    <s v="MW Usage"/>
    <s v="Ruben Rodriguez "/>
    <s v="Muawiah Qaimari"/>
    <s v="Sanjay Lokhande"/>
    <x v="2"/>
    <x v="0"/>
    <s v="Ongoing"/>
    <x v="0"/>
    <m/>
    <m/>
    <m/>
    <m/>
    <m/>
    <m/>
    <m/>
    <m/>
    <m/>
    <m/>
    <m/>
    <n v="22"/>
    <n v="22"/>
    <n v="22"/>
    <n v="22"/>
    <n v="85"/>
    <n v="50"/>
    <n v="95"/>
    <n v="95"/>
    <n v="95"/>
    <n v="95"/>
    <n v="95"/>
    <n v="95"/>
    <n v="95"/>
    <n v="95"/>
    <n v="95"/>
    <n v="95"/>
    <n v="95"/>
    <n v="95"/>
    <m/>
    <m/>
    <m/>
    <m/>
    <m/>
    <m/>
  </r>
  <r>
    <x v="1"/>
    <s v="SMB"/>
    <m/>
    <s v="SMB 1977043  - LIMBIS migration"/>
    <s v="ASCOT"/>
    <m/>
    <x v="0"/>
    <s v="C++/VC++"/>
    <s v="MR-APPS-PT"/>
    <s v="James Koernig"/>
    <s v="Christine Moretti"/>
    <s v="Poonam Trimukhe"/>
    <x v="2"/>
    <x v="5"/>
    <s v="Nov-22"/>
    <x v="0"/>
    <n v="70"/>
    <m/>
    <m/>
    <m/>
    <m/>
    <m/>
    <m/>
    <m/>
    <m/>
    <m/>
    <m/>
    <m/>
    <m/>
    <m/>
    <n v="50"/>
    <n v="20"/>
    <m/>
    <m/>
    <m/>
    <m/>
    <m/>
    <m/>
    <m/>
    <m/>
    <m/>
    <m/>
    <m/>
    <m/>
    <m/>
    <m/>
    <m/>
    <m/>
    <m/>
    <m/>
    <m/>
  </r>
  <r>
    <x v="1"/>
    <s v="SMB"/>
    <m/>
    <s v="SMB 1978737 CAPM-ADJ - MS Edge"/>
    <s v="CAPM ADJ"/>
    <m/>
    <x v="0"/>
    <s v=".NET"/>
    <s v="MR-APPS-PT"/>
    <s v="James Koernig"/>
    <s v="Christine Moretti"/>
    <s v="Poonam Trimukhe"/>
    <x v="2"/>
    <x v="9"/>
    <s v="Aug-22"/>
    <x v="0"/>
    <n v="50"/>
    <m/>
    <m/>
    <m/>
    <m/>
    <m/>
    <m/>
    <m/>
    <m/>
    <m/>
    <m/>
    <m/>
    <m/>
    <m/>
    <m/>
    <m/>
    <m/>
    <m/>
    <m/>
    <m/>
    <m/>
    <m/>
    <m/>
    <m/>
    <m/>
    <m/>
    <m/>
    <m/>
    <m/>
    <m/>
    <m/>
    <m/>
    <m/>
    <m/>
    <m/>
  </r>
  <r>
    <x v="1"/>
    <s v="MWR"/>
    <m/>
    <s v="MWR 1985164 ELVIS - Customer Update Automation"/>
    <s v="ELVIS"/>
    <m/>
    <x v="0"/>
    <s v=".NET"/>
    <s v="MR-APPS-PT"/>
    <s v="James Koernig"/>
    <s v="Christine Moretti"/>
    <s v="Poonam Trimukhe"/>
    <x v="2"/>
    <x v="1"/>
    <s v="Dec-22"/>
    <x v="0"/>
    <n v="75"/>
    <m/>
    <m/>
    <m/>
    <m/>
    <m/>
    <m/>
    <m/>
    <m/>
    <m/>
    <m/>
    <m/>
    <m/>
    <m/>
    <m/>
    <n v="50"/>
    <n v="25"/>
    <m/>
    <m/>
    <m/>
    <m/>
    <m/>
    <m/>
    <m/>
    <m/>
    <m/>
    <m/>
    <m/>
    <m/>
    <m/>
    <m/>
    <m/>
    <m/>
    <m/>
    <m/>
  </r>
  <r>
    <x v="1"/>
    <s v="MWR"/>
    <m/>
    <s v="MWR 1985078 PEAT - User Administration"/>
    <s v="PEAT"/>
    <m/>
    <x v="0"/>
    <s v="Java, REACT"/>
    <s v="MR-APPS-PT"/>
    <s v="James Koernig"/>
    <s v="Christine Moretti"/>
    <s v="Poonam Trimukhe"/>
    <x v="2"/>
    <x v="1"/>
    <s v="Dec-22"/>
    <x v="0"/>
    <n v="100"/>
    <m/>
    <m/>
    <m/>
    <m/>
    <m/>
    <m/>
    <m/>
    <m/>
    <m/>
    <m/>
    <m/>
    <m/>
    <m/>
    <m/>
    <n v="50"/>
    <n v="50"/>
    <m/>
    <m/>
    <m/>
    <m/>
    <m/>
    <m/>
    <m/>
    <m/>
    <m/>
    <m/>
    <m/>
    <m/>
    <m/>
    <m/>
    <m/>
    <m/>
    <m/>
    <m/>
  </r>
  <r>
    <x v="0"/>
    <s v="PID"/>
    <m/>
    <s v="CAPM-ADJ - BSS Evolution Payments SAFe Agile Supplier E PID328330se_x000a_"/>
    <s v="CAPM ADJ"/>
    <m/>
    <x v="0"/>
    <s v=".NET"/>
    <s v="MR-APPS-PT"/>
    <s v="James Koernig"/>
    <s v="Christine Moretti"/>
    <s v="Poonam Trimukhe"/>
    <x v="2"/>
    <x v="6"/>
    <s v="Sep-22"/>
    <x v="0"/>
    <n v="40"/>
    <m/>
    <m/>
    <m/>
    <m/>
    <m/>
    <m/>
    <m/>
    <m/>
    <m/>
    <m/>
    <n v="10"/>
    <n v="10"/>
    <n v="10"/>
    <m/>
    <m/>
    <m/>
    <m/>
    <m/>
    <m/>
    <m/>
    <m/>
    <m/>
    <m/>
    <m/>
    <m/>
    <m/>
    <m/>
    <m/>
    <m/>
    <m/>
    <m/>
    <m/>
    <m/>
    <m/>
  </r>
  <r>
    <x v="0"/>
    <s v="PID"/>
    <m/>
    <s v="501335 / 403840: Phase 2 Legacy Order Blocking"/>
    <s v="ASCOT"/>
    <s v="Completed "/>
    <x v="0"/>
    <s v="C++/VC++"/>
    <s v="MR-APPS-PT"/>
    <s v="James Koernig"/>
    <s v="Christine Moretti"/>
    <s v="Poonam Trimukhe"/>
    <x v="2"/>
    <x v="17"/>
    <s v="Mar-23"/>
    <x v="0"/>
    <n v="550"/>
    <m/>
    <m/>
    <m/>
    <m/>
    <m/>
    <m/>
    <m/>
    <m/>
    <m/>
    <m/>
    <m/>
    <m/>
    <m/>
    <n v="135"/>
    <n v="90"/>
    <n v="110"/>
    <n v="110"/>
    <n v="140"/>
    <n v="100"/>
    <m/>
    <m/>
    <m/>
    <m/>
    <m/>
    <m/>
    <m/>
    <m/>
    <m/>
    <m/>
    <m/>
    <m/>
    <m/>
    <m/>
    <m/>
  </r>
  <r>
    <x v="0"/>
    <s v="PID"/>
    <m/>
    <s v="501335 / 403840: Phase 2 Legacy Order Blocking"/>
    <s v="CCS-Tuxedo"/>
    <s v="Completed "/>
    <x v="0"/>
    <s v="Java"/>
    <s v="MR-APPS-PT"/>
    <s v="James Koernig"/>
    <s v="Christine Moretti"/>
    <s v="Poonam Trimukhe"/>
    <x v="2"/>
    <x v="17"/>
    <s v="Mar-23"/>
    <x v="0"/>
    <n v="50"/>
    <m/>
    <m/>
    <m/>
    <m/>
    <m/>
    <m/>
    <m/>
    <m/>
    <m/>
    <m/>
    <m/>
    <m/>
    <m/>
    <m/>
    <m/>
    <m/>
    <n v="10"/>
    <n v="20"/>
    <n v="20"/>
    <m/>
    <m/>
    <m/>
    <m/>
    <m/>
    <m/>
    <m/>
    <m/>
    <m/>
    <m/>
    <m/>
    <m/>
    <m/>
    <m/>
    <m/>
  </r>
  <r>
    <x v="0"/>
    <s v="PID"/>
    <m/>
    <s v="505052, 411071, IL NPA 309 overlay with NPA 861 NPA Relief"/>
    <s v="ASCOT"/>
    <m/>
    <x v="0"/>
    <s v="C++/VC++"/>
    <s v="MR-APPS-PT"/>
    <s v="James Koernig"/>
    <s v="Christine Moretti"/>
    <s v="Poonam Trimukhe"/>
    <x v="2"/>
    <x v="5"/>
    <s v="Nov-22"/>
    <x v="0"/>
    <n v="250"/>
    <m/>
    <m/>
    <m/>
    <m/>
    <m/>
    <m/>
    <m/>
    <m/>
    <m/>
    <m/>
    <m/>
    <m/>
    <n v="100"/>
    <n v="100"/>
    <n v="50"/>
    <m/>
    <m/>
    <m/>
    <m/>
    <m/>
    <m/>
    <m/>
    <m/>
    <m/>
    <m/>
    <m/>
    <m/>
    <m/>
    <m/>
    <m/>
    <m/>
    <m/>
    <m/>
    <m/>
  </r>
  <r>
    <x v="0"/>
    <s v="PID"/>
    <m/>
    <s v="505304, 410435, DCC MOV 8711 ASON ROS TCS"/>
    <s v="ASCOT"/>
    <m/>
    <x v="0"/>
    <s v="C++/VC++"/>
    <s v="MR-APPS-PT"/>
    <s v="James Koernig"/>
    <s v="Christine Moretti"/>
    <s v="Poonam Trimukhe"/>
    <x v="2"/>
    <x v="19"/>
    <s v="Sep-23"/>
    <x v="1"/>
    <n v="350"/>
    <m/>
    <m/>
    <m/>
    <m/>
    <m/>
    <m/>
    <m/>
    <m/>
    <m/>
    <m/>
    <m/>
    <m/>
    <m/>
    <m/>
    <m/>
    <m/>
    <m/>
    <m/>
    <m/>
    <m/>
    <m/>
    <m/>
    <m/>
    <m/>
    <m/>
    <m/>
    <m/>
    <m/>
    <m/>
    <m/>
    <m/>
    <m/>
    <m/>
    <m/>
  </r>
  <r>
    <x v="0"/>
    <s v="PID"/>
    <m/>
    <s v="505304, 410435, DCC MOV 8711 ASON ROS TCS"/>
    <s v="CCS-CAS"/>
    <m/>
    <x v="0"/>
    <s v="C++/VC++"/>
    <s v="MR-APPS-PT"/>
    <s v="James Koernig"/>
    <s v="Christine Moretti"/>
    <s v="Poonam Trimukhe"/>
    <x v="2"/>
    <x v="19"/>
    <s v="Sep-23"/>
    <x v="1"/>
    <n v="200"/>
    <m/>
    <m/>
    <m/>
    <m/>
    <m/>
    <m/>
    <m/>
    <m/>
    <m/>
    <m/>
    <m/>
    <m/>
    <m/>
    <m/>
    <m/>
    <m/>
    <m/>
    <m/>
    <m/>
    <m/>
    <m/>
    <m/>
    <m/>
    <m/>
    <m/>
    <m/>
    <m/>
    <m/>
    <m/>
    <m/>
    <m/>
    <m/>
    <m/>
    <m/>
  </r>
  <r>
    <x v="1"/>
    <s v="RD"/>
    <m/>
    <s v="PEAT Monthly RDs (RD No)(Remove)"/>
    <s v="PEAT"/>
    <m/>
    <x v="0"/>
    <s v="Java, REACT"/>
    <s v="MR-APPS-PT"/>
    <s v="James Koernig"/>
    <s v="Christine Moretti"/>
    <s v="Poonam Trimukhe"/>
    <x v="2"/>
    <x v="0"/>
    <s v="Ongoing"/>
    <x v="0"/>
    <m/>
    <m/>
    <m/>
    <m/>
    <m/>
    <m/>
    <m/>
    <m/>
    <m/>
    <m/>
    <m/>
    <n v="70"/>
    <n v="70"/>
    <n v="70"/>
    <n v="70"/>
    <n v="70"/>
    <n v="70"/>
    <n v="70"/>
    <n v="70"/>
    <n v="70"/>
    <n v="0"/>
    <n v="0"/>
    <n v="0"/>
    <n v="0"/>
    <n v="0"/>
    <n v="0"/>
    <m/>
    <m/>
    <m/>
    <m/>
    <m/>
    <m/>
    <m/>
    <m/>
    <m/>
  </r>
  <r>
    <x v="1"/>
    <s v="RD"/>
    <m/>
    <s v="ELVIS Monthly RDs (RD No)( 2 activities - PO/ EPF)"/>
    <s v="ELVIS"/>
    <m/>
    <x v="0"/>
    <s v=".NET"/>
    <s v="MR-APPS-PT"/>
    <s v="James Koernig"/>
    <s v="Christine Moretti"/>
    <s v="Poonam Trimukhe"/>
    <x v="2"/>
    <x v="0"/>
    <s v="Ongoing"/>
    <x v="0"/>
    <m/>
    <m/>
    <m/>
    <m/>
    <m/>
    <m/>
    <m/>
    <m/>
    <m/>
    <m/>
    <m/>
    <n v="70"/>
    <n v="70"/>
    <n v="70"/>
    <n v="70"/>
    <n v="70"/>
    <n v="70"/>
    <n v="70"/>
    <n v="70"/>
    <n v="70"/>
    <n v="18"/>
    <n v="18"/>
    <n v="18"/>
    <n v="18"/>
    <n v="18"/>
    <n v="18"/>
    <m/>
    <m/>
    <m/>
    <m/>
    <m/>
    <m/>
    <m/>
    <m/>
    <m/>
  </r>
  <r>
    <x v="1"/>
    <s v="MWR"/>
    <m/>
    <s v="MWR 1990217 - PEAT - WIN11 Certification"/>
    <s v="PEAT"/>
    <m/>
    <x v="0"/>
    <s v="Java, REACT"/>
    <s v="MR-APPS-PT"/>
    <s v="James Koernig"/>
    <s v="Christine Moretti"/>
    <s v="Poonam Trimukhe"/>
    <x v="2"/>
    <x v="9"/>
    <s v="Aug-22"/>
    <x v="0"/>
    <n v="30"/>
    <m/>
    <n v="20"/>
    <m/>
    <m/>
    <m/>
    <m/>
    <m/>
    <m/>
    <m/>
    <m/>
    <m/>
    <n v="30"/>
    <m/>
    <m/>
    <m/>
    <m/>
    <m/>
    <m/>
    <m/>
    <m/>
    <m/>
    <m/>
    <m/>
    <m/>
    <m/>
    <m/>
    <m/>
    <m/>
    <m/>
    <m/>
    <m/>
    <m/>
    <m/>
    <m/>
  </r>
  <r>
    <x v="1"/>
    <s v="MWR"/>
    <m/>
    <s v="MWR 1990216 - ELVIS - WIN11 Certification"/>
    <s v="ELVIS"/>
    <m/>
    <x v="0"/>
    <s v=".NET"/>
    <s v="MR-APPS-PT"/>
    <s v="James Koernig"/>
    <s v="Christine Moretti"/>
    <s v="Poonam Trimukhe"/>
    <x v="2"/>
    <x v="9"/>
    <s v="Aug-22"/>
    <x v="0"/>
    <n v="30"/>
    <m/>
    <n v="20"/>
    <m/>
    <m/>
    <m/>
    <m/>
    <m/>
    <m/>
    <m/>
    <m/>
    <m/>
    <n v="30"/>
    <m/>
    <m/>
    <m/>
    <m/>
    <m/>
    <m/>
    <m/>
    <m/>
    <m/>
    <m/>
    <m/>
    <m/>
    <m/>
    <m/>
    <m/>
    <m/>
    <m/>
    <m/>
    <m/>
    <m/>
    <m/>
    <m/>
  </r>
  <r>
    <x v="1"/>
    <s v="MWR"/>
    <m/>
    <s v="MWR 1985164 - ELVIS - Customer Update Automation"/>
    <s v="ELVIS"/>
    <m/>
    <x v="0"/>
    <s v=".NET"/>
    <s v="MR-APPS-PT"/>
    <s v="James Koernig"/>
    <s v="Christine Moretti"/>
    <s v="Poonam Trimukhe"/>
    <x v="2"/>
    <x v="1"/>
    <s v="Dec-22"/>
    <x v="0"/>
    <n v="100"/>
    <m/>
    <m/>
    <m/>
    <m/>
    <m/>
    <m/>
    <m/>
    <m/>
    <m/>
    <m/>
    <m/>
    <m/>
    <n v="25"/>
    <n v="25"/>
    <n v="25"/>
    <n v="25"/>
    <m/>
    <m/>
    <m/>
    <m/>
    <m/>
    <m/>
    <m/>
    <m/>
    <m/>
    <m/>
    <m/>
    <m/>
    <m/>
    <m/>
    <m/>
    <m/>
    <m/>
    <m/>
  </r>
  <r>
    <x v="1"/>
    <s v="MWR"/>
    <m/>
    <s v="MWR 1985078 - PEAT - User Administration"/>
    <s v="PEAT"/>
    <m/>
    <x v="0"/>
    <s v="Java, REACT"/>
    <s v="MR-APPS-PT"/>
    <s v="James Koernig"/>
    <s v="Christine Moretti"/>
    <s v="Poonam Trimukhe"/>
    <x v="2"/>
    <x v="1"/>
    <s v="Dec-22"/>
    <x v="0"/>
    <n v="100"/>
    <m/>
    <m/>
    <m/>
    <m/>
    <m/>
    <m/>
    <m/>
    <m/>
    <m/>
    <m/>
    <m/>
    <m/>
    <n v="25"/>
    <n v="25"/>
    <n v="25"/>
    <n v="25"/>
    <m/>
    <m/>
    <m/>
    <m/>
    <m/>
    <m/>
    <m/>
    <m/>
    <m/>
    <m/>
    <m/>
    <m/>
    <m/>
    <m/>
    <m/>
    <m/>
    <m/>
    <m/>
  </r>
  <r>
    <x v="1"/>
    <s v="SMB"/>
    <m/>
    <s v="SMB 1978737 - CAPM-ADJ - MS Edge"/>
    <s v="CAPM ADJ"/>
    <m/>
    <x v="0"/>
    <s v=".NET"/>
    <s v="MR-APPS-PT"/>
    <s v="James Koernig"/>
    <s v="Christine Moretti"/>
    <s v="Poonam Trimukhe"/>
    <x v="2"/>
    <x v="9"/>
    <s v="Aug-22"/>
    <x v="0"/>
    <n v="50"/>
    <m/>
    <m/>
    <m/>
    <m/>
    <m/>
    <m/>
    <m/>
    <m/>
    <m/>
    <m/>
    <m/>
    <n v="50"/>
    <m/>
    <m/>
    <m/>
    <m/>
    <m/>
    <m/>
    <m/>
    <m/>
    <m/>
    <m/>
    <m/>
    <m/>
    <m/>
    <m/>
    <m/>
    <m/>
    <m/>
    <m/>
    <m/>
    <m/>
    <m/>
    <m/>
  </r>
  <r>
    <x v="1"/>
    <s v="SMB"/>
    <m/>
    <s v="SMB 1994039 - Facepage - WIN11 Certification"/>
    <s v="Facepage"/>
    <m/>
    <x v="0"/>
    <s v=".NET"/>
    <s v="MR-APPS-PT"/>
    <s v="James Koernig"/>
    <s v="Christine Moretti"/>
    <s v="Poonam Trimukhe"/>
    <x v="2"/>
    <x v="9"/>
    <s v="Aug-22"/>
    <x v="0"/>
    <n v="20"/>
    <m/>
    <m/>
    <m/>
    <m/>
    <m/>
    <m/>
    <m/>
    <m/>
    <m/>
    <m/>
    <m/>
    <n v="20"/>
    <m/>
    <m/>
    <m/>
    <m/>
    <m/>
    <m/>
    <m/>
    <m/>
    <m/>
    <m/>
    <m/>
    <m/>
    <m/>
    <m/>
    <m/>
    <m/>
    <m/>
    <m/>
    <m/>
    <m/>
    <m/>
    <m/>
  </r>
  <r>
    <x v="1"/>
    <s v="SMB"/>
    <m/>
    <s v="SMB 1994040 - FACTS - WIN11 Certification"/>
    <s v="FACTS"/>
    <m/>
    <x v="0"/>
    <s v=".NET"/>
    <s v="MR-APPS-PT"/>
    <s v="James Koernig"/>
    <s v="Christine Moretti"/>
    <s v="Poonam Trimukhe"/>
    <x v="2"/>
    <x v="9"/>
    <s v="Aug-22"/>
    <x v="0"/>
    <n v="20"/>
    <m/>
    <m/>
    <m/>
    <m/>
    <m/>
    <m/>
    <m/>
    <m/>
    <m/>
    <m/>
    <m/>
    <n v="20"/>
    <m/>
    <m/>
    <m/>
    <m/>
    <m/>
    <m/>
    <m/>
    <m/>
    <m/>
    <m/>
    <m/>
    <m/>
    <m/>
    <m/>
    <m/>
    <m/>
    <m/>
    <m/>
    <m/>
    <m/>
    <m/>
    <m/>
  </r>
  <r>
    <x v="1"/>
    <s v="SMB"/>
    <m/>
    <s v="SMB 1994041 - FRBE - WIN11 Certification"/>
    <s v="FRBE"/>
    <m/>
    <x v="0"/>
    <s v=".NET"/>
    <s v="MR-APPS-PT"/>
    <s v="James Koernig"/>
    <s v="Christine Moretti"/>
    <s v="Poonam Trimukhe"/>
    <x v="2"/>
    <x v="9"/>
    <s v="Aug-22"/>
    <x v="0"/>
    <n v="20"/>
    <m/>
    <m/>
    <m/>
    <m/>
    <m/>
    <m/>
    <m/>
    <m/>
    <m/>
    <m/>
    <m/>
    <n v="20"/>
    <m/>
    <m/>
    <m/>
    <m/>
    <m/>
    <m/>
    <m/>
    <m/>
    <m/>
    <m/>
    <n v="30"/>
    <m/>
    <m/>
    <m/>
    <m/>
    <m/>
    <m/>
    <m/>
    <m/>
    <m/>
    <m/>
    <m/>
  </r>
  <r>
    <x v="1"/>
    <s v="SMB"/>
    <m/>
    <s v="SMB 1994125 - ICeBeRG - WIN11 Certification"/>
    <s v="Iceberg"/>
    <m/>
    <x v="0"/>
    <s v=".NET"/>
    <s v="MR-APPS-PT"/>
    <s v="Greg Painter"/>
    <s v="Muawiah Qaimari"/>
    <s v="Poonam Trimukhe"/>
    <x v="2"/>
    <x v="9"/>
    <s v="Aug-22"/>
    <x v="0"/>
    <n v="20"/>
    <m/>
    <m/>
    <m/>
    <m/>
    <m/>
    <m/>
    <m/>
    <m/>
    <m/>
    <m/>
    <m/>
    <n v="20"/>
    <m/>
    <m/>
    <m/>
    <m/>
    <m/>
    <m/>
    <m/>
    <m/>
    <m/>
    <m/>
    <n v="100"/>
    <m/>
    <m/>
    <m/>
    <m/>
    <m/>
    <m/>
    <m/>
    <m/>
    <m/>
    <m/>
    <m/>
  </r>
  <r>
    <x v="1"/>
    <s v="SMB"/>
    <m/>
    <s v="SMB 1994060 - iOMW - WIN11 Certification"/>
    <s v="iOMW"/>
    <m/>
    <x v="0"/>
    <s v="Java, Websphere"/>
    <s v="MR-APPS-PT"/>
    <s v="James Koernig"/>
    <s v="Christine Moretti"/>
    <s v="Poonam Trimukhe"/>
    <x v="2"/>
    <x v="9"/>
    <s v="Aug-22"/>
    <x v="0"/>
    <n v="27"/>
    <m/>
    <m/>
    <m/>
    <m/>
    <m/>
    <m/>
    <m/>
    <m/>
    <m/>
    <m/>
    <m/>
    <n v="27"/>
    <m/>
    <m/>
    <m/>
    <m/>
    <m/>
    <m/>
    <m/>
    <m/>
    <m/>
    <m/>
    <m/>
    <m/>
    <m/>
    <m/>
    <m/>
    <m/>
    <m/>
    <m/>
    <m/>
    <m/>
    <m/>
    <m/>
  </r>
  <r>
    <x v="1"/>
    <s v="SMB"/>
    <m/>
    <s v="BAMS - WIN11 Certification"/>
    <s v="BAMS"/>
    <m/>
    <x v="0"/>
    <s v="PERL"/>
    <s v="MR-APPS-PT"/>
    <s v="James Koernig"/>
    <s v="Christine Moretti"/>
    <s v="Poonam Trimukhe"/>
    <x v="2"/>
    <x v="9"/>
    <s v="Aug-22"/>
    <x v="0"/>
    <n v="20"/>
    <m/>
    <m/>
    <m/>
    <m/>
    <m/>
    <m/>
    <m/>
    <m/>
    <m/>
    <m/>
    <m/>
    <n v="20"/>
    <m/>
    <m/>
    <m/>
    <m/>
    <m/>
    <m/>
    <m/>
    <m/>
    <m/>
    <m/>
    <n v="10"/>
    <m/>
    <m/>
    <m/>
    <m/>
    <m/>
    <m/>
    <m/>
    <m/>
    <m/>
    <m/>
    <m/>
  </r>
  <r>
    <x v="1"/>
    <s v="SMB"/>
    <m/>
    <s v="ASCOT - WIN11 Certification"/>
    <s v="ASCOT"/>
    <m/>
    <x v="0"/>
    <s v="C++/VC++"/>
    <s v="MR-APPS-PT"/>
    <s v="James Koernig"/>
    <s v="Christine Moretti"/>
    <s v="Poonam Trimukhe"/>
    <x v="2"/>
    <x v="9"/>
    <s v="Aug-22"/>
    <x v="0"/>
    <n v="20"/>
    <m/>
    <m/>
    <m/>
    <m/>
    <m/>
    <m/>
    <m/>
    <m/>
    <m/>
    <m/>
    <m/>
    <n v="20"/>
    <m/>
    <m/>
    <m/>
    <m/>
    <m/>
    <m/>
    <m/>
    <m/>
    <m/>
    <m/>
    <n v="20"/>
    <m/>
    <m/>
    <m/>
    <m/>
    <m/>
    <m/>
    <m/>
    <m/>
    <m/>
    <m/>
    <m/>
  </r>
  <r>
    <x v="1"/>
    <s v="SMB"/>
    <m/>
    <s v="POSSE - WIN11 Certification"/>
    <s v="POSSE"/>
    <m/>
    <x v="0"/>
    <s v="PHP, Shell Scripting"/>
    <s v="MR-APPS-PT"/>
    <s v="James Radtke"/>
    <s v="Christine Moretti"/>
    <s v="Poonam Trimukhe"/>
    <x v="2"/>
    <x v="9"/>
    <s v="Aug-22"/>
    <x v="0"/>
    <n v="20"/>
    <m/>
    <m/>
    <m/>
    <m/>
    <m/>
    <m/>
    <m/>
    <m/>
    <m/>
    <m/>
    <m/>
    <n v="20"/>
    <m/>
    <m/>
    <m/>
    <m/>
    <m/>
    <m/>
    <m/>
    <m/>
    <m/>
    <m/>
    <n v="30"/>
    <m/>
    <m/>
    <m/>
    <m/>
    <m/>
    <m/>
    <m/>
    <m/>
    <m/>
    <m/>
    <m/>
  </r>
  <r>
    <x v="1"/>
    <s v="SMB"/>
    <m/>
    <s v="POSSE - PHP migration"/>
    <s v="POSSE"/>
    <s v="On Track"/>
    <x v="0"/>
    <s v="PHP, Shell Scripting"/>
    <s v="MR-APPS-PT"/>
    <s v="James Radtke"/>
    <s v="Christine Moretti"/>
    <s v="Poonam Trimukhe"/>
    <x v="2"/>
    <x v="14"/>
    <s v="Apr-23"/>
    <x v="0"/>
    <n v="120"/>
    <m/>
    <m/>
    <m/>
    <m/>
    <m/>
    <m/>
    <m/>
    <m/>
    <m/>
    <m/>
    <m/>
    <m/>
    <m/>
    <m/>
    <m/>
    <m/>
    <n v="20"/>
    <n v="20"/>
    <n v="20"/>
    <n v="60"/>
    <m/>
    <m/>
    <m/>
    <m/>
    <m/>
    <m/>
    <m/>
    <m/>
    <m/>
    <m/>
    <m/>
    <m/>
    <m/>
    <m/>
  </r>
  <r>
    <x v="0"/>
    <s v="PID"/>
    <m/>
    <s v="ASCOT - 506836, 412205, OH NPA 513 overlay with new NPA 283. release 23.06"/>
    <s v="ASCOT"/>
    <s v="On Track"/>
    <x v="0"/>
    <s v="C++/VC++"/>
    <s v="MR-APPS-PT"/>
    <s v="James Koernig"/>
    <s v="Christine Moretti"/>
    <s v="Poonam Trimukhe"/>
    <x v="2"/>
    <x v="18"/>
    <s v="Jun-23"/>
    <x v="0"/>
    <n v="250"/>
    <m/>
    <m/>
    <m/>
    <m/>
    <m/>
    <m/>
    <m/>
    <m/>
    <m/>
    <m/>
    <m/>
    <m/>
    <m/>
    <m/>
    <m/>
    <m/>
    <n v="50"/>
    <n v="25"/>
    <n v="25"/>
    <n v="25"/>
    <n v="25"/>
    <n v="100"/>
    <m/>
    <m/>
    <m/>
    <m/>
    <m/>
    <m/>
    <m/>
    <m/>
    <m/>
    <m/>
    <m/>
    <m/>
  </r>
  <r>
    <x v="0"/>
    <s v="PID"/>
    <m/>
    <s v="ASCOT - 506942, 413159 ,OOM, IL NPA 618 overlay with NPA 730 for NPA Relief. Release 23.04"/>
    <s v="ASCOT"/>
    <s v="On Track"/>
    <x v="0"/>
    <s v="C++/VC++"/>
    <s v="MR-APPS-PT"/>
    <s v="James Koernig"/>
    <s v="Christine Moretti"/>
    <s v="Poonam Trimukhe"/>
    <x v="2"/>
    <x v="18"/>
    <s v="Jun-23"/>
    <x v="0"/>
    <n v="250"/>
    <m/>
    <m/>
    <m/>
    <m/>
    <m/>
    <m/>
    <m/>
    <m/>
    <m/>
    <m/>
    <m/>
    <m/>
    <m/>
    <m/>
    <m/>
    <m/>
    <n v="50"/>
    <n v="25"/>
    <n v="25"/>
    <n v="25"/>
    <n v="25"/>
    <n v="100"/>
    <m/>
    <m/>
    <m/>
    <m/>
    <m/>
    <m/>
    <m/>
    <m/>
    <m/>
    <m/>
    <m/>
    <m/>
  </r>
  <r>
    <x v="0"/>
    <s v="PID"/>
    <m/>
    <s v="ESON - Cloud migration"/>
    <s v="ESON"/>
    <s v="On Track"/>
    <x v="0"/>
    <s v="C++, Tuxedo"/>
    <s v="MR-APPS-PT"/>
    <s v="James Koernig"/>
    <s v="Christine Moretti"/>
    <s v="Poonam Trimukhe"/>
    <x v="2"/>
    <x v="20"/>
    <s v="Aug-23"/>
    <x v="0"/>
    <n v="1806"/>
    <m/>
    <m/>
    <m/>
    <m/>
    <m/>
    <m/>
    <m/>
    <m/>
    <m/>
    <m/>
    <m/>
    <m/>
    <m/>
    <m/>
    <m/>
    <m/>
    <n v="100"/>
    <n v="200"/>
    <n v="240"/>
    <n v="200"/>
    <n v="350"/>
    <n v="160"/>
    <n v="250"/>
    <n v="250"/>
    <n v="56"/>
    <m/>
    <m/>
    <m/>
    <m/>
    <m/>
    <m/>
    <m/>
    <m/>
    <m/>
  </r>
  <r>
    <x v="0"/>
    <s v="PID"/>
    <m/>
    <s v="ASCOT - 506832, 412210 Resource Request/OOM, WI 920 NPA Overlay with new NPA 274"/>
    <s v="ASCOT"/>
    <s v="On Track"/>
    <x v="0"/>
    <s v="C++/VC++"/>
    <s v="MR-APPS-PT"/>
    <s v="James Koernig"/>
    <s v="Christine Moretti"/>
    <s v="Poonam Trimukhe"/>
    <x v="2"/>
    <x v="18"/>
    <m/>
    <x v="0"/>
    <n v="250"/>
    <m/>
    <m/>
    <m/>
    <m/>
    <m/>
    <m/>
    <m/>
    <m/>
    <m/>
    <m/>
    <m/>
    <m/>
    <m/>
    <m/>
    <m/>
    <m/>
    <m/>
    <n v="50"/>
    <n v="50"/>
    <n v="50"/>
    <n v="50"/>
    <n v="50"/>
    <m/>
    <m/>
    <m/>
    <m/>
    <m/>
    <m/>
    <m/>
    <m/>
    <m/>
    <m/>
    <m/>
    <m/>
  </r>
  <r>
    <x v="0"/>
    <s v="PID"/>
    <m/>
    <s v="BAMS - FL NPA 904 Overlay with new NPA 324_x000a_"/>
    <s v="BAMS"/>
    <s v="On Track"/>
    <x v="0"/>
    <s v="Perl,Shell"/>
    <s v="MR-APPS-PT"/>
    <s v="James Radtke"/>
    <s v="Christine Moretti"/>
    <s v="Poonam Trimukhe"/>
    <x v="2"/>
    <x v="18"/>
    <m/>
    <x v="0"/>
    <n v="60"/>
    <m/>
    <m/>
    <m/>
    <m/>
    <m/>
    <m/>
    <m/>
    <m/>
    <m/>
    <m/>
    <m/>
    <m/>
    <m/>
    <m/>
    <m/>
    <m/>
    <m/>
    <m/>
    <m/>
    <n v="20"/>
    <n v="20"/>
    <n v="20"/>
    <m/>
    <m/>
    <m/>
    <m/>
    <m/>
    <m/>
    <m/>
    <m/>
    <m/>
    <m/>
    <m/>
    <m/>
  </r>
  <r>
    <x v="0"/>
    <s v="PID"/>
    <m/>
    <s v="BAMS - FL 305/786 NPA-Overlay - 414447 (Epic ID:1001633)_x000a_"/>
    <s v="BAMS"/>
    <s v="On Track"/>
    <x v="0"/>
    <s v="Perl,Shell"/>
    <s v="MR-APPS-PT"/>
    <s v="James Radtke"/>
    <s v="Christine Moretti"/>
    <s v="Poonam Trimukhe"/>
    <x v="2"/>
    <x v="18"/>
    <m/>
    <x v="0"/>
    <n v="60"/>
    <m/>
    <m/>
    <m/>
    <m/>
    <m/>
    <m/>
    <m/>
    <m/>
    <m/>
    <m/>
    <m/>
    <m/>
    <m/>
    <m/>
    <m/>
    <m/>
    <m/>
    <m/>
    <m/>
    <n v="20"/>
    <n v="20"/>
    <n v="20"/>
    <m/>
    <m/>
    <m/>
    <m/>
    <m/>
    <m/>
    <m/>
    <m/>
    <m/>
    <m/>
    <m/>
    <m/>
  </r>
  <r>
    <x v="1"/>
    <s v="SMB"/>
    <m/>
    <s v="CCS-Tuxedo Microsoft Windows 11 Release 22H2 certification"/>
    <s v="CCS-Tuxedo"/>
    <s v="On Track"/>
    <x v="0"/>
    <s v="C++, Tuxedo"/>
    <s v="MR-APPS-PT"/>
    <s v="James Koernig"/>
    <s v="Christine Moretti"/>
    <s v="Poonam Trimukhe"/>
    <x v="2"/>
    <x v="18"/>
    <m/>
    <x v="0"/>
    <n v="70"/>
    <m/>
    <m/>
    <m/>
    <m/>
    <m/>
    <m/>
    <m/>
    <m/>
    <m/>
    <m/>
    <m/>
    <m/>
    <m/>
    <m/>
    <m/>
    <m/>
    <m/>
    <m/>
    <m/>
    <n v="10"/>
    <n v="30"/>
    <n v="30"/>
    <m/>
    <m/>
    <m/>
    <m/>
    <m/>
    <m/>
    <m/>
    <m/>
    <m/>
    <m/>
    <m/>
    <m/>
  </r>
  <r>
    <x v="1"/>
    <s v="SMB"/>
    <m/>
    <s v="CCS-CAS Microsoft Windows 11 Release 22H2 certification"/>
    <s v="CCS-CAS"/>
    <s v="On Track"/>
    <x v="0"/>
    <s v="C++/VC++"/>
    <s v="MR-APPS-PT"/>
    <s v="James Koernig"/>
    <s v="Christine Moretti"/>
    <s v="Poonam Trimukhe"/>
    <x v="2"/>
    <x v="18"/>
    <m/>
    <x v="0"/>
    <n v="70"/>
    <m/>
    <m/>
    <m/>
    <m/>
    <m/>
    <m/>
    <m/>
    <m/>
    <m/>
    <m/>
    <m/>
    <m/>
    <m/>
    <m/>
    <m/>
    <m/>
    <m/>
    <m/>
    <m/>
    <n v="10"/>
    <n v="30"/>
    <n v="30"/>
    <m/>
    <m/>
    <m/>
    <m/>
    <m/>
    <m/>
    <m/>
    <m/>
    <m/>
    <m/>
    <m/>
    <m/>
  </r>
  <r>
    <x v="1"/>
    <s v="SMB"/>
    <m/>
    <s v="CCS-BI Microsoft Windows 11 Release 22H2 certification"/>
    <s v="CCS-BI"/>
    <s v="On Track"/>
    <x v="0"/>
    <s v="C++/VC++"/>
    <s v="MR-APPS-PT"/>
    <s v="James Koernig"/>
    <s v="Christine Moretti"/>
    <s v="Poonam Trimukhe"/>
    <x v="2"/>
    <x v="18"/>
    <m/>
    <x v="0"/>
    <n v="70"/>
    <m/>
    <m/>
    <m/>
    <m/>
    <m/>
    <m/>
    <m/>
    <m/>
    <m/>
    <m/>
    <m/>
    <m/>
    <m/>
    <m/>
    <m/>
    <m/>
    <m/>
    <m/>
    <m/>
    <n v="30"/>
    <n v="30"/>
    <n v="10"/>
    <m/>
    <m/>
    <m/>
    <m/>
    <m/>
    <m/>
    <m/>
    <m/>
    <m/>
    <m/>
    <m/>
    <m/>
  </r>
  <r>
    <x v="1"/>
    <s v="SMB"/>
    <m/>
    <s v="ASCOT Microsoft Windows 11 Release 22H2 certification"/>
    <s v="ASCOT"/>
    <s v="On Track"/>
    <x v="0"/>
    <s v="C++/VC++"/>
    <s v="MR-APPS-PT"/>
    <s v="James Koernig"/>
    <s v="Christine Moretti"/>
    <s v="Poonam Trimukhe"/>
    <x v="2"/>
    <x v="18"/>
    <m/>
    <x v="0"/>
    <n v="70"/>
    <m/>
    <m/>
    <m/>
    <m/>
    <m/>
    <m/>
    <m/>
    <m/>
    <m/>
    <m/>
    <m/>
    <m/>
    <m/>
    <m/>
    <m/>
    <m/>
    <m/>
    <m/>
    <m/>
    <n v="30"/>
    <n v="30"/>
    <n v="10"/>
    <m/>
    <m/>
    <m/>
    <m/>
    <m/>
    <m/>
    <m/>
    <m/>
    <m/>
    <m/>
    <m/>
    <m/>
  </r>
  <r>
    <x v="1"/>
    <s v="SMB"/>
    <m/>
    <s v="LDWOT - Microsoft Windows 11 Release 22H2 certification_x000a_"/>
    <s v="LDWOT"/>
    <s v="On Track"/>
    <x v="0"/>
    <s v="Cold fusion"/>
    <s v="MR-APPS-PT"/>
    <s v="James Koernig"/>
    <s v="Christine Moretti"/>
    <s v="Poonam Trimukhe"/>
    <x v="2"/>
    <x v="18"/>
    <m/>
    <x v="0"/>
    <n v="130"/>
    <m/>
    <m/>
    <m/>
    <m/>
    <m/>
    <m/>
    <m/>
    <m/>
    <m/>
    <m/>
    <m/>
    <m/>
    <m/>
    <m/>
    <m/>
    <m/>
    <m/>
    <m/>
    <m/>
    <n v="50"/>
    <n v="50"/>
    <n v="30"/>
    <m/>
    <m/>
    <m/>
    <m/>
    <m/>
    <m/>
    <m/>
    <m/>
    <m/>
    <m/>
    <m/>
    <m/>
  </r>
  <r>
    <x v="1"/>
    <s v="MWR"/>
    <m/>
    <s v="CCS-TUxedo - To seperate ACR for Nonprod and Prod"/>
    <s v="CCS-Tuxedo"/>
    <s v="Completed "/>
    <x v="0"/>
    <s v="Java"/>
    <s v="MR-APPS-PT"/>
    <s v="James Koernig"/>
    <s v="Christine Moretti"/>
    <s v="Poonam Trimukhe"/>
    <x v="2"/>
    <x v="14"/>
    <m/>
    <x v="0"/>
    <n v="300"/>
    <m/>
    <m/>
    <m/>
    <m/>
    <m/>
    <m/>
    <m/>
    <m/>
    <m/>
    <m/>
    <m/>
    <m/>
    <m/>
    <m/>
    <m/>
    <m/>
    <m/>
    <n v="100"/>
    <n v="100"/>
    <n v="100"/>
    <m/>
    <m/>
    <m/>
    <m/>
    <m/>
    <m/>
    <m/>
    <m/>
    <m/>
    <m/>
    <m/>
    <m/>
    <m/>
    <m/>
  </r>
  <r>
    <x v="1"/>
    <s v="SMB"/>
    <m/>
    <s v="IOMW - WIn 11 22H2 Certification"/>
    <s v="iOMW"/>
    <s v="On Track"/>
    <x v="0"/>
    <m/>
    <m/>
    <s v="James Radtke"/>
    <m/>
    <s v="Poonam Trimukhe"/>
    <x v="2"/>
    <x v="18"/>
    <m/>
    <x v="0"/>
    <n v="30"/>
    <m/>
    <m/>
    <m/>
    <m/>
    <m/>
    <m/>
    <m/>
    <m/>
    <m/>
    <m/>
    <m/>
    <m/>
    <m/>
    <m/>
    <m/>
    <m/>
    <m/>
    <m/>
    <m/>
    <m/>
    <n v="10"/>
    <n v="20"/>
    <m/>
    <m/>
    <m/>
    <m/>
    <m/>
    <m/>
    <m/>
    <m/>
    <m/>
    <m/>
    <m/>
    <m/>
  </r>
  <r>
    <x v="1"/>
    <s v="MWR"/>
    <m/>
    <s v="POSSE - Monthly Activity "/>
    <s v="POSSE"/>
    <s v="On Track"/>
    <x v="0"/>
    <s v="PHP, Shell Scripting"/>
    <s v="MR-APPS-PT"/>
    <s v="James Radtke"/>
    <s v="Christine Moretti"/>
    <s v="Poonam Trimukhe"/>
    <x v="2"/>
    <x v="0"/>
    <m/>
    <x v="0"/>
    <m/>
    <m/>
    <m/>
    <m/>
    <m/>
    <m/>
    <m/>
    <m/>
    <m/>
    <m/>
    <m/>
    <m/>
    <m/>
    <m/>
    <m/>
    <m/>
    <m/>
    <m/>
    <m/>
    <n v="40"/>
    <n v="40"/>
    <n v="40"/>
    <n v="40"/>
    <n v="40"/>
    <n v="40"/>
    <n v="40"/>
    <m/>
    <m/>
    <m/>
    <m/>
    <m/>
    <m/>
    <m/>
    <m/>
    <m/>
  </r>
  <r>
    <x v="1"/>
    <s v="MWR"/>
    <m/>
    <s v="ELVIS - Win 11 22H2 Certification"/>
    <s v="ELVIS"/>
    <s v="On Track"/>
    <x v="0"/>
    <m/>
    <m/>
    <s v="James Koernig"/>
    <m/>
    <s v="Poonam Trimukhe"/>
    <x v="2"/>
    <x v="18"/>
    <m/>
    <x v="0"/>
    <n v="70"/>
    <m/>
    <m/>
    <m/>
    <m/>
    <m/>
    <m/>
    <m/>
    <m/>
    <m/>
    <m/>
    <m/>
    <m/>
    <m/>
    <m/>
    <m/>
    <m/>
    <m/>
    <m/>
    <m/>
    <n v="20"/>
    <n v="30"/>
    <n v="20"/>
    <m/>
    <m/>
    <m/>
    <m/>
    <m/>
    <m/>
    <m/>
    <m/>
    <m/>
    <m/>
    <m/>
    <m/>
  </r>
  <r>
    <x v="1"/>
    <s v="SMB"/>
    <m/>
    <s v="POSSE - Win 11 22H2 Certification"/>
    <s v="POSSE"/>
    <s v="On Track"/>
    <x v="0"/>
    <m/>
    <m/>
    <s v="James Radtke"/>
    <m/>
    <s v="Poonam Trimukhe"/>
    <x v="2"/>
    <x v="18"/>
    <m/>
    <x v="0"/>
    <n v="40"/>
    <m/>
    <m/>
    <m/>
    <m/>
    <m/>
    <m/>
    <m/>
    <m/>
    <m/>
    <m/>
    <m/>
    <m/>
    <m/>
    <m/>
    <m/>
    <m/>
    <m/>
    <m/>
    <m/>
    <n v="20"/>
    <n v="10"/>
    <n v="10"/>
    <m/>
    <m/>
    <m/>
    <m/>
    <m/>
    <m/>
    <m/>
    <m/>
    <m/>
    <m/>
    <m/>
    <m/>
  </r>
  <r>
    <x v="1"/>
    <s v="SMB"/>
    <m/>
    <s v="BAMS - Win 11 22H2 Certiifcation"/>
    <s v="BAMS"/>
    <s v="On Track"/>
    <x v="0"/>
    <m/>
    <m/>
    <s v="James Radtke"/>
    <m/>
    <s v="Poonam Trimukhe"/>
    <x v="2"/>
    <x v="18"/>
    <m/>
    <x v="0"/>
    <n v="40"/>
    <m/>
    <m/>
    <m/>
    <m/>
    <m/>
    <m/>
    <m/>
    <m/>
    <m/>
    <m/>
    <m/>
    <m/>
    <m/>
    <m/>
    <m/>
    <m/>
    <m/>
    <m/>
    <m/>
    <m/>
    <n v="20"/>
    <n v="20"/>
    <m/>
    <m/>
    <m/>
    <m/>
    <m/>
    <m/>
    <m/>
    <m/>
    <m/>
    <m/>
    <m/>
    <m/>
  </r>
  <r>
    <x v="1"/>
    <s v="SMB"/>
    <m/>
    <s v="CCF-SBS Win 11 22H2 Certification"/>
    <s v="CCF-SBS"/>
    <s v="On Track"/>
    <x v="0"/>
    <m/>
    <m/>
    <s v="James Radtke"/>
    <m/>
    <s v="Poonam Trimukhe"/>
    <x v="2"/>
    <x v="18"/>
    <m/>
    <x v="0"/>
    <n v="70"/>
    <m/>
    <m/>
    <m/>
    <m/>
    <m/>
    <m/>
    <m/>
    <m/>
    <m/>
    <m/>
    <m/>
    <m/>
    <m/>
    <m/>
    <m/>
    <m/>
    <m/>
    <m/>
    <m/>
    <n v="20"/>
    <n v="20"/>
    <n v="30"/>
    <m/>
    <m/>
    <m/>
    <m/>
    <m/>
    <m/>
    <m/>
    <m/>
    <m/>
    <m/>
    <m/>
    <m/>
  </r>
  <r>
    <x v="1"/>
    <s v="SMB"/>
    <m/>
    <s v="ALPS - Win 11 22H2 Certification"/>
    <s v="ALPS"/>
    <s v="On Track"/>
    <x v="0"/>
    <m/>
    <m/>
    <s v="James Radtke"/>
    <m/>
    <s v="Poonam Trimukhe"/>
    <x v="2"/>
    <x v="18"/>
    <m/>
    <x v="0"/>
    <n v="40"/>
    <m/>
    <m/>
    <m/>
    <m/>
    <m/>
    <m/>
    <m/>
    <m/>
    <m/>
    <m/>
    <m/>
    <m/>
    <m/>
    <m/>
    <m/>
    <m/>
    <m/>
    <m/>
    <m/>
    <n v="20"/>
    <n v="10"/>
    <n v="10"/>
    <m/>
    <m/>
    <m/>
    <m/>
    <m/>
    <m/>
    <m/>
    <m/>
    <m/>
    <m/>
    <m/>
    <m/>
  </r>
  <r>
    <x v="1"/>
    <s v="SMB"/>
    <m/>
    <s v="CCF-MAX Win 11 22H2 Certification"/>
    <s v="CCF-MAX"/>
    <s v="On Track"/>
    <x v="0"/>
    <m/>
    <m/>
    <s v="James Radtke"/>
    <m/>
    <s v="Poonam Trimukhe"/>
    <x v="2"/>
    <x v="18"/>
    <m/>
    <x v="0"/>
    <n v="70"/>
    <m/>
    <m/>
    <m/>
    <m/>
    <m/>
    <m/>
    <m/>
    <m/>
    <m/>
    <m/>
    <m/>
    <m/>
    <m/>
    <m/>
    <m/>
    <m/>
    <m/>
    <m/>
    <m/>
    <n v="20"/>
    <n v="20"/>
    <n v="30"/>
    <m/>
    <m/>
    <m/>
    <m/>
    <m/>
    <m/>
    <m/>
    <m/>
    <m/>
    <m/>
    <m/>
    <m/>
  </r>
  <r>
    <x v="1"/>
    <s v="MWR"/>
    <m/>
    <s v="PEAT- Win 11 22H2 Certification"/>
    <s v="PEAT"/>
    <s v="On Track"/>
    <x v="0"/>
    <m/>
    <m/>
    <s v="James Koernig"/>
    <m/>
    <s v="Poonam Trimukhe"/>
    <x v="2"/>
    <x v="18"/>
    <m/>
    <x v="0"/>
    <n v="70"/>
    <m/>
    <m/>
    <m/>
    <m/>
    <m/>
    <m/>
    <m/>
    <m/>
    <m/>
    <m/>
    <m/>
    <m/>
    <m/>
    <m/>
    <m/>
    <m/>
    <m/>
    <m/>
    <m/>
    <n v="30"/>
    <n v="30"/>
    <n v="10"/>
    <m/>
    <m/>
    <m/>
    <m/>
    <m/>
    <m/>
    <m/>
    <m/>
    <m/>
    <m/>
    <m/>
    <m/>
  </r>
  <r>
    <x v="0"/>
    <s v="PID"/>
    <m/>
    <s v="IOMW - Cookie to OIDC authentication"/>
    <s v="iOMW"/>
    <s v="On Track"/>
    <x v="0"/>
    <m/>
    <m/>
    <s v="James Radtke"/>
    <m/>
    <s v="Poonam Trimukhe"/>
    <x v="2"/>
    <x v="16"/>
    <m/>
    <x v="0"/>
    <n v="300"/>
    <m/>
    <m/>
    <m/>
    <m/>
    <m/>
    <m/>
    <m/>
    <m/>
    <m/>
    <m/>
    <m/>
    <m/>
    <m/>
    <m/>
    <m/>
    <m/>
    <m/>
    <m/>
    <m/>
    <n v="50"/>
    <n v="100"/>
    <n v="100"/>
    <n v="50"/>
    <m/>
    <m/>
    <m/>
    <m/>
    <m/>
    <m/>
    <m/>
    <m/>
    <m/>
    <m/>
    <m/>
  </r>
  <r>
    <x v="1"/>
    <s v="Application Support"/>
    <n v="33"/>
    <s v="Production support - Outage,P1/P2 issues, Client queries, user tickets and interface app queries"/>
    <s v="GRP-MR-APPS-PT"/>
    <m/>
    <x v="0"/>
    <s v=".NET"/>
    <s v="MR-APPS-PT"/>
    <s v="James Koernig"/>
    <s v="Christine Moretti"/>
    <s v="Poonam Trimukhe"/>
    <x v="2"/>
    <x v="0"/>
    <s v="Ongoing"/>
    <x v="0"/>
    <m/>
    <m/>
    <m/>
    <m/>
    <m/>
    <m/>
    <m/>
    <m/>
    <m/>
    <m/>
    <m/>
    <m/>
    <m/>
    <m/>
    <m/>
    <n v="260"/>
    <n v="260"/>
    <n v="200"/>
    <n v="240"/>
    <n v="240"/>
    <n v="240"/>
    <n v="240"/>
    <n v="240"/>
    <n v="240"/>
    <n v="240"/>
    <n v="240"/>
    <m/>
    <m/>
    <m/>
    <m/>
    <m/>
    <m/>
    <m/>
    <m/>
    <m/>
  </r>
  <r>
    <x v="1"/>
    <s v="Ad-hoc Tasks"/>
    <n v="33"/>
    <s v="Ad-hoc requests(eLVIS/Peat/- User activation, deletion,updation, AHT, BAMS - Code update, ARM doc update, DR exercise)"/>
    <s v="GRP-MR-APPS-PT"/>
    <m/>
    <x v="0"/>
    <s v=".NET"/>
    <s v="MR-APPS-PT"/>
    <s v="James Koernig"/>
    <s v="Christine Moretti"/>
    <s v="Poonam Trimukhe"/>
    <x v="2"/>
    <x v="0"/>
    <s v="Ongoing"/>
    <x v="0"/>
    <m/>
    <m/>
    <m/>
    <m/>
    <m/>
    <m/>
    <m/>
    <m/>
    <m/>
    <m/>
    <m/>
    <m/>
    <m/>
    <m/>
    <m/>
    <n v="220"/>
    <n v="220"/>
    <n v="220"/>
    <n v="200"/>
    <n v="200"/>
    <n v="200"/>
    <n v="200"/>
    <n v="200"/>
    <n v="200"/>
    <n v="200"/>
    <n v="200"/>
    <m/>
    <m/>
    <m/>
    <m/>
    <m/>
    <m/>
    <m/>
    <m/>
    <m/>
  </r>
  <r>
    <x v="1"/>
    <s v="Onshore-Offshore Discussions"/>
    <n v="33"/>
    <s v="Meetings - Daily Huddles Weekly/Bi-weekly/Working sessions/Estimatiion analysis"/>
    <s v="GRP-MR-APPS-PT"/>
    <m/>
    <x v="0"/>
    <s v=".NET"/>
    <s v="MR-APPS-PT"/>
    <s v="James Koernig"/>
    <s v="Christine Moretti"/>
    <s v="Poonam Trimukhe"/>
    <x v="2"/>
    <x v="0"/>
    <s v="Ongoing"/>
    <x v="0"/>
    <m/>
    <m/>
    <m/>
    <m/>
    <m/>
    <m/>
    <m/>
    <m/>
    <m/>
    <m/>
    <m/>
    <m/>
    <m/>
    <m/>
    <m/>
    <n v="120"/>
    <n v="120"/>
    <n v="120"/>
    <n v="100"/>
    <n v="100"/>
    <n v="100"/>
    <n v="100"/>
    <n v="100"/>
    <n v="100"/>
    <n v="100"/>
    <n v="100"/>
    <m/>
    <m/>
    <m/>
    <m/>
    <m/>
    <m/>
    <m/>
    <m/>
    <m/>
  </r>
  <r>
    <x v="1"/>
    <s v="Cloud Tasks"/>
    <n v="33"/>
    <s v="GI Upgrade CR Creation for PROD"/>
    <s v="GRP-MR-APPS-PT"/>
    <m/>
    <x v="0"/>
    <s v=".NET"/>
    <s v="MR-APPS-PT"/>
    <s v="James Koernig"/>
    <s v="Christine Moretti"/>
    <s v="Poonam Trimukhe"/>
    <x v="2"/>
    <x v="0"/>
    <s v="Ongoing"/>
    <x v="0"/>
    <m/>
    <m/>
    <m/>
    <m/>
    <m/>
    <m/>
    <m/>
    <m/>
    <m/>
    <m/>
    <m/>
    <m/>
    <m/>
    <m/>
    <m/>
    <n v="60"/>
    <n v="60"/>
    <n v="60"/>
    <n v="60"/>
    <n v="60"/>
    <n v="60"/>
    <n v="60"/>
    <n v="60"/>
    <n v="60"/>
    <n v="60"/>
    <n v="60"/>
    <m/>
    <m/>
    <m/>
    <m/>
    <m/>
    <m/>
    <m/>
    <m/>
    <m/>
  </r>
  <r>
    <x v="1"/>
    <s v="Cloud Tasks"/>
    <n v="33"/>
    <s v="GI Upgrade for App VM ,Jump VM and ADO Agent(NPROD)"/>
    <s v="GRP-MR-APPS-PT"/>
    <m/>
    <x v="0"/>
    <s v=".NET"/>
    <s v="MR-APPS-PT"/>
    <s v="James Koernig"/>
    <s v="Christine Moretti"/>
    <s v="Poonam Trimukhe"/>
    <x v="2"/>
    <x v="0"/>
    <s v="Ongoing"/>
    <x v="0"/>
    <m/>
    <m/>
    <m/>
    <m/>
    <m/>
    <m/>
    <m/>
    <m/>
    <m/>
    <m/>
    <m/>
    <m/>
    <m/>
    <m/>
    <m/>
    <n v="90"/>
    <n v="90"/>
    <n v="90"/>
    <n v="90"/>
    <n v="90"/>
    <n v="90"/>
    <n v="90"/>
    <n v="90"/>
    <n v="90"/>
    <n v="90"/>
    <n v="90"/>
    <m/>
    <m/>
    <m/>
    <m/>
    <m/>
    <m/>
    <m/>
    <m/>
    <m/>
  </r>
  <r>
    <x v="1"/>
    <s v="Compliance"/>
    <n v="33"/>
    <s v="ASTRA/OS/AVT App Vulnerabilties/SAST/SCA scan"/>
    <s v="GRP-MR-APPS-PT"/>
    <m/>
    <x v="0"/>
    <s v=".NET"/>
    <s v="MR-APPS-PT"/>
    <s v="James Koernig"/>
    <s v="Christine Moretti"/>
    <s v="Poonam Trimukhe"/>
    <x v="2"/>
    <x v="0"/>
    <s v="Ongoing"/>
    <x v="0"/>
    <m/>
    <m/>
    <m/>
    <m/>
    <m/>
    <m/>
    <m/>
    <m/>
    <m/>
    <m/>
    <m/>
    <m/>
    <m/>
    <m/>
    <m/>
    <n v="50"/>
    <n v="50"/>
    <n v="110"/>
    <n v="110"/>
    <n v="110"/>
    <n v="110"/>
    <n v="110"/>
    <n v="110"/>
    <n v="110"/>
    <n v="110"/>
    <n v="110"/>
    <m/>
    <m/>
    <m/>
    <m/>
    <m/>
    <m/>
    <m/>
    <m/>
    <m/>
  </r>
  <r>
    <x v="1"/>
    <s v="Compliance"/>
    <n v="33"/>
    <s v="Compliance Activities (?)"/>
    <s v="GRP-MR-APPS-PT"/>
    <m/>
    <x v="0"/>
    <s v=".NET"/>
    <s v="MR-APPS-PT"/>
    <s v="James Koernig"/>
    <s v="Christine Moretti"/>
    <s v="Poonam Trimukhe"/>
    <x v="2"/>
    <x v="0"/>
    <s v="Ongoing"/>
    <x v="0"/>
    <m/>
    <m/>
    <m/>
    <m/>
    <m/>
    <m/>
    <m/>
    <m/>
    <m/>
    <m/>
    <m/>
    <m/>
    <m/>
    <m/>
    <m/>
    <n v="30"/>
    <n v="30"/>
    <n v="30"/>
    <n v="30"/>
    <n v="30"/>
    <n v="30"/>
    <n v="30"/>
    <n v="30"/>
    <n v="30"/>
    <n v="30"/>
    <n v="30"/>
    <m/>
    <m/>
    <m/>
    <m/>
    <m/>
    <m/>
    <m/>
    <m/>
    <m/>
  </r>
  <r>
    <x v="1"/>
    <s v="Mech ID/Password CRs"/>
    <n v="33"/>
    <s v="Mech-ID Password Change Activity In TestProd &amp;Dev/MechID and DB Schema password update in Config file and Key Vault"/>
    <s v="GRP-MR-APPS-PT"/>
    <m/>
    <x v="0"/>
    <s v=".NET"/>
    <s v="MR-APPS-PT"/>
    <s v="James Koernig"/>
    <s v="Christine Moretti"/>
    <s v="Poonam Trimukhe"/>
    <x v="2"/>
    <x v="0"/>
    <s v="Ongoing"/>
    <x v="0"/>
    <m/>
    <m/>
    <m/>
    <m/>
    <m/>
    <m/>
    <m/>
    <m/>
    <m/>
    <m/>
    <m/>
    <m/>
    <m/>
    <m/>
    <m/>
    <n v="90"/>
    <n v="90"/>
    <n v="80"/>
    <n v="100"/>
    <n v="100"/>
    <n v="100"/>
    <n v="100"/>
    <n v="100"/>
    <n v="100"/>
    <n v="100"/>
    <n v="100"/>
    <m/>
    <m/>
    <m/>
    <m/>
    <m/>
    <m/>
    <m/>
    <m/>
    <m/>
  </r>
  <r>
    <x v="1"/>
    <s v="Certificates Renewal"/>
    <n v="33"/>
    <s v="Renewal for SSL Certificates"/>
    <s v="GRP-MR-APPS-PT"/>
    <m/>
    <x v="0"/>
    <s v=".NET"/>
    <s v="MR-APPS-PT"/>
    <s v="James Koernig"/>
    <s v="Christine Moretti"/>
    <s v="Poonam Trimukhe"/>
    <x v="2"/>
    <x v="0"/>
    <s v="Ongoing"/>
    <x v="0"/>
    <m/>
    <m/>
    <m/>
    <m/>
    <m/>
    <m/>
    <m/>
    <m/>
    <m/>
    <m/>
    <m/>
    <m/>
    <m/>
    <m/>
    <m/>
    <n v="40"/>
    <n v="40"/>
    <n v="30"/>
    <n v="30"/>
    <n v="20"/>
    <n v="20"/>
    <n v="20"/>
    <n v="20"/>
    <n v="30"/>
    <n v="30"/>
    <n v="30"/>
    <m/>
    <m/>
    <m/>
    <m/>
    <m/>
    <m/>
    <m/>
    <m/>
    <m/>
  </r>
  <r>
    <x v="1"/>
    <s v="Application Support"/>
    <n v="33"/>
    <s v="Specific Applications validations/investigations apart from EMAS Daily Monitoring"/>
    <s v="GRP-MR-APPS-PT"/>
    <m/>
    <x v="0"/>
    <s v=".NET"/>
    <s v="MR-APPS-PT"/>
    <s v="James Koernig"/>
    <s v="Christine Moretti"/>
    <s v="Poonam Trimukhe"/>
    <x v="2"/>
    <x v="0"/>
    <s v="Ongoing"/>
    <x v="0"/>
    <m/>
    <m/>
    <m/>
    <m/>
    <m/>
    <m/>
    <m/>
    <m/>
    <m/>
    <m/>
    <m/>
    <m/>
    <m/>
    <m/>
    <m/>
    <n v="20"/>
    <n v="20"/>
    <n v="20"/>
    <n v="20"/>
    <n v="20"/>
    <n v="20"/>
    <n v="20"/>
    <n v="20"/>
    <n v="20"/>
    <n v="20"/>
    <n v="20"/>
    <m/>
    <m/>
    <m/>
    <m/>
    <m/>
    <m/>
    <m/>
    <m/>
    <m/>
  </r>
  <r>
    <x v="1"/>
    <s v="Application Support"/>
    <n v="33"/>
    <s v="ST support( ST defects Env Issues)"/>
    <s v="GRP-MR-APPS-PT"/>
    <m/>
    <x v="0"/>
    <s v=".NET"/>
    <s v="MR-APPS-PT"/>
    <s v="James Koernig"/>
    <s v="Christine Moretti"/>
    <s v="Poonam Trimukhe"/>
    <x v="2"/>
    <x v="0"/>
    <s v="Ongoing"/>
    <x v="0"/>
    <m/>
    <m/>
    <m/>
    <m/>
    <m/>
    <m/>
    <m/>
    <m/>
    <m/>
    <m/>
    <m/>
    <m/>
    <m/>
    <m/>
    <m/>
    <n v="50"/>
    <n v="50"/>
    <n v="50"/>
    <n v="50"/>
    <n v="50"/>
    <n v="50"/>
    <n v="50"/>
    <n v="50"/>
    <n v="50"/>
    <n v="50"/>
    <n v="50"/>
    <m/>
    <m/>
    <m/>
    <m/>
    <m/>
    <m/>
    <m/>
    <m/>
    <m/>
  </r>
  <r>
    <x v="1"/>
    <s v="Mech ID/Password CRs"/>
    <n v="33"/>
    <s v="DB Password changes for Schemas/DB/OS Patching/DB support"/>
    <s v="GRP-MR-APPS-PT"/>
    <m/>
    <x v="0"/>
    <s v=".NET"/>
    <s v="MR-APPS-PT"/>
    <s v="James Koernig"/>
    <s v="Christine Moretti"/>
    <s v="Poonam Trimukhe"/>
    <x v="2"/>
    <x v="0"/>
    <s v="Ongoing"/>
    <x v="0"/>
    <m/>
    <m/>
    <m/>
    <m/>
    <m/>
    <m/>
    <m/>
    <m/>
    <m/>
    <m/>
    <m/>
    <m/>
    <m/>
    <m/>
    <m/>
    <n v="40"/>
    <n v="40"/>
    <n v="50"/>
    <n v="50"/>
    <n v="50"/>
    <n v="50"/>
    <n v="50"/>
    <n v="50"/>
    <n v="50"/>
    <n v="50"/>
    <n v="50"/>
    <m/>
    <m/>
    <m/>
    <m/>
    <m/>
    <m/>
    <m/>
    <m/>
    <m/>
  </r>
  <r>
    <x v="1"/>
    <s v="Application Support"/>
    <n v="33"/>
    <s v="MOTS update/Surveys(CCAM/SPI data//Trouble(USH)/SACT Tickets(Permission issues on files/dir --- Dev env by App and Prod by SA team)"/>
    <s v="GRP-MR-APPS-PT"/>
    <m/>
    <x v="0"/>
    <s v=".NET"/>
    <s v="MR-APPS-PT"/>
    <s v="James Koernig"/>
    <s v="Christine Moretti"/>
    <s v="Poonam Trimukhe"/>
    <x v="2"/>
    <x v="0"/>
    <s v="Ongoing"/>
    <x v="0"/>
    <m/>
    <m/>
    <m/>
    <m/>
    <m/>
    <m/>
    <m/>
    <m/>
    <m/>
    <m/>
    <m/>
    <m/>
    <m/>
    <m/>
    <m/>
    <n v="30"/>
    <n v="30"/>
    <n v="30"/>
    <n v="30"/>
    <n v="30"/>
    <n v="30"/>
    <n v="30"/>
    <n v="30"/>
    <n v="30"/>
    <n v="30"/>
    <n v="30"/>
    <m/>
    <m/>
    <m/>
    <m/>
    <m/>
    <m/>
    <m/>
    <m/>
    <m/>
  </r>
  <r>
    <x v="1"/>
    <s v="Cloud Tasks"/>
    <n v="33"/>
    <s v="MechID and DB Schema password update in Config file and Key Vault"/>
    <s v="GRP-MR-APPS-PT"/>
    <m/>
    <x v="0"/>
    <s v=".NET"/>
    <s v="MR-APPS-PT"/>
    <s v="James Koernig"/>
    <s v="Christine Moretti"/>
    <s v="Poonam Trimukhe"/>
    <x v="2"/>
    <x v="0"/>
    <s v="Ongoing"/>
    <x v="0"/>
    <m/>
    <m/>
    <m/>
    <m/>
    <m/>
    <m/>
    <m/>
    <m/>
    <m/>
    <m/>
    <m/>
    <m/>
    <m/>
    <m/>
    <m/>
    <n v="40"/>
    <n v="30"/>
    <n v="0"/>
    <n v="0"/>
    <n v="0"/>
    <n v="0"/>
    <n v="0"/>
    <n v="0"/>
    <n v="0"/>
    <n v="0"/>
    <n v="0"/>
    <m/>
    <m/>
    <m/>
    <m/>
    <m/>
    <m/>
    <m/>
    <m/>
    <m/>
  </r>
  <r>
    <x v="1"/>
    <s v="Cloud Tasks"/>
    <n v="33"/>
    <s v="CRO tasks Cloud Applications(CRO activities - Disk size, VM resize, SKU changes)"/>
    <s v="GRP-MR-APPS-PT"/>
    <m/>
    <x v="0"/>
    <s v=".NET"/>
    <s v="MR-APPS-PT"/>
    <s v="James Koernig"/>
    <s v="Christine Moretti"/>
    <s v="Poonam Trimukhe"/>
    <x v="2"/>
    <x v="0"/>
    <s v="Ongoing"/>
    <x v="0"/>
    <m/>
    <m/>
    <m/>
    <m/>
    <m/>
    <m/>
    <m/>
    <m/>
    <m/>
    <m/>
    <m/>
    <m/>
    <m/>
    <m/>
    <m/>
    <n v="60"/>
    <n v="40"/>
    <n v="40"/>
    <n v="20"/>
    <n v="20"/>
    <n v="20"/>
    <n v="20"/>
    <n v="20"/>
    <n v="20"/>
    <n v="20"/>
    <n v="20"/>
    <m/>
    <m/>
    <m/>
    <m/>
    <m/>
    <m/>
    <m/>
    <m/>
    <m/>
  </r>
  <r>
    <x v="1"/>
    <s v="SMB"/>
    <n v="4"/>
    <s v="BIS Retirement"/>
    <s v="EASE - SW"/>
    <s v="Green - On Hold"/>
    <x v="1"/>
    <s v="Tandem, Powerbuilder"/>
    <s v="Tandem"/>
    <s v="James Radtke"/>
    <s v="Christine Moretti"/>
    <s v="Istiyaqahmed Shaikh"/>
    <x v="2"/>
    <x v="3"/>
    <s v="On hold"/>
    <x v="1"/>
    <n v="100"/>
    <m/>
    <m/>
    <m/>
    <m/>
    <m/>
    <m/>
    <m/>
    <m/>
    <m/>
    <m/>
    <m/>
    <m/>
    <m/>
    <m/>
    <m/>
    <m/>
    <m/>
    <m/>
    <m/>
    <m/>
    <m/>
    <m/>
    <m/>
    <m/>
    <m/>
    <m/>
    <m/>
    <m/>
    <m/>
    <m/>
    <m/>
    <m/>
    <m/>
    <m/>
  </r>
  <r>
    <x v="1"/>
    <s v="SMB"/>
    <n v="4"/>
    <s v="BIS Retirement"/>
    <s v="EASE - West"/>
    <s v="Green - On Hold"/>
    <x v="1"/>
    <s v="Tandem, Powerbuilder"/>
    <s v="Tandem"/>
    <s v="James Radtke"/>
    <s v="Christine Moretti"/>
    <s v="Istiyaqahmed Shaikh"/>
    <x v="2"/>
    <x v="3"/>
    <s v="On hold"/>
    <x v="1"/>
    <n v="100"/>
    <m/>
    <m/>
    <m/>
    <m/>
    <m/>
    <m/>
    <m/>
    <m/>
    <m/>
    <m/>
    <m/>
    <m/>
    <m/>
    <m/>
    <m/>
    <m/>
    <m/>
    <m/>
    <m/>
    <m/>
    <m/>
    <m/>
    <m/>
    <m/>
    <m/>
    <m/>
    <m/>
    <m/>
    <m/>
    <m/>
    <m/>
    <m/>
    <m/>
    <m/>
  </r>
  <r>
    <x v="1"/>
    <s v="SMB"/>
    <m/>
    <s v="CCPA Data Profiling"/>
    <s v="EASE - SW"/>
    <m/>
    <x v="1"/>
    <s v="Tandem, Powerbuilder"/>
    <s v="Tandem"/>
    <s v="James Radtke"/>
    <s v="Christine Moretti"/>
    <s v="Istiyaqahmed Shaikh"/>
    <x v="2"/>
    <x v="4"/>
    <s v="Jul-22"/>
    <x v="1"/>
    <n v="300"/>
    <m/>
    <m/>
    <m/>
    <m/>
    <m/>
    <m/>
    <m/>
    <m/>
    <m/>
    <m/>
    <m/>
    <m/>
    <m/>
    <m/>
    <m/>
    <m/>
    <m/>
    <m/>
    <m/>
    <m/>
    <m/>
    <m/>
    <m/>
    <m/>
    <m/>
    <m/>
    <m/>
    <m/>
    <m/>
    <m/>
    <m/>
    <m/>
    <m/>
    <m/>
  </r>
  <r>
    <x v="0"/>
    <s v="PID"/>
    <n v="4"/>
    <s v="Hayward/Jackson DC retirement"/>
    <s v="EASE - SW"/>
    <s v="Green - YTS"/>
    <x v="1"/>
    <s v="Tandem, Powerbuilder"/>
    <s v="Tandem"/>
    <s v="James Radtke"/>
    <s v="Christine Moretti"/>
    <s v="Istiyaqahmed Shaikh"/>
    <x v="2"/>
    <x v="21"/>
    <s v="Feb-24"/>
    <x v="1"/>
    <n v="750"/>
    <m/>
    <m/>
    <m/>
    <m/>
    <m/>
    <m/>
    <m/>
    <m/>
    <m/>
    <m/>
    <m/>
    <m/>
    <m/>
    <m/>
    <m/>
    <m/>
    <m/>
    <m/>
    <m/>
    <m/>
    <m/>
    <m/>
    <m/>
    <m/>
    <m/>
    <m/>
    <m/>
    <m/>
    <m/>
    <m/>
    <m/>
    <m/>
    <m/>
    <m/>
  </r>
  <r>
    <x v="1"/>
    <s v="SMB"/>
    <n v="4"/>
    <s v="Windows Server upgrade"/>
    <s v="EASE - SW"/>
    <s v="Green - YTS"/>
    <x v="1"/>
    <s v="Tandem, Powerbuilder"/>
    <s v="Tandem"/>
    <s v="James Radtke"/>
    <s v="Christine Moretti"/>
    <s v="Istiyaqahmed Shaikh"/>
    <x v="2"/>
    <x v="8"/>
    <s v="TBD"/>
    <x v="1"/>
    <n v="550"/>
    <m/>
    <m/>
    <m/>
    <m/>
    <m/>
    <m/>
    <m/>
    <m/>
    <m/>
    <m/>
    <m/>
    <m/>
    <m/>
    <m/>
    <m/>
    <m/>
    <m/>
    <m/>
    <m/>
    <m/>
    <m/>
    <m/>
    <m/>
    <m/>
    <m/>
    <m/>
    <m/>
    <m/>
    <m/>
    <m/>
    <m/>
    <m/>
    <m/>
    <m/>
  </r>
  <r>
    <x v="0"/>
    <s v="PID"/>
    <m/>
    <s v="504548- - 401127a U2L Migration CAPM"/>
    <s v="C/CA"/>
    <s v="Testing is still not commenced out from CAPM side.Following up with CAPM/Site"/>
    <x v="1"/>
    <s v="Cobol, DB2"/>
    <s v="JW"/>
    <s v="Ruben Rodriguez "/>
    <s v="Muawiah Qaimari"/>
    <s v="Ashish Ranjan"/>
    <x v="1"/>
    <x v="18"/>
    <s v="Jun-23"/>
    <x v="0"/>
    <n v="100"/>
    <m/>
    <m/>
    <m/>
    <m/>
    <m/>
    <m/>
    <m/>
    <m/>
    <n v="30"/>
    <n v="30"/>
    <n v="30"/>
    <n v="30"/>
    <n v="30"/>
    <m/>
    <m/>
    <m/>
    <m/>
    <n v="30"/>
    <n v="40"/>
    <n v="30"/>
    <m/>
    <m/>
    <m/>
    <m/>
    <m/>
    <m/>
    <m/>
    <m/>
    <m/>
    <m/>
    <m/>
    <m/>
    <m/>
    <m/>
  </r>
  <r>
    <x v="0"/>
    <s v="PID"/>
    <m/>
    <s v="504548- -401127a  U2L Migration CAPM"/>
    <s v="AIM"/>
    <s v="Testing is still not commenced out from CAPM side.Following up with CAPM/Site"/>
    <x v="1"/>
    <s v="Cobol, DB2"/>
    <s v="JW"/>
    <s v="Ruben Rodriguez "/>
    <s v="Muawiah Qaimari"/>
    <s v="Ashish Ranjan"/>
    <x v="1"/>
    <x v="18"/>
    <s v="Jun-23"/>
    <x v="0"/>
    <n v="120"/>
    <m/>
    <m/>
    <m/>
    <m/>
    <m/>
    <m/>
    <m/>
    <m/>
    <m/>
    <n v="30"/>
    <n v="30"/>
    <n v="30"/>
    <n v="30"/>
    <m/>
    <m/>
    <m/>
    <m/>
    <n v="30"/>
    <n v="60"/>
    <n v="30"/>
    <m/>
    <m/>
    <m/>
    <m/>
    <m/>
    <m/>
    <m/>
    <m/>
    <m/>
    <m/>
    <m/>
    <m/>
    <m/>
    <m/>
  </r>
  <r>
    <x v="0"/>
    <s v="PID"/>
    <n v="4"/>
    <s v="GEARS Cloud migration"/>
    <s v="EXCHPLUS"/>
    <m/>
    <x v="1"/>
    <s v="Tandem"/>
    <s v="Tandem"/>
    <s v="James Radtke"/>
    <s v="Christine Moretti"/>
    <s v="Istiyaqahmed Shaikh"/>
    <x v="2"/>
    <x v="4"/>
    <s v="Jul-22"/>
    <x v="1"/>
    <n v="60"/>
    <m/>
    <m/>
    <m/>
    <m/>
    <m/>
    <m/>
    <m/>
    <m/>
    <m/>
    <m/>
    <m/>
    <m/>
    <m/>
    <m/>
    <m/>
    <m/>
    <m/>
    <m/>
    <m/>
    <m/>
    <m/>
    <m/>
    <m/>
    <m/>
    <m/>
    <m/>
    <m/>
    <m/>
    <m/>
    <m/>
    <m/>
    <m/>
    <m/>
    <m/>
  </r>
  <r>
    <x v="0"/>
    <s v="PID"/>
    <m/>
    <s v="ECBR Azure Migration"/>
    <s v="EASE - West"/>
    <s v="Green - YTS"/>
    <x v="1"/>
    <s v="Tandem, Powerbuilder"/>
    <s v="Tandem"/>
    <s v="James Radtke"/>
    <s v="Christine Moretti"/>
    <s v="Istiyaqahmed Shaikh"/>
    <x v="2"/>
    <x v="8"/>
    <s v="TBD"/>
    <x v="1"/>
    <n v="60"/>
    <m/>
    <m/>
    <m/>
    <m/>
    <m/>
    <m/>
    <m/>
    <m/>
    <m/>
    <m/>
    <m/>
    <m/>
    <m/>
    <m/>
    <m/>
    <m/>
    <m/>
    <m/>
    <m/>
    <m/>
    <m/>
    <m/>
    <m/>
    <m/>
    <m/>
    <m/>
    <m/>
    <m/>
    <m/>
    <m/>
    <m/>
    <m/>
    <m/>
    <m/>
  </r>
  <r>
    <x v="0"/>
    <s v="PID"/>
    <m/>
    <s v="ECBR Azure Migration"/>
    <s v="EXCHPLUS"/>
    <s v="Green - YTS"/>
    <x v="1"/>
    <s v="Tandem"/>
    <s v="Tandem"/>
    <s v="James Radtke"/>
    <s v="Christine Moretti"/>
    <s v="Istiyaqahmed Shaikh"/>
    <x v="2"/>
    <x v="8"/>
    <s v="TBD"/>
    <x v="1"/>
    <n v="60"/>
    <m/>
    <m/>
    <m/>
    <m/>
    <m/>
    <m/>
    <m/>
    <m/>
    <m/>
    <m/>
    <m/>
    <m/>
    <m/>
    <m/>
    <m/>
    <m/>
    <m/>
    <m/>
    <m/>
    <m/>
    <m/>
    <m/>
    <m/>
    <m/>
    <m/>
    <m/>
    <m/>
    <m/>
    <m/>
    <m/>
    <m/>
    <m/>
    <m/>
    <m/>
  </r>
  <r>
    <x v="1"/>
    <s v="SMB"/>
    <m/>
    <s v="EASE SW- MS Edge Browser certification"/>
    <s v="EASE - SW"/>
    <s v="Green - YTS"/>
    <x v="1"/>
    <s v="Tandem, Powerbuilder"/>
    <s v="Tandem"/>
    <s v="James Radtke"/>
    <s v="Christine Moretti"/>
    <s v="Istiyaqahmed Shaikh"/>
    <x v="2"/>
    <x v="17"/>
    <s v="Mar-23"/>
    <x v="1"/>
    <n v="500"/>
    <m/>
    <m/>
    <m/>
    <m/>
    <m/>
    <m/>
    <m/>
    <m/>
    <m/>
    <m/>
    <m/>
    <m/>
    <m/>
    <m/>
    <m/>
    <m/>
    <m/>
    <m/>
    <m/>
    <m/>
    <m/>
    <m/>
    <m/>
    <m/>
    <m/>
    <m/>
    <m/>
    <m/>
    <m/>
    <m/>
    <m/>
    <m/>
    <m/>
    <m/>
  </r>
  <r>
    <x v="1"/>
    <s v="SMB"/>
    <m/>
    <s v="EASE W- MS Edge Browser certification"/>
    <s v="EASE - West"/>
    <s v="Green - YTS"/>
    <x v="1"/>
    <s v="Tandem, Powerbuilder"/>
    <s v="Tandem"/>
    <s v="James Radtke"/>
    <s v="Christine Moretti"/>
    <s v="Istiyaqahmed Shaikh"/>
    <x v="2"/>
    <x v="17"/>
    <s v="Mar-23"/>
    <x v="1"/>
    <n v="500"/>
    <m/>
    <m/>
    <m/>
    <m/>
    <m/>
    <m/>
    <m/>
    <m/>
    <m/>
    <m/>
    <m/>
    <m/>
    <m/>
    <m/>
    <m/>
    <m/>
    <m/>
    <m/>
    <m/>
    <m/>
    <m/>
    <m/>
    <m/>
    <m/>
    <m/>
    <m/>
    <m/>
    <m/>
    <m/>
    <m/>
    <m/>
    <m/>
    <m/>
    <m/>
  </r>
  <r>
    <x v="0"/>
    <s v="PID"/>
    <m/>
    <s v="Embus retirement"/>
    <s v="EASE - SW"/>
    <s v="Green - YTS"/>
    <x v="1"/>
    <s v="Tandem, Powerbuilder"/>
    <s v="Tandem"/>
    <s v="James Radtke"/>
    <s v="Christine Moretti"/>
    <s v="Istiyaqahmed Shaikh"/>
    <x v="2"/>
    <x v="8"/>
    <s v="TBD"/>
    <x v="1"/>
    <n v="900"/>
    <m/>
    <m/>
    <m/>
    <m/>
    <m/>
    <m/>
    <m/>
    <m/>
    <m/>
    <m/>
    <m/>
    <m/>
    <m/>
    <m/>
    <m/>
    <m/>
    <m/>
    <m/>
    <m/>
    <m/>
    <m/>
    <m/>
    <m/>
    <m/>
    <m/>
    <m/>
    <m/>
    <m/>
    <m/>
    <m/>
    <m/>
    <m/>
    <m/>
    <m/>
  </r>
  <r>
    <x v="0"/>
    <s v="PID"/>
    <m/>
    <s v="Embus retirement"/>
    <s v="EASE - West"/>
    <s v="Green - YTS"/>
    <x v="1"/>
    <s v="Tandem, Powerbuilder"/>
    <s v="Tandem"/>
    <s v="James Radtke"/>
    <s v="Christine Moretti"/>
    <s v="Istiyaqahmed Shaikh"/>
    <x v="2"/>
    <x v="8"/>
    <s v="TBD"/>
    <x v="1"/>
    <n v="900"/>
    <m/>
    <m/>
    <m/>
    <m/>
    <m/>
    <m/>
    <m/>
    <m/>
    <m/>
    <m/>
    <m/>
    <m/>
    <m/>
    <m/>
    <m/>
    <m/>
    <m/>
    <m/>
    <m/>
    <m/>
    <m/>
    <m/>
    <m/>
    <m/>
    <m/>
    <m/>
    <m/>
    <m/>
    <m/>
    <m/>
    <m/>
    <m/>
    <m/>
    <m/>
  </r>
  <r>
    <x v="0"/>
    <s v="PID"/>
    <n v="4"/>
    <s v="R3:SBS Azure Migration"/>
    <s v="EXCHPLUS"/>
    <m/>
    <x v="1"/>
    <s v="Tandem"/>
    <s v="Tandem"/>
    <s v="James Radtke"/>
    <s v="Christine Moretti"/>
    <s v="Istiyaqahmed Shaikh"/>
    <x v="2"/>
    <x v="4"/>
    <s v="Jul-22"/>
    <x v="0"/>
    <n v="60"/>
    <m/>
    <m/>
    <m/>
    <m/>
    <m/>
    <m/>
    <m/>
    <m/>
    <m/>
    <m/>
    <m/>
    <m/>
    <m/>
    <m/>
    <m/>
    <m/>
    <m/>
    <m/>
    <m/>
    <m/>
    <m/>
    <m/>
    <m/>
    <m/>
    <m/>
    <m/>
    <m/>
    <m/>
    <m/>
    <m/>
    <m/>
    <m/>
    <m/>
    <m/>
  </r>
  <r>
    <x v="1"/>
    <s v="SMB"/>
    <m/>
    <s v="MQ Upgrade"/>
    <s v="EASE - SW"/>
    <m/>
    <x v="1"/>
    <s v="Tandem, Powerbuilder"/>
    <s v="Tandem"/>
    <s v="James Radtke"/>
    <s v="Christine Moretti"/>
    <s v="Istiyaqahmed Shaikh"/>
    <x v="2"/>
    <x v="5"/>
    <s v="Nov-22"/>
    <x v="0"/>
    <n v="200"/>
    <m/>
    <m/>
    <m/>
    <m/>
    <m/>
    <m/>
    <m/>
    <m/>
    <m/>
    <m/>
    <m/>
    <m/>
    <m/>
    <m/>
    <m/>
    <m/>
    <m/>
    <m/>
    <m/>
    <m/>
    <m/>
    <m/>
    <m/>
    <m/>
    <m/>
    <m/>
    <m/>
    <m/>
    <m/>
    <m/>
    <m/>
    <m/>
    <m/>
    <m/>
  </r>
  <r>
    <x v="1"/>
    <s v="SMB"/>
    <m/>
    <s v="MQ Upgrade"/>
    <s v="EASE - West"/>
    <m/>
    <x v="1"/>
    <s v="Tandem, Powerbuilder"/>
    <s v="Tandem"/>
    <s v="James Radtke"/>
    <s v="Christine Moretti"/>
    <s v="Istiyaqahmed Shaikh"/>
    <x v="2"/>
    <x v="5"/>
    <s v="Nov-22"/>
    <x v="0"/>
    <n v="200"/>
    <m/>
    <m/>
    <m/>
    <m/>
    <m/>
    <m/>
    <m/>
    <m/>
    <m/>
    <m/>
    <m/>
    <m/>
    <m/>
    <m/>
    <m/>
    <m/>
    <m/>
    <m/>
    <m/>
    <m/>
    <m/>
    <m/>
    <m/>
    <m/>
    <m/>
    <m/>
    <m/>
    <m/>
    <m/>
    <m/>
    <m/>
    <m/>
    <m/>
    <m/>
  </r>
  <r>
    <x v="1"/>
    <s v="SMB"/>
    <m/>
    <s v="MQ Upgrade"/>
    <s v="iCC"/>
    <m/>
    <x v="1"/>
    <s v="Tandem"/>
    <s v="Tandem"/>
    <s v="James Radtke"/>
    <s v="Christine Moretti"/>
    <s v="Istiyaqahmed Shaikh"/>
    <x v="2"/>
    <x v="5"/>
    <s v="Nov-22"/>
    <x v="0"/>
    <n v="550"/>
    <m/>
    <m/>
    <m/>
    <m/>
    <m/>
    <m/>
    <m/>
    <m/>
    <m/>
    <m/>
    <m/>
    <m/>
    <m/>
    <m/>
    <m/>
    <m/>
    <m/>
    <m/>
    <m/>
    <m/>
    <m/>
    <m/>
    <m/>
    <m/>
    <m/>
    <m/>
    <m/>
    <m/>
    <m/>
    <m/>
    <m/>
    <m/>
    <m/>
    <m/>
  </r>
  <r>
    <x v="1"/>
    <s v="MWR"/>
    <n v="4"/>
    <s v="Production Pnorth not working "/>
    <s v="EASE - West"/>
    <s v="Yellow:_x000a_Current team is not appraised of outage that resulted into Production Pnorth not working._x000a_Extensive investigation required to identify the root cause followed by proposed solution design._x000a_Current Application and Technical exposure for EASE is medium, with Kunal/Abhishek leaving, this will impact further."/>
    <x v="1"/>
    <s v="Tandem, Powerbuilder"/>
    <s v="Tandem"/>
    <s v="James Radtke"/>
    <s v="Christine Moretti"/>
    <s v="Istiyaqahmed Shaikh"/>
    <x v="2"/>
    <x v="8"/>
    <s v="TBD"/>
    <x v="1"/>
    <m/>
    <m/>
    <m/>
    <m/>
    <m/>
    <m/>
    <m/>
    <m/>
    <m/>
    <m/>
    <m/>
    <m/>
    <m/>
    <m/>
    <m/>
    <m/>
    <m/>
    <m/>
    <m/>
    <m/>
    <m/>
    <m/>
    <m/>
    <m/>
    <m/>
    <m/>
    <m/>
    <m/>
    <m/>
    <m/>
    <m/>
    <m/>
    <m/>
    <m/>
    <m/>
  </r>
  <r>
    <x v="1"/>
    <s v="MWR"/>
    <n v="4"/>
    <s v="CCDR User Profiles (Registrar vs Normal User)  "/>
    <s v="EASE - SW"/>
    <s v="Green - YTS"/>
    <x v="1"/>
    <s v="Tandem, Powerbuilder"/>
    <s v="Tandem"/>
    <s v="James Radtke"/>
    <s v="Christine Moretti"/>
    <s v="Istiyaqahmed Shaikh"/>
    <x v="2"/>
    <x v="18"/>
    <s v="Jun-23"/>
    <x v="1"/>
    <n v="50"/>
    <m/>
    <m/>
    <m/>
    <m/>
    <m/>
    <m/>
    <m/>
    <m/>
    <m/>
    <m/>
    <m/>
    <m/>
    <m/>
    <m/>
    <m/>
    <m/>
    <m/>
    <m/>
    <m/>
    <m/>
    <m/>
    <m/>
    <m/>
    <m/>
    <m/>
    <m/>
    <m/>
    <m/>
    <m/>
    <m/>
    <m/>
    <m/>
    <m/>
    <m/>
  </r>
  <r>
    <x v="1"/>
    <s v="MWR"/>
    <n v="4"/>
    <s v="Ease TT##000000312754103"/>
    <s v="EASE - West"/>
    <m/>
    <x v="1"/>
    <s v="Tandem, Powerbuilder"/>
    <s v="Tandem"/>
    <s v="James Radtke"/>
    <s v="Christine Moretti"/>
    <s v="Istiyaqahmed Shaikh"/>
    <x v="2"/>
    <x v="2"/>
    <s v="Feb-23"/>
    <x v="1"/>
    <n v="250"/>
    <m/>
    <m/>
    <m/>
    <m/>
    <m/>
    <m/>
    <m/>
    <m/>
    <m/>
    <m/>
    <m/>
    <m/>
    <m/>
    <m/>
    <m/>
    <m/>
    <m/>
    <m/>
    <m/>
    <m/>
    <m/>
    <m/>
    <m/>
    <m/>
    <m/>
    <m/>
    <m/>
    <m/>
    <m/>
    <m/>
    <m/>
    <m/>
    <m/>
    <m/>
  </r>
  <r>
    <x v="1"/>
    <s v="MWR"/>
    <n v="4"/>
    <s v="Removal of CASAN folder"/>
    <s v="EASE - West"/>
    <m/>
    <x v="1"/>
    <s v="Tandem, Powerbuilder"/>
    <s v="Tandem"/>
    <s v="James Radtke"/>
    <s v="Christine Moretti"/>
    <s v="Istiyaqahmed Shaikh"/>
    <x v="2"/>
    <x v="2"/>
    <s v="Feb-23"/>
    <x v="1"/>
    <n v="65"/>
    <m/>
    <m/>
    <m/>
    <m/>
    <m/>
    <m/>
    <m/>
    <m/>
    <m/>
    <m/>
    <m/>
    <m/>
    <m/>
    <m/>
    <m/>
    <m/>
    <m/>
    <m/>
    <m/>
    <m/>
    <m/>
    <m/>
    <m/>
    <m/>
    <m/>
    <m/>
    <m/>
    <m/>
    <m/>
    <m/>
    <m/>
    <m/>
    <m/>
    <m/>
  </r>
  <r>
    <x v="1"/>
    <s v="MWR"/>
    <n v="4"/>
    <s v="Removal of CASAN folder"/>
    <s v="EASE - SW"/>
    <m/>
    <x v="1"/>
    <s v="Tandem, Powerbuilder"/>
    <s v="Tandem"/>
    <s v="James Radtke"/>
    <s v="Christine Moretti"/>
    <s v="Istiyaqahmed Shaikh"/>
    <x v="2"/>
    <x v="2"/>
    <s v="Feb-23"/>
    <x v="1"/>
    <n v="65"/>
    <m/>
    <m/>
    <m/>
    <m/>
    <m/>
    <m/>
    <m/>
    <m/>
    <m/>
    <m/>
    <m/>
    <m/>
    <m/>
    <m/>
    <m/>
    <m/>
    <m/>
    <m/>
    <m/>
    <m/>
    <m/>
    <m/>
    <m/>
    <m/>
    <m/>
    <m/>
    <m/>
    <m/>
    <m/>
    <m/>
    <m/>
    <m/>
    <m/>
    <m/>
  </r>
  <r>
    <x v="1"/>
    <s v="MWR"/>
    <n v="4"/>
    <s v="IBM Software Reporting "/>
    <s v="EASE - SW"/>
    <m/>
    <x v="1"/>
    <s v="Tandem, Powerbuilder"/>
    <s v="Tandem"/>
    <s v="James Radtke"/>
    <s v="Christine Moretti"/>
    <s v="Istiyaqahmed Shaikh"/>
    <x v="2"/>
    <x v="2"/>
    <s v="Feb-23"/>
    <x v="1"/>
    <n v="70"/>
    <m/>
    <m/>
    <m/>
    <m/>
    <m/>
    <m/>
    <m/>
    <m/>
    <m/>
    <m/>
    <m/>
    <m/>
    <m/>
    <m/>
    <m/>
    <m/>
    <m/>
    <m/>
    <m/>
    <m/>
    <m/>
    <m/>
    <m/>
    <m/>
    <m/>
    <m/>
    <m/>
    <m/>
    <m/>
    <m/>
    <m/>
    <m/>
    <m/>
    <m/>
  </r>
  <r>
    <x v="1"/>
    <s v="MWR"/>
    <n v="4"/>
    <s v="IBM Software Reporting "/>
    <s v="EASE - West"/>
    <m/>
    <x v="1"/>
    <s v="Tandem, Powerbuilder"/>
    <s v="Tandem"/>
    <s v="James Radtke"/>
    <s v="Christine Moretti"/>
    <s v="Istiyaqahmed Shaikh"/>
    <x v="2"/>
    <x v="2"/>
    <s v="Feb-23"/>
    <x v="1"/>
    <n v="70"/>
    <m/>
    <m/>
    <m/>
    <m/>
    <m/>
    <m/>
    <m/>
    <m/>
    <m/>
    <m/>
    <m/>
    <m/>
    <m/>
    <m/>
    <m/>
    <m/>
    <m/>
    <m/>
    <m/>
    <m/>
    <m/>
    <m/>
    <m/>
    <m/>
    <m/>
    <m/>
    <m/>
    <m/>
    <m/>
    <m/>
    <m/>
    <m/>
    <m/>
    <m/>
  </r>
  <r>
    <x v="1"/>
    <s v="MWR"/>
    <n v="4"/>
    <s v="IBM Software Reporting "/>
    <s v="iCC"/>
    <m/>
    <x v="1"/>
    <s v="Tandem"/>
    <s v="Tandem"/>
    <s v="James Radtke"/>
    <s v="Christine Moretti"/>
    <s v="Istiyaqahmed Shaikh"/>
    <x v="2"/>
    <x v="2"/>
    <s v="Feb-23"/>
    <x v="1"/>
    <n v="70"/>
    <m/>
    <m/>
    <m/>
    <m/>
    <m/>
    <m/>
    <m/>
    <m/>
    <m/>
    <m/>
    <m/>
    <m/>
    <m/>
    <m/>
    <m/>
    <m/>
    <m/>
    <m/>
    <m/>
    <m/>
    <m/>
    <m/>
    <m/>
    <m/>
    <m/>
    <m/>
    <m/>
    <m/>
    <m/>
    <m/>
    <m/>
    <m/>
    <m/>
    <m/>
  </r>
  <r>
    <x v="1"/>
    <s v="MWR"/>
    <n v="4"/>
    <s v="IBM Software Reporting "/>
    <s v="EXCHPLUS"/>
    <m/>
    <x v="1"/>
    <s v="Tandem"/>
    <s v="Tandem"/>
    <s v="James Radtke"/>
    <s v="Christine Moretti"/>
    <s v="Istiyaqahmed Shaikh"/>
    <x v="2"/>
    <x v="2"/>
    <s v="Feb-23"/>
    <x v="1"/>
    <n v="70"/>
    <m/>
    <m/>
    <m/>
    <m/>
    <m/>
    <m/>
    <m/>
    <m/>
    <m/>
    <m/>
    <m/>
    <m/>
    <m/>
    <m/>
    <m/>
    <m/>
    <m/>
    <m/>
    <m/>
    <m/>
    <m/>
    <m/>
    <m/>
    <m/>
    <m/>
    <m/>
    <m/>
    <m/>
    <m/>
    <m/>
    <m/>
    <m/>
    <m/>
    <m/>
  </r>
  <r>
    <x v="1"/>
    <s v="MWR"/>
    <m/>
    <s v="Regarding Prognosis Alerts"/>
    <s v="EASE - West"/>
    <s v="Green - YTS"/>
    <x v="1"/>
    <s v="Tandem, Powerbuilder"/>
    <s v="Tandem"/>
    <s v="James Radtke"/>
    <s v="Christine Moretti"/>
    <s v="Istiyaqahmed Shaikh"/>
    <x v="2"/>
    <x v="10"/>
    <s v="Nov-23"/>
    <x v="0"/>
    <n v="30"/>
    <m/>
    <m/>
    <m/>
    <m/>
    <m/>
    <m/>
    <m/>
    <m/>
    <m/>
    <m/>
    <m/>
    <m/>
    <m/>
    <m/>
    <m/>
    <m/>
    <m/>
    <m/>
    <m/>
    <m/>
    <m/>
    <m/>
    <m/>
    <m/>
    <n v="10"/>
    <n v="10"/>
    <n v="10"/>
    <m/>
    <m/>
    <m/>
    <m/>
    <m/>
    <m/>
    <m/>
  </r>
  <r>
    <x v="0"/>
    <s v="PID"/>
    <n v="7"/>
    <s v="504693 - SecMod SDP W Billing SPI in text field SOFE for 24.02"/>
    <s v="EM"/>
    <m/>
    <x v="1"/>
    <s v="Cobol, DB2"/>
    <s v="WB-SAMW"/>
    <s v="Ruben Rodriguez "/>
    <s v="Muawiah Qaimari"/>
    <s v="Swapnil Patil"/>
    <x v="0"/>
    <x v="11"/>
    <s v="Dec-23"/>
    <x v="1"/>
    <n v="990"/>
    <m/>
    <m/>
    <m/>
    <m/>
    <m/>
    <m/>
    <m/>
    <m/>
    <m/>
    <m/>
    <m/>
    <m/>
    <m/>
    <m/>
    <m/>
    <m/>
    <m/>
    <m/>
    <m/>
    <m/>
    <m/>
    <m/>
    <m/>
    <n v="200"/>
    <n v="230"/>
    <n v="200"/>
    <n v="200"/>
    <n v="160"/>
    <m/>
    <m/>
    <m/>
    <m/>
    <m/>
    <m/>
  </r>
  <r>
    <x v="0"/>
    <s v="PID"/>
    <n v="7"/>
    <s v="504693 - SecMod SDP W Billing SPI in text field SOFE for 24.02"/>
    <s v="SOFE"/>
    <m/>
    <x v="1"/>
    <s v="Cobol, DB2"/>
    <s v="WB-SAMW"/>
    <s v="Ruben Rodriguez "/>
    <s v="Muawiah Qaimari"/>
    <s v="Swapnil Patil"/>
    <x v="0"/>
    <x v="11"/>
    <s v="Dec-23"/>
    <x v="1"/>
    <n v="570"/>
    <m/>
    <m/>
    <m/>
    <m/>
    <m/>
    <m/>
    <m/>
    <m/>
    <m/>
    <m/>
    <m/>
    <m/>
    <m/>
    <m/>
    <m/>
    <m/>
    <m/>
    <m/>
    <m/>
    <m/>
    <m/>
    <m/>
    <m/>
    <n v="120"/>
    <n v="130"/>
    <n v="120"/>
    <n v="100"/>
    <n v="100"/>
    <m/>
    <m/>
    <m/>
    <m/>
    <m/>
    <m/>
  </r>
  <r>
    <x v="0"/>
    <s v="PID"/>
    <m/>
    <s v="504814, 409266, , DDE (TCP2), Credit Card Processing for Bus Accounts using FiS"/>
    <s v="RRS"/>
    <m/>
    <x v="1"/>
    <s v="Cobol, DB2"/>
    <s v="CARE-MF"/>
    <s v="James Koernig"/>
    <s v="Christine Moretti"/>
    <s v="Kushagra Mathur"/>
    <x v="0"/>
    <x v="14"/>
    <s v="Apr-23"/>
    <x v="0"/>
    <n v="60"/>
    <m/>
    <m/>
    <m/>
    <m/>
    <m/>
    <m/>
    <m/>
    <m/>
    <m/>
    <m/>
    <m/>
    <m/>
    <m/>
    <m/>
    <m/>
    <n v="10"/>
    <m/>
    <m/>
    <n v="60"/>
    <m/>
    <m/>
    <m/>
    <m/>
    <m/>
    <m/>
    <m/>
    <m/>
    <m/>
    <m/>
    <m/>
    <m/>
    <m/>
    <m/>
    <m/>
  </r>
  <r>
    <x v="0"/>
    <s v="PID"/>
    <n v="1"/>
    <s v="505734 - EBDB Cloud"/>
    <s v="BOCRIS"/>
    <m/>
    <x v="1"/>
    <s v="Cobol, IMS-DC"/>
    <s v="SE-BILLING"/>
    <s v="Greg Painter"/>
    <s v="Muawiah Qaimari"/>
    <s v="Rudradeep Mandal"/>
    <x v="1"/>
    <x v="11"/>
    <s v="Dec-23"/>
    <x v="0"/>
    <n v="150"/>
    <m/>
    <m/>
    <m/>
    <m/>
    <m/>
    <m/>
    <m/>
    <m/>
    <m/>
    <m/>
    <m/>
    <m/>
    <m/>
    <m/>
    <m/>
    <m/>
    <s v=" "/>
    <s v=" "/>
    <n v="20"/>
    <n v="10"/>
    <n v="10"/>
    <n v="10"/>
    <n v="10"/>
    <n v="20"/>
    <n v="20"/>
    <n v="20"/>
    <n v="20"/>
    <n v="10"/>
    <m/>
    <m/>
    <m/>
    <m/>
    <m/>
    <m/>
  </r>
  <r>
    <x v="0"/>
    <s v="PID"/>
    <m/>
    <s v="ECDW, EDW Snowflak Migration - OOM686"/>
    <s v="EASE - SW"/>
    <s v="Green - Test Only"/>
    <x v="1"/>
    <s v="Tandem, Powerbuilder"/>
    <s v="Tandem"/>
    <s v="James Radtke"/>
    <s v="Christine Moretti"/>
    <s v="Istiyaqahmed Shaikh"/>
    <x v="2"/>
    <x v="10"/>
    <s v="Nov-23"/>
    <x v="0"/>
    <n v="35"/>
    <m/>
    <m/>
    <m/>
    <m/>
    <m/>
    <m/>
    <m/>
    <m/>
    <m/>
    <m/>
    <m/>
    <m/>
    <m/>
    <m/>
    <m/>
    <m/>
    <m/>
    <m/>
    <m/>
    <m/>
    <m/>
    <m/>
    <m/>
    <m/>
    <m/>
    <m/>
    <n v="35"/>
    <m/>
    <m/>
    <m/>
    <m/>
    <m/>
    <m/>
    <m/>
  </r>
  <r>
    <x v="0"/>
    <s v="PID"/>
    <n v="6"/>
    <s v="328680a Vista Mobility"/>
    <s v="CRIS RC-RECON"/>
    <m/>
    <x v="1"/>
    <s v="Assembler"/>
    <s v="SW-CRIS"/>
    <s v="Ruben Rodriguez "/>
    <s v="Muawiah Qaimari"/>
    <s v="Istiyaqahmed Shaikh"/>
    <x v="2"/>
    <x v="5"/>
    <s v="Nov-22"/>
    <x v="0"/>
    <n v="40"/>
    <m/>
    <m/>
    <m/>
    <m/>
    <m/>
    <m/>
    <m/>
    <m/>
    <m/>
    <m/>
    <m/>
    <m/>
    <n v="10"/>
    <n v="20"/>
    <n v="10"/>
    <m/>
    <m/>
    <m/>
    <m/>
    <m/>
    <m/>
    <m/>
    <m/>
    <m/>
    <m/>
    <m/>
    <m/>
    <m/>
    <m/>
    <m/>
    <m/>
    <m/>
    <m/>
    <m/>
  </r>
  <r>
    <x v="0"/>
    <s v="PID"/>
    <n v="4"/>
    <s v="OOM664 - Complete Link Utilization of USOCs effort"/>
    <s v="FSP"/>
    <s v="Green - YTS"/>
    <x v="1"/>
    <s v="Cobol, DB2"/>
    <s v="SW-CRIS"/>
    <s v="Ruben Rodriguez "/>
    <s v="Muawiah Qaimari"/>
    <s v="Istiyaqahmed Shaikh"/>
    <x v="2"/>
    <x v="8"/>
    <s v="TBD"/>
    <x v="1"/>
    <n v="30"/>
    <m/>
    <m/>
    <m/>
    <m/>
    <m/>
    <m/>
    <m/>
    <m/>
    <m/>
    <m/>
    <m/>
    <m/>
    <m/>
    <m/>
    <m/>
    <m/>
    <m/>
    <m/>
    <m/>
    <m/>
    <m/>
    <m/>
    <m/>
    <m/>
    <m/>
    <m/>
    <n v="30"/>
    <m/>
    <m/>
    <m/>
    <m/>
    <m/>
    <m/>
    <m/>
  </r>
  <r>
    <x v="0"/>
    <s v="PID"/>
    <n v="3"/>
    <s v="OOM664 - Complete Link Utilization of USOCs effort"/>
    <s v="ECRIS-CR RSI"/>
    <s v="Green - YTS"/>
    <x v="1"/>
    <s v="Cobol, DB2"/>
    <s v="SW-CRIS"/>
    <s v="Ruben Rodriguez "/>
    <s v="Muawiah Qaimari"/>
    <s v="Istiyaqahmed Shaikh"/>
    <x v="2"/>
    <x v="8"/>
    <s v="TBD"/>
    <x v="1"/>
    <n v="100"/>
    <m/>
    <m/>
    <m/>
    <m/>
    <m/>
    <m/>
    <m/>
    <m/>
    <m/>
    <m/>
    <m/>
    <m/>
    <m/>
    <m/>
    <m/>
    <m/>
    <m/>
    <m/>
    <m/>
    <m/>
    <m/>
    <m/>
    <m/>
    <m/>
    <m/>
    <m/>
    <n v="100"/>
    <m/>
    <m/>
    <m/>
    <m/>
    <m/>
    <m/>
    <m/>
  </r>
  <r>
    <x v="0"/>
    <s v="PID"/>
    <m/>
    <s v="ECDW, EDW Snowflak Migration - OOM686"/>
    <s v="EASE - West"/>
    <s v="Green - Test Only"/>
    <x v="1"/>
    <s v="Tandem, Powerbuilder"/>
    <s v="Tandem"/>
    <s v="James Radtke"/>
    <s v="Christine Moretti"/>
    <s v="Istiyaqahmed Shaikh"/>
    <x v="2"/>
    <x v="10"/>
    <s v="Nov-23"/>
    <x v="0"/>
    <n v="30"/>
    <m/>
    <m/>
    <m/>
    <m/>
    <m/>
    <m/>
    <m/>
    <m/>
    <m/>
    <m/>
    <m/>
    <m/>
    <m/>
    <m/>
    <m/>
    <m/>
    <m/>
    <m/>
    <m/>
    <m/>
    <m/>
    <m/>
    <m/>
    <m/>
    <m/>
    <m/>
    <n v="30"/>
    <m/>
    <m/>
    <m/>
    <m/>
    <m/>
    <m/>
    <m/>
  </r>
  <r>
    <x v="0"/>
    <s v="PID"/>
    <n v="4"/>
    <s v="EDW and ECDW snowflake transformation - impact for legacy wireline applications"/>
    <s v="ADR"/>
    <s v="Green - Impact Analysis &amp; Estimation done."/>
    <x v="1"/>
    <s v="Cobol, DB2"/>
    <s v="SW-CRIS"/>
    <s v="Ruben Rodriguez "/>
    <s v="Muawiah Qaimari"/>
    <s v="Istiyaqahmed Shaikh"/>
    <x v="2"/>
    <x v="11"/>
    <s v="Dec-23"/>
    <x v="0"/>
    <n v="60"/>
    <m/>
    <m/>
    <m/>
    <m/>
    <m/>
    <m/>
    <m/>
    <m/>
    <m/>
    <m/>
    <m/>
    <m/>
    <m/>
    <m/>
    <m/>
    <m/>
    <m/>
    <m/>
    <m/>
    <m/>
    <m/>
    <m/>
    <n v="20"/>
    <n v="15"/>
    <n v="10"/>
    <n v="10"/>
    <n v="10"/>
    <n v="5"/>
    <m/>
    <m/>
    <m/>
    <m/>
    <m/>
    <m/>
  </r>
  <r>
    <x v="0"/>
    <s v="PID"/>
    <n v="4"/>
    <s v="EDW and ECDW snowflake transformation - impact for legacy wireline applications"/>
    <s v="FSP"/>
    <s v="Green - Impact Analysis &amp; Estimation done."/>
    <x v="1"/>
    <s v="Cobol, DB2"/>
    <s v="SW-CRIS"/>
    <s v="Ruben Rodriguez "/>
    <s v="Muawiah Qaimari"/>
    <s v="Istiyaqahmed Shaikh"/>
    <x v="2"/>
    <x v="11"/>
    <s v="Dec-23"/>
    <x v="0"/>
    <n v="30"/>
    <m/>
    <m/>
    <m/>
    <m/>
    <m/>
    <m/>
    <m/>
    <m/>
    <m/>
    <m/>
    <m/>
    <m/>
    <m/>
    <m/>
    <m/>
    <m/>
    <m/>
    <m/>
    <m/>
    <m/>
    <m/>
    <m/>
    <n v="5"/>
    <n v="5"/>
    <n v="5"/>
    <n v="5"/>
    <n v="5"/>
    <n v="5"/>
    <m/>
    <m/>
    <m/>
    <m/>
    <m/>
    <m/>
  </r>
  <r>
    <x v="0"/>
    <s v="PID"/>
    <m/>
    <s v="Terrdata to Snowflake Migration"/>
    <s v="ECRIS-CR RSI"/>
    <s v="Yellow - Impact Analysis &amp; Estimation done. Unavailability of utility to connect from MF to snowflake."/>
    <x v="1"/>
    <s v="Cobol, DB2"/>
    <s v="SW-CRIS"/>
    <s v="Ruben Rodriguez "/>
    <s v="Muawiah Qaimari"/>
    <s v="Istiyaqahmed Shaikh"/>
    <x v="2"/>
    <x v="11"/>
    <m/>
    <x v="0"/>
    <n v="500"/>
    <m/>
    <m/>
    <m/>
    <m/>
    <m/>
    <m/>
    <m/>
    <m/>
    <m/>
    <m/>
    <m/>
    <m/>
    <m/>
    <m/>
    <m/>
    <m/>
    <m/>
    <m/>
    <m/>
    <m/>
    <m/>
    <m/>
    <n v="50"/>
    <n v="100"/>
    <n v="100"/>
    <n v="100"/>
    <n v="100"/>
    <n v="50"/>
    <m/>
    <m/>
    <m/>
    <m/>
    <m/>
    <m/>
  </r>
  <r>
    <x v="0"/>
    <s v="PID"/>
    <n v="6"/>
    <s v="EDW and ECDW snowflake transformation - impact for legacy wireline applications"/>
    <s v="CRIS CASH"/>
    <s v="Green - Impact Analysis &amp; Estimation done."/>
    <x v="1"/>
    <s v="Assembler"/>
    <s v="SW-CRIS"/>
    <s v="Ruben Rodriguez "/>
    <s v="Muawiah Qaimari"/>
    <s v="Istiyaqahmed Shaikh"/>
    <x v="2"/>
    <x v="11"/>
    <s v="Dec-23"/>
    <x v="0"/>
    <n v="480"/>
    <m/>
    <m/>
    <m/>
    <m/>
    <m/>
    <m/>
    <m/>
    <m/>
    <m/>
    <m/>
    <m/>
    <m/>
    <m/>
    <m/>
    <m/>
    <m/>
    <m/>
    <m/>
    <m/>
    <m/>
    <m/>
    <m/>
    <n v="90"/>
    <n v="90"/>
    <n v="100"/>
    <n v="100"/>
    <n v="80"/>
    <n v="20"/>
    <m/>
    <m/>
    <m/>
    <m/>
    <m/>
    <m/>
  </r>
  <r>
    <x v="0"/>
    <s v="PID"/>
    <n v="6"/>
    <s v="EDW and ECDW snowflake transformation - impact for legacy wireline applications"/>
    <s v="CRIS BCAP"/>
    <s v="Green - Impact Analysis &amp; Estimation done."/>
    <x v="1"/>
    <s v="PL1, Assembler"/>
    <s v="SW-CRIS"/>
    <s v="Ruben Rodriguez "/>
    <s v="Muawiah Qaimari"/>
    <s v="Istiyaqahmed Shaikh"/>
    <x v="2"/>
    <x v="11"/>
    <s v="Dec-23"/>
    <x v="0"/>
    <n v="80"/>
    <m/>
    <m/>
    <m/>
    <m/>
    <m/>
    <m/>
    <m/>
    <m/>
    <m/>
    <m/>
    <m/>
    <m/>
    <m/>
    <m/>
    <m/>
    <m/>
    <m/>
    <m/>
    <m/>
    <m/>
    <m/>
    <m/>
    <n v="20"/>
    <n v="20"/>
    <n v="10"/>
    <n v="10"/>
    <n v="10"/>
    <n v="10"/>
    <m/>
    <m/>
    <m/>
    <m/>
    <m/>
    <m/>
  </r>
  <r>
    <x v="0"/>
    <s v="PID"/>
    <n v="6"/>
    <s v="EDW and ECDW snowflake transformation - impact for legacy wireline applications"/>
    <s v="CRIS BILLDAY"/>
    <s v="Green - Impact Analysis &amp; Estimation done."/>
    <x v="1"/>
    <s v="Cobol, IMS-DB"/>
    <s v="SW-CRIS"/>
    <s v="Ruben Rodriguez "/>
    <s v="Muawiah Qaimari"/>
    <s v="Istiyaqahmed Shaikh"/>
    <x v="2"/>
    <x v="11"/>
    <s v="Dec-23"/>
    <x v="0"/>
    <n v="80"/>
    <m/>
    <m/>
    <m/>
    <m/>
    <m/>
    <m/>
    <m/>
    <m/>
    <m/>
    <m/>
    <m/>
    <m/>
    <m/>
    <m/>
    <m/>
    <m/>
    <m/>
    <m/>
    <m/>
    <m/>
    <m/>
    <m/>
    <n v="20"/>
    <n v="20"/>
    <n v="10"/>
    <n v="10"/>
    <n v="10"/>
    <n v="10"/>
    <m/>
    <m/>
    <m/>
    <m/>
    <m/>
    <m/>
  </r>
  <r>
    <x v="0"/>
    <s v="PID"/>
    <n v="6"/>
    <s v="EDW and ECDW snowflake transformation - impact for legacy wireline applications"/>
    <s v="CRIS RC-RECON"/>
    <s v="Green - Impact Analysis &amp; Estimation done."/>
    <x v="1"/>
    <s v="Assembler"/>
    <s v="SW-CRIS"/>
    <s v="Ruben Rodriguez "/>
    <s v="Muawiah Qaimari"/>
    <s v="Istiyaqahmed Shaikh"/>
    <x v="2"/>
    <x v="11"/>
    <s v="Dec-23"/>
    <x v="0"/>
    <n v="160"/>
    <m/>
    <m/>
    <m/>
    <m/>
    <m/>
    <m/>
    <m/>
    <m/>
    <m/>
    <m/>
    <m/>
    <m/>
    <m/>
    <m/>
    <m/>
    <m/>
    <m/>
    <m/>
    <m/>
    <m/>
    <m/>
    <m/>
    <n v="40"/>
    <n v="40"/>
    <n v="30"/>
    <n v="20"/>
    <n v="20"/>
    <n v="10"/>
    <m/>
    <m/>
    <m/>
    <m/>
    <m/>
    <m/>
  </r>
  <r>
    <x v="0"/>
    <s v="PID"/>
    <n v="3"/>
    <s v="EDW and ECDW snowflake transformation - impact for legacy wireline applications"/>
    <s v="InstaRate"/>
    <s v="Green - Impact Analysis &amp; Estimation done."/>
    <x v="1"/>
    <s v="Cobol, DB2"/>
    <s v="SW-CRIS"/>
    <s v="Ruben Rodriguez "/>
    <s v="Muawiah Qaimari"/>
    <s v="Istiyaqahmed Shaikh"/>
    <x v="2"/>
    <x v="11"/>
    <s v="Dec-23"/>
    <x v="0"/>
    <n v="160"/>
    <m/>
    <m/>
    <m/>
    <m/>
    <m/>
    <m/>
    <m/>
    <m/>
    <m/>
    <m/>
    <m/>
    <m/>
    <m/>
    <m/>
    <m/>
    <m/>
    <m/>
    <m/>
    <m/>
    <m/>
    <m/>
    <m/>
    <n v="40"/>
    <n v="40"/>
    <n v="30"/>
    <n v="20"/>
    <n v="20"/>
    <n v="10"/>
    <m/>
    <m/>
    <m/>
    <m/>
    <m/>
    <m/>
  </r>
  <r>
    <x v="1"/>
    <s v="RD"/>
    <n v="4"/>
    <s v="RD1169 SW Calendar SUDV026 2022-2023 (CR-2210-0874)"/>
    <s v="FSP"/>
    <m/>
    <x v="1"/>
    <s v="Cobol, DB2"/>
    <s v="SW-CRIS"/>
    <s v="Ruben Rodriguez "/>
    <s v="Muawiah Qaimari"/>
    <s v="Istiyaqahmed Shaikh"/>
    <x v="2"/>
    <x v="1"/>
    <s v="Dec-22"/>
    <x v="0"/>
    <n v="15"/>
    <m/>
    <m/>
    <m/>
    <m/>
    <m/>
    <m/>
    <m/>
    <m/>
    <m/>
    <m/>
    <m/>
    <m/>
    <m/>
    <m/>
    <m/>
    <n v="15"/>
    <m/>
    <m/>
    <m/>
    <m/>
    <m/>
    <m/>
    <m/>
    <m/>
    <m/>
    <m/>
    <m/>
    <m/>
    <m/>
    <m/>
    <m/>
    <m/>
    <m/>
    <m/>
  </r>
  <r>
    <x v="1"/>
    <s v="RD"/>
    <n v="4"/>
    <s v="RD0017 - San Francisco e911 increase; tar 053 (CR-2210-0883)"/>
    <s v="FSP"/>
    <m/>
    <x v="1"/>
    <s v="Cobol, DB2"/>
    <s v="SW-CRIS"/>
    <s v="Ruben Rodriguez "/>
    <s v="Muawiah Qaimari"/>
    <s v="Istiyaqahmed Shaikh"/>
    <x v="2"/>
    <x v="1"/>
    <s v="Dec-22"/>
    <x v="0"/>
    <n v="10"/>
    <m/>
    <m/>
    <m/>
    <m/>
    <m/>
    <m/>
    <m/>
    <m/>
    <m/>
    <m/>
    <m/>
    <m/>
    <m/>
    <m/>
    <m/>
    <n v="10"/>
    <m/>
    <m/>
    <m/>
    <m/>
    <m/>
    <m/>
    <m/>
    <m/>
    <m/>
    <m/>
    <m/>
    <m/>
    <m/>
    <m/>
    <m/>
    <m/>
    <m/>
    <m/>
  </r>
  <r>
    <x v="1"/>
    <s v="RD"/>
    <n v="4"/>
    <s v="RD0018 Billing and Collection Changes (CR-2209-0633)"/>
    <s v="FSP"/>
    <m/>
    <x v="1"/>
    <s v="Cobol, DB2"/>
    <s v="SW-CRIS"/>
    <s v="Ruben Rodriguez "/>
    <s v="Muawiah Qaimari"/>
    <s v="Istiyaqahmed Shaikh"/>
    <x v="2"/>
    <x v="1"/>
    <s v="Dec-22"/>
    <x v="0"/>
    <n v="40"/>
    <m/>
    <m/>
    <m/>
    <m/>
    <m/>
    <m/>
    <m/>
    <m/>
    <m/>
    <m/>
    <m/>
    <m/>
    <m/>
    <m/>
    <m/>
    <n v="40"/>
    <m/>
    <m/>
    <m/>
    <m/>
    <m/>
    <m/>
    <m/>
    <m/>
    <m/>
    <m/>
    <m/>
    <m/>
    <m/>
    <m/>
    <m/>
    <m/>
    <m/>
    <m/>
  </r>
  <r>
    <x v="1"/>
    <s v="SMB"/>
    <n v="4"/>
    <s v="PMATT 375821 - Migrating STAR and APLUS to Changeman _x000a_Note: Not Committing this project as it cannot be worked upon due to capacity crunch"/>
    <s v="ADR"/>
    <s v="Green - YTS"/>
    <x v="1"/>
    <s v="Cobol, DB2"/>
    <s v="SW-CRIS"/>
    <s v="Ruben Rodriguez "/>
    <s v="Muawiah Qaimari"/>
    <s v="Istiyaqahmed Shaikh"/>
    <x v="2"/>
    <x v="8"/>
    <s v="TBD"/>
    <x v="1"/>
    <n v="50"/>
    <m/>
    <m/>
    <m/>
    <m/>
    <m/>
    <m/>
    <m/>
    <m/>
    <m/>
    <m/>
    <m/>
    <m/>
    <m/>
    <m/>
    <m/>
    <m/>
    <m/>
    <m/>
    <m/>
    <m/>
    <m/>
    <m/>
    <m/>
    <m/>
    <m/>
    <m/>
    <m/>
    <m/>
    <m/>
    <m/>
    <m/>
    <m/>
    <m/>
    <m/>
  </r>
  <r>
    <x v="1"/>
    <s v="SMB"/>
    <n v="4"/>
    <s v="PMATT 375821 - Migrating STAR and APLUS to Changeman _x000a_Note: Not Committing this project as it cannot be worked upon due to capacity crunch"/>
    <s v="FSP"/>
    <s v="Green - YTS"/>
    <x v="1"/>
    <s v="Cobol, DB2"/>
    <s v="SW-CRIS"/>
    <s v="Ruben Rodriguez "/>
    <s v="Muawiah Qaimari"/>
    <s v="Istiyaqahmed Shaikh"/>
    <x v="2"/>
    <x v="8"/>
    <s v="TBD"/>
    <x v="1"/>
    <n v="50"/>
    <m/>
    <m/>
    <m/>
    <m/>
    <m/>
    <m/>
    <m/>
    <m/>
    <m/>
    <m/>
    <m/>
    <m/>
    <m/>
    <m/>
    <m/>
    <m/>
    <m/>
    <m/>
    <m/>
    <m/>
    <m/>
    <m/>
    <m/>
    <m/>
    <m/>
    <m/>
    <m/>
    <m/>
    <m/>
    <m/>
    <m/>
    <m/>
    <m/>
    <m/>
  </r>
  <r>
    <x v="1"/>
    <s v="SMB"/>
    <n v="4"/>
    <s v="PMATT 375821 - Migrating STAR and APLUS to Changeman _x000a_Note: Not Committing this project as it cannot be worked upon due to capacity crunch"/>
    <s v="HB"/>
    <s v="Green - YTS"/>
    <x v="1"/>
    <s v="Cobol, DB2, CICS"/>
    <s v="SW-CRIS"/>
    <s v="Ruben Rodriguez "/>
    <s v="Muawiah Qaimari"/>
    <s v="Istiyaqahmed Shaikh"/>
    <x v="2"/>
    <x v="8"/>
    <s v="TBD"/>
    <x v="1"/>
    <n v="50"/>
    <m/>
    <m/>
    <m/>
    <m/>
    <m/>
    <m/>
    <m/>
    <m/>
    <m/>
    <m/>
    <m/>
    <m/>
    <m/>
    <m/>
    <m/>
    <m/>
    <m/>
    <m/>
    <m/>
    <m/>
    <m/>
    <m/>
    <m/>
    <m/>
    <m/>
    <m/>
    <m/>
    <m/>
    <m/>
    <m/>
    <m/>
    <m/>
    <m/>
    <m/>
  </r>
  <r>
    <x v="1"/>
    <s v="SMB"/>
    <n v="4"/>
    <s v="PMATT 375821 - Migrating STAR and APLUS to Changeman _x000a_Note: Not Committing this project as it cannot be worked upon due to capacity crunch"/>
    <s v="SWHB"/>
    <s v="Green - YTS"/>
    <x v="1"/>
    <s v="Cobol, DB2, CICS"/>
    <s v="SW-CRIS"/>
    <s v="Ruben Rodriguez "/>
    <s v="Muawiah Qaimari"/>
    <s v="Istiyaqahmed Shaikh"/>
    <x v="2"/>
    <x v="8"/>
    <s v="TBD"/>
    <x v="1"/>
    <n v="50"/>
    <m/>
    <m/>
    <m/>
    <m/>
    <m/>
    <m/>
    <m/>
    <m/>
    <m/>
    <m/>
    <m/>
    <m/>
    <m/>
    <m/>
    <m/>
    <m/>
    <m/>
    <m/>
    <m/>
    <m/>
    <m/>
    <m/>
    <m/>
    <m/>
    <m/>
    <m/>
    <m/>
    <m/>
    <m/>
    <m/>
    <m/>
    <m/>
    <m/>
    <m/>
  </r>
  <r>
    <x v="1"/>
    <s v="SMB"/>
    <n v="6"/>
    <s v="PMATT 375821 - Migrating STAR and APLUS to Changeman _x000a_Note: Not Committing this project as it cannot be worked upon due to capacity crunch"/>
    <s v="CRIS BCAP"/>
    <s v="Green - YTS"/>
    <x v="1"/>
    <s v="PL1, Assembler"/>
    <s v="SW-CRIS"/>
    <s v="Ruben Rodriguez "/>
    <s v="Muawiah Qaimari"/>
    <s v="Istiyaqahmed Shaikh"/>
    <x v="2"/>
    <x v="8"/>
    <s v="TBD"/>
    <x v="1"/>
    <n v="50"/>
    <m/>
    <m/>
    <m/>
    <m/>
    <m/>
    <m/>
    <m/>
    <m/>
    <m/>
    <m/>
    <m/>
    <m/>
    <m/>
    <m/>
    <m/>
    <m/>
    <m/>
    <m/>
    <m/>
    <m/>
    <m/>
    <m/>
    <m/>
    <m/>
    <m/>
    <m/>
    <m/>
    <m/>
    <m/>
    <m/>
    <m/>
    <m/>
    <m/>
    <m/>
  </r>
  <r>
    <x v="1"/>
    <s v="SMB"/>
    <n v="6"/>
    <s v="PMATT 375821 - Migrating STAR and APLUS to Changeman _x000a_Note: Not Committing this project as it cannot be worked upon due to capacity crunch"/>
    <s v="CRIS CASH"/>
    <s v="Green - YTS"/>
    <x v="1"/>
    <s v="Assembler"/>
    <s v="SW-CRIS"/>
    <s v="Ruben Rodriguez "/>
    <s v="Muawiah Qaimari"/>
    <s v="Istiyaqahmed Shaikh"/>
    <x v="2"/>
    <x v="8"/>
    <s v="TBD"/>
    <x v="1"/>
    <n v="50"/>
    <m/>
    <m/>
    <m/>
    <m/>
    <m/>
    <m/>
    <m/>
    <m/>
    <m/>
    <m/>
    <m/>
    <m/>
    <m/>
    <m/>
    <m/>
    <m/>
    <m/>
    <m/>
    <m/>
    <m/>
    <m/>
    <m/>
    <m/>
    <m/>
    <m/>
    <m/>
    <m/>
    <m/>
    <m/>
    <m/>
    <m/>
    <m/>
    <m/>
    <m/>
  </r>
  <r>
    <x v="1"/>
    <s v="SMB"/>
    <n v="6"/>
    <s v="PMATT 375821 - Migrating STAR and APLUS to Changeman _x000a_Note: Not Committing this project as it cannot be worked upon due to capacity crunch"/>
    <s v="CRIS RC-RECON"/>
    <s v="Green - YTS"/>
    <x v="1"/>
    <s v="Assembler"/>
    <s v="SW-CRIS"/>
    <s v="Ruben Rodriguez "/>
    <s v="Muawiah Qaimari"/>
    <s v="Istiyaqahmed Shaikh"/>
    <x v="2"/>
    <x v="8"/>
    <s v="TBD"/>
    <x v="1"/>
    <n v="50"/>
    <m/>
    <m/>
    <m/>
    <m/>
    <m/>
    <m/>
    <m/>
    <m/>
    <m/>
    <m/>
    <m/>
    <m/>
    <m/>
    <m/>
    <m/>
    <m/>
    <m/>
    <m/>
    <m/>
    <m/>
    <m/>
    <m/>
    <m/>
    <m/>
    <m/>
    <m/>
    <m/>
    <m/>
    <m/>
    <m/>
    <m/>
    <m/>
    <m/>
    <m/>
  </r>
  <r>
    <x v="1"/>
    <s v="SMB"/>
    <n v="6"/>
    <s v="PMATT 375821 - Migrating STAR and APLUS to Changeman _x000a_Note: Not Committing this project as it cannot be worked upon due to capacity crunch"/>
    <s v="CRIS SO"/>
    <s v="Green - YTS"/>
    <x v="1"/>
    <s v="Cobol, IMS-DB, Assembler"/>
    <s v="SW-CRIS"/>
    <s v="Ruben Rodriguez "/>
    <s v="Muawiah Qaimari"/>
    <s v="Istiyaqahmed Shaikh"/>
    <x v="2"/>
    <x v="8"/>
    <s v="TBD"/>
    <x v="1"/>
    <n v="50"/>
    <m/>
    <m/>
    <m/>
    <m/>
    <m/>
    <m/>
    <m/>
    <m/>
    <m/>
    <m/>
    <m/>
    <m/>
    <m/>
    <m/>
    <m/>
    <m/>
    <m/>
    <m/>
    <m/>
    <m/>
    <m/>
    <m/>
    <m/>
    <m/>
    <m/>
    <m/>
    <m/>
    <m/>
    <m/>
    <m/>
    <m/>
    <m/>
    <m/>
    <m/>
  </r>
  <r>
    <x v="1"/>
    <s v="SMB"/>
    <n v="3"/>
    <s v="PMATT 375821 - Migrating STAR and APLUS to Changeman _x000a_Note: Not Committing this project as it cannot be worked upon due to capacity crunch"/>
    <s v="InstaRate"/>
    <s v="Green - YTS"/>
    <x v="1"/>
    <s v="Cobol, DB2"/>
    <s v="SW-CRIS"/>
    <s v="Ruben Rodriguez "/>
    <s v="Muawiah Qaimari"/>
    <s v="Istiyaqahmed Shaikh"/>
    <x v="2"/>
    <x v="8"/>
    <s v="TBD"/>
    <x v="1"/>
    <n v="50"/>
    <m/>
    <m/>
    <m/>
    <m/>
    <m/>
    <m/>
    <m/>
    <m/>
    <m/>
    <m/>
    <m/>
    <m/>
    <m/>
    <m/>
    <m/>
    <m/>
    <m/>
    <m/>
    <m/>
    <m/>
    <m/>
    <m/>
    <m/>
    <m/>
    <m/>
    <m/>
    <m/>
    <m/>
    <m/>
    <m/>
    <m/>
    <m/>
    <m/>
    <m/>
  </r>
  <r>
    <x v="1"/>
    <s v="SMB"/>
    <n v="3"/>
    <s v="PMATT 375821 - Migrating STAR and APLUS to Changeman _x000a_Note: Not Committing this project as it cannot be worked upon due to capacity crunch"/>
    <s v="ECRIS-CR RSI"/>
    <s v="Green - YTS"/>
    <x v="1"/>
    <s v="Cobol, DB2"/>
    <s v="SW-CRIS"/>
    <s v="Ruben Rodriguez "/>
    <s v="Muawiah Qaimari"/>
    <s v="Istiyaqahmed Shaikh"/>
    <x v="2"/>
    <x v="8"/>
    <s v="TBD"/>
    <x v="1"/>
    <n v="50"/>
    <m/>
    <m/>
    <m/>
    <m/>
    <m/>
    <m/>
    <m/>
    <m/>
    <m/>
    <m/>
    <m/>
    <m/>
    <m/>
    <m/>
    <m/>
    <m/>
    <m/>
    <m/>
    <m/>
    <m/>
    <m/>
    <m/>
    <m/>
    <m/>
    <m/>
    <m/>
    <m/>
    <m/>
    <m/>
    <m/>
    <m/>
    <m/>
    <m/>
    <m/>
  </r>
  <r>
    <x v="1"/>
    <s v="SMB"/>
    <n v="3"/>
    <s v="PMATT 375821 - Migrating STAR and APLUS to Changeman _x000a_Note: Not Committing this project as it cannot be worked upon due to capacity crunch"/>
    <s v="Miscellaneous Rating"/>
    <s v="Green - YTS"/>
    <x v="1"/>
    <s v="Cobol, DB2"/>
    <s v="SW-CRIS"/>
    <s v="Ruben Rodriguez "/>
    <s v="Muawiah Qaimari"/>
    <s v="Istiyaqahmed Shaikh"/>
    <x v="2"/>
    <x v="8"/>
    <s v="TBD"/>
    <x v="1"/>
    <n v="50"/>
    <m/>
    <m/>
    <m/>
    <m/>
    <m/>
    <m/>
    <m/>
    <m/>
    <m/>
    <m/>
    <m/>
    <m/>
    <m/>
    <m/>
    <m/>
    <m/>
    <m/>
    <m/>
    <m/>
    <m/>
    <m/>
    <m/>
    <m/>
    <m/>
    <m/>
    <m/>
    <m/>
    <m/>
    <m/>
    <m/>
    <m/>
    <m/>
    <m/>
    <m/>
  </r>
  <r>
    <x v="1"/>
    <s v="SMB"/>
    <n v="6"/>
    <s v="PMATT 375821 - Migrating STAR and APLUS to Changeman _x000a_Note: Not Committing this project as it cannot be worked upon due to capacity crunch"/>
    <s v="CRIS BILLDAY"/>
    <s v="Green - YTS"/>
    <x v="1"/>
    <s v="Cobol, IMS-DB"/>
    <s v="SW-CRIS"/>
    <s v="Ruben Rodriguez "/>
    <s v="Muawiah Qaimari"/>
    <s v="Istiyaqahmed Shaikh"/>
    <x v="2"/>
    <x v="8"/>
    <s v="TBD"/>
    <x v="1"/>
    <n v="50"/>
    <m/>
    <m/>
    <m/>
    <m/>
    <m/>
    <m/>
    <m/>
    <m/>
    <m/>
    <m/>
    <m/>
    <m/>
    <m/>
    <m/>
    <m/>
    <m/>
    <m/>
    <m/>
    <m/>
    <m/>
    <m/>
    <m/>
    <m/>
    <m/>
    <m/>
    <m/>
    <m/>
    <m/>
    <m/>
    <m/>
    <m/>
    <m/>
    <m/>
    <m/>
  </r>
  <r>
    <x v="1"/>
    <s v="SMB"/>
    <n v="6"/>
    <s v="PMATT 375821 - Migrating STAR and APLUS to Changeman _x000a_Note: Not Committing this project as it cannot be worked upon due to capacity crunch"/>
    <s v="CRIS ADST"/>
    <s v="Green - YTS"/>
    <x v="1"/>
    <s v="Cobol, IMS-DB"/>
    <s v="SW-CRIS"/>
    <s v="Ruben Rodriguez "/>
    <s v="Muawiah Qaimari"/>
    <s v="Istiyaqahmed Shaikh"/>
    <x v="2"/>
    <x v="8"/>
    <s v="TBD"/>
    <x v="1"/>
    <n v="50"/>
    <m/>
    <m/>
    <m/>
    <m/>
    <m/>
    <m/>
    <m/>
    <m/>
    <m/>
    <m/>
    <m/>
    <m/>
    <m/>
    <m/>
    <m/>
    <m/>
    <m/>
    <m/>
    <m/>
    <m/>
    <m/>
    <m/>
    <m/>
    <m/>
    <m/>
    <m/>
    <m/>
    <m/>
    <m/>
    <m/>
    <m/>
    <m/>
    <m/>
    <m/>
  </r>
  <r>
    <x v="1"/>
    <s v="MWR"/>
    <n v="4"/>
    <s v="MWR R23.06 SECB Lib and Env Setup"/>
    <s v="ADR"/>
    <s v="Yellow - WorkBench Panel used for CT Extract process isn't working as BAU. Work around identified (which is time consuming) to build libraries/environment."/>
    <x v="1"/>
    <s v="Cobol, DB2"/>
    <s v="SW-CRIS"/>
    <s v="Ruben Rodriguez "/>
    <s v="Muawiah Qaimari"/>
    <s v="Istiyaqahmed Shaikh"/>
    <x v="2"/>
    <x v="18"/>
    <s v="Jun-23"/>
    <x v="0"/>
    <n v="296"/>
    <m/>
    <m/>
    <m/>
    <m/>
    <m/>
    <m/>
    <m/>
    <m/>
    <m/>
    <m/>
    <m/>
    <m/>
    <m/>
    <m/>
    <m/>
    <m/>
    <m/>
    <n v="40"/>
    <n v="80"/>
    <n v="80"/>
    <n v="50"/>
    <n v="46"/>
    <m/>
    <m/>
    <m/>
    <m/>
    <m/>
    <m/>
    <m/>
    <m/>
    <m/>
    <m/>
    <m/>
    <m/>
  </r>
  <r>
    <x v="1"/>
    <s v="MWR"/>
    <n v="6"/>
    <s v="Management Class Change for ACTIVELOG file"/>
    <s v="CRIS CASH"/>
    <s v="Green"/>
    <x v="1"/>
    <s v="Assembler"/>
    <s v="SW-CRIS"/>
    <s v="Ruben Rodriguez "/>
    <s v="Muawiah Qaimari"/>
    <s v="Istiyaqahmed Shaikh"/>
    <x v="2"/>
    <x v="13"/>
    <s v="Jan-23"/>
    <x v="0"/>
    <n v="100"/>
    <m/>
    <m/>
    <m/>
    <m/>
    <m/>
    <m/>
    <m/>
    <m/>
    <m/>
    <m/>
    <m/>
    <m/>
    <m/>
    <m/>
    <n v="25"/>
    <n v="50"/>
    <n v="25"/>
    <m/>
    <m/>
    <m/>
    <m/>
    <m/>
    <m/>
    <m/>
    <m/>
    <m/>
    <m/>
    <m/>
    <m/>
    <m/>
    <m/>
    <m/>
    <m/>
    <m/>
  </r>
  <r>
    <x v="1"/>
    <s v="MWR"/>
    <n v="4"/>
    <s v="Multiple MWRs created - Nov'22 Dallas 2022 MIT Mainframe DR exercise"/>
    <s v="ADR"/>
    <m/>
    <x v="1"/>
    <s v="Cobol, DB2"/>
    <s v="SW-CRIS"/>
    <s v="Ruben Rodriguez "/>
    <s v="Muawiah Qaimari"/>
    <s v="Istiyaqahmed Shaikh"/>
    <x v="2"/>
    <x v="5"/>
    <s v="Nov-22"/>
    <x v="0"/>
    <n v="323"/>
    <m/>
    <m/>
    <m/>
    <m/>
    <m/>
    <m/>
    <m/>
    <m/>
    <m/>
    <m/>
    <m/>
    <m/>
    <m/>
    <m/>
    <n v="323"/>
    <m/>
    <m/>
    <m/>
    <m/>
    <m/>
    <m/>
    <m/>
    <m/>
    <m/>
    <m/>
    <m/>
    <m/>
    <m/>
    <m/>
    <m/>
    <m/>
    <m/>
    <m/>
    <m/>
  </r>
  <r>
    <x v="1"/>
    <s v="MWR"/>
    <n v="4"/>
    <s v="2005517 - CRIS SW Billing BPP2 DataServe Refresh Automation (ADR)    "/>
    <s v="ADR"/>
    <m/>
    <x v="1"/>
    <s v="Cobol, DB2"/>
    <s v="SW-CRIS"/>
    <s v="Ruben Rodriguez "/>
    <s v="Muawiah Qaimari"/>
    <s v="Istiyaqahmed Shaikh"/>
    <x v="2"/>
    <x v="1"/>
    <s v="Dec-22"/>
    <x v="0"/>
    <n v="100"/>
    <m/>
    <m/>
    <m/>
    <m/>
    <m/>
    <m/>
    <m/>
    <m/>
    <m/>
    <m/>
    <m/>
    <m/>
    <m/>
    <m/>
    <n v="50"/>
    <n v="50"/>
    <m/>
    <m/>
    <m/>
    <m/>
    <m/>
    <m/>
    <m/>
    <m/>
    <m/>
    <m/>
    <m/>
    <m/>
    <m/>
    <m/>
    <m/>
    <m/>
    <m/>
    <m/>
  </r>
  <r>
    <x v="1"/>
    <s v="MWR"/>
    <n v="4"/>
    <s v="2005518 - CRIS SW Billing BPP2 DataServe Refresh Automation (FSP)    "/>
    <s v="FSP"/>
    <m/>
    <x v="1"/>
    <s v="Cobol, DB2"/>
    <s v="SW-CRIS"/>
    <s v="Ruben Rodriguez "/>
    <s v="Muawiah Qaimari"/>
    <s v="Istiyaqahmed Shaikh"/>
    <x v="2"/>
    <x v="1"/>
    <s v="Dec-22"/>
    <x v="0"/>
    <n v="100"/>
    <m/>
    <m/>
    <m/>
    <m/>
    <m/>
    <m/>
    <m/>
    <m/>
    <m/>
    <m/>
    <m/>
    <m/>
    <m/>
    <m/>
    <n v="50"/>
    <n v="50"/>
    <m/>
    <m/>
    <m/>
    <m/>
    <m/>
    <m/>
    <m/>
    <m/>
    <m/>
    <m/>
    <m/>
    <m/>
    <m/>
    <m/>
    <m/>
    <m/>
    <m/>
    <m/>
  </r>
  <r>
    <x v="1"/>
    <s v="MWR"/>
    <n v="4"/>
    <s v="xxxxx - R23.02 SECB LC700 Libraries creation &amp; various Environment creations (ADR)"/>
    <s v="ADR"/>
    <s v="Green"/>
    <x v="1"/>
    <s v="Cobol, DB2"/>
    <s v="SW-CRIS"/>
    <s v="Ruben Rodriguez "/>
    <s v="Muawiah Qaimari"/>
    <s v="Istiyaqahmed Shaikh"/>
    <x v="2"/>
    <x v="2"/>
    <s v="Feb-23"/>
    <x v="1"/>
    <n v="148"/>
    <m/>
    <m/>
    <m/>
    <m/>
    <m/>
    <m/>
    <m/>
    <m/>
    <m/>
    <m/>
    <m/>
    <m/>
    <m/>
    <m/>
    <n v="133"/>
    <n v="5"/>
    <n v="5"/>
    <n v="5"/>
    <m/>
    <m/>
    <m/>
    <m/>
    <m/>
    <m/>
    <m/>
    <m/>
    <m/>
    <m/>
    <m/>
    <m/>
    <m/>
    <m/>
    <m/>
    <m/>
  </r>
  <r>
    <x v="1"/>
    <s v="MWR"/>
    <n v="4"/>
    <s v="xxxxx - R23.02 SECB LC700 Libraries creation &amp; various Environment creations (FSP)"/>
    <s v="FSP"/>
    <s v="Green"/>
    <x v="1"/>
    <s v="Cobol, DB2"/>
    <s v="SW-CRIS"/>
    <s v="Ruben Rodriguez "/>
    <s v="Muawiah Qaimari"/>
    <s v="Istiyaqahmed Shaikh"/>
    <x v="2"/>
    <x v="2"/>
    <s v="Feb-23"/>
    <x v="1"/>
    <n v="148"/>
    <m/>
    <m/>
    <m/>
    <m/>
    <m/>
    <m/>
    <m/>
    <m/>
    <m/>
    <m/>
    <m/>
    <m/>
    <m/>
    <m/>
    <n v="133"/>
    <n v="5"/>
    <n v="5"/>
    <n v="5"/>
    <m/>
    <m/>
    <m/>
    <m/>
    <m/>
    <m/>
    <m/>
    <m/>
    <m/>
    <m/>
    <m/>
    <m/>
    <m/>
    <m/>
    <m/>
    <m/>
  </r>
  <r>
    <x v="1"/>
    <s v="MWR"/>
    <n v="3"/>
    <s v="xxxxx - R23.02 - Env Setup"/>
    <s v="ECRIS-CR RSI"/>
    <s v="Green"/>
    <x v="1"/>
    <s v="Cobol, DB2"/>
    <s v="SW-CRIS"/>
    <s v="Ruben Rodriguez "/>
    <s v="Muawiah Qaimari"/>
    <s v="Istiyaqahmed Shaikh"/>
    <x v="2"/>
    <x v="2"/>
    <s v="Feb-23"/>
    <x v="0"/>
    <n v="60"/>
    <m/>
    <m/>
    <m/>
    <m/>
    <m/>
    <m/>
    <m/>
    <m/>
    <m/>
    <m/>
    <m/>
    <m/>
    <m/>
    <m/>
    <n v="30"/>
    <n v="20"/>
    <n v="5"/>
    <n v="5"/>
    <m/>
    <m/>
    <m/>
    <m/>
    <m/>
    <m/>
    <m/>
    <m/>
    <m/>
    <m/>
    <m/>
    <m/>
    <m/>
    <m/>
    <m/>
    <m/>
  </r>
  <r>
    <x v="1"/>
    <s v="MWR"/>
    <n v="4"/>
    <s v="MCI Data to Downstream application"/>
    <s v="FSP"/>
    <m/>
    <x v="1"/>
    <s v="Cobol, DB2"/>
    <s v="SW-CRIS"/>
    <s v="Ruben Rodriguez "/>
    <s v="Muawiah Qaimari"/>
    <s v="Istiyaqahmed Shaikh"/>
    <x v="2"/>
    <x v="1"/>
    <s v="Dec-22"/>
    <x v="0"/>
    <n v="50"/>
    <m/>
    <m/>
    <m/>
    <m/>
    <m/>
    <m/>
    <m/>
    <m/>
    <m/>
    <m/>
    <m/>
    <m/>
    <m/>
    <n v="30"/>
    <n v="10"/>
    <n v="10"/>
    <m/>
    <m/>
    <m/>
    <m/>
    <m/>
    <m/>
    <m/>
    <m/>
    <m/>
    <m/>
    <m/>
    <m/>
    <m/>
    <m/>
    <m/>
    <m/>
    <m/>
    <m/>
  </r>
  <r>
    <x v="0"/>
    <s v="PID"/>
    <m/>
    <s v="AT&amp;T Global Logon authentication cookie is sunsetting!"/>
    <s v="ATTM SMRT"/>
    <m/>
    <x v="0"/>
    <s v="Java"/>
    <s v="MA-SOAP"/>
    <s v="James Radtke"/>
    <s v="Christine Moretti"/>
    <s v="Ankita Mittal"/>
    <x v="3"/>
    <x v="3"/>
    <s v="On hold"/>
    <x v="1"/>
    <n v="200"/>
    <m/>
    <m/>
    <m/>
    <m/>
    <m/>
    <m/>
    <m/>
    <m/>
    <m/>
    <m/>
    <m/>
    <s v=" "/>
    <s v=" "/>
    <s v=" "/>
    <s v=" "/>
    <s v=" "/>
    <s v=" "/>
    <m/>
    <m/>
    <m/>
    <m/>
    <m/>
    <m/>
    <m/>
    <m/>
    <m/>
    <m/>
    <m/>
    <m/>
    <m/>
    <m/>
    <m/>
    <m/>
    <m/>
  </r>
  <r>
    <x v="0"/>
    <s v="PID"/>
    <m/>
    <s v="GAL Cookie replacement - OIDC for Galaxy"/>
    <s v="GALAXY ACS"/>
    <m/>
    <x v="0"/>
    <s v="Java"/>
    <s v="Gal-SAF"/>
    <s v="James Koernig"/>
    <s v="Christine Moretti"/>
    <s v="Tushar Vispute"/>
    <x v="3"/>
    <x v="9"/>
    <s v="Aug-22"/>
    <x v="1"/>
    <n v="320"/>
    <m/>
    <m/>
    <m/>
    <m/>
    <m/>
    <m/>
    <m/>
    <m/>
    <m/>
    <m/>
    <m/>
    <s v=" "/>
    <s v=" "/>
    <s v=" "/>
    <s v=" "/>
    <m/>
    <s v=" "/>
    <m/>
    <m/>
    <m/>
    <m/>
    <m/>
    <m/>
    <m/>
    <m/>
    <m/>
    <m/>
    <m/>
    <m/>
    <m/>
    <m/>
    <m/>
    <m/>
    <m/>
  </r>
  <r>
    <x v="0"/>
    <s v="PID"/>
    <m/>
    <s v="BIS transformation (Test Only)"/>
    <s v="RNS"/>
    <m/>
    <x v="0"/>
    <s v="C, C++"/>
    <s v="Freedom C Apps"/>
    <s v="James Koernig"/>
    <s v="Christine Moretti"/>
    <s v="Tushar Vispute"/>
    <x v="3"/>
    <x v="9"/>
    <s v="Aug-22"/>
    <x v="1"/>
    <n v="240"/>
    <m/>
    <m/>
    <m/>
    <m/>
    <m/>
    <m/>
    <m/>
    <m/>
    <m/>
    <m/>
    <n v="120"/>
    <n v="120"/>
    <s v=" "/>
    <s v=" "/>
    <s v=" "/>
    <m/>
    <s v=" "/>
    <m/>
    <m/>
    <m/>
    <m/>
    <m/>
    <m/>
    <m/>
    <m/>
    <m/>
    <m/>
    <m/>
    <m/>
    <m/>
    <m/>
    <m/>
    <m/>
    <m/>
  </r>
  <r>
    <x v="0"/>
    <s v="PID"/>
    <m/>
    <s v="DSAPDDI (MF-Mid Range)"/>
    <s v="RNS"/>
    <m/>
    <x v="0"/>
    <s v="C, C++"/>
    <s v="Freedom C Apps"/>
    <s v="James Koernig"/>
    <s v="Christine Moretti"/>
    <s v="Tushar Vispute"/>
    <x v="3"/>
    <x v="3"/>
    <s v="On hold"/>
    <x v="1"/>
    <n v="800"/>
    <m/>
    <m/>
    <m/>
    <m/>
    <m/>
    <m/>
    <m/>
    <m/>
    <m/>
    <m/>
    <m/>
    <s v=" "/>
    <s v=" "/>
    <s v=" "/>
    <s v=" "/>
    <s v=" "/>
    <s v=" "/>
    <m/>
    <m/>
    <m/>
    <m/>
    <m/>
    <m/>
    <m/>
    <m/>
    <m/>
    <m/>
    <m/>
    <m/>
    <m/>
    <m/>
    <m/>
    <m/>
    <m/>
  </r>
  <r>
    <x v="0"/>
    <s v="PID"/>
    <m/>
    <s v="FL 562 NPA Overlay with 728"/>
    <s v="RNS"/>
    <s v="Completed "/>
    <x v="0"/>
    <s v="C, C++"/>
    <s v="Freedom C Apps"/>
    <s v="James Koernig"/>
    <s v="Christine Moretti"/>
    <s v="Tushar Vispute"/>
    <x v="3"/>
    <x v="13"/>
    <s v="Jan-23"/>
    <x v="0"/>
    <n v="130"/>
    <m/>
    <m/>
    <m/>
    <m/>
    <m/>
    <m/>
    <m/>
    <m/>
    <m/>
    <m/>
    <m/>
    <s v=" "/>
    <s v=" "/>
    <s v=" "/>
    <s v=" "/>
    <s v=" "/>
    <s v=" "/>
    <m/>
    <m/>
    <m/>
    <m/>
    <m/>
    <m/>
    <m/>
    <m/>
    <m/>
    <m/>
    <m/>
    <m/>
    <m/>
    <m/>
    <m/>
    <m/>
    <m/>
  </r>
  <r>
    <x v="0"/>
    <s v="PID"/>
    <m/>
    <s v="Legacy Order Blocking Phase 2"/>
    <s v="RNS"/>
    <s v="Completed "/>
    <x v="0"/>
    <s v="C, C++"/>
    <s v="Freedom C Apps"/>
    <s v="James Koernig"/>
    <s v="Christine Moretti"/>
    <s v="Tushar Vispute"/>
    <x v="3"/>
    <x v="17"/>
    <s v="Mar-23"/>
    <x v="0"/>
    <n v="2200"/>
    <m/>
    <m/>
    <m/>
    <m/>
    <m/>
    <m/>
    <m/>
    <m/>
    <m/>
    <m/>
    <m/>
    <n v="0"/>
    <n v="0"/>
    <n v="440"/>
    <n v="440"/>
    <n v="350"/>
    <n v="350"/>
    <n v="350"/>
    <n v="350"/>
    <m/>
    <m/>
    <m/>
    <m/>
    <m/>
    <m/>
    <m/>
    <m/>
    <m/>
    <m/>
    <m/>
    <m/>
    <m/>
    <m/>
    <m/>
  </r>
  <r>
    <x v="0"/>
    <s v="PID"/>
    <m/>
    <s v="PID  504548/401127a - CAPM-EOSL Finish U2L Migration"/>
    <s v="RNS"/>
    <m/>
    <x v="0"/>
    <s v="C, C++"/>
    <s v="Freedom C Apps"/>
    <s v="James Koernig"/>
    <s v="Christine Moretti"/>
    <s v="Tushar Vispute"/>
    <x v="3"/>
    <x v="3"/>
    <s v="On hold"/>
    <x v="1"/>
    <n v="60"/>
    <m/>
    <m/>
    <m/>
    <m/>
    <m/>
    <m/>
    <m/>
    <m/>
    <m/>
    <m/>
    <m/>
    <s v=" "/>
    <s v=" "/>
    <s v=" "/>
    <s v=" "/>
    <s v=" "/>
    <s v=" "/>
    <m/>
    <m/>
    <m/>
    <m/>
    <m/>
    <m/>
    <m/>
    <m/>
    <m/>
    <m/>
    <m/>
    <m/>
    <m/>
    <m/>
    <m/>
    <m/>
    <m/>
  </r>
  <r>
    <x v="0"/>
    <s v="PID"/>
    <m/>
    <s v="PID 405096 FIRST-ASSET and Agent Desktops(Telco Authorization)"/>
    <s v="RNS"/>
    <m/>
    <x v="0"/>
    <s v="C, C++"/>
    <s v="Freedom C Apps"/>
    <s v="James Koernig"/>
    <s v="Christine Moretti"/>
    <s v="Tushar Vispute"/>
    <x v="3"/>
    <x v="3"/>
    <s v="On hold"/>
    <x v="1"/>
    <s v="TBD"/>
    <m/>
    <m/>
    <m/>
    <m/>
    <m/>
    <m/>
    <m/>
    <m/>
    <m/>
    <m/>
    <m/>
    <s v=" "/>
    <s v=" "/>
    <s v=" "/>
    <s v=" "/>
    <s v=" "/>
    <s v=" "/>
    <m/>
    <m/>
    <m/>
    <m/>
    <m/>
    <m/>
    <m/>
    <m/>
    <m/>
    <m/>
    <m/>
    <m/>
    <m/>
    <m/>
    <m/>
    <m/>
    <m/>
  </r>
  <r>
    <x v="0"/>
    <s v="PID"/>
    <m/>
    <s v="SPI SOCS (Encryption/Description)"/>
    <s v="RNS"/>
    <m/>
    <x v="0"/>
    <s v="C, C++"/>
    <s v="Freedom C Apps"/>
    <s v="James Koernig"/>
    <s v="Christine Moretti"/>
    <s v="Tushar Vispute"/>
    <x v="3"/>
    <x v="3"/>
    <s v="On hold"/>
    <x v="1"/>
    <n v="960"/>
    <m/>
    <m/>
    <m/>
    <m/>
    <m/>
    <m/>
    <m/>
    <m/>
    <m/>
    <m/>
    <m/>
    <s v=" "/>
    <s v=" "/>
    <s v=" "/>
    <s v=" "/>
    <s v=" "/>
    <s v=" "/>
    <m/>
    <m/>
    <m/>
    <m/>
    <m/>
    <m/>
    <m/>
    <m/>
    <m/>
    <m/>
    <m/>
    <m/>
    <m/>
    <m/>
    <m/>
    <m/>
    <m/>
  </r>
  <r>
    <x v="0"/>
    <s v="PID"/>
    <m/>
    <s v="Unix to Unix upgrade - RNS"/>
    <s v="RNS"/>
    <m/>
    <x v="0"/>
    <s v="C, C++"/>
    <s v="Freedom C Apps"/>
    <s v="James Koernig"/>
    <s v="Christine Moretti"/>
    <s v="Tushar Vispute"/>
    <x v="3"/>
    <x v="11"/>
    <s v="Dec-23"/>
    <x v="1"/>
    <n v="5760"/>
    <m/>
    <m/>
    <m/>
    <m/>
    <m/>
    <m/>
    <m/>
    <m/>
    <m/>
    <m/>
    <m/>
    <s v=" "/>
    <s v=" "/>
    <s v=" "/>
    <s v=" "/>
    <s v=" "/>
    <s v=" "/>
    <m/>
    <m/>
    <m/>
    <m/>
    <m/>
    <m/>
    <m/>
    <m/>
    <m/>
    <m/>
    <m/>
    <m/>
    <m/>
    <m/>
    <m/>
    <m/>
    <m/>
  </r>
  <r>
    <x v="0"/>
    <s v="PID"/>
    <m/>
    <s v="GAL Cookie replacement - OIDC for Safari"/>
    <s v="SAFARI-MR"/>
    <m/>
    <x v="0"/>
    <s v="Java"/>
    <s v="Gal-SAF"/>
    <s v="James Koernig"/>
    <s v="Christine Moretti"/>
    <s v="Tushar Vispute"/>
    <x v="3"/>
    <x v="9"/>
    <s v="Aug-22"/>
    <x v="1"/>
    <n v="320"/>
    <m/>
    <m/>
    <m/>
    <m/>
    <m/>
    <m/>
    <m/>
    <m/>
    <m/>
    <m/>
    <m/>
    <s v=" "/>
    <s v=" "/>
    <s v=" "/>
    <s v=" "/>
    <m/>
    <s v=" "/>
    <m/>
    <m/>
    <m/>
    <m/>
    <m/>
    <m/>
    <m/>
    <m/>
    <m/>
    <m/>
    <m/>
    <m/>
    <m/>
    <m/>
    <m/>
    <m/>
    <m/>
  </r>
  <r>
    <x v="1"/>
    <s v="Application Support"/>
    <n v="2"/>
    <s v="Production Support, Health Checkup, Interface Issues handling and follow ups, "/>
    <s v="GRP-Gal-SAF"/>
    <s v="Green"/>
    <x v="0"/>
    <s v="Java"/>
    <s v="Gal-SAF"/>
    <s v="James Koernig"/>
    <s v="Christine Moretti"/>
    <s v="Tushar Vispute"/>
    <x v="3"/>
    <x v="0"/>
    <s v="Ongoing"/>
    <x v="0"/>
    <m/>
    <m/>
    <m/>
    <m/>
    <m/>
    <m/>
    <m/>
    <m/>
    <m/>
    <m/>
    <m/>
    <m/>
    <n v="180"/>
    <n v="180"/>
    <s v=" "/>
    <s v=" "/>
    <s v=" "/>
    <n v="50"/>
    <n v="50"/>
    <n v="50"/>
    <n v="50"/>
    <n v="50"/>
    <n v="50"/>
    <n v="50"/>
    <n v="50"/>
    <n v="50"/>
    <m/>
    <m/>
    <m/>
    <m/>
    <m/>
    <m/>
    <m/>
    <m/>
    <m/>
  </r>
  <r>
    <x v="0"/>
    <s v="PID"/>
    <m/>
    <s v="Move Ticketing functionality from ATTM CRM to LS CRM"/>
    <s v="SOAP"/>
    <s v="NA, Project was cancelled as SOAP is moving to cloud without ATTM CRM as its interface"/>
    <x v="0"/>
    <s v="Java"/>
    <s v="MA-SOAP"/>
    <s v="James Radtke"/>
    <s v="Christine Moretti"/>
    <s v="Ankita Mittal"/>
    <x v="3"/>
    <x v="15"/>
    <s v="May-23"/>
    <x v="1"/>
    <n v="400"/>
    <m/>
    <m/>
    <m/>
    <m/>
    <m/>
    <m/>
    <m/>
    <m/>
    <m/>
    <m/>
    <m/>
    <s v=" "/>
    <s v=" "/>
    <s v=" "/>
    <s v=" "/>
    <s v=" "/>
    <s v=" "/>
    <m/>
    <m/>
    <m/>
    <m/>
    <m/>
    <m/>
    <m/>
    <m/>
    <m/>
    <m/>
    <m/>
    <m/>
    <m/>
    <m/>
    <m/>
    <m/>
    <m/>
  </r>
  <r>
    <x v="0"/>
    <s v="PID"/>
    <m/>
    <s v="DCC RET 8716 CX0448 EMBUS ESB (PMT 500347 / PID 403741)"/>
    <s v="RNS"/>
    <s v="Completed"/>
    <x v="0"/>
    <s v="C, C++"/>
    <s v="Freedom C Apps"/>
    <s v="James Koernig"/>
    <s v="Christine Moretti"/>
    <s v="Tushar Vispute"/>
    <x v="3"/>
    <x v="14"/>
    <s v="Apr-23"/>
    <x v="0"/>
    <n v="300"/>
    <m/>
    <m/>
    <m/>
    <m/>
    <m/>
    <m/>
    <m/>
    <m/>
    <m/>
    <m/>
    <m/>
    <s v=" "/>
    <s v=" "/>
    <s v=" "/>
    <s v=" "/>
    <s v=" "/>
    <s v=" "/>
    <n v="200"/>
    <n v="100"/>
    <m/>
    <m/>
    <m/>
    <m/>
    <m/>
    <m/>
    <m/>
    <m/>
    <m/>
    <m/>
    <m/>
    <m/>
    <m/>
    <m/>
    <m/>
  </r>
  <r>
    <x v="0"/>
    <s v="PID"/>
    <n v="1"/>
    <s v="SOAP PMT - 503122 &amp; PID - 325140ba - Modernization"/>
    <s v="SOAP"/>
    <s v="On Track"/>
    <x v="0"/>
    <s v="Java"/>
    <s v="MA-SOAP"/>
    <s v="James Radtke"/>
    <s v="Christine Moretti"/>
    <s v="Ankita Mittal"/>
    <x v="3"/>
    <x v="15"/>
    <s v="May-23"/>
    <x v="0"/>
    <n v="5800"/>
    <m/>
    <m/>
    <m/>
    <m/>
    <m/>
    <m/>
    <m/>
    <m/>
    <m/>
    <m/>
    <m/>
    <s v=" "/>
    <s v=" "/>
    <s v=" "/>
    <s v=" "/>
    <m/>
    <m/>
    <n v="360"/>
    <n v="360"/>
    <n v="180"/>
    <n v="180"/>
    <m/>
    <m/>
    <m/>
    <m/>
    <m/>
    <m/>
    <m/>
    <m/>
    <m/>
    <m/>
    <m/>
    <m/>
    <m/>
  </r>
  <r>
    <x v="0"/>
    <s v="PID"/>
    <m/>
    <s v="AT&amp;T Global Logon authentication cookie is sunsetting!"/>
    <s v="UC DID"/>
    <m/>
    <x v="0"/>
    <s v="Java"/>
    <s v="MA-SOAP"/>
    <s v="James Radtke"/>
    <s v="Christine Moretti"/>
    <s v="Ankita Mittal"/>
    <x v="3"/>
    <x v="3"/>
    <s v="On hold"/>
    <x v="1"/>
    <n v="200"/>
    <m/>
    <m/>
    <m/>
    <m/>
    <m/>
    <m/>
    <m/>
    <m/>
    <m/>
    <m/>
    <m/>
    <s v=" "/>
    <s v=" "/>
    <s v=" "/>
    <s v=" "/>
    <s v=" "/>
    <s v=" "/>
    <m/>
    <m/>
    <m/>
    <m/>
    <m/>
    <m/>
    <m/>
    <m/>
    <m/>
    <m/>
    <m/>
    <m/>
    <m/>
    <m/>
    <m/>
    <m/>
    <m/>
  </r>
  <r>
    <x v="0"/>
    <s v="PID"/>
    <m/>
    <s v="DUE 3/28: 505304, 410435, , OOM/Resources, DCC MOV 8711 ASON ROS TCS"/>
    <s v="UC DID"/>
    <m/>
    <x v="0"/>
    <s v="Java"/>
    <s v="MA-SOAP"/>
    <s v="James Radtke"/>
    <s v="Christine Moretti"/>
    <s v="Ankita Mittal"/>
    <x v="3"/>
    <x v="19"/>
    <s v="Sep-23"/>
    <x v="1"/>
    <n v="75"/>
    <m/>
    <m/>
    <m/>
    <m/>
    <m/>
    <m/>
    <m/>
    <m/>
    <m/>
    <m/>
    <m/>
    <s v=" "/>
    <s v=" "/>
    <s v=" "/>
    <s v=" "/>
    <s v=" "/>
    <s v=" "/>
    <m/>
    <m/>
    <m/>
    <m/>
    <m/>
    <m/>
    <m/>
    <m/>
    <m/>
    <m/>
    <m/>
    <m/>
    <m/>
    <m/>
    <m/>
    <m/>
    <m/>
  </r>
  <r>
    <x v="1"/>
    <s v="SMB"/>
    <m/>
    <s v="Upgrade Connect Direct"/>
    <s v="GRP-Gal-SAF"/>
    <s v="Completed"/>
    <x v="0"/>
    <s v="Java"/>
    <s v="Gal-SAF"/>
    <s v="James Koernig"/>
    <s v="Christine Moretti"/>
    <s v="Tushar Vispute"/>
    <x v="3"/>
    <x v="6"/>
    <s v="Sep-22"/>
    <x v="0"/>
    <n v="200"/>
    <m/>
    <m/>
    <m/>
    <m/>
    <m/>
    <m/>
    <m/>
    <m/>
    <m/>
    <m/>
    <n v="100"/>
    <n v="100"/>
    <m/>
    <m/>
    <m/>
    <m/>
    <m/>
    <m/>
    <m/>
    <m/>
    <m/>
    <m/>
    <m/>
    <m/>
    <m/>
    <m/>
    <m/>
    <m/>
    <m/>
    <m/>
    <m/>
    <m/>
    <m/>
    <m/>
  </r>
  <r>
    <x v="1"/>
    <s v="TL Governance"/>
    <m/>
    <s v="TL-Mgmt's - Tushar Vispute"/>
    <s v="GRP-Freedom C Apps"/>
    <s v="Green"/>
    <x v="0"/>
    <s v="C, C++"/>
    <s v="Freedom C Apps"/>
    <s v="James Koernig"/>
    <s v="Christine Moretti"/>
    <s v="Tushar Vispute"/>
    <x v="3"/>
    <x v="0"/>
    <s v="Ongoing"/>
    <x v="0"/>
    <n v="126"/>
    <m/>
    <m/>
    <m/>
    <m/>
    <m/>
    <m/>
    <m/>
    <m/>
    <m/>
    <m/>
    <n v="60"/>
    <n v="60"/>
    <n v="60"/>
    <n v="60"/>
    <n v="60"/>
    <n v="60"/>
    <n v="60"/>
    <n v="44"/>
    <n v="44"/>
    <m/>
    <m/>
    <m/>
    <m/>
    <m/>
    <m/>
    <m/>
    <m/>
    <m/>
    <m/>
    <m/>
    <m/>
    <m/>
    <m/>
    <m/>
  </r>
  <r>
    <x v="1"/>
    <s v="TL Governance"/>
    <m/>
    <s v="TL-Mgmt's - Tushar Vispute"/>
    <s v="GRP-Gal-SAF"/>
    <s v="Green"/>
    <x v="0"/>
    <s v="Java"/>
    <s v="Gal-SAF"/>
    <s v="James Koernig"/>
    <s v="Christine Moretti"/>
    <s v="Tushar Vispute"/>
    <x v="3"/>
    <x v="0"/>
    <s v="Ongoing"/>
    <x v="0"/>
    <n v="126"/>
    <m/>
    <m/>
    <m/>
    <m/>
    <m/>
    <m/>
    <m/>
    <m/>
    <m/>
    <m/>
    <n v="60"/>
    <n v="60"/>
    <n v="60"/>
    <n v="60"/>
    <n v="60"/>
    <n v="60"/>
    <m/>
    <m/>
    <m/>
    <n v="44"/>
    <n v="44"/>
    <n v="44"/>
    <n v="44"/>
    <n v="44"/>
    <n v="44"/>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60"/>
    <n v="60"/>
    <n v="60"/>
    <n v="60"/>
    <n v="60"/>
    <n v="60"/>
    <m/>
    <m/>
    <m/>
    <m/>
    <m/>
    <m/>
    <m/>
    <m/>
    <m/>
    <m/>
    <m/>
    <m/>
    <m/>
    <m/>
    <m/>
    <m/>
    <m/>
    <m/>
  </r>
  <r>
    <x v="1"/>
    <s v="Application Support"/>
    <n v="2"/>
    <s v="Production Support, Health Checkup, Interface Issues handling and follow ups, "/>
    <s v="GRP-Freedom C Apps"/>
    <s v="Green"/>
    <x v="0"/>
    <s v="C, C++"/>
    <s v="Freedom C Apps"/>
    <s v="James Koernig"/>
    <s v="Christine Moretti"/>
    <s v="Tushar Vispute"/>
    <x v="3"/>
    <x v="0"/>
    <s v="Ongoing"/>
    <x v="0"/>
    <m/>
    <m/>
    <m/>
    <m/>
    <m/>
    <m/>
    <m/>
    <m/>
    <m/>
    <m/>
    <m/>
    <n v="176"/>
    <n v="176"/>
    <n v="176"/>
    <n v="176"/>
    <n v="176"/>
    <n v="176"/>
    <n v="150"/>
    <n v="150"/>
    <n v="150"/>
    <n v="150"/>
    <n v="150"/>
    <n v="150"/>
    <n v="150"/>
    <n v="150"/>
    <n v="150"/>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44"/>
    <n v="44"/>
    <n v="44"/>
    <n v="44"/>
    <n v="44"/>
    <n v="44"/>
    <m/>
    <m/>
    <m/>
    <m/>
    <m/>
    <m/>
    <m/>
    <m/>
    <m/>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132"/>
    <n v="132"/>
    <n v="132"/>
    <n v="132"/>
    <n v="88"/>
    <n v="88"/>
    <m/>
    <m/>
    <m/>
    <m/>
    <m/>
    <m/>
    <m/>
    <m/>
    <m/>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264"/>
    <n v="264"/>
    <n v="264"/>
    <n v="264"/>
    <n v="176"/>
    <n v="176"/>
    <m/>
    <m/>
    <m/>
    <m/>
    <m/>
    <m/>
    <m/>
    <m/>
    <m/>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176"/>
    <n v="176"/>
    <n v="176"/>
    <n v="176"/>
    <n v="176"/>
    <n v="176"/>
    <m/>
    <m/>
    <m/>
    <m/>
    <m/>
    <m/>
    <m/>
    <m/>
    <m/>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264"/>
    <n v="264"/>
    <n v="264"/>
    <n v="264"/>
    <n v="176"/>
    <n v="176"/>
    <m/>
    <m/>
    <m/>
    <m/>
    <m/>
    <m/>
    <m/>
    <m/>
    <m/>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704"/>
    <n v="704"/>
    <n v="704"/>
    <n v="704"/>
    <n v="352"/>
    <n v="352"/>
    <m/>
    <m/>
    <m/>
    <m/>
    <m/>
    <m/>
    <m/>
    <m/>
    <m/>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88"/>
    <n v="88"/>
    <n v="88"/>
    <n v="88"/>
    <n v="88"/>
    <n v="88"/>
    <m/>
    <m/>
    <m/>
    <m/>
    <m/>
    <m/>
    <m/>
    <m/>
    <m/>
    <m/>
    <m/>
    <m/>
    <m/>
    <m/>
    <m/>
    <m/>
    <m/>
    <m/>
  </r>
  <r>
    <x v="1"/>
    <s v="RD"/>
    <n v="5"/>
    <s v="Daily RD Front End validation (600+ RDs)"/>
    <s v="BPM RD"/>
    <s v="Green"/>
    <x v="0"/>
    <s v="RD"/>
    <s v="BPM RD"/>
    <s v="Angie Farazier"/>
    <s v="Jonie Greenwood"/>
    <s v="Vipin Kumar"/>
    <x v="3"/>
    <x v="0"/>
    <s v="Ongoing"/>
    <x v="0"/>
    <n v="7040"/>
    <m/>
    <m/>
    <m/>
    <m/>
    <m/>
    <m/>
    <m/>
    <m/>
    <m/>
    <m/>
    <m/>
    <m/>
    <m/>
    <m/>
    <n v="880"/>
    <n v="880"/>
    <n v="150"/>
    <n v="150"/>
    <n v="150"/>
    <n v="150"/>
    <n v="150"/>
    <n v="150"/>
    <n v="150"/>
    <n v="150"/>
    <n v="150"/>
    <m/>
    <m/>
    <m/>
    <m/>
    <m/>
    <m/>
    <m/>
    <m/>
    <m/>
  </r>
  <r>
    <x v="1"/>
    <s v="RD"/>
    <n v="5"/>
    <s v="Client Queries and Resolution around on an average ~750 RD implemented per month and have ~1% requires followup queries from client, Adhoc Requests, Defect resolutions"/>
    <s v="BPM RD"/>
    <s v="Green"/>
    <x v="0"/>
    <s v="RD"/>
    <s v="BPM RD"/>
    <s v="Angie Farazier"/>
    <s v="Jonie Greenwood"/>
    <s v="Vipin Kumar"/>
    <x v="3"/>
    <x v="0"/>
    <s v="Ongoing"/>
    <x v="0"/>
    <m/>
    <m/>
    <m/>
    <m/>
    <m/>
    <m/>
    <m/>
    <m/>
    <m/>
    <m/>
    <m/>
    <n v="88"/>
    <n v="88"/>
    <n v="88"/>
    <n v="88"/>
    <n v="88"/>
    <n v="88"/>
    <n v="60"/>
    <n v="60"/>
    <n v="60"/>
    <n v="60"/>
    <n v="60"/>
    <n v="60"/>
    <n v="60"/>
    <n v="60"/>
    <n v="60"/>
    <m/>
    <m/>
    <m/>
    <m/>
    <m/>
    <m/>
    <m/>
    <m/>
    <m/>
  </r>
  <r>
    <x v="1"/>
    <s v="MWR"/>
    <n v="1"/>
    <s v="MWR 1985630 - CMRS-Correct Image Builder ( Packer ) Issues - /tmp Storage"/>
    <s v="CMRS"/>
    <m/>
    <x v="0"/>
    <s v="Java"/>
    <s v="Freedom Java Apps"/>
    <s v="Greg Painter"/>
    <s v="Muawiah Qaimari"/>
    <s v="Ashish Bartwal"/>
    <x v="4"/>
    <x v="4"/>
    <s v="Jul-22"/>
    <x v="0"/>
    <n v="50"/>
    <m/>
    <m/>
    <m/>
    <m/>
    <m/>
    <m/>
    <m/>
    <m/>
    <m/>
    <m/>
    <n v="50"/>
    <m/>
    <m/>
    <m/>
    <m/>
    <m/>
    <m/>
    <m/>
    <m/>
    <m/>
    <m/>
    <m/>
    <m/>
    <m/>
    <m/>
    <m/>
    <m/>
    <m/>
    <m/>
    <m/>
    <m/>
    <m/>
    <m/>
    <m/>
  </r>
  <r>
    <x v="1"/>
    <s v="MWR"/>
    <n v="1"/>
    <s v="MWR 1985629 - VDD Correct Image Builder ( Packer ) Issues - /tmp Storage"/>
    <s v="VDD"/>
    <m/>
    <x v="0"/>
    <s v="C, C++"/>
    <s v="Freedom CPP Apps"/>
    <s v="Greg Painter"/>
    <s v="Muawiah Qaimari"/>
    <s v="Ashish Bartwal"/>
    <x v="4"/>
    <x v="4"/>
    <s v="Jul-22"/>
    <x v="0"/>
    <n v="70"/>
    <m/>
    <m/>
    <m/>
    <m/>
    <m/>
    <m/>
    <m/>
    <m/>
    <m/>
    <m/>
    <n v="70"/>
    <m/>
    <m/>
    <m/>
    <m/>
    <m/>
    <m/>
    <m/>
    <m/>
    <m/>
    <m/>
    <m/>
    <m/>
    <m/>
    <m/>
    <m/>
    <m/>
    <m/>
    <m/>
    <m/>
    <m/>
    <m/>
    <m/>
    <m/>
  </r>
  <r>
    <x v="1"/>
    <s v="MWR"/>
    <n v="1"/>
    <s v="MWR 1987556 - CASH Updates - GI, Checksum fix - AVT Scan corrections"/>
    <s v="CASHWeb"/>
    <m/>
    <x v="0"/>
    <s v="Java"/>
    <s v="Freedom Java Apps"/>
    <s v="Greg Painter"/>
    <s v="Muawiah Qaimari"/>
    <s v="Ashish Bartwal"/>
    <x v="4"/>
    <x v="4"/>
    <s v="Jul-22"/>
    <x v="0"/>
    <n v="150"/>
    <m/>
    <m/>
    <m/>
    <m/>
    <m/>
    <m/>
    <m/>
    <m/>
    <m/>
    <m/>
    <n v="150"/>
    <m/>
    <m/>
    <m/>
    <m/>
    <m/>
    <m/>
    <m/>
    <m/>
    <m/>
    <m/>
    <m/>
    <m/>
    <m/>
    <m/>
    <m/>
    <m/>
    <m/>
    <m/>
    <m/>
    <m/>
    <m/>
    <m/>
    <m/>
  </r>
  <r>
    <x v="1"/>
    <s v="Application Support"/>
    <n v="1"/>
    <s v="Setup Smalltalk IDE, pull code from Envy, verify ability to read code, resolve connection issue with dev Gemstone DB"/>
    <s v="LECSIS"/>
    <m/>
    <x v="0"/>
    <s v="SmallTalk, Gemstone"/>
    <s v="Freedom Java Apps"/>
    <s v="Greg Painter"/>
    <s v="Muawiah Qaimari"/>
    <s v="Ashish Bartwal"/>
    <x v="4"/>
    <x v="8"/>
    <s v="TBD"/>
    <x v="1"/>
    <n v="30"/>
    <m/>
    <m/>
    <m/>
    <m/>
    <m/>
    <m/>
    <m/>
    <m/>
    <m/>
    <m/>
    <m/>
    <m/>
    <m/>
    <m/>
    <m/>
    <m/>
    <m/>
    <m/>
    <m/>
    <m/>
    <m/>
    <m/>
    <m/>
    <m/>
    <m/>
    <m/>
    <m/>
    <m/>
    <m/>
    <m/>
    <m/>
    <m/>
    <m/>
    <m/>
  </r>
  <r>
    <x v="0"/>
    <s v="PID"/>
    <n v="1"/>
    <s v="SMB/PMT TBD??? : Script to send Service Order details directly to WOI (bypassing OLCM SE GUI/DB)   "/>
    <s v="OMS - SE"/>
    <m/>
    <x v="0"/>
    <s v="Java"/>
    <s v="Freedom Java Apps"/>
    <s v="Greg Painter"/>
    <s v="Muawiah Qaimari"/>
    <s v="Ashish Bartwal"/>
    <x v="4"/>
    <x v="8"/>
    <s v="TBD"/>
    <x v="1"/>
    <n v="500"/>
    <m/>
    <m/>
    <m/>
    <m/>
    <m/>
    <m/>
    <m/>
    <m/>
    <m/>
    <m/>
    <m/>
    <m/>
    <m/>
    <m/>
    <m/>
    <m/>
    <m/>
    <m/>
    <m/>
    <m/>
    <m/>
    <m/>
    <m/>
    <m/>
    <m/>
    <m/>
    <m/>
    <m/>
    <m/>
    <m/>
    <m/>
    <m/>
    <m/>
    <m/>
  </r>
  <r>
    <x v="1"/>
    <s v="MWR"/>
    <n v="1"/>
    <s v="MWR TBD??? : OLCM Retirement"/>
    <s v="OMS - SE"/>
    <m/>
    <x v="0"/>
    <s v="Java"/>
    <s v="Freedom Java Apps"/>
    <s v="Greg Painter"/>
    <s v="Muawiah Qaimari"/>
    <s v="Ashish Bartwal"/>
    <x v="4"/>
    <x v="8"/>
    <s v="TBD"/>
    <x v="1"/>
    <n v="600"/>
    <m/>
    <m/>
    <m/>
    <m/>
    <m/>
    <m/>
    <m/>
    <m/>
    <m/>
    <m/>
    <m/>
    <m/>
    <m/>
    <m/>
    <m/>
    <m/>
    <m/>
    <m/>
    <m/>
    <m/>
    <m/>
    <m/>
    <m/>
    <m/>
    <m/>
    <m/>
    <m/>
    <m/>
    <m/>
    <m/>
    <m/>
    <m/>
    <m/>
    <m/>
  </r>
  <r>
    <x v="1"/>
    <s v="SMB"/>
    <n v="1"/>
    <s v="SMB 1955496 - OLCM-SE Vulnerability Fix - Apache Upgrade"/>
    <s v="OMS - SE"/>
    <m/>
    <x v="0"/>
    <s v="Java"/>
    <s v="Freedom Java Apps"/>
    <s v="Greg Painter"/>
    <s v="Muawiah Qaimari"/>
    <s v="Ashish Bartwal"/>
    <x v="4"/>
    <x v="4"/>
    <s v="Jul-22"/>
    <x v="0"/>
    <n v="185"/>
    <m/>
    <m/>
    <m/>
    <m/>
    <m/>
    <m/>
    <m/>
    <m/>
    <m/>
    <m/>
    <n v="185"/>
    <m/>
    <m/>
    <m/>
    <m/>
    <m/>
    <m/>
    <m/>
    <m/>
    <m/>
    <m/>
    <m/>
    <m/>
    <m/>
    <m/>
    <m/>
    <m/>
    <m/>
    <m/>
    <m/>
    <m/>
    <m/>
    <m/>
    <m/>
  </r>
  <r>
    <x v="1"/>
    <s v="SMB"/>
    <n v="1"/>
    <s v="SMB - 1955497 OLCM-SE Vulnerability Fix - Weblogic Upgrade"/>
    <s v="OMS - SE"/>
    <m/>
    <x v="0"/>
    <s v="Java"/>
    <s v="Freedom Java Apps"/>
    <s v="Greg Painter"/>
    <s v="Muawiah Qaimari"/>
    <s v="Ashish Bartwal"/>
    <x v="4"/>
    <x v="4"/>
    <s v="Jul-22"/>
    <x v="0"/>
    <n v="275"/>
    <m/>
    <m/>
    <m/>
    <m/>
    <m/>
    <m/>
    <m/>
    <m/>
    <m/>
    <m/>
    <n v="275"/>
    <m/>
    <m/>
    <m/>
    <m/>
    <m/>
    <m/>
    <m/>
    <m/>
    <m/>
    <m/>
    <m/>
    <m/>
    <m/>
    <m/>
    <m/>
    <m/>
    <m/>
    <m/>
    <m/>
    <m/>
    <m/>
    <m/>
    <m/>
  </r>
  <r>
    <x v="1"/>
    <s v="Compliance"/>
    <n v="1"/>
    <s v="Checksum Evidence submission every Month."/>
    <s v="CASHWeb"/>
    <m/>
    <x v="0"/>
    <s v="Java"/>
    <s v="Freedom Java Apps"/>
    <s v="Greg Painter"/>
    <s v="Muawiah Qaimari"/>
    <s v="Ashish Bartwal"/>
    <x v="4"/>
    <x v="0"/>
    <s v="Ongoing"/>
    <x v="0"/>
    <n v="135"/>
    <m/>
    <m/>
    <m/>
    <m/>
    <m/>
    <m/>
    <m/>
    <m/>
    <m/>
    <m/>
    <n v="25"/>
    <n v="25"/>
    <n v="25"/>
    <n v="25"/>
    <n v="25"/>
    <n v="25"/>
    <n v="10"/>
    <n v="10"/>
    <n v="15"/>
    <n v="15"/>
    <n v="15"/>
    <n v="25"/>
    <n v="35"/>
    <n v="25"/>
    <n v="20"/>
    <m/>
    <m/>
    <m/>
    <m/>
    <m/>
    <m/>
    <m/>
    <m/>
    <m/>
  </r>
  <r>
    <x v="1"/>
    <s v="Onshore-Offshore Discussions"/>
    <n v="5"/>
    <s v="Weekly/Bi-weekly Meetings/Ad-Hoc Meetings with Onsite/TVM/EMAS/DBA/Others"/>
    <s v="GRP-Freedom Java Apps"/>
    <m/>
    <x v="0"/>
    <s v="Java"/>
    <s v="Freedom Java Apps"/>
    <s v="Greg Painter"/>
    <s v="Muawiah Qaimari"/>
    <s v="Ashish Bartwal"/>
    <x v="4"/>
    <x v="0"/>
    <s v="Ongoing"/>
    <x v="0"/>
    <n v="415"/>
    <m/>
    <m/>
    <m/>
    <m/>
    <m/>
    <m/>
    <m/>
    <m/>
    <m/>
    <m/>
    <n v="50"/>
    <n v="50"/>
    <n v="50"/>
    <n v="50"/>
    <n v="70"/>
    <n v="70"/>
    <n v="40"/>
    <n v="50"/>
    <n v="40"/>
    <n v="35"/>
    <n v="40"/>
    <n v="45"/>
    <n v="50"/>
    <n v="40"/>
    <n v="50"/>
    <m/>
    <m/>
    <m/>
    <m/>
    <m/>
    <m/>
    <m/>
    <m/>
    <m/>
  </r>
  <r>
    <x v="1"/>
    <s v="Application Support"/>
    <n v="5"/>
    <s v="PSA activities, TA activities"/>
    <s v="GRP-Freedom Java Apps"/>
    <m/>
    <x v="0"/>
    <s v="Java"/>
    <s v="Freedom Java Apps"/>
    <s v="Greg Painter"/>
    <s v="Muawiah Qaimari"/>
    <s v="Ashish Bartwal"/>
    <x v="4"/>
    <x v="0"/>
    <s v="Ongoing"/>
    <x v="0"/>
    <n v="265"/>
    <m/>
    <m/>
    <m/>
    <m/>
    <m/>
    <m/>
    <m/>
    <m/>
    <m/>
    <m/>
    <n v="200"/>
    <n v="200"/>
    <n v="200"/>
    <n v="200"/>
    <n v="100"/>
    <n v="100"/>
    <n v="25"/>
    <n v="35"/>
    <n v="20"/>
    <n v="20"/>
    <n v="25"/>
    <n v="40"/>
    <n v="35"/>
    <n v="40"/>
    <n v="50"/>
    <m/>
    <m/>
    <m/>
    <m/>
    <m/>
    <m/>
    <m/>
    <m/>
    <m/>
  </r>
  <r>
    <x v="1"/>
    <s v="TL Governance"/>
    <n v="6"/>
    <s v="TL-Mgmt's - Ashish Bartwal"/>
    <s v="GRP-Freedom Java Apps"/>
    <m/>
    <x v="0"/>
    <s v="Java"/>
    <s v="Freedom Java Apps"/>
    <s v="Greg Painter"/>
    <s v="Muawiah Qaimari"/>
    <s v="Ashish Bartwal"/>
    <x v="4"/>
    <x v="0"/>
    <s v="Ongoing"/>
    <x v="0"/>
    <n v="1032"/>
    <m/>
    <m/>
    <m/>
    <m/>
    <m/>
    <m/>
    <m/>
    <m/>
    <m/>
    <m/>
    <n v="86"/>
    <n v="86"/>
    <n v="86"/>
    <n v="86"/>
    <n v="86"/>
    <n v="86"/>
    <n v="86"/>
    <n v="86"/>
    <n v="86"/>
    <n v="86"/>
    <n v="86"/>
    <n v="86"/>
    <n v="86"/>
    <n v="86"/>
    <n v="86"/>
    <n v="86"/>
    <n v="86"/>
    <n v="86"/>
    <m/>
    <m/>
    <m/>
    <m/>
    <m/>
    <m/>
  </r>
  <r>
    <x v="1"/>
    <s v="MWR"/>
    <n v="1"/>
    <s v="MWR 1993758 - CASH (15860) Build Automation via Azure Pipelines"/>
    <s v="CASHWeb"/>
    <m/>
    <x v="0"/>
    <s v="Java"/>
    <s v="Freedom Java Apps"/>
    <s v="Greg Painter"/>
    <s v="Muawiah Qaimari"/>
    <s v="Ashish Bartwal"/>
    <x v="4"/>
    <x v="9"/>
    <s v="Aug-22"/>
    <x v="0"/>
    <n v="150"/>
    <m/>
    <m/>
    <m/>
    <m/>
    <m/>
    <m/>
    <m/>
    <m/>
    <m/>
    <m/>
    <n v="100"/>
    <n v="50"/>
    <m/>
    <m/>
    <m/>
    <m/>
    <m/>
    <m/>
    <m/>
    <m/>
    <m/>
    <m/>
    <m/>
    <m/>
    <m/>
    <m/>
    <m/>
    <m/>
    <m/>
    <m/>
    <m/>
    <m/>
    <m/>
    <m/>
  </r>
  <r>
    <x v="1"/>
    <s v="SMB"/>
    <n v="1"/>
    <s v="SMB 1991764 - Bring into compliance for Edge Chromium Browser"/>
    <s v="OMS - SE"/>
    <m/>
    <x v="0"/>
    <s v="Java"/>
    <s v="Freedom Java Apps"/>
    <s v="Greg Painter"/>
    <s v="Muawiah Qaimari"/>
    <s v="Ashish Bartwal"/>
    <x v="4"/>
    <x v="12"/>
    <s v="Oct-22"/>
    <x v="0"/>
    <n v="300"/>
    <m/>
    <m/>
    <m/>
    <m/>
    <m/>
    <m/>
    <m/>
    <m/>
    <m/>
    <m/>
    <m/>
    <n v="100"/>
    <n v="200"/>
    <m/>
    <m/>
    <m/>
    <m/>
    <m/>
    <m/>
    <m/>
    <m/>
    <m/>
    <m/>
    <m/>
    <m/>
    <m/>
    <m/>
    <m/>
    <m/>
    <m/>
    <m/>
    <m/>
    <m/>
    <m/>
  </r>
  <r>
    <x v="1"/>
    <s v="MWR"/>
    <n v="1"/>
    <s v="MWR 1994124 - CMRS - Win 11 Certification."/>
    <s v="CMRS"/>
    <m/>
    <x v="0"/>
    <s v="Java"/>
    <s v="Freedom Java Apps"/>
    <s v="Greg Painter"/>
    <s v="Muawiah Qaimari"/>
    <s v="Ashish Bartwal"/>
    <x v="4"/>
    <x v="9"/>
    <s v="Aug-22"/>
    <x v="0"/>
    <n v="20"/>
    <m/>
    <m/>
    <m/>
    <m/>
    <m/>
    <m/>
    <m/>
    <m/>
    <m/>
    <m/>
    <m/>
    <n v="20"/>
    <m/>
    <m/>
    <m/>
    <m/>
    <m/>
    <m/>
    <m/>
    <m/>
    <m/>
    <m/>
    <m/>
    <m/>
    <m/>
    <m/>
    <m/>
    <m/>
    <m/>
    <m/>
    <m/>
    <m/>
    <m/>
    <m/>
  </r>
  <r>
    <x v="1"/>
    <s v="MWR"/>
    <n v="1"/>
    <s v="MWR 1994126 - LECSIS - Win 11 Certification."/>
    <s v="LECSIS"/>
    <m/>
    <x v="0"/>
    <s v="SmallTalk, Gemstone"/>
    <s v="Freedom Java Apps"/>
    <s v="Greg Painter"/>
    <s v="Muawiah Qaimari"/>
    <s v="Ashish Bartwal"/>
    <x v="4"/>
    <x v="9"/>
    <s v="Aug-22"/>
    <x v="0"/>
    <n v="20"/>
    <m/>
    <m/>
    <m/>
    <m/>
    <m/>
    <m/>
    <m/>
    <m/>
    <m/>
    <m/>
    <m/>
    <n v="20"/>
    <m/>
    <m/>
    <m/>
    <m/>
    <m/>
    <m/>
    <m/>
    <m/>
    <m/>
    <m/>
    <m/>
    <m/>
    <m/>
    <m/>
    <m/>
    <m/>
    <m/>
    <m/>
    <m/>
    <m/>
    <m/>
    <m/>
  </r>
  <r>
    <x v="1"/>
    <s v="MWR"/>
    <n v="1"/>
    <s v="MWR 1994128 - OLCM SE - Win 11 Certification."/>
    <s v="OMS - SE"/>
    <m/>
    <x v="0"/>
    <s v="Java"/>
    <s v="Freedom Java Apps"/>
    <s v="Greg Painter"/>
    <s v="Muawiah Qaimari"/>
    <s v="Ashish Bartwal"/>
    <x v="4"/>
    <x v="9"/>
    <s v="Aug-22"/>
    <x v="0"/>
    <n v="20"/>
    <m/>
    <m/>
    <m/>
    <m/>
    <m/>
    <m/>
    <m/>
    <m/>
    <m/>
    <m/>
    <m/>
    <n v="20"/>
    <m/>
    <m/>
    <m/>
    <m/>
    <m/>
    <m/>
    <m/>
    <m/>
    <m/>
    <m/>
    <m/>
    <m/>
    <m/>
    <m/>
    <m/>
    <m/>
    <m/>
    <m/>
    <m/>
    <m/>
    <m/>
    <m/>
  </r>
  <r>
    <x v="1"/>
    <s v="Client Queries"/>
    <n v="6"/>
    <s v=" User Queries, Job Abends analysis and recovery"/>
    <s v="GRP-Freedom DotNet-OA"/>
    <m/>
    <x v="0"/>
    <s v=".NET"/>
    <s v="Freedom DotNet-MQ"/>
    <s v="Greg Painter"/>
    <s v="Muawiah Qaimari"/>
    <s v="Darsha Naik"/>
    <x v="4"/>
    <x v="0"/>
    <s v="Ongoing"/>
    <x v="0"/>
    <n v="480"/>
    <n v="80"/>
    <n v="60"/>
    <n v="70"/>
    <n v="95"/>
    <n v="85"/>
    <n v="90"/>
    <m/>
    <m/>
    <m/>
    <m/>
    <n v="70"/>
    <n v="70"/>
    <n v="70"/>
    <n v="70"/>
    <n v="70"/>
    <n v="80"/>
    <n v="45"/>
    <n v="35"/>
    <n v="45"/>
    <n v="40"/>
    <n v="20"/>
    <n v="45"/>
    <n v="40"/>
    <n v="35"/>
    <n v="40"/>
    <m/>
    <m/>
    <m/>
    <m/>
    <m/>
    <m/>
    <m/>
    <m/>
    <m/>
  </r>
  <r>
    <x v="0"/>
    <s v="PID"/>
    <n v="1"/>
    <s v="Halo E. sunsetting"/>
    <s v="CARAT"/>
    <m/>
    <x v="0"/>
    <s v="Hadoop, Java"/>
    <s v="CARAT"/>
    <s v="Greg Painter"/>
    <s v="Muawiah Qaimari"/>
    <s v="Ashish Bartwal"/>
    <x v="4"/>
    <x v="5"/>
    <s v="Nov-22"/>
    <x v="0"/>
    <n v="180"/>
    <m/>
    <m/>
    <m/>
    <m/>
    <m/>
    <m/>
    <m/>
    <m/>
    <m/>
    <m/>
    <n v="60"/>
    <n v="60"/>
    <n v="60"/>
    <m/>
    <m/>
    <m/>
    <m/>
    <m/>
    <m/>
    <m/>
    <m/>
    <m/>
    <m/>
    <m/>
    <m/>
    <m/>
    <m/>
    <m/>
    <m/>
    <m/>
    <m/>
    <m/>
    <m/>
    <m/>
  </r>
  <r>
    <x v="0"/>
    <s v="PID"/>
    <n v="1"/>
    <s v="EOSL Sun Solaris and Oracle 11 Elimination CARAT"/>
    <s v="CARAT"/>
    <m/>
    <x v="0"/>
    <s v="Hadoop, Java"/>
    <s v="CARAT"/>
    <s v="Greg Painter"/>
    <s v="Muawiah Qaimari"/>
    <s v="Ashish Bartwal"/>
    <x v="4"/>
    <x v="1"/>
    <s v="Dec-22"/>
    <x v="1"/>
    <n v="1800"/>
    <m/>
    <m/>
    <m/>
    <m/>
    <m/>
    <m/>
    <m/>
    <m/>
    <m/>
    <m/>
    <n v="300"/>
    <n v="300"/>
    <n v="300"/>
    <n v="300"/>
    <n v="300"/>
    <n v="300"/>
    <m/>
    <m/>
    <m/>
    <m/>
    <m/>
    <m/>
    <m/>
    <m/>
    <m/>
    <m/>
    <m/>
    <m/>
    <m/>
    <m/>
    <m/>
    <m/>
    <m/>
    <m/>
  </r>
  <r>
    <x v="1"/>
    <s v="TL Governance"/>
    <n v="6"/>
    <s v="TL-Mgmt's - Darsha Naik"/>
    <s v="GRP-Freedom DotNet-OA"/>
    <m/>
    <x v="0"/>
    <s v=".NET"/>
    <s v="Freedom DotNet-MQ"/>
    <s v="Greg Painter"/>
    <s v="Muawiah Qaimari"/>
    <s v="Darsha Naik"/>
    <x v="4"/>
    <x v="0"/>
    <s v="Ongoing"/>
    <x v="0"/>
    <n v="1032"/>
    <m/>
    <m/>
    <m/>
    <m/>
    <m/>
    <m/>
    <m/>
    <m/>
    <m/>
    <m/>
    <n v="86"/>
    <n v="86"/>
    <n v="86"/>
    <n v="86"/>
    <n v="86"/>
    <n v="86"/>
    <n v="86"/>
    <n v="86"/>
    <n v="86"/>
    <n v="86"/>
    <n v="86"/>
    <n v="86"/>
    <n v="86"/>
    <n v="86"/>
    <n v="86"/>
    <m/>
    <m/>
    <m/>
    <m/>
    <m/>
    <m/>
    <m/>
    <m/>
    <m/>
  </r>
  <r>
    <x v="1"/>
    <s v="Application Support"/>
    <n v="1"/>
    <s v="Application validations/investigations apart from EMAS Daily Monitoring/Mylogins file population"/>
    <s v="CARAT"/>
    <m/>
    <x v="0"/>
    <s v="Hadoop, Java"/>
    <s v="CARAT"/>
    <s v="Greg Painter"/>
    <s v="Muawiah Qaimari"/>
    <s v="Ashish Bartwal"/>
    <x v="4"/>
    <x v="0"/>
    <s v="Ongoing"/>
    <x v="0"/>
    <n v="420"/>
    <m/>
    <m/>
    <m/>
    <m/>
    <m/>
    <m/>
    <m/>
    <m/>
    <m/>
    <m/>
    <n v="80"/>
    <n v="80"/>
    <n v="80"/>
    <n v="80"/>
    <n v="70"/>
    <n v="50"/>
    <n v="30"/>
    <n v="40"/>
    <n v="30"/>
    <n v="30"/>
    <n v="35"/>
    <n v="40"/>
    <n v="35"/>
    <n v="40"/>
    <n v="50"/>
    <m/>
    <m/>
    <m/>
    <m/>
    <m/>
    <m/>
    <m/>
    <m/>
    <m/>
  </r>
  <r>
    <x v="1"/>
    <s v="Compliance"/>
    <n v="1"/>
    <s v="VMS Advisories/Vulnerability Monitoring and Investigations on each components"/>
    <s v="CARAT"/>
    <m/>
    <x v="0"/>
    <s v="Hadoop, Java"/>
    <s v="CARAT"/>
    <s v="Greg Painter"/>
    <s v="Muawiah Qaimari"/>
    <s v="Ashish Bartwal"/>
    <x v="4"/>
    <x v="0"/>
    <s v="Ongoing"/>
    <x v="0"/>
    <n v="365"/>
    <m/>
    <m/>
    <m/>
    <m/>
    <m/>
    <m/>
    <m/>
    <m/>
    <m/>
    <m/>
    <n v="80"/>
    <n v="80"/>
    <n v="80"/>
    <n v="80"/>
    <n v="60"/>
    <n v="50"/>
    <n v="25"/>
    <n v="30"/>
    <n v="25"/>
    <n v="35"/>
    <n v="30"/>
    <n v="40"/>
    <n v="45"/>
    <n v="40"/>
    <n v="45"/>
    <m/>
    <m/>
    <m/>
    <m/>
    <m/>
    <m/>
    <m/>
    <m/>
    <m/>
  </r>
  <r>
    <x v="1"/>
    <s v="MWR"/>
    <n v="1"/>
    <s v="Quarterly - MWR 2003980 - GI Upgrade"/>
    <s v="USOC Browser"/>
    <m/>
    <x v="0"/>
    <s v=".NET"/>
    <s v="Freedom DotNet-MQ"/>
    <s v="Greg Painter"/>
    <s v="Muawiah Qaimari"/>
    <s v="Darsha Naik"/>
    <x v="4"/>
    <x v="0"/>
    <s v="Ongoing"/>
    <x v="0"/>
    <n v="100"/>
    <m/>
    <m/>
    <m/>
    <m/>
    <m/>
    <m/>
    <m/>
    <m/>
    <m/>
    <m/>
    <m/>
    <m/>
    <n v="50"/>
    <m/>
    <m/>
    <m/>
    <n v="50"/>
    <m/>
    <m/>
    <n v="50"/>
    <m/>
    <m/>
    <n v="50"/>
    <m/>
    <m/>
    <m/>
    <m/>
    <m/>
    <m/>
    <m/>
    <m/>
    <m/>
    <m/>
    <m/>
  </r>
  <r>
    <x v="1"/>
    <s v="Cloud Tasks"/>
    <n v="4"/>
    <s v="ADO Agent upgrade(Windows Golden image upgrade)"/>
    <s v="GRP-Freedom DotNet-OA"/>
    <m/>
    <x v="0"/>
    <s v=".NET"/>
    <s v="Freedom DotNet-MQ"/>
    <s v="Greg Painter"/>
    <s v="Muawiah Qaimari"/>
    <s v="Darsha Naik"/>
    <x v="4"/>
    <x v="0"/>
    <s v="Ongoing"/>
    <x v="0"/>
    <n v="240"/>
    <n v="25"/>
    <n v="35"/>
    <n v="20"/>
    <n v="40"/>
    <n v="40"/>
    <n v="20"/>
    <m/>
    <m/>
    <m/>
    <m/>
    <n v="20"/>
    <n v="20"/>
    <n v="20"/>
    <n v="20"/>
    <n v="20"/>
    <n v="30"/>
    <n v="60"/>
    <n v="35"/>
    <n v="20"/>
    <n v="45"/>
    <n v="50"/>
    <n v="60"/>
    <n v="60"/>
    <n v="60"/>
    <n v="60"/>
    <m/>
    <m/>
    <m/>
    <m/>
    <m/>
    <m/>
    <m/>
    <m/>
    <m/>
  </r>
  <r>
    <x v="1"/>
    <s v="Scan Support"/>
    <n v="4"/>
    <s v="SAST Scan "/>
    <s v="GRP-Freedom DotNet-OA"/>
    <m/>
    <x v="0"/>
    <s v=".NET"/>
    <s v="Freedom DotNet-MQ"/>
    <s v="Greg Painter"/>
    <s v="Muawiah Qaimari"/>
    <s v="Darsha Naik"/>
    <x v="4"/>
    <x v="0"/>
    <s v="Ongoing"/>
    <x v="0"/>
    <n v="170"/>
    <n v="25"/>
    <n v="40"/>
    <n v="20"/>
    <n v="15"/>
    <n v="20"/>
    <n v="40"/>
    <m/>
    <m/>
    <m/>
    <m/>
    <m/>
    <m/>
    <m/>
    <m/>
    <m/>
    <m/>
    <n v="25"/>
    <n v="40"/>
    <n v="20"/>
    <n v="15"/>
    <n v="20"/>
    <n v="30"/>
    <n v="35"/>
    <n v="35"/>
    <n v="25"/>
    <m/>
    <m/>
    <m/>
    <m/>
    <m/>
    <m/>
    <m/>
    <m/>
    <m/>
  </r>
  <r>
    <x v="1"/>
    <s v="Cloud Tasks"/>
    <n v="2"/>
    <s v="CRO Updates(vmss resize, vmss scaling, storage redundency update)"/>
    <s v="GRP-Freedom DotNet-OA"/>
    <m/>
    <x v="0"/>
    <s v=".NET"/>
    <s v="Freedom DotNet-MQ"/>
    <s v="Greg Painter"/>
    <s v="Muawiah Qaimari"/>
    <s v="Darsha Naik"/>
    <x v="4"/>
    <x v="0"/>
    <s v="Ongoing"/>
    <x v="0"/>
    <n v="185"/>
    <n v="30"/>
    <n v="25"/>
    <n v="35"/>
    <n v="20"/>
    <n v="35"/>
    <n v="40"/>
    <m/>
    <m/>
    <m/>
    <m/>
    <n v="20"/>
    <n v="20"/>
    <n v="20"/>
    <n v="20"/>
    <n v="50"/>
    <n v="40"/>
    <n v="30"/>
    <n v="25"/>
    <n v="20"/>
    <n v="15"/>
    <n v="20"/>
    <n v="30"/>
    <n v="35"/>
    <n v="30"/>
    <n v="50"/>
    <m/>
    <m/>
    <m/>
    <m/>
    <m/>
    <m/>
    <m/>
    <m/>
    <m/>
  </r>
  <r>
    <x v="1"/>
    <s v="Mech ID/Password CRs"/>
    <n v="1"/>
    <s v="MWR 2004450 - MechID password update"/>
    <s v="TAX/TAR- MR"/>
    <m/>
    <x v="0"/>
    <s v=".NET"/>
    <s v="Freedom DotNet-MQ"/>
    <s v="Greg Painter"/>
    <s v="Muawiah Qaimari"/>
    <s v="Darsha Naik"/>
    <x v="4"/>
    <x v="0"/>
    <s v="Ongoing"/>
    <x v="0"/>
    <n v="100"/>
    <m/>
    <m/>
    <m/>
    <m/>
    <m/>
    <m/>
    <m/>
    <m/>
    <m/>
    <m/>
    <n v="20"/>
    <n v="20"/>
    <n v="20"/>
    <n v="20"/>
    <n v="50"/>
    <n v="40"/>
    <m/>
    <m/>
    <m/>
    <n v="50"/>
    <m/>
    <m/>
    <m/>
    <m/>
    <m/>
    <m/>
    <m/>
    <m/>
    <m/>
    <m/>
    <m/>
    <m/>
    <m/>
    <m/>
  </r>
  <r>
    <x v="1"/>
    <s v="Mech ID/Password CRs"/>
    <n v="1"/>
    <s v="MWR 2004451 - MechID password update"/>
    <s v="CODB"/>
    <m/>
    <x v="0"/>
    <s v=".NET"/>
    <s v="Freedom DotNet-MQ"/>
    <s v="Greg Painter"/>
    <s v="Muawiah Qaimari"/>
    <s v="Darsha Naik"/>
    <x v="4"/>
    <x v="0"/>
    <s v="Ongoing"/>
    <x v="0"/>
    <n v="100"/>
    <m/>
    <m/>
    <m/>
    <m/>
    <m/>
    <m/>
    <m/>
    <m/>
    <m/>
    <m/>
    <n v="20"/>
    <n v="20"/>
    <n v="20"/>
    <n v="20"/>
    <n v="50"/>
    <n v="40"/>
    <m/>
    <m/>
    <n v="50"/>
    <m/>
    <m/>
    <m/>
    <m/>
    <m/>
    <m/>
    <m/>
    <m/>
    <m/>
    <m/>
    <m/>
    <m/>
    <m/>
    <m/>
    <m/>
  </r>
  <r>
    <x v="1"/>
    <s v="Onshore-Offshore Discussions"/>
    <n v="6"/>
    <s v="Weekly/Bi-weekly Meetings/Other Meetings"/>
    <s v="GRP-Freedom DotNet-OA"/>
    <m/>
    <x v="0"/>
    <s v=".NET"/>
    <s v="Freedom DotNet-MQ"/>
    <s v="Greg Painter"/>
    <s v="Muawiah Qaimari"/>
    <s v="Darsha Naik"/>
    <x v="4"/>
    <x v="0"/>
    <s v="Ongoing"/>
    <x v="0"/>
    <n v="275"/>
    <n v="45"/>
    <n v="50"/>
    <n v="40"/>
    <n v="35"/>
    <n v="45"/>
    <n v="55"/>
    <m/>
    <m/>
    <m/>
    <m/>
    <n v="40"/>
    <n v="40"/>
    <n v="20"/>
    <n v="40"/>
    <n v="40"/>
    <n v="40"/>
    <n v="45"/>
    <n v="50"/>
    <n v="80"/>
    <n v="70"/>
    <n v="75"/>
    <n v="85"/>
    <n v="80"/>
    <n v="85"/>
    <n v="80"/>
    <m/>
    <m/>
    <m/>
    <m/>
    <m/>
    <m/>
    <m/>
    <m/>
    <m/>
  </r>
  <r>
    <x v="1"/>
    <s v="Compliance"/>
    <n v="6"/>
    <s v="PSA activities - Rolebase maintenance &amp; verification of role on monthly basis, access request , Approval of access request as Guardian, new User Access, documentation"/>
    <s v="GRP-Freedom DotNet-OA"/>
    <m/>
    <x v="0"/>
    <s v=".NET"/>
    <s v="Freedom DotNet-MQ"/>
    <s v="Greg Painter"/>
    <s v="Muawiah Qaimari"/>
    <s v="Darsha Naik"/>
    <x v="4"/>
    <x v="0"/>
    <s v="Ongoing"/>
    <x v="0"/>
    <n v="400"/>
    <n v="100"/>
    <n v="80"/>
    <n v="45"/>
    <n v="40"/>
    <n v="55"/>
    <n v="80"/>
    <m/>
    <m/>
    <m/>
    <m/>
    <n v="200"/>
    <n v="200"/>
    <n v="20"/>
    <n v="200"/>
    <n v="150"/>
    <n v="150"/>
    <n v="100"/>
    <n v="80"/>
    <n v="45"/>
    <n v="40"/>
    <n v="35"/>
    <n v="50"/>
    <n v="50"/>
    <n v="50"/>
    <n v="50"/>
    <m/>
    <m/>
    <m/>
    <m/>
    <m/>
    <m/>
    <m/>
    <m/>
    <m/>
  </r>
  <r>
    <x v="0"/>
    <s v="PID"/>
    <n v="1"/>
    <s v="PID - 411100 Usage Mgmt GUIs- Replace Navigator with WebServices"/>
    <s v="Usg-Mgmt GUIs"/>
    <m/>
    <x v="0"/>
    <s v=".NET"/>
    <s v="Freedom DotNet-MQ"/>
    <s v="Greg Painter"/>
    <s v="Muawiah Qaimari"/>
    <s v="Darsha Naik"/>
    <x v="4"/>
    <x v="6"/>
    <s v="Sep-22"/>
    <x v="0"/>
    <n v="2352"/>
    <m/>
    <m/>
    <m/>
    <m/>
    <m/>
    <m/>
    <m/>
    <m/>
    <m/>
    <m/>
    <n v="588"/>
    <n v="588"/>
    <n v="20"/>
    <n v="588"/>
    <m/>
    <m/>
    <m/>
    <m/>
    <m/>
    <m/>
    <m/>
    <m/>
    <m/>
    <m/>
    <m/>
    <m/>
    <m/>
    <m/>
    <m/>
    <m/>
    <m/>
    <m/>
    <m/>
    <m/>
  </r>
  <r>
    <x v="1"/>
    <s v="Onshore-Offshore Discussions"/>
    <n v="1"/>
    <s v="Weekly/Bi-weekly Meetings/Monthly/Adhoc meetings with Onsite/DBA/CARAT MVS/MOSS/TVM etc."/>
    <s v="CARAT"/>
    <m/>
    <x v="0"/>
    <s v="Hadoop, Java"/>
    <s v="CARAT"/>
    <s v="Greg Painter"/>
    <s v="Muawiah Qaimari"/>
    <s v="Ashish Bartwal"/>
    <x v="4"/>
    <x v="0"/>
    <s v="Ongoing"/>
    <x v="0"/>
    <n v="320"/>
    <m/>
    <m/>
    <m/>
    <m/>
    <m/>
    <m/>
    <m/>
    <m/>
    <m/>
    <m/>
    <n v="40"/>
    <n v="40"/>
    <n v="20"/>
    <n v="40"/>
    <n v="40"/>
    <n v="40"/>
    <n v="20"/>
    <n v="30"/>
    <n v="35"/>
    <n v="30"/>
    <n v="35"/>
    <n v="30"/>
    <n v="40"/>
    <n v="35"/>
    <n v="40"/>
    <m/>
    <m/>
    <m/>
    <m/>
    <m/>
    <m/>
    <m/>
    <m/>
    <m/>
  </r>
  <r>
    <x v="1"/>
    <s v="Certificates Renewal"/>
    <n v="1"/>
    <s v="MWR - SSL certificate renewal "/>
    <s v="CARAT"/>
    <m/>
    <x v="0"/>
    <s v="Hadoop, Java"/>
    <s v="CARAT"/>
    <s v="Greg Painter"/>
    <s v="Muawiah Qaimari"/>
    <s v="Ashish Bartwal"/>
    <x v="4"/>
    <x v="0"/>
    <s v="Ongoing"/>
    <x v="0"/>
    <n v="40"/>
    <m/>
    <m/>
    <m/>
    <m/>
    <m/>
    <m/>
    <m/>
    <m/>
    <m/>
    <m/>
    <m/>
    <m/>
    <m/>
    <m/>
    <m/>
    <n v="20"/>
    <n v="20"/>
    <n v="10"/>
    <n v="20"/>
    <n v="10"/>
    <n v="10"/>
    <n v="10"/>
    <n v="20"/>
    <n v="25"/>
    <n v="10"/>
    <m/>
    <m/>
    <m/>
    <m/>
    <m/>
    <m/>
    <m/>
    <m/>
    <m/>
  </r>
  <r>
    <x v="1"/>
    <s v="Compliance"/>
    <n v="1"/>
    <s v="CARAT DB Password changes for 100+ schemas and for CARAT 19 Databases"/>
    <s v="CARAT"/>
    <m/>
    <x v="0"/>
    <s v="Hadoop, Java"/>
    <s v="CARAT"/>
    <s v="Greg Painter"/>
    <s v="Muawiah Qaimari"/>
    <s v="Ashish Bartwal"/>
    <x v="4"/>
    <x v="0"/>
    <s v="Ongoing"/>
    <x v="0"/>
    <n v="215"/>
    <m/>
    <m/>
    <m/>
    <m/>
    <m/>
    <m/>
    <m/>
    <m/>
    <m/>
    <m/>
    <n v="20"/>
    <n v="20"/>
    <n v="20"/>
    <n v="20"/>
    <n v="20"/>
    <n v="20"/>
    <n v="25"/>
    <n v="20"/>
    <n v="20"/>
    <n v="25"/>
    <n v="30"/>
    <n v="25"/>
    <n v="30"/>
    <n v="40"/>
    <n v="35"/>
    <m/>
    <m/>
    <m/>
    <m/>
    <m/>
    <m/>
    <m/>
    <m/>
    <m/>
  </r>
  <r>
    <x v="1"/>
    <s v="Patching On-Prem"/>
    <n v="1"/>
    <s v="Unix OS Patching Activity - Multiple Servers"/>
    <s v="CARAT"/>
    <m/>
    <x v="0"/>
    <s v="Hadoop, Java"/>
    <s v="CARAT"/>
    <s v="Greg Painter"/>
    <s v="Muawiah Qaimari"/>
    <s v="Ashish Bartwal"/>
    <x v="4"/>
    <x v="0"/>
    <s v="Ongoing"/>
    <x v="0"/>
    <n v="60"/>
    <m/>
    <m/>
    <m/>
    <m/>
    <m/>
    <m/>
    <m/>
    <m/>
    <m/>
    <m/>
    <m/>
    <m/>
    <m/>
    <m/>
    <m/>
    <m/>
    <m/>
    <n v="20"/>
    <m/>
    <m/>
    <n v="25"/>
    <m/>
    <n v="30"/>
    <m/>
    <n v="25"/>
    <m/>
    <m/>
    <m/>
    <m/>
    <m/>
    <m/>
    <m/>
    <m/>
    <m/>
  </r>
  <r>
    <x v="1"/>
    <s v="Mech ID/Password CRs"/>
    <n v="1"/>
    <s v="MechId Password changes for multiple SMB connections/NDM/DB connectivity to interfaces"/>
    <s v="CARAT"/>
    <m/>
    <x v="0"/>
    <s v="Hadoop, Java"/>
    <s v="CARAT"/>
    <s v="Greg Painter"/>
    <s v="Muawiah Qaimari"/>
    <s v="Ashish Bartwal"/>
    <x v="4"/>
    <x v="0"/>
    <s v="Ongoing"/>
    <x v="0"/>
    <n v="195"/>
    <m/>
    <m/>
    <m/>
    <m/>
    <m/>
    <m/>
    <m/>
    <m/>
    <m/>
    <m/>
    <n v="20"/>
    <n v="20"/>
    <n v="20"/>
    <n v="20"/>
    <n v="20"/>
    <n v="20"/>
    <n v="20"/>
    <n v="20"/>
    <n v="25"/>
    <n v="25"/>
    <n v="20"/>
    <n v="30"/>
    <n v="35"/>
    <n v="30"/>
    <n v="25"/>
    <m/>
    <m/>
    <m/>
    <m/>
    <m/>
    <m/>
    <m/>
    <m/>
    <m/>
  </r>
  <r>
    <x v="1"/>
    <s v="Ad-hoc Tasks"/>
    <n v="1"/>
    <s v="DB data cleanup activity as required"/>
    <s v="CARAT"/>
    <m/>
    <x v="0"/>
    <s v="Hadoop, Java"/>
    <s v="CARAT"/>
    <s v="Greg Painter"/>
    <s v="Muawiah Qaimari"/>
    <s v="Ashish Bartwal"/>
    <x v="4"/>
    <x v="0"/>
    <s v="Ongoing"/>
    <x v="0"/>
    <n v="70"/>
    <m/>
    <m/>
    <m/>
    <m/>
    <m/>
    <m/>
    <m/>
    <m/>
    <m/>
    <m/>
    <m/>
    <m/>
    <m/>
    <n v="20"/>
    <m/>
    <n v="25"/>
    <m/>
    <m/>
    <n v="20"/>
    <m/>
    <m/>
    <n v="25"/>
    <m/>
    <n v="30"/>
    <m/>
    <m/>
    <m/>
    <m/>
    <m/>
    <m/>
    <m/>
    <m/>
    <m/>
    <m/>
  </r>
  <r>
    <x v="1"/>
    <s v="MWR"/>
    <n v="1"/>
    <s v="DB vulnerabilities "/>
    <s v="CARAT"/>
    <m/>
    <x v="0"/>
    <s v="Hadoop, Java"/>
    <s v="CARAT"/>
    <s v="Greg Painter"/>
    <s v="Muawiah Qaimari"/>
    <s v="Ashish Bartwal"/>
    <x v="4"/>
    <x v="0"/>
    <s v="Ongoing"/>
    <x v="0"/>
    <n v="75"/>
    <m/>
    <m/>
    <m/>
    <m/>
    <m/>
    <m/>
    <m/>
    <m/>
    <m/>
    <m/>
    <m/>
    <m/>
    <n v="35"/>
    <m/>
    <m/>
    <m/>
    <m/>
    <m/>
    <n v="30"/>
    <m/>
    <m/>
    <m/>
    <n v="40"/>
    <m/>
    <m/>
    <m/>
    <m/>
    <m/>
    <m/>
    <m/>
    <m/>
    <m/>
    <m/>
    <m/>
  </r>
  <r>
    <x v="1"/>
    <s v="Application Support"/>
    <n v="1"/>
    <s v="Cycle Calender Load for CABS SE and MW"/>
    <s v="CARAT"/>
    <m/>
    <x v="0"/>
    <s v="Hadoop, Java"/>
    <s v="CARAT"/>
    <s v="Greg Painter"/>
    <s v="Muawiah Qaimari"/>
    <s v="Ashish Bartwal"/>
    <x v="4"/>
    <x v="0"/>
    <s v="Ongoing"/>
    <x v="0"/>
    <n v="180"/>
    <m/>
    <m/>
    <m/>
    <m/>
    <m/>
    <m/>
    <m/>
    <m/>
    <m/>
    <m/>
    <n v="20"/>
    <n v="20"/>
    <n v="20"/>
    <n v="20"/>
    <n v="20"/>
    <n v="20"/>
    <n v="20"/>
    <n v="15"/>
    <n v="20"/>
    <n v="20"/>
    <n v="15"/>
    <n v="20"/>
    <n v="25"/>
    <n v="30"/>
    <n v="20"/>
    <m/>
    <m/>
    <m/>
    <m/>
    <m/>
    <m/>
    <m/>
    <m/>
    <m/>
  </r>
  <r>
    <x v="1"/>
    <s v="Patching On-Prem"/>
    <n v="1"/>
    <s v="DB Patching Activity"/>
    <s v="CARAT"/>
    <m/>
    <x v="0"/>
    <s v="Hadoop, Java"/>
    <s v="CARAT"/>
    <s v="Greg Painter"/>
    <s v="Muawiah Qaimari"/>
    <s v="Ashish Bartwal"/>
    <x v="4"/>
    <x v="17"/>
    <s v="Mar-23"/>
    <x v="0"/>
    <n v="115"/>
    <m/>
    <m/>
    <m/>
    <m/>
    <m/>
    <m/>
    <m/>
    <m/>
    <m/>
    <m/>
    <m/>
    <n v="50"/>
    <m/>
    <m/>
    <m/>
    <m/>
    <n v="20"/>
    <n v="20"/>
    <n v="20"/>
    <m/>
    <m/>
    <m/>
    <m/>
    <m/>
    <m/>
    <m/>
    <m/>
    <m/>
    <m/>
    <m/>
    <m/>
    <m/>
    <m/>
    <m/>
  </r>
  <r>
    <x v="1"/>
    <s v="MWR"/>
    <n v="1"/>
    <s v="Hadoop Upgrade"/>
    <s v="CARAT"/>
    <m/>
    <x v="0"/>
    <s v="Hadoop, Java"/>
    <s v="CARAT"/>
    <s v="Greg Painter"/>
    <s v="Muawiah Qaimari"/>
    <s v="Ashish Bartwal"/>
    <x v="4"/>
    <x v="5"/>
    <s v="Nov-22"/>
    <x v="0"/>
    <n v="80"/>
    <m/>
    <m/>
    <m/>
    <m/>
    <m/>
    <m/>
    <m/>
    <m/>
    <m/>
    <m/>
    <m/>
    <m/>
    <m/>
    <m/>
    <n v="80"/>
    <m/>
    <m/>
    <m/>
    <m/>
    <m/>
    <m/>
    <m/>
    <m/>
    <m/>
    <m/>
    <m/>
    <m/>
    <m/>
    <m/>
    <m/>
    <m/>
    <m/>
    <m/>
    <m/>
  </r>
  <r>
    <x v="1"/>
    <s v="Certificates Renewal"/>
    <n v="1"/>
    <s v="Connect Direct Certificate Renewal"/>
    <s v="CARAT"/>
    <m/>
    <x v="0"/>
    <s v="Hadoop, Java"/>
    <s v="CARAT"/>
    <s v="Greg Painter"/>
    <s v="Muawiah Qaimari"/>
    <s v="Ashish Bartwal"/>
    <x v="4"/>
    <x v="14"/>
    <s v="Apr-23"/>
    <x v="0"/>
    <n v="60"/>
    <m/>
    <m/>
    <m/>
    <m/>
    <m/>
    <m/>
    <m/>
    <m/>
    <m/>
    <m/>
    <m/>
    <m/>
    <m/>
    <n v="40"/>
    <m/>
    <m/>
    <n v="10"/>
    <n v="15"/>
    <n v="10"/>
    <n v="15"/>
    <m/>
    <m/>
    <m/>
    <m/>
    <m/>
    <m/>
    <m/>
    <m/>
    <m/>
    <m/>
    <m/>
    <m/>
    <m/>
    <m/>
  </r>
  <r>
    <x v="1"/>
    <s v="Certificates Renewal"/>
    <n v="1"/>
    <s v="Yearly (divided in 2m) - CARAT Data Router Certificate Renewal"/>
    <s v="CARAT"/>
    <m/>
    <x v="0"/>
    <s v="Hadoop, Java"/>
    <s v="CARAT"/>
    <s v="Greg Painter"/>
    <s v="Muawiah Qaimari"/>
    <s v="Ashish Bartwal"/>
    <x v="4"/>
    <x v="0"/>
    <s v="Ongoing"/>
    <x v="0"/>
    <n v="60"/>
    <m/>
    <m/>
    <m/>
    <m/>
    <m/>
    <m/>
    <m/>
    <m/>
    <m/>
    <m/>
    <m/>
    <m/>
    <n v="50"/>
    <m/>
    <m/>
    <m/>
    <m/>
    <m/>
    <m/>
    <m/>
    <n v="30"/>
    <n v="30"/>
    <m/>
    <m/>
    <m/>
    <m/>
    <m/>
    <m/>
    <m/>
    <m/>
    <m/>
    <m/>
    <m/>
    <m/>
  </r>
  <r>
    <x v="1"/>
    <s v="Scan Support"/>
    <n v="1"/>
    <s v="Quarterly - Device Vulnerability"/>
    <s v="CARAT"/>
    <m/>
    <x v="0"/>
    <s v="Hadoop, Java"/>
    <s v="CARAT"/>
    <s v="Greg Painter"/>
    <s v="Muawiah Qaimari"/>
    <s v="Ashish Bartwal"/>
    <x v="4"/>
    <x v="0"/>
    <s v="Ongoing"/>
    <x v="0"/>
    <n v="70"/>
    <m/>
    <m/>
    <m/>
    <m/>
    <m/>
    <m/>
    <m/>
    <m/>
    <m/>
    <m/>
    <m/>
    <m/>
    <m/>
    <m/>
    <m/>
    <m/>
    <m/>
    <m/>
    <n v="15"/>
    <m/>
    <m/>
    <n v="20"/>
    <m/>
    <m/>
    <n v="20"/>
    <m/>
    <m/>
    <m/>
    <m/>
    <m/>
    <m/>
    <m/>
    <m/>
    <m/>
  </r>
  <r>
    <x v="1"/>
    <s v="MWR"/>
    <n v="1"/>
    <s v="Yearly (divided in 2 m)Microsoft Windows 11 Release Testing/Certification"/>
    <s v="CARAT"/>
    <m/>
    <x v="0"/>
    <s v="Hadoop, Java"/>
    <s v="CARAT"/>
    <s v="Greg Painter"/>
    <s v="Muawiah Qaimari"/>
    <s v="Ashish Bartwal"/>
    <x v="4"/>
    <x v="0"/>
    <s v="Ongoing"/>
    <x v="0"/>
    <n v="40"/>
    <m/>
    <m/>
    <m/>
    <m/>
    <m/>
    <m/>
    <m/>
    <m/>
    <m/>
    <m/>
    <m/>
    <m/>
    <n v="20"/>
    <n v="20"/>
    <m/>
    <m/>
    <m/>
    <m/>
    <m/>
    <n v="20"/>
    <m/>
    <m/>
    <m/>
    <m/>
    <n v="20"/>
    <m/>
    <m/>
    <m/>
    <m/>
    <m/>
    <m/>
    <m/>
    <m/>
    <m/>
  </r>
  <r>
    <x v="1"/>
    <s v="MWR"/>
    <n v="1"/>
    <s v="Quarterly - Tomcat Upgrade on 4 app servers (Windows)"/>
    <s v="CARAT"/>
    <m/>
    <x v="0"/>
    <s v="Hadoop, Java"/>
    <s v="CARAT"/>
    <s v="Greg Painter"/>
    <s v="Muawiah Qaimari"/>
    <s v="Ashish Bartwal"/>
    <x v="4"/>
    <x v="0"/>
    <s v="Ongoing"/>
    <x v="0"/>
    <n v="120"/>
    <m/>
    <m/>
    <m/>
    <m/>
    <m/>
    <m/>
    <m/>
    <m/>
    <m/>
    <m/>
    <n v="40"/>
    <m/>
    <m/>
    <m/>
    <n v="60"/>
    <m/>
    <n v="40"/>
    <m/>
    <m/>
    <m/>
    <n v="40"/>
    <m/>
    <m/>
    <m/>
    <n v="40"/>
    <m/>
    <m/>
    <m/>
    <m/>
    <m/>
    <m/>
    <m/>
    <m/>
    <m/>
  </r>
  <r>
    <x v="1"/>
    <s v="Compliance"/>
    <n v="1"/>
    <s v="Yearly - Artifacts evidence certification for APP/DB/OS layers"/>
    <s v="CARAT"/>
    <m/>
    <x v="0"/>
    <s v="Hadoop, Java"/>
    <s v="CARAT"/>
    <s v="Greg Painter"/>
    <s v="Muawiah Qaimari"/>
    <s v="Ashish Bartwal"/>
    <x v="4"/>
    <x v="0"/>
    <s v="Ongoing"/>
    <x v="0"/>
    <n v="50"/>
    <m/>
    <m/>
    <m/>
    <m/>
    <m/>
    <m/>
    <m/>
    <m/>
    <m/>
    <m/>
    <m/>
    <m/>
    <m/>
    <n v="50"/>
    <m/>
    <m/>
    <m/>
    <m/>
    <m/>
    <m/>
    <m/>
    <m/>
    <m/>
    <n v="40"/>
    <m/>
    <m/>
    <m/>
    <m/>
    <m/>
    <m/>
    <m/>
    <m/>
    <m/>
    <m/>
  </r>
  <r>
    <x v="1"/>
    <s v="Compliance"/>
    <n v="1"/>
    <s v="Yearly - Disaster Recovery certification"/>
    <s v="CARAT"/>
    <m/>
    <x v="0"/>
    <s v="Hadoop, Java"/>
    <s v="CARAT"/>
    <s v="Greg Painter"/>
    <s v="Muawiah Qaimari"/>
    <s v="Ashish Bartwal"/>
    <x v="4"/>
    <x v="0"/>
    <s v="Ongoing"/>
    <x v="0"/>
    <n v="20"/>
    <m/>
    <m/>
    <m/>
    <m/>
    <m/>
    <m/>
    <m/>
    <m/>
    <m/>
    <m/>
    <m/>
    <m/>
    <m/>
    <m/>
    <n v="20"/>
    <m/>
    <m/>
    <m/>
    <m/>
    <m/>
    <n v="20"/>
    <m/>
    <m/>
    <m/>
    <m/>
    <m/>
    <m/>
    <m/>
    <m/>
    <m/>
    <m/>
    <m/>
    <m/>
    <m/>
  </r>
  <r>
    <x v="1"/>
    <s v="Application Support"/>
    <n v="1"/>
    <s v="Interface application support (CBS app suites)"/>
    <s v="BVA"/>
    <m/>
    <x v="0"/>
    <s v=".NET"/>
    <s v="Freedom DotNet-CM"/>
    <s v="James Koernig"/>
    <s v="Christine Moretti"/>
    <s v="Darsha Naik"/>
    <x v="4"/>
    <x v="0"/>
    <s v="Ongoing"/>
    <x v="0"/>
    <n v="750"/>
    <n v="110"/>
    <n v="120"/>
    <n v="115"/>
    <n v="105"/>
    <n v="130"/>
    <n v="155"/>
    <m/>
    <m/>
    <m/>
    <m/>
    <n v="180"/>
    <n v="180"/>
    <n v="180"/>
    <n v="180"/>
    <n v="180"/>
    <n v="180"/>
    <n v="110"/>
    <n v="120"/>
    <n v="115"/>
    <n v="105"/>
    <n v="130"/>
    <n v="135"/>
    <n v="150"/>
    <n v="140"/>
    <n v="150"/>
    <m/>
    <m/>
    <m/>
    <m/>
    <m/>
    <m/>
    <m/>
    <m/>
    <m/>
  </r>
  <r>
    <x v="0"/>
    <s v="PID"/>
    <n v="1"/>
    <s v="OOM654: Large Business Collections Platform Modernization"/>
    <s v="CASH"/>
    <m/>
    <x v="0"/>
    <s v=".NET"/>
    <s v="Freedom DotNet-MQ"/>
    <s v="Greg Painter"/>
    <s v="Muawiah Qaimari"/>
    <s v="Darsha Naik"/>
    <x v="4"/>
    <x v="8"/>
    <s v="TBD"/>
    <x v="1"/>
    <n v="180"/>
    <m/>
    <m/>
    <m/>
    <m/>
    <m/>
    <m/>
    <m/>
    <m/>
    <m/>
    <m/>
    <m/>
    <m/>
    <m/>
    <m/>
    <m/>
    <m/>
    <m/>
    <m/>
    <m/>
    <m/>
    <m/>
    <m/>
    <m/>
    <m/>
    <m/>
    <m/>
    <m/>
    <m/>
    <m/>
    <m/>
    <m/>
    <m/>
    <m/>
    <m/>
  </r>
  <r>
    <x v="1"/>
    <s v="TL Governance"/>
    <n v="17"/>
    <s v="TL-Mgmt's - Ravinder Kumar"/>
    <s v="GRP-CBS-ATTCRM-SBS"/>
    <m/>
    <x v="0"/>
    <s v="Java, Websphere"/>
    <s v="CBS-ATTCRM-SBS"/>
    <s v="James Koernig"/>
    <s v="Christine Moretti"/>
    <s v="Ravinder Kumar"/>
    <x v="4"/>
    <x v="0"/>
    <s v="Ongoing"/>
    <x v="0"/>
    <n v="1290"/>
    <m/>
    <m/>
    <m/>
    <m/>
    <m/>
    <m/>
    <m/>
    <m/>
    <m/>
    <m/>
    <n v="86"/>
    <n v="86"/>
    <n v="86"/>
    <n v="86"/>
    <n v="86"/>
    <n v="86"/>
    <n v="86"/>
    <n v="86"/>
    <n v="86"/>
    <n v="86"/>
    <n v="86"/>
    <n v="86"/>
    <n v="86"/>
    <n v="86"/>
    <n v="86"/>
    <m/>
    <m/>
    <m/>
    <m/>
    <m/>
    <m/>
    <m/>
    <m/>
    <m/>
  </r>
  <r>
    <x v="0"/>
    <s v="PID"/>
    <n v="1"/>
    <s v="PMT 500347 - DCC RET 8716 CX0448 EMBUS ESB"/>
    <s v="CBS BVA BPM"/>
    <m/>
    <x v="0"/>
    <s v="Java, Weblogic"/>
    <s v="CBS-ATTCRM-SBS"/>
    <s v="James Koernig"/>
    <s v="Christine Moretti"/>
    <s v="Ravinder Kumar"/>
    <x v="4"/>
    <x v="6"/>
    <s v="Sep-22"/>
    <x v="0"/>
    <n v="540"/>
    <m/>
    <m/>
    <m/>
    <m/>
    <m/>
    <m/>
    <m/>
    <m/>
    <m/>
    <m/>
    <n v="180"/>
    <n v="180"/>
    <n v="180"/>
    <m/>
    <m/>
    <m/>
    <m/>
    <m/>
    <m/>
    <m/>
    <m/>
    <m/>
    <m/>
    <m/>
    <m/>
    <m/>
    <m/>
    <m/>
    <m/>
    <m/>
    <m/>
    <m/>
    <m/>
    <m/>
  </r>
  <r>
    <x v="0"/>
    <s v="PID"/>
    <n v="1"/>
    <s v="PMT 503593 - NC NPA 910 overlay with NPA 472 NPA Relief"/>
    <s v="CBS BVA BPM"/>
    <m/>
    <x v="0"/>
    <s v="Java, Weblogic"/>
    <s v="CBS-ATTCRM-SBS"/>
    <s v="James Koernig"/>
    <s v="Christine Moretti"/>
    <s v="Ravinder Kumar"/>
    <x v="4"/>
    <x v="4"/>
    <s v="Jul-22"/>
    <x v="0"/>
    <n v="180"/>
    <m/>
    <m/>
    <m/>
    <m/>
    <m/>
    <m/>
    <m/>
    <m/>
    <m/>
    <m/>
    <n v="180"/>
    <m/>
    <m/>
    <m/>
    <m/>
    <m/>
    <m/>
    <m/>
    <m/>
    <m/>
    <m/>
    <m/>
    <m/>
    <m/>
    <m/>
    <m/>
    <m/>
    <m/>
    <m/>
    <m/>
    <m/>
    <m/>
    <m/>
    <m/>
  </r>
  <r>
    <x v="0"/>
    <s v="PID"/>
    <n v="1"/>
    <s v="PMT 501190 - DCC MOV 8711 CBS apps"/>
    <s v="CBS BVA BPM"/>
    <m/>
    <x v="0"/>
    <s v="Java, Weblogic"/>
    <s v="CBS-ATTCRM-SBS"/>
    <s v="James Koernig"/>
    <s v="Christine Moretti"/>
    <s v="Ravinder Kumar"/>
    <x v="4"/>
    <x v="9"/>
    <s v="Aug-22"/>
    <x v="0"/>
    <n v="360"/>
    <m/>
    <m/>
    <m/>
    <m/>
    <m/>
    <m/>
    <m/>
    <m/>
    <m/>
    <m/>
    <n v="180"/>
    <n v="180"/>
    <m/>
    <m/>
    <m/>
    <m/>
    <m/>
    <m/>
    <m/>
    <m/>
    <m/>
    <m/>
    <m/>
    <m/>
    <m/>
    <m/>
    <m/>
    <m/>
    <m/>
    <m/>
    <m/>
    <m/>
    <m/>
    <m/>
  </r>
  <r>
    <x v="1"/>
    <s v="Application Support"/>
    <n v="15"/>
    <s v="Investigation and production support for 15 CBS suite of applications"/>
    <s v="CBS BVA BPM"/>
    <m/>
    <x v="0"/>
    <s v="Java, Weblogic"/>
    <s v="CBS-ATTCRM-SBS"/>
    <s v="James Koernig"/>
    <s v="Christine Moretti"/>
    <s v="Ravinder Kumar"/>
    <x v="4"/>
    <x v="0"/>
    <s v="Ongoing"/>
    <x v="0"/>
    <n v="4518"/>
    <m/>
    <m/>
    <m/>
    <m/>
    <m/>
    <m/>
    <m/>
    <m/>
    <m/>
    <m/>
    <n v="540"/>
    <n v="540"/>
    <n v="540"/>
    <n v="540"/>
    <n v="344"/>
    <n v="344"/>
    <n v="350"/>
    <n v="410"/>
    <n v="410"/>
    <n v="410"/>
    <n v="410"/>
    <n v="420"/>
    <n v="430"/>
    <n v="420"/>
    <n v="430"/>
    <m/>
    <m/>
    <m/>
    <m/>
    <m/>
    <m/>
    <m/>
    <m/>
    <m/>
  </r>
  <r>
    <x v="0"/>
    <s v="PID"/>
    <n v="1"/>
    <s v="PMT 503335 - AR Quick Hits 2021-2022"/>
    <s v="ATTM CRM"/>
    <m/>
    <x v="0"/>
    <s v="Java"/>
    <s v="CBS-ATTCRM-SBS"/>
    <s v="James Radtke"/>
    <s v="Christine Moretti"/>
    <s v="Ravinder Kumar"/>
    <x v="4"/>
    <x v="8"/>
    <s v="TBD"/>
    <x v="1"/>
    <n v="300"/>
    <m/>
    <m/>
    <m/>
    <m/>
    <m/>
    <m/>
    <m/>
    <m/>
    <m/>
    <m/>
    <m/>
    <m/>
    <m/>
    <m/>
    <m/>
    <m/>
    <m/>
    <m/>
    <m/>
    <m/>
    <m/>
    <m/>
    <m/>
    <m/>
    <m/>
    <m/>
    <m/>
    <m/>
    <m/>
    <m/>
    <m/>
    <m/>
    <m/>
    <m/>
  </r>
  <r>
    <x v="1"/>
    <s v="Mech ID/Password CRs"/>
    <n v="1"/>
    <s v="DB Password changes for multiple schemas and databases, Client Data requirement"/>
    <s v="ATTM CRM"/>
    <m/>
    <x v="0"/>
    <s v="Java"/>
    <s v="CBS-ATTCRM-SBS"/>
    <s v="James Radtke"/>
    <s v="Christine Moretti"/>
    <s v="Ravinder Kumar"/>
    <x v="4"/>
    <x v="0"/>
    <s v="Ongoing"/>
    <x v="0"/>
    <n v="600"/>
    <m/>
    <m/>
    <m/>
    <m/>
    <m/>
    <m/>
    <m/>
    <m/>
    <m/>
    <m/>
    <n v="100"/>
    <n v="100"/>
    <n v="100"/>
    <n v="100"/>
    <n v="100"/>
    <n v="100"/>
    <m/>
    <m/>
    <m/>
    <m/>
    <m/>
    <m/>
    <m/>
    <m/>
    <m/>
    <m/>
    <m/>
    <m/>
    <m/>
    <m/>
    <m/>
    <m/>
    <m/>
    <m/>
  </r>
  <r>
    <x v="1"/>
    <s v="MWR"/>
    <n v="1"/>
    <s v="MWR 1995749 - UADM feed user account issue. UC-HelpDesk "/>
    <s v="ATTM CRM"/>
    <s v="Green : Completed "/>
    <x v="0"/>
    <s v="Java"/>
    <s v="CBS-ATTCRM-SBS"/>
    <s v="James Radtke"/>
    <s v="Christine Moretti"/>
    <s v="Ravinder Kumar"/>
    <x v="4"/>
    <x v="9"/>
    <s v="Aug-22"/>
    <x v="0"/>
    <n v="80"/>
    <m/>
    <m/>
    <m/>
    <m/>
    <m/>
    <m/>
    <m/>
    <m/>
    <m/>
    <m/>
    <m/>
    <n v="80"/>
    <m/>
    <m/>
    <m/>
    <m/>
    <m/>
    <m/>
    <m/>
    <m/>
    <m/>
    <m/>
    <m/>
    <m/>
    <m/>
    <m/>
    <m/>
    <m/>
    <m/>
    <m/>
    <m/>
    <m/>
    <m/>
    <m/>
  </r>
  <r>
    <x v="1"/>
    <s v="SMB"/>
    <n v="1"/>
    <s v="SMB 1994149 - Server Reduction Assessment"/>
    <s v="ATTM CRM"/>
    <s v="Green : Completed "/>
    <x v="0"/>
    <s v="Java"/>
    <s v="CBS-ATTCRM-SBS"/>
    <s v="James Radtke"/>
    <s v="Christine Moretti"/>
    <s v="Ravinder Kumar"/>
    <x v="4"/>
    <x v="6"/>
    <s v="Sep-22"/>
    <x v="0"/>
    <n v="100"/>
    <m/>
    <m/>
    <m/>
    <m/>
    <m/>
    <m/>
    <m/>
    <m/>
    <m/>
    <m/>
    <m/>
    <n v="20"/>
    <n v="80"/>
    <m/>
    <m/>
    <m/>
    <m/>
    <m/>
    <m/>
    <m/>
    <m/>
    <m/>
    <m/>
    <m/>
    <m/>
    <m/>
    <m/>
    <m/>
    <m/>
    <m/>
    <m/>
    <m/>
    <m/>
    <m/>
  </r>
  <r>
    <x v="1"/>
    <s v="MWR"/>
    <n v="1"/>
    <s v="MWR 1995939 - SPI Data Discovery Scan"/>
    <s v="ATTM CRM"/>
    <s v="Green : Completed "/>
    <x v="0"/>
    <s v="Java"/>
    <s v="CBS-ATTCRM-SBS"/>
    <s v="James Radtke"/>
    <s v="Christine Moretti"/>
    <s v="Ravinder Kumar"/>
    <x v="4"/>
    <x v="6"/>
    <s v="Sep-22"/>
    <x v="0"/>
    <n v="50"/>
    <m/>
    <m/>
    <m/>
    <m/>
    <m/>
    <m/>
    <m/>
    <m/>
    <m/>
    <m/>
    <m/>
    <n v="10"/>
    <n v="40"/>
    <m/>
    <m/>
    <m/>
    <m/>
    <m/>
    <m/>
    <m/>
    <m/>
    <m/>
    <m/>
    <m/>
    <m/>
    <m/>
    <m/>
    <m/>
    <m/>
    <m/>
    <m/>
    <m/>
    <m/>
    <m/>
  </r>
  <r>
    <x v="1"/>
    <s v="MWR"/>
    <n v="1"/>
    <s v="MWR 1995940 - SAST Vulnerability analysis"/>
    <s v="ATTM CRM"/>
    <s v="Green : Completed "/>
    <x v="0"/>
    <s v="Java"/>
    <s v="CBS-ATTCRM-SBS"/>
    <s v="James Radtke"/>
    <s v="Christine Moretti"/>
    <s v="Ravinder Kumar"/>
    <x v="4"/>
    <x v="6"/>
    <s v="Sep-22"/>
    <x v="0"/>
    <n v="50"/>
    <m/>
    <m/>
    <m/>
    <m/>
    <m/>
    <m/>
    <m/>
    <m/>
    <m/>
    <m/>
    <m/>
    <n v="10"/>
    <n v="40"/>
    <m/>
    <m/>
    <m/>
    <m/>
    <m/>
    <m/>
    <m/>
    <m/>
    <m/>
    <m/>
    <m/>
    <m/>
    <m/>
    <m/>
    <m/>
    <m/>
    <m/>
    <m/>
    <m/>
    <m/>
    <m/>
  </r>
  <r>
    <x v="0"/>
    <s v="PID"/>
    <n v="1"/>
    <s v="PMT - 506833 : FL 561 NPA Overlay with new NPA 728"/>
    <s v="CBS BVA BPM"/>
    <s v="Green : Completed "/>
    <x v="0"/>
    <s v="Java, Weblogic"/>
    <s v="CBS-ATTCRM-SBS"/>
    <s v="James Koernig"/>
    <s v="Christine Moretti"/>
    <s v="Ravinder Kumar"/>
    <x v="4"/>
    <x v="2"/>
    <s v="Feb-23"/>
    <x v="0"/>
    <n v="180"/>
    <m/>
    <m/>
    <m/>
    <m/>
    <m/>
    <m/>
    <m/>
    <m/>
    <m/>
    <m/>
    <m/>
    <m/>
    <m/>
    <m/>
    <m/>
    <m/>
    <n v="90"/>
    <n v="90"/>
    <m/>
    <m/>
    <m/>
    <m/>
    <m/>
    <m/>
    <m/>
    <m/>
    <m/>
    <m/>
    <m/>
    <m/>
    <m/>
    <m/>
    <m/>
    <m/>
  </r>
  <r>
    <x v="0"/>
    <s v="PID"/>
    <n v="1"/>
    <s v="PMT 503122 : Wave 1 Azure Modernization Batch 1- Amdocs- Apps prior to 0801 2021"/>
    <s v="ATTM CRM"/>
    <m/>
    <x v="0"/>
    <s v="Java"/>
    <s v="CBS-ATTCRM-SBS"/>
    <s v="James Radtke"/>
    <s v="Christine Moretti"/>
    <s v="Ravinder Kumar"/>
    <x v="4"/>
    <x v="3"/>
    <s v="On hold"/>
    <x v="1"/>
    <n v="60"/>
    <m/>
    <m/>
    <m/>
    <m/>
    <m/>
    <m/>
    <m/>
    <m/>
    <m/>
    <m/>
    <m/>
    <m/>
    <m/>
    <m/>
    <m/>
    <m/>
    <m/>
    <m/>
    <m/>
    <m/>
    <m/>
    <m/>
    <m/>
    <m/>
    <m/>
    <m/>
    <m/>
    <m/>
    <m/>
    <m/>
    <m/>
    <m/>
    <m/>
    <m/>
  </r>
  <r>
    <x v="1"/>
    <s v="Application Support"/>
    <n v="1"/>
    <s v="MOSS-ASG : Application server health check and file status (Outgoing MIDs to downstream((9 MIDs), Analysis services(7 services), reporting services(2), Jobs/ any upcoming issues, MEP reextractions(8 MIDs), Analysing Combined tables(19 tables), check for missing files, check for duplicates files, reprocess files that are stuck on data only/ control only(these all tasks needs to be done on all 4 servers), reprocess stuck files( on 2 e2e servers), check files stuck on hold and reprocess them on e2efileloader folder, reprocess files on e2esqlloader, reprocess gpp files that are stuck after comparing the 2 tables(needs to be done on 2 MOSS servers)"/>
    <s v="MOSS"/>
    <m/>
    <x v="0"/>
    <s v=".NET, VC++"/>
    <s v="MOSS"/>
    <s v="Greg Painter"/>
    <s v="Muawiah Qaimari"/>
    <s v="Darsha Naik "/>
    <x v="4"/>
    <x v="0"/>
    <s v="Ongoing"/>
    <x v="0"/>
    <n v="1052"/>
    <n v="175"/>
    <n v="190"/>
    <n v="160"/>
    <n v="165"/>
    <n v="172"/>
    <n v="195"/>
    <m/>
    <m/>
    <m/>
    <m/>
    <n v="172"/>
    <n v="172"/>
    <n v="172"/>
    <n v="172"/>
    <n v="172"/>
    <n v="172"/>
    <n v="172"/>
    <n v="172"/>
    <n v="172"/>
    <n v="172"/>
    <n v="172"/>
    <n v="172"/>
    <n v="172"/>
    <n v="172"/>
    <n v="172"/>
    <m/>
    <m/>
    <m/>
    <m/>
    <m/>
    <m/>
    <m/>
    <m/>
    <m/>
  </r>
  <r>
    <x v="1"/>
    <s v="MWR"/>
    <n v="1"/>
    <s v="MWR 1983419 - Renewal for MOSS SSL Certificates"/>
    <s v="MOSS"/>
    <m/>
    <x v="0"/>
    <s v=".NET, VC++"/>
    <s v="MOSS"/>
    <s v="Greg Painter"/>
    <s v="Muawiah Qaimari"/>
    <s v="Darsha Naik "/>
    <x v="4"/>
    <x v="6"/>
    <s v="Sep-22"/>
    <x v="0"/>
    <n v="200"/>
    <m/>
    <m/>
    <m/>
    <m/>
    <m/>
    <m/>
    <m/>
    <m/>
    <m/>
    <m/>
    <n v="50"/>
    <n v="75"/>
    <n v="75"/>
    <m/>
    <m/>
    <m/>
    <m/>
    <m/>
    <m/>
    <m/>
    <m/>
    <m/>
    <m/>
    <m/>
    <m/>
    <m/>
    <m/>
    <m/>
    <m/>
    <m/>
    <m/>
    <m/>
    <m/>
    <m/>
  </r>
  <r>
    <x v="1"/>
    <s v="MWR"/>
    <n v="1"/>
    <s v="MWR - 1982285 Null Sessions targeting "/>
    <s v="MOSS"/>
    <m/>
    <x v="0"/>
    <s v=".NET, VC++"/>
    <s v="MOSS"/>
    <s v="Greg Painter"/>
    <s v="Muawiah Qaimari"/>
    <s v="Darsha Naik "/>
    <x v="4"/>
    <x v="1"/>
    <s v="Dec-22"/>
    <x v="0"/>
    <n v="300"/>
    <m/>
    <m/>
    <m/>
    <m/>
    <m/>
    <m/>
    <m/>
    <m/>
    <m/>
    <m/>
    <n v="50"/>
    <n v="50"/>
    <n v="50"/>
    <n v="50"/>
    <n v="50"/>
    <n v="50"/>
    <m/>
    <m/>
    <m/>
    <m/>
    <m/>
    <m/>
    <m/>
    <m/>
    <m/>
    <m/>
    <m/>
    <m/>
    <m/>
    <m/>
    <m/>
    <m/>
    <m/>
    <m/>
  </r>
  <r>
    <x v="0"/>
    <s v="PID"/>
    <n v="1"/>
    <s v="Tracks #14256 Modification - PID 412145 RAMP-DM retirement"/>
    <s v="MOSS"/>
    <m/>
    <x v="0"/>
    <s v=".NET, VC++"/>
    <s v="MOSS"/>
    <s v="Greg Painter"/>
    <s v="Muawiah Qaimari"/>
    <s v="Darsha Naik "/>
    <x v="4"/>
    <x v="1"/>
    <s v="Dec-22"/>
    <x v="0"/>
    <n v="300"/>
    <m/>
    <m/>
    <m/>
    <m/>
    <m/>
    <m/>
    <m/>
    <m/>
    <m/>
    <m/>
    <n v="50"/>
    <n v="50"/>
    <n v="50"/>
    <n v="50"/>
    <n v="50"/>
    <n v="50"/>
    <m/>
    <m/>
    <m/>
    <m/>
    <m/>
    <m/>
    <m/>
    <m/>
    <m/>
    <m/>
    <m/>
    <m/>
    <m/>
    <m/>
    <m/>
    <m/>
    <m/>
    <m/>
  </r>
  <r>
    <x v="1"/>
    <s v="MWR"/>
    <n v="1"/>
    <s v="MWR 1954475 Windows 11 Testing/Certification"/>
    <s v="MOSS"/>
    <m/>
    <x v="0"/>
    <s v=".NET, VC++"/>
    <s v="MOSS"/>
    <s v="Greg Painter"/>
    <s v="Muawiah Qaimari"/>
    <s v="Darsha Naik "/>
    <x v="4"/>
    <x v="4"/>
    <s v="Jul-22"/>
    <x v="0"/>
    <n v="80"/>
    <m/>
    <m/>
    <m/>
    <m/>
    <m/>
    <m/>
    <m/>
    <m/>
    <m/>
    <m/>
    <n v="80"/>
    <m/>
    <m/>
    <m/>
    <m/>
    <m/>
    <m/>
    <m/>
    <m/>
    <m/>
    <m/>
    <m/>
    <m/>
    <m/>
    <m/>
    <m/>
    <m/>
    <m/>
    <m/>
    <m/>
    <m/>
    <m/>
    <m/>
    <m/>
  </r>
  <r>
    <x v="1"/>
    <s v="Onshore-Offshore Discussions"/>
    <n v="1"/>
    <s v="Daily, Weekly and AdHoc Meetings"/>
    <s v="MOSS"/>
    <m/>
    <x v="0"/>
    <s v=".NET, VC++"/>
    <s v="MOSS"/>
    <s v="Greg Painter"/>
    <s v="Muawiah Qaimari"/>
    <s v="Darsha Naik "/>
    <x v="4"/>
    <x v="0"/>
    <s v="Ongoing"/>
    <x v="0"/>
    <n v="245"/>
    <n v="40"/>
    <n v="55"/>
    <n v="35"/>
    <n v="50"/>
    <n v="45"/>
    <n v="60"/>
    <m/>
    <m/>
    <m/>
    <m/>
    <n v="150"/>
    <n v="150"/>
    <n v="150"/>
    <n v="150"/>
    <n v="100"/>
    <n v="150"/>
    <n v="60"/>
    <n v="60"/>
    <n v="60"/>
    <n v="95"/>
    <n v="90"/>
    <n v="95"/>
    <n v="90"/>
    <n v="90"/>
    <n v="95"/>
    <m/>
    <m/>
    <m/>
    <m/>
    <m/>
    <m/>
    <m/>
    <m/>
    <m/>
  </r>
  <r>
    <x v="1"/>
    <s v="Mech ID/Password CRs"/>
    <n v="1"/>
    <s v="Mech-ID Password Change Activity In Test,Prod &amp;Dev"/>
    <s v="MOSS"/>
    <m/>
    <x v="0"/>
    <s v=".NET, VC++"/>
    <s v="MOSS"/>
    <s v="Greg Painter"/>
    <s v="Muawiah Qaimari"/>
    <s v="Darsha Naik "/>
    <x v="4"/>
    <x v="0"/>
    <s v="Ongoing"/>
    <x v="0"/>
    <n v="150"/>
    <m/>
    <m/>
    <m/>
    <m/>
    <m/>
    <m/>
    <m/>
    <m/>
    <m/>
    <m/>
    <n v="80"/>
    <n v="80"/>
    <n v="80"/>
    <n v="80"/>
    <n v="80"/>
    <n v="80"/>
    <m/>
    <n v="50"/>
    <n v="35"/>
    <n v="30"/>
    <m/>
    <m/>
    <m/>
    <m/>
    <m/>
    <m/>
    <m/>
    <m/>
    <m/>
    <m/>
    <m/>
    <m/>
    <m/>
    <m/>
  </r>
  <r>
    <x v="0"/>
    <s v="PID"/>
    <n v="1"/>
    <s v="PID - 404138 DCC MOVE 8711 PMOSS PIP and EDS"/>
    <s v="MOSS"/>
    <m/>
    <x v="0"/>
    <s v=".NET, VC++"/>
    <s v="MOSS"/>
    <s v="Greg Painter"/>
    <s v="Muawiah Qaimari"/>
    <s v="Darsha Naik "/>
    <x v="4"/>
    <x v="3"/>
    <s v="On hold"/>
    <x v="1"/>
    <n v="520"/>
    <m/>
    <m/>
    <m/>
    <m/>
    <m/>
    <m/>
    <m/>
    <m/>
    <m/>
    <m/>
    <m/>
    <m/>
    <m/>
    <m/>
    <m/>
    <m/>
    <m/>
    <m/>
    <m/>
    <m/>
    <m/>
    <m/>
    <m/>
    <m/>
    <m/>
    <m/>
    <m/>
    <m/>
    <m/>
    <m/>
    <m/>
    <m/>
    <m/>
    <m/>
  </r>
  <r>
    <x v="1"/>
    <s v="Client Queries"/>
    <n v="1"/>
    <s v="Client Query and Resolution"/>
    <s v="MOSS"/>
    <m/>
    <x v="0"/>
    <s v=".NET, VC++"/>
    <s v="MOSS"/>
    <s v="Greg Painter"/>
    <s v="Muawiah Qaimari"/>
    <s v="Darsha Naik "/>
    <x v="4"/>
    <x v="0"/>
    <s v="Ongoing"/>
    <x v="0"/>
    <n v="230"/>
    <n v="30"/>
    <n v="35"/>
    <n v="30"/>
    <n v="35"/>
    <n v="40"/>
    <n v="45"/>
    <m/>
    <m/>
    <m/>
    <m/>
    <n v="40"/>
    <n v="40"/>
    <n v="40"/>
    <n v="40"/>
    <n v="40"/>
    <n v="40"/>
    <n v="30"/>
    <n v="35"/>
    <n v="30"/>
    <n v="35"/>
    <n v="40"/>
    <n v="60"/>
    <n v="50"/>
    <n v="60"/>
    <n v="55"/>
    <m/>
    <m/>
    <m/>
    <m/>
    <m/>
    <m/>
    <m/>
    <m/>
    <m/>
  </r>
  <r>
    <x v="1"/>
    <s v="MWR"/>
    <n v="1"/>
    <s v="MWR 1992822 - Maint Window for D10 HDD slot1 replacement"/>
    <s v="MOSS"/>
    <m/>
    <x v="0"/>
    <s v=".NET, VC++"/>
    <s v="MOSS"/>
    <s v="Greg Painter"/>
    <s v="Muawiah Qaimari"/>
    <s v="Darsha Naik "/>
    <x v="4"/>
    <x v="1"/>
    <s v="Dec-22"/>
    <x v="0"/>
    <n v="150"/>
    <m/>
    <m/>
    <m/>
    <m/>
    <m/>
    <m/>
    <m/>
    <m/>
    <m/>
    <m/>
    <n v="25"/>
    <n v="25"/>
    <n v="25"/>
    <n v="25"/>
    <n v="25"/>
    <n v="25"/>
    <m/>
    <m/>
    <m/>
    <m/>
    <m/>
    <m/>
    <m/>
    <m/>
    <m/>
    <m/>
    <m/>
    <m/>
    <m/>
    <m/>
    <m/>
    <m/>
    <m/>
    <m/>
  </r>
  <r>
    <x v="1"/>
    <s v="MWR"/>
    <n v="1"/>
    <s v="MWR 1993754 - MOSS needs to replace its EOSL servers"/>
    <s v="MOSS"/>
    <m/>
    <x v="0"/>
    <s v=".NET, VC++"/>
    <s v="MOSS"/>
    <s v="Greg Painter"/>
    <s v="Muawiah Qaimari"/>
    <s v="Darsha Naik "/>
    <x v="4"/>
    <x v="14"/>
    <s v="Apr-23"/>
    <x v="0"/>
    <n v="480"/>
    <n v="100"/>
    <n v="120"/>
    <n v="150"/>
    <m/>
    <m/>
    <m/>
    <m/>
    <m/>
    <m/>
    <m/>
    <m/>
    <m/>
    <n v="150"/>
    <n v="150"/>
    <n v="150"/>
    <n v="150"/>
    <n v="110"/>
    <n v="100"/>
    <n v="120"/>
    <n v="150"/>
    <m/>
    <m/>
    <m/>
    <m/>
    <m/>
    <m/>
    <m/>
    <m/>
    <m/>
    <m/>
    <m/>
    <m/>
    <m/>
    <m/>
  </r>
  <r>
    <x v="1"/>
    <s v="MWR"/>
    <n v="1"/>
    <s v="MWR 1992822 - Update website for new HALO access request instructions"/>
    <s v="MOSS"/>
    <m/>
    <x v="0"/>
    <s v=".NET, VC++"/>
    <s v="MOSS"/>
    <s v="Greg Painter"/>
    <s v="Muawiah Qaimari"/>
    <s v="Darsha Naik "/>
    <x v="4"/>
    <x v="6"/>
    <s v="Sep-22"/>
    <x v="0"/>
    <n v="40"/>
    <m/>
    <m/>
    <m/>
    <m/>
    <m/>
    <m/>
    <m/>
    <m/>
    <m/>
    <m/>
    <m/>
    <m/>
    <n v="20"/>
    <n v="20"/>
    <m/>
    <m/>
    <m/>
    <m/>
    <m/>
    <m/>
    <m/>
    <m/>
    <m/>
    <m/>
    <m/>
    <m/>
    <m/>
    <m/>
    <m/>
    <m/>
    <m/>
    <m/>
    <m/>
    <m/>
  </r>
  <r>
    <x v="1"/>
    <s v="MWR"/>
    <n v="1"/>
    <s v="MWR 1992821 - grant of read-only access to our MOSS server instances to certain mechid/attuids for a SPI data audit"/>
    <s v="MOSS"/>
    <m/>
    <x v="0"/>
    <s v=".NET, VC++"/>
    <s v="MOSS"/>
    <s v="Greg Painter"/>
    <s v="Muawiah Qaimari"/>
    <s v="Darsha Naik "/>
    <x v="4"/>
    <x v="1"/>
    <s v="Dec-22"/>
    <x v="0"/>
    <n v="20"/>
    <m/>
    <m/>
    <m/>
    <m/>
    <m/>
    <m/>
    <m/>
    <m/>
    <m/>
    <m/>
    <m/>
    <m/>
    <m/>
    <m/>
    <n v="20"/>
    <m/>
    <m/>
    <m/>
    <m/>
    <m/>
    <m/>
    <m/>
    <m/>
    <m/>
    <m/>
    <m/>
    <m/>
    <m/>
    <m/>
    <m/>
    <m/>
    <m/>
    <m/>
    <m/>
  </r>
  <r>
    <x v="1"/>
    <s v="MWR"/>
    <n v="1"/>
    <s v="MWR 1985553 - CASH-Correct Image Builder ( Packer ) Issues - /tmp Storage"/>
    <s v="CASHWeb"/>
    <m/>
    <x v="0"/>
    <s v="Java"/>
    <s v="Freedom Java Apps"/>
    <s v="Greg Painter"/>
    <s v="Muawiah Qaimari"/>
    <s v="Ashish Bartwal"/>
    <x v="4"/>
    <x v="4"/>
    <s v="Jul-22"/>
    <x v="0"/>
    <n v="50"/>
    <m/>
    <m/>
    <m/>
    <m/>
    <m/>
    <m/>
    <m/>
    <m/>
    <m/>
    <m/>
    <n v="50"/>
    <m/>
    <m/>
    <m/>
    <m/>
    <m/>
    <m/>
    <m/>
    <m/>
    <m/>
    <m/>
    <m/>
    <m/>
    <m/>
    <m/>
    <m/>
    <m/>
    <m/>
    <m/>
    <m/>
    <m/>
    <m/>
    <m/>
    <m/>
  </r>
  <r>
    <x v="1"/>
    <s v="MWR"/>
    <n v="1"/>
    <s v="VDD - Upgrade Connect:Direct to 6.1"/>
    <s v="VDD"/>
    <m/>
    <x v="0"/>
    <s v="C, C++"/>
    <s v="Freedom CPP Apps"/>
    <s v="Greg Painter"/>
    <s v="Muawiah Qaimari"/>
    <s v="Ashish Bartwal"/>
    <x v="4"/>
    <x v="6"/>
    <s v="Sep-22"/>
    <x v="0"/>
    <n v="100"/>
    <m/>
    <m/>
    <m/>
    <m/>
    <m/>
    <m/>
    <m/>
    <m/>
    <m/>
    <m/>
    <m/>
    <n v="50"/>
    <n v="50"/>
    <m/>
    <m/>
    <m/>
    <m/>
    <m/>
    <m/>
    <m/>
    <m/>
    <m/>
    <m/>
    <m/>
    <m/>
    <m/>
    <m/>
    <m/>
    <m/>
    <m/>
    <m/>
    <m/>
    <m/>
    <m/>
  </r>
  <r>
    <x v="1"/>
    <s v="Application Support"/>
    <n v="2"/>
    <s v="Outage,P1/P2 issues, Job Abends, Fixes, Interface Issues handling and follow ups, RCAs, jobs check/update"/>
    <s v="GRP-BOOM-BIGSYS"/>
    <s v="Green"/>
    <x v="0"/>
    <s v="Java"/>
    <s v="BOOM-BIGSYS"/>
    <s v="James Koernig"/>
    <s v="Christine Moretti"/>
    <s v="Sahil Jain"/>
    <x v="3"/>
    <x v="0"/>
    <s v="Y"/>
    <x v="0"/>
    <m/>
    <m/>
    <m/>
    <m/>
    <m/>
    <m/>
    <m/>
    <m/>
    <m/>
    <m/>
    <m/>
    <m/>
    <m/>
    <m/>
    <m/>
    <m/>
    <m/>
    <m/>
    <m/>
    <m/>
    <n v="30"/>
    <n v="30"/>
    <n v="30"/>
    <n v="30"/>
    <n v="30"/>
    <n v="30"/>
    <m/>
    <m/>
    <m/>
    <m/>
    <m/>
    <m/>
    <m/>
    <m/>
    <m/>
  </r>
  <r>
    <x v="1"/>
    <s v="Client Queries"/>
    <n v="2"/>
    <s v="Client queries, user tickets and interface app queries, Code Analysis, Edit Analysis"/>
    <s v="GRP-BOOM-BIGSYS"/>
    <s v="Green"/>
    <x v="0"/>
    <s v="Java"/>
    <s v="BOOM-BIGSYS"/>
    <s v="James Koernig"/>
    <s v="Christine Moretti"/>
    <s v="Sahil Jain"/>
    <x v="3"/>
    <x v="0"/>
    <s v="Y"/>
    <x v="0"/>
    <m/>
    <m/>
    <m/>
    <m/>
    <m/>
    <m/>
    <m/>
    <m/>
    <m/>
    <m/>
    <m/>
    <m/>
    <m/>
    <m/>
    <m/>
    <m/>
    <m/>
    <n v="100"/>
    <n v="100"/>
    <n v="100"/>
    <n v="100"/>
    <n v="100"/>
    <n v="100"/>
    <n v="100"/>
    <n v="100"/>
    <n v="100"/>
    <m/>
    <m/>
    <m/>
    <m/>
    <m/>
    <m/>
    <m/>
    <m/>
    <m/>
  </r>
  <r>
    <x v="1"/>
    <s v="Onshore-Offshore Discussions"/>
    <n v="2"/>
    <s v="Status Call, Huddle, Meeting, queries, Onshore requests for order/user count etc, Client Calls, interfacing Apps calls"/>
    <s v="GRP-BOOM-BIGSYS"/>
    <s v="Green"/>
    <x v="0"/>
    <s v="Java"/>
    <s v="BOOM-BIGSYS"/>
    <s v="James Koernig"/>
    <s v="Christine Moretti"/>
    <s v="Sahil Jain"/>
    <x v="3"/>
    <x v="0"/>
    <s v="Y"/>
    <x v="0"/>
    <m/>
    <m/>
    <m/>
    <m/>
    <m/>
    <m/>
    <m/>
    <m/>
    <m/>
    <m/>
    <m/>
    <m/>
    <m/>
    <m/>
    <m/>
    <m/>
    <m/>
    <m/>
    <m/>
    <m/>
    <n v="40"/>
    <n v="40"/>
    <n v="40"/>
    <n v="40"/>
    <n v="40"/>
    <n v="40"/>
    <m/>
    <m/>
    <m/>
    <m/>
    <m/>
    <m/>
    <m/>
    <m/>
    <m/>
  </r>
  <r>
    <x v="0"/>
    <s v="PID"/>
    <m/>
    <s v="PID 402946c | BIS "/>
    <s v="CODES"/>
    <s v="Completed"/>
    <x v="0"/>
    <s v="Java"/>
    <s v="CODES-ULTS"/>
    <s v="James Koernig"/>
    <s v="Christine Moretti"/>
    <s v="Sahil Jain"/>
    <x v="3"/>
    <x v="6"/>
    <s v="Sep-22"/>
    <x v="0"/>
    <n v="300"/>
    <m/>
    <m/>
    <m/>
    <m/>
    <m/>
    <m/>
    <m/>
    <m/>
    <m/>
    <m/>
    <n v="90"/>
    <n v="90"/>
    <n v="90"/>
    <n v="30"/>
    <m/>
    <m/>
    <m/>
    <m/>
    <m/>
    <n v="0"/>
    <n v="0"/>
    <n v="0"/>
    <n v="0"/>
    <n v="0"/>
    <n v="0"/>
    <m/>
    <m/>
    <m/>
    <m/>
    <m/>
    <m/>
    <m/>
    <m/>
    <m/>
  </r>
  <r>
    <x v="1"/>
    <s v="SMB"/>
    <m/>
    <s v="ASLA Onboarding "/>
    <s v="CODES"/>
    <m/>
    <x v="0"/>
    <s v="Java"/>
    <s v="CODES-ULTS"/>
    <s v="James Koernig"/>
    <s v="Christine Moretti"/>
    <s v="Sahil Jain"/>
    <x v="3"/>
    <x v="3"/>
    <s v="On hold"/>
    <x v="1"/>
    <n v="700"/>
    <m/>
    <m/>
    <m/>
    <m/>
    <m/>
    <m/>
    <m/>
    <m/>
    <m/>
    <m/>
    <m/>
    <m/>
    <m/>
    <m/>
    <m/>
    <m/>
    <m/>
    <m/>
    <m/>
    <m/>
    <m/>
    <m/>
    <m/>
    <m/>
    <m/>
    <m/>
    <m/>
    <m/>
    <m/>
    <m/>
    <m/>
    <m/>
    <m/>
    <m/>
  </r>
  <r>
    <x v="1"/>
    <s v="Scan Support"/>
    <n v="2"/>
    <s v="DSO, SCA, AVT, DAST, SAST, SONAR, SPI"/>
    <s v="GRP-BOOM-BIGSYS"/>
    <s v="Green"/>
    <x v="0"/>
    <s v="Java"/>
    <s v="BOOM-BIGSYS"/>
    <s v="James Koernig"/>
    <s v="Christine Moretti"/>
    <s v="Sahil Jain"/>
    <x v="3"/>
    <x v="0"/>
    <s v="Y"/>
    <x v="0"/>
    <m/>
    <m/>
    <m/>
    <m/>
    <m/>
    <m/>
    <m/>
    <m/>
    <m/>
    <m/>
    <m/>
    <m/>
    <m/>
    <m/>
    <m/>
    <m/>
    <m/>
    <m/>
    <m/>
    <m/>
    <n v="20"/>
    <n v="20"/>
    <n v="20"/>
    <n v="20"/>
    <n v="20"/>
    <n v="20"/>
    <m/>
    <m/>
    <m/>
    <m/>
    <m/>
    <m/>
    <m/>
    <m/>
    <m/>
  </r>
  <r>
    <x v="2"/>
    <m/>
    <m/>
    <m/>
    <m/>
    <m/>
    <x v="2"/>
    <s v="Do not enter, will be populated based on other column(s)"/>
    <s v="Do not enter, will be populated based on other column(s)"/>
    <m/>
    <s v="Do not enter, will be populated based on other column(s)"/>
    <s v="Tushar Vispute"/>
    <x v="3"/>
    <x v="22"/>
    <e v="#N/A"/>
    <x v="2"/>
    <m/>
    <m/>
    <m/>
    <m/>
    <m/>
    <m/>
    <m/>
    <m/>
    <m/>
    <m/>
    <m/>
    <n v="86"/>
    <n v="86"/>
    <n v="86"/>
    <n v="86"/>
    <n v="86"/>
    <n v="86"/>
    <m/>
    <m/>
    <m/>
    <m/>
    <m/>
    <m/>
    <m/>
    <m/>
    <m/>
    <m/>
    <m/>
    <m/>
    <m/>
    <m/>
    <m/>
    <m/>
    <m/>
    <m/>
  </r>
  <r>
    <x v="0"/>
    <s v="PID"/>
    <n v="1"/>
    <s v="PMT - 504938 / LSRV U2L"/>
    <s v="LSRV"/>
    <s v="Green"/>
    <x v="0"/>
    <s v="Java"/>
    <s v="LSRV"/>
    <s v="James Koernig"/>
    <s v="Christine Moretti"/>
    <s v="Gourav Patidar"/>
    <x v="3"/>
    <x v="6"/>
    <s v="Sep-22"/>
    <x v="1"/>
    <m/>
    <m/>
    <m/>
    <m/>
    <m/>
    <m/>
    <m/>
    <m/>
    <m/>
    <m/>
    <m/>
    <n v="540"/>
    <n v="540"/>
    <n v="540"/>
    <n v="180"/>
    <m/>
    <m/>
    <n v="0"/>
    <n v="0"/>
    <n v="0"/>
    <n v="0"/>
    <n v="0"/>
    <n v="0"/>
    <n v="0"/>
    <n v="0"/>
    <n v="0"/>
    <m/>
    <m/>
    <m/>
    <m/>
    <m/>
    <m/>
    <m/>
    <m/>
    <m/>
  </r>
  <r>
    <x v="3"/>
    <s v="EMAS"/>
    <m/>
    <s v="EMAS - Operations"/>
    <s v="EMAS Ops"/>
    <m/>
    <x v="3"/>
    <s v="Ops"/>
    <s v="EMAS Ops"/>
    <s v="Om Bansal"/>
    <s v="Jonie Greenwood"/>
    <s v="Shefali Hambire"/>
    <x v="5"/>
    <x v="0"/>
    <s v="Ongoing"/>
    <x v="0"/>
    <m/>
    <m/>
    <m/>
    <m/>
    <m/>
    <m/>
    <m/>
    <m/>
    <m/>
    <m/>
    <m/>
    <n v="3264"/>
    <n v="3264"/>
    <n v="3264"/>
    <n v="3264"/>
    <n v="3072"/>
    <n v="2024"/>
    <n v="2024"/>
    <n v="2024"/>
    <n v="2024"/>
    <n v="2024"/>
    <n v="2024"/>
    <n v="2024"/>
    <n v="2024"/>
    <n v="2024"/>
    <n v="2024"/>
    <m/>
    <m/>
    <m/>
    <m/>
    <m/>
    <m/>
    <m/>
    <m/>
    <m/>
  </r>
  <r>
    <x v="3"/>
    <s v="EMAS"/>
    <m/>
    <s v="EMAS - Compliance"/>
    <s v="EMAS Compliance"/>
    <m/>
    <x v="3"/>
    <s v="Ops"/>
    <s v="EMAS Compliance"/>
    <s v="Om Bansal"/>
    <s v="Jonie Greenwood"/>
    <s v="Suraj Shette"/>
    <x v="5"/>
    <x v="0"/>
    <s v="Ongoing"/>
    <x v="0"/>
    <m/>
    <m/>
    <m/>
    <m/>
    <m/>
    <m/>
    <m/>
    <m/>
    <m/>
    <m/>
    <m/>
    <n v="576"/>
    <n v="576"/>
    <n v="576"/>
    <n v="576"/>
    <n v="480"/>
    <n v="380"/>
    <n v="380"/>
    <n v="380"/>
    <n v="380"/>
    <n v="380"/>
    <n v="380"/>
    <n v="380"/>
    <n v="380"/>
    <n v="380"/>
    <n v="380"/>
    <m/>
    <m/>
    <m/>
    <m/>
    <m/>
    <m/>
    <m/>
    <m/>
    <m/>
  </r>
  <r>
    <x v="3"/>
    <s v="EMAS"/>
    <m/>
    <s v="EMAS - SDC"/>
    <s v="EMAS SDC"/>
    <m/>
    <x v="3"/>
    <s v="Ops"/>
    <s v="EMAS SDC"/>
    <s v="Om Bansal"/>
    <s v="Jonie Greenwood"/>
    <s v="Suraj Shette"/>
    <x v="5"/>
    <x v="0"/>
    <s v="Ongoing"/>
    <x v="0"/>
    <m/>
    <m/>
    <m/>
    <m/>
    <m/>
    <m/>
    <m/>
    <m/>
    <m/>
    <m/>
    <m/>
    <n v="384"/>
    <n v="384"/>
    <n v="384"/>
    <n v="384"/>
    <n v="480"/>
    <n v="380"/>
    <n v="290"/>
    <n v="290"/>
    <n v="290"/>
    <n v="290"/>
    <n v="290"/>
    <n v="290"/>
    <n v="290"/>
    <n v="290"/>
    <n v="290"/>
    <m/>
    <m/>
    <m/>
    <m/>
    <m/>
    <m/>
    <m/>
    <m/>
    <m/>
  </r>
  <r>
    <x v="1"/>
    <s v="Cloud Tasks"/>
    <m/>
    <s v="Cloud activities (GI+CRO+VM patching),SSL/Venafi/LGW certs renewal,ASTRA vulnerabilities"/>
    <s v="ELH"/>
    <m/>
    <x v="0"/>
    <s v="Java"/>
    <s v="MDRG-RR"/>
    <s v="James Radtke"/>
    <s v="Christine Moretti"/>
    <s v="Narmada Nelluri"/>
    <x v="6"/>
    <x v="0"/>
    <s v="Ongoing"/>
    <x v="0"/>
    <m/>
    <n v="30"/>
    <n v="30"/>
    <n v="30"/>
    <n v="30"/>
    <n v="30"/>
    <n v="30"/>
    <m/>
    <m/>
    <m/>
    <m/>
    <n v="30"/>
    <n v="30"/>
    <n v="30"/>
    <n v="30"/>
    <n v="110"/>
    <n v="110"/>
    <n v="110"/>
    <n v="110"/>
    <n v="110"/>
    <n v="110"/>
    <n v="20"/>
    <n v="20"/>
    <n v="110"/>
    <n v="110"/>
    <n v="110"/>
    <n v="110"/>
    <n v="110"/>
    <n v="110"/>
    <m/>
    <m/>
    <m/>
    <m/>
    <m/>
    <m/>
  </r>
  <r>
    <x v="1"/>
    <s v="Client Queries"/>
    <m/>
    <s v="Job Abends, User Queries, User Access to Application - Manual entry to DB/Guiding user and Production Support"/>
    <s v="ELH"/>
    <m/>
    <x v="0"/>
    <s v="Java"/>
    <s v="MDRG-RR"/>
    <s v="James Radtke"/>
    <s v="Christine Moretti"/>
    <s v="Narmada Nelluri"/>
    <x v="6"/>
    <x v="0"/>
    <s v="Ongoing"/>
    <x v="0"/>
    <m/>
    <n v="70"/>
    <n v="70"/>
    <n v="70"/>
    <n v="70"/>
    <n v="70"/>
    <n v="70"/>
    <m/>
    <m/>
    <m/>
    <m/>
    <n v="70"/>
    <n v="70"/>
    <n v="70"/>
    <n v="70"/>
    <n v="80"/>
    <n v="80"/>
    <n v="80"/>
    <n v="80"/>
    <n v="80"/>
    <n v="80"/>
    <n v="50"/>
    <n v="50"/>
    <n v="70"/>
    <n v="70"/>
    <n v="70"/>
    <n v="70"/>
    <n v="70"/>
    <n v="70"/>
    <m/>
    <m/>
    <m/>
    <m/>
    <m/>
    <m/>
  </r>
  <r>
    <x v="1"/>
    <s v="Compliance"/>
    <m/>
    <s v="AVT vulnerabilities/AVT scan fixes"/>
    <s v="ELH"/>
    <m/>
    <x v="0"/>
    <s v="Java"/>
    <s v="MDRG-RR"/>
    <s v="James Radtke"/>
    <s v="Christine Moretti"/>
    <s v="Narmada Nelluri"/>
    <x v="6"/>
    <x v="0"/>
    <s v="Ongoing"/>
    <x v="0"/>
    <m/>
    <m/>
    <m/>
    <m/>
    <m/>
    <m/>
    <m/>
    <m/>
    <m/>
    <m/>
    <m/>
    <n v="50"/>
    <n v="50"/>
    <n v="50"/>
    <n v="50"/>
    <n v="50"/>
    <n v="50"/>
    <n v="50"/>
    <n v="0"/>
    <n v="0"/>
    <n v="50"/>
    <n v="200"/>
    <n v="200"/>
    <n v="0"/>
    <n v="0"/>
    <n v="0"/>
    <n v="0"/>
    <n v="0"/>
    <n v="0"/>
    <m/>
    <m/>
    <m/>
    <m/>
    <m/>
    <m/>
  </r>
  <r>
    <x v="1"/>
    <s v="Mech ID/Password CRs"/>
    <m/>
    <s v="Password updates for mechid's/DB/keyvault"/>
    <s v="ELH"/>
    <m/>
    <x v="0"/>
    <s v="Java"/>
    <s v="MDRG-RR"/>
    <s v="James Radtke"/>
    <s v="Christine Moretti"/>
    <s v="Narmada Nelluri"/>
    <x v="6"/>
    <x v="0"/>
    <s v="Ongoing"/>
    <x v="0"/>
    <m/>
    <n v="20"/>
    <n v="20"/>
    <n v="20"/>
    <n v="20"/>
    <n v="20"/>
    <n v="20"/>
    <m/>
    <m/>
    <m/>
    <m/>
    <n v="20"/>
    <n v="20"/>
    <n v="20"/>
    <n v="20"/>
    <n v="20"/>
    <n v="20"/>
    <n v="0"/>
    <n v="0"/>
    <n v="20"/>
    <n v="0"/>
    <n v="0"/>
    <n v="0"/>
    <n v="0"/>
    <n v="0"/>
    <n v="0"/>
    <n v="0"/>
    <n v="0"/>
    <n v="0"/>
    <m/>
    <m/>
    <m/>
    <m/>
    <m/>
    <m/>
  </r>
  <r>
    <x v="1"/>
    <s v="Client Queries"/>
    <m/>
    <s v="Job Abends, User Queries, and Production Support"/>
    <s v="PCRCS"/>
    <m/>
    <x v="0"/>
    <s v="Java"/>
    <s v="MDRG-RR"/>
    <s v="Greg Painter"/>
    <s v="Muawiah Qaimari"/>
    <s v="Narmada Nelluri"/>
    <x v="6"/>
    <x v="0"/>
    <s v="Ongoing"/>
    <x v="0"/>
    <m/>
    <n v="100"/>
    <n v="100"/>
    <n v="100"/>
    <n v="100"/>
    <n v="100"/>
    <n v="100"/>
    <m/>
    <m/>
    <m/>
    <m/>
    <n v="100"/>
    <n v="100"/>
    <n v="100"/>
    <n v="100"/>
    <n v="100"/>
    <n v="100"/>
    <n v="100"/>
    <n v="100"/>
    <n v="100"/>
    <n v="100"/>
    <n v="100"/>
    <n v="100"/>
    <n v="100"/>
    <n v="100"/>
    <n v="100"/>
    <n v="100"/>
    <n v="100"/>
    <n v="100"/>
    <m/>
    <m/>
    <m/>
    <m/>
    <m/>
    <m/>
  </r>
  <r>
    <x v="1"/>
    <s v="Cloud Tasks"/>
    <m/>
    <s v="Cloud activities (GI+CRO+VM patching),SSL/Venafi/LGW certs renewal,ASTRA vulnerabilities"/>
    <s v="PCRCS"/>
    <m/>
    <x v="0"/>
    <s v="Java"/>
    <s v="MDRG-RR"/>
    <s v="Greg Painter"/>
    <s v="Muawiah Qaimari"/>
    <s v="Narmada Nelluri"/>
    <x v="6"/>
    <x v="0"/>
    <s v="Ongoing"/>
    <x v="0"/>
    <m/>
    <n v="100"/>
    <n v="100"/>
    <n v="100"/>
    <n v="100"/>
    <n v="100"/>
    <n v="100"/>
    <m/>
    <m/>
    <m/>
    <m/>
    <n v="100"/>
    <n v="100"/>
    <n v="100"/>
    <n v="100"/>
    <n v="120"/>
    <n v="120"/>
    <n v="120"/>
    <n v="120"/>
    <n v="120"/>
    <n v="120"/>
    <n v="120"/>
    <n v="120"/>
    <n v="120"/>
    <n v="120"/>
    <n v="120"/>
    <n v="120"/>
    <n v="120"/>
    <n v="120"/>
    <m/>
    <m/>
    <m/>
    <m/>
    <m/>
    <m/>
  </r>
  <r>
    <x v="1"/>
    <s v="Mech ID/Password CRs"/>
    <m/>
    <s v="Password updates for mechid's/DB/keyvolt"/>
    <s v="PCRCS"/>
    <m/>
    <x v="0"/>
    <s v="Java"/>
    <s v="MDRG-RR"/>
    <s v="Greg Painter"/>
    <s v="Muawiah Qaimari"/>
    <s v="Narmada Nelluri"/>
    <x v="6"/>
    <x v="0"/>
    <s v="Ongoing"/>
    <x v="0"/>
    <m/>
    <n v="20"/>
    <n v="20"/>
    <n v="20"/>
    <n v="20"/>
    <n v="20"/>
    <n v="20"/>
    <m/>
    <m/>
    <m/>
    <m/>
    <n v="20"/>
    <n v="20"/>
    <n v="20"/>
    <n v="20"/>
    <n v="20"/>
    <n v="20"/>
    <n v="0"/>
    <n v="0"/>
    <n v="20"/>
    <n v="0"/>
    <n v="0"/>
    <n v="0"/>
    <n v="0"/>
    <n v="0"/>
    <n v="0"/>
    <n v="0"/>
    <n v="0"/>
    <n v="0"/>
    <m/>
    <m/>
    <m/>
    <m/>
    <m/>
    <m/>
  </r>
  <r>
    <x v="0"/>
    <s v="PID"/>
    <m/>
    <s v="ELH- AO retirement"/>
    <s v="ELH"/>
    <m/>
    <x v="0"/>
    <s v="Java"/>
    <s v="MDRG-RR"/>
    <s v="James Radtke"/>
    <s v="Christine Moretti"/>
    <s v="Narmada Nelluri"/>
    <x v="6"/>
    <x v="3"/>
    <s v="On hold"/>
    <x v="1"/>
    <n v="780"/>
    <m/>
    <m/>
    <m/>
    <m/>
    <m/>
    <m/>
    <m/>
    <m/>
    <m/>
    <m/>
    <m/>
    <m/>
    <m/>
    <m/>
    <m/>
    <m/>
    <m/>
    <m/>
    <m/>
    <m/>
    <m/>
    <m/>
    <m/>
    <m/>
    <m/>
    <m/>
    <m/>
    <m/>
    <m/>
    <m/>
    <m/>
    <m/>
    <m/>
    <m/>
  </r>
  <r>
    <x v="1"/>
    <s v="SMB"/>
    <m/>
    <s v="TABLU url change due to azure linux to azure windows migration"/>
    <s v="PCRCS"/>
    <m/>
    <x v="0"/>
    <s v="Java"/>
    <s v="MDRG-RR"/>
    <s v="James Koernig"/>
    <s v="Christine Moretti"/>
    <s v="Narmada Nelluri"/>
    <x v="6"/>
    <x v="9"/>
    <s v="Aug-22"/>
    <x v="0"/>
    <n v="40"/>
    <m/>
    <m/>
    <m/>
    <m/>
    <m/>
    <m/>
    <m/>
    <m/>
    <m/>
    <m/>
    <m/>
    <n v="40"/>
    <m/>
    <m/>
    <m/>
    <m/>
    <m/>
    <m/>
    <m/>
    <m/>
    <m/>
    <m/>
    <m/>
    <m/>
    <m/>
    <m/>
    <m/>
    <m/>
    <m/>
    <m/>
    <m/>
    <m/>
    <m/>
    <m/>
  </r>
  <r>
    <x v="1"/>
    <s v="SMB"/>
    <m/>
    <s v="Windows 11 Certification"/>
    <s v="PCRCS"/>
    <m/>
    <x v="0"/>
    <s v="Java"/>
    <s v="MDRG-RR"/>
    <s v="James Koernig"/>
    <s v="Christine Moretti"/>
    <s v="Narmada Nelluri"/>
    <x v="6"/>
    <x v="9"/>
    <s v="Aug-22"/>
    <x v="0"/>
    <n v="70"/>
    <m/>
    <m/>
    <m/>
    <m/>
    <m/>
    <m/>
    <m/>
    <m/>
    <m/>
    <m/>
    <m/>
    <n v="70"/>
    <m/>
    <m/>
    <m/>
    <m/>
    <m/>
    <m/>
    <m/>
    <m/>
    <m/>
    <m/>
    <m/>
    <m/>
    <m/>
    <m/>
    <m/>
    <m/>
    <m/>
    <m/>
    <m/>
    <m/>
    <m/>
    <m/>
  </r>
  <r>
    <x v="1"/>
    <s v="MWR"/>
    <m/>
    <s v="Upgradation of Connect:Direct to latest version"/>
    <s v="PCRCS"/>
    <m/>
    <x v="0"/>
    <s v="Java"/>
    <s v="MDRG-RR"/>
    <s v="James Koernig"/>
    <s v="Christine Moretti"/>
    <s v="Narmada Nelluri"/>
    <x v="6"/>
    <x v="5"/>
    <s v="Nov-22"/>
    <x v="0"/>
    <n v="250"/>
    <m/>
    <m/>
    <m/>
    <m/>
    <m/>
    <m/>
    <m/>
    <m/>
    <m/>
    <m/>
    <m/>
    <m/>
    <m/>
    <n v="100"/>
    <n v="100"/>
    <n v="50"/>
    <m/>
    <m/>
    <m/>
    <m/>
    <m/>
    <m/>
    <m/>
    <m/>
    <m/>
    <m/>
    <m/>
    <m/>
    <m/>
    <m/>
    <m/>
    <m/>
    <m/>
    <m/>
  </r>
  <r>
    <x v="1"/>
    <s v="Cloud Tasks"/>
    <m/>
    <s v="Cloud activities (GI+CRO+VM patching),SSL/Venafi/LGW certs renewal,ASTRA vulnerabilities ,DR activity"/>
    <s v="DSCAT"/>
    <m/>
    <x v="0"/>
    <s v="Java"/>
    <s v="MDRG-RR"/>
    <s v="James Koernig"/>
    <s v="Christine Moretti"/>
    <s v="Narmada Nelluri"/>
    <x v="6"/>
    <x v="0"/>
    <s v="Ongoing"/>
    <x v="0"/>
    <m/>
    <n v="70"/>
    <n v="70"/>
    <n v="70"/>
    <n v="70"/>
    <n v="70"/>
    <n v="70"/>
    <m/>
    <m/>
    <m/>
    <m/>
    <n v="70"/>
    <n v="70"/>
    <n v="70"/>
    <n v="70"/>
    <n v="150"/>
    <n v="150"/>
    <n v="130"/>
    <n v="130"/>
    <n v="130"/>
    <n v="130"/>
    <n v="130"/>
    <n v="130"/>
    <n v="130"/>
    <n v="130"/>
    <n v="130"/>
    <n v="130"/>
    <n v="130"/>
    <n v="130"/>
    <m/>
    <m/>
    <m/>
    <m/>
    <m/>
    <m/>
  </r>
  <r>
    <x v="1"/>
    <s v="Client Queries"/>
    <m/>
    <s v="Job Abends, User Queries, and Production Support"/>
    <s v="DSCAT"/>
    <m/>
    <x v="0"/>
    <s v="Java"/>
    <s v="MDRG-RR"/>
    <s v="James Koernig"/>
    <s v="Christine Moretti"/>
    <s v="Narmada Nelluri"/>
    <x v="6"/>
    <x v="0"/>
    <s v="Ongoing"/>
    <x v="0"/>
    <m/>
    <n v="70"/>
    <n v="70"/>
    <n v="70"/>
    <n v="70"/>
    <n v="70"/>
    <n v="70"/>
    <m/>
    <m/>
    <m/>
    <m/>
    <n v="70"/>
    <n v="70"/>
    <n v="70"/>
    <n v="70"/>
    <n v="70"/>
    <n v="70"/>
    <n v="90"/>
    <n v="90"/>
    <n v="90"/>
    <n v="90"/>
    <n v="90"/>
    <n v="90"/>
    <n v="90"/>
    <n v="90"/>
    <n v="90"/>
    <n v="90"/>
    <n v="90"/>
    <n v="90"/>
    <m/>
    <m/>
    <m/>
    <m/>
    <m/>
    <m/>
  </r>
  <r>
    <x v="1"/>
    <s v="Client Queries"/>
    <m/>
    <s v="Job Abends, User Queries, and Production Support"/>
    <s v="SACCE Plus"/>
    <m/>
    <x v="0"/>
    <s v="Java"/>
    <s v="MDRG-RR"/>
    <s v="James Radtke"/>
    <s v="Christine Moretti"/>
    <s v="Narmada Nelluri"/>
    <x v="6"/>
    <x v="0"/>
    <s v="Ongoing"/>
    <x v="0"/>
    <m/>
    <n v="70"/>
    <n v="70"/>
    <n v="70"/>
    <n v="70"/>
    <n v="70"/>
    <n v="70"/>
    <m/>
    <m/>
    <m/>
    <m/>
    <n v="70"/>
    <n v="70"/>
    <n v="70"/>
    <n v="70"/>
    <n v="70"/>
    <n v="70"/>
    <n v="70"/>
    <n v="70"/>
    <n v="70"/>
    <n v="70"/>
    <n v="70"/>
    <n v="70"/>
    <n v="70"/>
    <n v="70"/>
    <n v="70"/>
    <n v="70"/>
    <n v="70"/>
    <n v="70"/>
    <m/>
    <m/>
    <m/>
    <m/>
    <m/>
    <m/>
  </r>
  <r>
    <x v="1"/>
    <s v="Client Queries"/>
    <m/>
    <s v="Cloud activities (GI+CRO+VM patching),SSL/Venafi/LGW certs renewal,ASTRA vulnerabilities"/>
    <s v="SACCE Plus"/>
    <m/>
    <x v="0"/>
    <s v="Java"/>
    <s v="MDRG-RR"/>
    <s v="James Radtke"/>
    <s v="Christine Moretti"/>
    <s v="Narmada Nelluri"/>
    <x v="6"/>
    <x v="0"/>
    <s v="Ongoing"/>
    <x v="0"/>
    <m/>
    <n v="10"/>
    <n v="10"/>
    <n v="10"/>
    <n v="10"/>
    <n v="10"/>
    <n v="10"/>
    <m/>
    <m/>
    <m/>
    <m/>
    <n v="10"/>
    <n v="10"/>
    <n v="10"/>
    <n v="10"/>
    <n v="110"/>
    <n v="110"/>
    <n v="110"/>
    <n v="110"/>
    <n v="110"/>
    <n v="110"/>
    <n v="110"/>
    <n v="110"/>
    <n v="110"/>
    <n v="110"/>
    <n v="110"/>
    <n v="110"/>
    <n v="110"/>
    <n v="110"/>
    <m/>
    <m/>
    <m/>
    <m/>
    <m/>
    <m/>
  </r>
  <r>
    <x v="1"/>
    <s v="Application Support"/>
    <m/>
    <s v="User Access to Application - Manual entry to DB/Guiding user"/>
    <s v="SACCE Plus"/>
    <m/>
    <x v="0"/>
    <s v="Java"/>
    <s v="MDRG-RR"/>
    <s v="James Radtke"/>
    <s v="Christine Moretti"/>
    <s v="Narmada Nelluri"/>
    <x v="6"/>
    <x v="0"/>
    <s v="Ongoing"/>
    <x v="0"/>
    <m/>
    <n v="10"/>
    <n v="10"/>
    <n v="10"/>
    <n v="10"/>
    <n v="10"/>
    <n v="10"/>
    <m/>
    <m/>
    <m/>
    <m/>
    <n v="10"/>
    <n v="10"/>
    <n v="10"/>
    <n v="10"/>
    <n v="10"/>
    <n v="10"/>
    <n v="10"/>
    <n v="10"/>
    <n v="10"/>
    <n v="10"/>
    <n v="10"/>
    <n v="10"/>
    <n v="10"/>
    <n v="10"/>
    <n v="10"/>
    <n v="10"/>
    <n v="10"/>
    <n v="10"/>
    <m/>
    <m/>
    <m/>
    <m/>
    <m/>
    <m/>
  </r>
  <r>
    <x v="1"/>
    <s v="Client Queries"/>
    <m/>
    <s v="Job Abends, User Queries, and Production Support"/>
    <s v="ICBT"/>
    <m/>
    <x v="0"/>
    <s v="Java"/>
    <s v="MDRG-RR"/>
    <s v="James Radtke"/>
    <s v="Christine Moretti"/>
    <s v="Narmada Nelluri"/>
    <x v="6"/>
    <x v="0"/>
    <s v="Ongoing"/>
    <x v="0"/>
    <m/>
    <n v="70"/>
    <n v="70"/>
    <n v="70"/>
    <n v="70"/>
    <n v="70"/>
    <n v="70"/>
    <m/>
    <m/>
    <m/>
    <m/>
    <n v="70"/>
    <n v="70"/>
    <n v="70"/>
    <n v="70"/>
    <n v="70"/>
    <n v="70"/>
    <n v="70"/>
    <n v="70"/>
    <n v="70"/>
    <n v="70"/>
    <n v="70"/>
    <n v="70"/>
    <n v="70"/>
    <n v="70"/>
    <n v="70"/>
    <n v="70"/>
    <n v="70"/>
    <n v="70"/>
    <m/>
    <m/>
    <m/>
    <m/>
    <m/>
    <m/>
  </r>
  <r>
    <x v="1"/>
    <s v="Mech ID/Password CRs"/>
    <m/>
    <s v="Password updates for mechid's/DB"/>
    <s v="ICBT"/>
    <m/>
    <x v="0"/>
    <s v="Java"/>
    <s v="MDRG-RR"/>
    <s v="James Radtke"/>
    <s v="Christine Moretti"/>
    <s v="Narmada Nelluri"/>
    <x v="6"/>
    <x v="0"/>
    <s v="Ongoing"/>
    <x v="0"/>
    <m/>
    <n v="20"/>
    <n v="20"/>
    <n v="20"/>
    <n v="20"/>
    <n v="20"/>
    <n v="20"/>
    <m/>
    <m/>
    <m/>
    <m/>
    <n v="20"/>
    <n v="20"/>
    <n v="20"/>
    <n v="20"/>
    <n v="20"/>
    <n v="20"/>
    <n v="0"/>
    <n v="0"/>
    <n v="0"/>
    <n v="20"/>
    <n v="0"/>
    <n v="0"/>
    <n v="0"/>
    <n v="0"/>
    <n v="0"/>
    <n v="0"/>
    <n v="0"/>
    <n v="0"/>
    <m/>
    <m/>
    <m/>
    <m/>
    <m/>
    <m/>
  </r>
  <r>
    <x v="1"/>
    <s v="Cloud Tasks"/>
    <m/>
    <s v="GI upgrade"/>
    <s v="CCTP Scripting"/>
    <m/>
    <x v="0"/>
    <s v="Java"/>
    <s v="MDRG-RR"/>
    <s v="James Radtke"/>
    <s v="Christine Moretti"/>
    <s v="Narmada Nelluri"/>
    <x v="6"/>
    <x v="0"/>
    <s v="Ongoing"/>
    <x v="0"/>
    <m/>
    <n v="30"/>
    <n v="30"/>
    <n v="30"/>
    <n v="30"/>
    <n v="30"/>
    <n v="30"/>
    <n v="30"/>
    <n v="30"/>
    <n v="30"/>
    <n v="30"/>
    <n v="30"/>
    <n v="30"/>
    <n v="30"/>
    <n v="30"/>
    <n v="30"/>
    <n v="30"/>
    <n v="0"/>
    <n v="0"/>
    <n v="30"/>
    <n v="0"/>
    <n v="0"/>
    <n v="30"/>
    <n v="0"/>
    <n v="0"/>
    <n v="30"/>
    <n v="0"/>
    <n v="0"/>
    <n v="30"/>
    <m/>
    <m/>
    <m/>
    <m/>
    <m/>
    <m/>
  </r>
  <r>
    <x v="1"/>
    <s v="Certificates Renewal"/>
    <m/>
    <s v="SSL certificate renewable NPRD"/>
    <s v="CCTP Scripting"/>
    <m/>
    <x v="0"/>
    <s v="Java"/>
    <s v="MDRG-RR"/>
    <s v="James Radtke"/>
    <s v="Christine Moretti"/>
    <s v="Narmada Nelluri"/>
    <x v="6"/>
    <x v="0"/>
    <s v="Ongoing"/>
    <x v="0"/>
    <m/>
    <n v="30"/>
    <n v="30"/>
    <n v="30"/>
    <n v="30"/>
    <n v="30"/>
    <n v="30"/>
    <n v="30"/>
    <n v="30"/>
    <n v="30"/>
    <n v="30"/>
    <n v="30"/>
    <n v="30"/>
    <n v="30"/>
    <n v="30"/>
    <n v="30"/>
    <n v="30"/>
    <n v="0"/>
    <n v="0"/>
    <n v="0"/>
    <n v="0"/>
    <n v="0"/>
    <n v="0"/>
    <n v="0"/>
    <n v="0"/>
    <n v="20"/>
    <n v="30"/>
    <n v="0"/>
    <n v="0"/>
    <m/>
    <m/>
    <m/>
    <m/>
    <m/>
    <m/>
  </r>
  <r>
    <x v="1"/>
    <s v="Application Support"/>
    <m/>
    <s v="App Maintenace and bug fixing (PROD)"/>
    <s v="CCTP Scripting"/>
    <m/>
    <x v="0"/>
    <s v="Java"/>
    <s v="MDRG-RR"/>
    <s v="James Radtke"/>
    <s v="Christine Moretti"/>
    <s v="Narmada Nelluri"/>
    <x v="6"/>
    <x v="0"/>
    <s v="Ongoing"/>
    <x v="0"/>
    <m/>
    <n v="20"/>
    <n v="20"/>
    <n v="20"/>
    <n v="20"/>
    <n v="20"/>
    <n v="20"/>
    <n v="20"/>
    <n v="20"/>
    <n v="20"/>
    <n v="20"/>
    <n v="20"/>
    <n v="20"/>
    <n v="20"/>
    <n v="20"/>
    <n v="20"/>
    <n v="20"/>
    <n v="20"/>
    <n v="20"/>
    <n v="20"/>
    <n v="20"/>
    <n v="20"/>
    <n v="20"/>
    <n v="20"/>
    <n v="20"/>
    <n v="20"/>
    <n v="20"/>
    <n v="20"/>
    <n v="20"/>
    <m/>
    <m/>
    <m/>
    <m/>
    <m/>
    <m/>
  </r>
  <r>
    <x v="1"/>
    <s v="Mech ID/Password CRs"/>
    <m/>
    <s v="mechid password change activity nprd"/>
    <s v="BOSSSWRCAccess"/>
    <m/>
    <x v="0"/>
    <s v="Java"/>
    <s v="MDRG-RR"/>
    <s v="James Radtke"/>
    <s v="Christine Moretti"/>
    <s v="Narmada Nelluri"/>
    <x v="6"/>
    <x v="0"/>
    <s v="Ongoing"/>
    <x v="0"/>
    <m/>
    <n v="20"/>
    <n v="20"/>
    <n v="20"/>
    <n v="20"/>
    <n v="20"/>
    <n v="20"/>
    <n v="20"/>
    <n v="20"/>
    <n v="20"/>
    <n v="20"/>
    <n v="20"/>
    <n v="20"/>
    <n v="20"/>
    <n v="20"/>
    <n v="20"/>
    <n v="20"/>
    <n v="0"/>
    <n v="0"/>
    <n v="0"/>
    <n v="0"/>
    <n v="0"/>
    <n v="0"/>
    <n v="0"/>
    <n v="0"/>
    <n v="20"/>
    <n v="30"/>
    <n v="0"/>
    <n v="0"/>
    <m/>
    <m/>
    <m/>
    <m/>
    <m/>
    <m/>
  </r>
  <r>
    <x v="1"/>
    <s v="Certificates Renewal"/>
    <m/>
    <s v="SSL Certificates renewable nprd"/>
    <s v="BOSSSWRCAccess"/>
    <m/>
    <x v="0"/>
    <s v="Java"/>
    <s v="MDRG-RR"/>
    <s v="James Radtke"/>
    <s v="Christine Moretti"/>
    <s v="Narmada Nelluri"/>
    <x v="6"/>
    <x v="0"/>
    <s v="Ongoing"/>
    <x v="0"/>
    <m/>
    <n v="30"/>
    <n v="30"/>
    <n v="30"/>
    <n v="30"/>
    <n v="30"/>
    <n v="30"/>
    <n v="30"/>
    <n v="30"/>
    <n v="30"/>
    <n v="30"/>
    <n v="30"/>
    <n v="30"/>
    <n v="30"/>
    <n v="30"/>
    <n v="30"/>
    <n v="30"/>
    <n v="0"/>
    <n v="0"/>
    <n v="0"/>
    <n v="0"/>
    <n v="0"/>
    <n v="0"/>
    <n v="0"/>
    <n v="0"/>
    <n v="20"/>
    <n v="30"/>
    <n v="0"/>
    <n v="0"/>
    <m/>
    <m/>
    <m/>
    <m/>
    <m/>
    <m/>
  </r>
  <r>
    <x v="1"/>
    <s v="Application Support"/>
    <m/>
    <s v="Application Performance managment (Prod)"/>
    <s v="BOSSSWRCAccess"/>
    <m/>
    <x v="0"/>
    <s v="Java"/>
    <s v="MDRG-RR"/>
    <s v="James Radtke"/>
    <s v="Christine Moretti"/>
    <s v="Narmada Nelluri"/>
    <x v="6"/>
    <x v="0"/>
    <s v="Ongoing"/>
    <x v="0"/>
    <m/>
    <n v="30"/>
    <n v="30"/>
    <n v="30"/>
    <n v="30"/>
    <n v="30"/>
    <n v="30"/>
    <n v="30"/>
    <n v="30"/>
    <n v="30"/>
    <n v="30"/>
    <n v="30"/>
    <n v="30"/>
    <n v="30"/>
    <n v="30"/>
    <n v="30"/>
    <n v="30"/>
    <n v="30"/>
    <n v="30"/>
    <n v="30"/>
    <n v="30"/>
    <n v="30"/>
    <n v="30"/>
    <n v="30"/>
    <n v="30"/>
    <n v="30"/>
    <n v="30"/>
    <n v="30"/>
    <n v="30"/>
    <m/>
    <m/>
    <m/>
    <m/>
    <m/>
    <m/>
  </r>
  <r>
    <x v="1"/>
    <s v="Application Support"/>
    <m/>
    <s v="log monitoring (Prod)"/>
    <s v="SBCButler"/>
    <m/>
    <x v="0"/>
    <s v="C, C++"/>
    <s v="MDRG-RR"/>
    <s v="James Radtke"/>
    <s v="Christine Moretti"/>
    <s v="Narmada Nelluri"/>
    <x v="6"/>
    <x v="0"/>
    <s v="Ongoing"/>
    <x v="0"/>
    <m/>
    <n v="20"/>
    <n v="20"/>
    <n v="20"/>
    <n v="20"/>
    <n v="20"/>
    <n v="20"/>
    <n v="20"/>
    <n v="20"/>
    <n v="20"/>
    <n v="20"/>
    <n v="20"/>
    <n v="20"/>
    <n v="20"/>
    <n v="20"/>
    <n v="20"/>
    <n v="20"/>
    <n v="20"/>
    <n v="20"/>
    <n v="20"/>
    <n v="20"/>
    <n v="20"/>
    <n v="20"/>
    <n v="20"/>
    <n v="20"/>
    <n v="20"/>
    <n v="20"/>
    <n v="20"/>
    <n v="20"/>
    <m/>
    <m/>
    <m/>
    <m/>
    <m/>
    <m/>
  </r>
  <r>
    <x v="1"/>
    <s v="Application Support"/>
    <m/>
    <s v="Bug fixing (Prod)"/>
    <s v="SBCButler"/>
    <m/>
    <x v="0"/>
    <s v="C, C++"/>
    <s v="MDRG-RR"/>
    <s v="James Radtke"/>
    <s v="Christine Moretti"/>
    <s v="Narmada Nelluri"/>
    <x v="6"/>
    <x v="0"/>
    <s v="Ongoing"/>
    <x v="0"/>
    <m/>
    <n v="30"/>
    <n v="30"/>
    <n v="30"/>
    <n v="30"/>
    <n v="30"/>
    <n v="30"/>
    <n v="30"/>
    <n v="30"/>
    <n v="30"/>
    <n v="30"/>
    <n v="30"/>
    <n v="30"/>
    <n v="30"/>
    <n v="30"/>
    <n v="30"/>
    <n v="30"/>
    <n v="10"/>
    <n v="10"/>
    <n v="10"/>
    <n v="10"/>
    <n v="10"/>
    <n v="10"/>
    <n v="10"/>
    <n v="10"/>
    <n v="10"/>
    <n v="10"/>
    <n v="10"/>
    <n v="10"/>
    <m/>
    <m/>
    <m/>
    <m/>
    <m/>
    <m/>
  </r>
  <r>
    <x v="1"/>
    <s v="Application Support"/>
    <m/>
    <s v="User queries and Tickets (Prod)"/>
    <s v="SBCButler"/>
    <m/>
    <x v="0"/>
    <s v="C, C++"/>
    <s v="MDRG-RR"/>
    <s v="James Radtke"/>
    <s v="Christine Moretti"/>
    <s v="Narmada Nelluri"/>
    <x v="6"/>
    <x v="0"/>
    <s v="Ongoing"/>
    <x v="0"/>
    <m/>
    <n v="30"/>
    <n v="30"/>
    <n v="30"/>
    <n v="30"/>
    <n v="30"/>
    <n v="30"/>
    <n v="30"/>
    <n v="30"/>
    <n v="30"/>
    <n v="30"/>
    <n v="30"/>
    <n v="30"/>
    <n v="30"/>
    <n v="30"/>
    <n v="30"/>
    <n v="30"/>
    <n v="10"/>
    <n v="10"/>
    <n v="10"/>
    <n v="10"/>
    <n v="10"/>
    <n v="10"/>
    <n v="10"/>
    <n v="10"/>
    <n v="10"/>
    <n v="10"/>
    <n v="10"/>
    <n v="10"/>
    <m/>
    <m/>
    <m/>
    <m/>
    <m/>
    <m/>
  </r>
  <r>
    <x v="1"/>
    <s v="Certificates Renewal"/>
    <m/>
    <s v="SSL Certificates renewable nprd"/>
    <s v="BIS/BAM"/>
    <m/>
    <x v="0"/>
    <s v="Java"/>
    <s v="MDRG-RR"/>
    <s v="James Radtke"/>
    <s v="Christine Moretti"/>
    <s v="Narmada Nelluri"/>
    <x v="6"/>
    <x v="0"/>
    <s v="Ongoing"/>
    <x v="0"/>
    <m/>
    <n v="30"/>
    <n v="30"/>
    <n v="30"/>
    <n v="30"/>
    <n v="30"/>
    <n v="30"/>
    <n v="30"/>
    <n v="30"/>
    <n v="30"/>
    <n v="30"/>
    <n v="30"/>
    <n v="30"/>
    <n v="30"/>
    <n v="30"/>
    <n v="30"/>
    <n v="30"/>
    <n v="0"/>
    <n v="0"/>
    <n v="0"/>
    <n v="0"/>
    <n v="0"/>
    <n v="0"/>
    <n v="0"/>
    <n v="0"/>
    <n v="0"/>
    <n v="30"/>
    <n v="30"/>
    <n v="0"/>
    <m/>
    <m/>
    <m/>
    <m/>
    <m/>
    <m/>
  </r>
  <r>
    <x v="1"/>
    <s v="Cloud Tasks"/>
    <m/>
    <s v="GI upgrade NPRD"/>
    <s v="BIS/BAM"/>
    <m/>
    <x v="0"/>
    <s v="Java"/>
    <s v="MDRG-RR"/>
    <s v="James Radtke"/>
    <s v="Christine Moretti"/>
    <s v="Narmada Nelluri"/>
    <x v="6"/>
    <x v="0"/>
    <s v="Ongoing"/>
    <x v="0"/>
    <m/>
    <n v="30"/>
    <n v="30"/>
    <n v="30"/>
    <n v="30"/>
    <n v="30"/>
    <n v="30"/>
    <n v="30"/>
    <n v="30"/>
    <n v="30"/>
    <n v="30"/>
    <n v="30"/>
    <n v="30"/>
    <n v="30"/>
    <n v="30"/>
    <n v="30"/>
    <n v="30"/>
    <n v="0"/>
    <n v="0"/>
    <n v="30"/>
    <n v="0"/>
    <n v="0"/>
    <n v="30"/>
    <n v="0"/>
    <n v="0"/>
    <n v="30"/>
    <n v="0"/>
    <n v="0"/>
    <n v="30"/>
    <m/>
    <m/>
    <m/>
    <m/>
    <m/>
    <m/>
  </r>
  <r>
    <x v="1"/>
    <s v="Mech ID/Password CRs"/>
    <m/>
    <s v="mechid password change activity nprd"/>
    <s v="BIS/BAM"/>
    <m/>
    <x v="0"/>
    <s v="Java"/>
    <s v="MDRG-RR"/>
    <s v="James Radtke"/>
    <s v="Christine Moretti"/>
    <s v="Narmada Nelluri"/>
    <x v="6"/>
    <x v="0"/>
    <s v="Ongoing"/>
    <x v="0"/>
    <m/>
    <n v="20"/>
    <n v="20"/>
    <n v="20"/>
    <n v="20"/>
    <n v="20"/>
    <n v="20"/>
    <n v="20"/>
    <n v="20"/>
    <n v="20"/>
    <n v="20"/>
    <n v="20"/>
    <n v="20"/>
    <n v="20"/>
    <n v="20"/>
    <n v="20"/>
    <n v="20"/>
    <n v="0"/>
    <n v="0"/>
    <n v="0"/>
    <n v="0"/>
    <n v="0"/>
    <n v="0"/>
    <n v="40"/>
    <n v="0"/>
    <n v="0"/>
    <n v="0"/>
    <n v="0"/>
    <n v="0"/>
    <m/>
    <m/>
    <m/>
    <m/>
    <m/>
    <m/>
  </r>
  <r>
    <x v="1"/>
    <s v="Application Support"/>
    <m/>
    <s v="App Maintenace and bug fixing (PROD)"/>
    <s v="BIS/BAM"/>
    <m/>
    <x v="0"/>
    <s v="Java"/>
    <s v="MDRG-RR"/>
    <s v="James Radtke"/>
    <s v="Christine Moretti"/>
    <s v="Narmada Nelluri"/>
    <x v="6"/>
    <x v="0"/>
    <s v="Ongoing"/>
    <x v="0"/>
    <m/>
    <n v="60"/>
    <n v="60"/>
    <n v="60"/>
    <n v="60"/>
    <n v="60"/>
    <n v="60"/>
    <n v="60"/>
    <n v="60"/>
    <n v="60"/>
    <n v="60"/>
    <n v="60"/>
    <n v="60"/>
    <n v="60"/>
    <n v="60"/>
    <n v="60"/>
    <n v="60"/>
    <n v="40"/>
    <n v="40"/>
    <n v="40"/>
    <n v="40"/>
    <n v="40"/>
    <n v="40"/>
    <n v="40"/>
    <n v="40"/>
    <n v="40"/>
    <n v="40"/>
    <n v="40"/>
    <n v="40"/>
    <m/>
    <m/>
    <m/>
    <m/>
    <m/>
    <m/>
  </r>
  <r>
    <x v="1"/>
    <s v="Application Support"/>
    <m/>
    <s v="log monitoring (Prod)"/>
    <s v="ATTEaseLauncher"/>
    <m/>
    <x v="0"/>
    <s v="C, C++"/>
    <s v="MDRG-RR"/>
    <s v="James Radtke"/>
    <s v="Christine Moretti"/>
    <s v="Narmada Nelluri"/>
    <x v="6"/>
    <x v="0"/>
    <s v="Ongoing"/>
    <x v="0"/>
    <m/>
    <n v="20"/>
    <n v="20"/>
    <n v="20"/>
    <n v="20"/>
    <n v="20"/>
    <n v="20"/>
    <n v="20"/>
    <n v="20"/>
    <n v="20"/>
    <n v="20"/>
    <n v="20"/>
    <n v="20"/>
    <n v="20"/>
    <n v="20"/>
    <n v="20"/>
    <n v="20"/>
    <n v="20"/>
    <n v="20"/>
    <n v="20"/>
    <n v="20"/>
    <n v="20"/>
    <n v="20"/>
    <n v="20"/>
    <n v="20"/>
    <n v="20"/>
    <n v="20"/>
    <n v="20"/>
    <n v="20"/>
    <m/>
    <m/>
    <m/>
    <m/>
    <m/>
    <m/>
  </r>
  <r>
    <x v="1"/>
    <s v="Application Support"/>
    <m/>
    <s v="Bug fixing (Prod)"/>
    <s v="ATTEaseLauncher"/>
    <m/>
    <x v="0"/>
    <s v="C, C++"/>
    <s v="MDRG-RR"/>
    <s v="James Radtke"/>
    <s v="Christine Moretti"/>
    <s v="Narmada Nelluri"/>
    <x v="6"/>
    <x v="0"/>
    <s v="Ongoing"/>
    <x v="0"/>
    <m/>
    <n v="30"/>
    <n v="30"/>
    <n v="30"/>
    <n v="30"/>
    <n v="30"/>
    <n v="30"/>
    <n v="30"/>
    <n v="30"/>
    <n v="30"/>
    <n v="30"/>
    <n v="30"/>
    <n v="30"/>
    <n v="30"/>
    <n v="30"/>
    <n v="30"/>
    <n v="30"/>
    <n v="30"/>
    <n v="30"/>
    <n v="30"/>
    <n v="30"/>
    <n v="30"/>
    <n v="30"/>
    <n v="30"/>
    <n v="30"/>
    <n v="30"/>
    <n v="30"/>
    <n v="30"/>
    <n v="30"/>
    <m/>
    <m/>
    <m/>
    <m/>
    <m/>
    <m/>
  </r>
  <r>
    <x v="1"/>
    <s v="Client Queries"/>
    <m/>
    <s v="User queries and Tickets (Prod)"/>
    <s v="ATTEaseLauncher"/>
    <m/>
    <x v="0"/>
    <s v="C, C++"/>
    <s v="MDRG-RR"/>
    <s v="James Radtke"/>
    <s v="Christine Moretti"/>
    <s v="Narmada Nelluri"/>
    <x v="6"/>
    <x v="0"/>
    <s v="Ongoing"/>
    <x v="0"/>
    <m/>
    <n v="30"/>
    <n v="30"/>
    <n v="30"/>
    <n v="30"/>
    <n v="30"/>
    <n v="30"/>
    <n v="30"/>
    <n v="30"/>
    <n v="30"/>
    <n v="30"/>
    <n v="30"/>
    <n v="30"/>
    <n v="30"/>
    <n v="30"/>
    <n v="30"/>
    <n v="30"/>
    <n v="30"/>
    <n v="30"/>
    <n v="30"/>
    <n v="30"/>
    <n v="30"/>
    <n v="30"/>
    <n v="30"/>
    <n v="30"/>
    <n v="30"/>
    <n v="30"/>
    <n v="30"/>
    <n v="30"/>
    <m/>
    <m/>
    <m/>
    <m/>
    <m/>
    <m/>
  </r>
  <r>
    <x v="1"/>
    <s v="Client Queries"/>
    <m/>
    <s v="Cloud activities (GI+CRO+VM patching),SSL/Venafi/LGW certs renewal,ASTRA vulnerabilities"/>
    <s v="ICBT"/>
    <m/>
    <x v="0"/>
    <s v="Java"/>
    <s v="MDRG-RR"/>
    <s v="James Radtke"/>
    <s v="Christine Moretti"/>
    <s v="Narmada Nelluri"/>
    <x v="6"/>
    <x v="0"/>
    <s v="Ongoing"/>
    <x v="0"/>
    <m/>
    <n v="20"/>
    <n v="20"/>
    <n v="20"/>
    <n v="20"/>
    <n v="20"/>
    <n v="20"/>
    <m/>
    <m/>
    <m/>
    <m/>
    <n v="20"/>
    <n v="20"/>
    <n v="20"/>
    <n v="20"/>
    <n v="150"/>
    <n v="150"/>
    <n v="150"/>
    <n v="150"/>
    <n v="150"/>
    <n v="150"/>
    <n v="150"/>
    <n v="150"/>
    <n v="150"/>
    <n v="150"/>
    <n v="150"/>
    <n v="150"/>
    <n v="150"/>
    <n v="150"/>
    <m/>
    <m/>
    <m/>
    <m/>
    <m/>
    <m/>
  </r>
  <r>
    <x v="1"/>
    <s v="Compliance"/>
    <m/>
    <s v="AVT vulnerabilities/AVT scan fixes"/>
    <s v="ICBT"/>
    <m/>
    <x v="0"/>
    <s v="Java"/>
    <s v="MDRG-RR"/>
    <s v="James Radtke"/>
    <s v="Christine Moretti"/>
    <s v="Narmada Nelluri"/>
    <x v="6"/>
    <x v="0"/>
    <s v="Ongoing"/>
    <x v="0"/>
    <m/>
    <m/>
    <m/>
    <m/>
    <m/>
    <n v="30"/>
    <n v="30"/>
    <n v="30"/>
    <n v="30"/>
    <n v="30"/>
    <n v="30"/>
    <m/>
    <m/>
    <m/>
    <m/>
    <n v="50"/>
    <n v="50"/>
    <n v="50"/>
    <n v="50"/>
    <n v="50"/>
    <n v="50"/>
    <n v="50"/>
    <n v="50"/>
    <n v="50"/>
    <n v="50"/>
    <n v="50"/>
    <n v="50"/>
    <n v="50"/>
    <n v="50"/>
    <m/>
    <m/>
    <m/>
    <m/>
    <m/>
    <m/>
  </r>
  <r>
    <x v="1"/>
    <s v="TL Governance"/>
    <m/>
    <s v="TL-Mgnmt- Narmada"/>
    <s v="iCBT"/>
    <m/>
    <x v="0"/>
    <s v="Java"/>
    <s v="MDRG-RR"/>
    <s v="James Radtke"/>
    <s v="Christine Moretti"/>
    <s v="Narmada Nelluri"/>
    <x v="6"/>
    <x v="0"/>
    <s v="Ongoing"/>
    <x v="0"/>
    <m/>
    <m/>
    <m/>
    <m/>
    <m/>
    <m/>
    <m/>
    <m/>
    <m/>
    <m/>
    <m/>
    <n v="116"/>
    <n v="116"/>
    <n v="116"/>
    <n v="116"/>
    <n v="116"/>
    <n v="116"/>
    <n v="86"/>
    <n v="86"/>
    <n v="86"/>
    <n v="86"/>
    <n v="86"/>
    <n v="86"/>
    <n v="86"/>
    <n v="86"/>
    <n v="86"/>
    <n v="86"/>
    <n v="86"/>
    <n v="86"/>
    <m/>
    <m/>
    <m/>
    <m/>
    <m/>
    <m/>
  </r>
  <r>
    <x v="0"/>
    <s v="PID"/>
    <m/>
    <s v="ICBT Azure migration"/>
    <s v="ICBT"/>
    <m/>
    <x v="0"/>
    <s v="Java"/>
    <s v="MDRG-RR"/>
    <s v="James Radtke"/>
    <s v="Christine Moretti"/>
    <s v="Narmada Nelluri"/>
    <x v="6"/>
    <x v="9"/>
    <s v="Aug-22"/>
    <x v="0"/>
    <n v="3450"/>
    <n v="480"/>
    <n v="480"/>
    <m/>
    <m/>
    <m/>
    <m/>
    <m/>
    <m/>
    <m/>
    <m/>
    <n v="480"/>
    <n v="480"/>
    <m/>
    <m/>
    <m/>
    <m/>
    <m/>
    <m/>
    <m/>
    <m/>
    <m/>
    <m/>
    <m/>
    <m/>
    <m/>
    <m/>
    <m/>
    <m/>
    <m/>
    <m/>
    <m/>
    <m/>
    <m/>
    <m/>
  </r>
  <r>
    <x v="1"/>
    <s v="MWR"/>
    <m/>
    <s v="mechid,Voltage password change activity nprd"/>
    <s v="Dashboard"/>
    <s v="Completed"/>
    <x v="0"/>
    <s v="Java"/>
    <s v="MDRG-RR"/>
    <s v="James Radtke"/>
    <s v="Christine Moretti"/>
    <s v="Narmada Nelluri"/>
    <x v="6"/>
    <x v="9"/>
    <s v="Aug-22"/>
    <x v="1"/>
    <n v="160"/>
    <n v="40"/>
    <n v="40"/>
    <n v="40"/>
    <n v="40"/>
    <n v="40"/>
    <n v="40"/>
    <n v="40"/>
    <n v="40"/>
    <n v="40"/>
    <n v="40"/>
    <m/>
    <n v="80"/>
    <n v="80"/>
    <m/>
    <m/>
    <m/>
    <m/>
    <m/>
    <m/>
    <m/>
    <m/>
    <m/>
    <m/>
    <m/>
    <m/>
    <m/>
    <m/>
    <m/>
    <m/>
    <m/>
    <m/>
    <m/>
    <m/>
    <m/>
  </r>
  <r>
    <x v="1"/>
    <s v="Application Support"/>
    <m/>
    <s v="Data Source and DB link removal"/>
    <s v="Dashboard"/>
    <m/>
    <x v="0"/>
    <s v="Java"/>
    <s v="MDRG-RR"/>
    <s v="James Radtke"/>
    <s v="Christine Moretti"/>
    <s v="Narmada Nelluri"/>
    <x v="6"/>
    <x v="5"/>
    <s v="Nov-22"/>
    <x v="0"/>
    <n v="100"/>
    <n v="50"/>
    <n v="50"/>
    <n v="50"/>
    <n v="50"/>
    <n v="50"/>
    <n v="50"/>
    <n v="50"/>
    <n v="50"/>
    <n v="50"/>
    <n v="50"/>
    <m/>
    <m/>
    <m/>
    <m/>
    <n v="50"/>
    <n v="50"/>
    <m/>
    <m/>
    <m/>
    <m/>
    <m/>
    <m/>
    <m/>
    <m/>
    <m/>
    <m/>
    <m/>
    <m/>
    <m/>
    <m/>
    <m/>
    <m/>
    <m/>
    <m/>
  </r>
  <r>
    <x v="1"/>
    <s v="Patching On-Prem"/>
    <m/>
    <s v="Monitoring OS/DB Patching, AVT Scan"/>
    <s v="Dashboard"/>
    <m/>
    <x v="0"/>
    <s v="Java"/>
    <s v="MDRG-RR"/>
    <s v="James Radtke"/>
    <s v="Christine Moretti"/>
    <s v="Narmada Nelluri"/>
    <x v="6"/>
    <x v="0"/>
    <s v="Ongoing"/>
    <x v="0"/>
    <m/>
    <n v="50"/>
    <n v="50"/>
    <n v="50"/>
    <n v="50"/>
    <n v="50"/>
    <n v="50"/>
    <n v="50"/>
    <n v="50"/>
    <n v="50"/>
    <n v="50"/>
    <n v="50"/>
    <n v="50"/>
    <n v="50"/>
    <n v="50"/>
    <n v="50"/>
    <n v="50"/>
    <n v="30"/>
    <n v="30"/>
    <n v="30"/>
    <n v="70"/>
    <n v="70"/>
    <n v="70"/>
    <n v="30"/>
    <n v="30"/>
    <n v="30"/>
    <n v="70"/>
    <n v="70"/>
    <n v="70"/>
    <m/>
    <m/>
    <m/>
    <m/>
    <m/>
    <m/>
  </r>
  <r>
    <x v="1"/>
    <s v="Client Queries"/>
    <m/>
    <s v="User queries and Tickets (Prod)"/>
    <s v="Dashboard"/>
    <m/>
    <x v="0"/>
    <s v="Java"/>
    <s v="MDRG-RR"/>
    <s v="James Radtke"/>
    <s v="Christine Moretti"/>
    <s v="Narmada Nelluri"/>
    <x v="6"/>
    <x v="0"/>
    <s v="Ongoing"/>
    <x v="0"/>
    <m/>
    <n v="50"/>
    <n v="50"/>
    <n v="50"/>
    <n v="50"/>
    <n v="50"/>
    <n v="50"/>
    <n v="50"/>
    <n v="50"/>
    <n v="50"/>
    <n v="50"/>
    <n v="50"/>
    <n v="50"/>
    <n v="50"/>
    <n v="50"/>
    <n v="50"/>
    <n v="50"/>
    <n v="50"/>
    <n v="50"/>
    <n v="50"/>
    <n v="50"/>
    <n v="50"/>
    <n v="50"/>
    <n v="50"/>
    <n v="50"/>
    <n v="50"/>
    <n v="50"/>
    <n v="50"/>
    <n v="50"/>
    <m/>
    <m/>
    <m/>
    <m/>
    <m/>
    <m/>
  </r>
  <r>
    <x v="1"/>
    <s v="Application Support"/>
    <m/>
    <s v="Bug fixing (Prod)"/>
    <s v="Dashboard"/>
    <m/>
    <x v="0"/>
    <s v="Java"/>
    <s v="MDRG-RR"/>
    <s v="James Radtke"/>
    <s v="Christine Moretti"/>
    <s v="Narmada Nelluri"/>
    <x v="6"/>
    <x v="0"/>
    <s v="Ongoing"/>
    <x v="0"/>
    <m/>
    <n v="150"/>
    <n v="150"/>
    <n v="150"/>
    <n v="150"/>
    <n v="150"/>
    <n v="150"/>
    <n v="150"/>
    <n v="150"/>
    <n v="150"/>
    <n v="150"/>
    <n v="150"/>
    <n v="150"/>
    <n v="150"/>
    <n v="150"/>
    <n v="150"/>
    <n v="150"/>
    <n v="70"/>
    <n v="70"/>
    <n v="70"/>
    <n v="70"/>
    <n v="70"/>
    <n v="70"/>
    <n v="70"/>
    <n v="70"/>
    <n v="70"/>
    <n v="70"/>
    <n v="70"/>
    <n v="70"/>
    <m/>
    <m/>
    <m/>
    <m/>
    <m/>
    <m/>
  </r>
  <r>
    <x v="1"/>
    <s v="Application Support"/>
    <m/>
    <s v="OS Patching (Prod/NRD)"/>
    <s v="ABPS"/>
    <m/>
    <x v="0"/>
    <s v="Proc C, React JS"/>
    <s v="MDRG-RR"/>
    <s v="James Koernig"/>
    <s v="Christine Moretti"/>
    <s v="Narmada Nelluri"/>
    <x v="6"/>
    <x v="0"/>
    <s v="Ongoing"/>
    <x v="0"/>
    <m/>
    <m/>
    <n v="10"/>
    <n v="10"/>
    <m/>
    <m/>
    <m/>
    <m/>
    <m/>
    <m/>
    <m/>
    <n v="50"/>
    <n v="50"/>
    <n v="50"/>
    <n v="50"/>
    <n v="50"/>
    <n v="10"/>
    <n v="0"/>
    <n v="0"/>
    <n v="0"/>
    <n v="30"/>
    <n v="0"/>
    <n v="0"/>
    <n v="30"/>
    <n v="0"/>
    <n v="0"/>
    <n v="30"/>
    <n v="0"/>
    <n v="0"/>
    <m/>
    <m/>
    <m/>
    <m/>
    <m/>
    <m/>
  </r>
  <r>
    <x v="1"/>
    <s v="SMB"/>
    <m/>
    <s v="CCTP-Scripting Windows 11 Certification"/>
    <s v="CCTP Scripting"/>
    <s v="Completed"/>
    <x v="0"/>
    <s v="Java"/>
    <s v="MDRG-RR"/>
    <s v="James Radtke"/>
    <s v="Christine Moretti"/>
    <s v="Narmada Nelluri"/>
    <x v="6"/>
    <x v="9"/>
    <s v="Aug-22"/>
    <x v="0"/>
    <n v="70"/>
    <m/>
    <m/>
    <m/>
    <m/>
    <m/>
    <m/>
    <m/>
    <m/>
    <m/>
    <m/>
    <m/>
    <n v="70"/>
    <m/>
    <m/>
    <m/>
    <m/>
    <m/>
    <m/>
    <m/>
    <m/>
    <m/>
    <m/>
    <m/>
    <m/>
    <m/>
    <m/>
    <m/>
    <m/>
    <m/>
    <m/>
    <m/>
    <m/>
    <m/>
    <m/>
  </r>
  <r>
    <x v="1"/>
    <s v="Mech ID/Password CRs"/>
    <m/>
    <s v="Mechid password change activity for Datarouter and for voltage  (Prod/NRD)"/>
    <s v="ABPS"/>
    <m/>
    <x v="0"/>
    <s v="Proc C, React JS"/>
    <s v="MDRG-RR"/>
    <s v="James Koernig"/>
    <s v="Christine Moretti"/>
    <s v="Narmada Nelluri"/>
    <x v="6"/>
    <x v="0"/>
    <s v="Ongoing"/>
    <x v="0"/>
    <m/>
    <m/>
    <m/>
    <m/>
    <m/>
    <m/>
    <m/>
    <m/>
    <m/>
    <m/>
    <m/>
    <n v="80"/>
    <n v="80"/>
    <n v="80"/>
    <n v="80"/>
    <n v="80"/>
    <n v="10"/>
    <m/>
    <m/>
    <m/>
    <n v="10"/>
    <n v="10"/>
    <n v="10"/>
    <n v="10"/>
    <n v="10"/>
    <n v="10"/>
    <n v="10"/>
    <n v="10"/>
    <n v="10"/>
    <m/>
    <m/>
    <m/>
    <m/>
    <m/>
    <m/>
  </r>
  <r>
    <x v="1"/>
    <s v="Certificates Renewal"/>
    <m/>
    <s v="Key rotation (Prod/NRD)"/>
    <s v="ABPS"/>
    <m/>
    <x v="0"/>
    <s v="Proc C, React JS"/>
    <s v="MDRG-RR"/>
    <s v="James Koernig"/>
    <s v="Christine Moretti"/>
    <s v="Narmada Nelluri"/>
    <x v="6"/>
    <x v="0"/>
    <s v="Ongoing"/>
    <x v="0"/>
    <m/>
    <m/>
    <m/>
    <m/>
    <m/>
    <m/>
    <m/>
    <m/>
    <m/>
    <m/>
    <m/>
    <n v="30"/>
    <n v="30"/>
    <n v="30"/>
    <n v="30"/>
    <n v="30"/>
    <n v="30"/>
    <n v="30"/>
    <n v="0"/>
    <n v="0"/>
    <n v="0"/>
    <n v="0"/>
    <n v="0"/>
    <n v="0"/>
    <n v="0"/>
    <n v="0"/>
    <n v="0"/>
    <n v="0"/>
    <n v="0"/>
    <m/>
    <m/>
    <m/>
    <m/>
    <m/>
    <m/>
  </r>
  <r>
    <x v="1"/>
    <s v="Certificates Renewal"/>
    <m/>
    <s v="MQ certificate renewal (Prod)"/>
    <s v="ABPS"/>
    <m/>
    <x v="0"/>
    <s v="Proc C, React JS"/>
    <s v="MDRG-RR"/>
    <s v="James Koernig"/>
    <s v="Christine Moretti"/>
    <s v="Narmada Nelluri"/>
    <x v="6"/>
    <x v="8"/>
    <s v="TBD"/>
    <x v="0"/>
    <m/>
    <m/>
    <m/>
    <m/>
    <m/>
    <m/>
    <m/>
    <m/>
    <m/>
    <m/>
    <m/>
    <n v="40"/>
    <n v="40"/>
    <n v="40"/>
    <n v="40"/>
    <n v="40"/>
    <n v="20"/>
    <n v="0"/>
    <n v="0"/>
    <n v="0"/>
    <n v="0"/>
    <n v="0"/>
    <n v="0"/>
    <n v="0"/>
    <n v="0"/>
    <n v="0"/>
    <n v="0"/>
    <n v="0"/>
    <n v="0"/>
    <m/>
    <m/>
    <m/>
    <m/>
    <m/>
    <m/>
  </r>
  <r>
    <x v="1"/>
    <s v="SMB"/>
    <m/>
    <s v="WMQ Jar upgradation/removal"/>
    <s v="BOSSSWRCAccess"/>
    <s v="Completed"/>
    <x v="0"/>
    <s v="Java"/>
    <s v="MDRG-RR"/>
    <s v="James Radtke"/>
    <s v="Christine Moretti"/>
    <s v="Narmada Nelluri"/>
    <x v="6"/>
    <x v="5"/>
    <s v="Nov-22"/>
    <x v="0"/>
    <n v="360"/>
    <m/>
    <m/>
    <m/>
    <m/>
    <m/>
    <m/>
    <m/>
    <m/>
    <m/>
    <m/>
    <m/>
    <n v="60"/>
    <n v="100"/>
    <n v="100"/>
    <n v="100"/>
    <m/>
    <m/>
    <m/>
    <m/>
    <m/>
    <m/>
    <m/>
    <m/>
    <m/>
    <m/>
    <m/>
    <m/>
    <m/>
    <m/>
    <m/>
    <m/>
    <m/>
    <m/>
    <m/>
  </r>
  <r>
    <x v="1"/>
    <s v="Application Support"/>
    <m/>
    <s v="Chase Decryption (monthly) (Prod)"/>
    <s v="ABPS"/>
    <m/>
    <x v="0"/>
    <s v="Proc C, React JS"/>
    <s v="MDRG-RR"/>
    <s v="James Koernig"/>
    <s v="Christine Moretti"/>
    <s v="Narmada Nelluri"/>
    <x v="6"/>
    <x v="0"/>
    <s v="Ongoing"/>
    <x v="0"/>
    <m/>
    <n v="10"/>
    <n v="10"/>
    <n v="10"/>
    <n v="10"/>
    <m/>
    <m/>
    <m/>
    <m/>
    <m/>
    <m/>
    <n v="10"/>
    <n v="10"/>
    <n v="10"/>
    <n v="10"/>
    <n v="10"/>
    <n v="10"/>
    <n v="0"/>
    <n v="0"/>
    <n v="0"/>
    <n v="0"/>
    <n v="100"/>
    <n v="0"/>
    <n v="0"/>
    <n v="0"/>
    <n v="0"/>
    <n v="0"/>
    <n v="0"/>
    <n v="0"/>
    <m/>
    <m/>
    <m/>
    <m/>
    <m/>
    <m/>
  </r>
  <r>
    <x v="1"/>
    <s v="Application Support"/>
    <m/>
    <s v="Mid Add/Update (Prod)"/>
    <s v="ABPS"/>
    <m/>
    <x v="0"/>
    <s v="Proc C, React JS"/>
    <s v="MDRG-RR"/>
    <s v="James Koernig"/>
    <s v="Christine Moretti"/>
    <s v="Narmada Nelluri"/>
    <x v="6"/>
    <x v="0"/>
    <s v="Ongoing"/>
    <x v="0"/>
    <m/>
    <n v="2"/>
    <n v="2"/>
    <n v="2"/>
    <n v="2"/>
    <m/>
    <m/>
    <m/>
    <m/>
    <m/>
    <m/>
    <n v="8"/>
    <n v="8"/>
    <n v="8"/>
    <n v="8"/>
    <n v="8"/>
    <n v="8"/>
    <n v="8"/>
    <n v="8"/>
    <n v="8"/>
    <n v="8"/>
    <n v="8"/>
    <n v="8"/>
    <n v="8"/>
    <n v="8"/>
    <n v="8"/>
    <n v="8"/>
    <n v="8"/>
    <n v="8"/>
    <m/>
    <m/>
    <m/>
    <m/>
    <m/>
    <m/>
  </r>
  <r>
    <x v="1"/>
    <s v="Client Queries"/>
    <m/>
    <s v="User Queries and Tickets (Prod)"/>
    <s v="ABPS"/>
    <m/>
    <x v="0"/>
    <s v="Proc C, React JS"/>
    <s v="MDRG-RR"/>
    <s v="James Koernig"/>
    <s v="Christine Moretti"/>
    <s v="Narmada Nelluri"/>
    <x v="6"/>
    <x v="0"/>
    <s v="Ongoing"/>
    <x v="0"/>
    <m/>
    <m/>
    <m/>
    <m/>
    <m/>
    <m/>
    <m/>
    <m/>
    <m/>
    <m/>
    <m/>
    <n v="20"/>
    <n v="20"/>
    <n v="20"/>
    <n v="20"/>
    <n v="20"/>
    <n v="20"/>
    <n v="20"/>
    <n v="20"/>
    <n v="100"/>
    <n v="100"/>
    <n v="100"/>
    <n v="100"/>
    <n v="100"/>
    <n v="100"/>
    <n v="100"/>
    <n v="100"/>
    <n v="100"/>
    <n v="100"/>
    <m/>
    <m/>
    <m/>
    <m/>
    <m/>
    <m/>
  </r>
  <r>
    <x v="1"/>
    <s v="Application Support"/>
    <m/>
    <s v="File missing details check enquired by EMAS (Prod)"/>
    <s v="ABPS"/>
    <m/>
    <x v="0"/>
    <s v="Proc C, React JS"/>
    <s v="MDRG-RR"/>
    <s v="James Koernig"/>
    <s v="Christine Moretti"/>
    <s v="Narmada Nelluri"/>
    <x v="6"/>
    <x v="0"/>
    <s v="Ongoing"/>
    <x v="0"/>
    <m/>
    <m/>
    <m/>
    <m/>
    <m/>
    <m/>
    <m/>
    <m/>
    <m/>
    <m/>
    <m/>
    <n v="20"/>
    <n v="20"/>
    <n v="20"/>
    <n v="20"/>
    <n v="20"/>
    <n v="20"/>
    <n v="20"/>
    <n v="20"/>
    <n v="20"/>
    <n v="20"/>
    <n v="20"/>
    <n v="20"/>
    <n v="20"/>
    <n v="20"/>
    <n v="20"/>
    <n v="20"/>
    <n v="20"/>
    <n v="20"/>
    <m/>
    <m/>
    <m/>
    <m/>
    <m/>
    <m/>
  </r>
  <r>
    <x v="1"/>
    <s v="Application Support"/>
    <m/>
    <s v="DFR Split issue (Prod)"/>
    <s v="ABPS"/>
    <m/>
    <x v="0"/>
    <s v="Proc C, React JS"/>
    <s v="MDRG-RR"/>
    <s v="James Koernig"/>
    <s v="Christine Moretti"/>
    <s v="Narmada Nelluri"/>
    <x v="6"/>
    <x v="0"/>
    <s v="Ongoing"/>
    <x v="0"/>
    <m/>
    <m/>
    <m/>
    <m/>
    <m/>
    <m/>
    <m/>
    <m/>
    <m/>
    <m/>
    <m/>
    <n v="8"/>
    <n v="8"/>
    <n v="8"/>
    <n v="8"/>
    <n v="8"/>
    <n v="2"/>
    <n v="2"/>
    <n v="2"/>
    <n v="2"/>
    <n v="2"/>
    <n v="2"/>
    <n v="2"/>
    <n v="2"/>
    <n v="2"/>
    <n v="2"/>
    <n v="2"/>
    <n v="2"/>
    <n v="2"/>
    <m/>
    <m/>
    <m/>
    <m/>
    <m/>
    <m/>
  </r>
  <r>
    <x v="1"/>
    <s v="Application Support"/>
    <m/>
    <s v="Chase file release (Prod)"/>
    <s v="ABPS"/>
    <m/>
    <x v="0"/>
    <s v="Proc C, React JS"/>
    <s v="MDRG-RR"/>
    <s v="James Koernig"/>
    <s v="Christine Moretti"/>
    <s v="Narmada Nelluri"/>
    <x v="6"/>
    <x v="0"/>
    <s v="Ongoing"/>
    <x v="0"/>
    <m/>
    <m/>
    <m/>
    <m/>
    <m/>
    <m/>
    <m/>
    <m/>
    <m/>
    <m/>
    <m/>
    <n v="4"/>
    <n v="4"/>
    <n v="4"/>
    <n v="4"/>
    <n v="4"/>
    <n v="4"/>
    <n v="4"/>
    <n v="4"/>
    <n v="4"/>
    <n v="4"/>
    <n v="4"/>
    <n v="4"/>
    <n v="4"/>
    <n v="4"/>
    <n v="4"/>
    <n v="4"/>
    <n v="4"/>
    <n v="4"/>
    <m/>
    <m/>
    <m/>
    <m/>
    <m/>
    <m/>
  </r>
  <r>
    <x v="1"/>
    <s v="Application Support"/>
    <m/>
    <s v="CopyBMDS Process (Prod)"/>
    <s v="ABPS"/>
    <m/>
    <x v="0"/>
    <s v="Proc C, React JS"/>
    <s v="MDRG-RR"/>
    <s v="James Koernig"/>
    <s v="Christine Moretti"/>
    <s v="Narmada Nelluri"/>
    <x v="6"/>
    <x v="0"/>
    <s v="Ongoing"/>
    <x v="0"/>
    <m/>
    <m/>
    <m/>
    <m/>
    <m/>
    <m/>
    <m/>
    <m/>
    <m/>
    <m/>
    <m/>
    <n v="4"/>
    <n v="4"/>
    <n v="4"/>
    <n v="4"/>
    <n v="4"/>
    <n v="4"/>
    <n v="4"/>
    <n v="4"/>
    <n v="4"/>
    <n v="4"/>
    <n v="4"/>
    <n v="4"/>
    <n v="4"/>
    <n v="4"/>
    <n v="4"/>
    <n v="4"/>
    <n v="4"/>
    <n v="4"/>
    <m/>
    <m/>
    <m/>
    <m/>
    <m/>
    <m/>
  </r>
  <r>
    <x v="1"/>
    <s v="Application Support"/>
    <m/>
    <s v="E012N missing file  (Prod)"/>
    <s v="ABPS"/>
    <m/>
    <x v="0"/>
    <s v="Proc C, React JS"/>
    <s v="MDRG-RR"/>
    <s v="James Koernig"/>
    <s v="Christine Moretti"/>
    <s v="Narmada Nelluri"/>
    <x v="6"/>
    <x v="0"/>
    <s v="Ongoing"/>
    <x v="0"/>
    <m/>
    <m/>
    <m/>
    <m/>
    <m/>
    <m/>
    <m/>
    <m/>
    <m/>
    <m/>
    <m/>
    <n v="4"/>
    <n v="4"/>
    <n v="4"/>
    <n v="4"/>
    <n v="4"/>
    <n v="4"/>
    <n v="4"/>
    <n v="4"/>
    <n v="4"/>
    <n v="4"/>
    <n v="4"/>
    <n v="4"/>
    <n v="4"/>
    <n v="4"/>
    <n v="4"/>
    <n v="4"/>
    <n v="4"/>
    <n v="4"/>
    <m/>
    <m/>
    <m/>
    <m/>
    <m/>
    <m/>
  </r>
  <r>
    <x v="1"/>
    <s v="Application Support"/>
    <m/>
    <s v="Prepaid refund activity (Ad hoc) (Prod)"/>
    <s v="ABPS"/>
    <m/>
    <x v="0"/>
    <s v="Proc C, React JS"/>
    <s v="MDRG-RR"/>
    <s v="James Koernig"/>
    <s v="Christine Moretti"/>
    <s v="Narmada Nelluri"/>
    <x v="6"/>
    <x v="0"/>
    <s v="Ongoing"/>
    <x v="0"/>
    <m/>
    <m/>
    <m/>
    <m/>
    <m/>
    <m/>
    <m/>
    <m/>
    <m/>
    <m/>
    <m/>
    <n v="4"/>
    <n v="4"/>
    <n v="4"/>
    <n v="4"/>
    <n v="4"/>
    <n v="4"/>
    <n v="4"/>
    <n v="4"/>
    <n v="4"/>
    <n v="4"/>
    <n v="4"/>
    <n v="4"/>
    <n v="4"/>
    <n v="4"/>
    <n v="4"/>
    <n v="4"/>
    <n v="4"/>
    <n v="4"/>
    <m/>
    <m/>
    <m/>
    <m/>
    <m/>
    <m/>
  </r>
  <r>
    <x v="1"/>
    <s v="Application Support"/>
    <m/>
    <s v="Prepaid Customer charge investigation (Adhoc) (Prod)"/>
    <s v="ABPS"/>
    <m/>
    <x v="0"/>
    <s v="Proc C, React JS"/>
    <s v="MDRG-RR"/>
    <s v="James Koernig"/>
    <s v="Christine Moretti"/>
    <s v="Narmada Nelluri"/>
    <x v="6"/>
    <x v="0"/>
    <s v="Ongoing"/>
    <x v="0"/>
    <m/>
    <m/>
    <m/>
    <m/>
    <m/>
    <m/>
    <m/>
    <m/>
    <m/>
    <m/>
    <m/>
    <n v="4"/>
    <n v="4"/>
    <n v="4"/>
    <n v="4"/>
    <n v="4"/>
    <n v="4"/>
    <n v="4"/>
    <n v="4"/>
    <n v="4"/>
    <n v="4"/>
    <n v="4"/>
    <n v="4"/>
    <n v="4"/>
    <n v="4"/>
    <n v="4"/>
    <n v="4"/>
    <n v="4"/>
    <n v="4"/>
    <m/>
    <m/>
    <m/>
    <m/>
    <m/>
    <m/>
  </r>
  <r>
    <x v="1"/>
    <s v="Application Support"/>
    <m/>
    <s v="Sequence Number( Adhoc)"/>
    <s v="ABPS"/>
    <m/>
    <x v="0"/>
    <s v="Proc C, React JS"/>
    <s v="MDRG-RR"/>
    <s v="James Koernig"/>
    <s v="Christine Moretti"/>
    <s v="Narmada Nelluri"/>
    <x v="6"/>
    <x v="0"/>
    <s v="Ongoing"/>
    <x v="0"/>
    <m/>
    <m/>
    <m/>
    <m/>
    <m/>
    <m/>
    <m/>
    <m/>
    <m/>
    <m/>
    <m/>
    <n v="4"/>
    <n v="4"/>
    <n v="4"/>
    <n v="4"/>
    <n v="4"/>
    <n v="4"/>
    <n v="4"/>
    <n v="4"/>
    <n v="4"/>
    <n v="4"/>
    <n v="4"/>
    <n v="4"/>
    <n v="4"/>
    <n v="4"/>
    <n v="4"/>
    <n v="4"/>
    <n v="4"/>
    <n v="4"/>
    <m/>
    <m/>
    <m/>
    <m/>
    <m/>
    <m/>
  </r>
  <r>
    <x v="1"/>
    <s v="Application Support"/>
    <m/>
    <s v="TCP error for CPS (Prod)"/>
    <s v="ABPS"/>
    <m/>
    <x v="0"/>
    <s v="Proc C, React JS"/>
    <s v="MDRG-RR"/>
    <s v="James Koernig"/>
    <s v="Christine Moretti"/>
    <s v="Narmada Nelluri"/>
    <x v="6"/>
    <x v="0"/>
    <s v="Ongoing"/>
    <x v="0"/>
    <m/>
    <m/>
    <m/>
    <m/>
    <m/>
    <m/>
    <m/>
    <m/>
    <m/>
    <m/>
    <m/>
    <n v="4"/>
    <n v="4"/>
    <n v="4"/>
    <n v="4"/>
    <n v="4"/>
    <n v="4"/>
    <n v="4"/>
    <n v="4"/>
    <n v="4"/>
    <n v="4"/>
    <n v="4"/>
    <n v="4"/>
    <n v="4"/>
    <n v="4"/>
    <n v="4"/>
    <n v="4"/>
    <n v="4"/>
    <n v="4"/>
    <m/>
    <m/>
    <m/>
    <m/>
    <m/>
    <m/>
  </r>
  <r>
    <x v="0"/>
    <s v="PID"/>
    <m/>
    <s v="EMBUS Retirement"/>
    <s v="Dashboard"/>
    <s v="Completed"/>
    <x v="0"/>
    <s v="Java"/>
    <s v="MDRG-RR"/>
    <s v="James Radtke"/>
    <s v="Christine Moretti"/>
    <s v="Narmada Nelluri"/>
    <x v="6"/>
    <x v="4"/>
    <s v="Jul-22"/>
    <x v="0"/>
    <n v="750"/>
    <n v="300"/>
    <n v="300"/>
    <n v="150"/>
    <m/>
    <m/>
    <m/>
    <m/>
    <m/>
    <m/>
    <m/>
    <n v="300"/>
    <n v="300"/>
    <n v="150"/>
    <m/>
    <m/>
    <m/>
    <m/>
    <m/>
    <m/>
    <m/>
    <m/>
    <m/>
    <m/>
    <m/>
    <m/>
    <m/>
    <m/>
    <m/>
    <m/>
    <m/>
    <m/>
    <m/>
    <m/>
    <m/>
  </r>
  <r>
    <x v="0"/>
    <s v="PID"/>
    <m/>
    <s v="BIS Apps: Migration CORBA to REST call "/>
    <s v="Dashboard"/>
    <s v="Completed"/>
    <x v="0"/>
    <s v="Java"/>
    <s v="MDRG-RR"/>
    <s v="James Radtke"/>
    <s v="Christine Moretti"/>
    <s v="Narmada Nelluri"/>
    <x v="6"/>
    <x v="17"/>
    <s v="Mar-23"/>
    <x v="0"/>
    <n v="1780"/>
    <n v="600"/>
    <n v="600"/>
    <n v="600"/>
    <n v="600"/>
    <n v="600"/>
    <m/>
    <m/>
    <m/>
    <m/>
    <m/>
    <m/>
    <m/>
    <n v="600"/>
    <n v="600"/>
    <n v="100"/>
    <n v="300"/>
    <n v="80"/>
    <n v="100"/>
    <m/>
    <m/>
    <m/>
    <m/>
    <m/>
    <m/>
    <m/>
    <m/>
    <m/>
    <m/>
    <m/>
    <m/>
    <m/>
    <m/>
    <m/>
    <m/>
  </r>
  <r>
    <x v="1"/>
    <s v="SMB"/>
    <m/>
    <s v="Dashboard Windows 11 Certification"/>
    <s v="Dashboard"/>
    <m/>
    <x v="0"/>
    <s v="Java"/>
    <s v="MDRG-RR"/>
    <s v="James Radtke"/>
    <s v="Christine Moretti"/>
    <s v="Narmada Nelluri"/>
    <x v="6"/>
    <x v="9"/>
    <s v="Aug-22"/>
    <x v="0"/>
    <n v="70"/>
    <m/>
    <m/>
    <m/>
    <m/>
    <m/>
    <m/>
    <m/>
    <m/>
    <m/>
    <m/>
    <m/>
    <n v="70"/>
    <m/>
    <m/>
    <m/>
    <m/>
    <m/>
    <m/>
    <m/>
    <m/>
    <m/>
    <m/>
    <m/>
    <m/>
    <m/>
    <m/>
    <m/>
    <m/>
    <m/>
    <m/>
    <m/>
    <m/>
    <m/>
    <m/>
  </r>
  <r>
    <x v="1"/>
    <s v="SMB"/>
    <m/>
    <s v="CIMBIS  retirement"/>
    <s v="Dashboard"/>
    <m/>
    <x v="0"/>
    <s v="Java"/>
    <s v="MDRG-RR"/>
    <s v="James Radtke"/>
    <s v="Christine Moretti"/>
    <s v="Narmada Nelluri"/>
    <x v="6"/>
    <x v="13"/>
    <s v="Jan-23"/>
    <x v="0"/>
    <n v="200"/>
    <m/>
    <m/>
    <m/>
    <m/>
    <m/>
    <m/>
    <m/>
    <m/>
    <m/>
    <m/>
    <m/>
    <m/>
    <m/>
    <m/>
    <m/>
    <n v="100"/>
    <n v="100"/>
    <m/>
    <m/>
    <m/>
    <m/>
    <m/>
    <m/>
    <m/>
    <m/>
    <m/>
    <m/>
    <m/>
    <m/>
    <m/>
    <m/>
    <m/>
    <m/>
    <m/>
  </r>
  <r>
    <x v="1"/>
    <s v="SMB"/>
    <m/>
    <s v="Inadequate Account Lockout after 5 Attempts"/>
    <s v="Dashboard"/>
    <m/>
    <x v="0"/>
    <s v="Java"/>
    <s v="MDRG-RR"/>
    <s v="James Radtke"/>
    <s v="Christine Moretti"/>
    <s v="Narmada Nelluri"/>
    <x v="6"/>
    <x v="13"/>
    <s v="Jan-23"/>
    <x v="0"/>
    <n v="600"/>
    <m/>
    <m/>
    <m/>
    <m/>
    <m/>
    <m/>
    <m/>
    <m/>
    <m/>
    <m/>
    <m/>
    <m/>
    <n v="100"/>
    <n v="200"/>
    <n v="300"/>
    <m/>
    <m/>
    <m/>
    <m/>
    <m/>
    <m/>
    <m/>
    <m/>
    <m/>
    <m/>
    <m/>
    <m/>
    <m/>
    <m/>
    <m/>
    <m/>
    <m/>
    <m/>
    <m/>
  </r>
  <r>
    <x v="1"/>
    <s v="MWR"/>
    <m/>
    <s v="Prod Database and Database OS Patching"/>
    <s v="Dashboard"/>
    <m/>
    <x v="0"/>
    <s v="Java"/>
    <s v="MDRG-RR"/>
    <s v="James Radtke"/>
    <s v="Christine Moretti"/>
    <s v="Narmada Nelluri"/>
    <x v="6"/>
    <x v="17"/>
    <s v="Mar-23"/>
    <x v="0"/>
    <n v="160"/>
    <m/>
    <m/>
    <m/>
    <m/>
    <m/>
    <m/>
    <m/>
    <m/>
    <m/>
    <m/>
    <m/>
    <n v="80"/>
    <n v="80"/>
    <m/>
    <m/>
    <m/>
    <m/>
    <m/>
    <m/>
    <m/>
    <m/>
    <m/>
    <m/>
    <m/>
    <m/>
    <m/>
    <m/>
    <m/>
    <m/>
    <m/>
    <m/>
    <m/>
    <m/>
    <m/>
  </r>
  <r>
    <x v="1"/>
    <s v="MWR"/>
    <m/>
    <s v="Prod Database Password Change Activity"/>
    <s v="Dashboard"/>
    <m/>
    <x v="0"/>
    <s v="Java"/>
    <s v="MDRG-RR"/>
    <s v="James Radtke"/>
    <s v="Christine Moretti"/>
    <s v="Narmada Nelluri"/>
    <x v="6"/>
    <x v="6"/>
    <s v="Sep-22"/>
    <x v="0"/>
    <n v="160"/>
    <m/>
    <m/>
    <m/>
    <m/>
    <m/>
    <m/>
    <m/>
    <m/>
    <m/>
    <m/>
    <m/>
    <m/>
    <n v="80"/>
    <n v="80"/>
    <m/>
    <m/>
    <m/>
    <m/>
    <m/>
    <m/>
    <m/>
    <m/>
    <m/>
    <m/>
    <m/>
    <m/>
    <m/>
    <m/>
    <m/>
    <m/>
    <m/>
    <m/>
    <m/>
    <m/>
  </r>
  <r>
    <x v="1"/>
    <s v="MWR"/>
    <m/>
    <s v="Launch Ease West and SW from Dashboard GUI"/>
    <s v="Dashboard"/>
    <m/>
    <x v="0"/>
    <s v="Java"/>
    <s v="MDRG-RR"/>
    <s v="James Radtke"/>
    <s v="Christine Moretti"/>
    <s v="Narmada Nelluri"/>
    <x v="6"/>
    <x v="1"/>
    <s v="Dec-22"/>
    <x v="0"/>
    <n v="250"/>
    <m/>
    <m/>
    <m/>
    <m/>
    <m/>
    <m/>
    <m/>
    <m/>
    <m/>
    <m/>
    <m/>
    <m/>
    <m/>
    <m/>
    <n v="100"/>
    <n v="150"/>
    <m/>
    <m/>
    <m/>
    <m/>
    <m/>
    <m/>
    <m/>
    <m/>
    <m/>
    <m/>
    <m/>
    <m/>
    <m/>
    <m/>
    <m/>
    <m/>
    <m/>
    <m/>
  </r>
  <r>
    <x v="1"/>
    <s v="MWR"/>
    <m/>
    <s v="User should see login screen if navigating to direct URL"/>
    <s v="Dashboard"/>
    <m/>
    <x v="0"/>
    <s v="Java"/>
    <s v="MDRG-RR"/>
    <s v="James Radtke"/>
    <s v="Christine Moretti"/>
    <s v="Narmada Nelluri"/>
    <x v="6"/>
    <x v="8"/>
    <s v="TBD"/>
    <x v="1"/>
    <n v="250"/>
    <m/>
    <m/>
    <m/>
    <m/>
    <m/>
    <m/>
    <m/>
    <m/>
    <m/>
    <m/>
    <m/>
    <m/>
    <m/>
    <n v="100"/>
    <n v="50"/>
    <n v="100"/>
    <m/>
    <m/>
    <m/>
    <m/>
    <m/>
    <m/>
    <m/>
    <m/>
    <m/>
    <m/>
    <m/>
    <m/>
    <m/>
    <m/>
    <m/>
    <m/>
    <m/>
    <m/>
  </r>
  <r>
    <x v="0"/>
    <s v="PID"/>
    <m/>
    <s v="SecMod ABPS Informix Migration and Rewrite"/>
    <s v="ABPS"/>
    <m/>
    <x v="0"/>
    <s v="Proc C, React JS"/>
    <s v="MDRG-RR"/>
    <s v="James Koernig"/>
    <s v="Christine Moretti"/>
    <s v="Narmada Nelluri"/>
    <x v="6"/>
    <x v="9"/>
    <s v="Aug-22"/>
    <x v="0"/>
    <n v="30"/>
    <n v="1000"/>
    <n v="1000"/>
    <n v="1000"/>
    <n v="1000"/>
    <m/>
    <m/>
    <m/>
    <m/>
    <m/>
    <m/>
    <n v="10"/>
    <n v="10"/>
    <n v="10"/>
    <n v="10"/>
    <m/>
    <m/>
    <m/>
    <m/>
    <m/>
    <m/>
    <m/>
    <m/>
    <m/>
    <m/>
    <m/>
    <m/>
    <m/>
    <m/>
    <m/>
    <m/>
    <m/>
    <m/>
    <m/>
    <m/>
  </r>
  <r>
    <x v="0"/>
    <s v="PID"/>
    <m/>
    <s v="CPS MQ migration"/>
    <s v="ABPS"/>
    <s v="On Track"/>
    <x v="0"/>
    <s v="Proc C, React JS"/>
    <s v="MDRG-RR"/>
    <s v="James Koernig"/>
    <s v="Christine Moretti"/>
    <s v="Narmada Nelluri"/>
    <x v="6"/>
    <x v="17"/>
    <s v="Mar-23"/>
    <x v="0"/>
    <n v="1500"/>
    <m/>
    <m/>
    <m/>
    <m/>
    <m/>
    <m/>
    <m/>
    <m/>
    <m/>
    <m/>
    <m/>
    <m/>
    <m/>
    <m/>
    <m/>
    <m/>
    <n v="300"/>
    <n v="400"/>
    <n v="400"/>
    <n v="400"/>
    <m/>
    <m/>
    <m/>
    <m/>
    <m/>
    <m/>
    <m/>
    <m/>
    <m/>
    <m/>
    <m/>
    <m/>
    <m/>
    <m/>
  </r>
  <r>
    <x v="0"/>
    <s v="PID"/>
    <m/>
    <s v="ABPS - PI 1-Billing SaaS Globys1"/>
    <s v="ABPS"/>
    <m/>
    <x v="0"/>
    <s v="Proc C, React JS"/>
    <s v="MDRG-RR"/>
    <s v="James Koernig"/>
    <s v="Christine Moretti"/>
    <s v="Narmada Nelluri"/>
    <x v="6"/>
    <x v="8"/>
    <s v="TBD"/>
    <x v="1"/>
    <n v="900"/>
    <n v="10"/>
    <n v="10"/>
    <n v="100"/>
    <n v="100"/>
    <m/>
    <m/>
    <m/>
    <m/>
    <m/>
    <m/>
    <n v="1"/>
    <n v="1"/>
    <n v="1"/>
    <n v="1"/>
    <m/>
    <m/>
    <m/>
    <m/>
    <m/>
    <m/>
    <m/>
    <m/>
    <m/>
    <m/>
    <m/>
    <m/>
    <m/>
    <m/>
    <m/>
    <m/>
    <m/>
    <m/>
    <m/>
    <m/>
  </r>
  <r>
    <x v="3"/>
    <s v="EMAS"/>
    <m/>
    <s v="EMAS - App Support"/>
    <s v="EMAS App Support"/>
    <m/>
    <x v="3"/>
    <s v="Ops"/>
    <s v="EMAS App Support"/>
    <s v="Om Bansal"/>
    <s v="Jonie Greenwood"/>
    <s v="Rakesh Kumar Rout"/>
    <x v="6"/>
    <x v="0"/>
    <s v="Ongoing"/>
    <x v="0"/>
    <m/>
    <m/>
    <m/>
    <m/>
    <m/>
    <m/>
    <m/>
    <m/>
    <m/>
    <m/>
    <m/>
    <n v="1344"/>
    <n v="1344"/>
    <n v="1344"/>
    <n v="1344"/>
    <n v="1152"/>
    <n v="852"/>
    <n v="852"/>
    <n v="852"/>
    <n v="852"/>
    <n v="852"/>
    <n v="852"/>
    <n v="852"/>
    <n v="852"/>
    <n v="852"/>
    <n v="852"/>
    <n v="852"/>
    <n v="852"/>
    <n v="852"/>
    <n v="852"/>
    <n v="852"/>
    <n v="852"/>
    <n v="852"/>
    <n v="852"/>
    <n v="852"/>
  </r>
  <r>
    <x v="3"/>
    <s v="EMAS"/>
    <m/>
    <s v="EMAS - Cloud"/>
    <s v="EMAS Cloud"/>
    <m/>
    <x v="3"/>
    <s v="Ops"/>
    <s v="EMAS Cloud"/>
    <s v="Om Bansal"/>
    <s v="Jonie Greenwood"/>
    <s v="Rakesh Kumar Rout"/>
    <x v="6"/>
    <x v="0"/>
    <s v="Ongoing"/>
    <x v="0"/>
    <m/>
    <m/>
    <m/>
    <m/>
    <m/>
    <m/>
    <m/>
    <m/>
    <m/>
    <m/>
    <m/>
    <n v="1536"/>
    <n v="1536"/>
    <n v="1536"/>
    <n v="1536"/>
    <n v="1344"/>
    <n v="1344"/>
    <n v="1172"/>
    <n v="1172"/>
    <n v="1172"/>
    <n v="1172"/>
    <n v="1172"/>
    <n v="1172"/>
    <n v="1172"/>
    <n v="1172"/>
    <n v="1172"/>
    <n v="1172"/>
    <n v="1172"/>
    <n v="1172"/>
    <n v="1172"/>
    <n v="1172"/>
    <n v="1172"/>
    <n v="1172"/>
    <n v="1172"/>
    <n v="1172"/>
  </r>
  <r>
    <x v="4"/>
    <s v="HD-Jade"/>
    <m/>
    <s v="HD-Jade"/>
    <s v="HD-Jade"/>
    <m/>
    <x v="3"/>
    <s v="Ops"/>
    <s v="HD-Jade"/>
    <s v="Om Bansal"/>
    <s v="Jonie Greenwood"/>
    <s v="Rakesh Kumar Rout"/>
    <x v="6"/>
    <x v="0"/>
    <s v="Ongoing"/>
    <x v="0"/>
    <m/>
    <m/>
    <m/>
    <m/>
    <m/>
    <m/>
    <m/>
    <m/>
    <m/>
    <m/>
    <m/>
    <m/>
    <m/>
    <m/>
    <m/>
    <m/>
    <m/>
    <n v="1548"/>
    <n v="1548"/>
    <n v="1548"/>
    <n v="1548"/>
    <n v="1548"/>
    <n v="1548"/>
    <n v="1548"/>
    <n v="1548"/>
    <n v="1548"/>
    <n v="1548"/>
    <n v="1548"/>
    <n v="1548"/>
    <n v="1548"/>
    <n v="1548"/>
    <n v="1548"/>
    <n v="1548"/>
    <n v="1548"/>
    <n v="1548"/>
  </r>
  <r>
    <x v="5"/>
    <s v="Jewel-Jade"/>
    <m/>
    <s v="Jewel-Jade"/>
    <s v="Jewel-Jade"/>
    <m/>
    <x v="3"/>
    <s v="Ops"/>
    <s v="Jewel-Jade"/>
    <s v="Om Bansal"/>
    <s v="Jonie Greenwood"/>
    <s v="Rakesh Kumar Rout"/>
    <x v="6"/>
    <x v="0"/>
    <s v="Ongoing"/>
    <x v="0"/>
    <m/>
    <m/>
    <m/>
    <m/>
    <m/>
    <m/>
    <m/>
    <m/>
    <m/>
    <m/>
    <m/>
    <m/>
    <m/>
    <m/>
    <m/>
    <m/>
    <m/>
    <n v="344"/>
    <n v="344"/>
    <n v="344"/>
    <n v="344"/>
    <n v="344"/>
    <n v="344"/>
    <n v="344"/>
    <n v="344"/>
    <n v="344"/>
    <n v="344"/>
    <n v="344"/>
    <n v="344"/>
    <n v="344"/>
    <n v="344"/>
    <n v="344"/>
    <n v="344"/>
    <n v="344"/>
    <n v="344"/>
  </r>
  <r>
    <x v="0"/>
    <s v="PID"/>
    <m/>
    <s v="497825 - BDS Mainframe Modernization "/>
    <s v="ADJUST"/>
    <m/>
    <x v="1"/>
    <s v="Cobol, DB2"/>
    <s v="JW"/>
    <s v="Ruben Rodriguez "/>
    <s v="Muawiah Qaimari"/>
    <s v="Ashish Ranjan"/>
    <x v="1"/>
    <x v="4"/>
    <s v="Jul-22"/>
    <x v="0"/>
    <n v="60"/>
    <m/>
    <m/>
    <m/>
    <m/>
    <m/>
    <m/>
    <m/>
    <m/>
    <m/>
    <n v="20"/>
    <m/>
    <m/>
    <m/>
    <m/>
    <m/>
    <m/>
    <m/>
    <m/>
    <m/>
    <m/>
    <m/>
    <m/>
    <m/>
    <m/>
    <m/>
    <m/>
    <m/>
    <m/>
    <m/>
    <m/>
    <m/>
    <m/>
    <m/>
    <m/>
  </r>
  <r>
    <x v="0"/>
    <s v="PID"/>
    <m/>
    <s v="409937 - Add CAC to UUT in Telco West Biller CR230335"/>
    <s v="ADJUST"/>
    <m/>
    <x v="1"/>
    <s v="Cobol, DB2"/>
    <s v="JW"/>
    <s v="Ruben Rodriguez "/>
    <s v="Muawiah Qaimari"/>
    <s v="Ashish Ranjan"/>
    <x v="1"/>
    <x v="5"/>
    <s v="Nov-22"/>
    <x v="0"/>
    <n v="250"/>
    <m/>
    <m/>
    <m/>
    <m/>
    <m/>
    <m/>
    <m/>
    <m/>
    <m/>
    <n v="50"/>
    <n v="50"/>
    <n v="60"/>
    <n v="50"/>
    <n v="20"/>
    <n v="20"/>
    <m/>
    <m/>
    <m/>
    <m/>
    <m/>
    <m/>
    <m/>
    <m/>
    <m/>
    <m/>
    <m/>
    <m/>
    <m/>
    <m/>
    <m/>
    <m/>
    <m/>
    <m/>
    <m/>
  </r>
  <r>
    <x v="0"/>
    <s v="PID"/>
    <m/>
    <s v="409937(a) - Add CAC to UUT in Telco West Biller"/>
    <s v="AIM"/>
    <m/>
    <x v="1"/>
    <s v="Cobol, DB2"/>
    <s v="JW"/>
    <s v="Ruben Rodriguez "/>
    <s v="Muawiah Qaimari"/>
    <s v="Ashish Ranjan"/>
    <x v="1"/>
    <x v="5"/>
    <s v="Nov-22"/>
    <x v="0"/>
    <n v="225"/>
    <m/>
    <m/>
    <m/>
    <m/>
    <m/>
    <m/>
    <m/>
    <m/>
    <m/>
    <n v="50"/>
    <n v="50"/>
    <n v="50"/>
    <n v="25"/>
    <n v="25"/>
    <n v="25"/>
    <m/>
    <m/>
    <m/>
    <m/>
    <m/>
    <m/>
    <m/>
    <m/>
    <m/>
    <m/>
    <m/>
    <m/>
    <m/>
    <m/>
    <m/>
    <m/>
    <m/>
    <m/>
    <m/>
  </r>
  <r>
    <x v="0"/>
    <s v="PID"/>
    <m/>
    <s v="497825 - BDS Mainframe Modernization "/>
    <s v="C/CA"/>
    <m/>
    <x v="1"/>
    <s v="Cobol, DB2"/>
    <s v="JW"/>
    <s v="Ruben Rodriguez "/>
    <s v="Muawiah Qaimari"/>
    <s v="Ashish Ranjan"/>
    <x v="1"/>
    <x v="4"/>
    <s v="Jul-22"/>
    <x v="0"/>
    <n v="20"/>
    <m/>
    <m/>
    <m/>
    <m/>
    <m/>
    <m/>
    <m/>
    <m/>
    <m/>
    <n v="20"/>
    <m/>
    <m/>
    <m/>
    <m/>
    <m/>
    <m/>
    <m/>
    <m/>
    <m/>
    <m/>
    <m/>
    <m/>
    <m/>
    <m/>
    <m/>
    <m/>
    <m/>
    <m/>
    <m/>
    <m/>
    <m/>
    <m/>
    <m/>
    <m/>
  </r>
  <r>
    <x v="0"/>
    <s v="PID"/>
    <m/>
    <s v="497825 - BDS Mainframe Modernization "/>
    <s v="DT"/>
    <m/>
    <x v="1"/>
    <s v="Cobol, DB2"/>
    <s v="JW"/>
    <s v="Ruben Rodriguez "/>
    <s v="Muawiah Qaimari"/>
    <s v="Ashish Ranjan"/>
    <x v="1"/>
    <x v="4"/>
    <s v="Jul-22"/>
    <x v="0"/>
    <n v="20"/>
    <m/>
    <m/>
    <m/>
    <m/>
    <m/>
    <m/>
    <m/>
    <m/>
    <m/>
    <n v="20"/>
    <m/>
    <m/>
    <m/>
    <m/>
    <m/>
    <m/>
    <m/>
    <m/>
    <m/>
    <m/>
    <m/>
    <m/>
    <m/>
    <m/>
    <m/>
    <m/>
    <m/>
    <m/>
    <m/>
    <m/>
    <m/>
    <m/>
    <m/>
    <m/>
  </r>
  <r>
    <x v="0"/>
    <s v="PID"/>
    <m/>
    <s v="497825 - BDS Mainframe Modernization "/>
    <s v="ADJUST"/>
    <m/>
    <x v="1"/>
    <s v="Cobol, DB2"/>
    <s v="JW"/>
    <s v="Ruben Rodriguez "/>
    <s v="Muawiah Qaimari"/>
    <s v="Ashish Ranjan"/>
    <x v="1"/>
    <x v="4"/>
    <s v="Jul-22"/>
    <x v="0"/>
    <n v="20"/>
    <m/>
    <m/>
    <m/>
    <m/>
    <m/>
    <m/>
    <m/>
    <m/>
    <m/>
    <n v="20"/>
    <m/>
    <m/>
    <m/>
    <m/>
    <m/>
    <m/>
    <m/>
    <m/>
    <m/>
    <m/>
    <m/>
    <m/>
    <m/>
    <m/>
    <m/>
    <m/>
    <m/>
    <m/>
    <m/>
    <m/>
    <m/>
    <m/>
    <m/>
    <m/>
  </r>
  <r>
    <x v="0"/>
    <s v="PID"/>
    <m/>
    <s v="497825 - BDS Mainframe Modernization "/>
    <s v="AIM"/>
    <m/>
    <x v="1"/>
    <s v="Cobol, DB2"/>
    <s v="JW"/>
    <s v="Ruben Rodriguez "/>
    <s v="Muawiah Qaimari"/>
    <s v="Ashish Ranjan"/>
    <x v="1"/>
    <x v="4"/>
    <s v="Jul-22"/>
    <x v="0"/>
    <n v="20"/>
    <m/>
    <m/>
    <m/>
    <m/>
    <m/>
    <m/>
    <m/>
    <m/>
    <m/>
    <n v="20"/>
    <m/>
    <m/>
    <m/>
    <m/>
    <m/>
    <m/>
    <m/>
    <m/>
    <m/>
    <m/>
    <m/>
    <m/>
    <m/>
    <m/>
    <m/>
    <m/>
    <m/>
    <m/>
    <m/>
    <m/>
    <m/>
    <m/>
    <m/>
    <m/>
  </r>
  <r>
    <x v="0"/>
    <s v="PID"/>
    <m/>
    <s v="497825 - BDS Mainframe Modernization "/>
    <s v="EBMIS"/>
    <m/>
    <x v="0"/>
    <s v="Java"/>
    <s v="MDRG-RR"/>
    <s v="Ruben Rodriguez "/>
    <s v="Muawiah Qaimari"/>
    <s v="Narmada Nelluri"/>
    <x v="6"/>
    <x v="4"/>
    <s v="Jul-22"/>
    <x v="0"/>
    <n v="20"/>
    <m/>
    <m/>
    <m/>
    <m/>
    <m/>
    <m/>
    <m/>
    <m/>
    <m/>
    <n v="20"/>
    <m/>
    <m/>
    <m/>
    <m/>
    <m/>
    <m/>
    <m/>
    <m/>
    <m/>
    <m/>
    <m/>
    <m/>
    <m/>
    <m/>
    <m/>
    <m/>
    <m/>
    <m/>
    <m/>
    <m/>
    <m/>
    <m/>
    <m/>
    <m/>
  </r>
  <r>
    <x v="0"/>
    <s v="PID"/>
    <m/>
    <s v="497343 - Replace Everest CX0447"/>
    <s v="UPSE-SWBT/PB"/>
    <m/>
    <x v="0"/>
    <s v="Proc C"/>
    <s v="JW"/>
    <s v="Ruben Rodriguez "/>
    <s v="Muawiah Qaimari"/>
    <s v="Ashish Ranjan"/>
    <x v="1"/>
    <x v="6"/>
    <s v="Sep-22"/>
    <x v="1"/>
    <n v="186"/>
    <m/>
    <m/>
    <m/>
    <m/>
    <m/>
    <m/>
    <m/>
    <m/>
    <m/>
    <n v="40"/>
    <n v="40"/>
    <n v="40"/>
    <n v="40"/>
    <m/>
    <m/>
    <m/>
    <m/>
    <m/>
    <m/>
    <m/>
    <m/>
    <m/>
    <m/>
    <m/>
    <m/>
    <m/>
    <m/>
    <m/>
    <m/>
    <m/>
    <m/>
    <m/>
    <m/>
    <m/>
  </r>
  <r>
    <x v="0"/>
    <s v="PID"/>
    <m/>
    <s v="504037 - AMPD Azure Migration"/>
    <s v="DT"/>
    <m/>
    <x v="1"/>
    <s v="Cobol, DB2"/>
    <s v="JW"/>
    <s v="Ruben Rodriguez "/>
    <s v="Muawiah Qaimari"/>
    <s v="Ashish Ranjan"/>
    <x v="1"/>
    <x v="9"/>
    <s v="Aug-22"/>
    <x v="0"/>
    <n v="70"/>
    <m/>
    <m/>
    <m/>
    <m/>
    <m/>
    <m/>
    <m/>
    <m/>
    <n v="20"/>
    <n v="40"/>
    <n v="10"/>
    <m/>
    <m/>
    <m/>
    <m/>
    <m/>
    <m/>
    <m/>
    <m/>
    <m/>
    <m/>
    <m/>
    <m/>
    <m/>
    <m/>
    <m/>
    <m/>
    <m/>
    <m/>
    <m/>
    <m/>
    <m/>
    <m/>
    <m/>
  </r>
  <r>
    <x v="0"/>
    <s v="PID"/>
    <n v="4"/>
    <s v="Legacy Blocking Phase- 2"/>
    <s v="EASE - SW"/>
    <s v="Completed"/>
    <x v="1"/>
    <s v="Tandem, Powerbuilder"/>
    <s v="Tandem"/>
    <s v="James Radtke"/>
    <s v="Christine Moretti"/>
    <s v="Istiyaqahmed Shaikh"/>
    <x v="2"/>
    <x v="17"/>
    <s v="Mar-23"/>
    <x v="0"/>
    <n v="700"/>
    <m/>
    <m/>
    <m/>
    <m/>
    <m/>
    <m/>
    <m/>
    <m/>
    <m/>
    <m/>
    <m/>
    <m/>
    <m/>
    <n v="30"/>
    <n v="30"/>
    <n v="30"/>
    <n v="15.5"/>
    <n v="25"/>
    <n v="25"/>
    <m/>
    <m/>
    <m/>
    <m/>
    <m/>
    <m/>
    <m/>
    <m/>
    <m/>
    <m/>
    <m/>
    <m/>
    <m/>
    <m/>
    <m/>
  </r>
  <r>
    <x v="0"/>
    <s v="PID"/>
    <n v="4"/>
    <s v="Legacy Blocking Phase- 2"/>
    <s v="EASE - West"/>
    <s v="Completed"/>
    <x v="1"/>
    <s v="Tandem, Powerbuilder"/>
    <s v="Tandem"/>
    <s v="James Radtke"/>
    <s v="Christine Moretti"/>
    <s v="Istiyaqahmed Shaikh"/>
    <x v="2"/>
    <x v="17"/>
    <s v="Mar-23"/>
    <x v="0"/>
    <n v="700"/>
    <m/>
    <m/>
    <m/>
    <m/>
    <m/>
    <m/>
    <m/>
    <m/>
    <m/>
    <m/>
    <m/>
    <m/>
    <m/>
    <n v="40"/>
    <n v="40"/>
    <n v="20"/>
    <n v="27.5"/>
    <n v="25"/>
    <n v="25"/>
    <m/>
    <m/>
    <m/>
    <m/>
    <m/>
    <m/>
    <m/>
    <m/>
    <m/>
    <m/>
    <m/>
    <m/>
    <m/>
    <m/>
    <m/>
  </r>
  <r>
    <x v="0"/>
    <s v="PID"/>
    <m/>
    <s v="493546 - CALNET 4 migration phase 5"/>
    <s v="C/CA"/>
    <m/>
    <x v="1"/>
    <s v="Cobol, DB2"/>
    <s v="JW"/>
    <s v="Ruben Rodriguez "/>
    <s v="Muawiah Qaimari"/>
    <s v="Ashish Ranjan"/>
    <x v="1"/>
    <x v="6"/>
    <s v="Sep-22"/>
    <x v="0"/>
    <n v="60"/>
    <m/>
    <m/>
    <m/>
    <m/>
    <m/>
    <m/>
    <m/>
    <m/>
    <m/>
    <n v="10"/>
    <n v="20"/>
    <n v="20"/>
    <n v="10"/>
    <m/>
    <m/>
    <m/>
    <m/>
    <m/>
    <m/>
    <m/>
    <m/>
    <m/>
    <m/>
    <m/>
    <m/>
    <m/>
    <m/>
    <m/>
    <m/>
    <m/>
    <m/>
    <m/>
    <m/>
    <m/>
  </r>
  <r>
    <x v="0"/>
    <s v="PID"/>
    <m/>
    <s v="501214 - Vista Retirement "/>
    <s v="PR"/>
    <m/>
    <x v="1"/>
    <s v="Cobol, DB2"/>
    <s v="JW"/>
    <s v="Ruben Rodriguez "/>
    <s v="Muawiah Qaimari"/>
    <s v="Ashish Ranjan"/>
    <x v="1"/>
    <x v="5"/>
    <s v="Nov-22"/>
    <x v="0"/>
    <n v="40"/>
    <m/>
    <m/>
    <m/>
    <m/>
    <m/>
    <m/>
    <m/>
    <m/>
    <n v="10"/>
    <n v="10"/>
    <n v="5"/>
    <n v="5"/>
    <n v="5"/>
    <n v="5"/>
    <n v="20"/>
    <m/>
    <m/>
    <m/>
    <m/>
    <m/>
    <m/>
    <m/>
    <m/>
    <m/>
    <m/>
    <m/>
    <m/>
    <m/>
    <m/>
    <m/>
    <m/>
    <m/>
    <m/>
    <m/>
  </r>
  <r>
    <x v="0"/>
    <s v="PID"/>
    <m/>
    <s v="OOM, Large Business Collections Platform Modernization"/>
    <s v="AIM"/>
    <m/>
    <x v="1"/>
    <s v="Cobol, DB2"/>
    <s v="JW"/>
    <s v="Ruben Rodriguez "/>
    <s v="Muawiah Qaimari"/>
    <s v="Ashish Ranjan"/>
    <x v="1"/>
    <x v="8"/>
    <s v="TBD"/>
    <x v="1"/>
    <n v="175"/>
    <m/>
    <m/>
    <m/>
    <m/>
    <m/>
    <m/>
    <m/>
    <m/>
    <m/>
    <m/>
    <m/>
    <m/>
    <m/>
    <m/>
    <m/>
    <m/>
    <m/>
    <m/>
    <m/>
    <m/>
    <m/>
    <m/>
    <m/>
    <m/>
    <m/>
    <m/>
    <m/>
    <m/>
    <m/>
    <m/>
    <m/>
    <m/>
    <m/>
    <m/>
  </r>
  <r>
    <x v="1"/>
    <s v="SMB"/>
    <n v="3"/>
    <s v="MERCATOR replacement"/>
    <s v="CROSS RAO"/>
    <m/>
    <x v="1"/>
    <s v="Cobol"/>
    <s v="SE-BILLING"/>
    <s v="Greg Painter"/>
    <s v="Muawiah Qaimari"/>
    <s v="Rudradeep Mandal"/>
    <x v="1"/>
    <x v="11"/>
    <s v="Dec-23"/>
    <x v="0"/>
    <n v="1200"/>
    <m/>
    <m/>
    <m/>
    <m/>
    <m/>
    <m/>
    <m/>
    <m/>
    <m/>
    <m/>
    <m/>
    <m/>
    <m/>
    <m/>
    <n v="50"/>
    <m/>
    <m/>
    <m/>
    <m/>
    <m/>
    <m/>
    <n v="100"/>
    <n v="200"/>
    <n v="200"/>
    <n v="200"/>
    <n v="200"/>
    <n v="200"/>
    <n v="100"/>
    <m/>
    <m/>
    <m/>
    <m/>
    <m/>
    <m/>
  </r>
  <r>
    <x v="1"/>
    <s v="MWR"/>
    <m/>
    <s v="1982470 - for deploying COBL V6 changes in AIM."/>
    <s v="AIM"/>
    <m/>
    <x v="1"/>
    <s v="Cobol, DB2"/>
    <s v="JW"/>
    <s v="Ruben Rodriguez "/>
    <s v="Muawiah Qaimari"/>
    <s v="Ashish Ranjan"/>
    <x v="1"/>
    <x v="4"/>
    <s v="Jul-22"/>
    <x v="0"/>
    <n v="100"/>
    <m/>
    <m/>
    <m/>
    <m/>
    <m/>
    <m/>
    <m/>
    <m/>
    <n v="50"/>
    <n v="50"/>
    <m/>
    <m/>
    <m/>
    <m/>
    <m/>
    <m/>
    <m/>
    <m/>
    <m/>
    <m/>
    <m/>
    <m/>
    <m/>
    <m/>
    <m/>
    <m/>
    <m/>
    <m/>
    <m/>
    <m/>
    <m/>
    <m/>
    <m/>
    <m/>
  </r>
  <r>
    <x v="1"/>
    <s v="MWR"/>
    <m/>
    <s v="1984746 - for deploying COBL V6 changes for S0C7"/>
    <s v="ADJUST"/>
    <m/>
    <x v="1"/>
    <s v="Cobol, DB2"/>
    <s v="JW"/>
    <s v="Ruben Rodriguez "/>
    <s v="Muawiah Qaimari"/>
    <s v="Ashish Ranjan"/>
    <x v="1"/>
    <x v="7"/>
    <s v="Jun-22"/>
    <x v="0"/>
    <n v="100"/>
    <m/>
    <m/>
    <m/>
    <m/>
    <m/>
    <m/>
    <m/>
    <m/>
    <n v="100"/>
    <m/>
    <m/>
    <m/>
    <m/>
    <m/>
    <m/>
    <m/>
    <m/>
    <m/>
    <m/>
    <m/>
    <m/>
    <m/>
    <m/>
    <m/>
    <m/>
    <m/>
    <m/>
    <m/>
    <m/>
    <m/>
    <m/>
    <m/>
    <m/>
    <m/>
  </r>
  <r>
    <x v="1"/>
    <s v="SMB"/>
    <m/>
    <s v=" RAP database update for RCC code"/>
    <s v="RAP"/>
    <m/>
    <x v="1"/>
    <s v="Cobol, DB2"/>
    <s v="JW"/>
    <s v="Ruben Rodriguez "/>
    <s v="Muawiah Qaimari"/>
    <s v="Ashish Ranjan"/>
    <x v="1"/>
    <x v="4"/>
    <s v="Jul-22"/>
    <x v="0"/>
    <n v="25"/>
    <m/>
    <m/>
    <m/>
    <m/>
    <m/>
    <m/>
    <m/>
    <m/>
    <m/>
    <n v="25"/>
    <m/>
    <m/>
    <m/>
    <m/>
    <m/>
    <m/>
    <m/>
    <m/>
    <m/>
    <m/>
    <m/>
    <m/>
    <m/>
    <m/>
    <m/>
    <m/>
    <m/>
    <m/>
    <m/>
    <m/>
    <m/>
    <m/>
    <m/>
    <m/>
  </r>
  <r>
    <x v="1"/>
    <s v="SMB"/>
    <m/>
    <s v="VK-EARP Syncsort Analysis phase 1"/>
    <s v="VK EARP"/>
    <m/>
    <x v="1"/>
    <s v="Cobol, DB2"/>
    <s v="JW"/>
    <s v="Ruben Rodriguez "/>
    <s v="Muawiah Qaimari"/>
    <s v="Ashish Ranjan"/>
    <x v="1"/>
    <x v="7"/>
    <s v="Jun-22"/>
    <x v="0"/>
    <n v="16"/>
    <m/>
    <m/>
    <m/>
    <m/>
    <m/>
    <m/>
    <m/>
    <m/>
    <n v="8"/>
    <n v="8"/>
    <m/>
    <m/>
    <m/>
    <m/>
    <m/>
    <m/>
    <m/>
    <m/>
    <m/>
    <m/>
    <m/>
    <m/>
    <m/>
    <m/>
    <m/>
    <m/>
    <m/>
    <m/>
    <m/>
    <m/>
    <m/>
    <m/>
    <m/>
    <m/>
  </r>
  <r>
    <x v="1"/>
    <s v="SMB"/>
    <m/>
    <s v="PR Syncsort Analysis phase 1"/>
    <s v="PR"/>
    <m/>
    <x v="1"/>
    <s v="Cobol, DB2"/>
    <s v="JW"/>
    <s v="Ruben Rodriguez "/>
    <s v="Muawiah Qaimari"/>
    <s v="Ashish Ranjan"/>
    <x v="1"/>
    <x v="7"/>
    <s v="Jun-22"/>
    <x v="0"/>
    <n v="16"/>
    <m/>
    <m/>
    <m/>
    <m/>
    <m/>
    <m/>
    <m/>
    <m/>
    <n v="8"/>
    <n v="8"/>
    <m/>
    <m/>
    <m/>
    <m/>
    <m/>
    <m/>
    <m/>
    <m/>
    <m/>
    <m/>
    <m/>
    <m/>
    <m/>
    <m/>
    <m/>
    <m/>
    <m/>
    <m/>
    <m/>
    <m/>
    <m/>
    <m/>
    <m/>
    <m/>
  </r>
  <r>
    <x v="1"/>
    <s v="SMB"/>
    <m/>
    <s v="OSI Syncsort Analysis phase 1"/>
    <s v="OSI"/>
    <m/>
    <x v="1"/>
    <s v="Cobol, DB2"/>
    <s v="JW"/>
    <s v="Ruben Rodriguez "/>
    <s v="Muawiah Qaimari"/>
    <s v="Ashish Ranjan"/>
    <x v="1"/>
    <x v="7"/>
    <s v="Jun-22"/>
    <x v="0"/>
    <n v="16"/>
    <m/>
    <m/>
    <m/>
    <m/>
    <m/>
    <m/>
    <m/>
    <m/>
    <n v="8"/>
    <n v="8"/>
    <m/>
    <m/>
    <m/>
    <m/>
    <m/>
    <m/>
    <m/>
    <m/>
    <m/>
    <m/>
    <m/>
    <m/>
    <m/>
    <m/>
    <m/>
    <m/>
    <m/>
    <m/>
    <m/>
    <m/>
    <m/>
    <m/>
    <m/>
    <m/>
  </r>
  <r>
    <x v="1"/>
    <s v="SMB"/>
    <m/>
    <s v="ADJUST  Syncsort Analysis phase 1"/>
    <s v="ADJUST"/>
    <m/>
    <x v="1"/>
    <s v="Cobol, DB2"/>
    <s v="JW"/>
    <s v="Ruben Rodriguez "/>
    <s v="Muawiah Qaimari"/>
    <s v="Ashish Ranjan"/>
    <x v="1"/>
    <x v="7"/>
    <s v="Jun-22"/>
    <x v="0"/>
    <n v="16"/>
    <m/>
    <m/>
    <m/>
    <m/>
    <m/>
    <m/>
    <m/>
    <m/>
    <n v="8"/>
    <n v="8"/>
    <m/>
    <m/>
    <m/>
    <m/>
    <m/>
    <m/>
    <m/>
    <m/>
    <m/>
    <m/>
    <m/>
    <m/>
    <m/>
    <m/>
    <m/>
    <m/>
    <m/>
    <m/>
    <m/>
    <m/>
    <m/>
    <m/>
    <m/>
    <m/>
  </r>
  <r>
    <x v="1"/>
    <s v="SMB"/>
    <m/>
    <s v="RAP Syncsort Analysis phase 1"/>
    <s v="RAP"/>
    <m/>
    <x v="1"/>
    <s v="Cobol, DB2"/>
    <s v="JW"/>
    <s v="Ruben Rodriguez "/>
    <s v="Muawiah Qaimari"/>
    <s v="Ashish Ranjan"/>
    <x v="1"/>
    <x v="7"/>
    <s v="Jun-22"/>
    <x v="0"/>
    <n v="16"/>
    <m/>
    <m/>
    <m/>
    <m/>
    <m/>
    <m/>
    <m/>
    <m/>
    <n v="8"/>
    <n v="8"/>
    <m/>
    <m/>
    <m/>
    <m/>
    <m/>
    <m/>
    <m/>
    <m/>
    <m/>
    <m/>
    <m/>
    <m/>
    <m/>
    <m/>
    <m/>
    <m/>
    <m/>
    <m/>
    <m/>
    <m/>
    <m/>
    <m/>
    <m/>
    <m/>
  </r>
  <r>
    <x v="1"/>
    <s v="SMB"/>
    <m/>
    <s v="RA Syncsort Analysis phase 1"/>
    <s v="RA"/>
    <m/>
    <x v="1"/>
    <s v="Cobol, DB2"/>
    <s v="JW"/>
    <s v="Ruben Rodriguez "/>
    <s v="Muawiah Qaimari"/>
    <s v="Ashish Ranjan"/>
    <x v="1"/>
    <x v="7"/>
    <s v="Jun-22"/>
    <x v="0"/>
    <n v="16"/>
    <m/>
    <m/>
    <m/>
    <m/>
    <m/>
    <m/>
    <m/>
    <m/>
    <n v="8"/>
    <n v="8"/>
    <m/>
    <m/>
    <m/>
    <m/>
    <m/>
    <m/>
    <m/>
    <m/>
    <m/>
    <m/>
    <m/>
    <m/>
    <m/>
    <m/>
    <m/>
    <m/>
    <m/>
    <m/>
    <m/>
    <m/>
    <m/>
    <m/>
    <m/>
    <m/>
  </r>
  <r>
    <x v="1"/>
    <s v="SMB"/>
    <m/>
    <s v="C/CA ECF Syncsort Analysis phase 1"/>
    <s v="CCA ECF"/>
    <m/>
    <x v="0"/>
    <s v=".Net"/>
    <s v="JW"/>
    <s v="Ruben Rodriguez "/>
    <s v="Muawiah Qaimari"/>
    <s v="Ashish Ranjan"/>
    <x v="1"/>
    <x v="7"/>
    <s v="Jun-22"/>
    <x v="0"/>
    <n v="16"/>
    <m/>
    <m/>
    <m/>
    <m/>
    <m/>
    <m/>
    <m/>
    <m/>
    <n v="8"/>
    <n v="8"/>
    <m/>
    <m/>
    <m/>
    <m/>
    <m/>
    <m/>
    <m/>
    <m/>
    <m/>
    <m/>
    <m/>
    <m/>
    <m/>
    <m/>
    <m/>
    <m/>
    <m/>
    <m/>
    <m/>
    <m/>
    <m/>
    <m/>
    <m/>
    <m/>
  </r>
  <r>
    <x v="1"/>
    <s v="SMB"/>
    <m/>
    <s v="C/CA Syncsort Analysis phase 1"/>
    <s v="C/CA"/>
    <m/>
    <x v="1"/>
    <s v="Cobol, DB2"/>
    <s v="JW"/>
    <s v="Ruben Rodriguez "/>
    <s v="Muawiah Qaimari"/>
    <s v="Ashish Ranjan"/>
    <x v="1"/>
    <x v="7"/>
    <s v="Jun-22"/>
    <x v="0"/>
    <n v="16"/>
    <m/>
    <m/>
    <m/>
    <m/>
    <m/>
    <m/>
    <m/>
    <m/>
    <n v="8"/>
    <n v="8"/>
    <m/>
    <m/>
    <m/>
    <m/>
    <m/>
    <m/>
    <m/>
    <m/>
    <m/>
    <m/>
    <m/>
    <m/>
    <m/>
    <m/>
    <m/>
    <m/>
    <m/>
    <m/>
    <m/>
    <m/>
    <m/>
    <m/>
    <m/>
    <m/>
  </r>
  <r>
    <x v="1"/>
    <s v="SMB"/>
    <m/>
    <s v="VK EARP SYNCSORT UPGRADE PHASE 2"/>
    <s v="VK EARP"/>
    <m/>
    <x v="1"/>
    <s v="Cobol, DB2"/>
    <s v="JW"/>
    <s v="Ruben Rodriguez "/>
    <s v="Muawiah Qaimari"/>
    <s v="Ashish Ranjan"/>
    <x v="1"/>
    <x v="9"/>
    <s v="Aug-22"/>
    <x v="0"/>
    <n v="30"/>
    <m/>
    <m/>
    <m/>
    <m/>
    <m/>
    <m/>
    <m/>
    <m/>
    <m/>
    <n v="20"/>
    <n v="10"/>
    <m/>
    <m/>
    <m/>
    <m/>
    <m/>
    <m/>
    <m/>
    <m/>
    <m/>
    <m/>
    <m/>
    <m/>
    <m/>
    <m/>
    <m/>
    <m/>
    <m/>
    <m/>
    <m/>
    <m/>
    <m/>
    <m/>
    <m/>
  </r>
  <r>
    <x v="1"/>
    <s v="SMB"/>
    <m/>
    <s v="RAP SYNCSORT UPGRADE PHASE 2"/>
    <s v="RAP"/>
    <m/>
    <x v="1"/>
    <s v="Cobol, DB2"/>
    <s v="JW"/>
    <s v="Ruben Rodriguez "/>
    <s v="Muawiah Qaimari"/>
    <s v="Ashish Ranjan"/>
    <x v="1"/>
    <x v="9"/>
    <s v="Aug-22"/>
    <x v="0"/>
    <n v="10"/>
    <m/>
    <m/>
    <m/>
    <m/>
    <m/>
    <m/>
    <m/>
    <m/>
    <m/>
    <n v="5"/>
    <n v="5"/>
    <m/>
    <m/>
    <m/>
    <m/>
    <m/>
    <m/>
    <m/>
    <m/>
    <m/>
    <m/>
    <m/>
    <m/>
    <m/>
    <m/>
    <m/>
    <m/>
    <m/>
    <m/>
    <m/>
    <m/>
    <m/>
    <m/>
    <m/>
  </r>
  <r>
    <x v="1"/>
    <s v="SMB"/>
    <m/>
    <s v="PR SYNCSORT UPGRADE PHASE 2"/>
    <s v="PR"/>
    <m/>
    <x v="1"/>
    <s v="Cobol, DB2"/>
    <s v="JW"/>
    <s v="Ruben Rodriguez "/>
    <s v="Muawiah Qaimari"/>
    <s v="Ashish Ranjan"/>
    <x v="1"/>
    <x v="9"/>
    <s v="Aug-22"/>
    <x v="0"/>
    <n v="10"/>
    <m/>
    <m/>
    <m/>
    <m/>
    <m/>
    <m/>
    <m/>
    <m/>
    <m/>
    <n v="5"/>
    <n v="5"/>
    <m/>
    <m/>
    <m/>
    <m/>
    <m/>
    <m/>
    <m/>
    <m/>
    <m/>
    <m/>
    <m/>
    <m/>
    <m/>
    <m/>
    <m/>
    <m/>
    <m/>
    <m/>
    <m/>
    <m/>
    <m/>
    <m/>
    <m/>
  </r>
  <r>
    <x v="1"/>
    <s v="SMB"/>
    <m/>
    <s v="C/CA SYNCSORT UPGRADE PHASE 2"/>
    <s v="C/CA"/>
    <m/>
    <x v="1"/>
    <s v="Cobol, DB2"/>
    <s v="JW"/>
    <s v="Ruben Rodriguez "/>
    <s v="Muawiah Qaimari"/>
    <s v="Ashish Ranjan"/>
    <x v="1"/>
    <x v="9"/>
    <s v="Aug-22"/>
    <x v="0"/>
    <n v="10"/>
    <m/>
    <m/>
    <m/>
    <m/>
    <m/>
    <m/>
    <m/>
    <m/>
    <m/>
    <n v="5"/>
    <n v="5"/>
    <m/>
    <m/>
    <m/>
    <m/>
    <m/>
    <m/>
    <m/>
    <m/>
    <m/>
    <m/>
    <m/>
    <m/>
    <m/>
    <m/>
    <m/>
    <m/>
    <m/>
    <m/>
    <m/>
    <m/>
    <m/>
    <m/>
    <m/>
  </r>
  <r>
    <x v="1"/>
    <s v="MWR"/>
    <m/>
    <s v="EBMIS Syncsort Analysis, testing and validation"/>
    <s v="EBMIS"/>
    <m/>
    <x v="0"/>
    <s v="Java"/>
    <s v="MDRG-RR"/>
    <s v="Ruben Rodriguez "/>
    <s v="Muawiah Qaimari"/>
    <s v="Narmada Nelluri"/>
    <x v="6"/>
    <x v="9"/>
    <s v="Aug-22"/>
    <x v="0"/>
    <n v="50"/>
    <m/>
    <m/>
    <m/>
    <m/>
    <m/>
    <m/>
    <m/>
    <m/>
    <n v="10"/>
    <n v="20"/>
    <n v="20"/>
    <m/>
    <m/>
    <m/>
    <m/>
    <m/>
    <m/>
    <m/>
    <m/>
    <m/>
    <m/>
    <m/>
    <m/>
    <m/>
    <m/>
    <m/>
    <m/>
    <m/>
    <m/>
    <m/>
    <m/>
    <m/>
    <m/>
    <m/>
  </r>
  <r>
    <x v="1"/>
    <s v="MWR"/>
    <m/>
    <s v="UPSE SYNCSORT UPGRADE PHASE 2"/>
    <s v="UPSE-SWBT/PB"/>
    <m/>
    <x v="0"/>
    <s v="Proc C"/>
    <s v="JW"/>
    <s v="Ruben Rodriguez "/>
    <s v="Muawiah Qaimari"/>
    <s v="Ashish Ranjan"/>
    <x v="1"/>
    <x v="9"/>
    <s v="Aug-22"/>
    <x v="0"/>
    <n v="50"/>
    <m/>
    <m/>
    <m/>
    <m/>
    <m/>
    <m/>
    <m/>
    <m/>
    <n v="10"/>
    <n v="20"/>
    <n v="20"/>
    <m/>
    <m/>
    <m/>
    <m/>
    <m/>
    <m/>
    <m/>
    <m/>
    <m/>
    <m/>
    <m/>
    <m/>
    <m/>
    <m/>
    <m/>
    <m/>
    <m/>
    <m/>
    <m/>
    <m/>
    <m/>
    <m/>
    <m/>
  </r>
  <r>
    <x v="1"/>
    <s v="TL Governance"/>
    <m/>
    <s v="TL-Mgmt's - Ashish Ranjan"/>
    <s v="GRP-JW"/>
    <m/>
    <x v="1"/>
    <s v="Cobol, DB2"/>
    <s v="JW"/>
    <s v="Ruben Rodriguez "/>
    <s v="Muawiah Qaimari"/>
    <s v="Ashish Ranjan"/>
    <x v="1"/>
    <x v="0"/>
    <s v="Ongoing"/>
    <x v="0"/>
    <m/>
    <m/>
    <m/>
    <m/>
    <m/>
    <m/>
    <m/>
    <n v="86"/>
    <n v="86"/>
    <n v="86"/>
    <n v="86"/>
    <n v="86"/>
    <n v="86"/>
    <n v="86"/>
    <n v="86"/>
    <n v="86"/>
    <n v="86"/>
    <n v="86"/>
    <n v="86"/>
    <n v="86"/>
    <n v="86"/>
    <n v="86"/>
    <n v="86"/>
    <n v="86"/>
    <n v="86"/>
    <n v="86"/>
    <n v="86"/>
    <n v="86"/>
    <n v="86"/>
    <m/>
    <m/>
    <m/>
    <m/>
    <m/>
    <m/>
  </r>
  <r>
    <x v="1"/>
    <s v="Cloud Tasks"/>
    <m/>
    <s v="Cloud work - GI (7 App VMs) + DB VM (30 VMs) + DB patching + CRO + Adhoc (Vulnerability fixes)"/>
    <s v="UPSE-SWBT/PB"/>
    <m/>
    <x v="0"/>
    <s v="Proc C"/>
    <s v="JW"/>
    <s v="Ruben Rodriguez "/>
    <s v="Muawiah Qaimari"/>
    <s v="Ashish Ranjan"/>
    <x v="1"/>
    <x v="0"/>
    <s v="Ongoing"/>
    <x v="0"/>
    <m/>
    <m/>
    <m/>
    <m/>
    <m/>
    <m/>
    <m/>
    <m/>
    <m/>
    <m/>
    <m/>
    <n v="150"/>
    <n v="150"/>
    <n v="150"/>
    <n v="150"/>
    <n v="90"/>
    <n v="90"/>
    <n v="90"/>
    <n v="90"/>
    <n v="90"/>
    <n v="90"/>
    <n v="90"/>
    <n v="90"/>
    <n v="90"/>
    <n v="90"/>
    <n v="90"/>
    <n v="90"/>
    <n v="90"/>
    <n v="90"/>
    <m/>
    <m/>
    <m/>
    <m/>
    <m/>
    <m/>
  </r>
  <r>
    <x v="1"/>
    <s v="Cloud Tasks"/>
    <m/>
    <s v="Cloud work(GI + CRO + Adhoc), certifiaction and pwd reneawal, Vulnearabilties"/>
    <s v="CCTP-ACT"/>
    <m/>
    <x v="0"/>
    <s v="Java"/>
    <s v="MDRG-RR"/>
    <s v="James Koernig"/>
    <s v="Christine Moretti"/>
    <s v="Narmada Nelluri"/>
    <x v="6"/>
    <x v="0"/>
    <s v="Ongoing"/>
    <x v="0"/>
    <m/>
    <m/>
    <m/>
    <m/>
    <m/>
    <m/>
    <m/>
    <m/>
    <m/>
    <m/>
    <m/>
    <n v="45"/>
    <n v="45"/>
    <n v="45"/>
    <n v="45"/>
    <n v="90"/>
    <n v="90"/>
    <n v="70"/>
    <n v="70"/>
    <n v="90"/>
    <n v="70"/>
    <n v="70"/>
    <n v="90"/>
    <n v="70"/>
    <n v="70"/>
    <n v="90"/>
    <n v="70"/>
    <n v="70"/>
    <n v="90"/>
    <m/>
    <m/>
    <m/>
    <m/>
    <m/>
    <m/>
  </r>
  <r>
    <x v="1"/>
    <s v="Cloud Tasks"/>
    <m/>
    <s v="Cloud work(GI + CRO + Adhoc)"/>
    <s v="EBMIS"/>
    <m/>
    <x v="0"/>
    <s v="Java"/>
    <s v="MDRG-RR"/>
    <s v="Ruben Rodriguez "/>
    <s v="Muawiah Qaimari"/>
    <s v="Narmada Nelluri"/>
    <x v="6"/>
    <x v="0"/>
    <s v="Ongoing"/>
    <x v="0"/>
    <m/>
    <m/>
    <m/>
    <m/>
    <m/>
    <m/>
    <m/>
    <m/>
    <m/>
    <m/>
    <m/>
    <n v="90"/>
    <n v="90"/>
    <n v="90"/>
    <n v="90"/>
    <n v="90"/>
    <n v="90"/>
    <n v="60"/>
    <n v="60"/>
    <n v="60"/>
    <n v="60"/>
    <n v="60"/>
    <n v="60"/>
    <n v="60"/>
    <n v="60"/>
    <n v="60"/>
    <n v="60"/>
    <n v="60"/>
    <n v="60"/>
    <m/>
    <m/>
    <m/>
    <m/>
    <m/>
    <m/>
  </r>
  <r>
    <x v="1"/>
    <s v="Ad-hoc Tasks"/>
    <n v="1"/>
    <s v="RMW WEB Daily (2 hrs daily for 22 cycles) and Monthly Activity (25 hrs) including issues fixes and final reviews"/>
    <s v="RMW WEB"/>
    <m/>
    <x v="0"/>
    <s v="Java"/>
    <s v="JW"/>
    <s v="Ruben Rodriguez "/>
    <s v="Muawiah Qaimari"/>
    <s v="Ashish Ranjan"/>
    <x v="1"/>
    <x v="0"/>
    <s v="Ongoing"/>
    <x v="0"/>
    <m/>
    <m/>
    <m/>
    <m/>
    <m/>
    <m/>
    <m/>
    <n v="140"/>
    <n v="140"/>
    <n v="140"/>
    <n v="140"/>
    <n v="140"/>
    <n v="140"/>
    <n v="140"/>
    <n v="140"/>
    <n v="90"/>
    <n v="90"/>
    <n v="80"/>
    <n v="80"/>
    <n v="80"/>
    <n v="80"/>
    <n v="80"/>
    <n v="80"/>
    <n v="80"/>
    <n v="80"/>
    <n v="80"/>
    <n v="80"/>
    <n v="80"/>
    <n v="80"/>
    <m/>
    <m/>
    <m/>
    <m/>
    <m/>
    <m/>
  </r>
  <r>
    <x v="1"/>
    <s v="Cloud Tasks"/>
    <n v="1"/>
    <s v="Cloud work(GI + CRO + Adhoc)"/>
    <s v="RMW WEB"/>
    <m/>
    <x v="0"/>
    <s v="Java"/>
    <s v="JW"/>
    <s v="Ruben Rodriguez "/>
    <s v="Muawiah Qaimari"/>
    <s v="Ashish Ranjan"/>
    <x v="1"/>
    <x v="0"/>
    <s v="Ongoing"/>
    <x v="0"/>
    <m/>
    <m/>
    <m/>
    <m/>
    <m/>
    <m/>
    <m/>
    <m/>
    <m/>
    <m/>
    <m/>
    <n v="20"/>
    <n v="20"/>
    <n v="20"/>
    <n v="20"/>
    <n v="20"/>
    <n v="20"/>
    <n v="20"/>
    <n v="20"/>
    <n v="20"/>
    <n v="20"/>
    <n v="20"/>
    <n v="20"/>
    <n v="20"/>
    <n v="20"/>
    <n v="20"/>
    <n v="20"/>
    <n v="20"/>
    <n v="20"/>
    <m/>
    <m/>
    <m/>
    <m/>
    <m/>
    <m/>
  </r>
  <r>
    <x v="1"/>
    <s v="RD"/>
    <m/>
    <s v="To update AE205 script for ndm issue for SW regions."/>
    <s v="UPSE-SWBT/PB"/>
    <m/>
    <x v="0"/>
    <s v="Proc C"/>
    <s v="JW"/>
    <s v="Ruben Rodriguez "/>
    <s v="Muawiah Qaimari"/>
    <s v="Ashish Ranjan"/>
    <x v="1"/>
    <x v="7"/>
    <s v="Jun-22"/>
    <x v="0"/>
    <m/>
    <m/>
    <m/>
    <m/>
    <m/>
    <m/>
    <m/>
    <m/>
    <m/>
    <m/>
    <n v="40"/>
    <m/>
    <m/>
    <m/>
    <m/>
    <m/>
    <m/>
    <m/>
    <m/>
    <m/>
    <m/>
    <m/>
    <m/>
    <m/>
    <m/>
    <m/>
    <m/>
    <m/>
    <m/>
    <m/>
    <m/>
    <m/>
    <m/>
    <m/>
    <m/>
  </r>
  <r>
    <x v="1"/>
    <s v="RD"/>
    <m/>
    <s v="Updating UPS customer tables(Amdocs CST)"/>
    <s v="CCTP-ACT"/>
    <m/>
    <x v="0"/>
    <s v="Java"/>
    <s v="MDRG-RR"/>
    <s v="James Koernig"/>
    <s v="Christine Moretti"/>
    <s v="Narmada Nelluri"/>
    <x v="6"/>
    <x v="0"/>
    <s v="Ongoing"/>
    <x v="0"/>
    <m/>
    <m/>
    <m/>
    <m/>
    <m/>
    <m/>
    <m/>
    <m/>
    <m/>
    <m/>
    <n v="20"/>
    <n v="20"/>
    <n v="20"/>
    <n v="20"/>
    <n v="20"/>
    <n v="20"/>
    <n v="20"/>
    <n v="20"/>
    <n v="20"/>
    <n v="20"/>
    <n v="20"/>
    <n v="20"/>
    <n v="20"/>
    <n v="20"/>
    <n v="20"/>
    <n v="20"/>
    <n v="20"/>
    <n v="20"/>
    <n v="20"/>
    <m/>
    <m/>
    <m/>
    <m/>
    <m/>
    <m/>
  </r>
  <r>
    <x v="1"/>
    <s v="RD"/>
    <m/>
    <s v="Add 3 new L6"/>
    <s v="CCTP-ACT"/>
    <m/>
    <x v="0"/>
    <s v="Java"/>
    <s v="MDRG-RR"/>
    <s v="James Koernig"/>
    <s v="Christine Moretti"/>
    <s v="Narmada Nelluri"/>
    <x v="6"/>
    <x v="0"/>
    <s v="Ongoing"/>
    <x v="0"/>
    <m/>
    <m/>
    <m/>
    <m/>
    <m/>
    <m/>
    <m/>
    <m/>
    <m/>
    <m/>
    <n v="20"/>
    <n v="10"/>
    <n v="10"/>
    <n v="10"/>
    <n v="10"/>
    <n v="10"/>
    <n v="10"/>
    <n v="10"/>
    <n v="10"/>
    <n v="10"/>
    <n v="10"/>
    <n v="10"/>
    <n v="10"/>
    <n v="10"/>
    <n v="10"/>
    <n v="10"/>
    <n v="10"/>
    <n v="10"/>
    <n v="10"/>
    <m/>
    <m/>
    <m/>
    <m/>
    <m/>
    <m/>
  </r>
  <r>
    <x v="1"/>
    <s v="RD"/>
    <m/>
    <s v="Add new time zone mappings"/>
    <s v="CCTP-ACT"/>
    <m/>
    <x v="0"/>
    <s v="Java"/>
    <s v="MDRG-RR"/>
    <s v="James Koernig"/>
    <s v="Christine Moretti"/>
    <s v="Narmada Nelluri"/>
    <x v="6"/>
    <x v="0"/>
    <s v="Ongoing"/>
    <x v="0"/>
    <m/>
    <m/>
    <m/>
    <m/>
    <m/>
    <m/>
    <m/>
    <m/>
    <m/>
    <m/>
    <n v="20"/>
    <n v="10"/>
    <n v="10"/>
    <n v="10"/>
    <n v="10"/>
    <n v="10"/>
    <n v="10"/>
    <n v="10"/>
    <n v="10"/>
    <n v="10"/>
    <n v="10"/>
    <n v="10"/>
    <n v="10"/>
    <n v="10"/>
    <n v="10"/>
    <n v="10"/>
    <n v="10"/>
    <n v="10"/>
    <n v="10"/>
    <m/>
    <m/>
    <m/>
    <m/>
    <m/>
    <m/>
  </r>
  <r>
    <x v="1"/>
    <s v="Compliance"/>
    <n v="13"/>
    <s v="PSA activities, Audit requestes Compliance Activities RIM update, SPI data discoveries,_x000a_System Documantation, Surveys,Meta data certifications,CCAM Surveys"/>
    <s v="GRP-JW"/>
    <m/>
    <x v="1"/>
    <s v="Cobol, DB2"/>
    <s v="JW"/>
    <s v="Ruben Rodriguez "/>
    <s v="Muawiah Qaimari"/>
    <s v="Ashish Ranjan"/>
    <x v="1"/>
    <x v="0"/>
    <s v="Ongoing"/>
    <x v="0"/>
    <m/>
    <m/>
    <m/>
    <m/>
    <m/>
    <m/>
    <m/>
    <m/>
    <m/>
    <m/>
    <n v="85"/>
    <n v="800"/>
    <n v="800"/>
    <n v="800"/>
    <n v="800"/>
    <n v="90"/>
    <n v="90"/>
    <n v="30"/>
    <n v="30"/>
    <n v="20"/>
    <n v="20"/>
    <n v="20"/>
    <n v="20"/>
    <n v="20"/>
    <n v="20"/>
    <n v="20"/>
    <n v="20"/>
    <n v="20"/>
    <n v="20"/>
    <m/>
    <m/>
    <m/>
    <m/>
    <m/>
    <m/>
  </r>
  <r>
    <x v="1"/>
    <s v="RD"/>
    <m/>
    <s v="RAP table update for RCC"/>
    <s v="RAP"/>
    <m/>
    <x v="1"/>
    <s v="Cobol, DB2"/>
    <s v="JW"/>
    <s v="Ruben Rodriguez "/>
    <s v="Muawiah Qaimari"/>
    <s v="Ashish Ranjan"/>
    <x v="1"/>
    <x v="0"/>
    <s v="Ongoing"/>
    <x v="1"/>
    <m/>
    <m/>
    <m/>
    <m/>
    <m/>
    <m/>
    <m/>
    <m/>
    <m/>
    <m/>
    <m/>
    <m/>
    <n v="50"/>
    <m/>
    <m/>
    <m/>
    <m/>
    <m/>
    <m/>
    <m/>
    <m/>
    <m/>
    <m/>
    <m/>
    <m/>
    <m/>
    <m/>
    <m/>
    <m/>
    <m/>
    <m/>
    <m/>
    <m/>
    <m/>
    <m/>
  </r>
  <r>
    <x v="1"/>
    <s v="MWR"/>
    <m/>
    <s v="Halo Access ALPHA GUI (Usg-Mgmt GUIs)"/>
    <s v="RMW WEB"/>
    <m/>
    <x v="0"/>
    <s v="Java"/>
    <s v="JW"/>
    <s v="Ruben Rodriguez "/>
    <s v="Muawiah Qaimari"/>
    <s v="Ashish Ranjan"/>
    <x v="1"/>
    <x v="9"/>
    <s v="Aug-22"/>
    <x v="0"/>
    <m/>
    <m/>
    <m/>
    <m/>
    <m/>
    <m/>
    <m/>
    <m/>
    <m/>
    <m/>
    <m/>
    <m/>
    <n v="40"/>
    <m/>
    <m/>
    <m/>
    <m/>
    <m/>
    <m/>
    <m/>
    <m/>
    <m/>
    <m/>
    <m/>
    <m/>
    <m/>
    <m/>
    <m/>
    <m/>
    <m/>
    <m/>
    <m/>
    <m/>
    <m/>
    <m/>
  </r>
  <r>
    <x v="1"/>
    <s v="MWR"/>
    <m/>
    <s v="DR Exercise for 11 JW apps"/>
    <s v="GRP-JW"/>
    <m/>
    <x v="1"/>
    <s v="Cobol, DB2"/>
    <s v="JW"/>
    <s v="Ruben Rodriguez "/>
    <s v="Muawiah Qaimari"/>
    <s v="Ashish Ranjan"/>
    <x v="1"/>
    <x v="6"/>
    <s v="Sep-22"/>
    <x v="0"/>
    <m/>
    <m/>
    <m/>
    <m/>
    <m/>
    <m/>
    <m/>
    <m/>
    <m/>
    <m/>
    <m/>
    <m/>
    <m/>
    <n v="330"/>
    <m/>
    <m/>
    <m/>
    <m/>
    <m/>
    <m/>
    <m/>
    <m/>
    <m/>
    <m/>
    <m/>
    <m/>
    <m/>
    <m/>
    <m/>
    <m/>
    <m/>
    <m/>
    <m/>
    <m/>
    <m/>
  </r>
  <r>
    <x v="1"/>
    <s v="MWR"/>
    <m/>
    <s v="CCA ECF - Installation on new windows Machine"/>
    <s v="CCA ECF"/>
    <m/>
    <x v="0"/>
    <s v=".Net"/>
    <s v="JW"/>
    <s v="Ruben Rodriguez "/>
    <s v="Muawiah Qaimari"/>
    <s v="Ashish Ranjan"/>
    <x v="1"/>
    <x v="9"/>
    <s v="Aug-22"/>
    <x v="0"/>
    <n v="100"/>
    <m/>
    <m/>
    <m/>
    <m/>
    <m/>
    <m/>
    <m/>
    <m/>
    <m/>
    <n v="50"/>
    <n v="50"/>
    <m/>
    <m/>
    <m/>
    <m/>
    <m/>
    <m/>
    <m/>
    <m/>
    <m/>
    <m/>
    <m/>
    <m/>
    <m/>
    <m/>
    <m/>
    <m/>
    <m/>
    <m/>
    <m/>
    <m/>
    <m/>
    <m/>
    <m/>
  </r>
  <r>
    <x v="0"/>
    <s v="PID"/>
    <m/>
    <s v="DCC RET 8716 CX0380 Tapestry"/>
    <s v="BAD DEBT"/>
    <m/>
    <x v="1"/>
    <s v="Cobol"/>
    <s v="SE-BILLING-CARE"/>
    <s v="Greg Painter"/>
    <s v="Muawiah Qaimari"/>
    <s v="Rudradeep Mandal"/>
    <x v="1"/>
    <x v="9"/>
    <s v="Aug-22"/>
    <x v="0"/>
    <n v="125"/>
    <m/>
    <m/>
    <m/>
    <m/>
    <m/>
    <m/>
    <m/>
    <m/>
    <m/>
    <n v="20"/>
    <n v="20"/>
    <m/>
    <m/>
    <m/>
    <m/>
    <m/>
    <m/>
    <m/>
    <m/>
    <m/>
    <m/>
    <m/>
    <m/>
    <m/>
    <m/>
    <m/>
    <m/>
    <m/>
    <m/>
    <m/>
    <m/>
    <m/>
    <m/>
    <m/>
  </r>
  <r>
    <x v="0"/>
    <s v="PID"/>
    <m/>
    <s v="DCC RET 8716 CX0380 Tapestry"/>
    <s v="FDB-POB"/>
    <m/>
    <x v="1"/>
    <s v="Cobol, DB2"/>
    <s v="SE-BILLING"/>
    <s v="Greg Painter"/>
    <s v="Muawiah Qaimari"/>
    <s v="Rudradeep Mandal"/>
    <x v="1"/>
    <x v="9"/>
    <s v="Aug-22"/>
    <x v="0"/>
    <n v="155"/>
    <m/>
    <m/>
    <m/>
    <m/>
    <m/>
    <m/>
    <m/>
    <m/>
    <m/>
    <n v="20"/>
    <n v="20"/>
    <m/>
    <m/>
    <m/>
    <m/>
    <m/>
    <m/>
    <m/>
    <m/>
    <m/>
    <m/>
    <m/>
    <m/>
    <m/>
    <m/>
    <m/>
    <m/>
    <m/>
    <m/>
    <m/>
    <m/>
    <m/>
    <m/>
    <m/>
  </r>
  <r>
    <x v="0"/>
    <s v="PID"/>
    <m/>
    <s v="DCC RET 8716 CX0380 Tapestry"/>
    <s v="FDB-REVDIR"/>
    <m/>
    <x v="1"/>
    <s v="Cobol, DB2"/>
    <s v="SE-BILLING"/>
    <s v="Greg Painter"/>
    <s v="Muawiah Qaimari"/>
    <s v="Rudradeep Mandal"/>
    <x v="1"/>
    <x v="9"/>
    <s v="Aug-22"/>
    <x v="0"/>
    <n v="270"/>
    <m/>
    <m/>
    <m/>
    <m/>
    <m/>
    <m/>
    <m/>
    <m/>
    <m/>
    <n v="30"/>
    <n v="30"/>
    <m/>
    <m/>
    <m/>
    <m/>
    <m/>
    <m/>
    <m/>
    <m/>
    <m/>
    <m/>
    <m/>
    <m/>
    <m/>
    <m/>
    <m/>
    <m/>
    <m/>
    <m/>
    <m/>
    <m/>
    <m/>
    <m/>
    <m/>
  </r>
  <r>
    <x v="0"/>
    <s v="PID"/>
    <m/>
    <s v="DCC RET 8716 CX0380 Tapestry"/>
    <s v="OC&amp;C-DBASE &amp; POSTING"/>
    <m/>
    <x v="1"/>
    <s v="Cobol, IMS DB"/>
    <s v="SE-BILLING-CARE"/>
    <s v="Greg Painter"/>
    <s v="Muawiah Qaimari"/>
    <s v="Rudradeep Mandal"/>
    <x v="1"/>
    <x v="9"/>
    <s v="Aug-22"/>
    <x v="0"/>
    <n v="250"/>
    <m/>
    <m/>
    <m/>
    <m/>
    <m/>
    <m/>
    <m/>
    <m/>
    <m/>
    <n v="30"/>
    <n v="30"/>
    <m/>
    <m/>
    <m/>
    <m/>
    <m/>
    <m/>
    <m/>
    <m/>
    <m/>
    <m/>
    <m/>
    <m/>
    <m/>
    <m/>
    <m/>
    <m/>
    <m/>
    <m/>
    <m/>
    <m/>
    <m/>
    <m/>
    <m/>
  </r>
  <r>
    <x v="0"/>
    <s v="PID"/>
    <m/>
    <s v="DCC move 8711 CBS apps"/>
    <s v="BOCRIS"/>
    <m/>
    <x v="1"/>
    <s v="Cobol, IMS-DC"/>
    <s v="SE-BILLING"/>
    <s v="Greg Painter"/>
    <s v="Muawiah Qaimari"/>
    <s v="Rudradeep Mandal"/>
    <x v="1"/>
    <x v="9"/>
    <s v="Aug-22"/>
    <x v="0"/>
    <n v="60"/>
    <m/>
    <m/>
    <m/>
    <m/>
    <m/>
    <m/>
    <m/>
    <m/>
    <m/>
    <n v="30"/>
    <n v="30"/>
    <m/>
    <m/>
    <m/>
    <m/>
    <m/>
    <m/>
    <m/>
    <m/>
    <m/>
    <m/>
    <m/>
    <m/>
    <m/>
    <m/>
    <m/>
    <m/>
    <m/>
    <m/>
    <m/>
    <m/>
    <m/>
    <m/>
    <m/>
  </r>
  <r>
    <x v="0"/>
    <s v="PID"/>
    <m/>
    <s v="DCC move 8711 CBS apps"/>
    <s v="BOCRIS"/>
    <m/>
    <x v="1"/>
    <s v="Cobol, IMS-DC"/>
    <s v="SE-BILLING"/>
    <s v="Greg Painter"/>
    <s v="Muawiah Qaimari"/>
    <s v="Rudradeep Mandal"/>
    <x v="1"/>
    <x v="9"/>
    <s v="Aug-22"/>
    <x v="0"/>
    <n v="60"/>
    <m/>
    <m/>
    <m/>
    <m/>
    <m/>
    <m/>
    <m/>
    <m/>
    <m/>
    <n v="30"/>
    <n v="30"/>
    <m/>
    <m/>
    <m/>
    <m/>
    <m/>
    <m/>
    <m/>
    <m/>
    <m/>
    <m/>
    <m/>
    <m/>
    <m/>
    <m/>
    <m/>
    <m/>
    <m/>
    <m/>
    <m/>
    <m/>
    <m/>
    <m/>
    <m/>
  </r>
  <r>
    <x v="1"/>
    <s v="SMB"/>
    <m/>
    <s v="1990254 - SYNCSORT and IEBGENER upgrade"/>
    <s v="AAN-CRIS"/>
    <m/>
    <x v="1"/>
    <s v="Cobol"/>
    <s v="SE-BILLING-CARE"/>
    <s v="Greg Painter"/>
    <s v="Muawiah Qaimari"/>
    <s v="Rudradeep Mandal"/>
    <x v="1"/>
    <x v="1"/>
    <s v="Dec-22"/>
    <x v="0"/>
    <n v="2220"/>
    <m/>
    <m/>
    <m/>
    <m/>
    <m/>
    <m/>
    <m/>
    <m/>
    <m/>
    <n v="5"/>
    <n v="410"/>
    <n v="410"/>
    <n v="410"/>
    <n v="410"/>
    <s v=" "/>
    <s v=" "/>
    <m/>
    <m/>
    <m/>
    <m/>
    <m/>
    <m/>
    <m/>
    <m/>
    <m/>
    <m/>
    <m/>
    <m/>
    <m/>
    <m/>
    <m/>
    <m/>
    <m/>
    <m/>
  </r>
  <r>
    <x v="0"/>
    <s v="PID"/>
    <m/>
    <s v="SecMod EOSL 7337 Finish U2L Migration CAPM"/>
    <s v="CASH MF"/>
    <m/>
    <x v="1"/>
    <s v="COBOL,DB2,IMS DB"/>
    <s v="SE-BILLING-CARE"/>
    <s v="Greg Painter"/>
    <s v="Muawiah Qaimari"/>
    <s v="Rudradeep Mandal"/>
    <x v="1"/>
    <x v="12"/>
    <s v="Oct-22"/>
    <x v="0"/>
    <n v="100"/>
    <m/>
    <m/>
    <m/>
    <m/>
    <m/>
    <m/>
    <m/>
    <m/>
    <m/>
    <n v="10"/>
    <n v="10"/>
    <n v="30"/>
    <n v="30"/>
    <n v="20"/>
    <m/>
    <m/>
    <m/>
    <m/>
    <m/>
    <m/>
    <m/>
    <m/>
    <m/>
    <m/>
    <m/>
    <m/>
    <m/>
    <m/>
    <m/>
    <m/>
    <m/>
    <m/>
    <m/>
    <m/>
  </r>
  <r>
    <x v="0"/>
    <s v="PID"/>
    <m/>
    <s v="SecMod EOSL 7337 Finish U2L Migration CAPM"/>
    <s v="BOCRIS"/>
    <m/>
    <x v="1"/>
    <s v="Cobol, IMS-DC"/>
    <s v="SE-BILLING"/>
    <s v="Greg Painter"/>
    <s v="Muawiah Qaimari"/>
    <s v="Rudradeep Mandal"/>
    <x v="1"/>
    <x v="12"/>
    <s v="Oct-22"/>
    <x v="0"/>
    <n v="100"/>
    <m/>
    <m/>
    <m/>
    <m/>
    <m/>
    <m/>
    <m/>
    <m/>
    <m/>
    <n v="10"/>
    <n v="10"/>
    <n v="30"/>
    <n v="30"/>
    <n v="20"/>
    <m/>
    <m/>
    <m/>
    <m/>
    <m/>
    <m/>
    <m/>
    <m/>
    <m/>
    <m/>
    <m/>
    <m/>
    <m/>
    <m/>
    <m/>
    <m/>
    <m/>
    <m/>
    <m/>
    <m/>
  </r>
  <r>
    <x v="0"/>
    <s v="PID"/>
    <m/>
    <s v="DCC RET 8716 CX0448 EMBUS ESB "/>
    <s v="BOCRIS"/>
    <m/>
    <x v="1"/>
    <s v="Cobol, IMS-DC"/>
    <s v="SE-BILLING"/>
    <s v="Greg Painter"/>
    <s v="Muawiah Qaimari"/>
    <s v="Rudradeep Mandal"/>
    <x v="1"/>
    <x v="9"/>
    <s v="Aug-22"/>
    <x v="0"/>
    <n v="80"/>
    <m/>
    <m/>
    <m/>
    <m/>
    <m/>
    <m/>
    <m/>
    <m/>
    <m/>
    <m/>
    <n v="80"/>
    <m/>
    <m/>
    <m/>
    <m/>
    <m/>
    <m/>
    <m/>
    <m/>
    <m/>
    <m/>
    <m/>
    <m/>
    <m/>
    <m/>
    <m/>
    <m/>
    <m/>
    <m/>
    <m/>
    <m/>
    <m/>
    <m/>
    <m/>
  </r>
  <r>
    <x v="0"/>
    <s v="PID"/>
    <m/>
    <s v="506833 - 412204 OOM FL Overlay"/>
    <s v="BOCRIS"/>
    <m/>
    <x v="1"/>
    <s v="Cobol, IMS-DC"/>
    <s v="SE-BILLING"/>
    <s v="Greg Painter"/>
    <s v="Muawiah Qaimari"/>
    <s v="Rudradeep Mandal"/>
    <x v="1"/>
    <x v="2"/>
    <s v="Feb-23"/>
    <x v="0"/>
    <n v="3936"/>
    <m/>
    <m/>
    <m/>
    <m/>
    <m/>
    <m/>
    <m/>
    <m/>
    <m/>
    <m/>
    <m/>
    <m/>
    <n v="700"/>
    <n v="1100"/>
    <n v="540"/>
    <n v="500"/>
    <n v="150"/>
    <n v="80"/>
    <n v="90"/>
    <m/>
    <m/>
    <m/>
    <m/>
    <m/>
    <m/>
    <m/>
    <m/>
    <m/>
    <m/>
    <m/>
    <m/>
    <m/>
    <m/>
    <m/>
  </r>
  <r>
    <x v="0"/>
    <s v="PID"/>
    <m/>
    <s v="506126 - Replace Securedata"/>
    <s v="BOCRIS"/>
    <m/>
    <x v="1"/>
    <s v="Cobol, IMS-DC"/>
    <s v="SE-BILLING"/>
    <s v="Greg Painter"/>
    <s v="Muawiah Qaimari"/>
    <s v="Rudradeep Mandal"/>
    <x v="1"/>
    <x v="2"/>
    <s v="Feb-23"/>
    <x v="0"/>
    <n v="400"/>
    <m/>
    <m/>
    <m/>
    <m/>
    <m/>
    <m/>
    <m/>
    <m/>
    <m/>
    <n v="150"/>
    <m/>
    <n v="100"/>
    <n v="150"/>
    <n v="150"/>
    <n v="160"/>
    <n v="20"/>
    <n v="90"/>
    <n v="50"/>
    <m/>
    <m/>
    <m/>
    <m/>
    <m/>
    <m/>
    <m/>
    <m/>
    <m/>
    <m/>
    <m/>
    <m/>
    <m/>
    <m/>
    <m/>
    <m/>
  </r>
  <r>
    <x v="1"/>
    <s v="MWR"/>
    <m/>
    <s v="Pending Voucher Deletion"/>
    <s v="BOCRIS"/>
    <m/>
    <x v="1"/>
    <s v="Cobol, IMS-DC"/>
    <s v="SE-BILLING"/>
    <s v="Greg Painter"/>
    <s v="Muawiah Qaimari"/>
    <s v="Rudradeep Mandal"/>
    <x v="1"/>
    <x v="2"/>
    <s v="Feb-23"/>
    <x v="0"/>
    <n v="180"/>
    <m/>
    <m/>
    <m/>
    <m/>
    <m/>
    <m/>
    <m/>
    <m/>
    <m/>
    <m/>
    <m/>
    <m/>
    <m/>
    <n v="10"/>
    <n v="80"/>
    <n v="50"/>
    <n v="20"/>
    <n v="10"/>
    <m/>
    <m/>
    <m/>
    <m/>
    <m/>
    <m/>
    <m/>
    <m/>
    <m/>
    <m/>
    <m/>
    <m/>
    <m/>
    <m/>
    <m/>
    <m/>
  </r>
  <r>
    <x v="1"/>
    <s v="MWR"/>
    <m/>
    <s v="TAXING site T OOB- Analysis"/>
    <s v="TAXING"/>
    <m/>
    <x v="1"/>
    <s v="Cobol, DB2"/>
    <s v="SE-BILLING-CARE"/>
    <s v="Greg Painter"/>
    <s v="Muawiah Qaimari"/>
    <s v="Rudradeep Mandal"/>
    <x v="1"/>
    <x v="15"/>
    <s v="May-23"/>
    <x v="0"/>
    <n v="100"/>
    <m/>
    <m/>
    <m/>
    <m/>
    <m/>
    <m/>
    <m/>
    <m/>
    <m/>
    <m/>
    <m/>
    <m/>
    <m/>
    <m/>
    <m/>
    <n v="20"/>
    <n v="10"/>
    <n v="20"/>
    <n v="30"/>
    <m/>
    <n v="40"/>
    <m/>
    <s v=" "/>
    <m/>
    <m/>
    <m/>
    <m/>
    <m/>
    <m/>
    <m/>
    <m/>
    <m/>
    <m/>
    <m/>
  </r>
  <r>
    <x v="1"/>
    <s v="MWR"/>
    <m/>
    <s v="TAXING site Q OOB- Analysis"/>
    <s v="TAXING"/>
    <m/>
    <x v="1"/>
    <s v="Cobol, DB2"/>
    <s v="SE-BILLING-CARE"/>
    <s v="Greg Painter"/>
    <s v="Muawiah Qaimari"/>
    <s v="Rudradeep Mandal"/>
    <x v="1"/>
    <x v="15"/>
    <s v="May-23"/>
    <x v="0"/>
    <n v="100"/>
    <m/>
    <m/>
    <m/>
    <m/>
    <m/>
    <m/>
    <m/>
    <m/>
    <m/>
    <m/>
    <m/>
    <m/>
    <m/>
    <m/>
    <m/>
    <n v="20"/>
    <n v="10"/>
    <n v="20"/>
    <n v="30"/>
    <m/>
    <n v="40"/>
    <m/>
    <s v=" "/>
    <m/>
    <m/>
    <m/>
    <m/>
    <m/>
    <m/>
    <m/>
    <m/>
    <m/>
    <m/>
    <m/>
  </r>
  <r>
    <x v="0"/>
    <s v="PID"/>
    <m/>
    <s v="Vista Server move- CR235711"/>
    <s v="AAN-CRIS"/>
    <m/>
    <x v="1"/>
    <s v="Cobol"/>
    <s v="SE-BILLING-CARE"/>
    <s v="Greg Painter"/>
    <s v="Muawiah Qaimari"/>
    <s v="Rudradeep Mandal"/>
    <x v="1"/>
    <x v="5"/>
    <s v="Nov-22"/>
    <x v="0"/>
    <n v="150"/>
    <m/>
    <m/>
    <m/>
    <m/>
    <m/>
    <m/>
    <m/>
    <m/>
    <m/>
    <m/>
    <m/>
    <m/>
    <n v="100"/>
    <n v="50"/>
    <m/>
    <m/>
    <m/>
    <m/>
    <m/>
    <m/>
    <m/>
    <m/>
    <m/>
    <m/>
    <m/>
    <m/>
    <m/>
    <m/>
    <m/>
    <m/>
    <m/>
    <m/>
    <m/>
    <m/>
  </r>
  <r>
    <x v="0"/>
    <s v="PID"/>
    <m/>
    <s v="Vista Server move- CR235711"/>
    <s v="BAD DEBT"/>
    <m/>
    <x v="1"/>
    <s v="Cobol"/>
    <s v="SE-BILLING-CARE"/>
    <s v="Greg Painter"/>
    <s v="Muawiah Qaimari"/>
    <s v="Rudradeep Mandal"/>
    <x v="1"/>
    <x v="6"/>
    <s v="Sep-22"/>
    <x v="1"/>
    <n v="150"/>
    <m/>
    <m/>
    <m/>
    <m/>
    <m/>
    <m/>
    <m/>
    <m/>
    <m/>
    <m/>
    <m/>
    <m/>
    <n v="100"/>
    <n v="50"/>
    <m/>
    <m/>
    <m/>
    <m/>
    <m/>
    <m/>
    <m/>
    <m/>
    <m/>
    <m/>
    <m/>
    <m/>
    <m/>
    <m/>
    <m/>
    <m/>
    <m/>
    <m/>
    <m/>
    <m/>
  </r>
  <r>
    <x v="0"/>
    <s v="PID"/>
    <m/>
    <s v="Vista Server move- CR235711"/>
    <s v="IDB-CBLD"/>
    <m/>
    <x v="1"/>
    <s v="Cobol"/>
    <s v="SE-BILLING"/>
    <s v="Greg Painter"/>
    <s v="Muawiah Qaimari"/>
    <s v="Rudradeep Mandal"/>
    <x v="1"/>
    <x v="6"/>
    <s v="Sep-22"/>
    <x v="1"/>
    <n v="150"/>
    <m/>
    <m/>
    <m/>
    <m/>
    <m/>
    <m/>
    <m/>
    <m/>
    <m/>
    <m/>
    <m/>
    <m/>
    <n v="100"/>
    <n v="50"/>
    <m/>
    <m/>
    <m/>
    <m/>
    <m/>
    <m/>
    <m/>
    <m/>
    <m/>
    <m/>
    <m/>
    <m/>
    <m/>
    <m/>
    <m/>
    <m/>
    <m/>
    <m/>
    <m/>
    <m/>
  </r>
  <r>
    <x v="0"/>
    <s v="PID"/>
    <m/>
    <s v="Vista Server move- CR235711"/>
    <s v="IXC PBA"/>
    <m/>
    <x v="1"/>
    <s v="Cobol"/>
    <s v="SE-BILLING-CARE"/>
    <s v="Greg Painter"/>
    <s v="Muawiah Qaimari"/>
    <s v="Rudradeep Mandal"/>
    <x v="1"/>
    <x v="6"/>
    <s v="Sep-22"/>
    <x v="1"/>
    <n v="150"/>
    <m/>
    <m/>
    <m/>
    <m/>
    <m/>
    <m/>
    <m/>
    <m/>
    <m/>
    <m/>
    <m/>
    <m/>
    <n v="100"/>
    <n v="50"/>
    <m/>
    <m/>
    <m/>
    <m/>
    <m/>
    <m/>
    <m/>
    <m/>
    <m/>
    <m/>
    <m/>
    <m/>
    <m/>
    <m/>
    <m/>
    <m/>
    <m/>
    <m/>
    <m/>
    <m/>
  </r>
  <r>
    <x v="0"/>
    <s v="PID"/>
    <m/>
    <s v="Vista Server move- CR235711"/>
    <s v="FLEX"/>
    <m/>
    <x v="1"/>
    <s v="Cobol"/>
    <s v="SE-BILLING"/>
    <s v="Greg Painter"/>
    <s v="Muawiah Qaimari"/>
    <s v="Rudradeep Mandal"/>
    <x v="1"/>
    <x v="5"/>
    <s v="Nov-22"/>
    <x v="0"/>
    <n v="270"/>
    <m/>
    <m/>
    <m/>
    <m/>
    <m/>
    <m/>
    <m/>
    <m/>
    <m/>
    <m/>
    <m/>
    <n v="120"/>
    <n v="100"/>
    <n v="50"/>
    <m/>
    <m/>
    <m/>
    <m/>
    <m/>
    <m/>
    <m/>
    <m/>
    <m/>
    <m/>
    <m/>
    <m/>
    <m/>
    <m/>
    <m/>
    <m/>
    <m/>
    <m/>
    <m/>
    <m/>
  </r>
  <r>
    <x v="1"/>
    <s v="MWR"/>
    <m/>
    <s v="TAXING site R OOB- Analysis"/>
    <s v="TAXING"/>
    <m/>
    <x v="1"/>
    <s v="Cobol, DB2"/>
    <s v="SE-BILLING-CARE"/>
    <s v="Greg Painter"/>
    <s v="Muawiah Qaimari"/>
    <s v="Rudradeep Mandal"/>
    <x v="1"/>
    <x v="15"/>
    <s v="May-23"/>
    <x v="0"/>
    <n v="100"/>
    <m/>
    <m/>
    <m/>
    <m/>
    <m/>
    <m/>
    <m/>
    <m/>
    <m/>
    <m/>
    <m/>
    <m/>
    <m/>
    <m/>
    <m/>
    <n v="20"/>
    <n v="10"/>
    <n v="20"/>
    <n v="30"/>
    <m/>
    <n v="40"/>
    <m/>
    <s v=" "/>
    <m/>
    <m/>
    <m/>
    <m/>
    <m/>
    <m/>
    <m/>
    <m/>
    <m/>
    <m/>
    <m/>
  </r>
  <r>
    <x v="1"/>
    <s v="MWR"/>
    <m/>
    <s v="ICO STLMT - fix MN75CEL job"/>
    <s v="ICO-STLMT"/>
    <m/>
    <x v="1"/>
    <s v="Cobol"/>
    <s v="SE-BILLING-CARE"/>
    <s v="Greg Painter"/>
    <s v="Muawiah Qaimari"/>
    <s v="Rudradeep Mandal"/>
    <x v="1"/>
    <x v="2"/>
    <s v="Feb-23"/>
    <x v="0"/>
    <n v="100"/>
    <m/>
    <m/>
    <m/>
    <m/>
    <m/>
    <m/>
    <m/>
    <m/>
    <m/>
    <m/>
    <m/>
    <m/>
    <m/>
    <m/>
    <n v="40"/>
    <n v="80"/>
    <n v="20"/>
    <m/>
    <m/>
    <m/>
    <m/>
    <m/>
    <m/>
    <m/>
    <m/>
    <m/>
    <m/>
    <m/>
    <m/>
    <m/>
    <m/>
    <m/>
    <m/>
    <m/>
  </r>
  <r>
    <x v="1"/>
    <s v="MWR"/>
    <m/>
    <s v="CLUB causing issues with BBGW - Analysis"/>
    <s v="CLUB"/>
    <m/>
    <x v="1"/>
    <s v="Cobol, DB2"/>
    <s v="SE-BILLING-CARE"/>
    <s v="Greg Painter"/>
    <s v="Muawiah Qaimari"/>
    <s v="Rudradeep Mandal"/>
    <x v="1"/>
    <x v="19"/>
    <s v="Sep-23"/>
    <x v="0"/>
    <n v="40"/>
    <m/>
    <m/>
    <m/>
    <m/>
    <m/>
    <m/>
    <m/>
    <m/>
    <m/>
    <m/>
    <m/>
    <m/>
    <n v="20"/>
    <m/>
    <m/>
    <m/>
    <m/>
    <m/>
    <m/>
    <m/>
    <m/>
    <m/>
    <m/>
    <n v="20"/>
    <n v="20"/>
    <m/>
    <m/>
    <m/>
    <m/>
    <m/>
    <m/>
    <m/>
    <m/>
    <m/>
  </r>
  <r>
    <x v="0"/>
    <s v="PID"/>
    <m/>
    <s v="328680a 271 performance Measurement"/>
    <s v="FLEX"/>
    <m/>
    <x v="1"/>
    <s v="Cobol"/>
    <s v="SE-BILLING"/>
    <s v="Greg Painter"/>
    <s v="Muawiah Qaimari"/>
    <s v="Rudradeep Mandal"/>
    <x v="1"/>
    <x v="12"/>
    <s v="Oct-22"/>
    <x v="0"/>
    <n v="629"/>
    <m/>
    <m/>
    <m/>
    <m/>
    <m/>
    <m/>
    <m/>
    <m/>
    <m/>
    <m/>
    <m/>
    <m/>
    <n v="200"/>
    <n v="300"/>
    <n v="80"/>
    <m/>
    <m/>
    <m/>
    <m/>
    <m/>
    <m/>
    <m/>
    <m/>
    <m/>
    <m/>
    <m/>
    <m/>
    <m/>
    <m/>
    <m/>
    <m/>
    <m/>
    <m/>
    <m/>
  </r>
  <r>
    <x v="0"/>
    <s v="PID"/>
    <m/>
    <s v="BDS Migration"/>
    <s v="ACIS CBF"/>
    <m/>
    <x v="1"/>
    <s v="Cobol,IMS-DB"/>
    <s v="MW-Billing"/>
    <s v="Ruben Rodriguez "/>
    <s v="Muawiah Qaimari"/>
    <s v="Lalit Bhagwat"/>
    <x v="1"/>
    <x v="4"/>
    <s v="Jul-22"/>
    <x v="0"/>
    <n v="50"/>
    <m/>
    <m/>
    <m/>
    <m/>
    <m/>
    <m/>
    <m/>
    <m/>
    <m/>
    <m/>
    <m/>
    <m/>
    <m/>
    <m/>
    <m/>
    <m/>
    <s v=" "/>
    <s v=" "/>
    <s v=" "/>
    <m/>
    <m/>
    <m/>
    <m/>
    <m/>
    <m/>
    <m/>
    <m/>
    <m/>
    <m/>
    <m/>
    <m/>
    <m/>
    <m/>
    <m/>
  </r>
  <r>
    <x v="0"/>
    <s v="PID"/>
    <m/>
    <s v="PID 411900 - EOSL Secure Data Upgrade to z Protect "/>
    <s v="ACIS-CI"/>
    <m/>
    <x v="1"/>
    <s v="Cobol,Assembler,IMS-DB,IMS-DC,DB2"/>
    <s v="BRAVO-MF-Rick"/>
    <s v="Ruben Rodriguez "/>
    <s v="Muawiah Qaimari"/>
    <s v="Lalit Bhagwat"/>
    <x v="1"/>
    <x v="2"/>
    <s v="Feb-23"/>
    <x v="0"/>
    <n v="240"/>
    <m/>
    <m/>
    <m/>
    <m/>
    <m/>
    <m/>
    <m/>
    <m/>
    <m/>
    <n v="40"/>
    <s v=" "/>
    <n v="10"/>
    <n v="10"/>
    <n v="70"/>
    <n v="60"/>
    <n v="30"/>
    <n v="30"/>
    <n v="30"/>
    <m/>
    <m/>
    <m/>
    <m/>
    <m/>
    <m/>
    <m/>
    <m/>
    <m/>
    <m/>
    <m/>
    <m/>
    <m/>
    <m/>
    <m/>
    <m/>
  </r>
  <r>
    <x v="0"/>
    <s v="PID"/>
    <m/>
    <s v="PID 401674 Interfaces Modernization - BDS"/>
    <s v="AIRS"/>
    <m/>
    <x v="1"/>
    <s v="Cobol, Assembler"/>
    <s v="MW-MF-JULIE"/>
    <s v="Ruben Rodriguez "/>
    <s v="Muawiah Qaimari"/>
    <s v="Lalit Bhagwat"/>
    <x v="1"/>
    <x v="4"/>
    <s v="Jul-22"/>
    <x v="0"/>
    <n v="270"/>
    <m/>
    <m/>
    <m/>
    <m/>
    <m/>
    <m/>
    <m/>
    <m/>
    <m/>
    <m/>
    <m/>
    <m/>
    <m/>
    <m/>
    <m/>
    <m/>
    <m/>
    <m/>
    <m/>
    <m/>
    <m/>
    <m/>
    <m/>
    <m/>
    <m/>
    <m/>
    <m/>
    <m/>
    <m/>
    <m/>
    <m/>
    <m/>
    <m/>
    <m/>
  </r>
  <r>
    <x v="0"/>
    <s v="PID"/>
    <m/>
    <s v="Interfaces Modernization - TLG or BB  ( TEST ONLY)"/>
    <s v="AIRS"/>
    <m/>
    <x v="1"/>
    <s v="Cobol, Assembler"/>
    <s v="MW-MF-JULIE"/>
    <s v="Ruben Rodriguez "/>
    <s v="Muawiah Qaimari"/>
    <s v="Lalit Bhagwat"/>
    <x v="1"/>
    <x v="4"/>
    <s v="Jul-22"/>
    <x v="0"/>
    <n v="122"/>
    <m/>
    <m/>
    <m/>
    <m/>
    <m/>
    <m/>
    <m/>
    <m/>
    <m/>
    <n v="22"/>
    <m/>
    <m/>
    <m/>
    <m/>
    <m/>
    <m/>
    <m/>
    <m/>
    <m/>
    <m/>
    <m/>
    <m/>
    <m/>
    <m/>
    <m/>
    <m/>
    <m/>
    <m/>
    <m/>
    <m/>
    <m/>
    <m/>
    <m/>
    <m/>
  </r>
  <r>
    <x v="0"/>
    <s v="PID"/>
    <m/>
    <s v="PMATT 359881 IBM MO MF Convert IMS Databases from DBT Compress to IBM HDCE"/>
    <s v="ACIS-CI"/>
    <m/>
    <x v="1"/>
    <s v="Cobol,Assembler,IMS-DB,IMS-DC,DB2"/>
    <s v="BRAVO-MF-Rick"/>
    <s v="Ruben Rodriguez "/>
    <s v="Muawiah Qaimari"/>
    <s v="Lalit Bhagwat"/>
    <x v="1"/>
    <x v="8"/>
    <s v="TBD"/>
    <x v="0"/>
    <n v="650"/>
    <m/>
    <m/>
    <m/>
    <m/>
    <m/>
    <m/>
    <m/>
    <m/>
    <m/>
    <m/>
    <m/>
    <m/>
    <m/>
    <m/>
    <m/>
    <m/>
    <m/>
    <m/>
    <m/>
    <m/>
    <m/>
    <m/>
    <m/>
    <m/>
    <m/>
    <m/>
    <m/>
    <m/>
    <m/>
    <m/>
    <m/>
    <m/>
    <m/>
    <m/>
  </r>
  <r>
    <x v="0"/>
    <s v="PID"/>
    <m/>
    <s v="ABMS / DITREX PID 411102"/>
    <s v="ABMS"/>
    <m/>
    <x v="1"/>
    <s v="Cobol, Focus DB"/>
    <s v="MW-Billing"/>
    <s v="Ruben Rodriguez "/>
    <s v="Muawiah Qaimari"/>
    <s v="Lalit Bhagwat"/>
    <x v="1"/>
    <x v="9"/>
    <s v="Aug-22"/>
    <x v="0"/>
    <n v="4500"/>
    <m/>
    <m/>
    <m/>
    <m/>
    <m/>
    <m/>
    <m/>
    <m/>
    <m/>
    <n v="1500"/>
    <n v="1500"/>
    <n v="500"/>
    <m/>
    <m/>
    <m/>
    <m/>
    <m/>
    <m/>
    <m/>
    <m/>
    <m/>
    <m/>
    <m/>
    <m/>
    <m/>
    <m/>
    <m/>
    <m/>
    <m/>
    <m/>
    <m/>
    <m/>
    <m/>
    <m/>
  </r>
  <r>
    <x v="0"/>
    <s v="PID"/>
    <m/>
    <s v="PID 411900 - EOSL Secure Data Upgrade to z Protect "/>
    <s v="ACIS-BI"/>
    <m/>
    <x v="1"/>
    <s v="Cobol,Assembler,IMS-DB,IMS-DC,DB2,PL1"/>
    <s v="BRAVO-MF-Rick"/>
    <s v="Ruben Rodriguez "/>
    <s v="Muawiah Qaimari"/>
    <s v="Lalit Bhagwat"/>
    <x v="1"/>
    <x v="2"/>
    <s v="Feb-23"/>
    <x v="0"/>
    <n v="140"/>
    <m/>
    <m/>
    <m/>
    <m/>
    <m/>
    <m/>
    <m/>
    <m/>
    <m/>
    <n v="20"/>
    <s v=" "/>
    <n v="5"/>
    <n v="5"/>
    <n v="35"/>
    <n v="40"/>
    <n v="25"/>
    <n v="15"/>
    <n v="15"/>
    <m/>
    <m/>
    <m/>
    <m/>
    <m/>
    <m/>
    <m/>
    <m/>
    <m/>
    <m/>
    <m/>
    <m/>
    <m/>
    <m/>
    <m/>
    <m/>
  </r>
  <r>
    <x v="0"/>
    <s v="PID"/>
    <m/>
    <s v="PID 411900 - EOSL Secure Data Upgrade to z Protect "/>
    <s v="MODX"/>
    <m/>
    <x v="1"/>
    <s v="Cobol, IMS-DB"/>
    <s v="BRAVO-MF-Rick"/>
    <s v="Ruben Rodriguez "/>
    <s v="Muawiah Qaimari"/>
    <s v="Lalit Bhagwat"/>
    <x v="1"/>
    <x v="2"/>
    <s v="Feb-23"/>
    <x v="0"/>
    <n v="180"/>
    <m/>
    <m/>
    <m/>
    <m/>
    <m/>
    <m/>
    <m/>
    <m/>
    <m/>
    <n v="30"/>
    <s v=" "/>
    <n v="5"/>
    <n v="10"/>
    <n v="50"/>
    <n v="60"/>
    <n v="30"/>
    <n v="10"/>
    <n v="15"/>
    <m/>
    <m/>
    <m/>
    <m/>
    <m/>
    <m/>
    <m/>
    <m/>
    <m/>
    <m/>
    <m/>
    <m/>
    <m/>
    <m/>
    <m/>
    <m/>
  </r>
  <r>
    <x v="0"/>
    <s v="PID"/>
    <m/>
    <s v="PMT 504475, PID 410147, SecMod SDP SPI Data Non-Compliance SOCS"/>
    <s v="ACIS-CI"/>
    <m/>
    <x v="1"/>
    <s v="Cobol,Assembler,IMS-DB,IMS-DC,DB2"/>
    <s v="BRAVO-MF-Rick"/>
    <s v="Ruben Rodriguez "/>
    <s v="Muawiah Qaimari"/>
    <s v="Lalit Bhagwat"/>
    <x v="1"/>
    <x v="2"/>
    <s v="Feb-23"/>
    <x v="1"/>
    <n v="516"/>
    <m/>
    <m/>
    <m/>
    <m/>
    <m/>
    <m/>
    <m/>
    <m/>
    <m/>
    <n v="80"/>
    <n v="10"/>
    <n v="20"/>
    <n v="40"/>
    <n v="50"/>
    <n v="50"/>
    <n v="50"/>
    <n v="30"/>
    <n v="20"/>
    <m/>
    <m/>
    <m/>
    <m/>
    <m/>
    <m/>
    <m/>
    <m/>
    <m/>
    <m/>
    <m/>
    <m/>
    <m/>
    <m/>
    <m/>
    <m/>
  </r>
  <r>
    <x v="0"/>
    <s v="PID"/>
    <m/>
    <s v="PID 411900 - EOSL Secure Data Upgrade to z Protect "/>
    <s v="AIRS"/>
    <m/>
    <x v="1"/>
    <s v="Cobol, Assembler"/>
    <s v="MW-MF-JULIE"/>
    <s v="Ruben Rodriguez "/>
    <s v="Muawiah Qaimari"/>
    <s v="Lalit Bhagwat"/>
    <x v="1"/>
    <x v="2"/>
    <s v="Feb-23"/>
    <x v="0"/>
    <n v="1200"/>
    <m/>
    <m/>
    <m/>
    <m/>
    <m/>
    <m/>
    <m/>
    <m/>
    <m/>
    <n v="200"/>
    <n v="40"/>
    <n v="60"/>
    <n v="240"/>
    <n v="260"/>
    <n v="400"/>
    <n v="160"/>
    <n v="120"/>
    <n v="40"/>
    <m/>
    <m/>
    <m/>
    <m/>
    <m/>
    <m/>
    <m/>
    <m/>
    <m/>
    <m/>
    <m/>
    <m/>
    <m/>
    <m/>
    <m/>
    <m/>
  </r>
  <r>
    <x v="0"/>
    <s v="PID"/>
    <m/>
    <s v="PID 411900 - EOSL Secure Data Upgrade to z Protect "/>
    <s v="ACIS-ADST"/>
    <m/>
    <x v="1"/>
    <s v="Cobol, IMS-DB"/>
    <s v="MW-Billing"/>
    <s v="Ruben Rodriguez "/>
    <s v="Muawiah Qaimari"/>
    <s v="Lalit Bhagwat"/>
    <x v="1"/>
    <x v="2"/>
    <s v="Feb-23"/>
    <x v="0"/>
    <n v="1000"/>
    <m/>
    <m/>
    <m/>
    <m/>
    <m/>
    <m/>
    <m/>
    <m/>
    <m/>
    <n v="200"/>
    <n v="40"/>
    <n v="60"/>
    <n v="210"/>
    <n v="220"/>
    <n v="160"/>
    <n v="160"/>
    <n v="60"/>
    <n v="40"/>
    <m/>
    <m/>
    <m/>
    <m/>
    <m/>
    <m/>
    <m/>
    <m/>
    <m/>
    <m/>
    <m/>
    <m/>
    <m/>
    <m/>
    <m/>
    <m/>
  </r>
  <r>
    <x v="0"/>
    <s v="PID"/>
    <m/>
    <s v="IL NPA 309 overlay with NPA 861 NPA Relief"/>
    <s v="ACIS-TREATMENT&amp;CASH UPDAT"/>
    <m/>
    <x v="1"/>
    <s v="Cobol, IMS-DB"/>
    <s v="MW-Billing"/>
    <s v="Ruben Rodriguez "/>
    <s v="Muawiah Qaimari"/>
    <s v="Lalit Bhagwat"/>
    <x v="1"/>
    <x v="5"/>
    <s v="Nov-22"/>
    <x v="0"/>
    <n v="246"/>
    <m/>
    <m/>
    <m/>
    <m/>
    <m/>
    <m/>
    <m/>
    <m/>
    <m/>
    <n v="40"/>
    <n v="40"/>
    <n v="40"/>
    <n v="36"/>
    <n v="20"/>
    <n v="20"/>
    <m/>
    <m/>
    <m/>
    <m/>
    <m/>
    <m/>
    <m/>
    <m/>
    <m/>
    <m/>
    <m/>
    <m/>
    <m/>
    <m/>
    <m/>
    <m/>
    <m/>
    <m/>
    <m/>
  </r>
  <r>
    <x v="0"/>
    <s v="PID"/>
    <m/>
    <s v="IL NPA 309 overlay with NPA 861 NPA Relief"/>
    <s v="ACIS-Usage Arrangement"/>
    <m/>
    <x v="1"/>
    <s v="Cobol, IMS-DB"/>
    <s v="MW-Billing"/>
    <s v="Ruben Rodriguez "/>
    <s v="Muawiah Qaimari"/>
    <s v="Lalit Bhagwat"/>
    <x v="1"/>
    <x v="5"/>
    <s v="Nov-22"/>
    <x v="0"/>
    <n v="227"/>
    <m/>
    <m/>
    <m/>
    <m/>
    <m/>
    <m/>
    <m/>
    <m/>
    <m/>
    <n v="36"/>
    <n v="36"/>
    <n v="36"/>
    <n v="37"/>
    <n v="20"/>
    <n v="20"/>
    <m/>
    <m/>
    <m/>
    <m/>
    <m/>
    <m/>
    <m/>
    <m/>
    <m/>
    <m/>
    <m/>
    <m/>
    <m/>
    <m/>
    <m/>
    <m/>
    <m/>
    <m/>
    <m/>
  </r>
  <r>
    <x v="0"/>
    <s v="PID"/>
    <m/>
    <s v="IL NPA 309 overlay with NPA 861 NPA Relief"/>
    <s v="ACIS CBF"/>
    <m/>
    <x v="1"/>
    <s v="Cobol,IMS-DB"/>
    <s v="MW-Billing"/>
    <s v="Ruben Rodriguez "/>
    <s v="Muawiah Qaimari"/>
    <s v="Lalit Bhagwat"/>
    <x v="1"/>
    <x v="5"/>
    <s v="Nov-22"/>
    <x v="0"/>
    <n v="244"/>
    <m/>
    <m/>
    <m/>
    <m/>
    <m/>
    <m/>
    <m/>
    <m/>
    <m/>
    <n v="40"/>
    <n v="40"/>
    <n v="40"/>
    <n v="34"/>
    <n v="20"/>
    <n v="20"/>
    <m/>
    <m/>
    <m/>
    <m/>
    <m/>
    <m/>
    <m/>
    <m/>
    <m/>
    <m/>
    <m/>
    <m/>
    <m/>
    <m/>
    <m/>
    <m/>
    <m/>
    <m/>
    <m/>
  </r>
  <r>
    <x v="0"/>
    <s v="PID"/>
    <m/>
    <s v="PMT 500753 PID 401127a SecMod EOSL 7337 Finish U2L Migration CAPM"/>
    <s v="AIRS"/>
    <m/>
    <x v="1"/>
    <s v="Cobol, Assembler"/>
    <s v="MW-MF-JULIE"/>
    <s v="Ruben Rodriguez "/>
    <s v="Muawiah Qaimari"/>
    <s v="Lalit Bhagwat"/>
    <x v="1"/>
    <x v="6"/>
    <s v="Sep-22"/>
    <x v="0"/>
    <n v="80"/>
    <m/>
    <m/>
    <m/>
    <m/>
    <m/>
    <m/>
    <m/>
    <m/>
    <m/>
    <m/>
    <m/>
    <m/>
    <m/>
    <m/>
    <m/>
    <m/>
    <m/>
    <m/>
    <m/>
    <m/>
    <m/>
    <m/>
    <m/>
    <m/>
    <m/>
    <m/>
    <m/>
    <m/>
    <m/>
    <m/>
    <m/>
    <m/>
    <m/>
    <m/>
  </r>
  <r>
    <x v="0"/>
    <s v="PID"/>
    <m/>
    <s v="PMT 500753 PID 401127a SecMod EOSL 7337 Finish U2L Migration CAPM"/>
    <s v="OPNS"/>
    <m/>
    <x v="1"/>
    <s v="Cobol"/>
    <s v="MW-MF-JULIE"/>
    <s v="Ruben Rodriguez "/>
    <s v="Muawiah Qaimari"/>
    <s v="Lalit Bhagwat"/>
    <x v="1"/>
    <x v="6"/>
    <s v="Sep-22"/>
    <x v="0"/>
    <n v="80"/>
    <m/>
    <m/>
    <m/>
    <m/>
    <m/>
    <m/>
    <m/>
    <m/>
    <m/>
    <m/>
    <m/>
    <m/>
    <m/>
    <m/>
    <m/>
    <m/>
    <m/>
    <m/>
    <m/>
    <m/>
    <m/>
    <m/>
    <m/>
    <m/>
    <m/>
    <m/>
    <m/>
    <m/>
    <m/>
    <m/>
    <m/>
    <m/>
    <m/>
    <m/>
  </r>
  <r>
    <x v="0"/>
    <s v="PID"/>
    <m/>
    <s v="BDS Mainframe Modernization"/>
    <s v="ACIS-CI"/>
    <m/>
    <x v="1"/>
    <s v="Cobol,Assembler,IMS-DB,IMS-DC,DB2"/>
    <s v="BRAVO-MF-Rick"/>
    <s v="Ruben Rodriguez "/>
    <s v="Muawiah Qaimari"/>
    <s v="Lalit Bhagwat"/>
    <x v="1"/>
    <x v="4"/>
    <s v="Jul-22"/>
    <x v="0"/>
    <n v="20"/>
    <m/>
    <m/>
    <m/>
    <m/>
    <m/>
    <m/>
    <m/>
    <m/>
    <m/>
    <m/>
    <m/>
    <m/>
    <m/>
    <m/>
    <m/>
    <m/>
    <m/>
    <m/>
    <m/>
    <m/>
    <m/>
    <m/>
    <m/>
    <m/>
    <m/>
    <m/>
    <m/>
    <m/>
    <m/>
    <m/>
    <m/>
    <m/>
    <m/>
    <m/>
  </r>
  <r>
    <x v="0"/>
    <s v="PID"/>
    <n v="5"/>
    <s v="506836/412205 - OH NPA 513 overlay new NPA 283"/>
    <s v="GRP-MW-Billing"/>
    <m/>
    <x v="1"/>
    <s v="Cobol, IMS-DB"/>
    <s v="MW-Billing"/>
    <s v="Ruben Rodriguez "/>
    <s v="Muawiah Qaimari"/>
    <s v="Lalit Bhagwat"/>
    <x v="1"/>
    <x v="2"/>
    <s v="Feb-23"/>
    <x v="0"/>
    <n v="410"/>
    <m/>
    <m/>
    <m/>
    <m/>
    <m/>
    <m/>
    <m/>
    <m/>
    <m/>
    <m/>
    <s v=" "/>
    <m/>
    <m/>
    <n v="20"/>
    <n v="80"/>
    <n v="160"/>
    <n v="140"/>
    <n v="40"/>
    <m/>
    <m/>
    <m/>
    <m/>
    <m/>
    <m/>
    <m/>
    <m/>
    <m/>
    <m/>
    <m/>
    <m/>
    <m/>
    <m/>
    <m/>
    <m/>
  </r>
  <r>
    <x v="0"/>
    <s v="PID"/>
    <m/>
    <s v="410826 to update customer DB"/>
    <s v="ACIS CBF"/>
    <m/>
    <x v="1"/>
    <s v="Cobol,IMS-DB"/>
    <s v="MW-Billing"/>
    <s v="Ruben Rodriguez "/>
    <s v="Muawiah Qaimari"/>
    <s v="Lalit Bhagwat"/>
    <x v="1"/>
    <x v="18"/>
    <s v="Jun-23"/>
    <x v="1"/>
    <n v="416"/>
    <m/>
    <m/>
    <m/>
    <m/>
    <m/>
    <m/>
    <m/>
    <m/>
    <m/>
    <m/>
    <m/>
    <m/>
    <m/>
    <m/>
    <n v="80"/>
    <m/>
    <m/>
    <m/>
    <m/>
    <m/>
    <m/>
    <m/>
    <m/>
    <m/>
    <m/>
    <m/>
    <m/>
    <m/>
    <m/>
    <m/>
    <m/>
    <m/>
    <m/>
    <m/>
  </r>
  <r>
    <x v="0"/>
    <s v="PID"/>
    <m/>
    <s v="OOM630 Encryption project (SPI)"/>
    <s v="ACIS-ADST"/>
    <m/>
    <x v="1"/>
    <s v="Cobol, IMS-DB"/>
    <s v="MW-Billing"/>
    <s v="Ruben Rodriguez "/>
    <s v="Muawiah Qaimari"/>
    <s v="Lalit Bhagwat"/>
    <x v="1"/>
    <x v="18"/>
    <s v="Jun-23"/>
    <x v="1"/>
    <n v="300"/>
    <m/>
    <m/>
    <m/>
    <m/>
    <m/>
    <m/>
    <m/>
    <m/>
    <m/>
    <n v="45"/>
    <n v="45"/>
    <n v="45"/>
    <n v="45"/>
    <m/>
    <m/>
    <m/>
    <m/>
    <m/>
    <m/>
    <m/>
    <m/>
    <m/>
    <m/>
    <m/>
    <m/>
    <m/>
    <m/>
    <m/>
    <m/>
    <m/>
    <m/>
    <m/>
    <m/>
    <m/>
  </r>
  <r>
    <x v="0"/>
    <s v="PID"/>
    <m/>
    <s v="PID-405212  PMT 503393  DCC MOV 8711 ESP-CARE II"/>
    <s v="OPNS"/>
    <m/>
    <x v="1"/>
    <s v="Cobol"/>
    <s v="MW-MF-JULIE"/>
    <s v="Ruben Rodriguez "/>
    <s v="Muawiah Qaimari"/>
    <s v="Lalit Bhagwat"/>
    <x v="1"/>
    <x v="4"/>
    <s v="Jul-22"/>
    <x v="0"/>
    <n v="139"/>
    <m/>
    <m/>
    <m/>
    <m/>
    <m/>
    <m/>
    <m/>
    <m/>
    <m/>
    <n v="39"/>
    <m/>
    <m/>
    <m/>
    <m/>
    <m/>
    <m/>
    <m/>
    <m/>
    <m/>
    <m/>
    <m/>
    <m/>
    <m/>
    <m/>
    <m/>
    <m/>
    <m/>
    <m/>
    <m/>
    <m/>
    <m/>
    <m/>
    <m/>
    <m/>
  </r>
  <r>
    <x v="0"/>
    <s v="PID"/>
    <m/>
    <s v="PID 410247 Peacock Migration"/>
    <s v="OPNS"/>
    <m/>
    <x v="1"/>
    <s v="Cobol"/>
    <s v="MW-MF-JULIE"/>
    <s v="Ruben Rodriguez "/>
    <s v="Muawiah Qaimari"/>
    <s v="Lalit Bhagwat"/>
    <x v="1"/>
    <x v="5"/>
    <s v="Nov-22"/>
    <x v="0"/>
    <n v="305"/>
    <m/>
    <m/>
    <m/>
    <m/>
    <m/>
    <m/>
    <m/>
    <m/>
    <m/>
    <n v="80"/>
    <n v="80"/>
    <n v="60"/>
    <n v="60"/>
    <n v="25"/>
    <n v="20"/>
    <m/>
    <m/>
    <m/>
    <m/>
    <m/>
    <m/>
    <m/>
    <m/>
    <m/>
    <m/>
    <m/>
    <m/>
    <m/>
    <m/>
    <m/>
    <m/>
    <m/>
    <m/>
    <m/>
  </r>
  <r>
    <x v="0"/>
    <s v="PID"/>
    <m/>
    <s v="DCC RET 8716 CX0380 Tapestry"/>
    <s v="CASH MF"/>
    <m/>
    <x v="1"/>
    <s v="COBOL,DB2,IMS DB"/>
    <s v="SE-BILLING-CARE"/>
    <s v="Greg Painter"/>
    <s v="Muawiah Qaimari"/>
    <s v="Rudradeep Mandal"/>
    <x v="1"/>
    <x v="9"/>
    <s v="Aug-22"/>
    <x v="0"/>
    <n v="155"/>
    <m/>
    <m/>
    <m/>
    <m/>
    <m/>
    <m/>
    <m/>
    <m/>
    <m/>
    <n v="20"/>
    <n v="20"/>
    <m/>
    <m/>
    <m/>
    <m/>
    <m/>
    <m/>
    <m/>
    <m/>
    <m/>
    <m/>
    <m/>
    <m/>
    <m/>
    <m/>
    <m/>
    <m/>
    <m/>
    <m/>
    <m/>
    <m/>
    <m/>
    <m/>
    <m/>
  </r>
  <r>
    <x v="1"/>
    <s v="MWR"/>
    <m/>
    <s v="CLUB OOB in site T - - Analysis"/>
    <s v="CLUB"/>
    <m/>
    <x v="1"/>
    <s v="Cobol, DB2"/>
    <s v="SE-BILLING-CARE"/>
    <s v="Greg Painter"/>
    <s v="Muawiah Qaimari"/>
    <s v="Rudradeep Mandal"/>
    <x v="1"/>
    <x v="15"/>
    <s v="May-23"/>
    <x v="0"/>
    <n v="40"/>
    <m/>
    <m/>
    <m/>
    <m/>
    <m/>
    <m/>
    <m/>
    <m/>
    <m/>
    <m/>
    <m/>
    <m/>
    <n v="10"/>
    <m/>
    <m/>
    <m/>
    <m/>
    <m/>
    <m/>
    <m/>
    <m/>
    <n v="10"/>
    <n v="10"/>
    <n v="10"/>
    <n v="10"/>
    <m/>
    <m/>
    <m/>
    <m/>
    <m/>
    <m/>
    <m/>
    <m/>
    <m/>
  </r>
  <r>
    <x v="1"/>
    <s v="MWR"/>
    <m/>
    <s v="RIGA COBOL V6 issue with IGZERRE"/>
    <s v="RIGA"/>
    <m/>
    <x v="1"/>
    <s v="Cobol"/>
    <s v="SE-BILLING"/>
    <s v="Greg Painter"/>
    <s v="Muawiah Qaimari"/>
    <s v="Rudradeep Mandal"/>
    <x v="1"/>
    <x v="16"/>
    <s v="Jul-23"/>
    <x v="0"/>
    <n v="160"/>
    <m/>
    <m/>
    <m/>
    <m/>
    <m/>
    <m/>
    <m/>
    <m/>
    <m/>
    <m/>
    <m/>
    <m/>
    <m/>
    <m/>
    <s v=" "/>
    <m/>
    <m/>
    <m/>
    <m/>
    <m/>
    <m/>
    <n v="40"/>
    <n v="40"/>
    <n v="40"/>
    <n v="40"/>
    <m/>
    <m/>
    <m/>
    <m/>
    <m/>
    <m/>
    <m/>
    <m/>
    <m/>
  </r>
  <r>
    <x v="1"/>
    <s v="MWR"/>
    <m/>
    <s v="ALPHA COBOL V6 issues with IGZERRE"/>
    <s v="ALPHA"/>
    <m/>
    <x v="1"/>
    <s v="Cobol, DB2"/>
    <s v="SE-BILLING-CARE"/>
    <s v="Greg Painter"/>
    <s v="Muawiah Qaimari"/>
    <s v="Rudradeep Mandal"/>
    <x v="1"/>
    <x v="16"/>
    <s v="Jul-23"/>
    <x v="0"/>
    <n v="160"/>
    <m/>
    <m/>
    <m/>
    <m/>
    <m/>
    <m/>
    <m/>
    <m/>
    <m/>
    <m/>
    <m/>
    <m/>
    <m/>
    <m/>
    <s v=" "/>
    <m/>
    <m/>
    <m/>
    <m/>
    <m/>
    <m/>
    <n v="40"/>
    <n v="40"/>
    <n v="40"/>
    <n v="40"/>
    <m/>
    <m/>
    <m/>
    <m/>
    <m/>
    <m/>
    <m/>
    <m/>
    <m/>
  </r>
  <r>
    <x v="1"/>
    <s v="MWR"/>
    <m/>
    <s v="VERBATIM COBOL v6 issue with IGZERRE"/>
    <s v="VERBATIM"/>
    <m/>
    <x v="1"/>
    <s v="Cobol"/>
    <s v="SE-BILLING"/>
    <s v="Greg Painter"/>
    <s v="Muawiah Qaimari"/>
    <s v="Rudradeep Mandal"/>
    <x v="1"/>
    <x v="16"/>
    <s v="Jul-23"/>
    <x v="0"/>
    <n v="160"/>
    <m/>
    <m/>
    <m/>
    <m/>
    <m/>
    <m/>
    <m/>
    <m/>
    <m/>
    <m/>
    <m/>
    <m/>
    <m/>
    <m/>
    <s v=" "/>
    <m/>
    <m/>
    <m/>
    <m/>
    <m/>
    <m/>
    <n v="40"/>
    <n v="70"/>
    <n v="40"/>
    <n v="20"/>
    <m/>
    <m/>
    <m/>
    <m/>
    <m/>
    <m/>
    <m/>
    <m/>
    <m/>
  </r>
  <r>
    <x v="0"/>
    <s v="PID"/>
    <m/>
    <s v="ALPHA replace navigator with Webservices"/>
    <s v="Alpha"/>
    <m/>
    <x v="1"/>
    <s v="Cobol, DB2"/>
    <s v="SE-BILLING-CARE"/>
    <s v="Greg Painter"/>
    <s v="Muawiah Qaimari"/>
    <s v="Rudradeep Mandal"/>
    <x v="1"/>
    <x v="12"/>
    <s v="Oct-22"/>
    <x v="0"/>
    <n v="0"/>
    <m/>
    <m/>
    <m/>
    <m/>
    <m/>
    <m/>
    <n v="1000"/>
    <n v="1000"/>
    <m/>
    <n v="1000"/>
    <n v="1000"/>
    <n v="1000"/>
    <n v="1000"/>
    <n v="1000"/>
    <m/>
    <m/>
    <m/>
    <m/>
    <m/>
    <m/>
    <m/>
    <m/>
    <m/>
    <m/>
    <m/>
    <m/>
    <m/>
    <m/>
    <m/>
    <m/>
    <m/>
    <m/>
    <m/>
    <m/>
  </r>
  <r>
    <x v="0"/>
    <s v="PID"/>
    <m/>
    <s v="CR235944/RSRCS, Billing SaaS Globys - Phase 2"/>
    <s v="TAXING"/>
    <m/>
    <x v="1"/>
    <s v="Cobol, DB2"/>
    <s v="SE-BILLING-CARE"/>
    <s v="Greg Painter"/>
    <s v="Muawiah Qaimari"/>
    <s v="Rudradeep Mandal"/>
    <x v="1"/>
    <x v="5"/>
    <s v="Nov-22"/>
    <x v="0"/>
    <n v="275"/>
    <m/>
    <m/>
    <m/>
    <m/>
    <m/>
    <m/>
    <m/>
    <m/>
    <m/>
    <m/>
    <m/>
    <m/>
    <n v="100"/>
    <n v="100"/>
    <n v="75"/>
    <m/>
    <m/>
    <m/>
    <m/>
    <m/>
    <m/>
    <m/>
    <m/>
    <m/>
    <m/>
    <m/>
    <m/>
    <m/>
    <m/>
    <m/>
    <m/>
    <m/>
    <m/>
    <m/>
  </r>
  <r>
    <x v="0"/>
    <s v="PID"/>
    <m/>
    <s v="OOM654: Large Business Collections Platform Modernization"/>
    <s v="BOCRIS"/>
    <m/>
    <x v="1"/>
    <s v="Cobol, IMS-DC"/>
    <s v="SE-BILLING"/>
    <s v="Greg Painter"/>
    <s v="Muawiah Qaimari"/>
    <s v="Rudradeep Mandal"/>
    <x v="1"/>
    <x v="8"/>
    <s v="TBD"/>
    <x v="1"/>
    <n v="100"/>
    <m/>
    <m/>
    <m/>
    <m/>
    <m/>
    <m/>
    <m/>
    <m/>
    <m/>
    <m/>
    <m/>
    <m/>
    <m/>
    <m/>
    <m/>
    <m/>
    <m/>
    <m/>
    <m/>
    <m/>
    <m/>
    <m/>
    <m/>
    <m/>
    <m/>
    <m/>
    <m/>
    <m/>
    <m/>
    <m/>
    <m/>
    <m/>
    <m/>
    <m/>
  </r>
  <r>
    <x v="0"/>
    <s v="PID"/>
    <m/>
    <s v="OOM654: Large Business Collections Platform Modernization"/>
    <s v="PULL BILL"/>
    <m/>
    <x v="1"/>
    <s v="Cobol, IMS DB"/>
    <s v="SE-BILLING"/>
    <s v="Greg Painter"/>
    <s v="Muawiah Qaimari"/>
    <s v="Rudradeep Mandal"/>
    <x v="1"/>
    <x v="8"/>
    <s v="TBD"/>
    <x v="1"/>
    <n v="180"/>
    <m/>
    <m/>
    <m/>
    <m/>
    <m/>
    <m/>
    <m/>
    <m/>
    <m/>
    <m/>
    <m/>
    <m/>
    <m/>
    <m/>
    <m/>
    <m/>
    <m/>
    <m/>
    <m/>
    <m/>
    <m/>
    <m/>
    <m/>
    <m/>
    <m/>
    <m/>
    <m/>
    <m/>
    <m/>
    <m/>
    <m/>
    <m/>
    <m/>
    <m/>
  </r>
  <r>
    <x v="0"/>
    <s v="PID"/>
    <m/>
    <s v="PID 411380 EWIP (AIRS SSN Edit changes)"/>
    <s v="AIRS"/>
    <m/>
    <x v="1"/>
    <s v="Cobol, Assembler"/>
    <s v="MW-MF-JULIE"/>
    <s v="Ruben Rodriguez "/>
    <s v="Muawiah Qaimari"/>
    <s v="Lalit Bhagwat"/>
    <x v="1"/>
    <x v="5"/>
    <s v="Nov-22"/>
    <x v="0"/>
    <n v="400"/>
    <m/>
    <m/>
    <m/>
    <m/>
    <m/>
    <m/>
    <m/>
    <m/>
    <m/>
    <m/>
    <n v="20"/>
    <n v="20"/>
    <n v="160"/>
    <n v="140"/>
    <n v="20"/>
    <m/>
    <m/>
    <m/>
    <m/>
    <m/>
    <m/>
    <m/>
    <m/>
    <m/>
    <m/>
    <m/>
    <m/>
    <m/>
    <m/>
    <m/>
    <m/>
    <m/>
    <m/>
    <m/>
  </r>
  <r>
    <x v="0"/>
    <s v="PID"/>
    <m/>
    <s v="DCC MOV 8711 ASON ROS TCS"/>
    <s v="AIRS"/>
    <m/>
    <x v="1"/>
    <s v="Cobol, Assembler"/>
    <s v="MW-MF-JULIE"/>
    <s v="Ruben Rodriguez "/>
    <s v="Muawiah Qaimari"/>
    <s v="Lalit Bhagwat"/>
    <x v="1"/>
    <x v="19"/>
    <s v="Sep-23"/>
    <x v="1"/>
    <n v="40"/>
    <m/>
    <m/>
    <m/>
    <m/>
    <m/>
    <m/>
    <m/>
    <m/>
    <m/>
    <m/>
    <m/>
    <m/>
    <m/>
    <m/>
    <m/>
    <m/>
    <m/>
    <m/>
    <m/>
    <m/>
    <m/>
    <m/>
    <m/>
    <m/>
    <m/>
    <m/>
    <m/>
    <m/>
    <m/>
    <m/>
    <m/>
    <m/>
    <m/>
    <m/>
  </r>
  <r>
    <x v="1"/>
    <s v="RD"/>
    <m/>
    <s v="CR-2210-1414 RD2481 Add BAN to the CAC Exemption table"/>
    <s v="ACIS-CI"/>
    <m/>
    <x v="1"/>
    <s v="Cobol,Assembler,IMS-DB,IMS-DC,DB2"/>
    <s v="BRAVO-MF-Rick"/>
    <s v="James Radtke"/>
    <s v="Christine Moretti"/>
    <s v="Lalit Bhagwat"/>
    <x v="1"/>
    <x v="10"/>
    <s v="Nov-23"/>
    <x v="0"/>
    <n v="25"/>
    <m/>
    <m/>
    <m/>
    <m/>
    <m/>
    <m/>
    <m/>
    <m/>
    <m/>
    <m/>
    <m/>
    <m/>
    <m/>
    <m/>
    <n v="25"/>
    <m/>
    <m/>
    <m/>
    <m/>
    <m/>
    <m/>
    <m/>
    <m/>
    <m/>
    <m/>
    <m/>
    <m/>
    <m/>
    <m/>
    <m/>
    <m/>
    <m/>
    <m/>
    <m/>
  </r>
  <r>
    <x v="0"/>
    <s v="PID"/>
    <m/>
    <s v="DCC RET 8716 CX0380 Tapestry"/>
    <s v="ACCT-Interfaces Billing"/>
    <m/>
    <x v="1"/>
    <s v="Cobol"/>
    <s v="SE-BILLING-USAGE"/>
    <s v="Greg Painter"/>
    <s v="Muawiah Qaimari"/>
    <s v="Rudradeep Mandal"/>
    <x v="1"/>
    <x v="9"/>
    <s v="Aug-22"/>
    <x v="0"/>
    <n v="560"/>
    <m/>
    <m/>
    <m/>
    <m/>
    <m/>
    <m/>
    <m/>
    <m/>
    <m/>
    <n v="30"/>
    <n v="40"/>
    <m/>
    <m/>
    <m/>
    <m/>
    <m/>
    <m/>
    <m/>
    <m/>
    <m/>
    <m/>
    <m/>
    <m/>
    <m/>
    <m/>
    <m/>
    <m/>
    <m/>
    <m/>
    <m/>
    <m/>
    <m/>
    <m/>
    <m/>
  </r>
  <r>
    <x v="0"/>
    <s v="PID"/>
    <m/>
    <s v="DCC RET 8716 CX0380 Tapestry"/>
    <s v="FDB"/>
    <m/>
    <x v="1"/>
    <s v="Cobol, DB2"/>
    <s v="SE-BILLING-USAGE"/>
    <s v="Greg Painter"/>
    <s v="Muawiah Qaimari"/>
    <s v="Rudradeep Mandal"/>
    <x v="1"/>
    <x v="9"/>
    <s v="Aug-22"/>
    <x v="0"/>
    <n v="225"/>
    <m/>
    <m/>
    <m/>
    <m/>
    <m/>
    <m/>
    <m/>
    <m/>
    <m/>
    <n v="30"/>
    <n v="30"/>
    <m/>
    <m/>
    <m/>
    <m/>
    <m/>
    <m/>
    <m/>
    <m/>
    <m/>
    <m/>
    <m/>
    <m/>
    <m/>
    <m/>
    <m/>
    <m/>
    <m/>
    <m/>
    <m/>
    <m/>
    <m/>
    <m/>
    <m/>
  </r>
  <r>
    <x v="0"/>
    <s v="PID"/>
    <m/>
    <s v="DCC RET 8716 CX0380 Tapestry"/>
    <s v="CRIS-RATE-DB"/>
    <m/>
    <x v="1"/>
    <s v="Cobol, IMS-DC, IMS DB"/>
    <s v="SE-BILLING-USAGE"/>
    <s v="Greg Painter"/>
    <s v="Muawiah Qaimari"/>
    <s v="Rudradeep Mandal"/>
    <x v="1"/>
    <x v="9"/>
    <s v="Aug-22"/>
    <x v="0"/>
    <n v="270"/>
    <m/>
    <m/>
    <m/>
    <m/>
    <m/>
    <m/>
    <m/>
    <m/>
    <m/>
    <n v="30"/>
    <n v="30"/>
    <m/>
    <m/>
    <m/>
    <m/>
    <m/>
    <m/>
    <m/>
    <m/>
    <m/>
    <m/>
    <m/>
    <m/>
    <m/>
    <m/>
    <m/>
    <m/>
    <m/>
    <m/>
    <m/>
    <m/>
    <m/>
    <m/>
    <m/>
  </r>
  <r>
    <x v="0"/>
    <s v="PID"/>
    <m/>
    <s v="DCC RET 8716 CX0380 Tapestry"/>
    <s v="CRIS MP"/>
    <m/>
    <x v="1"/>
    <s v="Cobol"/>
    <s v="SE-BILLING-USAGE"/>
    <s v="Greg Painter"/>
    <s v="Muawiah Qaimari"/>
    <s v="Rudradeep Mandal"/>
    <x v="1"/>
    <x v="9"/>
    <s v="Aug-22"/>
    <x v="0"/>
    <n v="125"/>
    <m/>
    <m/>
    <m/>
    <m/>
    <m/>
    <m/>
    <m/>
    <m/>
    <m/>
    <n v="20"/>
    <n v="20"/>
    <m/>
    <m/>
    <m/>
    <m/>
    <m/>
    <m/>
    <m/>
    <m/>
    <m/>
    <m/>
    <m/>
    <m/>
    <m/>
    <m/>
    <m/>
    <m/>
    <m/>
    <m/>
    <m/>
    <m/>
    <m/>
    <m/>
    <m/>
  </r>
  <r>
    <x v="0"/>
    <s v="PID"/>
    <m/>
    <s v="DCC RET 8716 CX0380 Tapestry"/>
    <s v="CRIS-SO-UPDATE"/>
    <m/>
    <x v="1"/>
    <s v="COBOL,DB2,IMS DB"/>
    <s v="SE-BILLING-USAGE"/>
    <s v="Greg Painter"/>
    <s v="Muawiah Qaimari"/>
    <s v="Rudradeep Mandal"/>
    <x v="1"/>
    <x v="9"/>
    <s v="Aug-22"/>
    <x v="0"/>
    <n v="100"/>
    <m/>
    <m/>
    <m/>
    <m/>
    <m/>
    <m/>
    <m/>
    <m/>
    <m/>
    <n v="20"/>
    <n v="20"/>
    <m/>
    <m/>
    <m/>
    <m/>
    <m/>
    <m/>
    <m/>
    <m/>
    <m/>
    <m/>
    <m/>
    <m/>
    <m/>
    <m/>
    <m/>
    <m/>
    <m/>
    <m/>
    <m/>
    <m/>
    <m/>
    <m/>
    <m/>
  </r>
  <r>
    <x v="0"/>
    <s v="PID"/>
    <m/>
    <s v="DCC RET 8716 CX0380 Tapestry"/>
    <s v="GADB"/>
    <m/>
    <x v="1"/>
    <s v="Cobol, DB2"/>
    <s v="SE-BILLING-USAGE"/>
    <s v="Greg Painter"/>
    <s v="Muawiah Qaimari"/>
    <s v="Rudradeep Mandal"/>
    <x v="1"/>
    <x v="9"/>
    <s v="Aug-22"/>
    <x v="0"/>
    <n v="270"/>
    <m/>
    <m/>
    <m/>
    <m/>
    <m/>
    <m/>
    <m/>
    <m/>
    <m/>
    <n v="30"/>
    <n v="30"/>
    <m/>
    <m/>
    <m/>
    <m/>
    <m/>
    <m/>
    <m/>
    <m/>
    <m/>
    <m/>
    <m/>
    <m/>
    <m/>
    <m/>
    <m/>
    <m/>
    <m/>
    <m/>
    <m/>
    <m/>
    <m/>
    <m/>
    <m/>
  </r>
  <r>
    <x v="0"/>
    <s v="PID"/>
    <m/>
    <s v="DCC RET 8716 CX0380 Tapestry"/>
    <s v="MOOSA - SE"/>
    <m/>
    <x v="1"/>
    <s v="Cobol, DB2"/>
    <s v="SE-BILLING-USAGE"/>
    <s v="Greg Painter"/>
    <s v="Muawiah Qaimari"/>
    <s v="Rudradeep Mandal"/>
    <x v="1"/>
    <x v="9"/>
    <s v="Aug-22"/>
    <x v="0"/>
    <n v="270"/>
    <m/>
    <m/>
    <m/>
    <m/>
    <m/>
    <m/>
    <m/>
    <m/>
    <m/>
    <n v="30"/>
    <n v="30"/>
    <m/>
    <m/>
    <m/>
    <m/>
    <m/>
    <m/>
    <m/>
    <m/>
    <m/>
    <m/>
    <m/>
    <m/>
    <m/>
    <m/>
    <m/>
    <m/>
    <m/>
    <m/>
    <m/>
    <m/>
    <m/>
    <m/>
    <m/>
  </r>
  <r>
    <x v="0"/>
    <s v="PID"/>
    <m/>
    <s v="DCC move 8711 CBS apps"/>
    <s v="CRIS POLICIES"/>
    <m/>
    <x v="1"/>
    <s v="Cobol, IMS-DC, DB2"/>
    <s v="SE-BILLING-USAGE"/>
    <s v="Greg Painter"/>
    <s v="Muawiah Qaimari"/>
    <s v="Rudradeep Mandal"/>
    <x v="1"/>
    <x v="9"/>
    <s v="Aug-22"/>
    <x v="0"/>
    <n v="60"/>
    <m/>
    <m/>
    <m/>
    <m/>
    <m/>
    <m/>
    <m/>
    <m/>
    <m/>
    <n v="30"/>
    <n v="30"/>
    <m/>
    <m/>
    <m/>
    <m/>
    <m/>
    <m/>
    <m/>
    <m/>
    <m/>
    <m/>
    <m/>
    <m/>
    <m/>
    <m/>
    <m/>
    <m/>
    <m/>
    <m/>
    <m/>
    <m/>
    <m/>
    <m/>
    <m/>
  </r>
  <r>
    <x v="1"/>
    <s v="SMB"/>
    <m/>
    <s v="IBIS-SE C:D change"/>
    <s v="IBIS - SE"/>
    <m/>
    <x v="1"/>
    <s v="Cobol, IMS DB"/>
    <s v="SE-BILLING-USAGE"/>
    <s v="Greg Painter"/>
    <s v="Muawiah Qaimari"/>
    <s v="Rudradeep Mandal"/>
    <x v="1"/>
    <x v="4"/>
    <s v="Jul-22"/>
    <x v="0"/>
    <n v="80"/>
    <m/>
    <m/>
    <m/>
    <m/>
    <m/>
    <m/>
    <m/>
    <m/>
    <m/>
    <n v="80"/>
    <m/>
    <m/>
    <m/>
    <m/>
    <m/>
    <m/>
    <m/>
    <m/>
    <m/>
    <m/>
    <m/>
    <m/>
    <m/>
    <m/>
    <m/>
    <m/>
    <m/>
    <m/>
    <m/>
    <m/>
    <m/>
    <m/>
    <m/>
    <m/>
  </r>
  <r>
    <x v="0"/>
    <s v="PID"/>
    <m/>
    <s v="SecMod EOSL 7337 Finish U2L Migration CAPM"/>
    <s v="ACCT-Interfaces Billing"/>
    <m/>
    <x v="1"/>
    <s v="Cobol"/>
    <s v="SE-BILLING-USAGE"/>
    <s v="Greg Painter"/>
    <s v="Muawiah Qaimari"/>
    <s v="Rudradeep Mandal"/>
    <x v="1"/>
    <x v="12"/>
    <s v="Oct-22"/>
    <x v="0"/>
    <n v="100"/>
    <m/>
    <m/>
    <m/>
    <m/>
    <m/>
    <m/>
    <m/>
    <m/>
    <m/>
    <n v="10"/>
    <n v="10"/>
    <n v="30"/>
    <n v="30"/>
    <n v="20"/>
    <m/>
    <m/>
    <m/>
    <m/>
    <m/>
    <m/>
    <m/>
    <m/>
    <m/>
    <m/>
    <m/>
    <m/>
    <m/>
    <m/>
    <m/>
    <m/>
    <m/>
    <m/>
    <m/>
    <m/>
  </r>
  <r>
    <x v="0"/>
    <s v="PID"/>
    <m/>
    <s v="SecMod EOSL 7337 Finish U2L Migration CAPM"/>
    <s v="CRIS Cash-Posting"/>
    <m/>
    <x v="1"/>
    <s v="Cobol, IMS DB"/>
    <s v="SE-BILLING-USAGE"/>
    <s v="Greg Painter"/>
    <s v="Muawiah Qaimari"/>
    <s v="Rudradeep Mandal"/>
    <x v="1"/>
    <x v="12"/>
    <s v="Oct-22"/>
    <x v="0"/>
    <n v="100"/>
    <m/>
    <m/>
    <m/>
    <m/>
    <m/>
    <m/>
    <m/>
    <m/>
    <m/>
    <n v="10"/>
    <n v="10"/>
    <n v="30"/>
    <n v="30"/>
    <n v="20"/>
    <m/>
    <m/>
    <m/>
    <m/>
    <m/>
    <m/>
    <m/>
    <m/>
    <m/>
    <m/>
    <m/>
    <m/>
    <m/>
    <m/>
    <m/>
    <m/>
    <m/>
    <m/>
    <m/>
    <m/>
  </r>
  <r>
    <x v="0"/>
    <s v="PID"/>
    <m/>
    <s v="DCC RET 8716 CX0448 EMBUS ESB "/>
    <s v="CRIS POLICIES"/>
    <m/>
    <x v="1"/>
    <s v="Cobol, IMS-DC, DB2"/>
    <s v="SE-BILLING-USAGE"/>
    <s v="Greg Painter"/>
    <s v="Muawiah Qaimari"/>
    <s v="Rudradeep Mandal"/>
    <x v="1"/>
    <x v="9"/>
    <s v="Aug-22"/>
    <x v="0"/>
    <n v="80"/>
    <m/>
    <m/>
    <m/>
    <m/>
    <m/>
    <m/>
    <m/>
    <m/>
    <m/>
    <m/>
    <n v="80"/>
    <m/>
    <m/>
    <m/>
    <m/>
    <m/>
    <m/>
    <m/>
    <m/>
    <m/>
    <m/>
    <m/>
    <m/>
    <m/>
    <m/>
    <m/>
    <m/>
    <m/>
    <m/>
    <m/>
    <m/>
    <m/>
    <m/>
    <m/>
  </r>
  <r>
    <x v="0"/>
    <s v="PID"/>
    <m/>
    <s v="Privacy CCPA Mapping and Tagging Refresh"/>
    <s v="ACCT-Interfaces Billing"/>
    <m/>
    <x v="1"/>
    <s v="Cobol"/>
    <s v="SE-BILLING-USAGE"/>
    <s v="Greg Painter"/>
    <s v="Muawiah Qaimari"/>
    <s v="Rudradeep Mandal"/>
    <x v="1"/>
    <x v="1"/>
    <s v="Dec-22"/>
    <x v="1"/>
    <m/>
    <m/>
    <m/>
    <m/>
    <m/>
    <m/>
    <m/>
    <m/>
    <m/>
    <m/>
    <m/>
    <m/>
    <m/>
    <n v="20"/>
    <n v="20"/>
    <n v="20"/>
    <m/>
    <m/>
    <m/>
    <m/>
    <m/>
    <m/>
    <m/>
    <m/>
    <m/>
    <m/>
    <m/>
    <m/>
    <m/>
    <m/>
    <m/>
    <m/>
    <m/>
    <m/>
    <m/>
  </r>
  <r>
    <x v="0"/>
    <s v="PID"/>
    <m/>
    <s v="Privacy CCPA Mapping and Tagging Refresh"/>
    <s v="CRIS POLICIES"/>
    <m/>
    <x v="1"/>
    <s v="Cobol, IMS-DC, DB2"/>
    <s v="SE-BILLING-USAGE"/>
    <s v="Greg Painter"/>
    <s v="Muawiah Qaimari"/>
    <s v="Rudradeep Mandal"/>
    <x v="1"/>
    <x v="1"/>
    <s v="Dec-22"/>
    <x v="1"/>
    <m/>
    <m/>
    <m/>
    <m/>
    <m/>
    <m/>
    <m/>
    <m/>
    <m/>
    <m/>
    <m/>
    <m/>
    <m/>
    <n v="20"/>
    <n v="20"/>
    <n v="20"/>
    <m/>
    <m/>
    <m/>
    <m/>
    <m/>
    <m/>
    <m/>
    <m/>
    <m/>
    <m/>
    <m/>
    <m/>
    <m/>
    <m/>
    <m/>
    <m/>
    <m/>
    <m/>
    <m/>
  </r>
  <r>
    <x v="0"/>
    <s v="PID"/>
    <m/>
    <s v="Privacy CCPA Mapping and Tagging Refresh"/>
    <s v="MOBI"/>
    <m/>
    <x v="1"/>
    <s v="Cobol, DB2, IMS DC"/>
    <s v="SE-BILLING-USAGE"/>
    <s v="Greg Painter"/>
    <s v="Muawiah Qaimari"/>
    <s v="Rudradeep Mandal"/>
    <x v="1"/>
    <x v="1"/>
    <s v="Dec-22"/>
    <x v="1"/>
    <m/>
    <m/>
    <m/>
    <m/>
    <m/>
    <m/>
    <m/>
    <m/>
    <m/>
    <m/>
    <m/>
    <m/>
    <m/>
    <n v="50"/>
    <n v="50"/>
    <n v="100"/>
    <m/>
    <m/>
    <m/>
    <m/>
    <m/>
    <m/>
    <m/>
    <m/>
    <m/>
    <m/>
    <m/>
    <m/>
    <m/>
    <m/>
    <m/>
    <m/>
    <m/>
    <m/>
    <m/>
  </r>
  <r>
    <x v="1"/>
    <s v="Application Support"/>
    <n v="27"/>
    <s v="Job Abends analysis and recovery"/>
    <s v="GRP-SE-BILLING-USAGE"/>
    <m/>
    <x v="1"/>
    <s v="Cobol, DB2, IMS DB"/>
    <s v="SE-BILLING-USAGE"/>
    <s v="Greg Painter"/>
    <s v="Muawiah Qaimari"/>
    <s v="Rudradeep Mandal"/>
    <x v="1"/>
    <x v="0"/>
    <s v="Ongoing"/>
    <x v="0"/>
    <m/>
    <n v="100"/>
    <n v="100"/>
    <n v="250"/>
    <n v="250"/>
    <n v="250"/>
    <n v="250"/>
    <n v="250"/>
    <m/>
    <m/>
    <m/>
    <m/>
    <m/>
    <m/>
    <m/>
    <n v="90"/>
    <n v="90"/>
    <n v="80"/>
    <n v="80"/>
    <n v="80"/>
    <n v="80"/>
    <n v="80"/>
    <n v="80"/>
    <n v="80"/>
    <n v="80"/>
    <n v="80"/>
    <n v="80"/>
    <n v="80"/>
    <n v="80"/>
    <m/>
    <m/>
    <m/>
    <m/>
    <m/>
    <m/>
  </r>
  <r>
    <x v="1"/>
    <s v="Client Queries"/>
    <n v="27"/>
    <s v="Interfacing application queries. Initial Analysis for MWR, PID, SMB, RD"/>
    <s v="GRP-SE-BILLING-USAGE"/>
    <m/>
    <x v="1"/>
    <s v="Cobol, DB2, IMS DB"/>
    <s v="SE-BILLING-USAGE"/>
    <s v="Greg Painter"/>
    <s v="Muawiah Qaimari"/>
    <s v="Rudradeep Mandal"/>
    <x v="1"/>
    <x v="0"/>
    <s v="Ongoing"/>
    <x v="0"/>
    <m/>
    <n v="60"/>
    <n v="60"/>
    <n v="100"/>
    <n v="100"/>
    <n v="100"/>
    <n v="100"/>
    <n v="100"/>
    <m/>
    <m/>
    <m/>
    <m/>
    <m/>
    <m/>
    <m/>
    <n v="5"/>
    <n v="8"/>
    <n v="60"/>
    <n v="60"/>
    <n v="60"/>
    <n v="60"/>
    <n v="60"/>
    <n v="60"/>
    <n v="60"/>
    <n v="60"/>
    <n v="60"/>
    <n v="60"/>
    <n v="60"/>
    <n v="60"/>
    <m/>
    <m/>
    <m/>
    <m/>
    <m/>
    <m/>
  </r>
  <r>
    <x v="1"/>
    <s v="Compliance"/>
    <n v="27"/>
    <s v="Monthly &amp; quarterly reports activities, Compliance Activities"/>
    <s v="GRP-SE-BILLING-USAGE"/>
    <m/>
    <x v="1"/>
    <s v="Cobol, DB2, IMS DB"/>
    <s v="SE-BILLING-USAGE"/>
    <s v="Greg Painter"/>
    <s v="Muawiah Qaimari"/>
    <s v="Rudradeep Mandal"/>
    <x v="1"/>
    <x v="0"/>
    <s v="Ongoing"/>
    <x v="0"/>
    <m/>
    <n v="20"/>
    <n v="20"/>
    <n v="150"/>
    <n v="150"/>
    <n v="150"/>
    <n v="150"/>
    <n v="150"/>
    <n v="8"/>
    <m/>
    <n v="8"/>
    <n v="400"/>
    <n v="400"/>
    <n v="400"/>
    <n v="400"/>
    <n v="45"/>
    <n v="45"/>
    <n v="30"/>
    <n v="30"/>
    <n v="30"/>
    <n v="30"/>
    <n v="30"/>
    <n v="90"/>
    <n v="90"/>
    <n v="90"/>
    <n v="90"/>
    <n v="90"/>
    <n v="90"/>
    <n v="90"/>
    <m/>
    <m/>
    <m/>
    <m/>
    <m/>
    <m/>
  </r>
  <r>
    <x v="0"/>
    <s v="PID"/>
    <m/>
    <s v="Replace Securedata"/>
    <s v="ACCT-Interfaces Billing"/>
    <m/>
    <x v="1"/>
    <s v="Cobol"/>
    <s v="SE-BILLING-USAGE"/>
    <s v="Greg Painter"/>
    <s v="Muawiah Qaimari"/>
    <s v="Rudradeep Mandal"/>
    <x v="1"/>
    <x v="2"/>
    <s v="Feb-23"/>
    <x v="0"/>
    <m/>
    <m/>
    <m/>
    <m/>
    <m/>
    <m/>
    <m/>
    <m/>
    <m/>
    <m/>
    <n v="100"/>
    <m/>
    <n v="80"/>
    <n v="100"/>
    <n v="110"/>
    <n v="30"/>
    <n v="10"/>
    <n v="30"/>
    <n v="10"/>
    <n v="20"/>
    <m/>
    <m/>
    <m/>
    <m/>
    <m/>
    <m/>
    <m/>
    <m/>
    <m/>
    <m/>
    <m/>
    <m/>
    <m/>
    <m/>
    <m/>
  </r>
  <r>
    <x v="0"/>
    <s v="PID"/>
    <m/>
    <s v="Replace Securedata"/>
    <s v="CRIS-SO-UPDATE"/>
    <m/>
    <x v="1"/>
    <s v="COBOL,DB2,IMS DB"/>
    <s v="SE-BILLING-USAGE"/>
    <s v="Greg Painter"/>
    <s v="Muawiah Qaimari"/>
    <s v="Rudradeep Mandal"/>
    <x v="1"/>
    <x v="2"/>
    <s v="Feb-23"/>
    <x v="0"/>
    <m/>
    <m/>
    <m/>
    <m/>
    <m/>
    <m/>
    <m/>
    <m/>
    <m/>
    <m/>
    <n v="100"/>
    <m/>
    <n v="80"/>
    <n v="100"/>
    <n v="110"/>
    <n v="30"/>
    <n v="10"/>
    <n v="30"/>
    <n v="10"/>
    <n v="20"/>
    <m/>
    <m/>
    <m/>
    <m/>
    <m/>
    <m/>
    <m/>
    <m/>
    <m/>
    <m/>
    <m/>
    <m/>
    <m/>
    <m/>
    <m/>
  </r>
  <r>
    <x v="0"/>
    <s v="PID"/>
    <m/>
    <s v="Replace Securedata"/>
    <s v="CRIS Misc. Input"/>
    <m/>
    <x v="1"/>
    <s v="COBOL,DB2,IMS DB"/>
    <s v="SE-BILLING-USAGE"/>
    <s v="Greg Painter"/>
    <s v="Muawiah Qaimari"/>
    <s v="Rudradeep Mandal"/>
    <x v="1"/>
    <x v="2"/>
    <s v="Feb-23"/>
    <x v="0"/>
    <m/>
    <m/>
    <m/>
    <m/>
    <m/>
    <m/>
    <m/>
    <m/>
    <m/>
    <m/>
    <n v="100"/>
    <m/>
    <n v="80"/>
    <n v="100"/>
    <n v="110"/>
    <n v="30"/>
    <n v="10"/>
    <n v="30"/>
    <n v="10"/>
    <n v="20"/>
    <m/>
    <m/>
    <m/>
    <m/>
    <m/>
    <m/>
    <m/>
    <m/>
    <m/>
    <m/>
    <m/>
    <m/>
    <m/>
    <m/>
    <m/>
  </r>
  <r>
    <x v="0"/>
    <s v="PID"/>
    <m/>
    <s v="Replace Securedata"/>
    <s v="MOBI"/>
    <m/>
    <x v="1"/>
    <s v="Cobol, DB2, IMS DC"/>
    <s v="SE-BILLING-USAGE"/>
    <s v="Greg Painter"/>
    <s v="Muawiah Qaimari"/>
    <s v="Rudradeep Mandal"/>
    <x v="1"/>
    <x v="2"/>
    <s v="Feb-23"/>
    <x v="0"/>
    <m/>
    <m/>
    <m/>
    <m/>
    <m/>
    <m/>
    <m/>
    <m/>
    <m/>
    <m/>
    <n v="100"/>
    <m/>
    <n v="80"/>
    <n v="100"/>
    <n v="110"/>
    <n v="30"/>
    <n v="10"/>
    <n v="30"/>
    <n v="10"/>
    <n v="20"/>
    <m/>
    <m/>
    <m/>
    <m/>
    <m/>
    <m/>
    <m/>
    <m/>
    <m/>
    <m/>
    <m/>
    <m/>
    <m/>
    <m/>
    <m/>
  </r>
  <r>
    <x v="0"/>
    <s v="PID"/>
    <m/>
    <s v="Replace Securedata"/>
    <s v="CRIS POLICIES"/>
    <m/>
    <x v="1"/>
    <s v="Cobol, IMS-DC, DB2"/>
    <s v="SE-BILLING-USAGE"/>
    <s v="Greg Painter"/>
    <s v="Muawiah Qaimari"/>
    <s v="Rudradeep Mandal"/>
    <x v="1"/>
    <x v="2"/>
    <s v="Feb-23"/>
    <x v="0"/>
    <m/>
    <m/>
    <m/>
    <m/>
    <m/>
    <m/>
    <m/>
    <m/>
    <m/>
    <m/>
    <n v="100"/>
    <m/>
    <n v="80"/>
    <n v="100"/>
    <n v="110"/>
    <n v="30"/>
    <n v="10"/>
    <n v="30"/>
    <n v="10"/>
    <n v="20"/>
    <m/>
    <m/>
    <m/>
    <m/>
    <m/>
    <m/>
    <m/>
    <m/>
    <m/>
    <m/>
    <m/>
    <m/>
    <m/>
    <m/>
    <m/>
  </r>
  <r>
    <x v="1"/>
    <s v="MWR"/>
    <m/>
    <s v="CMDS - determine sequence issue MD30A01"/>
    <s v="CMDS HQ"/>
    <m/>
    <x v="1"/>
    <s v="Cobol"/>
    <s v="SE-BILLING-USAGE"/>
    <s v="Greg Painter"/>
    <s v="Muawiah Qaimari"/>
    <s v="Rudradeep Mandal"/>
    <x v="1"/>
    <x v="3"/>
    <s v="On hold"/>
    <x v="1"/>
    <n v="300"/>
    <m/>
    <m/>
    <m/>
    <m/>
    <m/>
    <m/>
    <m/>
    <m/>
    <m/>
    <n v="150"/>
    <n v="150"/>
    <m/>
    <m/>
    <m/>
    <m/>
    <m/>
    <m/>
    <m/>
    <m/>
    <m/>
    <m/>
    <m/>
    <m/>
    <m/>
    <m/>
    <m/>
    <m/>
    <m/>
    <m/>
    <m/>
    <m/>
    <m/>
    <m/>
    <m/>
  </r>
  <r>
    <x v="0"/>
    <s v="PID"/>
    <m/>
    <s v="SECMOD SDP SPI in text field"/>
    <s v="CRIS-STUDIES"/>
    <m/>
    <x v="1"/>
    <s v="Cobol, DB2"/>
    <s v="SE-BILLING-USAGE"/>
    <s v="Greg Painter"/>
    <s v="Muawiah Qaimari"/>
    <s v="Rudradeep Mandal"/>
    <x v="1"/>
    <x v="21"/>
    <s v="Feb-24"/>
    <x v="1"/>
    <n v="500"/>
    <m/>
    <m/>
    <m/>
    <m/>
    <m/>
    <m/>
    <m/>
    <m/>
    <m/>
    <m/>
    <m/>
    <m/>
    <m/>
    <m/>
    <m/>
    <m/>
    <m/>
    <m/>
    <m/>
    <m/>
    <m/>
    <m/>
    <m/>
    <m/>
    <s v=" "/>
    <n v="100"/>
    <n v="100"/>
    <n v="100"/>
    <n v="100"/>
    <n v="100"/>
    <m/>
    <m/>
    <m/>
    <m/>
  </r>
  <r>
    <x v="0"/>
    <s v="PID"/>
    <m/>
    <s v="SECMOD SDP SPI in text field"/>
    <s v="MOBI"/>
    <m/>
    <x v="1"/>
    <s v="Cobol, DB2, IMS DC"/>
    <s v="SE-BILLING-USAGE"/>
    <s v="Greg Painter"/>
    <s v="Muawiah Qaimari"/>
    <s v="Rudradeep Mandal"/>
    <x v="1"/>
    <x v="21"/>
    <s v="Feb-24"/>
    <x v="1"/>
    <n v="500"/>
    <m/>
    <m/>
    <m/>
    <m/>
    <m/>
    <m/>
    <m/>
    <m/>
    <m/>
    <m/>
    <m/>
    <m/>
    <m/>
    <m/>
    <m/>
    <m/>
    <m/>
    <m/>
    <m/>
    <m/>
    <m/>
    <m/>
    <m/>
    <m/>
    <m/>
    <n v="100"/>
    <n v="100"/>
    <n v="100"/>
    <n v="100"/>
    <n v="100"/>
    <m/>
    <m/>
    <m/>
    <m/>
  </r>
  <r>
    <x v="0"/>
    <s v="PID"/>
    <m/>
    <s v="DS1 DS3 24-36 month for existing longer trm contracts - FED Gov needing longer contracts"/>
    <s v="CRIS-RATE-DB"/>
    <m/>
    <x v="1"/>
    <s v="Cobol, IMS-DC, IMS DB"/>
    <s v="SE-BILLING-USAGE"/>
    <s v="Greg Painter"/>
    <s v="Muawiah Qaimari"/>
    <s v="Rudradeep Mandal"/>
    <x v="1"/>
    <x v="8"/>
    <s v="TBD"/>
    <x v="1"/>
    <n v="100"/>
    <m/>
    <m/>
    <m/>
    <m/>
    <m/>
    <m/>
    <m/>
    <m/>
    <m/>
    <m/>
    <m/>
    <m/>
    <m/>
    <m/>
    <m/>
    <m/>
    <m/>
    <m/>
    <m/>
    <m/>
    <m/>
    <m/>
    <m/>
    <m/>
    <m/>
    <m/>
    <m/>
    <m/>
    <m/>
    <m/>
    <m/>
    <m/>
    <m/>
    <m/>
  </r>
  <r>
    <x v="0"/>
    <s v="PID"/>
    <m/>
    <s v="DS1 DS3 24-36 month for existing longer trm contracts - FED Gov needing longer contracts"/>
    <s v="CRIS-SO-UPDATE"/>
    <m/>
    <x v="1"/>
    <s v="COBOL,DB2,IMS DB"/>
    <s v="SE-BILLING-USAGE"/>
    <s v="Greg Painter"/>
    <s v="Muawiah Qaimari"/>
    <s v="Rudradeep Mandal"/>
    <x v="1"/>
    <x v="8"/>
    <s v="TBD"/>
    <x v="1"/>
    <n v="100"/>
    <m/>
    <m/>
    <m/>
    <m/>
    <m/>
    <m/>
    <m/>
    <m/>
    <m/>
    <m/>
    <m/>
    <m/>
    <m/>
    <m/>
    <m/>
    <m/>
    <m/>
    <m/>
    <m/>
    <m/>
    <m/>
    <m/>
    <m/>
    <m/>
    <m/>
    <m/>
    <m/>
    <m/>
    <m/>
    <m/>
    <m/>
    <m/>
    <m/>
    <m/>
  </r>
  <r>
    <x v="0"/>
    <s v="PID"/>
    <m/>
    <s v="SecMod SDP SPI in text field MAGTAPE"/>
    <s v="CRIS DATA CONV"/>
    <m/>
    <x v="1"/>
    <s v="Cobol, IMS DB"/>
    <s v="SE-BILLING-USAGE"/>
    <s v="Greg Painter"/>
    <s v="Muawiah Qaimari"/>
    <s v="Rudradeep Mandal"/>
    <x v="1"/>
    <x v="21"/>
    <s v="Feb-24"/>
    <x v="1"/>
    <n v="1035"/>
    <m/>
    <m/>
    <m/>
    <m/>
    <m/>
    <m/>
    <m/>
    <m/>
    <m/>
    <m/>
    <m/>
    <m/>
    <m/>
    <m/>
    <m/>
    <m/>
    <m/>
    <m/>
    <m/>
    <m/>
    <m/>
    <m/>
    <m/>
    <n v="35"/>
    <n v="200"/>
    <n v="200"/>
    <n v="100"/>
    <n v="200"/>
    <n v="200"/>
    <n v="100"/>
    <m/>
    <m/>
    <m/>
    <m/>
  </r>
  <r>
    <x v="0"/>
    <s v="PID"/>
    <m/>
    <s v="SecMod SDP SPI in text field MAGTAPE"/>
    <s v="CRIS-SO-UPDATE"/>
    <m/>
    <x v="1"/>
    <s v="COBOL,DB2,IMS DB"/>
    <s v="SE-BILLING-USAGE"/>
    <s v="Greg Painter"/>
    <s v="Muawiah Qaimari"/>
    <s v="Rudradeep Mandal"/>
    <x v="1"/>
    <x v="21"/>
    <s v="Feb-24"/>
    <x v="1"/>
    <n v="120"/>
    <m/>
    <m/>
    <m/>
    <m/>
    <m/>
    <m/>
    <m/>
    <m/>
    <m/>
    <m/>
    <m/>
    <m/>
    <m/>
    <m/>
    <m/>
    <m/>
    <m/>
    <m/>
    <m/>
    <m/>
    <m/>
    <m/>
    <m/>
    <m/>
    <m/>
    <m/>
    <m/>
    <m/>
    <n v="40"/>
    <n v="80"/>
    <m/>
    <m/>
    <m/>
    <m/>
  </r>
  <r>
    <x v="0"/>
    <s v="PID"/>
    <m/>
    <s v="SecMod SDP SPI in text field MAGTAPE"/>
    <s v="CRIS POLICIES"/>
    <m/>
    <x v="1"/>
    <s v="Cobol, IMS-DC, DB2"/>
    <s v="SE-BILLING-USAGE"/>
    <s v="Greg Painter"/>
    <s v="Muawiah Qaimari"/>
    <s v="Rudradeep Mandal"/>
    <x v="1"/>
    <x v="21"/>
    <s v="Feb-24"/>
    <x v="1"/>
    <n v="150"/>
    <m/>
    <m/>
    <m/>
    <m/>
    <m/>
    <m/>
    <m/>
    <m/>
    <m/>
    <m/>
    <m/>
    <m/>
    <m/>
    <m/>
    <m/>
    <m/>
    <m/>
    <m/>
    <m/>
    <m/>
    <m/>
    <m/>
    <m/>
    <m/>
    <m/>
    <m/>
    <n v="30"/>
    <n v="40"/>
    <n v="40"/>
    <n v="40"/>
    <m/>
    <m/>
    <m/>
    <m/>
  </r>
  <r>
    <x v="0"/>
    <s v="PID"/>
    <m/>
    <s v="OOM654: Large Business Collections Platform Modernization"/>
    <s v="CRIS DATA CONV"/>
    <m/>
    <x v="1"/>
    <s v="Cobol, IMS DB"/>
    <s v="SE-BILLING-USAGE"/>
    <s v="Greg Painter"/>
    <s v="Muawiah Qaimari"/>
    <s v="Rudradeep Mandal"/>
    <x v="1"/>
    <x v="8"/>
    <s v="TBD"/>
    <x v="1"/>
    <n v="730"/>
    <m/>
    <m/>
    <m/>
    <m/>
    <m/>
    <m/>
    <m/>
    <m/>
    <m/>
    <m/>
    <m/>
    <m/>
    <m/>
    <m/>
    <m/>
    <m/>
    <m/>
    <m/>
    <m/>
    <m/>
    <m/>
    <m/>
    <m/>
    <m/>
    <m/>
    <m/>
    <m/>
    <m/>
    <m/>
    <m/>
    <m/>
    <m/>
    <m/>
    <m/>
  </r>
  <r>
    <x v="1"/>
    <s v="Cloud Tasks"/>
    <m/>
    <s v="GI upgrade, VM upgrade, DB VM patching, CRO"/>
    <s v="ETM"/>
    <m/>
    <x v="0"/>
    <s v="Java"/>
    <s v="MR-ETM-eDocs"/>
    <s v="Greg Painter"/>
    <s v="Muawiah Qaimari"/>
    <s v="Rudradeep Mandal"/>
    <x v="1"/>
    <x v="0"/>
    <s v="Ongoing"/>
    <x v="0"/>
    <m/>
    <m/>
    <m/>
    <m/>
    <m/>
    <m/>
    <m/>
    <m/>
    <m/>
    <m/>
    <m/>
    <n v="180"/>
    <n v="180"/>
    <n v="180"/>
    <n v="180"/>
    <n v="180"/>
    <n v="180"/>
    <n v="90"/>
    <n v="25"/>
    <n v="25"/>
    <n v="25"/>
    <n v="25"/>
    <n v="25"/>
    <n v="25"/>
    <n v="25"/>
    <n v="25"/>
    <n v="25"/>
    <n v="25"/>
    <n v="25"/>
    <m/>
    <m/>
    <m/>
    <m/>
    <m/>
    <m/>
  </r>
  <r>
    <x v="1"/>
    <s v="Application Support"/>
    <m/>
    <s v="ST Activities on ETM (Weekly, Monthly, Release related) - Monthly - 8 Task(50 hours), Weekly - 3(10 Hours), Release- 19 task(30/month)"/>
    <s v="ETM"/>
    <m/>
    <x v="0"/>
    <s v="Java"/>
    <s v="MR-ETM-eDocs"/>
    <s v="Greg Painter"/>
    <s v="Muawiah Qaimari"/>
    <s v="Rudradeep Mandal"/>
    <x v="1"/>
    <x v="0"/>
    <s v="Ongoing"/>
    <x v="0"/>
    <m/>
    <m/>
    <m/>
    <m/>
    <m/>
    <m/>
    <m/>
    <m/>
    <m/>
    <m/>
    <m/>
    <n v="90"/>
    <n v="90"/>
    <n v="90"/>
    <n v="90"/>
    <n v="90"/>
    <n v="90"/>
    <n v="90"/>
    <n v="90"/>
    <n v="90"/>
    <n v="90"/>
    <n v="90"/>
    <n v="90"/>
    <n v="90"/>
    <n v="90"/>
    <n v="90"/>
    <n v="90"/>
    <n v="90"/>
    <n v="90"/>
    <m/>
    <m/>
    <m/>
    <m/>
    <m/>
    <m/>
  </r>
  <r>
    <x v="1"/>
    <s v="SMB"/>
    <n v="1"/>
    <s v="SMB 1977746 - OLCM-SE Vulnerability Fix - Weblogic Upgrade"/>
    <s v="OMS - SE"/>
    <m/>
    <x v="0"/>
    <s v="Java"/>
    <s v="Freedom Java Apps"/>
    <s v="Greg Painter"/>
    <s v="Muawiah Qaimari"/>
    <s v="Ashish Bartwal"/>
    <x v="4"/>
    <x v="9"/>
    <s v="Aug-22"/>
    <x v="0"/>
    <n v="275"/>
    <m/>
    <m/>
    <m/>
    <m/>
    <m/>
    <m/>
    <m/>
    <m/>
    <m/>
    <m/>
    <n v="200"/>
    <n v="75"/>
    <m/>
    <m/>
    <m/>
    <m/>
    <m/>
    <m/>
    <m/>
    <m/>
    <m/>
    <m/>
    <m/>
    <m/>
    <m/>
    <m/>
    <m/>
    <m/>
    <m/>
    <m/>
    <m/>
    <m/>
    <m/>
    <m/>
  </r>
  <r>
    <x v="1"/>
    <s v="MWR"/>
    <n v="1"/>
    <s v="MWR 2001760  - OLCM SQL Injection Vulnerability (Critical) fix"/>
    <s v="OMS - SE"/>
    <m/>
    <x v="0"/>
    <s v="Java"/>
    <s v="Freedom Java Apps"/>
    <s v="Greg Painter"/>
    <s v="Muawiah Qaimari"/>
    <s v="Ashish Bartwal"/>
    <x v="4"/>
    <x v="6"/>
    <s v="Sep-22"/>
    <x v="0"/>
    <n v="30"/>
    <m/>
    <m/>
    <m/>
    <m/>
    <m/>
    <m/>
    <m/>
    <m/>
    <m/>
    <m/>
    <m/>
    <m/>
    <n v="30"/>
    <m/>
    <m/>
    <m/>
    <m/>
    <m/>
    <m/>
    <m/>
    <m/>
    <m/>
    <m/>
    <m/>
    <m/>
    <m/>
    <m/>
    <m/>
    <m/>
    <m/>
    <m/>
    <m/>
    <m/>
    <m/>
  </r>
  <r>
    <x v="1"/>
    <s v="MWR"/>
    <n v="1"/>
    <s v="MWR 2002007 - CASH GI Upgrade &amp; Checksum mailx Implementation "/>
    <s v="CASH"/>
    <m/>
    <x v="0"/>
    <s v=".NET"/>
    <s v="Freedom DotNet-MQ"/>
    <s v="Greg Painter"/>
    <s v="Muawiah Qaimari"/>
    <s v="Darsha Naik"/>
    <x v="4"/>
    <x v="6"/>
    <s v="Sep-22"/>
    <x v="0"/>
    <n v="30"/>
    <m/>
    <m/>
    <m/>
    <m/>
    <m/>
    <m/>
    <m/>
    <m/>
    <m/>
    <m/>
    <m/>
    <m/>
    <n v="30"/>
    <m/>
    <m/>
    <m/>
    <m/>
    <m/>
    <m/>
    <m/>
    <m/>
    <m/>
    <m/>
    <m/>
    <m/>
    <m/>
    <m/>
    <m/>
    <m/>
    <m/>
    <m/>
    <m/>
    <m/>
    <m/>
  </r>
  <r>
    <x v="1"/>
    <s v="Mech ID/Password CRs"/>
    <n v="1"/>
    <s v="MWR 2002008 - VDD MECHID Password renewal - m01528 (NPRD) &amp; m01032 (PROD)"/>
    <s v="VDD"/>
    <m/>
    <x v="0"/>
    <s v="C, C++"/>
    <s v="Freedom CPP Apps"/>
    <s v="Greg Painter"/>
    <s v="Muawiah Qaimari"/>
    <s v="Ashish Bartwal"/>
    <x v="4"/>
    <x v="12"/>
    <s v="Oct-22"/>
    <x v="0"/>
    <n v="50"/>
    <m/>
    <m/>
    <m/>
    <m/>
    <m/>
    <m/>
    <m/>
    <m/>
    <m/>
    <m/>
    <m/>
    <m/>
    <n v="30"/>
    <n v="20"/>
    <m/>
    <m/>
    <m/>
    <m/>
    <m/>
    <m/>
    <m/>
    <m/>
    <m/>
    <m/>
    <m/>
    <m/>
    <m/>
    <m/>
    <m/>
    <m/>
    <m/>
    <m/>
    <m/>
    <m/>
  </r>
  <r>
    <x v="1"/>
    <s v="MWR"/>
    <n v="1"/>
    <s v="MWR 2003313 - VDD (16403) Month End File Processing Automation"/>
    <s v="VDD"/>
    <m/>
    <x v="0"/>
    <s v="C, C++"/>
    <s v="Freedom CPP Apps"/>
    <s v="Greg Painter"/>
    <s v="Muawiah Qaimari"/>
    <s v="Ashish Bartwal"/>
    <x v="4"/>
    <x v="12"/>
    <s v="Oct-22"/>
    <x v="0"/>
    <n v="50"/>
    <m/>
    <m/>
    <m/>
    <m/>
    <m/>
    <m/>
    <m/>
    <m/>
    <m/>
    <m/>
    <m/>
    <m/>
    <n v="40"/>
    <n v="10"/>
    <m/>
    <m/>
    <m/>
    <m/>
    <m/>
    <m/>
    <m/>
    <m/>
    <m/>
    <m/>
    <m/>
    <m/>
    <m/>
    <m/>
    <m/>
    <m/>
    <m/>
    <m/>
    <m/>
    <m/>
  </r>
  <r>
    <x v="1"/>
    <s v="MWR"/>
    <n v="1"/>
    <s v="MWR 2006158 - VDD Astra Vulnerability Fixes - VDD - Installation of Missing agent for Prod Jump VM"/>
    <s v="VDD"/>
    <m/>
    <x v="0"/>
    <s v="C, C++"/>
    <s v="Freedom CPP Apps"/>
    <s v="Greg Painter"/>
    <s v="Muawiah Qaimari"/>
    <s v="Ashish Bartwal"/>
    <x v="4"/>
    <x v="12"/>
    <s v="Oct-22"/>
    <x v="0"/>
    <n v="50"/>
    <m/>
    <m/>
    <m/>
    <m/>
    <m/>
    <m/>
    <m/>
    <m/>
    <m/>
    <m/>
    <m/>
    <m/>
    <n v="40"/>
    <n v="10"/>
    <m/>
    <m/>
    <m/>
    <m/>
    <m/>
    <m/>
    <m/>
    <m/>
    <m/>
    <m/>
    <m/>
    <m/>
    <m/>
    <m/>
    <m/>
    <m/>
    <m/>
    <m/>
    <m/>
    <m/>
  </r>
  <r>
    <x v="1"/>
    <s v="Mech ID/Password CRs"/>
    <n v="1"/>
    <s v="MWR 2002009 - LECSIS MECHID Password renewal - m01943 (NPRD) &amp; m01098 (PROD) "/>
    <s v="LECSIS"/>
    <m/>
    <x v="0"/>
    <s v="SmallTalk, Gemstone"/>
    <s v="Freedom Java Apps"/>
    <s v="Greg Painter"/>
    <s v="Muawiah Qaimari"/>
    <s v="Ashish Bartwal"/>
    <x v="4"/>
    <x v="12"/>
    <s v="Oct-22"/>
    <x v="0"/>
    <n v="50"/>
    <m/>
    <m/>
    <m/>
    <m/>
    <m/>
    <m/>
    <m/>
    <m/>
    <m/>
    <m/>
    <m/>
    <m/>
    <n v="40"/>
    <n v="10"/>
    <m/>
    <m/>
    <m/>
    <m/>
    <m/>
    <m/>
    <m/>
    <m/>
    <m/>
    <m/>
    <m/>
    <m/>
    <m/>
    <m/>
    <m/>
    <m/>
    <m/>
    <m/>
    <m/>
    <m/>
  </r>
  <r>
    <x v="1"/>
    <s v="MWR"/>
    <n v="1"/>
    <s v="MWR 2003991 - CMRS-Astra fix for Ensure Sticky Bit is set"/>
    <s v="CMRS"/>
    <m/>
    <x v="0"/>
    <s v="Java"/>
    <s v="Freedom Java Apps"/>
    <s v="Greg Painter"/>
    <s v="Muawiah Qaimari"/>
    <s v="Ashish Bartwal"/>
    <x v="4"/>
    <x v="12"/>
    <s v="Oct-22"/>
    <x v="0"/>
    <n v="40"/>
    <m/>
    <m/>
    <m/>
    <m/>
    <m/>
    <m/>
    <m/>
    <m/>
    <m/>
    <m/>
    <m/>
    <m/>
    <n v="30"/>
    <n v="10"/>
    <m/>
    <m/>
    <m/>
    <m/>
    <m/>
    <m/>
    <m/>
    <m/>
    <m/>
    <m/>
    <m/>
    <m/>
    <m/>
    <m/>
    <m/>
    <m/>
    <m/>
    <m/>
    <m/>
    <m/>
  </r>
  <r>
    <x v="1"/>
    <s v="MWR"/>
    <n v="1"/>
    <s v="MWR 2006432 - CASH GI Upgrade + Astra Fixes."/>
    <s v="CASH"/>
    <m/>
    <x v="0"/>
    <s v=".NET"/>
    <s v="Freedom DotNet-MQ"/>
    <s v="Greg Painter"/>
    <s v="Muawiah Qaimari"/>
    <s v="Darsha Naik"/>
    <x v="4"/>
    <x v="12"/>
    <s v="Oct-22"/>
    <x v="0"/>
    <n v="50"/>
    <m/>
    <m/>
    <m/>
    <m/>
    <m/>
    <m/>
    <m/>
    <m/>
    <m/>
    <m/>
    <m/>
    <m/>
    <m/>
    <n v="50"/>
    <m/>
    <m/>
    <m/>
    <m/>
    <m/>
    <m/>
    <m/>
    <m/>
    <m/>
    <m/>
    <m/>
    <m/>
    <m/>
    <m/>
    <m/>
    <m/>
    <m/>
    <m/>
    <m/>
    <m/>
  </r>
  <r>
    <x v="1"/>
    <s v="MWR"/>
    <n v="1"/>
    <s v="MWR 2007408 - CMRS Astra Fixes"/>
    <s v="CMRS"/>
    <m/>
    <x v="0"/>
    <s v="Java"/>
    <s v="Freedom Java Apps"/>
    <s v="Greg Painter"/>
    <s v="Muawiah Qaimari"/>
    <s v="Ashish Bartwal"/>
    <x v="4"/>
    <x v="12"/>
    <s v="Oct-22"/>
    <x v="0"/>
    <n v="30"/>
    <m/>
    <m/>
    <m/>
    <m/>
    <m/>
    <m/>
    <m/>
    <m/>
    <m/>
    <m/>
    <m/>
    <m/>
    <m/>
    <n v="30"/>
    <m/>
    <m/>
    <m/>
    <m/>
    <m/>
    <m/>
    <m/>
    <m/>
    <m/>
    <m/>
    <m/>
    <m/>
    <m/>
    <m/>
    <m/>
    <m/>
    <m/>
    <m/>
    <m/>
    <m/>
  </r>
  <r>
    <x v="1"/>
    <s v="MWR"/>
    <n v="1"/>
    <s v="MWR 2008119 - VDD GI Upgrade"/>
    <s v="VDD"/>
    <m/>
    <x v="0"/>
    <s v="C, C++"/>
    <s v="Freedom CPP Apps"/>
    <s v="Greg Painter"/>
    <s v="Muawiah Qaimari"/>
    <s v="Ashish Bartwal"/>
    <x v="4"/>
    <x v="5"/>
    <s v="Nov-22"/>
    <x v="0"/>
    <n v="50"/>
    <m/>
    <m/>
    <m/>
    <m/>
    <m/>
    <m/>
    <m/>
    <m/>
    <m/>
    <m/>
    <m/>
    <m/>
    <m/>
    <m/>
    <n v="50"/>
    <m/>
    <m/>
    <m/>
    <m/>
    <m/>
    <m/>
    <m/>
    <m/>
    <m/>
    <m/>
    <m/>
    <m/>
    <m/>
    <m/>
    <m/>
    <m/>
    <m/>
    <m/>
    <m/>
  </r>
  <r>
    <x v="1"/>
    <s v="MWR"/>
    <n v="1"/>
    <s v="MWR - 2006340 Certificate renewal for ‘cash.web.att.com’ &amp; ‘cash.dev.att.com’"/>
    <s v="CASH"/>
    <m/>
    <x v="0"/>
    <s v=".NET"/>
    <s v="Freedom DotNet-MQ"/>
    <s v="Greg Painter"/>
    <s v="Muawiah Qaimari"/>
    <s v="Darsha Naik"/>
    <x v="4"/>
    <x v="5"/>
    <s v="Nov-22"/>
    <x v="0"/>
    <n v="30"/>
    <m/>
    <m/>
    <m/>
    <m/>
    <m/>
    <m/>
    <m/>
    <m/>
    <m/>
    <m/>
    <m/>
    <m/>
    <m/>
    <m/>
    <n v="30"/>
    <m/>
    <m/>
    <m/>
    <m/>
    <m/>
    <m/>
    <m/>
    <m/>
    <m/>
    <m/>
    <m/>
    <m/>
    <m/>
    <m/>
    <m/>
    <m/>
    <m/>
    <m/>
    <m/>
  </r>
  <r>
    <x v="1"/>
    <s v="Onshore-Offshore Discussions"/>
    <n v="17"/>
    <s v="Weekly/Bi-weekly Meetings/Other Meetings "/>
    <s v="GRP-CBS-ATTCRM-SBS"/>
    <m/>
    <x v="0"/>
    <s v="Java, Websphere"/>
    <s v="CBS-ATTCRM-SBS"/>
    <s v="James Koernig"/>
    <s v="Christine Moretti"/>
    <s v="Ravinder Kumar"/>
    <x v="4"/>
    <x v="0"/>
    <s v="Ongoing"/>
    <x v="0"/>
    <n v="1025"/>
    <m/>
    <m/>
    <m/>
    <m/>
    <m/>
    <m/>
    <m/>
    <m/>
    <m/>
    <m/>
    <n v="50"/>
    <n v="50"/>
    <n v="50"/>
    <n v="50"/>
    <n v="50"/>
    <n v="70"/>
    <n v="90"/>
    <n v="90"/>
    <n v="70"/>
    <n v="60"/>
    <n v="80"/>
    <n v="100"/>
    <n v="110"/>
    <n v="100"/>
    <n v="110"/>
    <m/>
    <m/>
    <m/>
    <m/>
    <m/>
    <m/>
    <m/>
    <m/>
    <m/>
  </r>
  <r>
    <x v="1"/>
    <s v="MWR"/>
    <n v="1"/>
    <s v="MWR 2003981 - ATTM CRM -HP-UX: NMC: Midrange:Storage migration and UNIX Patching for DB VM "/>
    <s v="ATTM CRM"/>
    <s v="Green : Completed "/>
    <x v="0"/>
    <s v="Java"/>
    <s v="CBS-ATTCRM-SBS"/>
    <s v="James Radtke"/>
    <s v="Christine Moretti"/>
    <s v="Ravinder Kumar"/>
    <x v="4"/>
    <x v="12"/>
    <s v="Oct-22"/>
    <x v="0"/>
    <n v="100"/>
    <m/>
    <m/>
    <m/>
    <m/>
    <m/>
    <m/>
    <m/>
    <m/>
    <m/>
    <m/>
    <m/>
    <m/>
    <n v="20"/>
    <n v="80"/>
    <m/>
    <m/>
    <m/>
    <m/>
    <m/>
    <m/>
    <m/>
    <m/>
    <m/>
    <m/>
    <m/>
    <m/>
    <m/>
    <m/>
    <m/>
    <m/>
    <m/>
    <m/>
    <m/>
    <m/>
  </r>
  <r>
    <x v="1"/>
    <s v="Application Support"/>
    <n v="1"/>
    <s v="Hadoop File processing/Data Load Issues for 12 types of File Patterns (Weekly)"/>
    <s v="CARAT"/>
    <m/>
    <x v="0"/>
    <s v="Hadoop, Java"/>
    <s v="CARAT"/>
    <s v="Greg Painter"/>
    <s v="Muawiah Qaimari"/>
    <s v="Ashish Bartwal"/>
    <x v="4"/>
    <x v="0"/>
    <s v="Ongoing"/>
    <x v="0"/>
    <n v="590"/>
    <m/>
    <m/>
    <m/>
    <m/>
    <m/>
    <m/>
    <m/>
    <m/>
    <m/>
    <m/>
    <n v="60"/>
    <n v="60"/>
    <n v="60"/>
    <n v="60"/>
    <n v="90"/>
    <n v="90"/>
    <n v="40"/>
    <n v="30"/>
    <n v="35"/>
    <n v="30"/>
    <n v="35"/>
    <n v="40"/>
    <n v="40"/>
    <n v="50"/>
    <n v="40"/>
    <m/>
    <m/>
    <m/>
    <m/>
    <m/>
    <m/>
    <m/>
    <m/>
    <m/>
  </r>
  <r>
    <x v="0"/>
    <s v="PID"/>
    <n v="1"/>
    <s v="PID 404855 - ODR DB Migration"/>
    <s v="CARAT"/>
    <m/>
    <x v="0"/>
    <s v="Hadoop, Java"/>
    <s v="CARAT"/>
    <s v="Greg Painter"/>
    <s v="Muawiah Qaimari"/>
    <s v="Ashish Bartwal"/>
    <x v="4"/>
    <x v="14"/>
    <s v="Apr-23"/>
    <x v="0"/>
    <n v="400"/>
    <m/>
    <m/>
    <m/>
    <m/>
    <m/>
    <m/>
    <m/>
    <m/>
    <m/>
    <m/>
    <m/>
    <m/>
    <n v="133"/>
    <n v="133"/>
    <n v="300"/>
    <n v="100"/>
    <m/>
    <n v="50"/>
    <n v="50"/>
    <n v="100"/>
    <m/>
    <m/>
    <m/>
    <m/>
    <m/>
    <m/>
    <m/>
    <m/>
    <m/>
    <m/>
    <m/>
    <m/>
    <m/>
    <m/>
  </r>
  <r>
    <x v="1"/>
    <s v="MWR"/>
    <n v="1"/>
    <s v="MWR 1999379 - CARAT-5617-retire UBC schemas from DEV; TEST; PROTO and PROD servers"/>
    <s v="CARAT"/>
    <m/>
    <x v="0"/>
    <s v="Hadoop, Java"/>
    <s v="CARAT"/>
    <s v="Greg Painter"/>
    <s v="Muawiah Qaimari"/>
    <s v="Ashish Bartwal"/>
    <x v="4"/>
    <x v="1"/>
    <s v="Dec-22"/>
    <x v="0"/>
    <n v="100"/>
    <m/>
    <m/>
    <m/>
    <m/>
    <m/>
    <m/>
    <m/>
    <m/>
    <m/>
    <m/>
    <m/>
    <m/>
    <m/>
    <n v="33"/>
    <n v="50"/>
    <n v="50"/>
    <m/>
    <m/>
    <m/>
    <m/>
    <m/>
    <m/>
    <m/>
    <m/>
    <m/>
    <m/>
    <m/>
    <m/>
    <m/>
    <m/>
    <m/>
    <m/>
    <m/>
    <m/>
  </r>
  <r>
    <x v="1"/>
    <s v="MWR"/>
    <n v="1"/>
    <s v="MWR 2000346 and TR-14263 Modification - Sql Server patching"/>
    <s v="MOSS"/>
    <m/>
    <x v="0"/>
    <s v=".NET, VC++"/>
    <s v="MOSS"/>
    <s v="Greg Painter"/>
    <s v="Muawiah Qaimari"/>
    <s v="Darsha Naik "/>
    <x v="4"/>
    <x v="6"/>
    <s v="Sep-22"/>
    <x v="0"/>
    <n v="70"/>
    <m/>
    <m/>
    <m/>
    <m/>
    <m/>
    <m/>
    <m/>
    <m/>
    <m/>
    <m/>
    <m/>
    <m/>
    <n v="70"/>
    <m/>
    <m/>
    <m/>
    <m/>
    <m/>
    <m/>
    <m/>
    <m/>
    <m/>
    <m/>
    <m/>
    <m/>
    <m/>
    <m/>
    <m/>
    <m/>
    <m/>
    <m/>
    <m/>
    <m/>
    <m/>
  </r>
  <r>
    <x v="1"/>
    <s v="MWR"/>
    <n v="1"/>
    <s v="MWR 1986886 Update to use EDGE"/>
    <s v="MOSS"/>
    <m/>
    <x v="0"/>
    <s v=".NET, VC++"/>
    <s v="MOSS"/>
    <s v="Greg Painter"/>
    <s v="Muawiah Qaimari"/>
    <s v="Darsha Naik "/>
    <x v="4"/>
    <x v="6"/>
    <s v="Sep-22"/>
    <x v="0"/>
    <n v="50"/>
    <m/>
    <m/>
    <m/>
    <m/>
    <m/>
    <m/>
    <m/>
    <m/>
    <m/>
    <m/>
    <m/>
    <n v="25"/>
    <n v="25"/>
    <m/>
    <m/>
    <m/>
    <m/>
    <m/>
    <m/>
    <m/>
    <m/>
    <m/>
    <m/>
    <m/>
    <m/>
    <m/>
    <m/>
    <m/>
    <m/>
    <m/>
    <m/>
    <m/>
    <m/>
    <m/>
  </r>
  <r>
    <x v="0"/>
    <s v="PID"/>
    <n v="1"/>
    <s v="DCC MOVE 8711 PMOSS PIP and EDS"/>
    <s v="MOSS"/>
    <m/>
    <x v="0"/>
    <s v=".NET, VC++"/>
    <s v="MOSS"/>
    <s v="Greg Painter"/>
    <s v="Muawiah Qaimari"/>
    <s v="Darsha Naik "/>
    <x v="4"/>
    <x v="3"/>
    <s v="On hold"/>
    <x v="1"/>
    <n v="520"/>
    <m/>
    <m/>
    <m/>
    <m/>
    <m/>
    <m/>
    <m/>
    <m/>
    <m/>
    <m/>
    <m/>
    <m/>
    <m/>
    <m/>
    <m/>
    <m/>
    <m/>
    <m/>
    <m/>
    <m/>
    <m/>
    <m/>
    <m/>
    <m/>
    <m/>
    <m/>
    <m/>
    <m/>
    <m/>
    <m/>
    <m/>
    <m/>
    <m/>
    <m/>
  </r>
  <r>
    <x v="1"/>
    <s v="MWR"/>
    <n v="1"/>
    <s v="MWR 2000346 and TR-14263 Modification - Sql Server patching"/>
    <s v="MOSS"/>
    <m/>
    <x v="0"/>
    <s v=".NET, VC++"/>
    <s v="MOSS"/>
    <s v="Greg Painter"/>
    <s v="Muawiah Qaimari"/>
    <s v="Darsha Naik "/>
    <x v="4"/>
    <x v="6"/>
    <s v="Sep-22"/>
    <x v="0"/>
    <n v="130"/>
    <m/>
    <m/>
    <m/>
    <m/>
    <m/>
    <m/>
    <m/>
    <m/>
    <m/>
    <m/>
    <m/>
    <m/>
    <n v="130"/>
    <m/>
    <m/>
    <m/>
    <m/>
    <m/>
    <m/>
    <m/>
    <m/>
    <m/>
    <m/>
    <m/>
    <m/>
    <m/>
    <m/>
    <m/>
    <m/>
    <m/>
    <m/>
    <m/>
    <m/>
    <m/>
  </r>
  <r>
    <x v="1"/>
    <s v="MWR"/>
    <n v="1"/>
    <s v="Tracks #14267: MOSS will update Teradata Tools and Utilities to v17.x.  MWR 2008597, WR 4277613 "/>
    <s v="MOSS"/>
    <m/>
    <x v="0"/>
    <s v=".NET, VC++"/>
    <s v="MOSS"/>
    <s v="Greg Painter"/>
    <s v="Muawiah Qaimari"/>
    <s v="Darsha Naik "/>
    <x v="4"/>
    <x v="5"/>
    <s v="Nov-22"/>
    <x v="0"/>
    <n v="150"/>
    <m/>
    <m/>
    <m/>
    <m/>
    <m/>
    <m/>
    <m/>
    <m/>
    <m/>
    <m/>
    <m/>
    <m/>
    <m/>
    <m/>
    <n v="150"/>
    <m/>
    <m/>
    <m/>
    <m/>
    <m/>
    <m/>
    <m/>
    <m/>
    <m/>
    <m/>
    <m/>
    <m/>
    <m/>
    <m/>
    <m/>
    <m/>
    <m/>
    <m/>
    <m/>
  </r>
  <r>
    <x v="1"/>
    <s v="MWR"/>
    <n v="1"/>
    <s v="MWR/TR for updating PUTTY software"/>
    <s v="MOSS"/>
    <m/>
    <x v="0"/>
    <s v=".NET, VC++"/>
    <s v="MOSS"/>
    <s v="Greg Painter"/>
    <s v="Muawiah Qaimari"/>
    <s v="Darsha Naik "/>
    <x v="4"/>
    <x v="5"/>
    <s v="Nov-22"/>
    <x v="0"/>
    <n v="125"/>
    <m/>
    <m/>
    <m/>
    <m/>
    <m/>
    <m/>
    <m/>
    <m/>
    <m/>
    <m/>
    <m/>
    <m/>
    <m/>
    <m/>
    <n v="125"/>
    <m/>
    <m/>
    <m/>
    <m/>
    <m/>
    <m/>
    <m/>
    <m/>
    <m/>
    <m/>
    <m/>
    <m/>
    <m/>
    <m/>
    <m/>
    <m/>
    <m/>
    <m/>
    <m/>
  </r>
  <r>
    <x v="1"/>
    <s v="MWR"/>
    <n v="1"/>
    <s v="MWR 2000346 and TR-14263 Modification - Sql Server patching"/>
    <s v="MOSS"/>
    <m/>
    <x v="0"/>
    <s v=".NET, VC++"/>
    <s v="MOSS"/>
    <s v="Greg Painter"/>
    <s v="Muawiah Qaimari"/>
    <s v="Darsha Naik "/>
    <x v="4"/>
    <x v="6"/>
    <s v="Sep-22"/>
    <x v="0"/>
    <n v="130"/>
    <m/>
    <m/>
    <m/>
    <m/>
    <m/>
    <m/>
    <m/>
    <m/>
    <m/>
    <m/>
    <m/>
    <m/>
    <n v="130"/>
    <m/>
    <m/>
    <m/>
    <m/>
    <m/>
    <m/>
    <m/>
    <m/>
    <m/>
    <m/>
    <m/>
    <m/>
    <m/>
    <m/>
    <m/>
    <m/>
    <m/>
    <m/>
    <m/>
    <m/>
    <m/>
  </r>
  <r>
    <x v="1"/>
    <s v="MWR"/>
    <m/>
    <s v="BOCRIS COBOL v6 issue with IGZERRE"/>
    <s v="BOCRIS"/>
    <m/>
    <x v="1"/>
    <s v="Cobol, IMS-DC"/>
    <s v="SE-BILLING"/>
    <s v="Greg Painter"/>
    <s v="Muawiah Qaimari"/>
    <s v="Rudradeep Mandal"/>
    <x v="1"/>
    <x v="19"/>
    <s v="Sep-23"/>
    <x v="0"/>
    <n v="260"/>
    <m/>
    <m/>
    <m/>
    <m/>
    <m/>
    <m/>
    <m/>
    <m/>
    <m/>
    <m/>
    <m/>
    <m/>
    <m/>
    <m/>
    <s v=" "/>
    <m/>
    <m/>
    <m/>
    <m/>
    <m/>
    <n v="30"/>
    <n v="30"/>
    <m/>
    <m/>
    <m/>
    <m/>
    <m/>
    <m/>
    <m/>
    <m/>
    <m/>
    <m/>
    <m/>
    <m/>
  </r>
  <r>
    <x v="1"/>
    <s v="RD"/>
    <m/>
    <s v="CR-2211-0396 RD2481 Add BAN to the CAC Exemption table"/>
    <s v="ACIS-CI"/>
    <m/>
    <x v="1"/>
    <s v="Cobol,Assembler,IMS-DB,IMS-DC,DB2"/>
    <s v="BRAVO-MF-Rick"/>
    <s v="James Radtke"/>
    <s v="Christine Moretti"/>
    <s v="Lalit Bhagwat"/>
    <x v="1"/>
    <x v="10"/>
    <s v="Nov-23"/>
    <x v="0"/>
    <n v="25"/>
    <m/>
    <m/>
    <m/>
    <m/>
    <m/>
    <m/>
    <m/>
    <m/>
    <m/>
    <m/>
    <m/>
    <m/>
    <m/>
    <m/>
    <n v="25"/>
    <m/>
    <m/>
    <m/>
    <m/>
    <m/>
    <m/>
    <m/>
    <m/>
    <m/>
    <m/>
    <m/>
    <m/>
    <m/>
    <m/>
    <m/>
    <m/>
    <m/>
    <m/>
    <m/>
  </r>
  <r>
    <x v="1"/>
    <s v="TL Governance"/>
    <m/>
    <s v="TL Management - Rudra"/>
    <s v="GRP-SE-BILLING-USAGE"/>
    <m/>
    <x v="1"/>
    <s v="Cobol, DB2, IMS DB"/>
    <s v="SE-BILLING-USAGE"/>
    <s v="Greg Painter"/>
    <s v="Muawiah Qaimari"/>
    <s v="Rudradeep Mandal"/>
    <x v="1"/>
    <x v="0"/>
    <s v="Ongoing"/>
    <x v="0"/>
    <m/>
    <m/>
    <m/>
    <m/>
    <m/>
    <m/>
    <m/>
    <m/>
    <m/>
    <m/>
    <m/>
    <n v="90"/>
    <n v="90"/>
    <n v="90"/>
    <n v="90"/>
    <n v="90"/>
    <n v="90"/>
    <n v="90"/>
    <n v="90"/>
    <n v="90"/>
    <n v="90"/>
    <n v="90"/>
    <n v="90"/>
    <n v="90"/>
    <n v="90"/>
    <n v="90"/>
    <n v="90"/>
    <n v="90"/>
    <n v="90"/>
    <m/>
    <m/>
    <m/>
    <m/>
    <m/>
    <m/>
  </r>
  <r>
    <x v="0"/>
    <s v="PID"/>
    <m/>
    <s v="409532 - SECMOD SDP SPI in text field"/>
    <s v="BOCRIS"/>
    <m/>
    <x v="1"/>
    <s v="Cobol, IMS-DC"/>
    <s v="SE-BILLING"/>
    <s v="Greg Painter"/>
    <s v="Muawiah Qaimari"/>
    <s v="Rudradeep Mandal"/>
    <x v="1"/>
    <x v="21"/>
    <s v="Feb-24"/>
    <x v="1"/>
    <n v="100"/>
    <m/>
    <m/>
    <m/>
    <m/>
    <m/>
    <m/>
    <m/>
    <m/>
    <m/>
    <m/>
    <m/>
    <m/>
    <m/>
    <m/>
    <m/>
    <m/>
    <n v="100"/>
    <n v="150"/>
    <n v="300"/>
    <n v="200"/>
    <n v="150"/>
    <n v="100"/>
    <m/>
    <m/>
    <m/>
    <m/>
    <m/>
    <m/>
    <m/>
    <m/>
    <m/>
    <m/>
    <m/>
    <m/>
  </r>
  <r>
    <x v="0"/>
    <s v="PID"/>
    <m/>
    <s v="409532 - SecMod SDP SPI in text field MAGTAPE"/>
    <s v="BOCRIS"/>
    <m/>
    <x v="1"/>
    <s v="Cobol, IMS-DC"/>
    <s v="SE-BILLING"/>
    <s v="Greg Painter"/>
    <s v="Muawiah Qaimari"/>
    <s v="Rudradeep Mandal"/>
    <x v="1"/>
    <x v="21"/>
    <s v="Feb-24"/>
    <x v="1"/>
    <n v="1295"/>
    <m/>
    <m/>
    <m/>
    <m/>
    <m/>
    <m/>
    <m/>
    <m/>
    <m/>
    <m/>
    <m/>
    <m/>
    <m/>
    <m/>
    <m/>
    <m/>
    <m/>
    <m/>
    <m/>
    <m/>
    <m/>
    <m/>
    <m/>
    <m/>
    <m/>
    <m/>
    <m/>
    <m/>
    <m/>
    <m/>
    <m/>
    <m/>
    <m/>
    <m/>
  </r>
  <r>
    <x v="1"/>
    <s v="RD"/>
    <m/>
    <s v="Monthly RD Bill-Trk Calendar updates "/>
    <s v="BILL TRK"/>
    <m/>
    <x v="1"/>
    <s v="Cobol"/>
    <s v="MW-Billing"/>
    <s v="Ruben Rodriguez "/>
    <s v="Muawiah Qaimari"/>
    <s v="Lalit Bhagwat"/>
    <x v="1"/>
    <x v="0"/>
    <s v="Ongoing"/>
    <x v="0"/>
    <m/>
    <m/>
    <m/>
    <m/>
    <m/>
    <m/>
    <m/>
    <m/>
    <m/>
    <m/>
    <m/>
    <n v="10"/>
    <n v="10"/>
    <n v="10"/>
    <n v="10"/>
    <n v="10"/>
    <n v="10"/>
    <n v="10"/>
    <n v="10"/>
    <n v="10"/>
    <n v="10"/>
    <n v="10"/>
    <n v="10"/>
    <n v="10"/>
    <n v="10"/>
    <n v="10"/>
    <n v="10"/>
    <n v="10"/>
    <n v="10"/>
    <m/>
    <m/>
    <m/>
    <m/>
    <m/>
    <m/>
  </r>
  <r>
    <x v="0"/>
    <s v="PID"/>
    <m/>
    <s v="409532 - SecMod SDP SPI in text field MAGTAPE"/>
    <s v="PULL BILL"/>
    <m/>
    <x v="1"/>
    <s v="Cobol, IMS DB"/>
    <s v="SE-BILLING"/>
    <s v="Greg Painter"/>
    <s v="Muawiah Qaimari"/>
    <s v="Rudradeep Mandal"/>
    <x v="1"/>
    <x v="21"/>
    <s v="Feb-24"/>
    <x v="1"/>
    <n v="120"/>
    <m/>
    <m/>
    <m/>
    <m/>
    <m/>
    <m/>
    <m/>
    <m/>
    <m/>
    <m/>
    <m/>
    <m/>
    <m/>
    <m/>
    <m/>
    <m/>
    <m/>
    <m/>
    <m/>
    <n v="60"/>
    <n v="40"/>
    <n v="20"/>
    <m/>
    <m/>
    <m/>
    <m/>
    <m/>
    <m/>
    <m/>
    <m/>
    <m/>
    <m/>
    <m/>
    <m/>
  </r>
  <r>
    <x v="1"/>
    <s v="Application Support"/>
    <n v="25"/>
    <s v="Job Abends analysis and recovery"/>
    <s v="GRP-SE-BILLING"/>
    <m/>
    <x v="1"/>
    <s v="Cobol, IMS-DB, DB2"/>
    <s v="SE-BILLING"/>
    <s v="Greg Painter"/>
    <s v="Muawiah Qaimari"/>
    <s v="Rudradeep Mandal"/>
    <x v="1"/>
    <x v="0"/>
    <s v="Ongoing"/>
    <x v="0"/>
    <m/>
    <m/>
    <m/>
    <m/>
    <m/>
    <m/>
    <m/>
    <m/>
    <m/>
    <m/>
    <m/>
    <m/>
    <m/>
    <m/>
    <m/>
    <n v="90"/>
    <n v="90"/>
    <n v="90"/>
    <n v="80"/>
    <n v="80"/>
    <n v="80"/>
    <n v="80"/>
    <n v="80"/>
    <n v="80"/>
    <n v="80"/>
    <n v="80"/>
    <n v="80"/>
    <n v="80"/>
    <n v="80"/>
    <m/>
    <m/>
    <m/>
    <m/>
    <m/>
    <m/>
  </r>
  <r>
    <x v="1"/>
    <s v="Client Queries"/>
    <n v="25"/>
    <s v="Interfacing application queries,Interfacing application queries. Initial Analysis for MWR, PID, SMB, RD"/>
    <s v="GRP-SE-BILLING"/>
    <m/>
    <x v="1"/>
    <s v="Cobol, IMS-DB, DB2"/>
    <s v="SE-BILLING"/>
    <s v="Greg Painter"/>
    <s v="Muawiah Qaimari"/>
    <s v="Rudradeep Mandal"/>
    <x v="1"/>
    <x v="0"/>
    <s v="Ongoing"/>
    <x v="0"/>
    <m/>
    <n v="50"/>
    <n v="50"/>
    <n v="50"/>
    <n v="50"/>
    <n v="50"/>
    <n v="50"/>
    <n v="50"/>
    <m/>
    <m/>
    <m/>
    <m/>
    <m/>
    <m/>
    <m/>
    <n v="5"/>
    <n v="8"/>
    <n v="25"/>
    <n v="30"/>
    <n v="30"/>
    <n v="60"/>
    <n v="60"/>
    <n v="60"/>
    <n v="60"/>
    <n v="60"/>
    <n v="60"/>
    <n v="60"/>
    <n v="60"/>
    <n v="60"/>
    <m/>
    <m/>
    <m/>
    <m/>
    <m/>
    <m/>
  </r>
  <r>
    <x v="1"/>
    <s v="Ad-hoc Tasks"/>
    <m/>
    <s v="EDOCS - DMA Activities"/>
    <s v="EDOCS"/>
    <m/>
    <x v="0"/>
    <s v=".NET, Java"/>
    <s v="MR-ETM-eDocs"/>
    <s v="Greg Painter"/>
    <s v="Muawiah Qaimari"/>
    <s v="Rudradeep Mandal"/>
    <x v="1"/>
    <x v="0"/>
    <s v="Ongoing"/>
    <x v="0"/>
    <m/>
    <m/>
    <m/>
    <m/>
    <m/>
    <m/>
    <m/>
    <m/>
    <m/>
    <m/>
    <m/>
    <n v="90"/>
    <n v="90"/>
    <n v="90"/>
    <n v="90"/>
    <n v="40"/>
    <n v="40"/>
    <n v="45"/>
    <n v="90"/>
    <n v="90"/>
    <n v="90"/>
    <n v="90"/>
    <n v="90"/>
    <n v="90"/>
    <n v="90"/>
    <n v="90"/>
    <n v="90"/>
    <n v="90"/>
    <n v="90"/>
    <m/>
    <m/>
    <m/>
    <m/>
    <m/>
    <m/>
  </r>
  <r>
    <x v="1"/>
    <s v="TL Governance"/>
    <m/>
    <s v="TL Management - Lalit"/>
    <s v="GRP-MW-Billing"/>
    <m/>
    <x v="1"/>
    <s v="Cobol, IMS-DB"/>
    <s v="MW-Billing"/>
    <s v="Ruben Rodriguez "/>
    <s v="Muawiah Qaimari"/>
    <s v="Lalit Bhagwat"/>
    <x v="1"/>
    <x v="0"/>
    <s v="Ongoing"/>
    <x v="0"/>
    <m/>
    <m/>
    <m/>
    <m/>
    <m/>
    <m/>
    <m/>
    <m/>
    <m/>
    <m/>
    <m/>
    <n v="90"/>
    <n v="90"/>
    <n v="90"/>
    <n v="90"/>
    <n v="90"/>
    <n v="90"/>
    <n v="90"/>
    <n v="90"/>
    <n v="90"/>
    <n v="90"/>
    <n v="90"/>
    <n v="90"/>
    <n v="90"/>
    <n v="90"/>
    <n v="90"/>
    <n v="90"/>
    <n v="90"/>
    <n v="90"/>
    <m/>
    <m/>
    <m/>
    <m/>
    <m/>
    <m/>
  </r>
  <r>
    <x v="0"/>
    <s v="PID"/>
    <m/>
    <s v="328680a 271 performance Measurement"/>
    <s v="ODUF"/>
    <m/>
    <x v="1"/>
    <s v="Cobol"/>
    <s v="SE-BILLING-CARE"/>
    <s v="Greg Painter"/>
    <s v="Muawiah Qaimari"/>
    <s v="Rudradeep Mandal"/>
    <x v="1"/>
    <x v="5"/>
    <s v="Nov-22"/>
    <x v="1"/>
    <n v="1500"/>
    <m/>
    <m/>
    <m/>
    <m/>
    <m/>
    <m/>
    <m/>
    <m/>
    <m/>
    <m/>
    <n v="100"/>
    <n v="100"/>
    <n v="500"/>
    <n v="500"/>
    <n v="150"/>
    <n v="50"/>
    <m/>
    <m/>
    <m/>
    <m/>
    <m/>
    <m/>
    <m/>
    <m/>
    <m/>
    <m/>
    <m/>
    <m/>
    <m/>
    <m/>
    <m/>
    <m/>
    <m/>
    <m/>
  </r>
  <r>
    <x v="1"/>
    <s v="Compliance"/>
    <n v="17"/>
    <s v="PSA activities, Monthly &amp; quarterly reports activities, Compliance Activities such as Mylogins file population, RIM update etc."/>
    <s v="GRP-CBS-ATTCRM-SBS"/>
    <m/>
    <x v="0"/>
    <s v="Java, Websphere"/>
    <s v="CBS-ATTCRM-SBS"/>
    <s v="James Koernig"/>
    <s v="Christine Moretti"/>
    <s v="Ravinder Kumar"/>
    <x v="4"/>
    <x v="0"/>
    <s v="Ongoing"/>
    <x v="0"/>
    <n v="3975"/>
    <m/>
    <m/>
    <m/>
    <m/>
    <m/>
    <m/>
    <m/>
    <m/>
    <m/>
    <m/>
    <n v="300"/>
    <n v="300"/>
    <n v="300"/>
    <n v="300"/>
    <n v="100"/>
    <n v="200"/>
    <n v="110"/>
    <n v="110"/>
    <n v="120"/>
    <n v="110"/>
    <n v="120"/>
    <n v="140"/>
    <n v="145"/>
    <n v="140"/>
    <n v="150"/>
    <m/>
    <m/>
    <m/>
    <m/>
    <m/>
    <m/>
    <m/>
    <m/>
    <m/>
  </r>
  <r>
    <x v="1"/>
    <s v="Compliance"/>
    <n v="78"/>
    <s v="PSA activities, System Documantation,Certifications"/>
    <s v="GRP-SE-BILLING"/>
    <m/>
    <x v="1"/>
    <s v="Cobol, IMS-DB, DB2"/>
    <s v="SE-BILLING"/>
    <s v="Greg Painter"/>
    <s v="Muawiah Qaimari"/>
    <s v="Rudradeep Mandal"/>
    <x v="1"/>
    <x v="0"/>
    <s v="Ongoing"/>
    <x v="0"/>
    <m/>
    <m/>
    <m/>
    <m/>
    <m/>
    <m/>
    <m/>
    <m/>
    <m/>
    <m/>
    <m/>
    <m/>
    <m/>
    <m/>
    <m/>
    <n v="20"/>
    <n v="20"/>
    <n v="20"/>
    <n v="20"/>
    <n v="20"/>
    <n v="20"/>
    <n v="20"/>
    <n v="20"/>
    <n v="20"/>
    <n v="20"/>
    <n v="20"/>
    <n v="20"/>
    <n v="20"/>
    <n v="20"/>
    <m/>
    <m/>
    <m/>
    <m/>
    <m/>
    <m/>
  </r>
  <r>
    <x v="1"/>
    <s v="Ad-hoc Tasks"/>
    <n v="25"/>
    <s v="Monthly &amp; quarterly reports activities"/>
    <s v="GRP-SE-BILLING"/>
    <m/>
    <x v="1"/>
    <s v="Cobol, IMS-DB, DB2"/>
    <s v="SE-BILLING"/>
    <s v="Greg Painter"/>
    <s v="Muawiah Qaimari"/>
    <s v="Rudradeep Mandal"/>
    <x v="1"/>
    <x v="0"/>
    <s v="Ongoing"/>
    <x v="0"/>
    <m/>
    <m/>
    <m/>
    <m/>
    <m/>
    <m/>
    <m/>
    <m/>
    <m/>
    <m/>
    <n v="400"/>
    <n v="600"/>
    <n v="600"/>
    <n v="600"/>
    <n v="600"/>
    <n v="30"/>
    <n v="30"/>
    <n v="20"/>
    <n v="20"/>
    <n v="30"/>
    <n v="30"/>
    <n v="30"/>
    <n v="72"/>
    <n v="72"/>
    <n v="72"/>
    <n v="72"/>
    <n v="72"/>
    <n v="72"/>
    <n v="72"/>
    <m/>
    <m/>
    <m/>
    <m/>
    <m/>
    <m/>
  </r>
  <r>
    <x v="1"/>
    <s v="Application Support"/>
    <n v="26"/>
    <s v="Job Abends analysis and recovery"/>
    <s v="GRP-SE-BILLING-CARE"/>
    <m/>
    <x v="1"/>
    <s v="Cobol, IMS-DC, DB2"/>
    <s v="SE-BILLING-CARE"/>
    <s v="Greg Painter"/>
    <s v="Muawiah Qaimari"/>
    <s v="Rudradeep Mandal"/>
    <x v="1"/>
    <x v="0"/>
    <s v="Ongoing"/>
    <x v="0"/>
    <m/>
    <n v="100"/>
    <n v="100"/>
    <n v="250"/>
    <n v="250"/>
    <n v="250"/>
    <n v="250"/>
    <n v="250"/>
    <m/>
    <m/>
    <m/>
    <m/>
    <m/>
    <m/>
    <m/>
    <n v="90"/>
    <n v="90"/>
    <n v="80"/>
    <n v="80"/>
    <n v="80"/>
    <n v="80"/>
    <n v="80"/>
    <n v="80"/>
    <n v="80"/>
    <n v="80"/>
    <n v="80"/>
    <n v="80"/>
    <n v="80"/>
    <n v="80"/>
    <m/>
    <m/>
    <m/>
    <m/>
    <m/>
    <m/>
  </r>
  <r>
    <x v="1"/>
    <s v="Client Queries"/>
    <n v="26"/>
    <s v="Interfacing application queries,Interfacing application queries. Initial Analysis for MWR, PID, SMB, RD"/>
    <s v="GRP-SE-BILLING-CARE"/>
    <m/>
    <x v="1"/>
    <s v="Cobol, IMS-DC, DB2"/>
    <s v="SE-BILLING-CARE"/>
    <s v="Greg Painter"/>
    <s v="Muawiah Qaimari"/>
    <s v="Rudradeep Mandal"/>
    <x v="1"/>
    <x v="0"/>
    <s v="Ongoing"/>
    <x v="0"/>
    <m/>
    <n v="60"/>
    <n v="60"/>
    <n v="100"/>
    <n v="100"/>
    <n v="100"/>
    <n v="100"/>
    <n v="100"/>
    <m/>
    <m/>
    <m/>
    <m/>
    <m/>
    <m/>
    <m/>
    <n v="5"/>
    <n v="8"/>
    <n v="20"/>
    <n v="10"/>
    <n v="8"/>
    <n v="10"/>
    <n v="10"/>
    <n v="60"/>
    <n v="60"/>
    <n v="60"/>
    <n v="60"/>
    <n v="60"/>
    <n v="60"/>
    <n v="60"/>
    <m/>
    <m/>
    <m/>
    <m/>
    <m/>
    <m/>
  </r>
  <r>
    <x v="1"/>
    <s v="MWR"/>
    <m/>
    <s v="TAXING site W OOB - Analysis"/>
    <s v="TAXING"/>
    <m/>
    <x v="1"/>
    <s v="Cobol, DB2"/>
    <s v="SE-BILLING-CARE"/>
    <s v="Greg Painter"/>
    <s v="Muawiah Qaimari"/>
    <s v="Rudradeep Mandal"/>
    <x v="1"/>
    <x v="1"/>
    <s v="Dec-22"/>
    <x v="0"/>
    <n v="20"/>
    <m/>
    <m/>
    <m/>
    <m/>
    <m/>
    <m/>
    <m/>
    <m/>
    <m/>
    <m/>
    <m/>
    <m/>
    <m/>
    <m/>
    <m/>
    <n v="20"/>
    <m/>
    <m/>
    <s v=" "/>
    <m/>
    <m/>
    <m/>
    <m/>
    <m/>
    <m/>
    <m/>
    <m/>
    <m/>
    <m/>
    <m/>
    <m/>
    <m/>
    <m/>
    <m/>
  </r>
  <r>
    <x v="1"/>
    <s v="Compliance"/>
    <n v="26"/>
    <s v="Monthly &amp; quarterly reports activities, Compliance Activities"/>
    <s v="GRP-SE-BILLING-CARE"/>
    <m/>
    <x v="1"/>
    <s v="Cobol, IMS-DC, DB2"/>
    <s v="SE-BILLING-CARE"/>
    <s v="Greg Painter"/>
    <s v="Muawiah Qaimari"/>
    <s v="Rudradeep Mandal"/>
    <x v="1"/>
    <x v="0"/>
    <s v="Ongoing"/>
    <x v="0"/>
    <m/>
    <n v="20"/>
    <n v="20"/>
    <n v="150"/>
    <n v="150"/>
    <n v="150"/>
    <n v="150"/>
    <n v="150"/>
    <n v="8"/>
    <m/>
    <n v="8"/>
    <n v="400"/>
    <n v="400"/>
    <n v="400"/>
    <n v="400"/>
    <n v="30"/>
    <n v="30"/>
    <n v="20"/>
    <n v="20"/>
    <n v="20"/>
    <n v="20"/>
    <n v="20"/>
    <n v="80"/>
    <n v="80"/>
    <n v="80"/>
    <n v="80"/>
    <n v="80"/>
    <n v="80"/>
    <n v="80"/>
    <m/>
    <m/>
    <m/>
    <m/>
    <m/>
    <m/>
  </r>
  <r>
    <x v="1"/>
    <s v="MWR"/>
    <m/>
    <s v="CMDS fix job when empty file"/>
    <s v="CMDS HQ"/>
    <m/>
    <x v="1"/>
    <s v="Cobol"/>
    <s v="SE-BILLING-USAGE"/>
    <s v="Greg Painter"/>
    <s v="Muawiah Qaimari"/>
    <s v="Rudradeep Mandal"/>
    <x v="1"/>
    <x v="1"/>
    <s v="Dec-22"/>
    <x v="0"/>
    <n v="110"/>
    <m/>
    <m/>
    <m/>
    <m/>
    <m/>
    <m/>
    <m/>
    <m/>
    <m/>
    <m/>
    <m/>
    <m/>
    <m/>
    <m/>
    <m/>
    <n v="40"/>
    <n v="40"/>
    <m/>
    <m/>
    <m/>
    <m/>
    <m/>
    <m/>
    <m/>
    <m/>
    <m/>
    <m/>
    <m/>
    <m/>
    <m/>
    <m/>
    <m/>
    <m/>
    <m/>
  </r>
  <r>
    <x v="1"/>
    <s v="Client Queries"/>
    <m/>
    <s v="Auto Letters Maintenance/Client query"/>
    <s v="Auto Letters"/>
    <m/>
    <x v="0"/>
    <s v="Java"/>
    <s v="PUNE-MR-GRP2"/>
    <s v="James Radtke"/>
    <s v="Christine Moretti"/>
    <s v="Rudradeep Mandal"/>
    <x v="1"/>
    <x v="0"/>
    <s v="Ongoing"/>
    <x v="0"/>
    <m/>
    <m/>
    <m/>
    <m/>
    <m/>
    <m/>
    <m/>
    <m/>
    <m/>
    <m/>
    <m/>
    <n v="90"/>
    <n v="90"/>
    <n v="90"/>
    <n v="90"/>
    <n v="30"/>
    <n v="30"/>
    <n v="30"/>
    <n v="30"/>
    <n v="30"/>
    <n v="30"/>
    <n v="30"/>
    <n v="30"/>
    <n v="30"/>
    <n v="30"/>
    <n v="30"/>
    <n v="30"/>
    <n v="30"/>
    <n v="30"/>
    <m/>
    <m/>
    <m/>
    <m/>
    <m/>
    <m/>
  </r>
  <r>
    <x v="1"/>
    <s v="Cloud Tasks"/>
    <m/>
    <s v="Auto Letters GI Upgrade, Vulnabilities, Cloud Maintainance, CRO"/>
    <s v="Auto Letters"/>
    <m/>
    <x v="0"/>
    <s v="Java"/>
    <s v="PUNE-MR-GRP2"/>
    <s v="James Radtke"/>
    <s v="Christine Moretti"/>
    <s v="Rudradeep Mandal"/>
    <x v="1"/>
    <x v="0"/>
    <s v="Ongoing"/>
    <x v="0"/>
    <m/>
    <m/>
    <m/>
    <m/>
    <m/>
    <m/>
    <m/>
    <m/>
    <m/>
    <m/>
    <m/>
    <n v="30"/>
    <n v="30"/>
    <n v="30"/>
    <n v="30"/>
    <n v="30"/>
    <n v="30"/>
    <n v="30"/>
    <n v="30"/>
    <n v="30"/>
    <n v="30"/>
    <n v="30"/>
    <n v="30"/>
    <n v="30"/>
    <n v="30"/>
    <n v="30"/>
    <n v="30"/>
    <n v="30"/>
    <n v="30"/>
    <m/>
    <m/>
    <m/>
    <m/>
    <m/>
    <m/>
  </r>
  <r>
    <x v="1"/>
    <s v="Cloud Tasks"/>
    <m/>
    <s v="MFTS Maintenance, Cloud activities"/>
    <s v="MFTS"/>
    <m/>
    <x v="0"/>
    <s v="Java"/>
    <s v="PUNE-MR-GRP2"/>
    <s v="Greg Painter"/>
    <s v="Muawiah Qaimari"/>
    <s v="Rudradeep Mandal"/>
    <x v="1"/>
    <x v="0"/>
    <s v="Ongoing"/>
    <x v="0"/>
    <m/>
    <m/>
    <m/>
    <m/>
    <m/>
    <m/>
    <m/>
    <m/>
    <m/>
    <m/>
    <m/>
    <n v="40"/>
    <n v="40"/>
    <n v="40"/>
    <n v="40"/>
    <n v="20"/>
    <n v="20"/>
    <n v="20"/>
    <n v="40"/>
    <n v="40"/>
    <n v="30"/>
    <n v="30"/>
    <n v="30"/>
    <n v="30"/>
    <n v="30"/>
    <n v="30"/>
    <n v="30"/>
    <n v="30"/>
    <n v="30"/>
    <m/>
    <m/>
    <m/>
    <m/>
    <m/>
    <m/>
  </r>
  <r>
    <x v="1"/>
    <s v="Cloud Tasks"/>
    <m/>
    <s v="SOLS Maintance, Cloud activities "/>
    <s v="SOLS"/>
    <m/>
    <x v="0"/>
    <s v="Java"/>
    <s v="PUNE-MR-GRP2"/>
    <s v="James Radtke"/>
    <s v="Christine Moretti"/>
    <s v="Rudradeep Mandal"/>
    <x v="1"/>
    <x v="0"/>
    <s v="Ongoing"/>
    <x v="0"/>
    <m/>
    <m/>
    <m/>
    <m/>
    <m/>
    <m/>
    <m/>
    <m/>
    <m/>
    <m/>
    <m/>
    <n v="40"/>
    <n v="40"/>
    <n v="40"/>
    <n v="40"/>
    <n v="40"/>
    <n v="40"/>
    <n v="40"/>
    <n v="40"/>
    <n v="40"/>
    <n v="30"/>
    <n v="30"/>
    <n v="30"/>
    <n v="30"/>
    <n v="30"/>
    <n v="30"/>
    <n v="30"/>
    <n v="30"/>
    <n v="30"/>
    <m/>
    <m/>
    <m/>
    <m/>
    <m/>
    <m/>
  </r>
  <r>
    <x v="1"/>
    <s v="MWR"/>
    <m/>
    <s v="ACCT INTF - Eliminate U4000 Abend in RF55B73 "/>
    <s v="ACCT-Interfaces Billing"/>
    <m/>
    <x v="1"/>
    <s v="Cobol"/>
    <s v="SE-BILLING-USAGE"/>
    <s v="Greg Painter"/>
    <s v="Muawiah Qaimari"/>
    <s v="Rudradeep Mandal"/>
    <x v="1"/>
    <x v="16"/>
    <s v="Jul-23"/>
    <x v="0"/>
    <n v="180"/>
    <m/>
    <m/>
    <m/>
    <m/>
    <m/>
    <m/>
    <m/>
    <m/>
    <m/>
    <m/>
    <m/>
    <m/>
    <m/>
    <m/>
    <n v="90"/>
    <m/>
    <m/>
    <m/>
    <m/>
    <m/>
    <m/>
    <n v="90"/>
    <m/>
    <m/>
    <m/>
    <m/>
    <m/>
    <m/>
    <m/>
    <m/>
    <m/>
    <m/>
    <m/>
    <m/>
  </r>
  <r>
    <x v="1"/>
    <s v="Application Support"/>
    <n v="3"/>
    <s v="Metasolv, TME Bonding, TBS/T Maintance"/>
    <s v="Metasolv"/>
    <m/>
    <x v="0"/>
    <s v="Java"/>
    <s v="PUNE-MR-GRP2"/>
    <s v="James Koernig"/>
    <s v="Christine Moretti"/>
    <s v="Rudradeep Mandal"/>
    <x v="1"/>
    <x v="0"/>
    <s v="Ongoing"/>
    <x v="0"/>
    <m/>
    <m/>
    <m/>
    <m/>
    <m/>
    <m/>
    <m/>
    <m/>
    <m/>
    <m/>
    <m/>
    <n v="90"/>
    <n v="90"/>
    <n v="90"/>
    <n v="90"/>
    <n v="90"/>
    <n v="90"/>
    <n v="90"/>
    <n v="90"/>
    <n v="90"/>
    <n v="20"/>
    <n v="20"/>
    <n v="20"/>
    <n v="20"/>
    <n v="20"/>
    <n v="20"/>
    <n v="20"/>
    <n v="20"/>
    <n v="20"/>
    <m/>
    <m/>
    <m/>
    <m/>
    <m/>
    <m/>
  </r>
  <r>
    <x v="1"/>
    <s v="MWR"/>
    <m/>
    <s v="CBR-MF failure in RK01B55 due to package usoc"/>
    <s v="CBR - MF"/>
    <m/>
    <x v="1"/>
    <s v="COBOL,DB2,IMS DB"/>
    <s v="SE-BILLING-CARE"/>
    <s v="Greg Painter"/>
    <s v="Muawiah Qaimari"/>
    <s v="Rudradeep Mandal"/>
    <x v="1"/>
    <x v="3"/>
    <s v="On hold"/>
    <x v="1"/>
    <n v="80"/>
    <m/>
    <m/>
    <m/>
    <m/>
    <m/>
    <m/>
    <m/>
    <m/>
    <m/>
    <m/>
    <m/>
    <m/>
    <m/>
    <n v="10"/>
    <n v="30"/>
    <n v="30"/>
    <n v="10"/>
    <m/>
    <m/>
    <m/>
    <m/>
    <m/>
    <m/>
    <m/>
    <m/>
    <m/>
    <m/>
    <m/>
    <m/>
    <m/>
    <m/>
    <m/>
    <m/>
    <m/>
  </r>
  <r>
    <x v="1"/>
    <s v="MWR"/>
    <m/>
    <s v="EDI-BILLING - investigate AOTS"/>
    <s v="EDI-BILLING"/>
    <m/>
    <x v="1"/>
    <s v="Cobol"/>
    <s v="SE-BILLING"/>
    <s v="Greg Painter"/>
    <s v="Muawiah Qaimari"/>
    <s v="Rudradeep Mandal"/>
    <x v="1"/>
    <x v="3"/>
    <s v="On hold"/>
    <x v="1"/>
    <n v="80"/>
    <m/>
    <m/>
    <m/>
    <m/>
    <m/>
    <m/>
    <m/>
    <m/>
    <m/>
    <m/>
    <m/>
    <m/>
    <m/>
    <m/>
    <n v="10"/>
    <n v="30"/>
    <n v="30"/>
    <n v="10"/>
    <m/>
    <m/>
    <m/>
    <m/>
    <m/>
    <m/>
    <m/>
    <m/>
    <m/>
    <m/>
    <m/>
    <m/>
    <m/>
    <m/>
    <m/>
    <m/>
  </r>
  <r>
    <x v="1"/>
    <s v="MWR"/>
    <m/>
    <s v="BIG HQ - RK22B40 analysis of bad header"/>
    <s v="BIG-HQ"/>
    <m/>
    <x v="1"/>
    <s v="Cobol"/>
    <s v="SE-BILLING-USAGE"/>
    <s v="Greg Painter"/>
    <s v="Muawiah Qaimari"/>
    <s v="Rudradeep Mandal"/>
    <x v="1"/>
    <x v="3"/>
    <s v="On hold"/>
    <x v="1"/>
    <n v="100"/>
    <m/>
    <m/>
    <m/>
    <m/>
    <m/>
    <m/>
    <m/>
    <m/>
    <m/>
    <m/>
    <m/>
    <m/>
    <m/>
    <n v="10"/>
    <n v="30"/>
    <n v="30"/>
    <n v="30"/>
    <m/>
    <m/>
    <m/>
    <m/>
    <m/>
    <m/>
    <m/>
    <m/>
    <m/>
    <m/>
    <m/>
    <m/>
    <m/>
    <m/>
    <m/>
    <m/>
    <m/>
  </r>
  <r>
    <x v="1"/>
    <s v="MWR"/>
    <m/>
    <s v="FDB - test June balances being added to current UNE POB file"/>
    <s v="FDB"/>
    <m/>
    <x v="1"/>
    <s v="Cobol, DB2"/>
    <s v="SE-BILLING-USAGE"/>
    <s v="Greg Painter"/>
    <s v="Muawiah Qaimari"/>
    <s v="Rudradeep Mandal"/>
    <x v="1"/>
    <x v="14"/>
    <s v="Apr-23"/>
    <x v="0"/>
    <n v="180"/>
    <m/>
    <m/>
    <m/>
    <m/>
    <m/>
    <m/>
    <m/>
    <m/>
    <m/>
    <m/>
    <m/>
    <m/>
    <m/>
    <n v="10"/>
    <s v=" "/>
    <n v="10"/>
    <n v="10"/>
    <n v="10"/>
    <n v="80"/>
    <n v="70"/>
    <m/>
    <m/>
    <m/>
    <m/>
    <m/>
    <m/>
    <m/>
    <m/>
    <m/>
    <m/>
    <m/>
    <m/>
    <m/>
    <m/>
  </r>
  <r>
    <x v="1"/>
    <s v="MWR"/>
    <m/>
    <s v="BOCRIS - BOES IND 1 testing"/>
    <s v="BOCRIS"/>
    <m/>
    <x v="1"/>
    <s v="Cobol, IMS-DC"/>
    <s v="SE-BILLING"/>
    <s v="Greg Painter"/>
    <s v="Muawiah Qaimari"/>
    <s v="Rudradeep Mandal"/>
    <x v="1"/>
    <x v="3"/>
    <s v="On hold"/>
    <x v="1"/>
    <n v="200"/>
    <m/>
    <m/>
    <m/>
    <m/>
    <m/>
    <m/>
    <m/>
    <m/>
    <m/>
    <m/>
    <m/>
    <m/>
    <m/>
    <m/>
    <m/>
    <m/>
    <n v="10"/>
    <n v="20"/>
    <n v="80"/>
    <n v="70"/>
    <m/>
    <m/>
    <m/>
    <m/>
    <m/>
    <m/>
    <m/>
    <m/>
    <m/>
    <m/>
    <m/>
    <m/>
    <m/>
    <m/>
  </r>
  <r>
    <x v="1"/>
    <s v="MWR"/>
    <m/>
    <s v="BILL CALC - TN BSLD audit data pull"/>
    <s v="BILL-CALCULATE"/>
    <m/>
    <x v="1"/>
    <s v="Cobol, DB2"/>
    <s v="SE-BILLING-CARE"/>
    <s v="Greg Painter"/>
    <s v="Muawiah Qaimari"/>
    <s v="Rudradeep Mandal"/>
    <x v="1"/>
    <x v="3"/>
    <s v="On hold"/>
    <x v="1"/>
    <n v="100"/>
    <m/>
    <m/>
    <m/>
    <m/>
    <m/>
    <m/>
    <m/>
    <m/>
    <m/>
    <m/>
    <m/>
    <m/>
    <m/>
    <m/>
    <m/>
    <m/>
    <n v="10"/>
    <n v="10"/>
    <n v="40"/>
    <n v="40"/>
    <m/>
    <m/>
    <m/>
    <m/>
    <m/>
    <m/>
    <m/>
    <m/>
    <m/>
    <m/>
    <m/>
    <m/>
    <m/>
    <m/>
  </r>
  <r>
    <x v="1"/>
    <s v="Application Support"/>
    <n v="1"/>
    <s v="PSA activities, RIM updates etc, Work requests."/>
    <s v="CARAT"/>
    <m/>
    <x v="0"/>
    <s v="Hadoop, Java"/>
    <s v="CARAT"/>
    <s v="Greg Painter"/>
    <s v="Muawiah Qaimari"/>
    <s v="Ashish Bartwal"/>
    <x v="4"/>
    <x v="0"/>
    <s v="Ongoing"/>
    <x v="0"/>
    <n v="410"/>
    <m/>
    <m/>
    <m/>
    <m/>
    <m/>
    <m/>
    <m/>
    <m/>
    <m/>
    <m/>
    <m/>
    <m/>
    <m/>
    <m/>
    <n v="140"/>
    <n v="140"/>
    <n v="30"/>
    <n v="35"/>
    <n v="30"/>
    <n v="30"/>
    <n v="25"/>
    <n v="30"/>
    <n v="40"/>
    <n v="35"/>
    <n v="30"/>
    <m/>
    <m/>
    <m/>
    <m/>
    <m/>
    <m/>
    <m/>
    <m/>
    <m/>
  </r>
  <r>
    <x v="1"/>
    <s v="MWR"/>
    <n v="78"/>
    <s v="2009234 - NDM Failures - Monthly MWR"/>
    <s v="FDB"/>
    <m/>
    <x v="1"/>
    <s v="Cobol, DB2"/>
    <s v="SE-BILLING-USAGE"/>
    <s v="Greg Painter"/>
    <s v="Muawiah Qaimari"/>
    <s v="Rudradeep Mandal"/>
    <x v="1"/>
    <x v="0"/>
    <s v="Ongoing"/>
    <x v="0"/>
    <m/>
    <m/>
    <m/>
    <m/>
    <m/>
    <m/>
    <m/>
    <m/>
    <m/>
    <m/>
    <m/>
    <m/>
    <m/>
    <m/>
    <m/>
    <n v="30"/>
    <n v="10"/>
    <n v="10"/>
    <n v="10"/>
    <n v="10"/>
    <n v="20"/>
    <n v="20"/>
    <n v="20"/>
    <n v="20"/>
    <n v="20"/>
    <n v="20"/>
    <m/>
    <m/>
    <m/>
    <m/>
    <m/>
    <m/>
    <m/>
    <m/>
    <m/>
  </r>
  <r>
    <x v="1"/>
    <s v="MWR"/>
    <m/>
    <s v="2007501 - AAN-CRIS - update email list"/>
    <s v="AAN-CRIS"/>
    <m/>
    <x v="1"/>
    <s v="Cobol"/>
    <s v="SE-BILLING-CARE"/>
    <s v="Greg Painter"/>
    <s v="Muawiah Qaimari"/>
    <s v="Rudradeep Mandal"/>
    <x v="1"/>
    <x v="3"/>
    <s v="On hold"/>
    <x v="1"/>
    <n v="100"/>
    <m/>
    <m/>
    <m/>
    <m/>
    <m/>
    <m/>
    <m/>
    <m/>
    <m/>
    <m/>
    <m/>
    <m/>
    <m/>
    <m/>
    <m/>
    <m/>
    <m/>
    <n v="100"/>
    <m/>
    <m/>
    <m/>
    <m/>
    <m/>
    <m/>
    <m/>
    <m/>
    <m/>
    <m/>
    <m/>
    <m/>
    <m/>
    <m/>
    <m/>
    <m/>
  </r>
  <r>
    <x v="1"/>
    <s v="MWR"/>
    <m/>
    <s v="2008770 - FDB - test tax account code change with Stellar"/>
    <s v="FDB"/>
    <m/>
    <x v="1"/>
    <s v="Cobol, DB2"/>
    <s v="SE-BILLING-USAGE"/>
    <s v="Greg Painter"/>
    <s v="Muawiah Qaimari"/>
    <s v="Rudradeep Mandal"/>
    <x v="1"/>
    <x v="14"/>
    <s v="Apr-23"/>
    <x v="0"/>
    <n v="500"/>
    <m/>
    <m/>
    <m/>
    <m/>
    <m/>
    <m/>
    <m/>
    <m/>
    <m/>
    <m/>
    <m/>
    <m/>
    <m/>
    <m/>
    <m/>
    <n v="100"/>
    <n v="50"/>
    <n v="50"/>
    <n v="150"/>
    <n v="100"/>
    <n v="50"/>
    <m/>
    <m/>
    <m/>
    <m/>
    <m/>
    <m/>
    <m/>
    <m/>
    <m/>
    <m/>
    <m/>
    <m/>
    <m/>
  </r>
  <r>
    <x v="1"/>
    <s v="MWR"/>
    <m/>
    <s v="MWR 2010100 - MODX - Yearly Voltage update"/>
    <s v="MODX"/>
    <m/>
    <x v="1"/>
    <s v="Cobol, IMS-DB"/>
    <s v="BRAVO-MF-Rick"/>
    <s v="James Radtke"/>
    <s v="Christine Moretti"/>
    <s v="Lalit Bhagwat"/>
    <x v="1"/>
    <x v="5"/>
    <s v="Nov-22"/>
    <x v="0"/>
    <n v="10"/>
    <m/>
    <m/>
    <m/>
    <m/>
    <m/>
    <m/>
    <m/>
    <m/>
    <m/>
    <m/>
    <m/>
    <m/>
    <m/>
    <m/>
    <n v="10"/>
    <m/>
    <m/>
    <m/>
    <m/>
    <m/>
    <m/>
    <m/>
    <m/>
    <m/>
    <m/>
    <m/>
    <m/>
    <m/>
    <m/>
    <m/>
    <m/>
    <m/>
    <m/>
    <m/>
  </r>
  <r>
    <x v="1"/>
    <s v="MWR"/>
    <m/>
    <s v="Dallas 2022 MIT Mainframe DR Exercise for 5 ACIS Customer application"/>
    <s v="ACIS-CI"/>
    <m/>
    <x v="1"/>
    <s v="Cobol,Assembler,IMS-DB,IMS-DC,DB2"/>
    <s v="BRAVO-MF-Rick"/>
    <s v="James Radtke"/>
    <s v="Christine Moretti"/>
    <s v="Lalit Bhagwat"/>
    <x v="1"/>
    <x v="5"/>
    <s v="Nov-22"/>
    <x v="0"/>
    <m/>
    <m/>
    <m/>
    <m/>
    <m/>
    <m/>
    <m/>
    <m/>
    <m/>
    <m/>
    <m/>
    <m/>
    <m/>
    <m/>
    <m/>
    <n v="20"/>
    <m/>
    <m/>
    <m/>
    <m/>
    <m/>
    <m/>
    <m/>
    <m/>
    <m/>
    <m/>
    <m/>
    <m/>
    <m/>
    <m/>
    <m/>
    <m/>
    <m/>
    <m/>
    <m/>
  </r>
  <r>
    <x v="1"/>
    <s v="Ad-hoc Tasks"/>
    <m/>
    <s v="PSA activities, Monthly &amp; weekly reports activities  "/>
    <s v="GRP-MW-ERP-Group"/>
    <m/>
    <x v="1"/>
    <s v="Cobol, DB2"/>
    <s v="MW-ERP-Group"/>
    <s v="Ruben Rodriguez "/>
    <s v="Muawiah Qaimari"/>
    <s v="Lalit Bhagwat"/>
    <x v="1"/>
    <x v="0"/>
    <s v="Ongoing"/>
    <x v="0"/>
    <m/>
    <m/>
    <m/>
    <m/>
    <m/>
    <m/>
    <m/>
    <m/>
    <m/>
    <m/>
    <m/>
    <n v="360"/>
    <n v="360"/>
    <n v="360"/>
    <n v="360"/>
    <n v="45"/>
    <n v="45"/>
    <n v="40"/>
    <n v="40"/>
    <n v="10"/>
    <n v="10"/>
    <n v="10"/>
    <n v="10"/>
    <n v="10"/>
    <n v="10"/>
    <n v="10"/>
    <n v="10"/>
    <n v="10"/>
    <n v="10"/>
    <m/>
    <m/>
    <m/>
    <m/>
    <m/>
    <m/>
  </r>
  <r>
    <x v="0"/>
    <s v="PID"/>
    <m/>
    <s v="PID 324811 Mobility Telegence Move to New (non-cloud) Server"/>
    <s v="ERP"/>
    <s v="On Track"/>
    <x v="1"/>
    <s v="Cobol"/>
    <s v="MW-MF-JULIE"/>
    <s v="Ruben Rodriguez "/>
    <s v="Muawiah Qaimari"/>
    <s v="Lalit Bhagwat"/>
    <x v="1"/>
    <x v="18"/>
    <s v="Jun-23"/>
    <x v="0"/>
    <n v="40"/>
    <m/>
    <m/>
    <m/>
    <m/>
    <m/>
    <m/>
    <m/>
    <m/>
    <m/>
    <n v="45"/>
    <n v="45"/>
    <n v="45"/>
    <n v="45"/>
    <m/>
    <m/>
    <m/>
    <m/>
    <m/>
    <m/>
    <n v="40"/>
    <m/>
    <m/>
    <m/>
    <m/>
    <m/>
    <m/>
    <m/>
    <m/>
    <m/>
    <m/>
    <m/>
    <m/>
    <m/>
    <m/>
  </r>
  <r>
    <x v="0"/>
    <s v="PID"/>
    <n v="4"/>
    <s v="PID 411976 Tulsa Oklahoma MIF  Municipal Inspection Fee (R23.06)"/>
    <s v="ADR"/>
    <s v="Green - Test Support Impact. Assume ST support required isn't as extensive as R23.02."/>
    <x v="1"/>
    <s v="Cobol, DB2"/>
    <s v="SW-CRIS"/>
    <s v="Ruben Rodriguez "/>
    <s v="Muawiah Qaimari"/>
    <s v="Istiyaqahmed Shaikh"/>
    <x v="2"/>
    <x v="18"/>
    <s v="Jun-23"/>
    <x v="0"/>
    <n v="30"/>
    <m/>
    <m/>
    <m/>
    <m/>
    <m/>
    <m/>
    <m/>
    <m/>
    <m/>
    <m/>
    <m/>
    <m/>
    <m/>
    <m/>
    <m/>
    <m/>
    <m/>
    <m/>
    <n v="10"/>
    <n v="10"/>
    <n v="10"/>
    <m/>
    <m/>
    <m/>
    <m/>
    <m/>
    <m/>
    <m/>
    <m/>
    <m/>
    <m/>
    <m/>
    <m/>
    <m/>
  </r>
  <r>
    <x v="0"/>
    <s v="PID"/>
    <m/>
    <s v="PID 413008, PMT 506482 Telco West biller Enhance 911 Data to reporting "/>
    <s v="AGG"/>
    <s v="Green - Good to deploy on M7 to ST"/>
    <x v="1"/>
    <s v="Cobol, DB2"/>
    <s v="WB-BPP1"/>
    <s v="Ruben Rodriguez "/>
    <s v="Muawiah Qaimari"/>
    <s v="Rakesh Koli"/>
    <x v="0"/>
    <x v="18"/>
    <s v="Jun-23"/>
    <x v="0"/>
    <n v="240"/>
    <m/>
    <m/>
    <m/>
    <m/>
    <m/>
    <m/>
    <m/>
    <m/>
    <m/>
    <m/>
    <m/>
    <m/>
    <m/>
    <m/>
    <n v="25"/>
    <n v="25"/>
    <n v="50"/>
    <n v="50"/>
    <n v="50"/>
    <n v="20"/>
    <n v="10"/>
    <n v="10"/>
    <m/>
    <m/>
    <m/>
    <m/>
    <m/>
    <m/>
    <m/>
    <m/>
    <m/>
    <m/>
    <m/>
    <m/>
  </r>
  <r>
    <x v="0"/>
    <s v="PID"/>
    <m/>
    <s v="PID 413008, PMT 506482 Telco West biller Enhance 911 Data to reporting "/>
    <s v="BDI"/>
    <s v="Green - Good to deploy on M7 to ST"/>
    <x v="1"/>
    <s v="Cobol, DB2"/>
    <s v="WB-BPP1"/>
    <s v="Ruben Rodriguez "/>
    <s v="Muawiah Qaimari"/>
    <s v="Rakesh Koli"/>
    <x v="0"/>
    <x v="18"/>
    <s v="Jun-23"/>
    <x v="0"/>
    <n v="960"/>
    <m/>
    <m/>
    <m/>
    <m/>
    <m/>
    <m/>
    <m/>
    <m/>
    <m/>
    <m/>
    <m/>
    <m/>
    <m/>
    <m/>
    <n v="100"/>
    <n v="120"/>
    <n v="150"/>
    <n v="170"/>
    <n v="170"/>
    <n v="125"/>
    <n v="65"/>
    <n v="60"/>
    <m/>
    <m/>
    <m/>
    <m/>
    <m/>
    <m/>
    <m/>
    <m/>
    <m/>
    <m/>
    <m/>
    <m/>
  </r>
  <r>
    <x v="0"/>
    <s v="PID"/>
    <m/>
    <s v="PID 413008, PMT 507233 Telco West biller Enhance 911 Data to reporting "/>
    <s v="T&amp;S"/>
    <s v="Green - Good to deploy on M7 to ST"/>
    <x v="1"/>
    <s v="Cobol, DB2"/>
    <s v="WB-BPP1"/>
    <s v="Ruben Rodriguez "/>
    <s v="Muawiah Qaimari"/>
    <s v="Rakesh Koli"/>
    <x v="0"/>
    <x v="18"/>
    <s v="Jun-23"/>
    <x v="0"/>
    <n v="1600"/>
    <m/>
    <m/>
    <m/>
    <m/>
    <m/>
    <m/>
    <m/>
    <m/>
    <m/>
    <m/>
    <m/>
    <m/>
    <m/>
    <m/>
    <n v="150"/>
    <n v="200"/>
    <n v="300"/>
    <n v="300"/>
    <n v="100"/>
    <n v="300"/>
    <n v="100"/>
    <n v="50"/>
    <m/>
    <m/>
    <m/>
    <m/>
    <m/>
    <m/>
    <m/>
    <m/>
    <m/>
    <m/>
    <m/>
    <m/>
  </r>
  <r>
    <x v="0"/>
    <s v="PID"/>
    <m/>
    <s v="PID 413008, PMT 507233 Telco West biller Enhance 911 Data to reporting "/>
    <s v="CR"/>
    <s v="Green - Good to deploy on M7 to ST"/>
    <x v="1"/>
    <s v="Cobol, DB2"/>
    <s v="WB-BPP1"/>
    <s v="Ruben Rodriguez "/>
    <s v="Muawiah Qaimari"/>
    <s v="Rakesh Koli"/>
    <x v="0"/>
    <x v="18"/>
    <s v="Jun-23"/>
    <x v="0"/>
    <n v="800"/>
    <m/>
    <m/>
    <m/>
    <m/>
    <m/>
    <m/>
    <m/>
    <m/>
    <m/>
    <m/>
    <m/>
    <m/>
    <m/>
    <m/>
    <n v="75"/>
    <n v="100"/>
    <n v="150"/>
    <n v="150"/>
    <n v="150"/>
    <n v="100"/>
    <n v="50"/>
    <n v="25"/>
    <m/>
    <m/>
    <m/>
    <m/>
    <m/>
    <m/>
    <m/>
    <m/>
    <m/>
    <m/>
    <m/>
    <m/>
  </r>
  <r>
    <x v="0"/>
    <s v="PID"/>
    <m/>
    <s v="PID 413008, PMT 507233 Telco West biller Enhance 911 Data to reporting "/>
    <s v="RAP"/>
    <s v="On Track"/>
    <x v="1"/>
    <s v="Cobol, DB2"/>
    <s v="JW"/>
    <s v="Ruben Rodriguez "/>
    <s v="Muawiah Qaimari"/>
    <s v="Ashish Ranjan"/>
    <x v="1"/>
    <x v="18"/>
    <s v="Jun-23"/>
    <x v="0"/>
    <n v="1570"/>
    <m/>
    <m/>
    <m/>
    <m/>
    <m/>
    <m/>
    <m/>
    <m/>
    <m/>
    <m/>
    <m/>
    <m/>
    <m/>
    <m/>
    <n v="80"/>
    <n v="150"/>
    <n v="250"/>
    <n v="250"/>
    <n v="250"/>
    <n v="250"/>
    <n v="200"/>
    <n v="140"/>
    <m/>
    <m/>
    <m/>
    <m/>
    <m/>
    <m/>
    <m/>
    <m/>
    <m/>
    <m/>
    <m/>
    <m/>
  </r>
  <r>
    <x v="0"/>
    <s v="PID"/>
    <m/>
    <s v="PID 413008, PMT 507233 Telco West biller Enhance 911 Data to reporting "/>
    <s v="PR"/>
    <s v="On Track"/>
    <x v="1"/>
    <s v="Cobol, DB2"/>
    <s v="JW"/>
    <s v="Ruben Rodriguez "/>
    <s v="Muawiah Qaimari"/>
    <s v="Ashish Ranjan"/>
    <x v="1"/>
    <x v="18"/>
    <s v="Jun-23"/>
    <x v="0"/>
    <n v="195"/>
    <m/>
    <m/>
    <m/>
    <m/>
    <m/>
    <m/>
    <m/>
    <m/>
    <m/>
    <m/>
    <m/>
    <m/>
    <m/>
    <m/>
    <n v="5"/>
    <n v="30"/>
    <n v="30"/>
    <n v="40"/>
    <n v="30"/>
    <n v="10"/>
    <n v="30"/>
    <n v="20"/>
    <m/>
    <m/>
    <m/>
    <m/>
    <m/>
    <m/>
    <m/>
    <m/>
    <m/>
    <m/>
    <m/>
    <m/>
  </r>
  <r>
    <x v="1"/>
    <s v="MWR"/>
    <m/>
    <s v="MWR 2010099 ACIS-CI - Annual Voltage Password Change "/>
    <s v="ACIS-CI"/>
    <m/>
    <x v="1"/>
    <s v="Cobol,Assembler,IMS-DB,IMS-DC,DB2"/>
    <s v="BRAVO-MF-Rick"/>
    <s v="James Radtke"/>
    <s v="Christine Moretti"/>
    <s v="Lalit Bhagwat"/>
    <x v="1"/>
    <x v="5"/>
    <s v="Nov-22"/>
    <x v="0"/>
    <n v="10"/>
    <m/>
    <m/>
    <m/>
    <m/>
    <m/>
    <m/>
    <m/>
    <m/>
    <m/>
    <m/>
    <m/>
    <m/>
    <m/>
    <m/>
    <n v="10"/>
    <m/>
    <m/>
    <m/>
    <m/>
    <m/>
    <m/>
    <m/>
    <m/>
    <m/>
    <m/>
    <m/>
    <m/>
    <m/>
    <m/>
    <m/>
    <m/>
    <m/>
    <m/>
    <m/>
  </r>
  <r>
    <x v="1"/>
    <s v="Cloud Tasks"/>
    <m/>
    <s v="Cloud work(GI + DB VM + DB patching + CRO + Adhoc), PWD renewal, Vulnearbilities "/>
    <s v="RBS"/>
    <m/>
    <x v="1"/>
    <s v="Cobol,DB2,CICS"/>
    <s v="MW-Billing"/>
    <s v="Ruben Rodriguez "/>
    <s v="Muawiah Qaimari"/>
    <s v="Lalit Bhagwat"/>
    <x v="1"/>
    <x v="0"/>
    <s v="Ongoing"/>
    <x v="0"/>
    <m/>
    <m/>
    <m/>
    <m/>
    <m/>
    <m/>
    <m/>
    <m/>
    <m/>
    <m/>
    <m/>
    <n v="90"/>
    <n v="90"/>
    <n v="90"/>
    <n v="90"/>
    <n v="30"/>
    <n v="30"/>
    <n v="30"/>
    <n v="30"/>
    <n v="30"/>
    <n v="30"/>
    <n v="30"/>
    <n v="30"/>
    <n v="30"/>
    <n v="30"/>
    <n v="30"/>
    <n v="30"/>
    <n v="30"/>
    <n v="30"/>
    <m/>
    <m/>
    <m/>
    <m/>
    <m/>
    <m/>
  </r>
  <r>
    <x v="1"/>
    <s v="Client Queries"/>
    <n v="1"/>
    <s v="Missing Usage queries from carrier/interafce"/>
    <s v="UPSE-SWBT/PB"/>
    <m/>
    <x v="0"/>
    <s v="Proc C"/>
    <s v="JW"/>
    <s v="Ruben Rodriguez "/>
    <s v="Muawiah Qaimari"/>
    <s v="Ashish Ranjan"/>
    <x v="1"/>
    <x v="0"/>
    <s v="Ongoing"/>
    <x v="0"/>
    <s v=" "/>
    <m/>
    <m/>
    <m/>
    <m/>
    <m/>
    <m/>
    <m/>
    <m/>
    <m/>
    <m/>
    <m/>
    <m/>
    <m/>
    <m/>
    <n v="90"/>
    <n v="90"/>
    <n v="35"/>
    <n v="35"/>
    <n v="35"/>
    <n v="35"/>
    <n v="35"/>
    <n v="35"/>
    <n v="35"/>
    <n v="35"/>
    <n v="35"/>
    <n v="35"/>
    <n v="35"/>
    <n v="35"/>
    <m/>
    <m/>
    <m/>
    <m/>
    <m/>
    <m/>
  </r>
  <r>
    <x v="1"/>
    <s v="Compliance"/>
    <n v="1"/>
    <s v="Compliance task,Mots Update,RIM validations,SPI data discoveries,SA Activities,Certifications, System documenations"/>
    <s v="UPSE-SWBT/PB"/>
    <m/>
    <x v="0"/>
    <s v="Proc C"/>
    <s v="JW"/>
    <s v="Ruben Rodriguez "/>
    <s v="Muawiah Qaimari"/>
    <s v="Ashish Ranjan"/>
    <x v="1"/>
    <x v="0"/>
    <s v="Ongoing"/>
    <x v="0"/>
    <s v=" "/>
    <m/>
    <m/>
    <m/>
    <m/>
    <m/>
    <m/>
    <m/>
    <m/>
    <m/>
    <m/>
    <m/>
    <m/>
    <m/>
    <m/>
    <n v="20"/>
    <n v="20"/>
    <n v="5"/>
    <n v="5"/>
    <n v="5"/>
    <n v="5"/>
    <n v="5"/>
    <n v="5"/>
    <n v="5"/>
    <n v="5"/>
    <n v="5"/>
    <n v="5"/>
    <n v="5"/>
    <n v="5"/>
    <m/>
    <m/>
    <m/>
    <m/>
    <m/>
    <m/>
  </r>
  <r>
    <x v="1"/>
    <s v="Application Support"/>
    <n v="13"/>
    <s v="Job Abends analysis and recovery"/>
    <s v="GRP-JW"/>
    <m/>
    <x v="1"/>
    <s v="Cobol, DB2"/>
    <s v="JW"/>
    <s v="Ruben Rodriguez "/>
    <s v="Muawiah Qaimari"/>
    <s v="Ashish Ranjan"/>
    <x v="1"/>
    <x v="0"/>
    <s v="Ongoing"/>
    <x v="1"/>
    <s v=" "/>
    <m/>
    <m/>
    <m/>
    <m/>
    <m/>
    <m/>
    <m/>
    <m/>
    <m/>
    <m/>
    <m/>
    <m/>
    <m/>
    <m/>
    <n v="230"/>
    <n v="230"/>
    <n v="90"/>
    <n v="90"/>
    <n v="230"/>
    <n v="390"/>
    <n v="390"/>
    <n v="460"/>
    <n v="460"/>
    <n v="460"/>
    <n v="460"/>
    <n v="460"/>
    <n v="460"/>
    <n v="460"/>
    <m/>
    <m/>
    <m/>
    <m/>
    <m/>
    <m/>
  </r>
  <r>
    <x v="1"/>
    <s v="RD"/>
    <n v="1"/>
    <s v="RD1145 - CTC and DB2 table update"/>
    <s v="PR"/>
    <m/>
    <x v="1"/>
    <s v="Cobol, DB2"/>
    <s v="JW"/>
    <s v="Ruben Rodriguez "/>
    <s v="Muawiah Qaimari"/>
    <s v="Ashish Ranjan"/>
    <x v="1"/>
    <x v="0"/>
    <s v="Ongoing"/>
    <x v="1"/>
    <m/>
    <m/>
    <m/>
    <m/>
    <m/>
    <m/>
    <m/>
    <m/>
    <m/>
    <m/>
    <m/>
    <m/>
    <m/>
    <m/>
    <m/>
    <n v="40"/>
    <n v="40"/>
    <n v="40"/>
    <n v="40"/>
    <n v="40"/>
    <n v="40"/>
    <n v="40"/>
    <n v="40"/>
    <n v="40"/>
    <n v="40"/>
    <n v="40"/>
    <n v="40"/>
    <n v="40"/>
    <n v="40"/>
    <m/>
    <m/>
    <m/>
    <m/>
    <m/>
    <m/>
  </r>
  <r>
    <x v="1"/>
    <s v="RD"/>
    <n v="1"/>
    <s v="RD506 - BAIF/CCA table update"/>
    <s v="C/CA"/>
    <m/>
    <x v="1"/>
    <s v="Cobol, DB2"/>
    <s v="JW"/>
    <s v="Ruben Rodriguez "/>
    <s v="Muawiah Qaimari"/>
    <s v="Ashish Ranjan"/>
    <x v="1"/>
    <x v="0"/>
    <s v="Ongoing"/>
    <x v="1"/>
    <m/>
    <m/>
    <m/>
    <m/>
    <m/>
    <m/>
    <m/>
    <m/>
    <m/>
    <m/>
    <m/>
    <m/>
    <m/>
    <m/>
    <m/>
    <n v="15"/>
    <n v="15"/>
    <n v="0"/>
    <n v="0"/>
    <n v="15"/>
    <n v="15"/>
    <n v="15"/>
    <n v="15"/>
    <n v="15"/>
    <n v="15"/>
    <n v="15"/>
    <n v="15"/>
    <n v="15"/>
    <n v="15"/>
    <m/>
    <m/>
    <m/>
    <m/>
    <m/>
    <m/>
  </r>
  <r>
    <x v="1"/>
    <s v="SMB"/>
    <n v="1"/>
    <s v="SMB #2007423 Vista Mobility - VDMS interface changes"/>
    <s v="LSB"/>
    <m/>
    <x v="0"/>
    <s v="Power Builder, Sybase"/>
    <s v="MW Usage"/>
    <s v="Ruben Rodriguez "/>
    <s v="Muawiah Qaimari"/>
    <s v="Sanjay Lokhande"/>
    <x v="2"/>
    <x v="5"/>
    <s v="Nov-22"/>
    <x v="0"/>
    <n v="90"/>
    <m/>
    <m/>
    <m/>
    <m/>
    <m/>
    <m/>
    <m/>
    <m/>
    <m/>
    <m/>
    <m/>
    <m/>
    <m/>
    <m/>
    <n v="10"/>
    <n v="5"/>
    <m/>
    <m/>
    <m/>
    <m/>
    <m/>
    <m/>
    <m/>
    <m/>
    <m/>
    <m/>
    <m/>
    <m/>
    <m/>
    <m/>
    <m/>
    <m/>
    <m/>
    <m/>
  </r>
  <r>
    <x v="1"/>
    <s v="Application Support"/>
    <n v="16"/>
    <s v="ST Defect /RTS Defect/RTS support"/>
    <s v="GRP-West Usage"/>
    <m/>
    <x v="1"/>
    <s v="Cobol, DB2"/>
    <s v="West Usage"/>
    <s v="Ruben Rodriguez "/>
    <s v="Muawiah Qaimari"/>
    <s v="Sanjay Lokhande"/>
    <x v="2"/>
    <x v="0"/>
    <s v="Ongoing"/>
    <x v="0"/>
    <m/>
    <m/>
    <m/>
    <m/>
    <m/>
    <m/>
    <m/>
    <m/>
    <m/>
    <m/>
    <m/>
    <m/>
    <m/>
    <m/>
    <m/>
    <n v="20"/>
    <n v="20"/>
    <n v="10"/>
    <n v="10"/>
    <n v="10"/>
    <n v="10"/>
    <n v="10"/>
    <n v="10"/>
    <n v="10"/>
    <n v="10"/>
    <n v="10"/>
    <n v="10"/>
    <n v="10"/>
    <n v="10"/>
    <m/>
    <m/>
    <m/>
    <m/>
    <m/>
    <m/>
  </r>
  <r>
    <x v="1"/>
    <s v="Onshore-Offshore Discussions"/>
    <n v="16"/>
    <s v="Working Session, Daily Huddle, Weekly/Bi-weekly Meetings"/>
    <s v="GRP-West Usage"/>
    <m/>
    <x v="1"/>
    <s v="Cobol, DB2"/>
    <s v="West Usage"/>
    <s v="Ruben Rodriguez "/>
    <s v="Muawiah Qaimari"/>
    <s v="Sanjay Lokhande"/>
    <x v="2"/>
    <x v="0"/>
    <s v="Ongoing"/>
    <x v="0"/>
    <m/>
    <m/>
    <m/>
    <m/>
    <m/>
    <m/>
    <m/>
    <m/>
    <m/>
    <m/>
    <m/>
    <m/>
    <m/>
    <m/>
    <m/>
    <n v="40"/>
    <n v="40"/>
    <n v="27"/>
    <n v="27"/>
    <n v="27"/>
    <n v="27"/>
    <n v="27"/>
    <n v="27"/>
    <n v="27"/>
    <n v="27"/>
    <n v="27"/>
    <n v="27"/>
    <n v="27"/>
    <n v="27"/>
    <m/>
    <m/>
    <m/>
    <m/>
    <m/>
    <m/>
  </r>
  <r>
    <x v="1"/>
    <s v="Compliance"/>
    <n v="16"/>
    <s v="Compliance Activities - _x000a_CMPM Client Affiliate Allocation Certificatio, RIM inventory record Validation, DPLR Profile Survey,CCPA Inventory Survey, AVT Scan, Sensitive Data Inventory Recertifications , Interface discrepancies/MOTS Update, SOX IT Controls Certification,_x000a_Update Product Families &amp; Client of Records Fields in MOTS, CCAM compliance assessment, Review ARM Document, Online Application Security Checklist (OASC) Annual Compliance Review Process"/>
    <s v="GRP-West Usage"/>
    <m/>
    <x v="1"/>
    <s v="Cobol, DB2"/>
    <s v="West Usage"/>
    <s v="Ruben Rodriguez "/>
    <s v="Muawiah Qaimari"/>
    <s v="Sanjay Lokhande"/>
    <x v="2"/>
    <x v="0"/>
    <s v="Ongoing"/>
    <x v="0"/>
    <m/>
    <m/>
    <m/>
    <m/>
    <m/>
    <m/>
    <m/>
    <m/>
    <m/>
    <m/>
    <m/>
    <m/>
    <m/>
    <m/>
    <m/>
    <n v="40"/>
    <n v="40"/>
    <n v="33"/>
    <n v="33"/>
    <n v="33"/>
    <n v="33"/>
    <n v="33"/>
    <n v="33"/>
    <n v="33"/>
    <n v="33"/>
    <n v="33"/>
    <n v="33"/>
    <n v="33"/>
    <n v="33"/>
    <m/>
    <m/>
    <m/>
    <m/>
    <m/>
    <m/>
  </r>
  <r>
    <x v="1"/>
    <s v="Client Queries"/>
    <n v="16"/>
    <s v="Client Queries, Interfacing application queries and Adhoc Tasks._x000a_Daily activity -- Pack reject report_x000a_Monthly activity -- BTN Refresh File, 180-report, USSDB Monthly Activity, Jobs Validation for BR01 of every month._x000a_Yearly Activity -- DR Exercise, M641 North &amp; south Yearly jobs validation._x000a_Bi-Annual activity -- JH01 Job - Perform Time change validation)_x000a_"/>
    <s v="GRP-West Usage"/>
    <m/>
    <x v="1"/>
    <s v="Cobol, DB2"/>
    <s v="West Usage"/>
    <s v="Ruben Rodriguez "/>
    <s v="Muawiah Qaimari"/>
    <s v="Sanjay Lokhande"/>
    <x v="2"/>
    <x v="0"/>
    <s v="Ongoing"/>
    <x v="0"/>
    <m/>
    <m/>
    <m/>
    <m/>
    <m/>
    <m/>
    <m/>
    <m/>
    <m/>
    <m/>
    <m/>
    <m/>
    <m/>
    <m/>
    <m/>
    <n v="216"/>
    <n v="180"/>
    <n v="150"/>
    <n v="150"/>
    <n v="150"/>
    <n v="150"/>
    <n v="150"/>
    <n v="150"/>
    <n v="150"/>
    <n v="150"/>
    <n v="150"/>
    <n v="150"/>
    <n v="150"/>
    <n v="150"/>
    <m/>
    <m/>
    <m/>
    <m/>
    <m/>
    <m/>
  </r>
  <r>
    <x v="1"/>
    <s v="Onshore-Offshore Discussions"/>
    <n v="3"/>
    <s v="Working Session, Daily Huddle, Weekly/Bi-weekly Meetings"/>
    <s v="GRP-MW Usage"/>
    <m/>
    <x v="1"/>
    <s v="Cobol"/>
    <s v="MW Usage"/>
    <s v="Ruben Rodriguez "/>
    <s v="Muawiah Qaimari"/>
    <s v="Sanjay Lokhande"/>
    <x v="2"/>
    <x v="0"/>
    <s v="Ongoing"/>
    <x v="0"/>
    <m/>
    <m/>
    <m/>
    <m/>
    <m/>
    <m/>
    <m/>
    <m/>
    <m/>
    <m/>
    <m/>
    <m/>
    <m/>
    <m/>
    <m/>
    <n v="30"/>
    <n v="30"/>
    <n v="19"/>
    <n v="19"/>
    <n v="19"/>
    <n v="19"/>
    <n v="19"/>
    <n v="19"/>
    <n v="19"/>
    <n v="19"/>
    <n v="19"/>
    <n v="19"/>
    <n v="19"/>
    <n v="19"/>
    <m/>
    <m/>
    <m/>
    <m/>
    <m/>
    <m/>
  </r>
  <r>
    <x v="1"/>
    <s v="Compliance"/>
    <n v="3"/>
    <s v="Compliance Activities - _x000a_CMPM Client Affiliate Allocation Certificatio, RIM inventory record Validation, DPLR Profile Survey,CCPA Inventory Survey, AVT Scan, DR Exercise, Sensitive Data Inventory Recertifications , Interface discrepancies/MOTS Update, SOX IT Controls Certification,_x000a_Update Product Families &amp; Client of Records Fields in MOTS, CCAM compliance assessment, Review ARM Document, _x000a_"/>
    <s v="GRP-MW Usage"/>
    <m/>
    <x v="1"/>
    <s v="Cobol"/>
    <s v="MW Usage"/>
    <s v="Ruben Rodriguez "/>
    <s v="Muawiah Qaimari"/>
    <s v="Sanjay Lokhande"/>
    <x v="2"/>
    <x v="0"/>
    <s v="Ongoing"/>
    <x v="0"/>
    <m/>
    <m/>
    <m/>
    <m/>
    <m/>
    <m/>
    <m/>
    <m/>
    <m/>
    <m/>
    <m/>
    <m/>
    <m/>
    <m/>
    <m/>
    <n v="20"/>
    <n v="20"/>
    <n v="7"/>
    <n v="7"/>
    <n v="7"/>
    <n v="7"/>
    <n v="7"/>
    <n v="7"/>
    <n v="7"/>
    <n v="7"/>
    <n v="7"/>
    <n v="7"/>
    <n v="7"/>
    <n v="7"/>
    <m/>
    <m/>
    <m/>
    <m/>
    <m/>
    <m/>
  </r>
  <r>
    <x v="1"/>
    <s v="Client Queries"/>
    <n v="3"/>
    <s v="Client Queries, Interfacing application queries, ST Defect and Adhoc Tasks(DR Exercise, Packlog monitoring, LERGDATA Activity, OLD DSN SCAN FOR all 5 LPAR activity, Validation for Job Delete alert Weekly job run which will get the consolidated report, CABI Christmas Processing for CABS, ETM Data Validation in CAMPS due to ETM password change activity, Validation for CLYDE CATHEDRAL TABLE data, )"/>
    <s v="GRP-MW Usage"/>
    <m/>
    <x v="1"/>
    <s v="Cobol"/>
    <s v="MW Usage"/>
    <s v="Ruben Rodriguez "/>
    <s v="Muawiah Qaimari"/>
    <s v="Sanjay Lokhande"/>
    <x v="2"/>
    <x v="0"/>
    <s v="Ongoing"/>
    <x v="0"/>
    <m/>
    <m/>
    <m/>
    <m/>
    <m/>
    <m/>
    <m/>
    <m/>
    <m/>
    <m/>
    <m/>
    <m/>
    <m/>
    <m/>
    <m/>
    <n v="258"/>
    <n v="240"/>
    <n v="229"/>
    <n v="229"/>
    <n v="229"/>
    <n v="229"/>
    <n v="229"/>
    <n v="229"/>
    <n v="229"/>
    <n v="229"/>
    <n v="229"/>
    <n v="229"/>
    <n v="229"/>
    <n v="229"/>
    <m/>
    <m/>
    <m/>
    <m/>
    <m/>
    <m/>
  </r>
  <r>
    <x v="1"/>
    <s v="Onshore-Offshore Discussions"/>
    <n v="1"/>
    <s v="Working Session, Daily Huddle, Weekly/Bi-weekly Meetings"/>
    <s v="LSB"/>
    <m/>
    <x v="0"/>
    <s v="Power Builder, Sybase"/>
    <s v="MW Usage"/>
    <s v="Ruben Rodriguez "/>
    <s v="Muawiah Qaimari"/>
    <s v="Sanjay Lokhande"/>
    <x v="2"/>
    <x v="0"/>
    <s v="Ongoing"/>
    <x v="0"/>
    <m/>
    <m/>
    <m/>
    <m/>
    <m/>
    <m/>
    <m/>
    <m/>
    <m/>
    <m/>
    <m/>
    <m/>
    <m/>
    <m/>
    <m/>
    <n v="10"/>
    <n v="10"/>
    <n v="10"/>
    <n v="10"/>
    <n v="10"/>
    <n v="10"/>
    <n v="10"/>
    <n v="10"/>
    <n v="10"/>
    <n v="10"/>
    <n v="10"/>
    <n v="10"/>
    <n v="10"/>
    <n v="10"/>
    <m/>
    <m/>
    <m/>
    <m/>
    <m/>
    <m/>
  </r>
  <r>
    <x v="0"/>
    <s v="PID"/>
    <m/>
    <s v="PID 413008, PMT 507233 Telco West biller Enhance 911 Data to reporting "/>
    <s v="RA"/>
    <s v="On Track"/>
    <x v="1"/>
    <s v="Cobol, DB2"/>
    <s v="JW"/>
    <s v="Ruben Rodriguez "/>
    <s v="Muawiah Qaimari"/>
    <s v="Ashish Ranjan"/>
    <x v="1"/>
    <x v="18"/>
    <s v="Jun-23"/>
    <x v="0"/>
    <n v="195"/>
    <m/>
    <m/>
    <m/>
    <m/>
    <m/>
    <m/>
    <m/>
    <m/>
    <m/>
    <m/>
    <m/>
    <m/>
    <m/>
    <m/>
    <n v="5"/>
    <n v="30"/>
    <n v="30"/>
    <n v="40"/>
    <n v="30"/>
    <n v="10"/>
    <n v="30"/>
    <n v="20"/>
    <m/>
    <m/>
    <m/>
    <m/>
    <m/>
    <m/>
    <m/>
    <m/>
    <m/>
    <m/>
    <m/>
    <m/>
  </r>
  <r>
    <x v="0"/>
    <s v="PID"/>
    <m/>
    <s v="PID 413008, PMT 507233 Telco West biller Enhance 911 Data to reporting "/>
    <s v="AIM"/>
    <s v="On Track"/>
    <x v="1"/>
    <s v="Cobol, DB2"/>
    <s v="JW"/>
    <s v="Ruben Rodriguez "/>
    <s v="Muawiah Qaimari"/>
    <s v="Ashish Ranjan"/>
    <x v="1"/>
    <x v="18"/>
    <s v="Jun-23"/>
    <x v="0"/>
    <n v="240"/>
    <m/>
    <m/>
    <m/>
    <m/>
    <m/>
    <m/>
    <m/>
    <m/>
    <m/>
    <m/>
    <m/>
    <m/>
    <m/>
    <m/>
    <n v="10"/>
    <n v="30"/>
    <n v="30"/>
    <n v="30"/>
    <n v="40"/>
    <n v="40"/>
    <n v="40"/>
    <n v="20"/>
    <m/>
    <m/>
    <m/>
    <m/>
    <m/>
    <m/>
    <m/>
    <m/>
    <m/>
    <m/>
    <m/>
    <m/>
  </r>
  <r>
    <x v="1"/>
    <s v="SMB"/>
    <n v="1"/>
    <s v="CASH - reject RBAN payments, vouchers, etc"/>
    <s v="FDB"/>
    <m/>
    <x v="1"/>
    <s v="Cobol, DB2"/>
    <s v="SE-BILLING-USAGE"/>
    <s v="Greg Painter"/>
    <s v="Muawiah Qaimari"/>
    <s v="Rudradeep Mandal"/>
    <x v="1"/>
    <x v="1"/>
    <s v="Dec-22"/>
    <x v="1"/>
    <n v="500"/>
    <m/>
    <m/>
    <m/>
    <m/>
    <m/>
    <m/>
    <m/>
    <m/>
    <m/>
    <m/>
    <m/>
    <m/>
    <m/>
    <m/>
    <n v="100"/>
    <n v="20"/>
    <m/>
    <m/>
    <m/>
    <m/>
    <m/>
    <m/>
    <m/>
    <m/>
    <m/>
    <m/>
    <m/>
    <m/>
    <m/>
    <m/>
    <m/>
    <m/>
    <m/>
    <m/>
  </r>
  <r>
    <x v="1"/>
    <s v="MWR"/>
    <n v="1"/>
    <s v="MWR 1999376 - CARAT-5617-retire Wireline schemas from DEV; TEST; PROTO and PROD servers"/>
    <s v="CARAT"/>
    <m/>
    <x v="0"/>
    <s v="Hadoop, Java"/>
    <s v="CARAT"/>
    <s v="Greg Painter"/>
    <s v="Muawiah Qaimari"/>
    <s v="Ashish Bartwal"/>
    <x v="4"/>
    <x v="1"/>
    <s v="Dec-22"/>
    <x v="0"/>
    <n v="100"/>
    <m/>
    <m/>
    <m/>
    <m/>
    <m/>
    <m/>
    <m/>
    <m/>
    <m/>
    <m/>
    <m/>
    <m/>
    <m/>
    <m/>
    <n v="50"/>
    <n v="50"/>
    <m/>
    <m/>
    <m/>
    <m/>
    <m/>
    <m/>
    <m/>
    <m/>
    <m/>
    <m/>
    <m/>
    <m/>
    <m/>
    <m/>
    <m/>
    <m/>
    <m/>
    <m/>
  </r>
  <r>
    <x v="0"/>
    <s v="PID"/>
    <n v="1"/>
    <s v="404243 - Connect Direct upgrade to 6.1 version"/>
    <s v="CARAT"/>
    <m/>
    <x v="0"/>
    <s v="Hadoop, Java"/>
    <s v="CARAT"/>
    <s v="Greg Painter"/>
    <s v="Muawiah Qaimari"/>
    <s v="Ashish Bartwal"/>
    <x v="4"/>
    <x v="2"/>
    <s v="Feb-23"/>
    <x v="0"/>
    <n v="160"/>
    <m/>
    <m/>
    <m/>
    <m/>
    <m/>
    <m/>
    <m/>
    <m/>
    <m/>
    <m/>
    <m/>
    <m/>
    <m/>
    <m/>
    <n v="200"/>
    <m/>
    <n v="80"/>
    <n v="80"/>
    <m/>
    <m/>
    <m/>
    <m/>
    <m/>
    <m/>
    <m/>
    <m/>
    <m/>
    <m/>
    <m/>
    <m/>
    <m/>
    <m/>
    <m/>
    <m/>
  </r>
  <r>
    <x v="1"/>
    <s v="MWR"/>
    <n v="1"/>
    <s v="ASBS GUI 2023 Run dates"/>
    <s v="CRIS ASBS"/>
    <m/>
    <x v="0"/>
    <s v=".NET"/>
    <s v="Freedom DotNet-MQ"/>
    <s v="Greg Painter"/>
    <s v="Muawiah Qaimari"/>
    <s v="Darsha Naik"/>
    <x v="4"/>
    <x v="13"/>
    <s v="Jan-23"/>
    <x v="0"/>
    <n v="40"/>
    <m/>
    <m/>
    <m/>
    <m/>
    <m/>
    <m/>
    <m/>
    <m/>
    <m/>
    <m/>
    <m/>
    <m/>
    <m/>
    <m/>
    <m/>
    <m/>
    <n v="40"/>
    <m/>
    <m/>
    <m/>
    <m/>
    <m/>
    <m/>
    <m/>
    <m/>
    <m/>
    <m/>
    <m/>
    <m/>
    <m/>
    <m/>
    <m/>
    <m/>
    <m/>
  </r>
  <r>
    <x v="1"/>
    <s v="MWR"/>
    <n v="1"/>
    <s v="Connect Direct Certificate Update"/>
    <s v="TAX/TAR- MR"/>
    <m/>
    <x v="0"/>
    <s v=".NET"/>
    <s v="Freedom DotNet-MQ"/>
    <s v="Greg Painter"/>
    <s v="Muawiah Qaimari"/>
    <s v="Darsha Naik"/>
    <x v="4"/>
    <x v="17"/>
    <s v="Mar-23"/>
    <x v="0"/>
    <n v="40"/>
    <m/>
    <m/>
    <m/>
    <m/>
    <m/>
    <m/>
    <m/>
    <m/>
    <m/>
    <m/>
    <m/>
    <m/>
    <m/>
    <m/>
    <m/>
    <m/>
    <m/>
    <m/>
    <n v="40"/>
    <m/>
    <m/>
    <m/>
    <m/>
    <m/>
    <m/>
    <m/>
    <m/>
    <m/>
    <m/>
    <m/>
    <m/>
    <m/>
    <m/>
    <m/>
  </r>
  <r>
    <x v="1"/>
    <s v="MWR"/>
    <n v="1"/>
    <s v="2024036- MechId Password change"/>
    <s v="USOC Browser"/>
    <m/>
    <x v="0"/>
    <s v=".NET"/>
    <s v="Freedom DotNet-MQ"/>
    <s v="Greg Painter"/>
    <s v="Muawiah Qaimari"/>
    <s v="Darsha Naik"/>
    <x v="4"/>
    <x v="2"/>
    <s v="Feb-23"/>
    <x v="0"/>
    <n v="60"/>
    <m/>
    <m/>
    <m/>
    <m/>
    <m/>
    <m/>
    <m/>
    <m/>
    <m/>
    <m/>
    <m/>
    <m/>
    <m/>
    <m/>
    <m/>
    <m/>
    <m/>
    <n v="60"/>
    <m/>
    <m/>
    <m/>
    <m/>
    <m/>
    <m/>
    <m/>
    <m/>
    <m/>
    <m/>
    <m/>
    <m/>
    <m/>
    <m/>
    <m/>
    <m/>
  </r>
  <r>
    <x v="0"/>
    <s v="PID"/>
    <m/>
    <s v="PID 413008, PMT 507233 Telco West biller Enhance 911 Data to reporting "/>
    <s v="ADJUST"/>
    <s v="On Track"/>
    <x v="1"/>
    <s v="Cobol, DB2"/>
    <s v="JW"/>
    <s v="Ruben Rodriguez "/>
    <s v="Muawiah Qaimari"/>
    <s v="Ashish Ranjan"/>
    <x v="1"/>
    <x v="18"/>
    <s v="Jun-23"/>
    <x v="0"/>
    <n v="240"/>
    <m/>
    <m/>
    <m/>
    <m/>
    <m/>
    <m/>
    <m/>
    <m/>
    <m/>
    <m/>
    <m/>
    <m/>
    <m/>
    <m/>
    <n v="10"/>
    <n v="30"/>
    <n v="30"/>
    <n v="30"/>
    <n v="40"/>
    <n v="40"/>
    <n v="40"/>
    <n v="20"/>
    <m/>
    <m/>
    <m/>
    <m/>
    <m/>
    <m/>
    <m/>
    <m/>
    <m/>
    <m/>
    <m/>
    <m/>
  </r>
  <r>
    <x v="1"/>
    <s v="MWR"/>
    <n v="7"/>
    <s v="Code fix in SOFE for BTN change scenario for C4 accounts"/>
    <s v="SOFE"/>
    <m/>
    <x v="1"/>
    <s v="Cobol, DB2"/>
    <s v="WB-SAMW"/>
    <s v="Ruben Rodriguez "/>
    <s v="Muawiah Qaimari"/>
    <s v="Swapnil Patil"/>
    <x v="0"/>
    <x v="2"/>
    <s v="Feb-23"/>
    <x v="0"/>
    <n v="180"/>
    <m/>
    <m/>
    <m/>
    <m/>
    <m/>
    <m/>
    <m/>
    <m/>
    <m/>
    <m/>
    <m/>
    <m/>
    <m/>
    <m/>
    <m/>
    <n v="70"/>
    <n v="70"/>
    <n v="40"/>
    <m/>
    <m/>
    <m/>
    <m/>
    <m/>
    <m/>
    <m/>
    <m/>
    <m/>
    <m/>
    <m/>
    <m/>
    <m/>
    <m/>
    <m/>
    <m/>
  </r>
  <r>
    <x v="1"/>
    <s v="Cloud Tasks"/>
    <m/>
    <s v="Bi-Monthly Activity - NPRD DB VM OS Patching (7 dbs), PRPD DB VM OS Patching (15)_x000a_DB VM Patching NPRD &amp; PROD "/>
    <s v="UPS-EMS"/>
    <m/>
    <x v="0"/>
    <s v="Java"/>
    <s v="Usage-UPS"/>
    <s v="Greg Painter"/>
    <s v="Muawiah Qaimari"/>
    <s v="Kushagra Mathur"/>
    <x v="0"/>
    <x v="0"/>
    <s v="Ongoing"/>
    <x v="0"/>
    <m/>
    <m/>
    <m/>
    <m/>
    <m/>
    <m/>
    <m/>
    <m/>
    <m/>
    <m/>
    <m/>
    <m/>
    <m/>
    <m/>
    <m/>
    <n v="45"/>
    <n v="45"/>
    <n v="40"/>
    <n v="40"/>
    <n v="40"/>
    <n v="40"/>
    <n v="40"/>
    <n v="40"/>
    <n v="40"/>
    <n v="40"/>
    <n v="40"/>
    <n v="40"/>
    <m/>
    <m/>
    <m/>
    <m/>
    <m/>
    <m/>
    <m/>
    <m/>
  </r>
  <r>
    <x v="1"/>
    <s v="Cloud Tasks"/>
    <m/>
    <s v="5 for 40 tasks Analysis and updates. -  (CRO Recommendations Analysis and update). _x000a_Cloud Workload &amp; Inspect Vuln._x000a_Resource Insights and log analytics._x000a_Resource utilization Analysis(private end points, production and development VM's, configuration analysis etc.)_x000a_DevOps management ( Repo, pipeline and project settings )._x000a_Update Branches and pipelines. _x000a_Coordination of activities which involves other stake holders (ADBA/SDBA/EMAS/EPAS)  and work CRO engineers(meetings, calls etc)   "/>
    <s v="UPS-EMS"/>
    <m/>
    <x v="0"/>
    <s v="Java"/>
    <s v="Usage-UPS"/>
    <s v="Greg Painter"/>
    <s v="Muawiah Qaimari"/>
    <s v="Kushagra Mathur"/>
    <x v="0"/>
    <x v="0"/>
    <s v="Ongoing"/>
    <x v="0"/>
    <m/>
    <m/>
    <m/>
    <m/>
    <m/>
    <m/>
    <m/>
    <m/>
    <m/>
    <m/>
    <m/>
    <m/>
    <m/>
    <m/>
    <m/>
    <n v="120"/>
    <n v="90"/>
    <n v="45"/>
    <n v="45"/>
    <n v="45"/>
    <n v="45"/>
    <n v="45"/>
    <n v="45"/>
    <n v="45"/>
    <n v="45"/>
    <n v="45"/>
    <n v="45"/>
    <m/>
    <m/>
    <m/>
    <m/>
    <m/>
    <m/>
    <m/>
    <m/>
  </r>
  <r>
    <x v="0"/>
    <s v="PID"/>
    <n v="7"/>
    <s v="PID 413008, PMT 507233 Telco West biller Enhance 911 Data to reporting "/>
    <s v="EM"/>
    <s v="Green - Good to deploy on M7 to ST"/>
    <x v="1"/>
    <s v="Cobol, DB2"/>
    <s v="WB-SAMW"/>
    <s v="Ruben Rodriguez "/>
    <s v="Muawiah Qaimari"/>
    <s v="Swapnil Patil"/>
    <x v="0"/>
    <x v="18"/>
    <s v="Jun-23"/>
    <x v="0"/>
    <n v="380"/>
    <n v="75"/>
    <n v="100"/>
    <n v="150"/>
    <n v="150"/>
    <n v="150"/>
    <n v="100"/>
    <n v="50"/>
    <n v="25"/>
    <m/>
    <m/>
    <m/>
    <m/>
    <m/>
    <m/>
    <n v="30"/>
    <n v="80"/>
    <n v="100"/>
    <n v="100"/>
    <n v="75"/>
    <n v="40"/>
    <n v="40"/>
    <n v="25"/>
    <m/>
    <m/>
    <m/>
    <m/>
    <m/>
    <m/>
    <m/>
    <m/>
    <m/>
    <m/>
    <m/>
    <m/>
  </r>
  <r>
    <x v="1"/>
    <s v="Application Support"/>
    <n v="4"/>
    <s v="Job Abends, Production support, Interface issues"/>
    <s v="GRP-MW-ERP-Group"/>
    <m/>
    <x v="1"/>
    <s v="Cobol, DB2"/>
    <s v="MW-ERP-Group"/>
    <s v="Ruben Rodriguez "/>
    <s v="Muawiah Qaimari"/>
    <s v="Lalit Bhagwat"/>
    <x v="1"/>
    <x v="0"/>
    <s v="Ongoing"/>
    <x v="0"/>
    <m/>
    <m/>
    <m/>
    <m/>
    <m/>
    <m/>
    <m/>
    <m/>
    <m/>
    <m/>
    <m/>
    <m/>
    <m/>
    <m/>
    <m/>
    <n v="45"/>
    <n v="45"/>
    <n v="80"/>
    <n v="80"/>
    <n v="80"/>
    <n v="80"/>
    <n v="80"/>
    <n v="80"/>
    <n v="80"/>
    <n v="80"/>
    <n v="80"/>
    <n v="80"/>
    <n v="80"/>
    <n v="80"/>
    <m/>
    <m/>
    <m/>
    <m/>
    <m/>
    <m/>
  </r>
  <r>
    <x v="1"/>
    <s v="Application Support"/>
    <n v="18"/>
    <s v="Job Abends, Production support, Interface issues"/>
    <s v="GRP-MW-Billing"/>
    <m/>
    <x v="1"/>
    <s v="Cobol, IMS-DB"/>
    <s v="MW-Billing"/>
    <s v="Ruben Rodriguez "/>
    <s v="Muawiah Qaimari"/>
    <s v="Lalit Bhagwat"/>
    <x v="1"/>
    <x v="0"/>
    <s v="Ongoing"/>
    <x v="0"/>
    <m/>
    <m/>
    <m/>
    <m/>
    <m/>
    <m/>
    <m/>
    <m/>
    <m/>
    <m/>
    <m/>
    <m/>
    <m/>
    <m/>
    <m/>
    <n v="240"/>
    <n v="240"/>
    <n v="160"/>
    <n v="160"/>
    <n v="140"/>
    <n v="140"/>
    <n v="140"/>
    <n v="140"/>
    <n v="140"/>
    <n v="140"/>
    <n v="140"/>
    <n v="140"/>
    <n v="140"/>
    <n v="140"/>
    <m/>
    <m/>
    <m/>
    <m/>
    <m/>
    <m/>
  </r>
  <r>
    <x v="1"/>
    <s v="RD"/>
    <m/>
    <s v="RD's (RD0334, RD2481, RD2289, RD0065) Recurring RD's mostly in AIRS, OPNS,ACIS-CI, ACIS-BI, ADST, CDM1"/>
    <s v="GRP-MW-Billing"/>
    <m/>
    <x v="1"/>
    <s v="Cobol, IMS-DB"/>
    <s v="MW-Billing"/>
    <s v="Ruben Rodriguez "/>
    <s v="Muawiah Qaimari"/>
    <s v="Lalit Bhagwat"/>
    <x v="1"/>
    <x v="0"/>
    <s v="Ongoing"/>
    <x v="0"/>
    <m/>
    <m/>
    <m/>
    <m/>
    <m/>
    <m/>
    <m/>
    <m/>
    <m/>
    <m/>
    <m/>
    <m/>
    <m/>
    <m/>
    <m/>
    <n v="80"/>
    <n v="80"/>
    <n v="80"/>
    <n v="80"/>
    <n v="80"/>
    <n v="80"/>
    <n v="80"/>
    <n v="80"/>
    <n v="80"/>
    <n v="80"/>
    <n v="80"/>
    <n v="80"/>
    <n v="80"/>
    <n v="80"/>
    <m/>
    <m/>
    <m/>
    <m/>
    <m/>
    <m/>
  </r>
  <r>
    <x v="1"/>
    <s v="Application Support"/>
    <n v="4"/>
    <s v="Production Support, Production Job Abend/Error Fix, Online Abends"/>
    <s v="BOSS-SW"/>
    <m/>
    <x v="1"/>
    <s v="Cobol, IMS-DB, IMS-DC"/>
    <s v="BOSS-SW-ABOM"/>
    <s v="James Radtke"/>
    <s v="Christine Moretti"/>
    <s v="Istiyaqahmed Shaikh"/>
    <x v="2"/>
    <x v="0"/>
    <s v="Ongoing"/>
    <x v="0"/>
    <m/>
    <m/>
    <m/>
    <m/>
    <m/>
    <m/>
    <m/>
    <m/>
    <m/>
    <m/>
    <m/>
    <m/>
    <m/>
    <m/>
    <m/>
    <n v="150"/>
    <n v="150"/>
    <n v="135"/>
    <n v="135"/>
    <n v="135"/>
    <n v="135"/>
    <n v="135"/>
    <n v="135"/>
    <n v="135"/>
    <n v="135"/>
    <n v="135"/>
    <n v="135"/>
    <n v="135"/>
    <m/>
    <m/>
    <m/>
    <m/>
    <m/>
    <m/>
    <m/>
  </r>
  <r>
    <x v="1"/>
    <s v="Client Queries"/>
    <n v="4"/>
    <s v="Client Queries and Resolution, Adhoc Requests, Interface Apps queries, Job monitoring, Yearly activity, Test online region support, Bill load process"/>
    <s v="BOSS-SW"/>
    <m/>
    <x v="1"/>
    <s v="Cobol, IMS-DB, IMS-DC"/>
    <s v="BOSS-SW-ABOM"/>
    <s v="James Radtke"/>
    <s v="Christine Moretti"/>
    <s v="Istiyaqahmed Shaikh"/>
    <x v="2"/>
    <x v="0"/>
    <s v="Ongoing"/>
    <x v="0"/>
    <m/>
    <m/>
    <m/>
    <m/>
    <m/>
    <m/>
    <m/>
    <m/>
    <m/>
    <m/>
    <m/>
    <m/>
    <m/>
    <m/>
    <m/>
    <n v="170"/>
    <n v="30"/>
    <n v="30"/>
    <n v="30"/>
    <n v="132"/>
    <n v="132"/>
    <n v="132"/>
    <n v="132"/>
    <n v="132"/>
    <n v="132"/>
    <n v="132"/>
    <n v="132"/>
    <n v="132"/>
    <m/>
    <m/>
    <m/>
    <m/>
    <m/>
    <m/>
    <m/>
  </r>
  <r>
    <x v="1"/>
    <s v="Compliance"/>
    <n v="4"/>
    <s v="Compliance Activities (System Documantation, AVT Scans)"/>
    <s v="BOSS-SW"/>
    <m/>
    <x v="1"/>
    <s v="Cobol, IMS-DB, IMS-DC"/>
    <s v="BOSS-SW-ABOM"/>
    <s v="James Radtke"/>
    <s v="Christine Moretti"/>
    <s v="Istiyaqahmed Shaikh"/>
    <x v="2"/>
    <x v="0"/>
    <s v="Ongoing"/>
    <x v="0"/>
    <m/>
    <m/>
    <m/>
    <m/>
    <m/>
    <m/>
    <m/>
    <m/>
    <m/>
    <m/>
    <m/>
    <m/>
    <m/>
    <m/>
    <m/>
    <n v="60"/>
    <n v="60"/>
    <n v="13"/>
    <n v="13"/>
    <n v="13"/>
    <n v="13"/>
    <n v="13"/>
    <n v="13"/>
    <n v="13"/>
    <n v="13"/>
    <n v="13"/>
    <n v="13"/>
    <n v="13"/>
    <m/>
    <m/>
    <m/>
    <m/>
    <m/>
    <m/>
    <m/>
  </r>
  <r>
    <x v="1"/>
    <s v="Onshore-Offshore Discussions"/>
    <n v="4"/>
    <s v="Meetings and working session – Daily Huddles, Weekly/Bi-Weekly/Other Meetings, Working Sessions"/>
    <s v="BOSS-SW"/>
    <m/>
    <x v="1"/>
    <s v="Cobol, IMS-DB, IMS-DC"/>
    <s v="BOSS-SW-ABOM"/>
    <s v="James Radtke"/>
    <s v="Christine Moretti"/>
    <s v="Istiyaqahmed Shaikh"/>
    <x v="2"/>
    <x v="0"/>
    <s v="Ongoing"/>
    <x v="0"/>
    <m/>
    <m/>
    <m/>
    <m/>
    <m/>
    <m/>
    <m/>
    <m/>
    <m/>
    <m/>
    <m/>
    <m/>
    <m/>
    <m/>
    <m/>
    <n v="80"/>
    <n v="80"/>
    <n v="36"/>
    <n v="36"/>
    <n v="36"/>
    <n v="36"/>
    <n v="36"/>
    <n v="36"/>
    <n v="36"/>
    <n v="36"/>
    <n v="36"/>
    <n v="36"/>
    <n v="36"/>
    <m/>
    <m/>
    <m/>
    <m/>
    <m/>
    <m/>
    <m/>
  </r>
  <r>
    <x v="1"/>
    <s v="Application Support"/>
    <n v="4"/>
    <s v="ST Support (ST Defect/Env Issues)"/>
    <s v="BOSS-SW"/>
    <m/>
    <x v="1"/>
    <s v="Cobol, IMS-DB, IMS-DC"/>
    <s v="BOSS-SW-ABOM"/>
    <s v="James Radtke"/>
    <s v="Christine Moretti"/>
    <s v="Istiyaqahmed Shaikh"/>
    <x v="2"/>
    <x v="0"/>
    <s v="Ongoing"/>
    <x v="0"/>
    <m/>
    <m/>
    <m/>
    <m/>
    <m/>
    <m/>
    <m/>
    <m/>
    <m/>
    <m/>
    <m/>
    <m/>
    <m/>
    <m/>
    <m/>
    <n v="60"/>
    <n v="60"/>
    <n v="18"/>
    <n v="18"/>
    <n v="18"/>
    <n v="18"/>
    <n v="18"/>
    <n v="18"/>
    <n v="18"/>
    <n v="18"/>
    <n v="18"/>
    <n v="18"/>
    <n v="18"/>
    <m/>
    <m/>
    <m/>
    <m/>
    <m/>
    <m/>
    <m/>
  </r>
  <r>
    <x v="1"/>
    <s v="Application Support"/>
    <n v="12"/>
    <s v="Production Support, Job Abend/Error Fix"/>
    <s v="PTC"/>
    <m/>
    <x v="1"/>
    <s v="Cobol, IMS-DB"/>
    <s v="SW-USAGE"/>
    <s v="Greg Painter"/>
    <s v="Muawiah Qaimari"/>
    <s v="Istiyaqahmed Shaikh"/>
    <x v="2"/>
    <x v="0"/>
    <s v="Ongoing"/>
    <x v="0"/>
    <m/>
    <m/>
    <m/>
    <m/>
    <m/>
    <m/>
    <m/>
    <m/>
    <m/>
    <m/>
    <m/>
    <m/>
    <m/>
    <m/>
    <m/>
    <n v="120"/>
    <n v="120"/>
    <n v="120"/>
    <n v="120"/>
    <n v="120"/>
    <n v="120"/>
    <n v="120"/>
    <n v="120"/>
    <n v="120"/>
    <n v="120"/>
    <n v="120"/>
    <n v="120"/>
    <n v="120"/>
    <n v="120"/>
    <m/>
    <m/>
    <m/>
    <m/>
    <m/>
    <m/>
  </r>
  <r>
    <x v="1"/>
    <s v="Client Queries"/>
    <n v="12"/>
    <s v="Client Queries and Resolution, Adhoc Requests, Interface Apps queries_x000a__x000a_PTC Activities (PPCC Data PULL, AG619 Job Rerun, Disconnects,Masterfile Process , NDM CAT files, RD0352, etc.)_x000a__x000a_Note: "/>
    <s v="PTC"/>
    <m/>
    <x v="1"/>
    <s v="Cobol, IMS-DB"/>
    <s v="SW-USAGE"/>
    <s v="Greg Painter"/>
    <s v="Muawiah Qaimari"/>
    <s v="Istiyaqahmed Shaikh"/>
    <x v="2"/>
    <x v="0"/>
    <s v="Ongoing"/>
    <x v="0"/>
    <m/>
    <m/>
    <m/>
    <m/>
    <m/>
    <m/>
    <m/>
    <m/>
    <m/>
    <m/>
    <m/>
    <m/>
    <m/>
    <m/>
    <m/>
    <n v="120"/>
    <n v="20"/>
    <n v="80"/>
    <n v="80"/>
    <n v="80"/>
    <n v="80"/>
    <n v="160"/>
    <n v="160"/>
    <n v="160"/>
    <n v="160"/>
    <n v="160"/>
    <n v="160"/>
    <n v="160"/>
    <n v="160"/>
    <m/>
    <m/>
    <m/>
    <m/>
    <m/>
    <m/>
  </r>
  <r>
    <x v="1"/>
    <s v="Compliance"/>
    <n v="12"/>
    <s v="Compliance Activities (PSA activities, MOTS update, System Documantation,  RIM update, SPI data discoveries,Certifications, AVT Scan, etc.)"/>
    <s v="PTC"/>
    <m/>
    <x v="1"/>
    <s v="Cobol, IMS-DB"/>
    <s v="SW-USAGE"/>
    <s v="Greg Painter"/>
    <s v="Muawiah Qaimari"/>
    <s v="Istiyaqahmed Shaikh"/>
    <x v="2"/>
    <x v="0"/>
    <s v="Ongoing"/>
    <x v="0"/>
    <m/>
    <m/>
    <m/>
    <m/>
    <m/>
    <m/>
    <m/>
    <m/>
    <m/>
    <m/>
    <m/>
    <m/>
    <m/>
    <m/>
    <m/>
    <n v="40"/>
    <n v="40"/>
    <n v="40"/>
    <n v="40"/>
    <n v="40"/>
    <n v="40"/>
    <n v="40"/>
    <n v="40"/>
    <n v="40"/>
    <n v="40"/>
    <n v="40"/>
    <n v="40"/>
    <n v="40"/>
    <n v="40"/>
    <m/>
    <m/>
    <m/>
    <m/>
    <m/>
    <m/>
  </r>
  <r>
    <x v="1"/>
    <s v="Onshore-Offshore Discussions"/>
    <n v="12"/>
    <s v="Meetings and working session – Daily Huddles, Weekly/Bi-Weekly/Other Meetings, Working Sessions"/>
    <s v="PTC"/>
    <m/>
    <x v="1"/>
    <s v="Cobol, IMS-DB"/>
    <s v="SW-USAGE"/>
    <s v="Greg Painter"/>
    <s v="Muawiah Qaimari"/>
    <s v="Istiyaqahmed Shaikh"/>
    <x v="2"/>
    <x v="0"/>
    <s v="Ongoing"/>
    <x v="0"/>
    <m/>
    <m/>
    <m/>
    <m/>
    <m/>
    <m/>
    <m/>
    <m/>
    <m/>
    <m/>
    <m/>
    <m/>
    <m/>
    <m/>
    <m/>
    <n v="40"/>
    <n v="40"/>
    <n v="10"/>
    <n v="10"/>
    <n v="10"/>
    <n v="10"/>
    <n v="10"/>
    <n v="10"/>
    <n v="10"/>
    <n v="10"/>
    <n v="10"/>
    <n v="10"/>
    <n v="10"/>
    <n v="10"/>
    <m/>
    <m/>
    <m/>
    <m/>
    <m/>
    <m/>
  </r>
  <r>
    <x v="1"/>
    <s v="Application Support"/>
    <n v="12"/>
    <s v="ST Support (ST Defect/Env Issues)"/>
    <s v="PTC"/>
    <m/>
    <x v="1"/>
    <s v="Cobol, IMS-DB"/>
    <s v="SW-USAGE"/>
    <s v="Greg Painter"/>
    <s v="Muawiah Qaimari"/>
    <s v="Istiyaqahmed Shaikh"/>
    <x v="2"/>
    <x v="0"/>
    <s v="Ongoing"/>
    <x v="0"/>
    <m/>
    <m/>
    <m/>
    <m/>
    <m/>
    <m/>
    <m/>
    <m/>
    <m/>
    <m/>
    <m/>
    <m/>
    <m/>
    <m/>
    <m/>
    <n v="30"/>
    <n v="30"/>
    <n v="10"/>
    <n v="10"/>
    <n v="10"/>
    <n v="10"/>
    <n v="10"/>
    <n v="10"/>
    <n v="10"/>
    <n v="10"/>
    <n v="10"/>
    <n v="10"/>
    <n v="10"/>
    <n v="10"/>
    <m/>
    <m/>
    <m/>
    <m/>
    <m/>
    <m/>
  </r>
  <r>
    <x v="1"/>
    <s v="Application Support"/>
    <n v="4"/>
    <s v="Production Support, Job Abend/Error Fix"/>
    <s v="ADR"/>
    <m/>
    <x v="1"/>
    <s v="Cobol, DB2"/>
    <s v="SW-CRIS"/>
    <s v="Ruben Rodriguez "/>
    <s v="Muawiah Qaimari"/>
    <s v="Istiyaqahmed Shaikh"/>
    <x v="2"/>
    <x v="0"/>
    <s v="Ongoing"/>
    <x v="0"/>
    <m/>
    <m/>
    <m/>
    <m/>
    <m/>
    <m/>
    <m/>
    <m/>
    <m/>
    <m/>
    <m/>
    <m/>
    <m/>
    <m/>
    <m/>
    <n v="60"/>
    <n v="60"/>
    <n v="60"/>
    <n v="60"/>
    <n v="60"/>
    <n v="60"/>
    <n v="60"/>
    <n v="60"/>
    <n v="60"/>
    <n v="60"/>
    <n v="60"/>
    <n v="60"/>
    <n v="60"/>
    <n v="60"/>
    <m/>
    <m/>
    <m/>
    <m/>
    <m/>
    <m/>
  </r>
  <r>
    <x v="1"/>
    <s v="Client Queries"/>
    <n v="4"/>
    <s v="Client Queries and Resolution, Adhoc Requests, Interface Apps queries_x000a__x000a_Investigation for interface apps like EDI team, BDR/BDS, BOSS-PAC, BOSS-SW, Print Center &amp; Business clients on customer queries. "/>
    <s v="ADR"/>
    <m/>
    <x v="1"/>
    <s v="Cobol, DB2"/>
    <s v="SW-CRIS"/>
    <s v="Ruben Rodriguez "/>
    <s v="Muawiah Qaimari"/>
    <s v="Istiyaqahmed Shaikh"/>
    <x v="2"/>
    <x v="0"/>
    <s v="Ongoing"/>
    <x v="0"/>
    <m/>
    <m/>
    <m/>
    <m/>
    <m/>
    <m/>
    <m/>
    <m/>
    <m/>
    <m/>
    <m/>
    <m/>
    <m/>
    <m/>
    <m/>
    <n v="80"/>
    <n v="40"/>
    <n v="140"/>
    <n v="140"/>
    <n v="140"/>
    <n v="140"/>
    <n v="140"/>
    <n v="140"/>
    <n v="140"/>
    <n v="140"/>
    <n v="140"/>
    <n v="140"/>
    <n v="140"/>
    <n v="140"/>
    <m/>
    <m/>
    <m/>
    <m/>
    <m/>
    <m/>
  </r>
  <r>
    <x v="1"/>
    <s v="Compliance"/>
    <n v="4"/>
    <s v="Compliance Activities (PSA activities, MOTS update, System Documantation,  RIM update, SPI data discoveries,Certifications)"/>
    <s v="ADR"/>
    <m/>
    <x v="1"/>
    <s v="Cobol, DB2"/>
    <s v="SW-CRIS"/>
    <s v="Ruben Rodriguez "/>
    <s v="Muawiah Qaimari"/>
    <s v="Istiyaqahmed Shaikh"/>
    <x v="2"/>
    <x v="0"/>
    <s v="Ongoing"/>
    <x v="0"/>
    <m/>
    <m/>
    <m/>
    <m/>
    <m/>
    <m/>
    <m/>
    <m/>
    <m/>
    <m/>
    <m/>
    <m/>
    <m/>
    <m/>
    <m/>
    <n v="25"/>
    <n v="25"/>
    <n v="60"/>
    <n v="60"/>
    <n v="60"/>
    <n v="60"/>
    <n v="60"/>
    <n v="60"/>
    <n v="60"/>
    <n v="60"/>
    <n v="60"/>
    <n v="60"/>
    <n v="60"/>
    <n v="60"/>
    <m/>
    <m/>
    <m/>
    <m/>
    <m/>
    <m/>
  </r>
  <r>
    <x v="1"/>
    <s v="Onshore-Offshore Discussions"/>
    <n v="4"/>
    <s v="Meetings and working session – Daily Huddles, Weekly/Bi-Weekly/Other Meetings, Working Sessions"/>
    <s v="ADR"/>
    <m/>
    <x v="1"/>
    <s v="Cobol, DB2"/>
    <s v="SW-CRIS"/>
    <s v="Ruben Rodriguez "/>
    <s v="Muawiah Qaimari"/>
    <s v="Istiyaqahmed Shaikh"/>
    <x v="2"/>
    <x v="0"/>
    <s v="Ongoing"/>
    <x v="0"/>
    <m/>
    <m/>
    <m/>
    <m/>
    <m/>
    <m/>
    <m/>
    <m/>
    <m/>
    <m/>
    <m/>
    <m/>
    <m/>
    <m/>
    <m/>
    <n v="30"/>
    <n v="30"/>
    <n v="25"/>
    <n v="25"/>
    <n v="25"/>
    <n v="25"/>
    <n v="25"/>
    <n v="25"/>
    <n v="25"/>
    <n v="25"/>
    <n v="25"/>
    <n v="25"/>
    <n v="25"/>
    <n v="25"/>
    <m/>
    <m/>
    <m/>
    <m/>
    <m/>
    <m/>
  </r>
  <r>
    <x v="1"/>
    <s v="Application Support"/>
    <n v="4"/>
    <s v="ST Support (ST Defect/Env Issues)"/>
    <s v="ADR"/>
    <m/>
    <x v="1"/>
    <s v="Cobol, DB2"/>
    <s v="SW-CRIS"/>
    <s v="Ruben Rodriguez "/>
    <s v="Muawiah Qaimari"/>
    <s v="Istiyaqahmed Shaikh"/>
    <x v="2"/>
    <x v="0"/>
    <s v="Ongoing"/>
    <x v="0"/>
    <m/>
    <m/>
    <m/>
    <m/>
    <m/>
    <m/>
    <m/>
    <m/>
    <m/>
    <m/>
    <m/>
    <m/>
    <m/>
    <m/>
    <m/>
    <n v="15"/>
    <n v="15"/>
    <n v="20"/>
    <n v="20"/>
    <n v="20"/>
    <n v="20"/>
    <n v="20"/>
    <n v="20"/>
    <n v="20"/>
    <n v="20"/>
    <n v="20"/>
    <n v="20"/>
    <n v="20"/>
    <n v="20"/>
    <m/>
    <m/>
    <m/>
    <m/>
    <m/>
    <m/>
  </r>
  <r>
    <x v="1"/>
    <s v="Application Support"/>
    <n v="6"/>
    <s v="Production Support, Job Abend/Error Fix"/>
    <s v="CRIS CASH"/>
    <m/>
    <x v="1"/>
    <s v="Assembler"/>
    <s v="SW-CRIS"/>
    <s v="Ruben Rodriguez "/>
    <s v="Muawiah Qaimari"/>
    <s v="Istiyaqahmed Shaikh"/>
    <x v="2"/>
    <x v="0"/>
    <s v="Ongoing"/>
    <x v="0"/>
    <m/>
    <m/>
    <m/>
    <m/>
    <m/>
    <m/>
    <m/>
    <m/>
    <m/>
    <m/>
    <m/>
    <m/>
    <m/>
    <m/>
    <m/>
    <n v="95"/>
    <n v="95"/>
    <n v="95"/>
    <n v="95"/>
    <n v="95"/>
    <n v="95"/>
    <n v="95"/>
    <n v="95"/>
    <n v="95"/>
    <n v="95"/>
    <n v="95"/>
    <n v="95"/>
    <n v="95"/>
    <n v="95"/>
    <m/>
    <m/>
    <m/>
    <m/>
    <m/>
    <m/>
  </r>
  <r>
    <x v="1"/>
    <s v="Client Queries"/>
    <n v="6"/>
    <s v="Client Queries and Resolution, Adhoc Requests, Interface Apps queries."/>
    <s v="CRIS CASH"/>
    <m/>
    <x v="1"/>
    <s v="Assembler"/>
    <s v="SW-CRIS"/>
    <s v="Ruben Rodriguez "/>
    <s v="Muawiah Qaimari"/>
    <s v="Istiyaqahmed Shaikh"/>
    <x v="2"/>
    <x v="0"/>
    <s v="Ongoing"/>
    <x v="0"/>
    <m/>
    <m/>
    <m/>
    <m/>
    <m/>
    <m/>
    <m/>
    <m/>
    <m/>
    <m/>
    <m/>
    <m/>
    <m/>
    <m/>
    <m/>
    <n v="105"/>
    <n v="55"/>
    <n v="180"/>
    <n v="180"/>
    <n v="180"/>
    <n v="180"/>
    <n v="180"/>
    <n v="180"/>
    <n v="180"/>
    <n v="180"/>
    <n v="180"/>
    <n v="180"/>
    <n v="180"/>
    <n v="180"/>
    <m/>
    <m/>
    <m/>
    <m/>
    <m/>
    <m/>
  </r>
  <r>
    <x v="1"/>
    <s v="Compliance"/>
    <n v="6"/>
    <s v="Compliance Activities (PSA activities, MOTS update, System Documantation,  RIM update, SPI data discoveries,Certifications, AVT Scans)"/>
    <s v="CRIS CASH"/>
    <m/>
    <x v="1"/>
    <s v="Assembler"/>
    <s v="SW-CRIS"/>
    <s v="Ruben Rodriguez "/>
    <s v="Muawiah Qaimari"/>
    <s v="Istiyaqahmed Shaikh"/>
    <x v="2"/>
    <x v="0"/>
    <s v="Ongoing"/>
    <x v="0"/>
    <m/>
    <m/>
    <m/>
    <m/>
    <m/>
    <m/>
    <m/>
    <m/>
    <m/>
    <m/>
    <m/>
    <m/>
    <m/>
    <m/>
    <m/>
    <n v="25"/>
    <n v="25"/>
    <n v="65"/>
    <n v="65"/>
    <n v="65"/>
    <n v="65"/>
    <n v="65"/>
    <n v="65"/>
    <n v="65"/>
    <n v="65"/>
    <n v="65"/>
    <n v="65"/>
    <n v="65"/>
    <n v="65"/>
    <m/>
    <m/>
    <m/>
    <m/>
    <m/>
    <m/>
  </r>
  <r>
    <x v="1"/>
    <s v="Onshore-Offshore Discussions"/>
    <n v="6"/>
    <s v="Meetings and working session – Daily Huddles, Weekly/Bi-Weekly/Other Meetings, Working Sessions"/>
    <s v="CRIS CASH"/>
    <m/>
    <x v="1"/>
    <s v="Assembler"/>
    <s v="SW-CRIS"/>
    <s v="Ruben Rodriguez "/>
    <s v="Muawiah Qaimari"/>
    <s v="Istiyaqahmed Shaikh"/>
    <x v="2"/>
    <x v="0"/>
    <s v="Ongoing"/>
    <x v="0"/>
    <m/>
    <m/>
    <m/>
    <m/>
    <m/>
    <m/>
    <m/>
    <m/>
    <m/>
    <m/>
    <m/>
    <m/>
    <m/>
    <m/>
    <m/>
    <n v="30"/>
    <n v="30"/>
    <n v="45"/>
    <n v="45"/>
    <n v="45"/>
    <n v="45"/>
    <n v="45"/>
    <n v="45"/>
    <n v="45"/>
    <n v="45"/>
    <n v="45"/>
    <n v="45"/>
    <n v="45"/>
    <n v="45"/>
    <m/>
    <m/>
    <m/>
    <m/>
    <m/>
    <m/>
  </r>
  <r>
    <x v="1"/>
    <s v="Application Support"/>
    <n v="6"/>
    <s v="ST Support (ST Defect/Env Issues)"/>
    <s v="CRIS CASH"/>
    <m/>
    <x v="1"/>
    <s v="Assembler"/>
    <s v="SW-CRIS"/>
    <s v="Ruben Rodriguez "/>
    <s v="Muawiah Qaimari"/>
    <s v="Istiyaqahmed Shaikh"/>
    <x v="2"/>
    <x v="0"/>
    <s v="Ongoing"/>
    <x v="0"/>
    <m/>
    <m/>
    <m/>
    <m/>
    <m/>
    <m/>
    <m/>
    <m/>
    <m/>
    <m/>
    <m/>
    <m/>
    <m/>
    <m/>
    <m/>
    <n v="15"/>
    <n v="15"/>
    <n v="40"/>
    <n v="40"/>
    <n v="40"/>
    <n v="40"/>
    <n v="40"/>
    <n v="40"/>
    <n v="40"/>
    <n v="40"/>
    <n v="40"/>
    <n v="40"/>
    <n v="40"/>
    <n v="40"/>
    <m/>
    <m/>
    <m/>
    <m/>
    <m/>
    <m/>
  </r>
  <r>
    <x v="1"/>
    <s v="Application Support"/>
    <n v="3"/>
    <s v="Production Support, Job Abend/Error Fix"/>
    <s v="ECRIS-CR RSI"/>
    <m/>
    <x v="1"/>
    <s v="Cobol, DB2"/>
    <s v="SW-CRIS"/>
    <s v="Ruben Rodriguez "/>
    <s v="Muawiah Qaimari"/>
    <s v="Istiyaqahmed Shaikh"/>
    <x v="2"/>
    <x v="0"/>
    <s v="Ongoing"/>
    <x v="0"/>
    <m/>
    <m/>
    <m/>
    <m/>
    <m/>
    <m/>
    <m/>
    <m/>
    <m/>
    <m/>
    <m/>
    <m/>
    <m/>
    <m/>
    <m/>
    <n v="60"/>
    <n v="60"/>
    <n v="30"/>
    <n v="30"/>
    <n v="30"/>
    <n v="30"/>
    <n v="30"/>
    <n v="30"/>
    <n v="30"/>
    <n v="30"/>
    <n v="30"/>
    <n v="30"/>
    <n v="30"/>
    <n v="30"/>
    <m/>
    <m/>
    <m/>
    <m/>
    <m/>
    <m/>
  </r>
  <r>
    <x v="1"/>
    <s v="Client Queries"/>
    <n v="3"/>
    <s v="Client Queries and Resolution, Adhoc Requests, Interface Apps queries"/>
    <s v="ECRIS-CR RSI"/>
    <m/>
    <x v="1"/>
    <s v="Cobol, DB2"/>
    <s v="SW-CRIS"/>
    <s v="Ruben Rodriguez "/>
    <s v="Muawiah Qaimari"/>
    <s v="Istiyaqahmed Shaikh"/>
    <x v="2"/>
    <x v="0"/>
    <s v="Ongoing"/>
    <x v="0"/>
    <m/>
    <m/>
    <m/>
    <m/>
    <m/>
    <m/>
    <m/>
    <m/>
    <m/>
    <m/>
    <m/>
    <m/>
    <m/>
    <m/>
    <m/>
    <n v="40"/>
    <n v="20"/>
    <n v="60"/>
    <n v="60"/>
    <n v="60"/>
    <n v="60"/>
    <n v="60"/>
    <n v="60"/>
    <n v="60"/>
    <n v="60"/>
    <n v="60"/>
    <n v="60"/>
    <n v="60"/>
    <n v="60"/>
    <m/>
    <m/>
    <m/>
    <m/>
    <m/>
    <m/>
  </r>
  <r>
    <x v="1"/>
    <s v="Compliance"/>
    <n v="3"/>
    <s v="Compliance Activities (PSA activities, MOTS update, System Documantation,  RIM update, SPI data discoveries,Certifications)"/>
    <s v="ECRIS-CR RSI"/>
    <m/>
    <x v="1"/>
    <s v="Cobol, DB2"/>
    <s v="SW-CRIS"/>
    <s v="Ruben Rodriguez "/>
    <s v="Muawiah Qaimari"/>
    <s v="Istiyaqahmed Shaikh"/>
    <x v="2"/>
    <x v="0"/>
    <s v="Ongoing"/>
    <x v="0"/>
    <m/>
    <m/>
    <m/>
    <m/>
    <m/>
    <m/>
    <m/>
    <m/>
    <m/>
    <m/>
    <m/>
    <m/>
    <m/>
    <m/>
    <m/>
    <n v="25"/>
    <n v="25"/>
    <n v="60"/>
    <n v="60"/>
    <n v="60"/>
    <n v="60"/>
    <n v="60"/>
    <n v="60"/>
    <n v="60"/>
    <n v="60"/>
    <n v="60"/>
    <n v="60"/>
    <n v="60"/>
    <n v="60"/>
    <m/>
    <m/>
    <m/>
    <m/>
    <m/>
    <m/>
  </r>
  <r>
    <x v="1"/>
    <s v="Onshore-Offshore Discussions"/>
    <n v="3"/>
    <s v="Meetings and working session – Daily Huddles, Weekly/Bi-Weekly/Other Meetings, Working Sessions"/>
    <s v="ECRIS-CR RSI"/>
    <m/>
    <x v="1"/>
    <s v="Cobol, DB2"/>
    <s v="SW-CRIS"/>
    <s v="Ruben Rodriguez "/>
    <s v="Muawiah Qaimari"/>
    <s v="Istiyaqahmed Shaikh"/>
    <x v="2"/>
    <x v="0"/>
    <s v="Ongoing"/>
    <x v="0"/>
    <m/>
    <m/>
    <m/>
    <m/>
    <m/>
    <m/>
    <m/>
    <m/>
    <m/>
    <m/>
    <m/>
    <m/>
    <m/>
    <m/>
    <m/>
    <n v="30"/>
    <n v="30"/>
    <n v="20"/>
    <n v="20"/>
    <n v="20"/>
    <n v="20"/>
    <n v="20"/>
    <n v="20"/>
    <n v="20"/>
    <n v="20"/>
    <n v="20"/>
    <n v="20"/>
    <n v="20"/>
    <n v="20"/>
    <m/>
    <m/>
    <m/>
    <m/>
    <m/>
    <m/>
  </r>
  <r>
    <x v="1"/>
    <s v="Application Support"/>
    <n v="3"/>
    <s v="ST Support (ST Defect/Env Issues)"/>
    <s v="ECRIS-CR RSI"/>
    <m/>
    <x v="1"/>
    <s v="Cobol, DB2"/>
    <s v="SW-CRIS"/>
    <s v="Ruben Rodriguez "/>
    <s v="Muawiah Qaimari"/>
    <s v="Istiyaqahmed Shaikh"/>
    <x v="2"/>
    <x v="0"/>
    <s v="Ongoing"/>
    <x v="0"/>
    <m/>
    <m/>
    <m/>
    <m/>
    <m/>
    <m/>
    <m/>
    <m/>
    <m/>
    <m/>
    <m/>
    <m/>
    <m/>
    <m/>
    <m/>
    <n v="15"/>
    <n v="15"/>
    <n v="15"/>
    <n v="15"/>
    <n v="15"/>
    <n v="15"/>
    <n v="15"/>
    <n v="15"/>
    <n v="15"/>
    <n v="15"/>
    <n v="15"/>
    <n v="15"/>
    <n v="15"/>
    <n v="15"/>
    <m/>
    <m/>
    <m/>
    <m/>
    <m/>
    <m/>
  </r>
  <r>
    <x v="1"/>
    <s v="Application Support"/>
    <n v="4"/>
    <s v="Production Support, Job Abend/Error Fix"/>
    <s v="GRP-Tandem"/>
    <s v="Green"/>
    <x v="1"/>
    <s v="Tandem"/>
    <s v="Tandem"/>
    <s v="James Radtke"/>
    <s v="Christine Moretti"/>
    <s v="Istiyaqahmed Shaikh"/>
    <x v="2"/>
    <x v="0"/>
    <s v="Ongoing"/>
    <x v="0"/>
    <m/>
    <m/>
    <m/>
    <m/>
    <m/>
    <m/>
    <m/>
    <m/>
    <m/>
    <m/>
    <m/>
    <m/>
    <m/>
    <m/>
    <m/>
    <n v="70"/>
    <n v="70"/>
    <n v="30"/>
    <n v="30"/>
    <n v="30"/>
    <n v="30"/>
    <n v="30"/>
    <n v="30"/>
    <n v="30"/>
    <n v="30"/>
    <n v="30"/>
    <n v="30"/>
    <n v="30"/>
    <n v="30"/>
    <m/>
    <m/>
    <m/>
    <m/>
    <m/>
    <m/>
  </r>
  <r>
    <x v="1"/>
    <s v="Client Queries"/>
    <n v="4"/>
    <s v="Client Queries and Resolution, Adhoc Requests, Interface Apps queries_x000a__x000a_Note: There will be delay in addressing Client Queries due to Capacity Issues. Onshore to provide support/address client queries requesting urgent attention."/>
    <s v="GRP-Tandem"/>
    <s v="Green"/>
    <x v="1"/>
    <s v="Tandem"/>
    <s v="Tandem"/>
    <s v="James Radtke"/>
    <s v="Christine Moretti"/>
    <s v="Istiyaqahmed Shaikh"/>
    <x v="2"/>
    <x v="0"/>
    <s v="Ongoing"/>
    <x v="0"/>
    <m/>
    <m/>
    <m/>
    <m/>
    <m/>
    <m/>
    <m/>
    <m/>
    <m/>
    <m/>
    <m/>
    <m/>
    <m/>
    <m/>
    <m/>
    <n v="40"/>
    <n v="40"/>
    <n v="95"/>
    <n v="95"/>
    <n v="95"/>
    <n v="95"/>
    <n v="95"/>
    <n v="95"/>
    <n v="95"/>
    <n v="95"/>
    <n v="95"/>
    <n v="95"/>
    <n v="95"/>
    <n v="95"/>
    <m/>
    <m/>
    <m/>
    <m/>
    <m/>
    <m/>
  </r>
  <r>
    <x v="1"/>
    <s v="Compliance"/>
    <n v="4"/>
    <s v="Compliance Activities (PSA activities, MOTS update, System Documantation,  RIM update, SPI data discoveries,Certifications, Write-Up, Licensing, AVT scans, etc.)"/>
    <s v="GRP-Tandem"/>
    <s v="Green"/>
    <x v="1"/>
    <s v="Tandem"/>
    <s v="Tandem"/>
    <s v="James Radtke"/>
    <s v="Christine Moretti"/>
    <s v="Istiyaqahmed Shaikh"/>
    <x v="2"/>
    <x v="0"/>
    <s v="Ongoing"/>
    <x v="0"/>
    <m/>
    <m/>
    <m/>
    <m/>
    <m/>
    <m/>
    <m/>
    <m/>
    <m/>
    <m/>
    <m/>
    <m/>
    <m/>
    <m/>
    <m/>
    <n v="10"/>
    <n v="10"/>
    <n v="30"/>
    <n v="30"/>
    <n v="30"/>
    <n v="30"/>
    <n v="30"/>
    <n v="30"/>
    <n v="30"/>
    <n v="30"/>
    <n v="30"/>
    <n v="30"/>
    <n v="30"/>
    <n v="30"/>
    <m/>
    <m/>
    <m/>
    <m/>
    <m/>
    <m/>
  </r>
  <r>
    <x v="1"/>
    <s v="Application Support"/>
    <n v="4"/>
    <s v="ST Support (ST Defect/Env Issues)"/>
    <s v="GRP-Tandem"/>
    <s v="Green"/>
    <x v="1"/>
    <s v="Tandem"/>
    <s v="Tandem"/>
    <s v="James Radtke"/>
    <s v="Christine Moretti"/>
    <s v="Istiyaqahmed Shaikh"/>
    <x v="2"/>
    <x v="0"/>
    <s v="Ongoing"/>
    <x v="0"/>
    <m/>
    <m/>
    <m/>
    <m/>
    <m/>
    <m/>
    <m/>
    <m/>
    <m/>
    <m/>
    <m/>
    <m/>
    <m/>
    <m/>
    <m/>
    <m/>
    <m/>
    <n v="10"/>
    <n v="10"/>
    <n v="10"/>
    <n v="10"/>
    <n v="10"/>
    <n v="10"/>
    <n v="10"/>
    <n v="10"/>
    <n v="10"/>
    <n v="10"/>
    <n v="10"/>
    <n v="10"/>
    <m/>
    <m/>
    <m/>
    <m/>
    <m/>
    <m/>
  </r>
  <r>
    <x v="1"/>
    <s v="Onshore-Offshore Discussions"/>
    <n v="4"/>
    <s v="Meetings – Daily Huddles, Weekly/Bi-Weekly/Other Meetings , Working sessions"/>
    <s v="GRP-Tandem"/>
    <s v="Green"/>
    <x v="1"/>
    <s v="Tandem"/>
    <s v="Tandem"/>
    <s v="James Radtke"/>
    <s v="Christine Moretti"/>
    <s v="Istiyaqahmed Shaikh"/>
    <x v="2"/>
    <x v="0"/>
    <s v="Ongoing"/>
    <x v="0"/>
    <m/>
    <m/>
    <m/>
    <m/>
    <m/>
    <m/>
    <m/>
    <m/>
    <m/>
    <m/>
    <m/>
    <m/>
    <m/>
    <m/>
    <m/>
    <n v="20"/>
    <n v="20"/>
    <n v="20"/>
    <n v="20"/>
    <n v="20"/>
    <n v="20"/>
    <n v="20"/>
    <n v="20"/>
    <n v="20"/>
    <n v="20"/>
    <n v="20"/>
    <n v="20"/>
    <n v="20"/>
    <n v="20"/>
    <m/>
    <m/>
    <m/>
    <m/>
    <m/>
    <m/>
  </r>
  <r>
    <x v="1"/>
    <s v="RD"/>
    <n v="4"/>
    <s v="RD Work for EASE,Icc, EXCHGPLUS_x000a__x000a_Ease SW RD's - RD001, RD030, RD513, RD1734_x000a_Ease WEST RD's - RD001, RD030, RD513, RD1735_x000a_ExchangePlus RDs - RD222, RD307, RD1864, RD2015, RD017, RD0520, RD0932, RD0934, etc."/>
    <s v="GRP-Tandem"/>
    <s v="Green"/>
    <x v="1"/>
    <s v="Tandem"/>
    <s v="Tandem"/>
    <s v="James Radtke"/>
    <s v="Christine Moretti"/>
    <s v="Istiyaqahmed Shaikh"/>
    <x v="2"/>
    <x v="0"/>
    <s v="Ongoing"/>
    <x v="0"/>
    <m/>
    <m/>
    <m/>
    <m/>
    <m/>
    <m/>
    <m/>
    <m/>
    <m/>
    <m/>
    <m/>
    <m/>
    <m/>
    <m/>
    <m/>
    <n v="50"/>
    <n v="50"/>
    <n v="100"/>
    <n v="100"/>
    <n v="100"/>
    <n v="100"/>
    <n v="350"/>
    <n v="350"/>
    <n v="350"/>
    <n v="350"/>
    <n v="350"/>
    <n v="350"/>
    <n v="350"/>
    <n v="350"/>
    <m/>
    <m/>
    <m/>
    <m/>
    <m/>
    <m/>
  </r>
  <r>
    <x v="1"/>
    <s v="MWR"/>
    <m/>
    <s v="Dallas DR activity - Nov - 2022"/>
    <s v="CARAT-MVS"/>
    <m/>
    <x v="1"/>
    <s v="Cobol, DB2"/>
    <s v="CARAT-MVS"/>
    <s v="Ruben Rodriguez "/>
    <s v="Muawiah Qaimari"/>
    <s v="Swapnil Patil"/>
    <x v="0"/>
    <x v="5"/>
    <s v="Nov-22"/>
    <x v="0"/>
    <m/>
    <m/>
    <m/>
    <m/>
    <m/>
    <m/>
    <m/>
    <m/>
    <m/>
    <m/>
    <m/>
    <m/>
    <m/>
    <m/>
    <m/>
    <n v="120"/>
    <m/>
    <m/>
    <m/>
    <m/>
    <m/>
    <m/>
    <m/>
    <m/>
    <m/>
    <m/>
    <m/>
    <m/>
    <m/>
    <m/>
    <m/>
    <m/>
    <m/>
    <m/>
    <m/>
  </r>
  <r>
    <x v="1"/>
    <s v="SMB"/>
    <m/>
    <s v="SMB#2009630 Teradata job failure permanent fix"/>
    <s v="AMI/MAP"/>
    <m/>
    <x v="1"/>
    <s v="COBOL, Teradata"/>
    <s v="SALES"/>
    <s v="Ruben Rodriguez "/>
    <s v="Muawiah Qaimari"/>
    <s v="Swapnil Patil"/>
    <x v="0"/>
    <x v="5"/>
    <s v="Nov-22"/>
    <x v="0"/>
    <n v="80"/>
    <m/>
    <m/>
    <m/>
    <m/>
    <m/>
    <m/>
    <m/>
    <m/>
    <m/>
    <m/>
    <m/>
    <m/>
    <m/>
    <m/>
    <n v="80"/>
    <m/>
    <m/>
    <m/>
    <m/>
    <m/>
    <m/>
    <m/>
    <m/>
    <m/>
    <m/>
    <m/>
    <m/>
    <m/>
    <m/>
    <m/>
    <m/>
    <m/>
    <m/>
    <m/>
  </r>
  <r>
    <x v="1"/>
    <s v="SMB"/>
    <m/>
    <s v="BIS Apps: Exception Handling for failed Responses"/>
    <s v="Dashboard"/>
    <m/>
    <x v="0"/>
    <s v="Java"/>
    <s v="MDRG-RR"/>
    <s v="James Radtke"/>
    <s v="Christine Moretti"/>
    <s v="Narmada Nelluri"/>
    <x v="6"/>
    <x v="2"/>
    <s v="Feb-23"/>
    <x v="0"/>
    <n v="75"/>
    <n v="600"/>
    <n v="600"/>
    <n v="600"/>
    <n v="600"/>
    <n v="600"/>
    <m/>
    <m/>
    <m/>
    <m/>
    <m/>
    <m/>
    <m/>
    <n v="600"/>
    <n v="600"/>
    <n v="0"/>
    <n v="0"/>
    <n v="0"/>
    <n v="75"/>
    <m/>
    <m/>
    <m/>
    <m/>
    <m/>
    <m/>
    <m/>
    <m/>
    <m/>
    <m/>
    <m/>
    <m/>
    <m/>
    <m/>
    <m/>
    <m/>
  </r>
  <r>
    <x v="1"/>
    <s v="Compliance"/>
    <n v="2"/>
    <s v="Compliance activities like, RIM update, SAST Scan etc_x000a_"/>
    <s v="CRIS ASBS-MF"/>
    <m/>
    <x v="1"/>
    <s v="COBOL, DB2"/>
    <s v="SW-CRIS-Billing "/>
    <s v="Ruben Rodriguez "/>
    <s v="Muawiah Qaimari"/>
    <s v="Kushagra Mathur"/>
    <x v="0"/>
    <x v="0"/>
    <s v="Ongoing"/>
    <x v="0"/>
    <n v="15"/>
    <m/>
    <m/>
    <m/>
    <m/>
    <m/>
    <m/>
    <m/>
    <m/>
    <m/>
    <m/>
    <m/>
    <m/>
    <m/>
    <m/>
    <n v="15"/>
    <n v="15"/>
    <n v="15"/>
    <n v="15"/>
    <n v="15"/>
    <n v="15"/>
    <n v="15"/>
    <n v="15"/>
    <n v="15"/>
    <n v="15"/>
    <n v="15"/>
    <n v="15"/>
    <m/>
    <m/>
    <m/>
    <m/>
    <m/>
    <m/>
    <m/>
    <m/>
  </r>
  <r>
    <x v="1"/>
    <s v="MWR"/>
    <m/>
    <s v="ASLA Alarm Notification - Initial - MOTS 20199"/>
    <s v="SACCE Plus"/>
    <m/>
    <x v="0"/>
    <s v="Java"/>
    <s v="MDRG-RR"/>
    <s v="James Radtke"/>
    <s v="Christine Moretti"/>
    <s v="Narmada Nelluri"/>
    <x v="6"/>
    <x v="13"/>
    <s v="Jan-23"/>
    <x v="0"/>
    <n v="190"/>
    <m/>
    <m/>
    <m/>
    <n v="100"/>
    <n v="90"/>
    <m/>
    <m/>
    <m/>
    <m/>
    <m/>
    <m/>
    <m/>
    <m/>
    <m/>
    <m/>
    <n v="140"/>
    <n v="70"/>
    <m/>
    <m/>
    <m/>
    <m/>
    <m/>
    <m/>
    <m/>
    <m/>
    <m/>
    <m/>
    <m/>
    <m/>
    <m/>
    <m/>
    <m/>
    <m/>
    <m/>
  </r>
  <r>
    <x v="0"/>
    <s v="PID"/>
    <m/>
    <s v="326756A - DSCAT &amp; OCX adding new circuit id's"/>
    <s v="DSCAT"/>
    <m/>
    <x v="0"/>
    <s v="Java"/>
    <s v="MDRG-RR"/>
    <s v="James Koernig"/>
    <s v="Christine Moretti"/>
    <s v="Narmada Nelluri"/>
    <x v="6"/>
    <x v="2"/>
    <s v="Feb-23"/>
    <x v="0"/>
    <n v="320"/>
    <m/>
    <m/>
    <m/>
    <n v="70"/>
    <n v="120"/>
    <n v="100"/>
    <m/>
    <m/>
    <m/>
    <m/>
    <m/>
    <m/>
    <m/>
    <m/>
    <m/>
    <n v="100"/>
    <n v="150"/>
    <n v="170"/>
    <m/>
    <m/>
    <m/>
    <m/>
    <m/>
    <m/>
    <m/>
    <m/>
    <m/>
    <m/>
    <m/>
    <m/>
    <m/>
    <m/>
    <m/>
    <m/>
  </r>
  <r>
    <x v="1"/>
    <s v="RD"/>
    <n v="1"/>
    <s v="RD1468, RD1470 : 07 RDs 22.12, Update Internet Section, remove activation fees and extend promos"/>
    <s v="QuickQuote SBS"/>
    <s v="Green : Completed "/>
    <x v="0"/>
    <s v=".NET"/>
    <s v="CBS-ATTCRM-SBS"/>
    <s v="James Koernig"/>
    <s v="Christine Moretti"/>
    <s v="Ravinder Kumar"/>
    <x v="4"/>
    <x v="1"/>
    <s v="Dec-22"/>
    <x v="0"/>
    <n v="222"/>
    <m/>
    <m/>
    <n v="140"/>
    <n v="82"/>
    <m/>
    <m/>
    <m/>
    <m/>
    <m/>
    <m/>
    <m/>
    <m/>
    <m/>
    <m/>
    <n v="140"/>
    <n v="82"/>
    <m/>
    <m/>
    <m/>
    <m/>
    <m/>
    <m/>
    <m/>
    <m/>
    <m/>
    <m/>
    <m/>
    <m/>
    <m/>
    <m/>
    <m/>
    <m/>
    <m/>
    <m/>
  </r>
  <r>
    <x v="0"/>
    <s v="PID"/>
    <n v="6"/>
    <s v="OOM674: Venmo as a new Pay Method (Test Only Impact)"/>
    <s v="CRIS CASH"/>
    <s v="Green - Estimation Done"/>
    <x v="1"/>
    <s v="Assembler"/>
    <s v="SW-CRIS"/>
    <s v="Ruben Rodriguez "/>
    <s v="Muawiah Qaimari"/>
    <s v="Istiyaqahmed Shaikh"/>
    <x v="2"/>
    <x v="8"/>
    <s v="TBD"/>
    <x v="1"/>
    <n v="80"/>
    <m/>
    <m/>
    <m/>
    <m/>
    <m/>
    <m/>
    <m/>
    <m/>
    <m/>
    <m/>
    <m/>
    <m/>
    <m/>
    <m/>
    <m/>
    <m/>
    <m/>
    <m/>
    <m/>
    <m/>
    <m/>
    <m/>
    <m/>
    <m/>
    <m/>
    <m/>
    <m/>
    <m/>
    <m/>
    <m/>
    <m/>
    <m/>
    <m/>
    <m/>
  </r>
  <r>
    <x v="1"/>
    <s v="RD"/>
    <n v="4"/>
    <s v="RD0483 - Copyright Update"/>
    <s v="FSP"/>
    <s v="Green - Development in progress"/>
    <x v="1"/>
    <s v="Cobol, DB2"/>
    <s v="SW-CRIS"/>
    <s v="Ruben Rodriguez "/>
    <s v="Muawiah Qaimari"/>
    <s v="Istiyaqahmed Shaikh"/>
    <x v="2"/>
    <x v="17"/>
    <s v="Mar-23"/>
    <x v="0"/>
    <n v="120"/>
    <m/>
    <m/>
    <m/>
    <m/>
    <m/>
    <m/>
    <m/>
    <m/>
    <m/>
    <m/>
    <m/>
    <m/>
    <m/>
    <m/>
    <m/>
    <m/>
    <m/>
    <n v="60"/>
    <n v="60"/>
    <m/>
    <m/>
    <m/>
    <m/>
    <m/>
    <m/>
    <m/>
    <m/>
    <m/>
    <m/>
    <m/>
    <m/>
    <m/>
    <m/>
    <m/>
  </r>
  <r>
    <x v="1"/>
    <s v="RD"/>
    <n v="4"/>
    <s v="BPP2 - RDs"/>
    <s v="ADR"/>
    <s v="Green"/>
    <x v="1"/>
    <s v="Cobol, DB2"/>
    <s v="SW-CRIS"/>
    <s v="Ruben Rodriguez "/>
    <s v="Muawiah Qaimari"/>
    <s v="Istiyaqahmed Shaikh"/>
    <x v="2"/>
    <x v="0"/>
    <s v="Ongoing"/>
    <x v="0"/>
    <m/>
    <m/>
    <m/>
    <m/>
    <m/>
    <m/>
    <m/>
    <m/>
    <m/>
    <m/>
    <m/>
    <m/>
    <m/>
    <m/>
    <m/>
    <m/>
    <m/>
    <n v="50"/>
    <n v="50"/>
    <n v="50"/>
    <n v="50"/>
    <n v="50"/>
    <n v="50"/>
    <n v="50"/>
    <n v="50"/>
    <n v="50"/>
    <n v="50"/>
    <n v="50"/>
    <n v="50"/>
    <m/>
    <m/>
    <m/>
    <m/>
    <m/>
    <m/>
  </r>
  <r>
    <x v="0"/>
    <s v="PID"/>
    <n v="4"/>
    <s v="OOM662 : DSL – Nutrition Label"/>
    <s v="ADR"/>
    <s v="Green - Estimation Done"/>
    <x v="1"/>
    <s v="Cobol, DB2"/>
    <s v="SW-CRIS"/>
    <s v="Ruben Rodriguez "/>
    <s v="Muawiah Qaimari"/>
    <s v="Istiyaqahmed Shaikh"/>
    <x v="2"/>
    <x v="8"/>
    <s v="TBD"/>
    <x v="1"/>
    <n v="1000"/>
    <m/>
    <m/>
    <m/>
    <m/>
    <m/>
    <m/>
    <m/>
    <m/>
    <m/>
    <m/>
    <m/>
    <m/>
    <m/>
    <m/>
    <m/>
    <m/>
    <m/>
    <m/>
    <m/>
    <m/>
    <m/>
    <m/>
    <m/>
    <m/>
    <m/>
    <m/>
    <m/>
    <m/>
    <m/>
    <m/>
    <m/>
    <m/>
    <m/>
    <m/>
  </r>
  <r>
    <x v="0"/>
    <s v="PID"/>
    <n v="4"/>
    <s v="OOM662 : DSL – Nutrition Label"/>
    <s v="FSP"/>
    <s v="Green - Estimation Done"/>
    <x v="1"/>
    <s v="Cobol, DB2"/>
    <s v="SW-CRIS"/>
    <s v="Ruben Rodriguez "/>
    <s v="Muawiah Qaimari"/>
    <s v="Istiyaqahmed Shaikh"/>
    <x v="2"/>
    <x v="8"/>
    <s v="TBD"/>
    <x v="1"/>
    <n v="2000"/>
    <m/>
    <m/>
    <m/>
    <m/>
    <m/>
    <m/>
    <m/>
    <m/>
    <m/>
    <m/>
    <m/>
    <m/>
    <m/>
    <m/>
    <m/>
    <m/>
    <m/>
    <m/>
    <m/>
    <m/>
    <m/>
    <m/>
    <m/>
    <m/>
    <m/>
    <m/>
    <m/>
    <m/>
    <m/>
    <m/>
    <m/>
    <m/>
    <m/>
    <m/>
  </r>
  <r>
    <x v="0"/>
    <s v="PID"/>
    <n v="6"/>
    <s v="OOM662 : DSL – Nutrition Label"/>
    <s v="CRIS BCAP"/>
    <s v="Green - Estimation Done"/>
    <x v="1"/>
    <s v="PL1, Assembler"/>
    <s v="SW-CRIS"/>
    <s v="Ruben Rodriguez "/>
    <s v="Muawiah Qaimari"/>
    <s v="Istiyaqahmed Shaikh"/>
    <x v="2"/>
    <x v="8"/>
    <s v="TBD"/>
    <x v="1"/>
    <n v="1000"/>
    <m/>
    <m/>
    <m/>
    <m/>
    <m/>
    <m/>
    <m/>
    <m/>
    <m/>
    <m/>
    <m/>
    <m/>
    <m/>
    <m/>
    <m/>
    <m/>
    <m/>
    <m/>
    <m/>
    <m/>
    <m/>
    <m/>
    <m/>
    <m/>
    <m/>
    <m/>
    <m/>
    <m/>
    <m/>
    <m/>
    <m/>
    <m/>
    <m/>
    <m/>
  </r>
  <r>
    <x v="0"/>
    <s v="PID"/>
    <n v="6"/>
    <s v="PMT #504813 / PID #410283 USPS Address Change (Address of Record) Compliance"/>
    <s v="CRIS BCAP"/>
    <s v="Green - Estimation Done"/>
    <x v="1"/>
    <s v="PL1, Assembler"/>
    <s v="SW-CRIS"/>
    <s v="Ruben Rodriguez "/>
    <s v="Muawiah Qaimari"/>
    <s v="Istiyaqahmed Shaikh"/>
    <x v="2"/>
    <x v="8"/>
    <s v="TBD"/>
    <x v="1"/>
    <n v="40"/>
    <m/>
    <m/>
    <m/>
    <m/>
    <m/>
    <m/>
    <m/>
    <m/>
    <m/>
    <m/>
    <m/>
    <m/>
    <m/>
    <m/>
    <m/>
    <m/>
    <m/>
    <m/>
    <m/>
    <m/>
    <m/>
    <m/>
    <m/>
    <m/>
    <m/>
    <m/>
    <m/>
    <m/>
    <m/>
    <m/>
    <m/>
    <m/>
    <m/>
    <m/>
  </r>
  <r>
    <x v="0"/>
    <s v="PID"/>
    <n v="6"/>
    <s v="PMT #504813 / PID #410283 USPS Address Change (Address of Record) Compliance"/>
    <s v="CRIS CASH"/>
    <s v="Green - Estimation Done"/>
    <x v="1"/>
    <s v="Assembler"/>
    <s v="SW-CRIS"/>
    <s v="Ruben Rodriguez "/>
    <s v="Muawiah Qaimari"/>
    <s v="Istiyaqahmed Shaikh"/>
    <x v="2"/>
    <x v="8"/>
    <s v="TBD"/>
    <x v="1"/>
    <n v="40"/>
    <m/>
    <m/>
    <m/>
    <m/>
    <m/>
    <m/>
    <m/>
    <m/>
    <m/>
    <m/>
    <m/>
    <m/>
    <m/>
    <m/>
    <m/>
    <m/>
    <m/>
    <m/>
    <m/>
    <m/>
    <m/>
    <m/>
    <m/>
    <m/>
    <m/>
    <m/>
    <m/>
    <m/>
    <m/>
    <m/>
    <m/>
    <m/>
    <m/>
    <m/>
  </r>
  <r>
    <x v="0"/>
    <s v="PID"/>
    <n v="4"/>
    <s v="CA PPP per line surcharge - Interin Solution01 - BR01 April"/>
    <s v="ADR"/>
    <s v="Green - Late Impact Mandatory project - Delivered to Prod"/>
    <x v="1"/>
    <s v="Cobol, DB2"/>
    <s v="SW-CRIS"/>
    <s v="Ruben Rodriguez "/>
    <s v="Muawiah Qaimari"/>
    <s v="Istiyaqahmed Shaikh"/>
    <x v="2"/>
    <x v="14"/>
    <s v="Apr-23"/>
    <x v="0"/>
    <n v="150"/>
    <m/>
    <m/>
    <m/>
    <m/>
    <m/>
    <m/>
    <m/>
    <m/>
    <m/>
    <m/>
    <m/>
    <m/>
    <m/>
    <m/>
    <m/>
    <m/>
    <m/>
    <m/>
    <m/>
    <m/>
    <m/>
    <m/>
    <m/>
    <m/>
    <m/>
    <m/>
    <m/>
    <m/>
    <m/>
    <m/>
    <m/>
    <m/>
    <m/>
    <m/>
  </r>
  <r>
    <x v="0"/>
    <s v="PID"/>
    <n v="4"/>
    <s v="CA PPP per line surcharge - Interin Solution01 - BR01 April"/>
    <s v="FSP"/>
    <s v="Green - Late Impact Mandatory project - Delivered to Prod"/>
    <x v="1"/>
    <s v="Cobol, DB2"/>
    <s v="SW-CRIS"/>
    <s v="Ruben Rodriguez "/>
    <s v="Muawiah Qaimari"/>
    <s v="Istiyaqahmed Shaikh"/>
    <x v="2"/>
    <x v="14"/>
    <s v="Apr-23"/>
    <x v="0"/>
    <n v="150"/>
    <m/>
    <m/>
    <m/>
    <m/>
    <m/>
    <m/>
    <m/>
    <m/>
    <m/>
    <m/>
    <m/>
    <m/>
    <m/>
    <m/>
    <m/>
    <m/>
    <m/>
    <m/>
    <m/>
    <m/>
    <m/>
    <m/>
    <m/>
    <m/>
    <m/>
    <m/>
    <m/>
    <m/>
    <m/>
    <m/>
    <m/>
    <m/>
    <m/>
    <m/>
  </r>
  <r>
    <x v="0"/>
    <s v="PID"/>
    <n v="4"/>
    <s v="CA PPP per line surcharge - Interim Solution02 - R23.06"/>
    <s v="ADR"/>
    <s v="Green - Impact Analysis &amp; Estimation in progress."/>
    <x v="1"/>
    <s v="Cobol, DB2"/>
    <s v="SW-CRIS"/>
    <s v="Ruben Rodriguez "/>
    <s v="Muawiah Qaimari"/>
    <s v="Istiyaqahmed Shaikh"/>
    <x v="2"/>
    <x v="18"/>
    <s v="Jun-23"/>
    <x v="0"/>
    <n v="150"/>
    <m/>
    <m/>
    <m/>
    <m/>
    <m/>
    <m/>
    <m/>
    <m/>
    <m/>
    <m/>
    <m/>
    <m/>
    <m/>
    <m/>
    <m/>
    <m/>
    <m/>
    <m/>
    <n v="25"/>
    <n v="75"/>
    <n v="50"/>
    <m/>
    <m/>
    <m/>
    <m/>
    <m/>
    <m/>
    <m/>
    <m/>
    <m/>
    <m/>
    <m/>
    <m/>
    <m/>
  </r>
  <r>
    <x v="0"/>
    <s v="PID"/>
    <n v="4"/>
    <s v="CA PPP per line surcharge - Interim Solution02 - R23.06"/>
    <s v="FSP"/>
    <s v="Green - Impact Analysis &amp; Estimation in progress."/>
    <x v="1"/>
    <s v="Cobol, DB2"/>
    <s v="SW-CRIS"/>
    <s v="Ruben Rodriguez "/>
    <s v="Muawiah Qaimari"/>
    <s v="Istiyaqahmed Shaikh"/>
    <x v="2"/>
    <x v="18"/>
    <s v="Jun-23"/>
    <x v="0"/>
    <n v="150"/>
    <m/>
    <m/>
    <m/>
    <m/>
    <m/>
    <m/>
    <m/>
    <m/>
    <m/>
    <m/>
    <m/>
    <m/>
    <m/>
    <m/>
    <m/>
    <m/>
    <m/>
    <m/>
    <n v="25"/>
    <n v="75"/>
    <n v="50"/>
    <m/>
    <m/>
    <m/>
    <m/>
    <m/>
    <m/>
    <m/>
    <m/>
    <m/>
    <m/>
    <m/>
    <m/>
    <m/>
  </r>
  <r>
    <x v="0"/>
    <s v="PID"/>
    <m/>
    <s v="PID 413010 Telco MW Biller Enhance 911 Data for Reporting"/>
    <s v="ACIS-ADST"/>
    <s v="On Track"/>
    <x v="1"/>
    <s v="Cobol, IMS-DB"/>
    <s v="MW-Billing"/>
    <s v="Ruben Rodriguez "/>
    <s v="Muawiah Qaimari"/>
    <s v="Lalit Bhagwat"/>
    <x v="1"/>
    <x v="18"/>
    <s v="Jun-23"/>
    <x v="0"/>
    <n v="309"/>
    <m/>
    <m/>
    <m/>
    <m/>
    <m/>
    <m/>
    <m/>
    <m/>
    <m/>
    <n v="45"/>
    <n v="45"/>
    <n v="45"/>
    <n v="45"/>
    <m/>
    <m/>
    <m/>
    <n v="9"/>
    <n v="60"/>
    <n v="60"/>
    <n v="60"/>
    <n v="60"/>
    <n v="60"/>
    <m/>
    <m/>
    <m/>
    <m/>
    <m/>
    <m/>
    <m/>
    <m/>
    <m/>
    <m/>
    <m/>
    <m/>
  </r>
  <r>
    <x v="0"/>
    <s v="PID"/>
    <m/>
    <s v="PID 413010 Telco MW Biller Enhance 911 Data for Reporting"/>
    <s v="ACIS-BILLING UPDATE"/>
    <s v="On Track"/>
    <x v="1"/>
    <s v="Cobol, IMS-DB"/>
    <s v="MW-Billing"/>
    <s v="Ruben Rodriguez "/>
    <s v="Muawiah Qaimari"/>
    <s v="Lalit Bhagwat"/>
    <x v="1"/>
    <x v="18"/>
    <s v="Jun-23"/>
    <x v="0"/>
    <n v="309"/>
    <m/>
    <m/>
    <m/>
    <m/>
    <m/>
    <m/>
    <m/>
    <m/>
    <m/>
    <n v="45"/>
    <n v="45"/>
    <n v="45"/>
    <n v="45"/>
    <m/>
    <m/>
    <m/>
    <n v="9"/>
    <n v="60"/>
    <n v="60"/>
    <n v="60"/>
    <n v="60"/>
    <n v="60"/>
    <m/>
    <m/>
    <m/>
    <m/>
    <m/>
    <m/>
    <m/>
    <m/>
    <m/>
    <m/>
    <m/>
    <m/>
  </r>
  <r>
    <x v="0"/>
    <s v="PID"/>
    <m/>
    <s v="PID 413010 Telco MW Biller Enhance 911 Data for Reporting"/>
    <s v="ACIS-CDM1"/>
    <s v="On Track"/>
    <x v="1"/>
    <s v="Cobol, IMS-DB"/>
    <s v="MW-Billing"/>
    <s v="Ruben Rodriguez "/>
    <s v="Muawiah Qaimari"/>
    <s v="Lalit Bhagwat"/>
    <x v="1"/>
    <x v="18"/>
    <s v="Jun-23"/>
    <x v="0"/>
    <n v="309"/>
    <m/>
    <m/>
    <m/>
    <m/>
    <m/>
    <m/>
    <m/>
    <m/>
    <m/>
    <n v="45"/>
    <n v="45"/>
    <n v="45"/>
    <n v="45"/>
    <m/>
    <m/>
    <m/>
    <n v="9"/>
    <n v="60"/>
    <n v="60"/>
    <n v="60"/>
    <n v="60"/>
    <n v="60"/>
    <m/>
    <m/>
    <m/>
    <m/>
    <m/>
    <m/>
    <m/>
    <m/>
    <m/>
    <m/>
    <m/>
    <m/>
  </r>
  <r>
    <x v="0"/>
    <s v="PID"/>
    <m/>
    <s v="PID 413010 Telco MW Biller Enhance 911 Data for Reporting"/>
    <s v="ACIS-REVENUE"/>
    <s v="On Track"/>
    <x v="1"/>
    <s v="Cobol, IMS-DB"/>
    <s v="MW-Billing"/>
    <s v="Ruben Rodriguez "/>
    <s v="Muawiah Qaimari"/>
    <s v="Lalit Bhagwat"/>
    <x v="1"/>
    <x v="18"/>
    <s v="Jun-23"/>
    <x v="0"/>
    <n v="156"/>
    <m/>
    <m/>
    <m/>
    <m/>
    <m/>
    <m/>
    <m/>
    <m/>
    <m/>
    <n v="45"/>
    <n v="45"/>
    <n v="45"/>
    <n v="45"/>
    <m/>
    <m/>
    <m/>
    <n v="6"/>
    <n v="30"/>
    <n v="30"/>
    <n v="30"/>
    <n v="30"/>
    <n v="30"/>
    <m/>
    <m/>
    <m/>
    <m/>
    <m/>
    <m/>
    <m/>
    <m/>
    <m/>
    <m/>
    <m/>
    <m/>
  </r>
  <r>
    <x v="0"/>
    <s v="PID"/>
    <m/>
    <s v="PID 413010 Telco MW Biller Enhance 911 Data for Reporting"/>
    <s v="AIRS"/>
    <s v="This work will get delivered in Pass 2. Also By looking at current production issues trend in AIRS, This might get further delayed and can get  Red flagged in future. expected in Apr and can be handled."/>
    <x v="1"/>
    <s v="Cobol, Assembler"/>
    <s v="MW-MF-JULIE"/>
    <s v="Ruben Rodriguez "/>
    <s v="Muawiah Qaimari"/>
    <s v="Lalit Bhagwat"/>
    <x v="1"/>
    <x v="18"/>
    <s v="Jun-23"/>
    <x v="0"/>
    <n v="680"/>
    <m/>
    <m/>
    <m/>
    <m/>
    <m/>
    <m/>
    <m/>
    <m/>
    <m/>
    <n v="45"/>
    <n v="45"/>
    <n v="45"/>
    <n v="45"/>
    <m/>
    <m/>
    <m/>
    <n v="86"/>
    <n v="120"/>
    <n v="120"/>
    <n v="120"/>
    <n v="120"/>
    <n v="120"/>
    <m/>
    <m/>
    <m/>
    <m/>
    <m/>
    <m/>
    <m/>
    <m/>
    <m/>
    <m/>
    <m/>
    <m/>
  </r>
  <r>
    <x v="0"/>
    <s v="PID"/>
    <m/>
    <s v="PID 413010 Telco MW Biller Enhance 911 Data for Reporting"/>
    <s v="RBS"/>
    <s v="This work will get delivered in Pass 2. Also this project involves integration testing with AIRS therefore this might get red flagged."/>
    <x v="1"/>
    <s v="Cobol,DB2,CICS"/>
    <s v="MW-Billing"/>
    <s v="Ruben Rodriguez "/>
    <s v="Muawiah Qaimari"/>
    <s v="Lalit Bhagwat"/>
    <x v="1"/>
    <x v="18"/>
    <s v="Jun-23"/>
    <x v="0"/>
    <n v="600"/>
    <m/>
    <m/>
    <m/>
    <m/>
    <m/>
    <m/>
    <m/>
    <m/>
    <m/>
    <n v="45"/>
    <n v="45"/>
    <n v="45"/>
    <n v="45"/>
    <m/>
    <m/>
    <m/>
    <n v="80"/>
    <n v="120"/>
    <n v="120"/>
    <n v="120"/>
    <n v="100"/>
    <n v="60"/>
    <m/>
    <m/>
    <m/>
    <m/>
    <m/>
    <m/>
    <m/>
    <m/>
    <m/>
    <m/>
    <m/>
    <m/>
  </r>
  <r>
    <x v="0"/>
    <s v="PID"/>
    <m/>
    <s v="PID 413159 IL NPA 618 overlay with NPA 730 for NPA Relief"/>
    <s v="ACIS CBF"/>
    <s v="Targetting for Pass 2 delivery due to amount of work and capacity challenges "/>
    <x v="1"/>
    <s v="Cobol,IMS-DB"/>
    <s v="MW-Billing"/>
    <s v="Ruben Rodriguez "/>
    <s v="Muawiah Qaimari"/>
    <s v="Lalit Bhagwat"/>
    <x v="1"/>
    <x v="18"/>
    <s v="Jun-23"/>
    <x v="0"/>
    <n v="144"/>
    <m/>
    <m/>
    <m/>
    <m/>
    <m/>
    <m/>
    <m/>
    <m/>
    <m/>
    <n v="45"/>
    <n v="45"/>
    <n v="45"/>
    <n v="45"/>
    <m/>
    <m/>
    <m/>
    <n v="20"/>
    <n v="40"/>
    <n v="40"/>
    <n v="20"/>
    <n v="11"/>
    <n v="13"/>
    <m/>
    <m/>
    <m/>
    <m/>
    <m/>
    <m/>
    <m/>
    <m/>
    <m/>
    <m/>
    <m/>
    <m/>
  </r>
  <r>
    <x v="0"/>
    <s v="PID"/>
    <m/>
    <s v="PID 413159 IL NPA 618 overlay with NPA 730 for NPA Relief"/>
    <s v="ACIS-CI"/>
    <s v="Targetting for Pass 2 delivery due to amount of work and capacity challenges "/>
    <x v="1"/>
    <s v="Cobol,Assembler,IMS-DB,IMS-DC,DB2"/>
    <s v="BRAVO-MF-Rick"/>
    <s v="James Radtke"/>
    <s v="Christine Moretti"/>
    <s v="Lalit Bhagwat"/>
    <x v="1"/>
    <x v="18"/>
    <s v="Jun-23"/>
    <x v="0"/>
    <n v="30"/>
    <m/>
    <m/>
    <m/>
    <m/>
    <m/>
    <m/>
    <m/>
    <m/>
    <m/>
    <n v="45"/>
    <n v="45"/>
    <n v="45"/>
    <n v="45"/>
    <m/>
    <m/>
    <m/>
    <m/>
    <n v="10"/>
    <n v="10"/>
    <n v="10"/>
    <m/>
    <m/>
    <m/>
    <m/>
    <m/>
    <m/>
    <m/>
    <m/>
    <m/>
    <m/>
    <m/>
    <m/>
    <m/>
    <m/>
  </r>
  <r>
    <x v="0"/>
    <s v="PID"/>
    <m/>
    <s v="PID 413159 IL NPA 618 overlay with NPA 730 for NPA Relief"/>
    <s v="ACIS-TREATMENT&amp;CASH UPDAT"/>
    <s v="Targetting for Pass 2 delivery due to amount of work and capacity challenges "/>
    <x v="1"/>
    <s v="Cobol, IMS-DB"/>
    <s v="MW-Billing"/>
    <s v="Ruben Rodriguez "/>
    <s v="Muawiah Qaimari"/>
    <s v="Lalit Bhagwat"/>
    <x v="1"/>
    <x v="18"/>
    <s v="Jun-23"/>
    <x v="0"/>
    <n v="140"/>
    <m/>
    <m/>
    <m/>
    <m/>
    <m/>
    <m/>
    <m/>
    <m/>
    <m/>
    <n v="45"/>
    <n v="45"/>
    <n v="45"/>
    <n v="45"/>
    <m/>
    <m/>
    <m/>
    <n v="20"/>
    <n v="20"/>
    <n v="30"/>
    <n v="30"/>
    <n v="30"/>
    <n v="10"/>
    <m/>
    <m/>
    <m/>
    <m/>
    <m/>
    <m/>
    <m/>
    <m/>
    <m/>
    <m/>
    <m/>
    <m/>
  </r>
  <r>
    <x v="0"/>
    <s v="PID"/>
    <m/>
    <s v="PID 413159 IL NPA 618 overlay with NPA 730 for NPA Relief"/>
    <s v="ACIS-Usage Arrangement"/>
    <s v="Targetting for Pass 2 delivery due to amount of work and capacity challenges "/>
    <x v="1"/>
    <s v="Cobol, IMS-DB"/>
    <s v="MW-Billing"/>
    <s v="Ruben Rodriguez "/>
    <s v="Muawiah Qaimari"/>
    <s v="Lalit Bhagwat"/>
    <x v="1"/>
    <x v="18"/>
    <s v="Jun-23"/>
    <x v="0"/>
    <n v="126"/>
    <m/>
    <m/>
    <m/>
    <m/>
    <m/>
    <m/>
    <m/>
    <m/>
    <m/>
    <n v="45"/>
    <n v="45"/>
    <n v="45"/>
    <n v="45"/>
    <m/>
    <m/>
    <m/>
    <n v="20"/>
    <n v="40"/>
    <n v="40"/>
    <n v="10"/>
    <n v="10"/>
    <n v="6"/>
    <m/>
    <m/>
    <m/>
    <m/>
    <m/>
    <m/>
    <m/>
    <m/>
    <m/>
    <m/>
    <m/>
    <m/>
  </r>
  <r>
    <x v="0"/>
    <s v="PID"/>
    <n v="1"/>
    <s v="PID 414657 CA PPP Interim Solution"/>
    <s v="T&amp;S"/>
    <s v="Yellow - Will deploy in ST Pass2 due to capacity issue"/>
    <x v="1"/>
    <s v="Cobol, DB2"/>
    <s v="WB-BPP1"/>
    <s v="Ruben Rodriguez "/>
    <s v="Muawiah Qaimari"/>
    <s v="Rakesh Koli"/>
    <x v="0"/>
    <x v="18"/>
    <s v="Jun-23"/>
    <x v="0"/>
    <n v="660"/>
    <m/>
    <m/>
    <m/>
    <m/>
    <m/>
    <m/>
    <m/>
    <m/>
    <m/>
    <m/>
    <m/>
    <m/>
    <m/>
    <m/>
    <m/>
    <m/>
    <m/>
    <n v="60"/>
    <n v="120"/>
    <n v="280"/>
    <n v="100"/>
    <n v="90"/>
    <n v="10"/>
    <m/>
    <m/>
    <m/>
    <m/>
    <m/>
    <m/>
    <m/>
    <m/>
    <m/>
    <m/>
    <m/>
  </r>
  <r>
    <x v="1"/>
    <s v="RD"/>
    <n v="1"/>
    <s v="RD 1469 – CR-2212-0673 -  Update to BLC Assurance for all regions (Winback Only) - all regions"/>
    <s v="QuickQuote SBS"/>
    <s v="Green : Completed "/>
    <x v="0"/>
    <s v=".NET"/>
    <s v="CBS-ATTCRM-SBS"/>
    <s v="James Koernig"/>
    <s v="Christine Moretti"/>
    <s v="Ravinder Kumar"/>
    <x v="4"/>
    <x v="13"/>
    <s v="Jan-23"/>
    <x v="0"/>
    <n v="18"/>
    <m/>
    <m/>
    <m/>
    <m/>
    <m/>
    <m/>
    <m/>
    <m/>
    <m/>
    <m/>
    <m/>
    <m/>
    <m/>
    <m/>
    <m/>
    <m/>
    <n v="18"/>
    <m/>
    <m/>
    <m/>
    <m/>
    <m/>
    <m/>
    <m/>
    <m/>
    <m/>
    <m/>
    <m/>
    <m/>
    <m/>
    <m/>
    <m/>
    <m/>
    <m/>
  </r>
  <r>
    <x v="1"/>
    <s v="RD"/>
    <n v="1"/>
    <s v="RD1470_x0009_CR-2212-0814 -- Internet - Manage Promo Expiration dates for Reward Card"/>
    <s v="QuickQuote SBS"/>
    <s v="Green : Completed "/>
    <x v="0"/>
    <s v=".NET"/>
    <s v="CBS-ATTCRM-SBS"/>
    <s v="James Koernig"/>
    <s v="Christine Moretti"/>
    <s v="Ravinder Kumar"/>
    <x v="4"/>
    <x v="13"/>
    <s v="Jan-23"/>
    <x v="0"/>
    <n v="35"/>
    <m/>
    <m/>
    <m/>
    <m/>
    <m/>
    <m/>
    <m/>
    <m/>
    <m/>
    <m/>
    <m/>
    <m/>
    <m/>
    <m/>
    <m/>
    <m/>
    <n v="35"/>
    <m/>
    <m/>
    <m/>
    <m/>
    <m/>
    <m/>
    <m/>
    <m/>
    <m/>
    <m/>
    <m/>
    <m/>
    <m/>
    <m/>
    <m/>
    <m/>
    <m/>
  </r>
  <r>
    <x v="1"/>
    <s v="RD"/>
    <n v="1"/>
    <s v="RD1470_x0009_CR-2212-0813 -- Internet - Create new $250 Reward Card"/>
    <s v="QuickQuote SBS"/>
    <s v="Green : Completed "/>
    <x v="0"/>
    <s v=".NET"/>
    <s v="CBS-ATTCRM-SBS"/>
    <s v="James Koernig"/>
    <s v="Christine Moretti"/>
    <s v="Ravinder Kumar"/>
    <x v="4"/>
    <x v="13"/>
    <s v="Jan-23"/>
    <x v="0"/>
    <n v="35"/>
    <m/>
    <m/>
    <m/>
    <m/>
    <m/>
    <m/>
    <m/>
    <m/>
    <m/>
    <m/>
    <m/>
    <m/>
    <m/>
    <m/>
    <m/>
    <m/>
    <n v="35"/>
    <m/>
    <m/>
    <m/>
    <m/>
    <m/>
    <m/>
    <m/>
    <m/>
    <m/>
    <m/>
    <m/>
    <m/>
    <m/>
    <m/>
    <m/>
    <m/>
    <m/>
  </r>
  <r>
    <x v="1"/>
    <s v="RD"/>
    <n v="1"/>
    <s v="RD1468_x0009_CR-2212-0812 -- Internet - Remove 100 M and add 500 M products to ABF-GPON"/>
    <s v="QuickQuote SBS"/>
    <s v="Green : Completed "/>
    <x v="0"/>
    <s v=".NET"/>
    <s v="CBS-ATTCRM-SBS"/>
    <s v="James Koernig"/>
    <s v="Christine Moretti"/>
    <s v="Ravinder Kumar"/>
    <x v="4"/>
    <x v="13"/>
    <s v="Jan-23"/>
    <x v="0"/>
    <n v="40"/>
    <m/>
    <m/>
    <m/>
    <m/>
    <m/>
    <m/>
    <m/>
    <m/>
    <m/>
    <m/>
    <m/>
    <m/>
    <m/>
    <m/>
    <m/>
    <m/>
    <n v="40"/>
    <m/>
    <m/>
    <m/>
    <m/>
    <m/>
    <m/>
    <m/>
    <m/>
    <m/>
    <m/>
    <m/>
    <m/>
    <m/>
    <m/>
    <m/>
    <m/>
    <m/>
  </r>
  <r>
    <x v="0"/>
    <s v="PID"/>
    <n v="1"/>
    <s v="PID - 414963, AZURE Mod AMDOCS-EBDB Purger 19235"/>
    <s v="EBDB Purger"/>
    <s v="On Track"/>
    <x v="0"/>
    <s v="Java"/>
    <s v="CBS-ATTCRM-SBS"/>
    <s v="James Koernig"/>
    <s v="Christine Moretti"/>
    <s v="Ravinder Kumar"/>
    <x v="4"/>
    <x v="15"/>
    <s v="May-23"/>
    <x v="0"/>
    <n v="312"/>
    <m/>
    <m/>
    <m/>
    <m/>
    <m/>
    <m/>
    <m/>
    <m/>
    <m/>
    <m/>
    <m/>
    <m/>
    <m/>
    <m/>
    <m/>
    <m/>
    <m/>
    <n v="52"/>
    <n v="52"/>
    <n v="104"/>
    <n v="104"/>
    <m/>
    <m/>
    <m/>
    <m/>
    <m/>
    <m/>
    <m/>
    <m/>
    <m/>
    <m/>
    <m/>
    <m/>
    <m/>
  </r>
  <r>
    <x v="0"/>
    <s v="PID"/>
    <n v="1"/>
    <s v="PID - 414966, AZURE Mod AMDOCS-EBDB Loaders 19266"/>
    <s v="EBDB Loaders"/>
    <s v="On Track"/>
    <x v="0"/>
    <s v="Java"/>
    <s v="CBS-ATTCRM-SBS"/>
    <s v="James Koernig"/>
    <s v="Christine Moretti"/>
    <s v="Ravinder Kumar"/>
    <x v="4"/>
    <x v="15"/>
    <s v="May-23"/>
    <x v="0"/>
    <n v="312"/>
    <m/>
    <m/>
    <m/>
    <m/>
    <m/>
    <m/>
    <m/>
    <m/>
    <m/>
    <m/>
    <m/>
    <m/>
    <m/>
    <m/>
    <m/>
    <m/>
    <m/>
    <n v="52"/>
    <n v="52"/>
    <n v="104"/>
    <n v="104"/>
    <m/>
    <m/>
    <m/>
    <m/>
    <m/>
    <m/>
    <m/>
    <m/>
    <m/>
    <m/>
    <m/>
    <m/>
    <m/>
  </r>
  <r>
    <x v="0"/>
    <s v="PID"/>
    <n v="1"/>
    <s v="PID - 414965, AZURE Mod AMDOCS-EBDB Agents 19265"/>
    <s v="EBDB Agents"/>
    <s v="On Track"/>
    <x v="0"/>
    <s v="Java"/>
    <s v="CBS-ATTCRM-SBS"/>
    <s v="James Koernig"/>
    <s v="Christine Moretti"/>
    <s v="Ravinder Kumar"/>
    <x v="4"/>
    <x v="15"/>
    <s v="May-23"/>
    <x v="0"/>
    <n v="408"/>
    <m/>
    <m/>
    <m/>
    <m/>
    <m/>
    <m/>
    <m/>
    <m/>
    <m/>
    <m/>
    <m/>
    <m/>
    <m/>
    <m/>
    <m/>
    <m/>
    <m/>
    <n v="68"/>
    <n v="68"/>
    <n v="136"/>
    <n v="136"/>
    <m/>
    <m/>
    <m/>
    <m/>
    <m/>
    <m/>
    <m/>
    <m/>
    <m/>
    <m/>
    <m/>
    <m/>
    <m/>
  </r>
  <r>
    <x v="0"/>
    <s v="PID"/>
    <n v="1"/>
    <s v="403840 L egacy Blocking Order Phase 2"/>
    <s v="ETM"/>
    <s v="Completed "/>
    <x v="0"/>
    <s v="Java"/>
    <s v="MR-ETM-eDocs"/>
    <s v="Greg Painter"/>
    <s v="Muawiah Qaimari"/>
    <s v="Rudradeep Mandal"/>
    <x v="1"/>
    <x v="17"/>
    <s v="Mar-23"/>
    <x v="0"/>
    <n v="200"/>
    <m/>
    <m/>
    <m/>
    <m/>
    <m/>
    <m/>
    <m/>
    <m/>
    <m/>
    <m/>
    <m/>
    <m/>
    <m/>
    <m/>
    <m/>
    <m/>
    <n v="60"/>
    <n v="60"/>
    <n v="60"/>
    <n v="20"/>
    <m/>
    <m/>
    <m/>
    <m/>
    <m/>
    <m/>
    <m/>
    <m/>
    <m/>
    <m/>
    <m/>
    <m/>
    <m/>
    <m/>
  </r>
  <r>
    <x v="1"/>
    <s v="MWR"/>
    <n v="1"/>
    <s v="2014238 - EDoCS - DMA automation"/>
    <s v="EDoCS"/>
    <m/>
    <x v="0"/>
    <s v=".NET, Java"/>
    <s v="MR-ETM-eDocs"/>
    <s v="Greg Painter"/>
    <s v="Muawiah Qaimari"/>
    <s v="Rudradeep Mandal"/>
    <x v="1"/>
    <x v="17"/>
    <s v="Mar-23"/>
    <x v="0"/>
    <n v="400"/>
    <m/>
    <m/>
    <m/>
    <m/>
    <m/>
    <m/>
    <m/>
    <m/>
    <m/>
    <m/>
    <m/>
    <m/>
    <m/>
    <m/>
    <m/>
    <m/>
    <n v="100"/>
    <n v="100"/>
    <n v="100"/>
    <m/>
    <m/>
    <m/>
    <m/>
    <m/>
    <m/>
    <m/>
    <m/>
    <m/>
    <m/>
    <m/>
    <m/>
    <m/>
    <m/>
    <m/>
  </r>
  <r>
    <x v="0"/>
    <s v="PID"/>
    <m/>
    <s v="OOM674 Venmo as a new Pay Method"/>
    <s v="BDI"/>
    <m/>
    <x v="1"/>
    <s v="Cobol, DB2"/>
    <s v="WB-BPP1"/>
    <s v="Ruben Rodriguez "/>
    <s v="Muawiah Qaimari"/>
    <s v="Rakesh Koli"/>
    <x v="0"/>
    <x v="10"/>
    <s v="Nov-23"/>
    <x v="1"/>
    <n v="150"/>
    <m/>
    <m/>
    <m/>
    <m/>
    <m/>
    <m/>
    <m/>
    <m/>
    <m/>
    <m/>
    <m/>
    <m/>
    <m/>
    <m/>
    <m/>
    <m/>
    <m/>
    <m/>
    <m/>
    <m/>
    <m/>
    <m/>
    <m/>
    <m/>
    <m/>
    <m/>
    <m/>
    <m/>
    <m/>
    <m/>
    <m/>
    <m/>
    <m/>
    <m/>
  </r>
  <r>
    <x v="0"/>
    <s v="PID"/>
    <m/>
    <s v="409642 - SecMod SDP W Billing SPI in text field SOFE"/>
    <s v="BOSS-PAC"/>
    <m/>
    <x v="1"/>
    <s v="PL1, IMS-DB, IMS-DC"/>
    <s v="BOSS-PAC"/>
    <s v="James Radtke"/>
    <s v="Christine Moretti"/>
    <s v="Kushagra Mathur"/>
    <x v="0"/>
    <x v="18"/>
    <s v="Jun-23"/>
    <x v="1"/>
    <m/>
    <m/>
    <m/>
    <m/>
    <m/>
    <m/>
    <m/>
    <m/>
    <m/>
    <m/>
    <m/>
    <m/>
    <m/>
    <m/>
    <m/>
    <m/>
    <m/>
    <m/>
    <m/>
    <m/>
    <m/>
    <m/>
    <m/>
    <m/>
    <m/>
    <m/>
    <m/>
    <m/>
    <m/>
    <m/>
    <m/>
    <m/>
    <m/>
    <m/>
    <m/>
  </r>
  <r>
    <x v="0"/>
    <s v="PID"/>
    <n v="4"/>
    <s v="OOM 677, SCO file in West region (CA &amp; NV) for ERF,SOFE,PL10 &amp; EM"/>
    <s v="GRP-WB-SAMW"/>
    <m/>
    <x v="1"/>
    <s v="Cobol, DB2"/>
    <s v="WB-SAMW"/>
    <s v="Ruben Rodriguez "/>
    <s v="Muawiah Qaimari"/>
    <s v="Swapnil Patil"/>
    <x v="0"/>
    <x v="10"/>
    <s v="Nov-23"/>
    <x v="0"/>
    <n v="2815"/>
    <m/>
    <m/>
    <m/>
    <m/>
    <m/>
    <m/>
    <m/>
    <m/>
    <m/>
    <m/>
    <m/>
    <m/>
    <m/>
    <m/>
    <m/>
    <m/>
    <n v="0"/>
    <m/>
    <m/>
    <n v="205"/>
    <n v="180"/>
    <n v="540"/>
    <n v="540"/>
    <n v="540"/>
    <n v="90"/>
    <n v="540"/>
    <n v="180"/>
    <m/>
    <m/>
    <m/>
    <m/>
    <m/>
    <m/>
    <m/>
  </r>
  <r>
    <x v="0"/>
    <s v="PID"/>
    <n v="1"/>
    <s v="EDW and ECDW   snowflake transformation"/>
    <s v="AMI/MAP"/>
    <m/>
    <x v="1"/>
    <s v="COBOL, Teradata"/>
    <s v="SALES"/>
    <s v="Ruben Rodriguez "/>
    <s v="Muawiah Qaimari"/>
    <s v="Swapnil Patil"/>
    <x v="0"/>
    <x v="10"/>
    <s v="Nov-23"/>
    <x v="1"/>
    <n v="3775"/>
    <m/>
    <m/>
    <m/>
    <m/>
    <m/>
    <m/>
    <m/>
    <m/>
    <m/>
    <m/>
    <m/>
    <m/>
    <m/>
    <m/>
    <m/>
    <m/>
    <m/>
    <m/>
    <m/>
    <m/>
    <m/>
    <m/>
    <m/>
    <m/>
    <m/>
    <m/>
    <m/>
    <m/>
    <m/>
    <m/>
    <m/>
    <m/>
    <m/>
    <m/>
  </r>
  <r>
    <x v="0"/>
    <s v="PID"/>
    <n v="1"/>
    <s v="EDW and ECDW   snowflake transformation"/>
    <s v="TCAM"/>
    <m/>
    <x v="1"/>
    <s v="Cobol, DB2"/>
    <s v="SALES"/>
    <s v="Ruben Rodriguez "/>
    <s v="Muawiah Qaimari"/>
    <s v="Swapnil Patil"/>
    <x v="0"/>
    <x v="10"/>
    <s v="Nov-23"/>
    <x v="1"/>
    <n v="1784"/>
    <m/>
    <m/>
    <m/>
    <m/>
    <m/>
    <m/>
    <m/>
    <m/>
    <m/>
    <m/>
    <m/>
    <m/>
    <m/>
    <m/>
    <m/>
    <m/>
    <m/>
    <m/>
    <m/>
    <m/>
    <m/>
    <m/>
    <m/>
    <m/>
    <m/>
    <m/>
    <m/>
    <m/>
    <m/>
    <m/>
    <m/>
    <m/>
    <m/>
    <m/>
  </r>
  <r>
    <x v="1"/>
    <s v="MWR"/>
    <m/>
    <s v="MWR 2017334 - EM102400 changes to reduce allowed posting percentage to avoid EM1X abend"/>
    <s v="EM"/>
    <m/>
    <x v="1"/>
    <s v="Cobol, DB2"/>
    <s v="WB-SAMW"/>
    <s v="Ruben Rodriguez "/>
    <s v="Muawiah Qaimari"/>
    <s v="Swapnil Patil"/>
    <x v="0"/>
    <x v="13"/>
    <s v="Jan-23"/>
    <x v="0"/>
    <n v="150"/>
    <m/>
    <m/>
    <m/>
    <m/>
    <m/>
    <m/>
    <m/>
    <m/>
    <m/>
    <m/>
    <m/>
    <m/>
    <m/>
    <m/>
    <m/>
    <m/>
    <n v="150"/>
    <m/>
    <m/>
    <m/>
    <m/>
    <m/>
    <m/>
    <m/>
    <m/>
    <m/>
    <m/>
    <m/>
    <m/>
    <m/>
    <m/>
    <m/>
    <m/>
    <m/>
  </r>
  <r>
    <x v="1"/>
    <s v="MWR"/>
    <n v="1"/>
    <s v="Inactive rows from KAT710_PKG_PRICE will be deleted to avoid system space abend in downstream jobs."/>
    <s v="ED"/>
    <m/>
    <x v="1"/>
    <s v="Cobol, DB2"/>
    <s v="WB-BPP1"/>
    <s v="Ruben Rodriguez "/>
    <s v="Muawiah Qaimari"/>
    <s v="Rakesh Koli"/>
    <x v="0"/>
    <x v="2"/>
    <s v="Feb-23"/>
    <x v="0"/>
    <n v="70"/>
    <m/>
    <m/>
    <m/>
    <m/>
    <m/>
    <m/>
    <m/>
    <m/>
    <m/>
    <m/>
    <m/>
    <m/>
    <m/>
    <m/>
    <m/>
    <m/>
    <n v="50"/>
    <n v="20"/>
    <m/>
    <m/>
    <m/>
    <m/>
    <m/>
    <m/>
    <m/>
    <m/>
    <m/>
    <m/>
    <m/>
    <m/>
    <m/>
    <m/>
    <m/>
    <m/>
  </r>
  <r>
    <x v="0"/>
    <s v="PID"/>
    <n v="1"/>
    <s v="OOM 677, SCO file in West region (CA &amp; NV)"/>
    <s v="ED"/>
    <m/>
    <x v="1"/>
    <s v="Cobol, DB2"/>
    <s v="WB-BPP1"/>
    <s v="Ruben Rodriguez "/>
    <s v="Muawiah Qaimari"/>
    <s v="Rakesh Koli"/>
    <x v="0"/>
    <x v="10"/>
    <s v="Nov-23"/>
    <x v="0"/>
    <n v="80"/>
    <m/>
    <m/>
    <m/>
    <m/>
    <m/>
    <m/>
    <m/>
    <m/>
    <m/>
    <m/>
    <m/>
    <m/>
    <m/>
    <m/>
    <m/>
    <m/>
    <m/>
    <n v="30"/>
    <n v="30"/>
    <n v="5"/>
    <n v="5"/>
    <n v="10"/>
    <m/>
    <m/>
    <m/>
    <m/>
    <m/>
    <m/>
    <m/>
    <m/>
    <m/>
    <m/>
    <m/>
    <m/>
  </r>
  <r>
    <x v="0"/>
    <s v="PID"/>
    <n v="1"/>
    <s v="PID 414657 CA PPP Interim Solution"/>
    <s v="CR"/>
    <s v="Yellow - Will deploy in ST Pass2 due to capacity issue"/>
    <x v="1"/>
    <s v="Cobol, DB2"/>
    <s v="WB-BPP1"/>
    <s v="Ruben Rodriguez "/>
    <s v="Muawiah Qaimari"/>
    <s v="Rakesh Koli"/>
    <x v="0"/>
    <x v="18"/>
    <s v="Jun-23"/>
    <x v="0"/>
    <n v="120"/>
    <m/>
    <m/>
    <m/>
    <m/>
    <m/>
    <m/>
    <m/>
    <m/>
    <m/>
    <m/>
    <m/>
    <m/>
    <m/>
    <m/>
    <m/>
    <m/>
    <m/>
    <n v="30"/>
    <n v="60"/>
    <n v="30"/>
    <m/>
    <m/>
    <m/>
    <m/>
    <m/>
    <m/>
    <m/>
    <m/>
    <m/>
    <m/>
    <m/>
    <m/>
    <m/>
    <m/>
  </r>
  <r>
    <x v="0"/>
    <s v="PID"/>
    <n v="1"/>
    <s v="PID 414657 CA PPP Interim Solution"/>
    <s v="BDI"/>
    <s v="Yellow - Will deploy in ST Pass2 due to capacity issue"/>
    <x v="1"/>
    <s v="Cobol, DB2"/>
    <s v="WB-BPP1"/>
    <s v="Ruben Rodriguez "/>
    <s v="Muawiah Qaimari"/>
    <s v="Rakesh Koli"/>
    <x v="0"/>
    <x v="18"/>
    <s v="Jun-23"/>
    <x v="0"/>
    <n v="120"/>
    <m/>
    <m/>
    <m/>
    <m/>
    <m/>
    <m/>
    <m/>
    <m/>
    <m/>
    <m/>
    <m/>
    <m/>
    <m/>
    <m/>
    <m/>
    <m/>
    <m/>
    <n v="30"/>
    <n v="60"/>
    <n v="30"/>
    <m/>
    <m/>
    <m/>
    <m/>
    <m/>
    <m/>
    <m/>
    <m/>
    <m/>
    <m/>
    <m/>
    <m/>
    <m/>
    <m/>
  </r>
  <r>
    <x v="0"/>
    <s v="PID"/>
    <n v="1"/>
    <s v="PID 414657 CA PPP Interim Solution IIR suppression"/>
    <s v="CR"/>
    <s v="Green - Deployed "/>
    <x v="1"/>
    <s v="Cobol, DB2"/>
    <s v="WB-BPP1"/>
    <s v="Ruben Rodriguez "/>
    <s v="Muawiah Qaimari"/>
    <s v="Rakesh Koli"/>
    <x v="0"/>
    <x v="14"/>
    <s v="Apr-23"/>
    <x v="0"/>
    <n v="140"/>
    <m/>
    <m/>
    <m/>
    <m/>
    <m/>
    <m/>
    <m/>
    <m/>
    <m/>
    <m/>
    <m/>
    <m/>
    <m/>
    <m/>
    <m/>
    <m/>
    <m/>
    <n v="60"/>
    <n v="70"/>
    <n v="10"/>
    <m/>
    <m/>
    <m/>
    <m/>
    <m/>
    <m/>
    <m/>
    <m/>
    <m/>
    <m/>
    <m/>
    <m/>
    <m/>
    <m/>
  </r>
  <r>
    <x v="0"/>
    <s v="PID"/>
    <n v="1"/>
    <s v="PID 414657 CA PPP Interim Solution IIR suppression"/>
    <s v="BDI"/>
    <s v="Green - Deployed "/>
    <x v="1"/>
    <s v="Cobol, DB2"/>
    <s v="WB-BPP1"/>
    <s v="Ruben Rodriguez "/>
    <s v="Muawiah Qaimari"/>
    <s v="Rakesh Koli"/>
    <x v="0"/>
    <x v="14"/>
    <s v="Apr-23"/>
    <x v="0"/>
    <n v="110"/>
    <m/>
    <m/>
    <m/>
    <m/>
    <m/>
    <m/>
    <m/>
    <m/>
    <m/>
    <m/>
    <m/>
    <m/>
    <m/>
    <m/>
    <m/>
    <m/>
    <m/>
    <n v="40"/>
    <n v="60"/>
    <n v="10"/>
    <m/>
    <m/>
    <m/>
    <m/>
    <m/>
    <m/>
    <m/>
    <m/>
    <m/>
    <m/>
    <m/>
    <m/>
    <m/>
    <m/>
  </r>
  <r>
    <x v="0"/>
    <s v="PID"/>
    <m/>
    <s v="PID 414657- CA PPP Telco biller - interim solution"/>
    <s v="ADJUST"/>
    <s v="On Track"/>
    <x v="1"/>
    <s v="Cobol, DB2"/>
    <s v="JW"/>
    <s v="Ruben Rodriguez "/>
    <s v="Muawiah Qaimari"/>
    <s v="Ashish Ranjan"/>
    <x v="1"/>
    <x v="18"/>
    <m/>
    <x v="0"/>
    <n v="145"/>
    <m/>
    <m/>
    <m/>
    <m/>
    <m/>
    <m/>
    <m/>
    <m/>
    <m/>
    <m/>
    <m/>
    <m/>
    <m/>
    <m/>
    <m/>
    <m/>
    <m/>
    <m/>
    <n v="30"/>
    <n v="40"/>
    <n v="40"/>
    <n v="35"/>
    <m/>
    <m/>
    <m/>
    <m/>
    <m/>
    <m/>
    <m/>
    <m/>
    <m/>
    <m/>
    <m/>
    <m/>
  </r>
  <r>
    <x v="0"/>
    <s v="PID"/>
    <m/>
    <s v="PID 414937 WI NPA 608 NPA Overlay with new NPA 353_x000a_"/>
    <s v="ACIS CBF"/>
    <s v="Targetting for Pass 2 delivery due to amount of work and capacity challenges "/>
    <x v="1"/>
    <s v="Cobol,IMS-DB"/>
    <s v="MW-Billing"/>
    <s v="Ruben Rodriguez "/>
    <s v="Muawiah Qaimari"/>
    <s v="Lalit Bhagwat"/>
    <x v="1"/>
    <x v="18"/>
    <s v="Jun-23"/>
    <x v="0"/>
    <n v="144"/>
    <m/>
    <m/>
    <m/>
    <m/>
    <m/>
    <m/>
    <m/>
    <m/>
    <m/>
    <n v="45"/>
    <n v="45"/>
    <n v="45"/>
    <n v="45"/>
    <m/>
    <m/>
    <m/>
    <n v="10"/>
    <n v="30"/>
    <n v="30"/>
    <n v="30"/>
    <n v="30"/>
    <n v="14"/>
    <m/>
    <m/>
    <m/>
    <m/>
    <m/>
    <m/>
    <m/>
    <m/>
    <m/>
    <m/>
    <m/>
    <m/>
  </r>
  <r>
    <x v="0"/>
    <s v="PID"/>
    <m/>
    <s v="PID 414937 WI NPA 608 NPA Overlay with new NPA 353_x000a_"/>
    <s v="ACIS-CI"/>
    <s v="Targetting for Pass 2 delivery due to amount of work and capacity challenges "/>
    <x v="1"/>
    <s v="Cobol,Assembler,IMS-DB,IMS-DC,DB2"/>
    <s v="BRAVO-MF-Rick"/>
    <s v="Ruben Rodriguez "/>
    <s v="Muawiah Qaimari"/>
    <s v="Lalit Bhagwat"/>
    <x v="1"/>
    <x v="18"/>
    <s v="Jun-23"/>
    <x v="0"/>
    <n v="30"/>
    <m/>
    <m/>
    <m/>
    <m/>
    <m/>
    <m/>
    <m/>
    <m/>
    <m/>
    <n v="45"/>
    <n v="45"/>
    <n v="45"/>
    <n v="45"/>
    <m/>
    <m/>
    <m/>
    <n v="5"/>
    <n v="5"/>
    <n v="5"/>
    <n v="5"/>
    <n v="5"/>
    <n v="5"/>
    <m/>
    <m/>
    <m/>
    <m/>
    <m/>
    <m/>
    <m/>
    <m/>
    <m/>
    <m/>
    <m/>
    <m/>
  </r>
  <r>
    <x v="1"/>
    <s v="MWR"/>
    <n v="19"/>
    <s v="CABS Bill cycle rollover"/>
    <s v="ACCT-Interfaces Billing"/>
    <m/>
    <x v="1"/>
    <s v="Cobol"/>
    <s v="SE-BILLING-USAGE"/>
    <s v="Greg Painter"/>
    <s v="Muawiah Qaimari"/>
    <s v="Rudradeep Mandal"/>
    <x v="1"/>
    <x v="14"/>
    <s v="Apr-23"/>
    <x v="0"/>
    <n v="300"/>
    <m/>
    <m/>
    <m/>
    <m/>
    <m/>
    <m/>
    <m/>
    <m/>
    <m/>
    <m/>
    <m/>
    <m/>
    <m/>
    <m/>
    <m/>
    <m/>
    <m/>
    <n v="100"/>
    <n v="100"/>
    <n v="100"/>
    <m/>
    <m/>
    <m/>
    <m/>
    <m/>
    <m/>
    <m/>
    <m/>
    <m/>
    <m/>
    <m/>
    <m/>
    <m/>
    <m/>
  </r>
  <r>
    <x v="1"/>
    <s v="MWR"/>
    <n v="1"/>
    <s v="NB06 Job abend"/>
    <s v="AIM"/>
    <m/>
    <x v="1"/>
    <s v="Cobol, DB2"/>
    <s v="JW"/>
    <s v="Ruben Rodriguez "/>
    <s v="Muawiah Qaimari"/>
    <s v="Ashish Ranjan"/>
    <x v="1"/>
    <x v="13"/>
    <s v="Jan-23"/>
    <x v="0"/>
    <n v="150"/>
    <m/>
    <m/>
    <m/>
    <m/>
    <m/>
    <m/>
    <m/>
    <m/>
    <m/>
    <m/>
    <m/>
    <m/>
    <m/>
    <m/>
    <m/>
    <m/>
    <n v="100"/>
    <m/>
    <m/>
    <m/>
    <m/>
    <m/>
    <m/>
    <m/>
    <m/>
    <m/>
    <m/>
    <m/>
    <m/>
    <m/>
    <m/>
    <m/>
    <m/>
    <m/>
  </r>
  <r>
    <x v="0"/>
    <s v="PID"/>
    <m/>
    <s v="PID 414937 WI NPA 608 NPA Overlay with new NPA 353_x000a_"/>
    <s v="ACIS-TREATMENT&amp;CASH UPDAT"/>
    <s v="Targetting for Pass 2 delivery due to amount of work and capacity challenges "/>
    <x v="1"/>
    <s v="Cobol, IMS-DB"/>
    <s v="MW-Billing"/>
    <s v="Ruben Rodriguez "/>
    <s v="Muawiah Qaimari"/>
    <s v="Lalit Bhagwat"/>
    <x v="1"/>
    <x v="18"/>
    <s v="Jun-23"/>
    <x v="0"/>
    <n v="112"/>
    <m/>
    <m/>
    <m/>
    <m/>
    <m/>
    <m/>
    <m/>
    <m/>
    <m/>
    <n v="45"/>
    <n v="45"/>
    <n v="45"/>
    <n v="45"/>
    <m/>
    <m/>
    <m/>
    <n v="12"/>
    <n v="20"/>
    <n v="20"/>
    <n v="20"/>
    <n v="20"/>
    <n v="20"/>
    <m/>
    <m/>
    <m/>
    <m/>
    <m/>
    <m/>
    <m/>
    <m/>
    <m/>
    <m/>
    <m/>
    <m/>
  </r>
  <r>
    <x v="0"/>
    <s v="PID"/>
    <n v="1"/>
    <s v="Removal of Cookies based Authentication Method"/>
    <s v="RMW WEB"/>
    <m/>
    <x v="0"/>
    <s v="Java"/>
    <s v="JW"/>
    <s v="Ruben Rodriguez "/>
    <s v="Muawiah Qaimari"/>
    <s v="Ashish Ranjan"/>
    <x v="1"/>
    <x v="8"/>
    <s v="TBD"/>
    <x v="1"/>
    <n v="385"/>
    <m/>
    <m/>
    <m/>
    <m/>
    <m/>
    <m/>
    <m/>
    <m/>
    <m/>
    <m/>
    <m/>
    <m/>
    <m/>
    <m/>
    <m/>
    <m/>
    <m/>
    <m/>
    <m/>
    <m/>
    <m/>
    <m/>
    <m/>
    <m/>
    <m/>
    <m/>
    <m/>
    <m/>
    <m/>
    <m/>
    <m/>
    <m/>
    <m/>
    <m/>
  </r>
  <r>
    <x v="1"/>
    <s v="SMB"/>
    <n v="1"/>
    <s v="PBCF Upgrade"/>
    <s v="C/CA"/>
    <m/>
    <x v="1"/>
    <s v="Cobol, DB2"/>
    <s v="JW"/>
    <s v="Ruben Rodriguez "/>
    <s v="Muawiah Qaimari"/>
    <s v="Ashish Ranjan"/>
    <x v="1"/>
    <x v="8"/>
    <s v="TBD"/>
    <x v="1"/>
    <m/>
    <m/>
    <m/>
    <m/>
    <m/>
    <m/>
    <m/>
    <m/>
    <m/>
    <m/>
    <m/>
    <m/>
    <m/>
    <m/>
    <m/>
    <m/>
    <m/>
    <m/>
    <m/>
    <m/>
    <m/>
    <m/>
    <m/>
    <m/>
    <m/>
    <m/>
    <m/>
    <m/>
    <m/>
    <m/>
    <m/>
    <m/>
    <m/>
    <m/>
    <m/>
  </r>
  <r>
    <x v="1"/>
    <s v="SMB"/>
    <n v="1"/>
    <s v="PBCF Upgrade"/>
    <s v="VK EARP"/>
    <m/>
    <x v="1"/>
    <s v="Cobol, DB2"/>
    <s v="JW"/>
    <s v="Ruben Rodriguez "/>
    <s v="Muawiah Qaimari"/>
    <s v="Ashish Ranjan"/>
    <x v="1"/>
    <x v="8"/>
    <s v="TBD"/>
    <x v="1"/>
    <m/>
    <m/>
    <m/>
    <m/>
    <m/>
    <m/>
    <m/>
    <m/>
    <m/>
    <m/>
    <m/>
    <m/>
    <m/>
    <m/>
    <m/>
    <m/>
    <m/>
    <m/>
    <m/>
    <m/>
    <m/>
    <m/>
    <m/>
    <m/>
    <m/>
    <m/>
    <m/>
    <m/>
    <m/>
    <m/>
    <m/>
    <m/>
    <m/>
    <m/>
    <m/>
  </r>
  <r>
    <x v="1"/>
    <s v="SMB"/>
    <n v="1"/>
    <s v="PBCF Upgrade"/>
    <s v="AIM"/>
    <m/>
    <x v="1"/>
    <s v="Cobol, DB2"/>
    <s v="JW"/>
    <s v="Ruben Rodriguez "/>
    <s v="Muawiah Qaimari"/>
    <s v="Ashish Ranjan"/>
    <x v="1"/>
    <x v="8"/>
    <s v="TBD"/>
    <x v="1"/>
    <m/>
    <m/>
    <m/>
    <m/>
    <m/>
    <m/>
    <m/>
    <m/>
    <m/>
    <m/>
    <m/>
    <m/>
    <m/>
    <m/>
    <m/>
    <m/>
    <m/>
    <m/>
    <m/>
    <m/>
    <m/>
    <m/>
    <m/>
    <m/>
    <m/>
    <m/>
    <m/>
    <m/>
    <m/>
    <m/>
    <m/>
    <m/>
    <m/>
    <m/>
    <m/>
  </r>
  <r>
    <x v="1"/>
    <s v="SMB"/>
    <n v="1"/>
    <s v="PBCF Upgrade"/>
    <s v="RAP"/>
    <m/>
    <x v="1"/>
    <s v="Cobol, DB2"/>
    <s v="JW"/>
    <s v="Ruben Rodriguez "/>
    <s v="Muawiah Qaimari"/>
    <s v="Ashish Ranjan"/>
    <x v="1"/>
    <x v="8"/>
    <s v="TBD"/>
    <x v="1"/>
    <m/>
    <m/>
    <m/>
    <m/>
    <m/>
    <m/>
    <m/>
    <m/>
    <m/>
    <m/>
    <m/>
    <m/>
    <m/>
    <m/>
    <m/>
    <m/>
    <m/>
    <m/>
    <m/>
    <m/>
    <m/>
    <m/>
    <m/>
    <m/>
    <m/>
    <m/>
    <m/>
    <m/>
    <m/>
    <m/>
    <m/>
    <m/>
    <m/>
    <m/>
    <m/>
  </r>
  <r>
    <x v="0"/>
    <s v="PID"/>
    <n v="1"/>
    <s v="Venmo as a new Pay Method"/>
    <s v="AIM"/>
    <m/>
    <x v="1"/>
    <s v="Cobol, DB2"/>
    <s v="JW"/>
    <s v="Ruben Rodriguez "/>
    <s v="Muawiah Qaimari"/>
    <s v="Ashish Ranjan"/>
    <x v="1"/>
    <x v="8"/>
    <s v="TBD"/>
    <x v="1"/>
    <n v="140"/>
    <m/>
    <m/>
    <m/>
    <m/>
    <m/>
    <m/>
    <m/>
    <m/>
    <m/>
    <m/>
    <m/>
    <m/>
    <m/>
    <m/>
    <m/>
    <m/>
    <m/>
    <m/>
    <m/>
    <m/>
    <m/>
    <m/>
    <m/>
    <m/>
    <m/>
    <m/>
    <m/>
    <m/>
    <m/>
    <m/>
    <m/>
    <m/>
    <m/>
    <m/>
  </r>
  <r>
    <x v="1"/>
    <s v="SMB"/>
    <n v="1"/>
    <s v="ARG MCI and ARG PBD retirement effort "/>
    <s v="ADJUST"/>
    <s v="On Track"/>
    <x v="1"/>
    <s v="Cobol, DB2"/>
    <s v="JW"/>
    <s v="Ruben Rodriguez "/>
    <s v="Muawiah Qaimari"/>
    <s v="Ashish Ranjan"/>
    <x v="1"/>
    <x v="10"/>
    <s v="Nov-23"/>
    <x v="0"/>
    <n v="155"/>
    <m/>
    <m/>
    <m/>
    <m/>
    <m/>
    <m/>
    <m/>
    <m/>
    <m/>
    <m/>
    <m/>
    <m/>
    <m/>
    <m/>
    <m/>
    <m/>
    <m/>
    <m/>
    <n v="20"/>
    <n v="30"/>
    <n v="20"/>
    <n v="30"/>
    <n v="20"/>
    <n v="10"/>
    <n v="20"/>
    <n v="5"/>
    <m/>
    <m/>
    <m/>
    <m/>
    <m/>
    <m/>
    <m/>
    <m/>
  </r>
  <r>
    <x v="1"/>
    <s v="SMB"/>
    <n v="1"/>
    <s v="ARG MCI and ARG PBD retirement effort "/>
    <s v="RAP"/>
    <s v="On Track"/>
    <x v="1"/>
    <s v="Cobol, DB2"/>
    <s v="JW"/>
    <s v="Ruben Rodriguez "/>
    <s v="Muawiah Qaimari"/>
    <s v="Ashish Ranjan"/>
    <x v="1"/>
    <x v="10"/>
    <s v="Nov-23"/>
    <x v="0"/>
    <n v="175"/>
    <m/>
    <m/>
    <m/>
    <m/>
    <m/>
    <m/>
    <m/>
    <m/>
    <m/>
    <m/>
    <m/>
    <m/>
    <m/>
    <m/>
    <m/>
    <m/>
    <m/>
    <m/>
    <n v="20"/>
    <n v="30"/>
    <n v="20"/>
    <n v="20"/>
    <n v="30"/>
    <n v="20"/>
    <n v="20"/>
    <n v="15"/>
    <m/>
    <m/>
    <m/>
    <m/>
    <m/>
    <m/>
    <m/>
    <m/>
  </r>
  <r>
    <x v="1"/>
    <s v="SMB"/>
    <n v="1"/>
    <s v="ARG MCI and ARG PBD retirement effort "/>
    <s v="AIM"/>
    <s v="On Track"/>
    <x v="1"/>
    <s v="Cobol, DB2"/>
    <s v="JW"/>
    <s v="Ruben Rodriguez "/>
    <s v="Muawiah Qaimari"/>
    <s v="Ashish Ranjan"/>
    <x v="1"/>
    <x v="10"/>
    <s v="Nov-23"/>
    <x v="0"/>
    <n v="85"/>
    <m/>
    <m/>
    <m/>
    <m/>
    <m/>
    <m/>
    <m/>
    <m/>
    <m/>
    <m/>
    <m/>
    <m/>
    <m/>
    <m/>
    <m/>
    <m/>
    <m/>
    <m/>
    <n v="10"/>
    <n v="10"/>
    <n v="20"/>
    <n v="10"/>
    <n v="10"/>
    <n v="10"/>
    <n v="10"/>
    <n v="5"/>
    <m/>
    <m/>
    <m/>
    <m/>
    <m/>
    <m/>
    <m/>
    <m/>
  </r>
  <r>
    <x v="1"/>
    <s v="SMB"/>
    <n v="1"/>
    <s v="ARG MCI and ARG PBD retirement effort "/>
    <s v="PR"/>
    <s v="On Track"/>
    <x v="1"/>
    <s v="Cobol, DB2"/>
    <s v="JW"/>
    <s v="Ruben Rodriguez "/>
    <s v="Muawiah Qaimari"/>
    <s v="Ashish Ranjan"/>
    <x v="1"/>
    <x v="10"/>
    <s v="Nov-23"/>
    <x v="0"/>
    <n v="160"/>
    <m/>
    <m/>
    <m/>
    <m/>
    <m/>
    <m/>
    <m/>
    <m/>
    <m/>
    <m/>
    <m/>
    <m/>
    <m/>
    <m/>
    <m/>
    <m/>
    <m/>
    <m/>
    <n v="20"/>
    <n v="30"/>
    <n v="20"/>
    <n v="30"/>
    <n v="20"/>
    <n v="10"/>
    <n v="20"/>
    <n v="10"/>
    <m/>
    <m/>
    <m/>
    <m/>
    <m/>
    <m/>
    <m/>
    <m/>
  </r>
  <r>
    <x v="1"/>
    <s v="SMB"/>
    <n v="1"/>
    <s v="ARG MCI and ARG PBD retirement effort "/>
    <s v="C/CA"/>
    <s v="On Track"/>
    <x v="1"/>
    <s v="Cobol, DB2"/>
    <s v="JW"/>
    <s v="Ruben Rodriguez "/>
    <s v="Muawiah Qaimari"/>
    <s v="Ashish Ranjan"/>
    <x v="1"/>
    <x v="10"/>
    <s v="Nov-23"/>
    <x v="0"/>
    <n v="85"/>
    <m/>
    <m/>
    <m/>
    <m/>
    <m/>
    <m/>
    <m/>
    <m/>
    <m/>
    <m/>
    <m/>
    <m/>
    <m/>
    <m/>
    <m/>
    <m/>
    <m/>
    <m/>
    <n v="10"/>
    <n v="10"/>
    <n v="20"/>
    <n v="10"/>
    <n v="10"/>
    <n v="10"/>
    <n v="10"/>
    <n v="5"/>
    <m/>
    <m/>
    <m/>
    <m/>
    <m/>
    <m/>
    <m/>
    <m/>
  </r>
  <r>
    <x v="1"/>
    <s v="MWR"/>
    <n v="1"/>
    <s v="2007424-JHFTP JOB fix"/>
    <s v="UPSE-SWBT/PB"/>
    <s v="Completed "/>
    <x v="0"/>
    <s v="Proc C"/>
    <s v="JW"/>
    <s v="Ruben Rodriguez "/>
    <s v="Muawiah Qaimari"/>
    <s v="Ashish Ranjan"/>
    <x v="1"/>
    <x v="2"/>
    <s v="Feb-23"/>
    <x v="0"/>
    <n v="150"/>
    <m/>
    <m/>
    <m/>
    <m/>
    <m/>
    <m/>
    <m/>
    <m/>
    <m/>
    <m/>
    <m/>
    <m/>
    <m/>
    <m/>
    <m/>
    <m/>
    <n v="75"/>
    <n v="75"/>
    <m/>
    <m/>
    <m/>
    <m/>
    <m/>
    <m/>
    <m/>
    <m/>
    <m/>
    <m/>
    <m/>
    <m/>
    <m/>
    <m/>
    <m/>
    <m/>
  </r>
  <r>
    <x v="0"/>
    <s v="PID"/>
    <n v="1"/>
    <s v="OOM677 -- SCO file in West region (CA &amp; NV)"/>
    <s v="Data Services"/>
    <m/>
    <x v="1"/>
    <s v="Cobol, DB2"/>
    <s v="West Usage"/>
    <s v="Ruben Rodriguez "/>
    <s v="Muawiah Qaimari"/>
    <s v="Sanjay Lokhande"/>
    <x v="2"/>
    <x v="8"/>
    <s v="TBD"/>
    <x v="1"/>
    <n v="280"/>
    <m/>
    <m/>
    <m/>
    <m/>
    <m/>
    <m/>
    <m/>
    <m/>
    <m/>
    <m/>
    <m/>
    <m/>
    <m/>
    <m/>
    <m/>
    <m/>
    <m/>
    <m/>
    <m/>
    <m/>
    <m/>
    <m/>
    <m/>
    <m/>
    <m/>
    <m/>
    <m/>
    <m/>
    <m/>
    <m/>
    <m/>
    <m/>
    <m/>
    <m/>
  </r>
  <r>
    <x v="1"/>
    <s v="SMB"/>
    <n v="1"/>
    <s v="SMB-2021592 -- To change MC Application fuctionality to handle empty  correction detail File received from UPS-EMS Application"/>
    <s v="MC"/>
    <m/>
    <x v="1"/>
    <s v="Cobol, DB2"/>
    <s v="West Usage"/>
    <s v="Ruben Rodriguez "/>
    <s v="Muawiah Qaimari"/>
    <s v="Sanjay Lokhande"/>
    <x v="2"/>
    <x v="2"/>
    <s v="Feb-23"/>
    <x v="0"/>
    <n v="96"/>
    <m/>
    <m/>
    <m/>
    <m/>
    <m/>
    <m/>
    <m/>
    <m/>
    <m/>
    <m/>
    <m/>
    <m/>
    <m/>
    <m/>
    <m/>
    <m/>
    <n v="20"/>
    <n v="30"/>
    <m/>
    <m/>
    <m/>
    <m/>
    <m/>
    <m/>
    <m/>
    <m/>
    <m/>
    <m/>
    <m/>
    <m/>
    <m/>
    <m/>
    <m/>
    <m/>
  </r>
  <r>
    <x v="0"/>
    <s v="PID"/>
    <m/>
    <s v="PID 414937 WI NPA 608 NPA Overlay with new NPA 353_x000a_"/>
    <s v="ACIS-Usage Arrangement"/>
    <s v="Targetting for Pass 2 delivery due to amount of work and capacity challenges "/>
    <x v="1"/>
    <s v="Cobol, IMS-DB"/>
    <s v="MW-Billing"/>
    <s v="Ruben Rodriguez "/>
    <s v="Muawiah Qaimari"/>
    <s v="Lalit Bhagwat"/>
    <x v="1"/>
    <x v="18"/>
    <s v="Jun-23"/>
    <x v="0"/>
    <n v="128"/>
    <m/>
    <m/>
    <m/>
    <m/>
    <m/>
    <m/>
    <m/>
    <m/>
    <m/>
    <n v="45"/>
    <n v="45"/>
    <n v="45"/>
    <n v="45"/>
    <m/>
    <m/>
    <m/>
    <n v="8"/>
    <n v="25"/>
    <n v="25"/>
    <n v="25"/>
    <n v="25"/>
    <n v="20"/>
    <m/>
    <m/>
    <m/>
    <m/>
    <m/>
    <m/>
    <m/>
    <m/>
    <m/>
    <m/>
    <m/>
    <m/>
  </r>
  <r>
    <x v="0"/>
    <s v="PID"/>
    <m/>
    <s v="PID 506832 WI 920 NPA Overlay with new NPA 274"/>
    <s v="ACIS CBF"/>
    <s v="As CAMS is still analysing the impact, ACIS cannot commit on any delivery dates before that. "/>
    <x v="1"/>
    <s v="Cobol"/>
    <s v="MW-Billing"/>
    <s v="Ruben Rodriguez "/>
    <s v="Muawiah Qaimari"/>
    <s v="Lalit Bhagwat"/>
    <x v="1"/>
    <x v="18"/>
    <m/>
    <x v="0"/>
    <n v="144"/>
    <m/>
    <m/>
    <m/>
    <m/>
    <m/>
    <m/>
    <m/>
    <m/>
    <m/>
    <m/>
    <m/>
    <m/>
    <m/>
    <m/>
    <m/>
    <m/>
    <m/>
    <n v="10"/>
    <n v="60"/>
    <n v="30"/>
    <n v="30"/>
    <n v="14"/>
    <m/>
    <m/>
    <m/>
    <m/>
    <m/>
    <m/>
    <m/>
    <m/>
    <m/>
    <m/>
    <m/>
    <m/>
  </r>
  <r>
    <x v="0"/>
    <s v="PID"/>
    <m/>
    <s v="PID 506832 WI 920 NPA Overlay with new NPA 274"/>
    <s v="ACIS-TREATMENT&amp;CASH UPDAT"/>
    <s v="As CAMS is still analysing the impact, ACIS cannot commit on any delivery dates before that. "/>
    <x v="1"/>
    <s v="Cobol"/>
    <s v="MW-Billing"/>
    <s v="Ruben Rodriguez "/>
    <s v="Muawiah Qaimari"/>
    <s v="Lalit Bhagwat"/>
    <x v="1"/>
    <x v="18"/>
    <m/>
    <x v="0"/>
    <n v="126"/>
    <m/>
    <m/>
    <m/>
    <m/>
    <m/>
    <m/>
    <m/>
    <m/>
    <m/>
    <m/>
    <m/>
    <m/>
    <m/>
    <m/>
    <m/>
    <m/>
    <m/>
    <n v="10"/>
    <n v="40"/>
    <n v="30"/>
    <n v="30"/>
    <n v="16"/>
    <m/>
    <m/>
    <m/>
    <m/>
    <m/>
    <m/>
    <m/>
    <m/>
    <m/>
    <m/>
    <m/>
    <m/>
  </r>
  <r>
    <x v="0"/>
    <s v="PID"/>
    <n v="1"/>
    <s v="OOM674: Venmo as a new Pay Method"/>
    <s v="CLYDE"/>
    <m/>
    <x v="1"/>
    <s v="Cobol, IMS-DB"/>
    <s v="MW Usage"/>
    <s v="Ruben Rodriguez "/>
    <s v="Muawiah Qaimari"/>
    <s v="Sanjay Lokhande"/>
    <x v="2"/>
    <x v="8"/>
    <s v="TBD"/>
    <x v="1"/>
    <n v="345"/>
    <m/>
    <m/>
    <m/>
    <m/>
    <m/>
    <m/>
    <m/>
    <m/>
    <m/>
    <m/>
    <m/>
    <m/>
    <m/>
    <m/>
    <m/>
    <m/>
    <m/>
    <m/>
    <m/>
    <m/>
    <m/>
    <m/>
    <m/>
    <m/>
    <m/>
    <m/>
    <m/>
    <m/>
    <m/>
    <m/>
    <m/>
    <m/>
    <m/>
    <m/>
  </r>
  <r>
    <x v="0"/>
    <s v="PID"/>
    <m/>
    <s v="PID 506832 WI 920 NPA Overlay with new NPA 274"/>
    <s v="ACIS-Usage Arrangement"/>
    <s v="As CAMS is still analysing the impact, ACIS cannot commit on any delivery dates before that. "/>
    <x v="1"/>
    <s v="Cobol"/>
    <s v="MW-Billing"/>
    <s v="Ruben Rodriguez "/>
    <s v="Muawiah Qaimari"/>
    <s v="Lalit Bhagwat"/>
    <x v="1"/>
    <x v="18"/>
    <m/>
    <x v="0"/>
    <n v="140"/>
    <m/>
    <m/>
    <m/>
    <m/>
    <m/>
    <m/>
    <m/>
    <m/>
    <m/>
    <m/>
    <m/>
    <m/>
    <m/>
    <m/>
    <m/>
    <m/>
    <m/>
    <n v="10"/>
    <n v="60"/>
    <n v="30"/>
    <n v="30"/>
    <n v="10"/>
    <m/>
    <m/>
    <m/>
    <m/>
    <m/>
    <m/>
    <m/>
    <m/>
    <m/>
    <m/>
    <m/>
    <m/>
  </r>
  <r>
    <x v="1"/>
    <s v="MWR"/>
    <n v="4"/>
    <s v="MWR# 2015387 - CA983 cloning issue"/>
    <s v="BOSS-SW"/>
    <m/>
    <x v="1"/>
    <s v="Cobol, IMS-DB, IMS-DC"/>
    <s v="BOSS-SW-ABOM"/>
    <s v="James Radtke"/>
    <s v="Christine Moretti"/>
    <s v="Istiyaqahmed Shaikh"/>
    <x v="2"/>
    <x v="13"/>
    <s v="Jan-23"/>
    <x v="0"/>
    <n v="100"/>
    <m/>
    <m/>
    <m/>
    <m/>
    <m/>
    <m/>
    <m/>
    <m/>
    <m/>
    <m/>
    <m/>
    <m/>
    <m/>
    <m/>
    <m/>
    <m/>
    <n v="100"/>
    <m/>
    <m/>
    <m/>
    <m/>
    <m/>
    <m/>
    <m/>
    <m/>
    <m/>
    <m/>
    <m/>
    <m/>
    <m/>
    <m/>
    <m/>
    <m/>
    <m/>
  </r>
  <r>
    <x v="1"/>
    <s v="MWR"/>
    <n v="4"/>
    <s v="MWR# TBD - CIM CPNI proxy test connection issue"/>
    <s v="BOSS-SW"/>
    <m/>
    <x v="1"/>
    <s v="Cobol, IMS-DB, IMS-DC"/>
    <s v="BOSS-SW-ABOM"/>
    <s v="James Radtke"/>
    <s v="Christine Moretti"/>
    <s v="Istiyaqahmed Shaikh"/>
    <x v="2"/>
    <x v="18"/>
    <s v="Jun-23"/>
    <x v="0"/>
    <n v="120"/>
    <m/>
    <m/>
    <m/>
    <m/>
    <m/>
    <m/>
    <m/>
    <m/>
    <m/>
    <m/>
    <m/>
    <m/>
    <m/>
    <m/>
    <m/>
    <m/>
    <m/>
    <m/>
    <m/>
    <m/>
    <n v="30"/>
    <n v="30"/>
    <n v="30"/>
    <n v="30"/>
    <m/>
    <m/>
    <m/>
    <m/>
    <m/>
    <m/>
    <m/>
    <m/>
    <m/>
    <m/>
  </r>
  <r>
    <x v="0"/>
    <s v="PID"/>
    <m/>
    <s v="PID 506832 WI 920 NPA Overlay with new NPA 274"/>
    <s v="ACIS-CI"/>
    <s v="As CAMS is still analysing the impact, ACIS cannot commit on any delivery dates before that. "/>
    <x v="1"/>
    <s v="Cobol"/>
    <s v="MW-Billing"/>
    <s v="Ruben Rodriguez "/>
    <s v="Muawiah Qaimari"/>
    <s v="Lalit Bhagwat"/>
    <x v="1"/>
    <x v="18"/>
    <m/>
    <x v="0"/>
    <n v="30"/>
    <m/>
    <m/>
    <m/>
    <m/>
    <m/>
    <m/>
    <m/>
    <m/>
    <m/>
    <m/>
    <m/>
    <m/>
    <m/>
    <m/>
    <m/>
    <m/>
    <m/>
    <m/>
    <n v="10"/>
    <n v="10"/>
    <n v="5"/>
    <n v="5"/>
    <m/>
    <m/>
    <m/>
    <m/>
    <m/>
    <m/>
    <m/>
    <m/>
    <m/>
    <m/>
    <m/>
    <m/>
  </r>
  <r>
    <x v="1"/>
    <s v="MWR"/>
    <m/>
    <s v="ST2 env issue needs to be researched"/>
    <s v="EASE - SW"/>
    <s v="Yellow:_x000a_Multiple approaches tried to resolve this issue. Appears to be rolebase specific. Dev team tried all approaches and is constantly working with ST and support team to debug the issue."/>
    <x v="1"/>
    <s v="Tandem, Powerbuilder"/>
    <s v="Tandem"/>
    <s v="James Radtke"/>
    <s v="Christine Moretti"/>
    <s v="Istiyaqahmed Shaikh"/>
    <x v="2"/>
    <x v="8"/>
    <s v="TBD"/>
    <x v="1"/>
    <m/>
    <m/>
    <m/>
    <m/>
    <m/>
    <m/>
    <m/>
    <m/>
    <m/>
    <m/>
    <m/>
    <m/>
    <m/>
    <m/>
    <m/>
    <m/>
    <m/>
    <m/>
    <m/>
    <m/>
    <m/>
    <m/>
    <m/>
    <m/>
    <m/>
    <m/>
    <m/>
    <m/>
    <m/>
    <m/>
    <m/>
    <m/>
    <m/>
    <m/>
    <m/>
  </r>
  <r>
    <x v="0"/>
    <s v="PID"/>
    <m/>
    <s v="Labmachine issue – Miles is working with a Service desk "/>
    <s v="EASE - SW"/>
    <s v="Yellow - Philips from Onshore is working on it."/>
    <x v="1"/>
    <s v="Tandem, Powerbuilder"/>
    <s v="Tandem"/>
    <s v="James Radtke"/>
    <s v="Christine Moretti"/>
    <s v="Istiyaqahmed Shaikh"/>
    <x v="2"/>
    <x v="8"/>
    <s v="TBD"/>
    <x v="1"/>
    <m/>
    <m/>
    <m/>
    <m/>
    <m/>
    <m/>
    <m/>
    <m/>
    <m/>
    <m/>
    <m/>
    <m/>
    <m/>
    <m/>
    <m/>
    <m/>
    <m/>
    <m/>
    <m/>
    <m/>
    <m/>
    <m/>
    <m/>
    <m/>
    <m/>
    <m/>
    <m/>
    <m/>
    <m/>
    <m/>
    <m/>
    <m/>
    <m/>
    <m/>
    <m/>
  </r>
  <r>
    <x v="0"/>
    <s v="PID"/>
    <n v="4"/>
    <s v="PID# 413008 - West E911 Data Reporting (ADR)_x000a_Note: Not Committing this project as it cannot be worked upon due to capacity crunch"/>
    <s v="ADR"/>
    <s v="Green - Dev in Progress"/>
    <x v="1"/>
    <s v="Cobol, DB2"/>
    <s v="SW-CRIS"/>
    <s v="Ruben Rodriguez "/>
    <s v="Muawiah Qaimari"/>
    <s v="Istiyaqahmed Shaikh"/>
    <x v="2"/>
    <x v="18"/>
    <s v="Jun-23"/>
    <x v="0"/>
    <n v="660"/>
    <m/>
    <m/>
    <m/>
    <m/>
    <m/>
    <m/>
    <m/>
    <m/>
    <m/>
    <m/>
    <m/>
    <m/>
    <m/>
    <m/>
    <m/>
    <n v="50"/>
    <n v="150"/>
    <n v="150"/>
    <n v="100"/>
    <n v="100"/>
    <n v="60"/>
    <n v="50"/>
    <m/>
    <m/>
    <m/>
    <m/>
    <m/>
    <m/>
    <m/>
    <m/>
    <m/>
    <m/>
    <m/>
    <m/>
  </r>
  <r>
    <x v="0"/>
    <s v="PID"/>
    <m/>
    <s v="Jackson DCC Move - Interface Apps"/>
    <s v="EASE - West"/>
    <s v="Green - YTS"/>
    <x v="1"/>
    <s v="Tandem, Powerbuilder"/>
    <s v="Tandem"/>
    <s v="James Radtke"/>
    <s v="Christine Moretti"/>
    <s v="Istiyaqahmed Shaikh"/>
    <x v="2"/>
    <x v="21"/>
    <s v="Feb-24"/>
    <x v="1"/>
    <n v="750"/>
    <m/>
    <m/>
    <m/>
    <m/>
    <m/>
    <m/>
    <m/>
    <m/>
    <m/>
    <m/>
    <m/>
    <m/>
    <m/>
    <m/>
    <m/>
    <m/>
    <m/>
    <m/>
    <m/>
    <m/>
    <m/>
    <m/>
    <m/>
    <m/>
    <m/>
    <m/>
    <m/>
    <m/>
    <m/>
    <m/>
    <m/>
    <m/>
    <m/>
    <m/>
  </r>
  <r>
    <x v="0"/>
    <s v="PID"/>
    <m/>
    <s v="CPE/400 Retirement"/>
    <s v="CPE/400"/>
    <s v="Green : PSD created. Onshore working with SORD "/>
    <x v="1"/>
    <s v="AS400"/>
    <s v="BOSS-SW-ABOM"/>
    <s v="James Radtke"/>
    <s v="Christine Moretti"/>
    <s v="Istiyaqahmed Shaikh"/>
    <x v="2"/>
    <x v="8"/>
    <s v="TBD"/>
    <x v="1"/>
    <m/>
    <m/>
    <m/>
    <m/>
    <m/>
    <m/>
    <m/>
    <m/>
    <m/>
    <m/>
    <m/>
    <m/>
    <m/>
    <m/>
    <m/>
    <m/>
    <m/>
    <m/>
    <m/>
    <m/>
    <m/>
    <m/>
    <m/>
    <m/>
    <m/>
    <m/>
    <m/>
    <m/>
    <m/>
    <m/>
    <m/>
    <m/>
    <m/>
    <m/>
    <m/>
  </r>
  <r>
    <x v="0"/>
    <s v="PID"/>
    <m/>
    <s v="509158, 418146, EOSL - Replace Vicuna DataGate - EASE-SW_x000a__x000a_Note: Contingent of EASE Launcher retirement. If retirement happens prior to this project, there is no need for this project"/>
    <s v="EASE - SW"/>
    <s v="Yellow: _x000a_Post 1st week of May - Kunal (Primary Ease resource) is leaving org_x000a_Post 1st week of June - Abhishek (Tandem Expert) is leaving org"/>
    <x v="1"/>
    <s v="Tandem, Powerbuilder"/>
    <s v="Tandem"/>
    <s v="James Radtke"/>
    <s v="Christine Moretti"/>
    <s v="Istiyaqahmed Shaikh"/>
    <x v="2"/>
    <x v="14"/>
    <s v="Apr-23"/>
    <x v="1"/>
    <n v="1000"/>
    <m/>
    <m/>
    <m/>
    <m/>
    <m/>
    <m/>
    <m/>
    <m/>
    <m/>
    <m/>
    <m/>
    <m/>
    <m/>
    <m/>
    <m/>
    <m/>
    <m/>
    <m/>
    <m/>
    <m/>
    <m/>
    <m/>
    <m/>
    <m/>
    <m/>
    <m/>
    <m/>
    <m/>
    <m/>
    <m/>
    <m/>
    <m/>
    <m/>
    <m/>
  </r>
  <r>
    <x v="0"/>
    <s v="PID"/>
    <m/>
    <s v="509158, 418146, EOSL - Replace Vicuna DataGate - EASE-West_x000a__x000a_Note: Contingent of EASE Launcher retirement. If retirement happens prior to this project, there is no need for this project"/>
    <s v="EASE - West"/>
    <s v="Yellow: _x000a_Post 1st week of May - Kunal (Primary Ease resource) is leaving org_x000a_Post 1st week of June - Abhishek (Tandem Expert) is leaving org"/>
    <x v="1"/>
    <s v="Tandem, Powerbuilder"/>
    <s v="Tandem"/>
    <s v="James Radtke"/>
    <s v="Christine Moretti"/>
    <s v="Istiyaqahmed Shaikh"/>
    <x v="2"/>
    <x v="14"/>
    <s v="Apr-23"/>
    <x v="1"/>
    <n v="1000"/>
    <m/>
    <m/>
    <m/>
    <m/>
    <m/>
    <m/>
    <m/>
    <m/>
    <m/>
    <m/>
    <m/>
    <m/>
    <m/>
    <m/>
    <m/>
    <m/>
    <m/>
    <m/>
    <m/>
    <m/>
    <m/>
    <m/>
    <m/>
    <m/>
    <m/>
    <m/>
    <m/>
    <m/>
    <m/>
    <m/>
    <m/>
    <m/>
    <m/>
    <m/>
  </r>
  <r>
    <x v="0"/>
    <s v="PID"/>
    <n v="4"/>
    <s v="PID# 413008 - West E911 Data Reporting (FSP)_x000a_Note: Not Committing this project as it cannot be worked upon due to capacity crunch"/>
    <s v="FSP"/>
    <s v="Green - Dev in Progress"/>
    <x v="1"/>
    <s v="Cobol, DB2"/>
    <s v="SW-CRIS"/>
    <s v="Ruben Rodriguez "/>
    <s v="Muawiah Qaimari"/>
    <s v="Istiyaqahmed Shaikh"/>
    <x v="2"/>
    <x v="18"/>
    <s v="Jun-23"/>
    <x v="0"/>
    <n v="395"/>
    <m/>
    <m/>
    <m/>
    <m/>
    <m/>
    <m/>
    <m/>
    <m/>
    <m/>
    <m/>
    <m/>
    <m/>
    <m/>
    <m/>
    <m/>
    <n v="50"/>
    <n v="75"/>
    <n v="75"/>
    <n v="75"/>
    <n v="75"/>
    <n v="75"/>
    <n v="20"/>
    <m/>
    <m/>
    <m/>
    <m/>
    <m/>
    <m/>
    <m/>
    <m/>
    <m/>
    <m/>
    <m/>
    <m/>
  </r>
  <r>
    <x v="0"/>
    <s v="PID"/>
    <m/>
    <s v="PID#405686 - CFM DataStage upgrade connectivity testing"/>
    <s v="RRS"/>
    <s v="On Track"/>
    <x v="1"/>
    <s v="Cobol, DB2"/>
    <s v="CARE-MF"/>
    <s v="James Koernig"/>
    <s v="Christine Moretti"/>
    <s v="Kushagra Mathur"/>
    <x v="0"/>
    <x v="18"/>
    <s v="Jun-23"/>
    <x v="0"/>
    <n v="60"/>
    <m/>
    <m/>
    <m/>
    <m/>
    <m/>
    <m/>
    <m/>
    <m/>
    <m/>
    <m/>
    <m/>
    <m/>
    <m/>
    <m/>
    <m/>
    <m/>
    <m/>
    <n v="10"/>
    <n v="10"/>
    <n v="20"/>
    <n v="10"/>
    <n v="10"/>
    <m/>
    <m/>
    <m/>
    <m/>
    <m/>
    <m/>
    <m/>
    <m/>
    <m/>
    <m/>
    <m/>
    <m/>
  </r>
  <r>
    <x v="1"/>
    <s v="SMB"/>
    <m/>
    <s v="MQ Upgrade"/>
    <s v="EASE - SW"/>
    <s v="Red:_x000a_MQ upgrade exercise tried already which didn't go through successfully. _x000a_Extensive co-ordination/involvement of Dev, MQ support team required for this upgrade. _x000a_Once this exercise resumes, rest of the deliverables go on hold due to unavailability of working environment._x000a_If it goes beyond May, we may face resource challenge as well."/>
    <x v="1"/>
    <s v="Tandem, Powerbuilder"/>
    <s v="Tandem"/>
    <s v="James Radtke"/>
    <s v="Christine Moretti"/>
    <s v="Istiyaqahmed Shaikh"/>
    <x v="2"/>
    <x v="20"/>
    <s v="Aug-23"/>
    <x v="0"/>
    <n v="100"/>
    <m/>
    <m/>
    <m/>
    <m/>
    <m/>
    <m/>
    <m/>
    <m/>
    <m/>
    <m/>
    <m/>
    <m/>
    <m/>
    <m/>
    <m/>
    <m/>
    <n v="50"/>
    <n v="50"/>
    <m/>
    <m/>
    <m/>
    <m/>
    <m/>
    <m/>
    <m/>
    <m/>
    <m/>
    <m/>
    <m/>
    <m/>
    <m/>
    <m/>
    <m/>
    <m/>
  </r>
  <r>
    <x v="1"/>
    <s v="TL Governance"/>
    <n v="5"/>
    <s v="TL-Mgmt's"/>
    <s v="BPM RD"/>
    <s v="Green"/>
    <x v="0"/>
    <s v="RD"/>
    <s v="BPM RD"/>
    <s v="Angie Farazier"/>
    <s v="Jonie Greenwood"/>
    <s v="Vipin Kumar"/>
    <x v="3"/>
    <x v="0"/>
    <s v="Ongoing"/>
    <x v="0"/>
    <n v="126"/>
    <m/>
    <m/>
    <m/>
    <m/>
    <m/>
    <m/>
    <m/>
    <m/>
    <m/>
    <m/>
    <n v="60"/>
    <n v="60"/>
    <n v="60"/>
    <n v="60"/>
    <n v="60"/>
    <n v="88"/>
    <n v="88"/>
    <n v="88"/>
    <n v="88"/>
    <n v="88"/>
    <n v="88"/>
    <n v="88"/>
    <n v="88"/>
    <n v="88"/>
    <n v="88"/>
    <m/>
    <m/>
    <m/>
    <m/>
    <m/>
    <m/>
    <m/>
    <m/>
    <m/>
  </r>
  <r>
    <x v="1"/>
    <s v="Certificates Renewal"/>
    <n v="1"/>
    <s v="MWR 2006340 : Description: MWR for certificate renewal for ‘cash.web.att.com’ &amp; ‘cash.dev.att.com’"/>
    <s v="CASHWeb"/>
    <m/>
    <x v="0"/>
    <s v="Java"/>
    <s v="Freedom Java Apps"/>
    <s v="Greg Painter"/>
    <s v="Muawiah Qaimari"/>
    <s v="Ashish Bartwal"/>
    <x v="4"/>
    <x v="5"/>
    <s v="Nov-22"/>
    <x v="0"/>
    <n v="30"/>
    <m/>
    <m/>
    <m/>
    <m/>
    <m/>
    <m/>
    <m/>
    <m/>
    <m/>
    <m/>
    <m/>
    <m/>
    <m/>
    <m/>
    <n v="30"/>
    <m/>
    <m/>
    <m/>
    <m/>
    <m/>
    <m/>
    <m/>
    <m/>
    <m/>
    <m/>
    <m/>
    <m/>
    <m/>
    <m/>
    <m/>
    <m/>
    <m/>
    <m/>
    <m/>
  </r>
  <r>
    <x v="1"/>
    <s v="MWR"/>
    <n v="1"/>
    <s v="MWR 2006340 : Description: CMRS: MWR : 2009550 - Golden-Image-Upgrade"/>
    <s v="CMRS"/>
    <m/>
    <x v="0"/>
    <s v="Java"/>
    <s v="Freedom Java Apps"/>
    <s v="Greg Painter"/>
    <s v="Muawiah Qaimari"/>
    <s v="Ashish Bartwal"/>
    <x v="4"/>
    <x v="5"/>
    <s v="Nov-22"/>
    <x v="0"/>
    <n v="50"/>
    <m/>
    <m/>
    <m/>
    <m/>
    <m/>
    <m/>
    <m/>
    <m/>
    <m/>
    <m/>
    <m/>
    <m/>
    <m/>
    <m/>
    <m/>
    <m/>
    <m/>
    <m/>
    <m/>
    <m/>
    <m/>
    <m/>
    <m/>
    <m/>
    <m/>
    <m/>
    <m/>
    <m/>
    <m/>
    <m/>
    <m/>
    <m/>
    <m/>
    <m/>
  </r>
  <r>
    <x v="1"/>
    <s v="MWR"/>
    <n v="1"/>
    <s v="MWR 2006340 : Description: Remove TWS/Tivoli from a3162183.al.bst.bls.com LECSIS server"/>
    <s v="LECSIS"/>
    <m/>
    <x v="0"/>
    <s v="SmallTalk, Gemstone"/>
    <s v="Freedom Java Apps"/>
    <s v="Greg Painter"/>
    <s v="Muawiah Qaimari"/>
    <s v="Ashish Bartwal"/>
    <x v="4"/>
    <x v="5"/>
    <s v="Nov-22"/>
    <x v="0"/>
    <n v="50"/>
    <m/>
    <m/>
    <m/>
    <m/>
    <m/>
    <m/>
    <m/>
    <m/>
    <m/>
    <m/>
    <m/>
    <m/>
    <m/>
    <m/>
    <n v="50"/>
    <m/>
    <m/>
    <m/>
    <m/>
    <m/>
    <m/>
    <m/>
    <m/>
    <m/>
    <m/>
    <m/>
    <m/>
    <m/>
    <m/>
    <m/>
    <m/>
    <m/>
    <m/>
    <m/>
  </r>
  <r>
    <x v="1"/>
    <s v="Certificates Renewal"/>
    <n v="1"/>
    <s v="MWR 2006340 : Description: VDD Connect Direct Certificate Renewals"/>
    <s v="VDD"/>
    <m/>
    <x v="0"/>
    <s v="C, C++"/>
    <s v="Freedom CPP Apps"/>
    <s v="Greg Painter"/>
    <s v="Muawiah Qaimari"/>
    <s v="Ashish Bartwal"/>
    <x v="4"/>
    <x v="1"/>
    <s v="Dec-22"/>
    <x v="0"/>
    <n v="50"/>
    <m/>
    <m/>
    <m/>
    <m/>
    <m/>
    <m/>
    <m/>
    <m/>
    <m/>
    <m/>
    <m/>
    <m/>
    <m/>
    <m/>
    <m/>
    <n v="50"/>
    <m/>
    <m/>
    <m/>
    <m/>
    <m/>
    <m/>
    <m/>
    <m/>
    <m/>
    <m/>
    <m/>
    <m/>
    <m/>
    <m/>
    <m/>
    <m/>
    <m/>
    <m/>
  </r>
  <r>
    <x v="1"/>
    <s v="MWR"/>
    <n v="1"/>
    <s v="MWR 2006340 : Description: CASH(15860): Golden Image Upgrade and Checksum Log Personal Access token renewal"/>
    <s v="CASHWeb"/>
    <m/>
    <x v="0"/>
    <s v="Java"/>
    <s v="Freedom Java Apps"/>
    <s v="Greg Painter"/>
    <s v="Muawiah Qaimari"/>
    <s v="Ashish Bartwal"/>
    <x v="4"/>
    <x v="1"/>
    <s v="Dec-22"/>
    <x v="0"/>
    <n v="50"/>
    <m/>
    <m/>
    <m/>
    <m/>
    <m/>
    <m/>
    <m/>
    <m/>
    <m/>
    <m/>
    <m/>
    <m/>
    <m/>
    <m/>
    <m/>
    <m/>
    <m/>
    <m/>
    <m/>
    <m/>
    <m/>
    <m/>
    <m/>
    <m/>
    <m/>
    <m/>
    <m/>
    <m/>
    <m/>
    <m/>
    <m/>
    <m/>
    <m/>
    <m/>
  </r>
  <r>
    <x v="1"/>
    <s v="MWR"/>
    <n v="1"/>
    <s v="MWR 2006340 : Description: OLCM Prod Db password change"/>
    <s v="OMS - SE"/>
    <m/>
    <x v="0"/>
    <s v="Java"/>
    <s v="Freedom Java Apps"/>
    <s v="Greg Painter"/>
    <s v="Muawiah Qaimari"/>
    <s v="Ashish Bartwal"/>
    <x v="4"/>
    <x v="1"/>
    <s v="Dec-22"/>
    <x v="0"/>
    <n v="30"/>
    <m/>
    <m/>
    <m/>
    <m/>
    <m/>
    <m/>
    <m/>
    <m/>
    <m/>
    <m/>
    <m/>
    <m/>
    <m/>
    <m/>
    <m/>
    <n v="30"/>
    <m/>
    <m/>
    <m/>
    <m/>
    <m/>
    <m/>
    <m/>
    <m/>
    <m/>
    <m/>
    <m/>
    <m/>
    <m/>
    <m/>
    <m/>
    <m/>
    <m/>
    <m/>
  </r>
  <r>
    <x v="1"/>
    <s v="Certificates Renewal"/>
    <n v="1"/>
    <s v="MWR 2016341 - Description: CMRS(16370) Certificate Renewal cmrsdev.az.3pc.att.com and cmrsprod.az.3pc.att.com"/>
    <s v="CMRS"/>
    <m/>
    <x v="0"/>
    <s v="Java"/>
    <s v="Freedom Java Apps"/>
    <s v="Greg Painter"/>
    <s v="Muawiah Qaimari"/>
    <s v="Ashish Bartwal"/>
    <x v="4"/>
    <x v="13"/>
    <s v="Jan-23"/>
    <x v="0"/>
    <n v="50"/>
    <m/>
    <m/>
    <m/>
    <m/>
    <m/>
    <m/>
    <m/>
    <m/>
    <m/>
    <m/>
    <m/>
    <m/>
    <m/>
    <m/>
    <m/>
    <m/>
    <n v="50"/>
    <m/>
    <m/>
    <m/>
    <m/>
    <m/>
    <m/>
    <m/>
    <m/>
    <m/>
    <m/>
    <m/>
    <m/>
    <m/>
    <m/>
    <m/>
    <m/>
    <m/>
  </r>
  <r>
    <x v="0"/>
    <s v="PID"/>
    <m/>
    <s v="MySQL DB migration Estimate(FlexiServer migration)"/>
    <s v="DSCAT"/>
    <m/>
    <x v="0"/>
    <s v="Java"/>
    <s v="MDRG-RR"/>
    <s v="James Koernig"/>
    <s v="Christine Moretti"/>
    <s v="Narmada Nelluri"/>
    <x v="6"/>
    <x v="8"/>
    <s v="TBD"/>
    <x v="1"/>
    <n v="690"/>
    <m/>
    <m/>
    <m/>
    <n v="70"/>
    <n v="120"/>
    <n v="100"/>
    <m/>
    <m/>
    <m/>
    <m/>
    <m/>
    <m/>
    <m/>
    <m/>
    <m/>
    <n v="100"/>
    <m/>
    <m/>
    <m/>
    <m/>
    <m/>
    <m/>
    <m/>
    <m/>
    <m/>
    <m/>
    <m/>
    <m/>
    <m/>
    <m/>
    <m/>
    <m/>
    <m/>
    <m/>
  </r>
  <r>
    <x v="0"/>
    <s v="PID"/>
    <m/>
    <s v="Teradata Move to Snowflake - Interface with ELH"/>
    <s v="ELH"/>
    <m/>
    <x v="0"/>
    <s v="Java"/>
    <s v="MDRG-RR"/>
    <s v="James Radtke"/>
    <s v="Christine Moretti"/>
    <s v="Narmada Nelluri"/>
    <x v="6"/>
    <x v="8"/>
    <s v="TBD"/>
    <x v="1"/>
    <n v="1060"/>
    <n v="30"/>
    <n v="30"/>
    <n v="30"/>
    <n v="30"/>
    <n v="30"/>
    <n v="30"/>
    <m/>
    <m/>
    <m/>
    <m/>
    <n v="30"/>
    <n v="30"/>
    <n v="30"/>
    <n v="30"/>
    <n v="110"/>
    <n v="110"/>
    <m/>
    <m/>
    <m/>
    <m/>
    <m/>
    <m/>
    <m/>
    <m/>
    <m/>
    <m/>
    <m/>
    <m/>
    <m/>
    <m/>
    <m/>
    <m/>
    <m/>
    <m/>
  </r>
  <r>
    <x v="0"/>
    <s v="PID"/>
    <m/>
    <s v="Teradata Move to Snowflake - CCTP-ACT"/>
    <s v="CCTP-ACT"/>
    <m/>
    <x v="0"/>
    <s v="Java"/>
    <s v="MDRG-RR"/>
    <s v="James Koernig"/>
    <s v="Christine Moretti"/>
    <s v="Narmada Nelluri"/>
    <x v="6"/>
    <x v="8"/>
    <s v="TBD"/>
    <x v="1"/>
    <n v="2255"/>
    <m/>
    <m/>
    <m/>
    <m/>
    <m/>
    <m/>
    <m/>
    <m/>
    <m/>
    <m/>
    <n v="45"/>
    <n v="45"/>
    <n v="45"/>
    <n v="45"/>
    <n v="90"/>
    <n v="90"/>
    <m/>
    <m/>
    <m/>
    <m/>
    <m/>
    <m/>
    <m/>
    <m/>
    <m/>
    <m/>
    <m/>
    <m/>
    <m/>
    <m/>
    <m/>
    <m/>
    <m/>
    <m/>
  </r>
  <r>
    <x v="0"/>
    <s v="PID"/>
    <m/>
    <s v="PID#405686 - CFM DataStage upgrade connectivity testing"/>
    <s v="SAFARI-MF"/>
    <s v="On Track"/>
    <x v="1"/>
    <s v="Cobol, DB2"/>
    <s v="CARE-MF"/>
    <s v="James Koernig"/>
    <s v="Christine Moretti"/>
    <s v="Kushagra Mathur"/>
    <x v="0"/>
    <x v="18"/>
    <s v="Jun-23"/>
    <x v="0"/>
    <n v="60"/>
    <m/>
    <m/>
    <m/>
    <m/>
    <m/>
    <m/>
    <m/>
    <m/>
    <m/>
    <m/>
    <m/>
    <m/>
    <m/>
    <m/>
    <m/>
    <m/>
    <m/>
    <n v="10"/>
    <n v="10"/>
    <n v="20"/>
    <n v="10"/>
    <n v="10"/>
    <m/>
    <m/>
    <m/>
    <m/>
    <m/>
    <m/>
    <m/>
    <m/>
    <m/>
    <m/>
    <m/>
    <m/>
  </r>
  <r>
    <x v="0"/>
    <s v="PID"/>
    <m/>
    <s v="PID#507236/PMT413009 Telco Southwest Biller Enhance 911 Data for Reporting + Additional Scope with CR#812062"/>
    <s v="CRIS Services"/>
    <m/>
    <x v="1"/>
    <s v="Cobol, IMS-DB"/>
    <s v="SW-CRIS-Billing "/>
    <s v="Ruben Rodriguez "/>
    <s v="Muawiah Qaimari"/>
    <s v="Kushagra Mathur"/>
    <x v="0"/>
    <x v="10"/>
    <s v="Nov-23"/>
    <x v="0"/>
    <n v="200"/>
    <m/>
    <m/>
    <m/>
    <m/>
    <m/>
    <m/>
    <m/>
    <m/>
    <m/>
    <m/>
    <m/>
    <m/>
    <m/>
    <m/>
    <m/>
    <n v="20"/>
    <n v="0"/>
    <n v="0"/>
    <m/>
    <n v="30"/>
    <n v="30"/>
    <n v="40"/>
    <n v="30"/>
    <n v="30"/>
    <n v="20"/>
    <n v="10"/>
    <n v="10"/>
    <m/>
    <m/>
    <m/>
    <m/>
    <m/>
    <m/>
    <m/>
  </r>
  <r>
    <x v="0"/>
    <s v="PID"/>
    <m/>
    <s v="PID413159 -- IL NPA 618 overlay with NPA 730 for NPA Relief "/>
    <s v="CAMPS"/>
    <s v="AD in Progress. can deliver to ST for Pass2 (Not Pass1)"/>
    <x v="1"/>
    <s v="Cobol, IMS-DB"/>
    <s v="MW Usage"/>
    <s v="Ruben Rodriguez "/>
    <s v="Muawiah Qaimari"/>
    <s v="Sanjay Lokhande"/>
    <x v="2"/>
    <x v="18"/>
    <s v="Jun-23"/>
    <x v="0"/>
    <n v="531"/>
    <m/>
    <m/>
    <m/>
    <m/>
    <m/>
    <m/>
    <m/>
    <m/>
    <m/>
    <m/>
    <m/>
    <m/>
    <m/>
    <m/>
    <n v="10"/>
    <n v="10"/>
    <n v="40"/>
    <n v="90"/>
    <n v="100"/>
    <n v="100"/>
    <n v="110"/>
    <n v="90"/>
    <m/>
    <m/>
    <m/>
    <m/>
    <m/>
    <m/>
    <m/>
    <m/>
    <m/>
    <m/>
    <m/>
    <m/>
  </r>
  <r>
    <x v="0"/>
    <s v="PID"/>
    <m/>
    <s v="PID413159 -- IL NPA 618 overlay with NPA 730 for NPA Relief "/>
    <s v="CLYDE"/>
    <s v="AD in Progress. Doesn't run in ST. Would complete the development by end of may"/>
    <x v="1"/>
    <s v="Cobol, IMS-DB"/>
    <s v="MW Usage"/>
    <s v="Ruben Rodriguez "/>
    <s v="Muawiah Qaimari"/>
    <s v="Sanjay Lokhande"/>
    <x v="2"/>
    <x v="18"/>
    <s v="Jun-23"/>
    <x v="0"/>
    <n v="197"/>
    <m/>
    <m/>
    <m/>
    <m/>
    <m/>
    <m/>
    <m/>
    <m/>
    <m/>
    <m/>
    <m/>
    <m/>
    <m/>
    <m/>
    <n v="5"/>
    <n v="5"/>
    <n v="5"/>
    <n v="5"/>
    <n v="20"/>
    <n v="60"/>
    <n v="65"/>
    <n v="50"/>
    <m/>
    <m/>
    <m/>
    <m/>
    <m/>
    <m/>
    <m/>
    <m/>
    <m/>
    <m/>
    <m/>
    <m/>
  </r>
  <r>
    <x v="0"/>
    <s v="PID"/>
    <m/>
    <s v="PID413159 -- IL NPA 618 overlay with NPA 730 for NPA Relief "/>
    <s v="LOCAL FICHE"/>
    <s v="AD in Progress. Doesn't run in ST. Would complete the development by end of may"/>
    <x v="1"/>
    <s v="Cobol, DB2"/>
    <s v="MW Usage"/>
    <s v="Ruben Rodriguez "/>
    <s v="Muawiah Qaimari"/>
    <s v="Sanjay Lokhande"/>
    <x v="2"/>
    <x v="18"/>
    <s v="Jun-23"/>
    <x v="0"/>
    <n v="124"/>
    <m/>
    <m/>
    <m/>
    <m/>
    <m/>
    <m/>
    <m/>
    <m/>
    <m/>
    <m/>
    <m/>
    <m/>
    <m/>
    <m/>
    <n v="5"/>
    <n v="5"/>
    <n v="5"/>
    <n v="10"/>
    <n v="20"/>
    <n v="35"/>
    <n v="30"/>
    <n v="20"/>
    <m/>
    <m/>
    <m/>
    <m/>
    <m/>
    <m/>
    <m/>
    <m/>
    <m/>
    <m/>
    <m/>
    <m/>
  </r>
  <r>
    <x v="0"/>
    <s v="PID"/>
    <n v="7"/>
    <s v="PMT 493546 - Calnet MSO P6 conversion"/>
    <s v="GRP-WB-SAMW"/>
    <m/>
    <x v="1"/>
    <s v="Cobol, DB2"/>
    <s v="WB-SAMW"/>
    <s v="Ruben Rodriguez "/>
    <s v="Muawiah Qaimari"/>
    <s v="Swapnil Patil"/>
    <x v="0"/>
    <x v="17"/>
    <s v="Mar-23"/>
    <x v="0"/>
    <n v="1345"/>
    <m/>
    <m/>
    <m/>
    <m/>
    <m/>
    <m/>
    <m/>
    <m/>
    <m/>
    <m/>
    <m/>
    <m/>
    <m/>
    <m/>
    <m/>
    <m/>
    <m/>
    <n v="100"/>
    <n v="885"/>
    <n v="360"/>
    <m/>
    <m/>
    <m/>
    <m/>
    <m/>
    <m/>
    <m/>
    <m/>
    <m/>
    <m/>
    <m/>
    <m/>
    <m/>
    <m/>
  </r>
  <r>
    <x v="0"/>
    <s v="PID"/>
    <m/>
    <s v="PMT 493546 - Calnet MSO P6 conversion"/>
    <s v="CR"/>
    <s v="Green - Test support"/>
    <x v="1"/>
    <s v="Cobol, DB2"/>
    <s v="WB-BPP1"/>
    <s v="Ruben Rodriguez "/>
    <s v="Muawiah Qaimari"/>
    <s v="Rakesh Koli"/>
    <x v="0"/>
    <x v="17"/>
    <s v="Mar-23"/>
    <x v="0"/>
    <n v="60"/>
    <m/>
    <m/>
    <m/>
    <m/>
    <m/>
    <m/>
    <m/>
    <m/>
    <m/>
    <m/>
    <m/>
    <m/>
    <m/>
    <m/>
    <m/>
    <m/>
    <m/>
    <m/>
    <n v="60"/>
    <m/>
    <m/>
    <m/>
    <m/>
    <m/>
    <m/>
    <m/>
    <m/>
    <m/>
    <m/>
    <m/>
    <m/>
    <m/>
    <m/>
    <m/>
  </r>
  <r>
    <x v="0"/>
    <s v="PID"/>
    <m/>
    <s v="PMT 493546 - Calnet MSO P6 conversion"/>
    <s v="DIAL"/>
    <s v="Green - Test support"/>
    <x v="1"/>
    <s v="Cobol, DB2"/>
    <s v="WB-BPP1"/>
    <s v="Ruben Rodriguez "/>
    <s v="Muawiah Qaimari"/>
    <s v="Rakesh Koli"/>
    <x v="0"/>
    <x v="17"/>
    <s v="Mar-23"/>
    <x v="0"/>
    <n v="60"/>
    <m/>
    <m/>
    <m/>
    <m/>
    <m/>
    <m/>
    <m/>
    <m/>
    <m/>
    <m/>
    <m/>
    <m/>
    <m/>
    <m/>
    <m/>
    <m/>
    <m/>
    <m/>
    <n v="60"/>
    <m/>
    <m/>
    <m/>
    <m/>
    <m/>
    <m/>
    <m/>
    <m/>
    <m/>
    <m/>
    <m/>
    <m/>
    <m/>
    <m/>
    <m/>
  </r>
  <r>
    <x v="0"/>
    <s v="PID"/>
    <n v="4"/>
    <s v="PMT 504488 / PID 409511 IAMS # 6668 - _x000a_SecMod SDP SPI Scan Database encryption BOSS-SW"/>
    <s v="BOSS-SW"/>
    <s v="Green - AD Inprogress"/>
    <x v="1"/>
    <s v="Cobol, IMS-DB, IMS-DC"/>
    <s v="BOSS-SW-ABOM"/>
    <s v="James Radtke"/>
    <s v="Christine Moretti"/>
    <s v="Istiyaqahmed Shaikh"/>
    <x v="2"/>
    <x v="10"/>
    <s v="Nov-23"/>
    <x v="0"/>
    <n v="2041"/>
    <n v="388"/>
    <n v="388"/>
    <n v="388"/>
    <n v="388"/>
    <n v="388"/>
    <n v="388"/>
    <n v="388"/>
    <n v="388"/>
    <n v="396"/>
    <m/>
    <m/>
    <m/>
    <m/>
    <m/>
    <m/>
    <m/>
    <m/>
    <n v="150"/>
    <n v="200"/>
    <n v="250"/>
    <n v="250"/>
    <n v="250"/>
    <n v="300"/>
    <n v="291"/>
    <n v="250"/>
    <n v="50"/>
    <n v="50"/>
    <m/>
    <m/>
    <m/>
    <m/>
    <m/>
    <m/>
    <m/>
  </r>
  <r>
    <x v="0"/>
    <s v="PID"/>
    <n v="6"/>
    <s v="PMT 505913/PID 411976 TULSA OKLAHOMA MIF MUNICIPAL INSPECTION FEE (R23.06)"/>
    <s v="CRIS CASH"/>
    <s v="Yellow - Delivery of it may impact due to capacity issue and growing pipeline - Delivered to ST"/>
    <x v="1"/>
    <s v="Assembler"/>
    <s v="SW-CRIS"/>
    <s v="Ruben Rodriguez "/>
    <s v="Muawiah Qaimari"/>
    <s v="Istiyaqahmed Shaikh"/>
    <x v="2"/>
    <x v="18"/>
    <s v="Jun-23"/>
    <x v="0"/>
    <n v="2900"/>
    <m/>
    <m/>
    <m/>
    <m/>
    <m/>
    <m/>
    <m/>
    <m/>
    <m/>
    <m/>
    <m/>
    <m/>
    <m/>
    <m/>
    <n v="200"/>
    <n v="450"/>
    <n v="400"/>
    <n v="450"/>
    <n v="450"/>
    <n v="400"/>
    <n v="300"/>
    <n v="250"/>
    <m/>
    <m/>
    <m/>
    <m/>
    <m/>
    <m/>
    <m/>
    <m/>
    <m/>
    <m/>
    <m/>
    <m/>
  </r>
  <r>
    <x v="0"/>
    <s v="PID"/>
    <n v="6"/>
    <s v="PMT 505913/PID 411976 TULSA OKLAHOMA MIF MUNICIPAL INSPECTION FEE (R23.06)"/>
    <s v="CRIS BCAP"/>
    <s v="Yellow - Delivery of it may impact due to capacity issue and growing pipeline - Delivered to ST"/>
    <x v="1"/>
    <s v="PL1, Assembler"/>
    <s v="SW-CRIS"/>
    <s v="Ruben Rodriguez "/>
    <s v="Muawiah Qaimari"/>
    <s v="Istiyaqahmed Shaikh"/>
    <x v="2"/>
    <x v="18"/>
    <s v="Jun-23"/>
    <x v="0"/>
    <n v="3350"/>
    <m/>
    <m/>
    <m/>
    <m/>
    <m/>
    <m/>
    <m/>
    <m/>
    <m/>
    <m/>
    <m/>
    <m/>
    <m/>
    <m/>
    <n v="150"/>
    <n v="350"/>
    <n v="650"/>
    <n v="700"/>
    <n v="550"/>
    <n v="550"/>
    <n v="200"/>
    <n v="200"/>
    <m/>
    <m/>
    <m/>
    <m/>
    <m/>
    <m/>
    <m/>
    <m/>
    <m/>
    <m/>
    <m/>
    <m/>
  </r>
  <r>
    <x v="0"/>
    <s v="PID"/>
    <n v="6"/>
    <s v="PMT 505913/PID 411976 TULSA OKLAHOMA MIF MUNICIPAL INSPECTION FEE (R23.06)"/>
    <s v="CRIS RC-RECON"/>
    <s v="Yellow - Delivery of it may impact due to capacity issue and growing pipeline - Delivered to ST"/>
    <x v="1"/>
    <s v="Assembler"/>
    <s v="SW-CRIS"/>
    <s v="Ruben Rodriguez "/>
    <s v="Muawiah Qaimari"/>
    <s v="Istiyaqahmed Shaikh"/>
    <x v="2"/>
    <x v="18"/>
    <s v="Jun-23"/>
    <x v="0"/>
    <n v="1850"/>
    <m/>
    <m/>
    <m/>
    <m/>
    <m/>
    <m/>
    <m/>
    <m/>
    <m/>
    <m/>
    <m/>
    <m/>
    <m/>
    <m/>
    <n v="350"/>
    <n v="250"/>
    <n v="250"/>
    <n v="250"/>
    <n v="300"/>
    <n v="200"/>
    <n v="150"/>
    <n v="100"/>
    <m/>
    <m/>
    <m/>
    <m/>
    <m/>
    <m/>
    <m/>
    <m/>
    <m/>
    <m/>
    <m/>
    <m/>
  </r>
  <r>
    <x v="0"/>
    <s v="PID"/>
    <n v="6"/>
    <s v="PMT 505913/PID 411976 TULSA OKLAHOMA MIF MUNICIPAL INSPECTION FEE (R23.06 - Additional USOC Testing) -CR812073"/>
    <s v="CRIS BCAP"/>
    <s v="Green - Assume no extensive ST Support required"/>
    <x v="1"/>
    <s v="PL1, Assembler"/>
    <s v="SW-CRIS"/>
    <s v="Ruben Rodriguez "/>
    <s v="Muawiah Qaimari"/>
    <s v="Istiyaqahmed Shaikh"/>
    <x v="2"/>
    <x v="18"/>
    <s v="Jun-23"/>
    <x v="0"/>
    <n v="120"/>
    <m/>
    <m/>
    <m/>
    <m/>
    <m/>
    <m/>
    <m/>
    <m/>
    <m/>
    <m/>
    <m/>
    <m/>
    <m/>
    <m/>
    <m/>
    <m/>
    <m/>
    <m/>
    <m/>
    <n v="40"/>
    <n v="40"/>
    <n v="40"/>
    <m/>
    <m/>
    <m/>
    <m/>
    <m/>
    <m/>
    <m/>
    <m/>
    <m/>
    <m/>
    <m/>
    <m/>
  </r>
  <r>
    <x v="0"/>
    <s v="PID"/>
    <n v="6"/>
    <s v="PMT 505913/PID 411976 TULSA OKLAHOMA MIF MUNICIPAL INSPECTION FEE (R23.06 - Additional USOC Testing) -CR812073"/>
    <s v="CRIS CASH"/>
    <s v="Green - Assume no extensive ST Support required"/>
    <x v="1"/>
    <s v="Assembler"/>
    <s v="SW-CRIS"/>
    <s v="Ruben Rodriguez "/>
    <s v="Muawiah Qaimari"/>
    <s v="Istiyaqahmed Shaikh"/>
    <x v="2"/>
    <x v="18"/>
    <s v="Jun-23"/>
    <x v="0"/>
    <n v="120"/>
    <m/>
    <m/>
    <m/>
    <m/>
    <m/>
    <m/>
    <m/>
    <m/>
    <m/>
    <m/>
    <m/>
    <m/>
    <m/>
    <m/>
    <m/>
    <m/>
    <m/>
    <m/>
    <m/>
    <n v="40"/>
    <n v="40"/>
    <n v="40"/>
    <m/>
    <m/>
    <m/>
    <m/>
    <m/>
    <m/>
    <m/>
    <m/>
    <m/>
    <m/>
    <m/>
    <m/>
  </r>
  <r>
    <x v="0"/>
    <s v="PID"/>
    <n v="4"/>
    <s v="SWOT - 18827 migrating to Azure Cloud"/>
    <s v="BOSS-SW"/>
    <m/>
    <x v="1"/>
    <s v="Cobol, IMS-DB, IMS-DC"/>
    <s v="BOSS-SW-ABOM"/>
    <s v="James Radtke"/>
    <s v="Christine Moretti"/>
    <s v="Istiyaqahmed Shaikh"/>
    <x v="2"/>
    <x v="3"/>
    <s v="On hold"/>
    <x v="1"/>
    <n v="100"/>
    <m/>
    <m/>
    <m/>
    <m/>
    <m/>
    <m/>
    <m/>
    <m/>
    <m/>
    <m/>
    <m/>
    <m/>
    <m/>
    <m/>
    <m/>
    <m/>
    <m/>
    <m/>
    <m/>
    <m/>
    <m/>
    <m/>
    <m/>
    <m/>
    <m/>
    <m/>
    <m/>
    <m/>
    <m/>
    <m/>
    <m/>
    <m/>
    <m/>
    <m/>
  </r>
  <r>
    <x v="0"/>
    <s v="PID"/>
    <n v="4"/>
    <s v=" PMT 504962 IL NPA Overlay for new '730' NPA for '618'"/>
    <s v="BOSS-SW"/>
    <s v="Green - Dev Inprogress"/>
    <x v="1"/>
    <s v="Cobol, IMS-DB, IMS-DC"/>
    <s v="BOSS-SW-ABOM"/>
    <s v="James Radtke"/>
    <s v="Christine Moretti"/>
    <s v="Istiyaqahmed Shaikh"/>
    <x v="2"/>
    <x v="18"/>
    <s v="Jun-23"/>
    <x v="0"/>
    <n v="300"/>
    <m/>
    <m/>
    <m/>
    <m/>
    <m/>
    <m/>
    <m/>
    <m/>
    <m/>
    <m/>
    <m/>
    <m/>
    <m/>
    <m/>
    <m/>
    <m/>
    <m/>
    <m/>
    <n v="100"/>
    <n v="100"/>
    <n v="70"/>
    <n v="30"/>
    <m/>
    <m/>
    <m/>
    <m/>
    <m/>
    <m/>
    <m/>
    <m/>
    <m/>
    <m/>
    <m/>
    <m/>
  </r>
  <r>
    <x v="1"/>
    <s v="MWR"/>
    <n v="1"/>
    <s v="MWR 2017417 : Description - CASH Web LINUX GI Upgrade"/>
    <s v="CASHWeb"/>
    <m/>
    <x v="0"/>
    <s v="Java"/>
    <s v="Freedom Java Apps"/>
    <s v="Greg Painter"/>
    <s v="Muawiah Qaimari"/>
    <s v="Ashish Bartwal"/>
    <x v="4"/>
    <x v="13"/>
    <s v="Jan-23"/>
    <x v="0"/>
    <n v="50"/>
    <m/>
    <m/>
    <m/>
    <m/>
    <m/>
    <m/>
    <m/>
    <m/>
    <m/>
    <m/>
    <m/>
    <m/>
    <m/>
    <m/>
    <m/>
    <m/>
    <n v="50"/>
    <m/>
    <m/>
    <m/>
    <m/>
    <m/>
    <m/>
    <m/>
    <m/>
    <m/>
    <m/>
    <m/>
    <m/>
    <m/>
    <m/>
    <m/>
    <m/>
    <m/>
  </r>
  <r>
    <x v="1"/>
    <s v="MWR"/>
    <n v="1"/>
    <s v="MWR 2021489 : Description - CASH Web Vulnerability fixes"/>
    <s v="CASHWeb"/>
    <m/>
    <x v="0"/>
    <s v="Java"/>
    <s v="Freedom Java Apps"/>
    <s v="Greg Painter"/>
    <s v="Muawiah Qaimari"/>
    <s v="Ashish Bartwal"/>
    <x v="4"/>
    <x v="17"/>
    <s v="Mar-23"/>
    <x v="0"/>
    <n v="50"/>
    <m/>
    <m/>
    <m/>
    <m/>
    <m/>
    <m/>
    <m/>
    <m/>
    <m/>
    <m/>
    <m/>
    <m/>
    <m/>
    <m/>
    <m/>
    <m/>
    <n v="30"/>
    <n v="20"/>
    <m/>
    <m/>
    <m/>
    <m/>
    <m/>
    <m/>
    <m/>
    <m/>
    <m/>
    <m/>
    <m/>
    <m/>
    <m/>
    <m/>
    <m/>
    <m/>
  </r>
  <r>
    <x v="1"/>
    <s v="MWR"/>
    <n v="1"/>
    <s v="MWR 2021488 : Description - CASH Web - Fully Automated CASH GI upgrade NPRD and PROD"/>
    <s v="CASHWeb"/>
    <m/>
    <x v="0"/>
    <s v="Java"/>
    <s v="Freedom Java Apps"/>
    <s v="Greg Painter"/>
    <s v="Muawiah Qaimari"/>
    <s v="Ashish Bartwal"/>
    <x v="4"/>
    <x v="13"/>
    <s v="Jan-23"/>
    <x v="0"/>
    <n v="50"/>
    <m/>
    <m/>
    <m/>
    <m/>
    <m/>
    <m/>
    <m/>
    <m/>
    <m/>
    <m/>
    <m/>
    <m/>
    <m/>
    <m/>
    <m/>
    <m/>
    <n v="50"/>
    <m/>
    <m/>
    <m/>
    <m/>
    <m/>
    <m/>
    <m/>
    <m/>
    <m/>
    <m/>
    <m/>
    <m/>
    <m/>
    <m/>
    <m/>
    <m/>
    <m/>
  </r>
  <r>
    <x v="1"/>
    <s v="MWR"/>
    <n v="1"/>
    <s v="MWR 2018924 : Description - CMRS Astra Alerts-GI Upgrades"/>
    <s v="CMRS"/>
    <m/>
    <x v="0"/>
    <s v="Java"/>
    <s v="Freedom Java Apps"/>
    <s v="Greg Painter"/>
    <s v="Muawiah Qaimari"/>
    <s v="Ashish Bartwal"/>
    <x v="4"/>
    <x v="13"/>
    <s v="Jan-23"/>
    <x v="0"/>
    <n v="40"/>
    <m/>
    <m/>
    <m/>
    <m/>
    <m/>
    <m/>
    <m/>
    <m/>
    <m/>
    <m/>
    <m/>
    <m/>
    <m/>
    <m/>
    <m/>
    <m/>
    <n v="40"/>
    <m/>
    <m/>
    <m/>
    <m/>
    <m/>
    <m/>
    <m/>
    <m/>
    <m/>
    <m/>
    <m/>
    <m/>
    <m/>
    <m/>
    <m/>
    <m/>
    <m/>
  </r>
  <r>
    <x v="1"/>
    <s v="MWR"/>
    <n v="1"/>
    <s v="MWR 2018570 : Description - VDD Astra Alerts/GI Upgrades"/>
    <s v="VDD"/>
    <m/>
    <x v="0"/>
    <s v="C, C++"/>
    <s v="Freedom CPP Apps"/>
    <s v="Greg Painter"/>
    <s v="Muawiah Qaimari"/>
    <s v="Ashish Bartwal"/>
    <x v="4"/>
    <x v="13"/>
    <s v="Jan-23"/>
    <x v="0"/>
    <n v="50"/>
    <m/>
    <m/>
    <m/>
    <m/>
    <m/>
    <m/>
    <m/>
    <m/>
    <m/>
    <m/>
    <m/>
    <m/>
    <m/>
    <m/>
    <m/>
    <m/>
    <n v="50"/>
    <m/>
    <m/>
    <m/>
    <m/>
    <m/>
    <m/>
    <m/>
    <m/>
    <m/>
    <m/>
    <m/>
    <m/>
    <m/>
    <m/>
    <m/>
    <m/>
    <m/>
  </r>
  <r>
    <x v="0"/>
    <s v="PID"/>
    <n v="4"/>
    <s v="PMT TBD - EDW and ECDW snowflake transformation - impact for legacy wireline applications"/>
    <s v="BOSS-SW"/>
    <s v="Green - YTS"/>
    <x v="1"/>
    <s v="Cobol, IMS-DB, IMS-DC"/>
    <s v="BOSS-SW-ABOM"/>
    <s v="James Radtke"/>
    <s v="Christine Moretti"/>
    <s v="Istiyaqahmed Shaikh"/>
    <x v="2"/>
    <x v="11"/>
    <s v="Dec-23"/>
    <x v="0"/>
    <n v="140"/>
    <m/>
    <m/>
    <m/>
    <m/>
    <m/>
    <m/>
    <m/>
    <m/>
    <m/>
    <m/>
    <m/>
    <m/>
    <m/>
    <m/>
    <m/>
    <m/>
    <m/>
    <m/>
    <m/>
    <m/>
    <m/>
    <m/>
    <m/>
    <n v="35"/>
    <n v="35"/>
    <n v="35"/>
    <n v="35"/>
    <m/>
    <m/>
    <m/>
    <m/>
    <m/>
    <m/>
    <m/>
  </r>
  <r>
    <x v="0"/>
    <s v="PID"/>
    <n v="12"/>
    <s v="PMT 493440, PID 324811: DCC MOV 8711 Tech Refresh TLG MOB"/>
    <s v="ICBS"/>
    <s v="Yellow - Requirement/Connectivity Issue with XMARKET/TLG application."/>
    <x v="1"/>
    <s v="Cobol, IMS-DB"/>
    <s v="SW-USAGE"/>
    <s v="Greg Painter"/>
    <s v="Muawiah Qaimari"/>
    <s v="Istiyaqahmed Shaikh"/>
    <x v="2"/>
    <x v="2"/>
    <s v="Feb-23"/>
    <x v="0"/>
    <n v="140"/>
    <n v="64"/>
    <s v=" "/>
    <s v=" "/>
    <s v=" "/>
    <s v=" "/>
    <s v=" "/>
    <s v=" "/>
    <s v=" "/>
    <s v=" "/>
    <s v=" "/>
    <s v=" "/>
    <s v=" "/>
    <m/>
    <m/>
    <m/>
    <m/>
    <n v="100"/>
    <n v="40"/>
    <m/>
    <m/>
    <m/>
    <m/>
    <m/>
    <m/>
    <m/>
    <m/>
    <m/>
    <m/>
    <m/>
    <m/>
    <m/>
    <m/>
    <m/>
    <m/>
  </r>
  <r>
    <x v="0"/>
    <s v="PID"/>
    <n v="4"/>
    <s v="PMT# 504548 - CAPM EOSL (Test Support)"/>
    <s v="BOSS-SW"/>
    <s v="Green"/>
    <x v="1"/>
    <s v="Cobol, IMS-DB, IMS-DC"/>
    <s v="BOSS-SW-ABOM"/>
    <s v="James Radtke"/>
    <s v="Christine Moretti"/>
    <s v="Istiyaqahmed Shaikh"/>
    <x v="2"/>
    <x v="10"/>
    <s v="Nov-23"/>
    <x v="0"/>
    <n v="60"/>
    <m/>
    <m/>
    <m/>
    <m/>
    <m/>
    <m/>
    <m/>
    <m/>
    <m/>
    <m/>
    <m/>
    <m/>
    <m/>
    <m/>
    <m/>
    <m/>
    <m/>
    <m/>
    <n v="15"/>
    <n v="15"/>
    <n v="15"/>
    <n v="15"/>
    <m/>
    <m/>
    <m/>
    <m/>
    <m/>
    <m/>
    <m/>
    <m/>
    <m/>
    <m/>
    <m/>
    <m/>
  </r>
  <r>
    <x v="0"/>
    <s v="PID"/>
    <n v="4"/>
    <s v="PID 326140bb - BOSS SW - CPNI-DM Cloud Project Info"/>
    <s v="BOSS-SW"/>
    <s v="Green"/>
    <x v="1"/>
    <s v="Cobol, IMS-DB, IMS-DC"/>
    <s v="BOSS-SW-ABOM"/>
    <s v="James Radtke"/>
    <s v="Christine Moretti"/>
    <s v="Istiyaqahmed Shaikh"/>
    <x v="2"/>
    <x v="18"/>
    <s v="Jun-23"/>
    <x v="0"/>
    <n v="80"/>
    <m/>
    <m/>
    <m/>
    <m/>
    <m/>
    <m/>
    <m/>
    <m/>
    <m/>
    <m/>
    <m/>
    <m/>
    <m/>
    <m/>
    <m/>
    <m/>
    <m/>
    <m/>
    <n v="20"/>
    <n v="20"/>
    <n v="20"/>
    <n v="20"/>
    <m/>
    <m/>
    <m/>
    <m/>
    <m/>
    <m/>
    <m/>
    <m/>
    <m/>
    <m/>
    <m/>
    <m/>
  </r>
  <r>
    <x v="0"/>
    <s v="PID"/>
    <n v="4"/>
    <s v="PID KANAS 998 sucide prevention "/>
    <s v="BOSS-SW"/>
    <m/>
    <x v="1"/>
    <s v="Cobol, IMS-DB, IMS-DC"/>
    <s v="BOSS-SW-ABOM"/>
    <s v="James Radtke"/>
    <s v="Christine Moretti"/>
    <s v="Istiyaqahmed Shaikh"/>
    <x v="2"/>
    <x v="3"/>
    <s v="On hold"/>
    <x v="1"/>
    <m/>
    <m/>
    <m/>
    <m/>
    <m/>
    <m/>
    <m/>
    <m/>
    <m/>
    <m/>
    <m/>
    <m/>
    <m/>
    <m/>
    <m/>
    <m/>
    <m/>
    <m/>
    <m/>
    <m/>
    <m/>
    <m/>
    <m/>
    <m/>
    <m/>
    <m/>
    <m/>
    <m/>
    <m/>
    <m/>
    <m/>
    <m/>
    <m/>
    <m/>
    <m/>
  </r>
  <r>
    <x v="0"/>
    <s v="PID"/>
    <n v="4"/>
    <s v="PID 41170 Internet On Air"/>
    <s v="BOSS-SW"/>
    <m/>
    <x v="1"/>
    <s v="Cobol, IMS-DB, IMS-DC"/>
    <s v="BOSS-SW-ABOM"/>
    <s v="James Radtke"/>
    <s v="Christine Moretti"/>
    <s v="Istiyaqahmed Shaikh"/>
    <x v="2"/>
    <x v="3"/>
    <s v="On hold"/>
    <x v="1"/>
    <m/>
    <m/>
    <m/>
    <m/>
    <m/>
    <m/>
    <m/>
    <m/>
    <m/>
    <m/>
    <m/>
    <m/>
    <m/>
    <m/>
    <m/>
    <m/>
    <m/>
    <m/>
    <m/>
    <m/>
    <m/>
    <m/>
    <m/>
    <m/>
    <m/>
    <m/>
    <m/>
    <m/>
    <m/>
    <m/>
    <m/>
    <m/>
    <m/>
    <m/>
    <m/>
  </r>
  <r>
    <x v="1"/>
    <s v="RD"/>
    <n v="4"/>
    <s v="RD1690, RD542"/>
    <s v="BOSS-SW"/>
    <m/>
    <x v="1"/>
    <s v="Cobol, IMS-DB, IMS-DC"/>
    <s v="BOSS-SW-ABOM"/>
    <s v="James Radtke"/>
    <s v="Christine Moretti"/>
    <s v="Istiyaqahmed Shaikh"/>
    <x v="2"/>
    <x v="0"/>
    <s v="Ongoing"/>
    <x v="0"/>
    <n v="200"/>
    <m/>
    <m/>
    <m/>
    <m/>
    <m/>
    <m/>
    <m/>
    <m/>
    <m/>
    <m/>
    <m/>
    <m/>
    <m/>
    <m/>
    <m/>
    <m/>
    <n v="17"/>
    <n v="17"/>
    <n v="17"/>
    <n v="17"/>
    <n v="17"/>
    <n v="17"/>
    <n v="17"/>
    <n v="17"/>
    <n v="17"/>
    <n v="17"/>
    <n v="17"/>
    <m/>
    <m/>
    <m/>
    <m/>
    <m/>
    <m/>
    <m/>
  </r>
  <r>
    <x v="1"/>
    <s v="Application Support"/>
    <n v="4"/>
    <s v="Dallas and St Louis MIT MF DR Exercise"/>
    <s v="BOSS-SW"/>
    <m/>
    <x v="1"/>
    <s v="Cobol, IMS-DB, IMS-DC"/>
    <s v="BOSS-SW-ABOM"/>
    <s v="James Radtke"/>
    <s v="Christine Moretti"/>
    <s v="Istiyaqahmed Shaikh"/>
    <x v="2"/>
    <x v="0"/>
    <s v="Ongoing"/>
    <x v="0"/>
    <n v="160"/>
    <m/>
    <m/>
    <m/>
    <m/>
    <m/>
    <m/>
    <m/>
    <m/>
    <m/>
    <m/>
    <m/>
    <m/>
    <m/>
    <m/>
    <m/>
    <m/>
    <n v="14"/>
    <n v="14"/>
    <n v="14"/>
    <n v="14"/>
    <n v="14"/>
    <n v="14"/>
    <n v="14"/>
    <n v="14"/>
    <n v="14"/>
    <n v="14"/>
    <n v="14"/>
    <m/>
    <m/>
    <m/>
    <m/>
    <m/>
    <m/>
    <m/>
  </r>
  <r>
    <x v="0"/>
    <s v="PID"/>
    <n v="6"/>
    <s v="PMT 507236,413009 E911-SW project - CR812062 (Flat) &amp; _x000a_CR# for % pending"/>
    <s v="CRIS CASH"/>
    <s v="Green - On Hold"/>
    <x v="1"/>
    <s v="Assembler"/>
    <s v="SW-CRIS"/>
    <s v="Ruben Rodriguez "/>
    <s v="Muawiah Qaimari"/>
    <s v="Istiyaqahmed Shaikh"/>
    <x v="2"/>
    <x v="10"/>
    <s v="Nov-23"/>
    <x v="0"/>
    <n v="3220"/>
    <m/>
    <m/>
    <m/>
    <m/>
    <m/>
    <m/>
    <m/>
    <m/>
    <m/>
    <m/>
    <m/>
    <m/>
    <m/>
    <m/>
    <m/>
    <m/>
    <m/>
    <m/>
    <m/>
    <m/>
    <m/>
    <n v="400"/>
    <n v="400"/>
    <n v="700"/>
    <n v="700"/>
    <n v="700"/>
    <n v="320"/>
    <m/>
    <m/>
    <m/>
    <m/>
    <m/>
    <m/>
    <m/>
  </r>
  <r>
    <x v="0"/>
    <s v="PID"/>
    <n v="6"/>
    <s v="PMT 507236,413009 E911-SW project - CR812062 (Flat) &amp; _x000a_CR# for % pending"/>
    <s v="CRIS BCAP"/>
    <s v="Green - On Hold"/>
    <x v="1"/>
    <s v="PL1, Assembler"/>
    <s v="SW-CRIS"/>
    <s v="Ruben Rodriguez "/>
    <s v="Muawiah Qaimari"/>
    <s v="Istiyaqahmed Shaikh"/>
    <x v="2"/>
    <x v="10"/>
    <s v="Nov-23"/>
    <x v="0"/>
    <n v="1435"/>
    <m/>
    <m/>
    <m/>
    <m/>
    <m/>
    <m/>
    <m/>
    <m/>
    <m/>
    <m/>
    <m/>
    <m/>
    <m/>
    <m/>
    <m/>
    <m/>
    <m/>
    <m/>
    <m/>
    <m/>
    <m/>
    <n v="200"/>
    <n v="200"/>
    <n v="335"/>
    <n v="300"/>
    <n v="200"/>
    <n v="200"/>
    <m/>
    <m/>
    <m/>
    <m/>
    <m/>
    <m/>
    <m/>
  </r>
  <r>
    <x v="1"/>
    <s v="SMB"/>
    <n v="6"/>
    <s v="SMB PBCF COBOL v6 Upgrade"/>
    <s v="ADR"/>
    <s v="Green - YTS"/>
    <x v="1"/>
    <s v="Cobol, DB2"/>
    <s v="SW-CRIS"/>
    <s v="Ruben Rodriguez "/>
    <s v="Muawiah Qaimari"/>
    <s v="Istiyaqahmed Shaikh"/>
    <x v="2"/>
    <x v="8"/>
    <s v="TBD"/>
    <x v="1"/>
    <m/>
    <m/>
    <m/>
    <m/>
    <m/>
    <m/>
    <m/>
    <m/>
    <m/>
    <m/>
    <m/>
    <m/>
    <m/>
    <m/>
    <m/>
    <m/>
    <m/>
    <m/>
    <m/>
    <m/>
    <m/>
    <m/>
    <m/>
    <m/>
    <m/>
    <m/>
    <m/>
    <m/>
    <m/>
    <m/>
    <m/>
    <m/>
    <m/>
    <m/>
    <m/>
  </r>
  <r>
    <x v="0"/>
    <s v="PID"/>
    <n v="6"/>
    <s v="PMT Removal of Tech Support 360 service"/>
    <s v="ADR"/>
    <s v="Green - YTS"/>
    <x v="1"/>
    <s v="Cobol, DB2"/>
    <s v="SW-CRIS"/>
    <s v="Ruben Rodriguez "/>
    <s v="Muawiah Qaimari"/>
    <s v="Istiyaqahmed Shaikh"/>
    <x v="2"/>
    <x v="8"/>
    <s v="TBD"/>
    <x v="1"/>
    <n v="680"/>
    <m/>
    <m/>
    <m/>
    <m/>
    <m/>
    <m/>
    <m/>
    <m/>
    <m/>
    <m/>
    <m/>
    <m/>
    <m/>
    <m/>
    <m/>
    <m/>
    <m/>
    <n v="400"/>
    <n v="280"/>
    <m/>
    <m/>
    <m/>
    <m/>
    <m/>
    <m/>
    <m/>
    <m/>
    <m/>
    <m/>
    <m/>
    <m/>
    <m/>
    <m/>
    <m/>
  </r>
  <r>
    <x v="0"/>
    <s v="PID"/>
    <n v="1"/>
    <s v="PMT-493440, PID-324811, CR814993 updates to Mobility TLG servers ILL Market"/>
    <s v="CAMPS"/>
    <s v="Testing in progress"/>
    <x v="1"/>
    <s v="Cobol, IMS-DB"/>
    <s v="MW Usage"/>
    <s v="Ruben Rodriguez "/>
    <s v="Muawiah Qaimari"/>
    <s v="Sanjay Lokhande"/>
    <x v="2"/>
    <x v="15"/>
    <s v="May-23"/>
    <x v="0"/>
    <n v="150"/>
    <m/>
    <m/>
    <m/>
    <m/>
    <m/>
    <m/>
    <m/>
    <m/>
    <m/>
    <m/>
    <m/>
    <m/>
    <m/>
    <m/>
    <m/>
    <m/>
    <n v="10"/>
    <n v="20"/>
    <n v="10"/>
    <n v="50"/>
    <n v="60"/>
    <m/>
    <m/>
    <m/>
    <m/>
    <m/>
    <m/>
    <m/>
    <m/>
    <m/>
    <m/>
    <m/>
    <m/>
    <m/>
  </r>
  <r>
    <x v="0"/>
    <s v="PID"/>
    <n v="1"/>
    <s v="PMT 508589, PID 414915 Phase6 - Calnet 4 Migration Execution"/>
    <s v="Data Services"/>
    <s v="Migration in progress"/>
    <x v="1"/>
    <s v="Cobol, DB2"/>
    <s v="West Usage"/>
    <s v="Ruben Rodriguez "/>
    <s v="Muawiah Qaimari"/>
    <s v="Sanjay Lokhande"/>
    <x v="2"/>
    <x v="18"/>
    <s v="Jun-23"/>
    <x v="0"/>
    <n v="560"/>
    <m/>
    <m/>
    <m/>
    <m/>
    <m/>
    <m/>
    <m/>
    <m/>
    <m/>
    <m/>
    <m/>
    <m/>
    <m/>
    <m/>
    <m/>
    <m/>
    <m/>
    <n v="50"/>
    <n v="150"/>
    <n v="90"/>
    <n v="50"/>
    <n v="50"/>
    <m/>
    <m/>
    <m/>
    <m/>
    <m/>
    <m/>
    <m/>
    <m/>
    <m/>
    <m/>
    <m/>
    <m/>
  </r>
  <r>
    <x v="0"/>
    <s v="PID"/>
    <n v="1"/>
    <s v="PMT 508589, PID 414915 Phase6 - Calnet 4 Migration Execution"/>
    <s v="US"/>
    <s v="Migration in progress"/>
    <x v="1"/>
    <s v="Cobol, IMS-DB, Assembler"/>
    <s v="West Usage"/>
    <s v="Ruben Rodriguez "/>
    <s v="Muawiah Qaimari"/>
    <s v="Sanjay Lokhande"/>
    <x v="2"/>
    <x v="18"/>
    <s v="Jun-23"/>
    <x v="0"/>
    <n v="200"/>
    <m/>
    <m/>
    <m/>
    <m/>
    <m/>
    <m/>
    <m/>
    <m/>
    <m/>
    <m/>
    <m/>
    <m/>
    <m/>
    <m/>
    <m/>
    <m/>
    <m/>
    <n v="10"/>
    <n v="50"/>
    <n v="50"/>
    <n v="50"/>
    <n v="40"/>
    <m/>
    <m/>
    <m/>
    <m/>
    <m/>
    <m/>
    <m/>
    <m/>
    <m/>
    <m/>
    <m/>
    <m/>
  </r>
  <r>
    <x v="0"/>
    <s v="PID"/>
    <n v="1"/>
    <s v="PMT 508589, PID 414915 Phase6 - Calnet 4 Migration Execution"/>
    <s v="MP"/>
    <s v="Migration in progress"/>
    <x v="1"/>
    <s v="Cobol, DB2"/>
    <s v="West Usage"/>
    <s v="Ruben Rodriguez "/>
    <s v="Muawiah Qaimari"/>
    <s v="Sanjay Lokhande"/>
    <x v="2"/>
    <x v="18"/>
    <s v="Jun-23"/>
    <x v="0"/>
    <n v="265"/>
    <m/>
    <m/>
    <m/>
    <m/>
    <m/>
    <m/>
    <m/>
    <m/>
    <m/>
    <m/>
    <m/>
    <m/>
    <m/>
    <m/>
    <m/>
    <m/>
    <m/>
    <n v="15"/>
    <n v="55"/>
    <n v="55"/>
    <n v="70"/>
    <n v="70"/>
    <m/>
    <m/>
    <m/>
    <m/>
    <m/>
    <m/>
    <m/>
    <m/>
    <m/>
    <m/>
    <m/>
    <m/>
  </r>
  <r>
    <x v="0"/>
    <s v="PID"/>
    <n v="1"/>
    <s v="PMT508202 PID414937 WI NPA 608 NPA Overlay with new NPA 353"/>
    <s v="CAMPS"/>
    <s v="HLD in Progress. can deliver to ST for Pass2 (Not Pass1)"/>
    <x v="1"/>
    <s v="Cobol, IMS-DB"/>
    <s v="MW Usage"/>
    <s v="Ruben Rodriguez "/>
    <s v="Muawiah Qaimari"/>
    <s v="Sanjay Lokhande"/>
    <x v="2"/>
    <x v="18"/>
    <s v="Jun-23"/>
    <x v="0"/>
    <n v="530"/>
    <m/>
    <m/>
    <m/>
    <m/>
    <m/>
    <m/>
    <m/>
    <m/>
    <m/>
    <m/>
    <m/>
    <m/>
    <m/>
    <m/>
    <m/>
    <m/>
    <m/>
    <n v="90"/>
    <n v="100"/>
    <n v="100"/>
    <n v="120"/>
    <n v="100"/>
    <m/>
    <m/>
    <m/>
    <m/>
    <m/>
    <m/>
    <m/>
    <m/>
    <m/>
    <m/>
    <m/>
    <m/>
  </r>
  <r>
    <x v="0"/>
    <s v="PID"/>
    <n v="1"/>
    <s v="PMT508202 PID414937 WI NPA 608 NPA Overlay with new NPA 353"/>
    <s v="CLYDE"/>
    <s v="HLD in Progress. Doesn't run in ST. Would complete the development by end of may"/>
    <x v="1"/>
    <s v="Cobol, IMS-DB"/>
    <s v="MW Usage"/>
    <s v="Ruben Rodriguez "/>
    <s v="Muawiah Qaimari"/>
    <s v="Sanjay Lokhande"/>
    <x v="2"/>
    <x v="18"/>
    <s v="Jun-23"/>
    <x v="0"/>
    <n v="205"/>
    <m/>
    <m/>
    <m/>
    <m/>
    <m/>
    <m/>
    <m/>
    <m/>
    <m/>
    <m/>
    <m/>
    <m/>
    <m/>
    <m/>
    <m/>
    <m/>
    <m/>
    <m/>
    <n v="40"/>
    <n v="50"/>
    <n v="70"/>
    <n v="45"/>
    <m/>
    <m/>
    <m/>
    <m/>
    <m/>
    <m/>
    <m/>
    <m/>
    <m/>
    <m/>
    <m/>
    <m/>
  </r>
  <r>
    <x v="0"/>
    <s v="PID"/>
    <n v="1"/>
    <s v="PMT508202 PID414937 WI NPA 608 NPA Overlay with new NPA 353"/>
    <s v="LOCAL FICHE"/>
    <s v="HLD in Progress. Doesn't run in ST. Would complete the development by end of may"/>
    <x v="1"/>
    <s v="Cobol, DB2"/>
    <s v="MW Usage"/>
    <s v="Ruben Rodriguez "/>
    <s v="Muawiah Qaimari"/>
    <s v="Sanjay Lokhande"/>
    <x v="2"/>
    <x v="18"/>
    <s v="Jun-23"/>
    <x v="0"/>
    <n v="120"/>
    <m/>
    <m/>
    <m/>
    <m/>
    <m/>
    <m/>
    <m/>
    <m/>
    <m/>
    <m/>
    <m/>
    <m/>
    <m/>
    <m/>
    <m/>
    <m/>
    <m/>
    <m/>
    <m/>
    <n v="50"/>
    <n v="50"/>
    <n v="20"/>
    <m/>
    <m/>
    <m/>
    <m/>
    <m/>
    <m/>
    <m/>
    <m/>
    <m/>
    <m/>
    <m/>
    <m/>
  </r>
  <r>
    <x v="1"/>
    <s v="MWR"/>
    <m/>
    <s v="MWR - Connect Direct Upgrade "/>
    <s v="UPSE-SWBT/PB"/>
    <s v="Completed "/>
    <x v="0"/>
    <s v="Proc C"/>
    <s v="JW"/>
    <s v="Ruben Rodriguez "/>
    <s v="Muawiah Qaimari"/>
    <s v="Ashish Ranjan"/>
    <x v="1"/>
    <x v="17"/>
    <s v="Mar-23"/>
    <x v="0"/>
    <n v="310"/>
    <m/>
    <m/>
    <m/>
    <m/>
    <m/>
    <m/>
    <m/>
    <m/>
    <m/>
    <m/>
    <m/>
    <m/>
    <m/>
    <m/>
    <m/>
    <m/>
    <n v="150"/>
    <n v="100"/>
    <n v="60"/>
    <m/>
    <m/>
    <m/>
    <m/>
    <m/>
    <m/>
    <m/>
    <m/>
    <m/>
    <m/>
    <m/>
    <m/>
    <m/>
    <m/>
    <m/>
  </r>
  <r>
    <x v="1"/>
    <s v="MWR"/>
    <m/>
    <s v="CFAS upgrading Connect: Direct to 6.1"/>
    <s v="RAP"/>
    <s v="Completed "/>
    <x v="1"/>
    <s v="Cobol, DB2"/>
    <s v="JW"/>
    <s v="Ruben Rodriguez "/>
    <s v="Muawiah Qaimari"/>
    <s v="Ashish Ranjan"/>
    <x v="1"/>
    <x v="17"/>
    <s v="Mar-23"/>
    <x v="0"/>
    <n v="30"/>
    <m/>
    <m/>
    <m/>
    <m/>
    <m/>
    <m/>
    <m/>
    <m/>
    <m/>
    <m/>
    <m/>
    <m/>
    <m/>
    <m/>
    <m/>
    <m/>
    <m/>
    <n v="20"/>
    <n v="10"/>
    <m/>
    <m/>
    <m/>
    <m/>
    <m/>
    <m/>
    <m/>
    <m/>
    <m/>
    <m/>
    <m/>
    <m/>
    <m/>
    <m/>
    <m/>
  </r>
  <r>
    <x v="0"/>
    <s v="PID"/>
    <m/>
    <s v="409511- SecMod SDP SPI Scan database encryption BOSS SW"/>
    <s v="Dashboard"/>
    <m/>
    <x v="0"/>
    <s v="Java"/>
    <s v="MDRG-RR"/>
    <s v="James Radtke"/>
    <s v="Christine Moretti"/>
    <s v="Narmada Nelluri"/>
    <x v="6"/>
    <x v="10"/>
    <s v="Nov-23"/>
    <x v="0"/>
    <n v="3100"/>
    <n v="300"/>
    <n v="300"/>
    <n v="150"/>
    <m/>
    <m/>
    <m/>
    <m/>
    <m/>
    <m/>
    <m/>
    <n v="300"/>
    <n v="300"/>
    <n v="150"/>
    <m/>
    <m/>
    <m/>
    <m/>
    <m/>
    <m/>
    <n v="80"/>
    <n v="380"/>
    <n v="380"/>
    <n v="380"/>
    <n v="380"/>
    <n v="380"/>
    <n v="380"/>
    <n v="380"/>
    <n v="380"/>
    <m/>
    <m/>
    <m/>
    <m/>
    <m/>
    <m/>
  </r>
  <r>
    <x v="0"/>
    <s v="PID"/>
    <m/>
    <s v="409642- SecMod SDP SPI Scan database encryption BOSS West"/>
    <s v="Dashboard"/>
    <m/>
    <x v="0"/>
    <s v="Java"/>
    <s v="MDRG-RR"/>
    <s v="James Radtke"/>
    <s v="Christine Moretti"/>
    <s v="Narmada Nelluri"/>
    <x v="6"/>
    <x v="3"/>
    <s v="On hold"/>
    <x v="1"/>
    <n v="50"/>
    <n v="600"/>
    <n v="600"/>
    <n v="600"/>
    <n v="600"/>
    <n v="600"/>
    <m/>
    <m/>
    <m/>
    <m/>
    <m/>
    <m/>
    <m/>
    <n v="600"/>
    <n v="600"/>
    <n v="100"/>
    <n v="300"/>
    <m/>
    <m/>
    <m/>
    <m/>
    <m/>
    <m/>
    <m/>
    <m/>
    <m/>
    <m/>
    <m/>
    <m/>
    <m/>
    <m/>
    <m/>
    <m/>
    <m/>
    <m/>
  </r>
  <r>
    <x v="1"/>
    <s v="SMB"/>
    <m/>
    <s v="CSI Schema Validation"/>
    <s v="Dashboard"/>
    <m/>
    <x v="0"/>
    <s v="Java"/>
    <s v="MDRG-RR"/>
    <s v="James Radtke"/>
    <s v="Christine Moretti"/>
    <s v="Narmada Nelluri"/>
    <x v="6"/>
    <x v="13"/>
    <s v="Jan-23"/>
    <x v="0"/>
    <n v="80"/>
    <m/>
    <m/>
    <m/>
    <m/>
    <m/>
    <m/>
    <m/>
    <m/>
    <m/>
    <m/>
    <m/>
    <n v="70"/>
    <m/>
    <m/>
    <m/>
    <m/>
    <m/>
    <m/>
    <n v="80"/>
    <m/>
    <m/>
    <m/>
    <m/>
    <m/>
    <m/>
    <m/>
    <m/>
    <m/>
    <m/>
    <m/>
    <m/>
    <m/>
    <m/>
    <m/>
  </r>
  <r>
    <x v="1"/>
    <s v="SMB"/>
    <m/>
    <s v="EDW &amp; ECDW Snowflake testing"/>
    <s v="Dashboard"/>
    <m/>
    <x v="0"/>
    <s v="Java"/>
    <s v="MDRG-RR"/>
    <s v="James Radtke"/>
    <s v="Christine Moretti"/>
    <s v="Narmada Nelluri"/>
    <x v="6"/>
    <x v="8"/>
    <s v="TBD"/>
    <x v="0"/>
    <n v="80"/>
    <m/>
    <m/>
    <m/>
    <m/>
    <m/>
    <m/>
    <m/>
    <m/>
    <m/>
    <m/>
    <m/>
    <m/>
    <m/>
    <m/>
    <m/>
    <n v="100"/>
    <m/>
    <m/>
    <m/>
    <m/>
    <m/>
    <m/>
    <m/>
    <m/>
    <m/>
    <m/>
    <m/>
    <m/>
    <m/>
    <m/>
    <m/>
    <m/>
    <m/>
    <m/>
  </r>
  <r>
    <x v="0"/>
    <s v="PID"/>
    <m/>
    <s v="Replace Datagate with Webservices (EASE efforts of 2000, ATTEASELauncher efforts of 800 added to Dashbaord)"/>
    <s v="Dashboard"/>
    <m/>
    <x v="0"/>
    <s v="Java"/>
    <s v="MDRG-RR"/>
    <s v="James Radtke"/>
    <s v="Christine Moretti"/>
    <s v="Narmada Nelluri"/>
    <x v="6"/>
    <x v="10"/>
    <s v="Nov-23"/>
    <x v="0"/>
    <n v="3825"/>
    <n v="600"/>
    <n v="600"/>
    <n v="600"/>
    <n v="600"/>
    <n v="600"/>
    <m/>
    <m/>
    <m/>
    <m/>
    <m/>
    <m/>
    <m/>
    <n v="600"/>
    <n v="600"/>
    <n v="100"/>
    <n v="300"/>
    <m/>
    <m/>
    <m/>
    <n v="50"/>
    <n v="480"/>
    <n v="480"/>
    <n v="480"/>
    <n v="480"/>
    <n v="480"/>
    <n v="480"/>
    <n v="480"/>
    <n v="480"/>
    <m/>
    <m/>
    <m/>
    <m/>
    <m/>
    <m/>
  </r>
  <r>
    <x v="1"/>
    <s v="SMB"/>
    <n v="1"/>
    <s v="SMB#2027387 ARG-MCI and ARG-PBD Applications Retirement"/>
    <s v="BDI"/>
    <s v="Green - Minor code impact, Good to deploy as per schedule"/>
    <x v="1"/>
    <s v="Cobol, DB2"/>
    <s v="WB-BPP1"/>
    <s v="Ruben Rodriguez "/>
    <s v="Muawiah Qaimari"/>
    <s v="Rakesh Koli"/>
    <x v="0"/>
    <x v="10"/>
    <s v="Nov-23"/>
    <x v="0"/>
    <n v="150"/>
    <m/>
    <m/>
    <m/>
    <m/>
    <m/>
    <m/>
    <m/>
    <m/>
    <m/>
    <m/>
    <m/>
    <m/>
    <m/>
    <m/>
    <m/>
    <m/>
    <m/>
    <m/>
    <m/>
    <m/>
    <m/>
    <m/>
    <n v="40"/>
    <n v="10"/>
    <n v="50"/>
    <n v="30"/>
    <n v="20"/>
    <m/>
    <m/>
    <m/>
    <m/>
    <m/>
    <m/>
    <m/>
  </r>
  <r>
    <x v="0"/>
    <s v="PID"/>
    <n v="1"/>
    <s v="ARG: GUIDING-PB -- Retire Interface with ARG-MCI and ARG-PBD apps"/>
    <s v="ARG: GUIDING-PB"/>
    <s v="Green - Analysis inprogress"/>
    <x v="1"/>
    <s v="Cobol, DB2"/>
    <s v="West Usage"/>
    <s v="Ruben Rodriguez "/>
    <s v="Muawiah Qaimari"/>
    <s v="Sanjay Lokhande"/>
    <x v="2"/>
    <x v="10"/>
    <s v="Nov-23"/>
    <x v="0"/>
    <n v="140"/>
    <m/>
    <m/>
    <m/>
    <m/>
    <m/>
    <m/>
    <m/>
    <m/>
    <m/>
    <m/>
    <m/>
    <m/>
    <m/>
    <m/>
    <m/>
    <m/>
    <m/>
    <n v="20"/>
    <n v="10"/>
    <m/>
    <m/>
    <n v="10"/>
    <n v="30"/>
    <n v="30"/>
    <n v="30"/>
    <m/>
    <n v="10"/>
    <m/>
    <m/>
    <m/>
    <m/>
    <m/>
    <m/>
    <m/>
  </r>
  <r>
    <x v="1"/>
    <s v="MWR"/>
    <m/>
    <s v="2023218 - UPS-EMS AMA Cycle Date Update "/>
    <s v="UPS-EMS"/>
    <m/>
    <x v="0"/>
    <s v="Java"/>
    <s v="Usage-UPS"/>
    <s v="Greg Painter"/>
    <s v="Muawiah Qaimari"/>
    <s v="Kushagra Mathur"/>
    <x v="0"/>
    <x v="2"/>
    <s v="Feb-23"/>
    <x v="0"/>
    <n v="80"/>
    <m/>
    <m/>
    <m/>
    <m/>
    <m/>
    <m/>
    <m/>
    <m/>
    <m/>
    <m/>
    <m/>
    <m/>
    <m/>
    <m/>
    <m/>
    <m/>
    <n v="40"/>
    <n v="40"/>
    <m/>
    <m/>
    <m/>
    <m/>
    <m/>
    <m/>
    <m/>
    <m/>
    <m/>
    <m/>
    <m/>
    <m/>
    <m/>
    <m/>
    <m/>
    <m/>
  </r>
  <r>
    <x v="0"/>
    <s v="PID"/>
    <m/>
    <s v="RE: EDW and ECDW   snowflake transformation - impact for legacy wireline applications"/>
    <s v="CRIS Services"/>
    <m/>
    <x v="1"/>
    <s v="Cobol, IMS-DB"/>
    <s v="SW-CRIS-Billing "/>
    <s v="Ruben Rodriguez "/>
    <s v="Muawiah Qaimari"/>
    <s v="Kushagra Mathur"/>
    <x v="0"/>
    <x v="11"/>
    <s v="Dec-23"/>
    <x v="0"/>
    <n v="20"/>
    <m/>
    <m/>
    <m/>
    <m/>
    <m/>
    <m/>
    <m/>
    <m/>
    <m/>
    <m/>
    <m/>
    <m/>
    <m/>
    <m/>
    <m/>
    <m/>
    <m/>
    <m/>
    <m/>
    <m/>
    <m/>
    <m/>
    <m/>
    <m/>
    <m/>
    <m/>
    <m/>
    <n v="20"/>
    <m/>
    <m/>
    <m/>
    <m/>
    <m/>
    <m/>
  </r>
  <r>
    <x v="0"/>
    <s v="PID"/>
    <m/>
    <s v="PMT 504814 - Credit Card Processing for Bus Accounts using FiS"/>
    <s v="RRS"/>
    <s v="On Track"/>
    <x v="1"/>
    <s v="Cobol, DB2"/>
    <s v="CARE-MF"/>
    <s v="James Koernig"/>
    <s v="Christine Moretti"/>
    <s v="Kushagra Mathur"/>
    <x v="0"/>
    <x v="16"/>
    <s v="Jul-23"/>
    <x v="0"/>
    <n v="65"/>
    <m/>
    <m/>
    <m/>
    <m/>
    <m/>
    <m/>
    <m/>
    <m/>
    <m/>
    <m/>
    <m/>
    <m/>
    <m/>
    <m/>
    <m/>
    <m/>
    <m/>
    <m/>
    <m/>
    <n v="20"/>
    <n v="30"/>
    <n v="15"/>
    <m/>
    <m/>
    <m/>
    <m/>
    <m/>
    <m/>
    <m/>
    <m/>
    <m/>
    <m/>
    <m/>
    <m/>
  </r>
  <r>
    <x v="0"/>
    <s v="PID"/>
    <n v="1"/>
    <s v="ARG: AT&amp;T IDB-PB -- Retire Interface with ARG-MCI app"/>
    <s v="ARG: AT&amp;T IDB-PB"/>
    <s v="Green - Analysis inprogress"/>
    <x v="1"/>
    <s v="Cobol, DB2"/>
    <s v="West Usage"/>
    <s v="Ruben Rodriguez "/>
    <s v="Muawiah Qaimari"/>
    <s v="Sanjay Lokhande"/>
    <x v="2"/>
    <x v="10"/>
    <s v="Nov-23"/>
    <x v="0"/>
    <n v="140"/>
    <m/>
    <m/>
    <m/>
    <m/>
    <m/>
    <m/>
    <m/>
    <m/>
    <m/>
    <m/>
    <m/>
    <m/>
    <m/>
    <m/>
    <m/>
    <m/>
    <m/>
    <n v="20"/>
    <n v="10"/>
    <m/>
    <m/>
    <n v="10"/>
    <n v="30"/>
    <n v="30"/>
    <n v="30"/>
    <m/>
    <n v="10"/>
    <m/>
    <m/>
    <m/>
    <m/>
    <m/>
    <m/>
    <m/>
  </r>
  <r>
    <x v="1"/>
    <s v="MWR"/>
    <n v="1"/>
    <s v="MWR 2023814 : Description - Fix the missing emails for the CMRS contract uploader files"/>
    <s v="CMRS"/>
    <m/>
    <x v="0"/>
    <s v="Java"/>
    <s v="Freedom Java Apps"/>
    <s v="Greg Painter"/>
    <s v="Muawiah Qaimari"/>
    <s v="Ashish Bartwal"/>
    <x v="4"/>
    <x v="2"/>
    <s v="Feb-23"/>
    <x v="0"/>
    <n v="25"/>
    <m/>
    <m/>
    <m/>
    <m/>
    <m/>
    <m/>
    <m/>
    <m/>
    <m/>
    <m/>
    <m/>
    <m/>
    <m/>
    <m/>
    <m/>
    <m/>
    <m/>
    <n v="25"/>
    <m/>
    <m/>
    <m/>
    <m/>
    <m/>
    <m/>
    <m/>
    <m/>
    <m/>
    <m/>
    <m/>
    <m/>
    <m/>
    <m/>
    <m/>
    <m/>
  </r>
  <r>
    <x v="0"/>
    <s v="PID"/>
    <n v="1"/>
    <s v="ICBSWI -- Retire Interface with ARG-MCI and ARG-PBD apps"/>
    <s v="ICBSWI"/>
    <s v="Green - Analysis inprogress"/>
    <x v="1"/>
    <s v="Cobol, DB2"/>
    <s v="West Usage"/>
    <s v="Ruben Rodriguez "/>
    <s v="Muawiah Qaimari"/>
    <s v="Sanjay Lokhande"/>
    <x v="2"/>
    <x v="10"/>
    <s v="Nov-23"/>
    <x v="0"/>
    <n v="140"/>
    <m/>
    <m/>
    <m/>
    <m/>
    <m/>
    <m/>
    <m/>
    <m/>
    <m/>
    <m/>
    <m/>
    <m/>
    <m/>
    <m/>
    <m/>
    <m/>
    <m/>
    <n v="20"/>
    <n v="10"/>
    <m/>
    <m/>
    <n v="10"/>
    <n v="30"/>
    <n v="30"/>
    <n v="30"/>
    <m/>
    <n v="10"/>
    <m/>
    <m/>
    <m/>
    <m/>
    <m/>
    <m/>
    <m/>
  </r>
  <r>
    <x v="1"/>
    <s v="MWR"/>
    <n v="1"/>
    <s v="2021699  - CARAT - SMB fix for moving to local from share disk"/>
    <s v="CARAT"/>
    <m/>
    <x v="0"/>
    <s v="Hadoop, Java"/>
    <s v="CARAT"/>
    <s v="Greg Painter"/>
    <s v="Muawiah Qaimari"/>
    <s v="Ashish Bartwal"/>
    <x v="4"/>
    <x v="13"/>
    <s v="Jan-23"/>
    <x v="0"/>
    <n v="40"/>
    <m/>
    <m/>
    <m/>
    <m/>
    <m/>
    <m/>
    <m/>
    <m/>
    <m/>
    <m/>
    <m/>
    <m/>
    <m/>
    <m/>
    <m/>
    <m/>
    <n v="40"/>
    <m/>
    <m/>
    <m/>
    <m/>
    <m/>
    <m/>
    <m/>
    <m/>
    <m/>
    <m/>
    <m/>
    <m/>
    <m/>
    <m/>
    <m/>
    <m/>
    <m/>
  </r>
  <r>
    <x v="1"/>
    <s v="MWR"/>
    <n v="1"/>
    <s v="2016853 - CARAT-5617- CARAT DR automation"/>
    <s v="CARAT"/>
    <m/>
    <x v="0"/>
    <s v="Hadoop, Java"/>
    <s v="CARAT"/>
    <s v="Greg Painter"/>
    <s v="Muawiah Qaimari"/>
    <s v="Ashish Bartwal"/>
    <x v="4"/>
    <x v="13"/>
    <s v="Jan-23"/>
    <x v="0"/>
    <n v="15"/>
    <m/>
    <m/>
    <m/>
    <m/>
    <m/>
    <m/>
    <m/>
    <m/>
    <m/>
    <m/>
    <m/>
    <m/>
    <m/>
    <m/>
    <m/>
    <m/>
    <n v="15"/>
    <m/>
    <m/>
    <m/>
    <m/>
    <m/>
    <m/>
    <m/>
    <m/>
    <m/>
    <m/>
    <m/>
    <m/>
    <m/>
    <m/>
    <m/>
    <m/>
    <m/>
  </r>
  <r>
    <x v="1"/>
    <s v="Certificates Renewal"/>
    <n v="1"/>
    <s v="MWR 2021698 - RequestCARAT - Certificate renewal 2023"/>
    <s v="CARAT"/>
    <m/>
    <x v="0"/>
    <s v="Hadoop, Java"/>
    <s v="CARAT"/>
    <s v="Greg Painter"/>
    <s v="Muawiah Qaimari"/>
    <s v="Ashish Bartwal"/>
    <x v="4"/>
    <x v="0"/>
    <s v="Ongoing"/>
    <x v="0"/>
    <n v="275"/>
    <m/>
    <m/>
    <m/>
    <m/>
    <m/>
    <m/>
    <m/>
    <m/>
    <m/>
    <m/>
    <m/>
    <m/>
    <m/>
    <m/>
    <m/>
    <m/>
    <n v="30"/>
    <n v="25"/>
    <n v="30"/>
    <n v="35"/>
    <n v="30"/>
    <n v="30"/>
    <n v="40"/>
    <n v="35"/>
    <n v="25"/>
    <m/>
    <m/>
    <m/>
    <m/>
    <m/>
    <m/>
    <m/>
    <m/>
    <m/>
  </r>
  <r>
    <x v="1"/>
    <s v="MWR"/>
    <n v="1"/>
    <s v="U2L on test environment"/>
    <s v="CARAT"/>
    <m/>
    <x v="0"/>
    <s v="Hadoop, Java"/>
    <s v="CARAT"/>
    <s v="Greg Painter"/>
    <s v="Muawiah Qaimari"/>
    <s v="Ashish Bartwal"/>
    <x v="4"/>
    <x v="18"/>
    <s v="Jun-23"/>
    <x v="0"/>
    <n v="600"/>
    <m/>
    <m/>
    <m/>
    <m/>
    <m/>
    <m/>
    <m/>
    <m/>
    <m/>
    <m/>
    <m/>
    <m/>
    <m/>
    <m/>
    <m/>
    <m/>
    <n v="100"/>
    <n v="100"/>
    <n v="100"/>
    <n v="100"/>
    <n v="100"/>
    <n v="100"/>
    <m/>
    <m/>
    <m/>
    <m/>
    <m/>
    <m/>
    <m/>
    <m/>
    <m/>
    <m/>
    <m/>
    <m/>
  </r>
  <r>
    <x v="1"/>
    <s v="MWR"/>
    <n v="1"/>
    <s v="Tomcat Upgrade"/>
    <s v="CARAT"/>
    <m/>
    <x v="0"/>
    <s v="Hadoop, Java"/>
    <s v="CARAT"/>
    <s v="Greg Painter"/>
    <s v="Muawiah Qaimari"/>
    <s v="Ashish Bartwal"/>
    <x v="4"/>
    <x v="17"/>
    <s v="Mar-23"/>
    <x v="0"/>
    <n v="60"/>
    <m/>
    <m/>
    <m/>
    <m/>
    <m/>
    <m/>
    <m/>
    <m/>
    <m/>
    <m/>
    <m/>
    <m/>
    <m/>
    <m/>
    <m/>
    <m/>
    <n v="20"/>
    <n v="20"/>
    <n v="20"/>
    <m/>
    <m/>
    <m/>
    <m/>
    <m/>
    <m/>
    <m/>
    <m/>
    <m/>
    <m/>
    <m/>
    <m/>
    <m/>
    <m/>
    <m/>
  </r>
  <r>
    <x v="1"/>
    <s v="Application Support"/>
    <n v="1"/>
    <s v="CARAT Server Issues - Failover did not happen - failover services wnet down."/>
    <s v="CARAT"/>
    <m/>
    <x v="0"/>
    <s v="Hadoop, Java"/>
    <s v="CARAT"/>
    <s v="Greg Painter"/>
    <s v="Muawiah Qaimari"/>
    <s v="Ashish Bartwal"/>
    <x v="4"/>
    <x v="2"/>
    <s v="Feb-23"/>
    <x v="0"/>
    <n v="45"/>
    <m/>
    <m/>
    <m/>
    <m/>
    <m/>
    <m/>
    <m/>
    <m/>
    <m/>
    <m/>
    <m/>
    <m/>
    <m/>
    <m/>
    <m/>
    <m/>
    <n v="30"/>
    <n v="15"/>
    <m/>
    <m/>
    <m/>
    <m/>
    <m/>
    <m/>
    <m/>
    <m/>
    <m/>
    <m/>
    <m/>
    <m/>
    <m/>
    <m/>
    <m/>
    <m/>
  </r>
  <r>
    <x v="1"/>
    <s v="Application Support"/>
    <n v="1"/>
    <s v="Interface Issues - Multiple file failures occur frequently (Daily/Weekly/Monthly)."/>
    <s v="CARAT"/>
    <m/>
    <x v="0"/>
    <s v="Hadoop, Java"/>
    <s v="CARAT"/>
    <s v="Greg Painter"/>
    <s v="Muawiah Qaimari"/>
    <s v="Ashish Bartwal"/>
    <x v="4"/>
    <x v="0"/>
    <s v="Ongoing"/>
    <x v="0"/>
    <n v="580"/>
    <m/>
    <m/>
    <m/>
    <m/>
    <m/>
    <m/>
    <m/>
    <m/>
    <m/>
    <m/>
    <m/>
    <m/>
    <m/>
    <m/>
    <m/>
    <m/>
    <n v="40"/>
    <n v="50"/>
    <n v="40"/>
    <n v="40"/>
    <n v="40"/>
    <n v="50"/>
    <n v="40"/>
    <n v="50"/>
    <n v="40"/>
    <m/>
    <m/>
    <m/>
    <m/>
    <m/>
    <m/>
    <m/>
    <m/>
    <m/>
  </r>
  <r>
    <x v="1"/>
    <s v="SMB"/>
    <n v="1"/>
    <s v="SMB - 2022282 CLUE Coolgen analysis only"/>
    <s v="CLUE"/>
    <s v="Currently onshore assiting with the analysis, offshore will be enagged activtly after 23.06 ST delivery of other projects."/>
    <x v="1"/>
    <s v="COBOL,DB2,IMS DB"/>
    <s v="SE-BILLING-USAGE"/>
    <s v="Greg Painter"/>
    <s v="Muawiah Qaimari"/>
    <s v="Rudradeep Mandal"/>
    <x v="1"/>
    <x v="15"/>
    <m/>
    <x v="0"/>
    <n v="500"/>
    <m/>
    <m/>
    <m/>
    <m/>
    <m/>
    <m/>
    <m/>
    <m/>
    <m/>
    <m/>
    <m/>
    <m/>
    <m/>
    <m/>
    <m/>
    <m/>
    <m/>
    <m/>
    <n v="200"/>
    <n v="200"/>
    <n v="100"/>
    <m/>
    <m/>
    <m/>
    <m/>
    <m/>
    <m/>
    <m/>
    <m/>
    <m/>
    <m/>
    <m/>
    <m/>
    <m/>
  </r>
  <r>
    <x v="1"/>
    <s v="SMB"/>
    <m/>
    <s v="SMB 2017969  AMT/QTY ABMS DEvelopment_x000a_"/>
    <s v="ABMS"/>
    <s v="Targetting for Pass 2 delivery due to amount of work and capacity challenges "/>
    <x v="1"/>
    <s v="Cobol, Focus DB"/>
    <s v="MW-Billing"/>
    <s v="Ruben Rodriguez "/>
    <s v="Muawiah Qaimari"/>
    <s v="Lalit Bhagwat"/>
    <x v="1"/>
    <x v="18"/>
    <s v="Jun-23"/>
    <x v="0"/>
    <n v="206"/>
    <m/>
    <m/>
    <m/>
    <m/>
    <m/>
    <m/>
    <m/>
    <m/>
    <m/>
    <n v="45"/>
    <n v="45"/>
    <n v="45"/>
    <n v="45"/>
    <m/>
    <m/>
    <m/>
    <m/>
    <n v="60"/>
    <n v="66"/>
    <n v="60"/>
    <n v="20"/>
    <m/>
    <m/>
    <m/>
    <m/>
    <m/>
    <m/>
    <m/>
    <m/>
    <m/>
    <m/>
    <m/>
    <m/>
    <m/>
  </r>
  <r>
    <x v="1"/>
    <s v="SMB"/>
    <n v="12"/>
    <s v="SMB# TBD Verizon Server Change - COLLECTS_x000a_Note: Can't be shifted due to Vendor server change"/>
    <s v="Collects - SWBT"/>
    <s v="Late Commit - Too many components impacted."/>
    <x v="1"/>
    <s v="Cobol, IMS-DB"/>
    <s v="SW-USAGE"/>
    <s v="Greg Painter"/>
    <s v="Muawiah Qaimari"/>
    <s v="Istiyaqahmed Shaikh"/>
    <x v="2"/>
    <x v="14"/>
    <s v="Apr-23"/>
    <x v="0"/>
    <n v="180"/>
    <m/>
    <m/>
    <m/>
    <m/>
    <m/>
    <m/>
    <m/>
    <m/>
    <m/>
    <m/>
    <m/>
    <m/>
    <m/>
    <m/>
    <m/>
    <m/>
    <m/>
    <m/>
    <n v="60"/>
    <n v="120"/>
    <m/>
    <m/>
    <m/>
    <m/>
    <m/>
    <m/>
    <m/>
    <m/>
    <m/>
    <m/>
    <m/>
    <m/>
    <m/>
    <m/>
  </r>
  <r>
    <x v="1"/>
    <s v="SMB"/>
    <n v="12"/>
    <s v="SMB# TBD Verizon Server Change - PTC_x000a_Note: Can't be shifted due to Vendor server change"/>
    <s v="PTC"/>
    <s v="Late Commit - Too many components impacted."/>
    <x v="1"/>
    <s v="Cobol, IMS-DB"/>
    <s v="SW-USAGE"/>
    <s v="Greg Painter"/>
    <s v="Muawiah Qaimari"/>
    <s v="Istiyaqahmed Shaikh"/>
    <x v="2"/>
    <x v="14"/>
    <s v="Apr-23"/>
    <x v="0"/>
    <n v="180"/>
    <m/>
    <m/>
    <m/>
    <m/>
    <m/>
    <m/>
    <m/>
    <m/>
    <m/>
    <m/>
    <m/>
    <m/>
    <m/>
    <m/>
    <m/>
    <m/>
    <m/>
    <m/>
    <n v="60"/>
    <n v="120"/>
    <m/>
    <m/>
    <m/>
    <m/>
    <m/>
    <m/>
    <m/>
    <m/>
    <m/>
    <m/>
    <m/>
    <m/>
    <m/>
    <m/>
  </r>
  <r>
    <x v="0"/>
    <s v="PID"/>
    <m/>
    <s v="CR814374, SecMod SDP SPI Data Non-Compliance SOC"/>
    <s v="CRIS Services"/>
    <m/>
    <x v="1"/>
    <s v="Cobol, IMS-DB"/>
    <s v="SW-CRIS-Billing "/>
    <s v="James Koernig"/>
    <s v="Christine Moretti"/>
    <s v="Kushagra Mathur"/>
    <x v="0"/>
    <x v="21"/>
    <s v="Feb-24"/>
    <x v="1"/>
    <n v="450"/>
    <m/>
    <m/>
    <m/>
    <m/>
    <m/>
    <m/>
    <m/>
    <m/>
    <m/>
    <m/>
    <m/>
    <m/>
    <m/>
    <m/>
    <m/>
    <m/>
    <m/>
    <m/>
    <m/>
    <m/>
    <m/>
    <m/>
    <m/>
    <m/>
    <m/>
    <m/>
    <m/>
    <m/>
    <m/>
    <m/>
    <m/>
    <m/>
    <m/>
    <m/>
  </r>
  <r>
    <x v="1"/>
    <s v="MWR"/>
    <n v="1"/>
    <s v="MWR - 2026482, Cloud CheckR Remediation for both PROD and NPRD"/>
    <s v="QuickQuote SBS"/>
    <s v="Green : Completed "/>
    <x v="0"/>
    <s v=".NET"/>
    <s v="CBS-ATTCRM-SBS"/>
    <s v="James Koernig"/>
    <s v="Christine Moretti"/>
    <s v="Ravinder Kumar"/>
    <x v="4"/>
    <x v="2"/>
    <s v="Feb-23"/>
    <x v="0"/>
    <n v="15"/>
    <m/>
    <m/>
    <m/>
    <m/>
    <m/>
    <m/>
    <m/>
    <m/>
    <m/>
    <m/>
    <m/>
    <m/>
    <m/>
    <m/>
    <m/>
    <m/>
    <m/>
    <n v="15"/>
    <m/>
    <m/>
    <m/>
    <m/>
    <m/>
    <m/>
    <m/>
    <m/>
    <m/>
    <m/>
    <m/>
    <m/>
    <m/>
    <m/>
    <m/>
    <m/>
  </r>
  <r>
    <x v="1"/>
    <s v="MWR"/>
    <n v="1"/>
    <s v="MWR - 2026483, DB Certificate Renewal for both PROD and NPRD"/>
    <s v="QuickQuote SBS"/>
    <s v="Green : Completed "/>
    <x v="0"/>
    <s v=".NET"/>
    <s v="CBS-ATTCRM-SBS"/>
    <s v="James Koernig"/>
    <s v="Christine Moretti"/>
    <s v="Ravinder Kumar"/>
    <x v="4"/>
    <x v="2"/>
    <s v="Feb-23"/>
    <x v="0"/>
    <n v="20"/>
    <m/>
    <m/>
    <m/>
    <m/>
    <m/>
    <m/>
    <m/>
    <m/>
    <m/>
    <m/>
    <m/>
    <m/>
    <m/>
    <m/>
    <m/>
    <m/>
    <m/>
    <n v="20"/>
    <m/>
    <m/>
    <m/>
    <m/>
    <m/>
    <m/>
    <m/>
    <m/>
    <m/>
    <m/>
    <m/>
    <m/>
    <m/>
    <m/>
    <m/>
    <m/>
  </r>
  <r>
    <x v="1"/>
    <s v="MWR"/>
    <n v="1"/>
    <s v="MWR - 2026484, Application Certificate Renewal for both PROD and NPRD"/>
    <s v="QuickQuote SBS"/>
    <s v="Green : Completed "/>
    <x v="0"/>
    <s v=".NET"/>
    <s v="CBS-ATTCRM-SBS"/>
    <s v="James Koernig"/>
    <s v="Christine Moretti"/>
    <s v="Ravinder Kumar"/>
    <x v="4"/>
    <x v="2"/>
    <s v="Feb-23"/>
    <x v="0"/>
    <n v="20"/>
    <m/>
    <m/>
    <m/>
    <m/>
    <m/>
    <m/>
    <m/>
    <m/>
    <m/>
    <m/>
    <m/>
    <m/>
    <m/>
    <m/>
    <m/>
    <m/>
    <m/>
    <m/>
    <n v="20"/>
    <m/>
    <m/>
    <m/>
    <m/>
    <m/>
    <m/>
    <m/>
    <m/>
    <m/>
    <m/>
    <m/>
    <m/>
    <m/>
    <m/>
    <m/>
  </r>
  <r>
    <x v="1"/>
    <s v="MWR"/>
    <n v="1"/>
    <s v="Crystal Reports migration"/>
    <s v="CASH"/>
    <m/>
    <x v="0"/>
    <s v=".NET"/>
    <s v="Freedom DotNet-MQ"/>
    <s v="Greg Painter"/>
    <s v="Muawiah Qaimari"/>
    <s v="Darsha Naik"/>
    <x v="4"/>
    <x v="8"/>
    <s v="TBD"/>
    <x v="1"/>
    <m/>
    <m/>
    <m/>
    <m/>
    <m/>
    <m/>
    <m/>
    <m/>
    <m/>
    <m/>
    <m/>
    <m/>
    <m/>
    <m/>
    <m/>
    <m/>
    <m/>
    <m/>
    <m/>
    <m/>
    <m/>
    <m/>
    <m/>
    <m/>
    <m/>
    <m/>
    <m/>
    <m/>
    <m/>
    <m/>
    <m/>
    <m/>
    <m/>
    <m/>
    <m/>
  </r>
  <r>
    <x v="1"/>
    <s v="MWR"/>
    <n v="1"/>
    <s v="2022159 - Log Analytics fix"/>
    <s v="USOC Browser"/>
    <m/>
    <x v="0"/>
    <s v=".NET"/>
    <s v="Freedom DotNet-MQ"/>
    <s v="Greg Painter"/>
    <s v="Muawiah Qaimari"/>
    <s v="Darsha Naik"/>
    <x v="4"/>
    <x v="13"/>
    <s v="Jan-23"/>
    <x v="0"/>
    <n v="50"/>
    <m/>
    <m/>
    <m/>
    <m/>
    <m/>
    <m/>
    <m/>
    <m/>
    <m/>
    <m/>
    <m/>
    <m/>
    <m/>
    <m/>
    <m/>
    <m/>
    <n v="50"/>
    <m/>
    <m/>
    <m/>
    <m/>
    <m/>
    <m/>
    <m/>
    <m/>
    <m/>
    <m/>
    <m/>
    <m/>
    <m/>
    <m/>
    <m/>
    <m/>
    <m/>
  </r>
  <r>
    <x v="1"/>
    <s v="MWR"/>
    <n v="1"/>
    <s v="2021250 - Cloud CheckR Resource remediation"/>
    <s v="CODB"/>
    <m/>
    <x v="0"/>
    <s v=".NET"/>
    <s v="Freedom DotNet-MQ"/>
    <s v="Greg Painter"/>
    <s v="Muawiah Qaimari"/>
    <s v="Darsha Naik"/>
    <x v="4"/>
    <x v="13"/>
    <s v="Jan-23"/>
    <x v="0"/>
    <n v="10"/>
    <m/>
    <m/>
    <m/>
    <m/>
    <m/>
    <m/>
    <m/>
    <m/>
    <m/>
    <m/>
    <m/>
    <m/>
    <m/>
    <m/>
    <m/>
    <m/>
    <n v="10"/>
    <m/>
    <m/>
    <m/>
    <m/>
    <m/>
    <m/>
    <m/>
    <m/>
    <m/>
    <m/>
    <m/>
    <m/>
    <m/>
    <m/>
    <m/>
    <m/>
    <m/>
  </r>
  <r>
    <x v="1"/>
    <s v="MWR"/>
    <n v="1"/>
    <s v="2021251 - Cloud CheckR Resource remediation"/>
    <s v="CASH"/>
    <m/>
    <x v="0"/>
    <s v=".NET"/>
    <s v="Freedom DotNet-MQ"/>
    <s v="Greg Painter"/>
    <s v="Muawiah Qaimari"/>
    <s v="Darsha Naik"/>
    <x v="4"/>
    <x v="13"/>
    <s v="Jan-23"/>
    <x v="0"/>
    <n v="10"/>
    <m/>
    <m/>
    <m/>
    <m/>
    <m/>
    <m/>
    <m/>
    <m/>
    <m/>
    <m/>
    <m/>
    <m/>
    <m/>
    <m/>
    <m/>
    <m/>
    <n v="10"/>
    <m/>
    <m/>
    <m/>
    <m/>
    <m/>
    <m/>
    <m/>
    <m/>
    <m/>
    <m/>
    <m/>
    <m/>
    <m/>
    <m/>
    <m/>
    <m/>
    <m/>
  </r>
  <r>
    <x v="1"/>
    <s v="MWR"/>
    <n v="1"/>
    <s v="2021249 - Cloud CheckR Resource remediation"/>
    <s v="TAX/TAR- MR"/>
    <m/>
    <x v="0"/>
    <s v=".NET"/>
    <s v="Freedom DotNet-MQ"/>
    <s v="Greg Painter"/>
    <s v="Muawiah Qaimari"/>
    <s v="Darsha Naik"/>
    <x v="4"/>
    <x v="13"/>
    <s v="Jan-23"/>
    <x v="0"/>
    <n v="10"/>
    <m/>
    <m/>
    <m/>
    <m/>
    <m/>
    <m/>
    <m/>
    <m/>
    <m/>
    <m/>
    <m/>
    <m/>
    <m/>
    <m/>
    <m/>
    <m/>
    <n v="10"/>
    <m/>
    <m/>
    <m/>
    <m/>
    <m/>
    <m/>
    <m/>
    <m/>
    <m/>
    <m/>
    <m/>
    <m/>
    <m/>
    <m/>
    <m/>
    <m/>
    <m/>
  </r>
  <r>
    <x v="1"/>
    <s v="MWR"/>
    <m/>
    <s v="MWR: 2023178: UNICA Azure Migration"/>
    <s v="UPSE-SWBT/PB"/>
    <s v="Completed "/>
    <x v="0"/>
    <s v="Proc C"/>
    <s v="JW"/>
    <s v="Ruben Rodriguez "/>
    <s v="Muawiah Qaimari"/>
    <s v="Ashish Ranjan"/>
    <x v="1"/>
    <x v="2"/>
    <m/>
    <x v="0"/>
    <n v="80"/>
    <m/>
    <m/>
    <m/>
    <m/>
    <m/>
    <m/>
    <m/>
    <m/>
    <m/>
    <m/>
    <m/>
    <m/>
    <m/>
    <m/>
    <m/>
    <m/>
    <n v="30"/>
    <n v="50"/>
    <m/>
    <m/>
    <m/>
    <m/>
    <m/>
    <m/>
    <m/>
    <m/>
    <m/>
    <m/>
    <m/>
    <m/>
    <m/>
    <m/>
    <m/>
    <m/>
  </r>
  <r>
    <x v="1"/>
    <s v="SMB"/>
    <n v="12"/>
    <s v="SMB#2012446: CAT11X files automation_x000a__x000a_Note: This SMB will be re-priotized to be targetted for later release considering recent server change exercise &amp; new projects."/>
    <s v="PTC"/>
    <s v="Yellow: _x000a_Without automation, manual intervention is required."/>
    <x v="1"/>
    <s v="Cobol, IMS-DB"/>
    <s v="SW-USAGE"/>
    <s v="Greg Painter"/>
    <s v="Muawiah Qaimari"/>
    <s v="Istiyaqahmed Shaikh"/>
    <x v="2"/>
    <x v="18"/>
    <s v="Jun-23"/>
    <x v="0"/>
    <n v="200"/>
    <s v=" "/>
    <s v=" "/>
    <s v=" "/>
    <s v=" "/>
    <s v=" "/>
    <s v=" "/>
    <s v=" "/>
    <s v=" "/>
    <s v=" "/>
    <s v=" "/>
    <s v=" "/>
    <s v=" "/>
    <m/>
    <m/>
    <m/>
    <m/>
    <m/>
    <m/>
    <m/>
    <n v="60"/>
    <n v="80"/>
    <n v="60"/>
    <m/>
    <m/>
    <m/>
    <m/>
    <m/>
    <m/>
    <m/>
    <m/>
    <m/>
    <m/>
    <m/>
    <m/>
  </r>
  <r>
    <x v="1"/>
    <s v="SMB"/>
    <n v="12"/>
    <s v="SMB#2017525 - misprod1 changing to vml241_x000a_Note: Can't be shifted due to Vendor server change"/>
    <s v="PTC"/>
    <m/>
    <x v="1"/>
    <s v="Cobol, IMS-DB"/>
    <s v="SW-USAGE"/>
    <s v="Greg Painter"/>
    <s v="Muawiah Qaimari"/>
    <s v="Istiyaqahmed Shaikh"/>
    <x v="2"/>
    <x v="13"/>
    <s v="Jan-23"/>
    <x v="0"/>
    <n v="280"/>
    <m/>
    <m/>
    <m/>
    <m/>
    <m/>
    <m/>
    <m/>
    <m/>
    <m/>
    <m/>
    <m/>
    <m/>
    <m/>
    <m/>
    <m/>
    <n v="100"/>
    <n v="150"/>
    <n v="45"/>
    <n v="15"/>
    <m/>
    <m/>
    <m/>
    <m/>
    <m/>
    <m/>
    <m/>
    <m/>
    <m/>
    <m/>
    <m/>
    <m/>
    <m/>
    <m/>
    <m/>
  </r>
  <r>
    <x v="1"/>
    <s v="SMB"/>
    <n v="1"/>
    <s v="SMB-2021139 -- Verizon Server Migration (NDM to SFG for files sent/received from Verizon)"/>
    <s v="TPB-TPDE"/>
    <s v="On Track"/>
    <x v="1"/>
    <s v="Cobol, IMS-DB, Assembler"/>
    <s v="West Usage"/>
    <s v="Ruben Rodriguez "/>
    <s v="Muawiah Qaimari"/>
    <s v="Sanjay Lokhande"/>
    <x v="2"/>
    <x v="14"/>
    <s v="Apr-23"/>
    <x v="0"/>
    <n v="99"/>
    <m/>
    <m/>
    <m/>
    <m/>
    <m/>
    <m/>
    <m/>
    <m/>
    <m/>
    <m/>
    <m/>
    <m/>
    <m/>
    <m/>
    <m/>
    <m/>
    <n v="10"/>
    <n v="20"/>
    <n v="20"/>
    <n v="30"/>
    <n v="19"/>
    <m/>
    <m/>
    <m/>
    <m/>
    <m/>
    <m/>
    <m/>
    <m/>
    <m/>
    <m/>
    <m/>
    <m/>
    <m/>
  </r>
  <r>
    <x v="1"/>
    <s v="MWR"/>
    <n v="1"/>
    <s v="2014210- CRIS-SO-UPDATE fix RG30B65 max packages issue work this along with 1991077 see Jeff's notes"/>
    <s v="CRIS-SO-Update"/>
    <m/>
    <x v="1"/>
    <s v="COBOL,DB2,IMS DB"/>
    <s v="SE-BILLING-USAGE"/>
    <s v="Greg Painter"/>
    <s v="Muawiah Qaimari"/>
    <s v="Rudradeep Mandal"/>
    <x v="1"/>
    <x v="2"/>
    <m/>
    <x v="0"/>
    <n v="200"/>
    <m/>
    <m/>
    <m/>
    <m/>
    <m/>
    <m/>
    <m/>
    <m/>
    <m/>
    <m/>
    <m/>
    <m/>
    <m/>
    <m/>
    <m/>
    <m/>
    <n v="100"/>
    <n v="100"/>
    <m/>
    <m/>
    <m/>
    <m/>
    <m/>
    <m/>
    <m/>
    <m/>
    <m/>
    <m/>
    <m/>
    <m/>
    <m/>
    <m/>
    <m/>
    <m/>
  </r>
  <r>
    <x v="1"/>
    <s v="MWR"/>
    <n v="1"/>
    <s v="MWR- CRIS MP - MF02 jobs force complete"/>
    <s v="CRIS MP"/>
    <m/>
    <x v="1"/>
    <s v="Cobol"/>
    <s v="SE-BILLING-USAGE"/>
    <s v="Greg Painter"/>
    <s v="Muawiah Qaimari"/>
    <s v="Rudradeep Mandal"/>
    <x v="1"/>
    <x v="14"/>
    <m/>
    <x v="0"/>
    <n v="100"/>
    <m/>
    <m/>
    <m/>
    <m/>
    <m/>
    <m/>
    <m/>
    <m/>
    <m/>
    <m/>
    <m/>
    <m/>
    <m/>
    <m/>
    <m/>
    <m/>
    <m/>
    <m/>
    <m/>
    <n v="100"/>
    <m/>
    <m/>
    <m/>
    <m/>
    <m/>
    <m/>
    <m/>
    <m/>
    <m/>
    <m/>
    <m/>
    <m/>
    <m/>
    <m/>
  </r>
  <r>
    <x v="1"/>
    <s v="MWR"/>
    <n v="1"/>
    <s v="CRIS UP- analysis for QA02 issue"/>
    <s v="CRIS-UP"/>
    <m/>
    <x v="1"/>
    <s v="Cobol, DB2"/>
    <s v="SE-BILLING-USAGE"/>
    <s v="Greg Painter"/>
    <s v="Muawiah Qaimari"/>
    <s v="Rudradeep Mandal"/>
    <x v="1"/>
    <x v="15"/>
    <m/>
    <x v="0"/>
    <n v="120"/>
    <m/>
    <m/>
    <m/>
    <m/>
    <m/>
    <m/>
    <m/>
    <m/>
    <m/>
    <m/>
    <m/>
    <m/>
    <m/>
    <m/>
    <m/>
    <m/>
    <m/>
    <m/>
    <m/>
    <n v="120"/>
    <m/>
    <m/>
    <m/>
    <m/>
    <m/>
    <m/>
    <m/>
    <m/>
    <m/>
    <m/>
    <m/>
    <m/>
    <m/>
    <m/>
  </r>
  <r>
    <x v="1"/>
    <s v="MWR"/>
    <n v="1"/>
    <s v="MWR 2024940 : CASH - Apache Tomcat Input Validation Command Injection Vulnerability - CVE-2022-45143"/>
    <s v="CASHWeb"/>
    <m/>
    <x v="0"/>
    <s v="Java"/>
    <s v="Freedom Java Apps"/>
    <s v="Greg Painter"/>
    <s v="Muawiah Qaimari"/>
    <s v="Ashish Bartwal"/>
    <x v="4"/>
    <x v="15"/>
    <m/>
    <x v="0"/>
    <n v="100"/>
    <m/>
    <m/>
    <m/>
    <m/>
    <m/>
    <m/>
    <m/>
    <m/>
    <m/>
    <m/>
    <m/>
    <m/>
    <m/>
    <m/>
    <m/>
    <m/>
    <m/>
    <n v="30"/>
    <n v="30"/>
    <n v="20"/>
    <n v="20"/>
    <m/>
    <m/>
    <m/>
    <m/>
    <m/>
    <m/>
    <m/>
    <m/>
    <m/>
    <m/>
    <m/>
    <m/>
    <m/>
  </r>
  <r>
    <x v="1"/>
    <s v="MWR"/>
    <n v="1"/>
    <s v="MWR 2024941 : CMRS - Apache Tomcat Input Validation Command Injection Vulnerability - CVE-2022-45143 "/>
    <s v="CMRS"/>
    <m/>
    <x v="0"/>
    <s v="Java"/>
    <s v="Freedom Java Apps"/>
    <s v="Greg Painter"/>
    <s v="Muawiah Qaimari"/>
    <s v="Ashish Bartwal"/>
    <x v="4"/>
    <x v="15"/>
    <m/>
    <x v="0"/>
    <n v="100"/>
    <m/>
    <m/>
    <m/>
    <m/>
    <m/>
    <m/>
    <m/>
    <m/>
    <m/>
    <m/>
    <m/>
    <m/>
    <m/>
    <m/>
    <m/>
    <m/>
    <m/>
    <n v="30"/>
    <n v="30"/>
    <n v="20"/>
    <n v="20"/>
    <m/>
    <m/>
    <m/>
    <m/>
    <m/>
    <m/>
    <m/>
    <m/>
    <m/>
    <m/>
    <m/>
    <m/>
    <m/>
  </r>
  <r>
    <x v="1"/>
    <s v="MWR"/>
    <n v="1"/>
    <s v="MWR 2025954 : OLCM SE Vulnerability fixes"/>
    <s v="OMS - SE"/>
    <m/>
    <x v="0"/>
    <s v="Java"/>
    <s v="Freedom Java Apps"/>
    <s v="Greg Painter"/>
    <s v="Muawiah Qaimari"/>
    <s v="Ashish Bartwal"/>
    <x v="4"/>
    <x v="17"/>
    <m/>
    <x v="0"/>
    <n v="100"/>
    <m/>
    <m/>
    <m/>
    <m/>
    <m/>
    <m/>
    <m/>
    <m/>
    <m/>
    <m/>
    <m/>
    <m/>
    <m/>
    <m/>
    <m/>
    <m/>
    <n v="30"/>
    <n v="40"/>
    <n v="30"/>
    <m/>
    <m/>
    <m/>
    <m/>
    <m/>
    <m/>
    <m/>
    <m/>
    <m/>
    <m/>
    <m/>
    <m/>
    <m/>
    <m/>
    <m/>
  </r>
  <r>
    <x v="1"/>
    <s v="MWR"/>
    <n v="1"/>
    <s v="MWR 2023076 : CASH Web LINUX GI Upgrade"/>
    <s v="CASHWeb"/>
    <m/>
    <x v="0"/>
    <s v="Java"/>
    <s v="Freedom Java Apps"/>
    <s v="Greg Painter"/>
    <s v="Muawiah Qaimari"/>
    <s v="Ashish Bartwal"/>
    <x v="4"/>
    <x v="2"/>
    <m/>
    <x v="0"/>
    <n v="50"/>
    <m/>
    <m/>
    <m/>
    <m/>
    <m/>
    <m/>
    <m/>
    <m/>
    <m/>
    <m/>
    <m/>
    <m/>
    <m/>
    <m/>
    <m/>
    <m/>
    <m/>
    <n v="50"/>
    <m/>
    <m/>
    <m/>
    <m/>
    <m/>
    <m/>
    <m/>
    <m/>
    <m/>
    <m/>
    <m/>
    <m/>
    <m/>
    <m/>
    <m/>
    <m/>
  </r>
  <r>
    <x v="1"/>
    <s v="Certificates Renewal"/>
    <n v="1"/>
    <s v="MWR 2026133 : CASH Mailx Certificate Renewal"/>
    <s v="CASHWeb"/>
    <m/>
    <x v="0"/>
    <s v="Java"/>
    <s v="Freedom Java Apps"/>
    <s v="Greg Painter"/>
    <s v="Muawiah Qaimari"/>
    <s v="Ashish Bartwal"/>
    <x v="4"/>
    <x v="17"/>
    <m/>
    <x v="0"/>
    <n v="30"/>
    <m/>
    <m/>
    <m/>
    <m/>
    <m/>
    <m/>
    <m/>
    <m/>
    <m/>
    <m/>
    <m/>
    <m/>
    <m/>
    <m/>
    <m/>
    <m/>
    <m/>
    <n v="20"/>
    <n v="10"/>
    <m/>
    <m/>
    <m/>
    <m/>
    <m/>
    <m/>
    <m/>
    <m/>
    <m/>
    <m/>
    <m/>
    <m/>
    <m/>
    <m/>
    <m/>
  </r>
  <r>
    <x v="1"/>
    <s v="MWR"/>
    <n v="1"/>
    <s v="MWR 2023082 : VDD CRO Recommendations - Remove unused Private End Points."/>
    <s v="VDD"/>
    <m/>
    <x v="0"/>
    <s v="C, C++"/>
    <s v="Freedom CPP Apps"/>
    <s v="Greg Painter"/>
    <s v="Muawiah Qaimari"/>
    <s v="Ashish Bartwal"/>
    <x v="4"/>
    <x v="2"/>
    <m/>
    <x v="0"/>
    <n v="30"/>
    <m/>
    <m/>
    <m/>
    <m/>
    <m/>
    <m/>
    <m/>
    <m/>
    <m/>
    <m/>
    <m/>
    <m/>
    <m/>
    <m/>
    <m/>
    <m/>
    <m/>
    <n v="30"/>
    <m/>
    <m/>
    <m/>
    <m/>
    <m/>
    <m/>
    <m/>
    <m/>
    <m/>
    <m/>
    <m/>
    <m/>
    <m/>
    <m/>
    <m/>
    <m/>
  </r>
  <r>
    <x v="1"/>
    <s v="MWR"/>
    <m/>
    <s v="MWR 20240999  RBS Alerts for MR2000 files_x000a_"/>
    <s v="RBS"/>
    <s v="This work item is reprioritized due to other Dev work."/>
    <x v="1"/>
    <s v="Cobol,DB2,CICS"/>
    <s v="MW-Billing"/>
    <s v="Ruben Rodriguez "/>
    <s v="Muawiah Qaimari"/>
    <s v="Lalit Bhagwat"/>
    <x v="1"/>
    <x v="17"/>
    <m/>
    <x v="0"/>
    <m/>
    <m/>
    <m/>
    <m/>
    <m/>
    <m/>
    <m/>
    <m/>
    <m/>
    <m/>
    <m/>
    <m/>
    <m/>
    <m/>
    <m/>
    <m/>
    <m/>
    <m/>
    <n v="20"/>
    <n v="30"/>
    <m/>
    <m/>
    <m/>
    <m/>
    <m/>
    <m/>
    <m/>
    <m/>
    <m/>
    <m/>
    <m/>
    <m/>
    <m/>
    <m/>
    <m/>
  </r>
  <r>
    <x v="0"/>
    <s v="PID"/>
    <n v="5"/>
    <s v="OOM682 - West BLC EBD - Partial disconnects and Port out"/>
    <s v="GRP-WB-BPP1"/>
    <m/>
    <x v="1"/>
    <s v="Cobol, DB2"/>
    <s v="WB-BPP1"/>
    <s v="Ruben Rodriguez "/>
    <s v="Muawiah Qaimari"/>
    <s v="Rakesh Koli"/>
    <x v="0"/>
    <x v="10"/>
    <m/>
    <x v="0"/>
    <n v="3330"/>
    <m/>
    <m/>
    <m/>
    <m/>
    <m/>
    <m/>
    <m/>
    <m/>
    <m/>
    <m/>
    <m/>
    <m/>
    <m/>
    <m/>
    <m/>
    <m/>
    <m/>
    <m/>
    <m/>
    <n v="20"/>
    <n v="540"/>
    <n v="540"/>
    <n v="540"/>
    <n v="540"/>
    <n v="540"/>
    <n v="430"/>
    <n v="180"/>
    <m/>
    <m/>
    <m/>
    <m/>
    <m/>
    <m/>
    <m/>
  </r>
  <r>
    <x v="0"/>
    <s v="PID"/>
    <n v="1"/>
    <s v="OOM682 - West BLC EBD - Partial disconnects and Port out"/>
    <s v="AGG"/>
    <m/>
    <x v="1"/>
    <s v="Cobol, DB2"/>
    <s v="WB-BPP1"/>
    <s v="Ruben Rodriguez "/>
    <s v="Muawiah Qaimari"/>
    <s v="Rakesh Koli"/>
    <x v="0"/>
    <x v="10"/>
    <m/>
    <x v="1"/>
    <n v="0"/>
    <m/>
    <m/>
    <m/>
    <m/>
    <m/>
    <m/>
    <m/>
    <m/>
    <m/>
    <m/>
    <m/>
    <m/>
    <m/>
    <m/>
    <m/>
    <m/>
    <m/>
    <m/>
    <m/>
    <m/>
    <m/>
    <m/>
    <m/>
    <m/>
    <m/>
    <m/>
    <m/>
    <m/>
    <m/>
    <m/>
    <m/>
    <m/>
    <m/>
    <m/>
  </r>
  <r>
    <x v="0"/>
    <s v="PID"/>
    <n v="1"/>
    <s v="OOM682 - West BLC EBD - Partial disconnects and Port out"/>
    <s v="ED"/>
    <m/>
    <x v="1"/>
    <s v="Cobol, DB2"/>
    <s v="WB-BPP1"/>
    <s v="Ruben Rodriguez "/>
    <s v="Muawiah Qaimari"/>
    <s v="Rakesh Koli"/>
    <x v="0"/>
    <x v="10"/>
    <m/>
    <x v="1"/>
    <n v="0"/>
    <m/>
    <m/>
    <m/>
    <m/>
    <m/>
    <m/>
    <m/>
    <m/>
    <m/>
    <m/>
    <m/>
    <m/>
    <m/>
    <m/>
    <m/>
    <m/>
    <m/>
    <m/>
    <m/>
    <m/>
    <m/>
    <m/>
    <m/>
    <m/>
    <m/>
    <m/>
    <m/>
    <m/>
    <m/>
    <m/>
    <m/>
    <m/>
    <m/>
    <m/>
  </r>
  <r>
    <x v="0"/>
    <s v="PID"/>
    <n v="1"/>
    <s v="OOM682 - West BLC EBD - Partial disconnects and Port out"/>
    <s v="DIAL"/>
    <m/>
    <x v="1"/>
    <s v="Cobol, DB2"/>
    <s v="WB-BPP1"/>
    <s v="Ruben Rodriguez "/>
    <s v="Muawiah Qaimari"/>
    <s v="Rakesh Koli"/>
    <x v="0"/>
    <x v="10"/>
    <m/>
    <x v="1"/>
    <n v="0"/>
    <m/>
    <m/>
    <m/>
    <m/>
    <m/>
    <m/>
    <m/>
    <m/>
    <m/>
    <m/>
    <m/>
    <m/>
    <m/>
    <m/>
    <m/>
    <m/>
    <m/>
    <m/>
    <m/>
    <m/>
    <m/>
    <m/>
    <m/>
    <m/>
    <m/>
    <m/>
    <m/>
    <m/>
    <m/>
    <m/>
    <m/>
    <m/>
    <m/>
    <m/>
  </r>
  <r>
    <x v="0"/>
    <s v="PID"/>
    <n v="1"/>
    <s v="OOM682 - West BLC EBD - Partial disconnects and Port out"/>
    <s v="T&amp;S"/>
    <m/>
    <x v="1"/>
    <s v="Cobol, DB2"/>
    <s v="WB-BPP1"/>
    <s v="Ruben Rodriguez "/>
    <s v="Muawiah Qaimari"/>
    <s v="Rakesh Koli"/>
    <x v="0"/>
    <x v="10"/>
    <m/>
    <x v="1"/>
    <n v="0"/>
    <m/>
    <m/>
    <m/>
    <m/>
    <m/>
    <m/>
    <m/>
    <m/>
    <m/>
    <m/>
    <m/>
    <m/>
    <m/>
    <m/>
    <m/>
    <m/>
    <m/>
    <m/>
    <m/>
    <m/>
    <m/>
    <m/>
    <m/>
    <m/>
    <m/>
    <m/>
    <m/>
    <m/>
    <m/>
    <m/>
    <m/>
    <m/>
    <m/>
    <m/>
  </r>
  <r>
    <x v="1"/>
    <s v="SMB"/>
    <n v="1"/>
    <s v="SMB-2021140  -- Verizon Server Migration (NDM to SFG for files sent/received from Verizon)"/>
    <s v="CAMPS"/>
    <s v="Working on mechid and NetMap entry setup."/>
    <x v="1"/>
    <s v="Cobol, IMS-DB"/>
    <s v="MW Usage"/>
    <s v="Ruben Rodriguez "/>
    <s v="Muawiah Qaimari"/>
    <s v="Sanjay Lokhande"/>
    <x v="2"/>
    <x v="14"/>
    <s v="Apr-23"/>
    <x v="0"/>
    <n v="180"/>
    <m/>
    <m/>
    <m/>
    <m/>
    <m/>
    <m/>
    <m/>
    <m/>
    <m/>
    <m/>
    <m/>
    <m/>
    <m/>
    <m/>
    <m/>
    <m/>
    <n v="20"/>
    <n v="20"/>
    <n v="20"/>
    <n v="30"/>
    <m/>
    <m/>
    <m/>
    <m/>
    <m/>
    <m/>
    <m/>
    <m/>
    <m/>
    <m/>
    <m/>
    <m/>
    <m/>
    <m/>
  </r>
  <r>
    <x v="1"/>
    <s v="SMB"/>
    <n v="1"/>
    <s v="SMB-2021141 -- Verizon Server Migration (NDM to SFG for files sent/received from Verizon)"/>
    <s v="ME"/>
    <m/>
    <x v="1"/>
    <s v="Cobol, DB2"/>
    <s v="West Usage"/>
    <s v="Ruben Rodriguez "/>
    <s v="Muawiah Qaimari"/>
    <s v="Sanjay Lokhande"/>
    <x v="2"/>
    <x v="8"/>
    <s v="TBD"/>
    <x v="1"/>
    <n v="60"/>
    <m/>
    <m/>
    <m/>
    <m/>
    <m/>
    <m/>
    <m/>
    <m/>
    <m/>
    <m/>
    <m/>
    <m/>
    <m/>
    <m/>
    <m/>
    <m/>
    <n v="10"/>
    <n v="20"/>
    <n v="30"/>
    <m/>
    <m/>
    <m/>
    <m/>
    <m/>
    <m/>
    <m/>
    <m/>
    <m/>
    <m/>
    <m/>
    <m/>
    <m/>
    <m/>
    <m/>
  </r>
  <r>
    <x v="0"/>
    <s v="PID"/>
    <n v="4"/>
    <s v="Telco Southeast Biller Enhance 911 Data for Reporting"/>
    <s v="FDB"/>
    <s v="On Track"/>
    <x v="1"/>
    <s v="Cobol, DB2"/>
    <s v="SE-BILLING-USAGE"/>
    <s v="Greg Painter"/>
    <s v="Muawiah Qaimari"/>
    <s v="Rudradeep Mandal"/>
    <x v="1"/>
    <x v="18"/>
    <s v="Jun-23"/>
    <x v="0"/>
    <n v="3600"/>
    <m/>
    <m/>
    <m/>
    <m/>
    <m/>
    <m/>
    <m/>
    <m/>
    <m/>
    <m/>
    <m/>
    <m/>
    <m/>
    <m/>
    <n v="50"/>
    <n v="400"/>
    <n v="700"/>
    <n v="700"/>
    <n v="700"/>
    <n v="450"/>
    <n v="450"/>
    <n v="400"/>
    <n v="200"/>
    <m/>
    <m/>
    <m/>
    <m/>
    <m/>
    <m/>
    <m/>
    <m/>
    <m/>
    <m/>
    <m/>
  </r>
  <r>
    <x v="1"/>
    <s v="SMB"/>
    <n v="6"/>
    <s v="Verizon connection to SFG"/>
    <s v="GADB"/>
    <s v="On Track"/>
    <x v="1"/>
    <s v="Cobol, DB2"/>
    <s v="SE-BILLING-USAGE"/>
    <s v="Greg Painter"/>
    <s v="Muawiah Qaimari"/>
    <s v="Rudradeep Mandal"/>
    <x v="1"/>
    <x v="14"/>
    <s v="Apr-23"/>
    <x v="0"/>
    <n v="680"/>
    <m/>
    <m/>
    <m/>
    <m/>
    <m/>
    <m/>
    <m/>
    <m/>
    <m/>
    <m/>
    <m/>
    <m/>
    <m/>
    <m/>
    <m/>
    <m/>
    <m/>
    <n v="400"/>
    <n v="200"/>
    <n v="80"/>
    <m/>
    <m/>
    <m/>
    <m/>
    <m/>
    <m/>
    <m/>
    <m/>
    <m/>
    <m/>
    <m/>
    <m/>
    <m/>
    <m/>
  </r>
  <r>
    <x v="0"/>
    <s v="PID"/>
    <n v="1"/>
    <s v="OOM682 - West BLC EBD - Partial disconnects and Port out"/>
    <s v="EM"/>
    <m/>
    <x v="1"/>
    <s v="Cobol, DB2"/>
    <s v="WB-SAMW"/>
    <s v="Ruben Rodriguez "/>
    <s v="Muawiah Qaimari"/>
    <s v="Swapnil Patil"/>
    <x v="0"/>
    <x v="10"/>
    <m/>
    <x v="0"/>
    <n v="470"/>
    <m/>
    <m/>
    <m/>
    <m/>
    <m/>
    <m/>
    <m/>
    <m/>
    <m/>
    <m/>
    <m/>
    <m/>
    <m/>
    <m/>
    <m/>
    <m/>
    <m/>
    <m/>
    <m/>
    <m/>
    <n v="90"/>
    <n v="100"/>
    <n v="100"/>
    <n v="100"/>
    <n v="30"/>
    <n v="30"/>
    <n v="20"/>
    <m/>
    <m/>
    <m/>
    <m/>
    <m/>
    <m/>
    <m/>
  </r>
  <r>
    <x v="0"/>
    <s v="PID"/>
    <n v="1"/>
    <s v="OOM682 - West BLC EBD - Partial disconnects and Port out"/>
    <s v="SOFE"/>
    <m/>
    <x v="1"/>
    <s v="Cobol, DB2"/>
    <s v="WB-SAMW"/>
    <s v="Ruben Rodriguez "/>
    <s v="Muawiah Qaimari"/>
    <s v="Swapnil Patil"/>
    <x v="0"/>
    <x v="10"/>
    <m/>
    <x v="0"/>
    <n v="140"/>
    <m/>
    <m/>
    <m/>
    <m/>
    <m/>
    <m/>
    <m/>
    <m/>
    <m/>
    <m/>
    <m/>
    <m/>
    <m/>
    <m/>
    <m/>
    <m/>
    <m/>
    <m/>
    <m/>
    <m/>
    <n v="30"/>
    <n v="40"/>
    <n v="30"/>
    <n v="20"/>
    <n v="5"/>
    <n v="5"/>
    <n v="10"/>
    <m/>
    <m/>
    <m/>
    <m/>
    <m/>
    <m/>
    <m/>
  </r>
  <r>
    <x v="1"/>
    <s v="MWR"/>
    <m/>
    <s v="R23.03 BR01 Tulsa USOC Post production validation"/>
    <s v="CRIS CASH"/>
    <s v="Green - Validation process in progress."/>
    <x v="1"/>
    <s v="Assembler"/>
    <s v="SW-CRIS"/>
    <s v="Ruben Rodriguez "/>
    <s v="Muawiah Qaimari"/>
    <s v="Istiyaqahmed Shaikh"/>
    <x v="2"/>
    <x v="17"/>
    <m/>
    <x v="0"/>
    <n v="80"/>
    <m/>
    <m/>
    <m/>
    <m/>
    <m/>
    <m/>
    <m/>
    <m/>
    <m/>
    <m/>
    <m/>
    <m/>
    <m/>
    <m/>
    <m/>
    <m/>
    <m/>
    <m/>
    <n v="80"/>
    <m/>
    <m/>
    <m/>
    <m/>
    <m/>
    <m/>
    <m/>
    <m/>
    <m/>
    <m/>
    <m/>
    <m/>
    <m/>
    <m/>
    <m/>
  </r>
  <r>
    <x v="0"/>
    <s v="PID"/>
    <m/>
    <s v="CFAS upgrading Connect: Direct to 6.1 secure plus"/>
    <s v="CRIS CASH"/>
    <s v="Green - Impact Analysis in Progress"/>
    <x v="1"/>
    <s v="Assembler"/>
    <s v="SW-CRIS"/>
    <s v="Ruben Rodriguez "/>
    <s v="Muawiah Qaimari"/>
    <s v="Istiyaqahmed Shaikh"/>
    <x v="2"/>
    <x v="14"/>
    <m/>
    <x v="0"/>
    <m/>
    <m/>
    <m/>
    <m/>
    <m/>
    <m/>
    <m/>
    <m/>
    <m/>
    <m/>
    <m/>
    <m/>
    <m/>
    <m/>
    <m/>
    <m/>
    <m/>
    <m/>
    <m/>
    <m/>
    <m/>
    <m/>
    <m/>
    <m/>
    <m/>
    <m/>
    <m/>
    <m/>
    <m/>
    <m/>
    <m/>
    <m/>
    <m/>
    <m/>
    <m/>
  </r>
  <r>
    <x v="0"/>
    <s v="PID"/>
    <m/>
    <s v="CA PPP per line surcharge - Permanent Solution"/>
    <s v="ADR"/>
    <s v="Green - Impact Analysis and Estimation in progress"/>
    <x v="1"/>
    <s v="Cobol, DB2"/>
    <s v="SW-CRIS"/>
    <s v="Ruben Rodriguez "/>
    <s v="Muawiah Qaimari"/>
    <s v="Istiyaqahmed Shaikh"/>
    <x v="2"/>
    <x v="10"/>
    <m/>
    <x v="0"/>
    <m/>
    <m/>
    <m/>
    <m/>
    <m/>
    <m/>
    <m/>
    <m/>
    <m/>
    <m/>
    <m/>
    <m/>
    <m/>
    <m/>
    <m/>
    <m/>
    <m/>
    <m/>
    <m/>
    <m/>
    <m/>
    <m/>
    <m/>
    <m/>
    <m/>
    <m/>
    <m/>
    <m/>
    <m/>
    <m/>
    <m/>
    <m/>
    <m/>
    <m/>
    <m/>
  </r>
  <r>
    <x v="0"/>
    <s v="PID"/>
    <m/>
    <s v="CA PPP per line surcharge - Permanent Solution"/>
    <s v="FSP"/>
    <s v="Green - Impact Analysis and Estimation in progress"/>
    <x v="1"/>
    <s v="Cobol, DB2"/>
    <s v="SW-CRIS"/>
    <s v="Ruben Rodriguez "/>
    <s v="Muawiah Qaimari"/>
    <s v="Istiyaqahmed Shaikh"/>
    <x v="2"/>
    <x v="10"/>
    <m/>
    <x v="0"/>
    <m/>
    <m/>
    <m/>
    <m/>
    <m/>
    <m/>
    <m/>
    <m/>
    <m/>
    <m/>
    <m/>
    <m/>
    <m/>
    <m/>
    <m/>
    <m/>
    <m/>
    <m/>
    <m/>
    <m/>
    <m/>
    <m/>
    <m/>
    <m/>
    <m/>
    <m/>
    <m/>
    <m/>
    <m/>
    <m/>
    <m/>
    <m/>
    <m/>
    <m/>
    <m/>
  </r>
  <r>
    <x v="0"/>
    <s v="PID"/>
    <m/>
    <s v="PMT 505913/PID 411976 TULSA OKLAHOMA MIF MUNICIPAL INSPECTION FEE ( CR812074 )"/>
    <s v="CRIS CASH"/>
    <s v="Green - Estimation Done"/>
    <x v="1"/>
    <s v="Assembler"/>
    <s v="SW-CRIS"/>
    <s v="Ruben Rodriguez "/>
    <s v="Muawiah Qaimari"/>
    <s v="Istiyaqahmed Shaikh"/>
    <x v="2"/>
    <x v="10"/>
    <m/>
    <x v="0"/>
    <n v="920"/>
    <m/>
    <m/>
    <m/>
    <m/>
    <m/>
    <m/>
    <m/>
    <m/>
    <m/>
    <m/>
    <m/>
    <m/>
    <m/>
    <m/>
    <m/>
    <m/>
    <m/>
    <m/>
    <m/>
    <m/>
    <m/>
    <n v="100"/>
    <n v="200"/>
    <n v="220"/>
    <n v="200"/>
    <n v="100"/>
    <n v="100"/>
    <m/>
    <m/>
    <m/>
    <m/>
    <m/>
    <m/>
    <m/>
  </r>
  <r>
    <x v="0"/>
    <s v="PID"/>
    <m/>
    <s v="PMT 505913/PID 411976 TULSA OKLAHOMA MIF MUNICIPAL INSPECTION FEE ( CR812074 )"/>
    <s v="CRIS BCAP"/>
    <s v="Green - Estimation Done"/>
    <x v="1"/>
    <s v="PL1, Assembler"/>
    <s v="SW-CRIS"/>
    <s v="Ruben Rodriguez "/>
    <s v="Muawiah Qaimari"/>
    <s v="Istiyaqahmed Shaikh"/>
    <x v="2"/>
    <x v="10"/>
    <m/>
    <x v="0"/>
    <n v="80"/>
    <m/>
    <m/>
    <m/>
    <m/>
    <m/>
    <m/>
    <m/>
    <m/>
    <m/>
    <m/>
    <m/>
    <m/>
    <m/>
    <m/>
    <m/>
    <m/>
    <m/>
    <m/>
    <m/>
    <m/>
    <m/>
    <n v="10"/>
    <n v="10"/>
    <n v="20"/>
    <n v="20"/>
    <n v="10"/>
    <n v="10"/>
    <m/>
    <m/>
    <m/>
    <m/>
    <m/>
    <m/>
    <m/>
  </r>
  <r>
    <x v="0"/>
    <s v="PID"/>
    <m/>
    <s v="504475, 410147, CR814374_x000a_SecMod SDP SPI Data Non-Compliance SOPs​"/>
    <s v="CRIS SO"/>
    <s v="Yellow - Late Impact OOM request."/>
    <x v="1"/>
    <s v="Cobol, IMS-DB, Assembler"/>
    <s v="SW-CRIS"/>
    <s v="Ruben Rodriguez "/>
    <s v="Muawiah Qaimari"/>
    <s v="Istiyaqahmed Shaikh"/>
    <x v="2"/>
    <x v="16"/>
    <m/>
    <x v="1"/>
    <n v="400"/>
    <m/>
    <m/>
    <m/>
    <m/>
    <m/>
    <m/>
    <m/>
    <m/>
    <m/>
    <m/>
    <m/>
    <m/>
    <m/>
    <m/>
    <m/>
    <m/>
    <m/>
    <m/>
    <m/>
    <n v="100"/>
    <n v="200"/>
    <n v="100"/>
    <m/>
    <m/>
    <m/>
    <m/>
    <m/>
    <m/>
    <m/>
    <m/>
    <m/>
    <m/>
    <m/>
    <m/>
  </r>
  <r>
    <x v="0"/>
    <s v="PID"/>
    <m/>
    <s v="504475, 410147, CR814374_x000a_SecMod SDP SPI Data Non-Compliance SOPs​"/>
    <s v="CRIS RC-RECON"/>
    <s v="Yellow - Late Impact OOM request."/>
    <x v="1"/>
    <s v="Assembler"/>
    <s v="SW-CRIS"/>
    <s v="Ruben Rodriguez "/>
    <s v="Muawiah Qaimari"/>
    <s v="Istiyaqahmed Shaikh"/>
    <x v="2"/>
    <x v="16"/>
    <m/>
    <x v="1"/>
    <n v="400"/>
    <m/>
    <m/>
    <m/>
    <m/>
    <m/>
    <m/>
    <m/>
    <m/>
    <m/>
    <m/>
    <m/>
    <m/>
    <m/>
    <m/>
    <m/>
    <m/>
    <m/>
    <m/>
    <m/>
    <n v="100"/>
    <n v="200"/>
    <n v="100"/>
    <m/>
    <m/>
    <m/>
    <m/>
    <m/>
    <m/>
    <m/>
    <m/>
    <m/>
    <m/>
    <m/>
    <m/>
  </r>
  <r>
    <x v="0"/>
    <s v="PID"/>
    <m/>
    <s v="506942, 413159, CR813876 : IL NPA 618 overlay with NPA 730 for NPA Relief "/>
    <s v="InstaRate"/>
    <s v="Green"/>
    <x v="1"/>
    <s v="Cobol, DB2"/>
    <s v="SW-CRIS"/>
    <s v="Ruben Rodriguez "/>
    <s v="Muawiah Qaimari"/>
    <s v="Istiyaqahmed Shaikh"/>
    <x v="2"/>
    <x v="18"/>
    <m/>
    <x v="0"/>
    <n v="30"/>
    <m/>
    <m/>
    <m/>
    <m/>
    <m/>
    <m/>
    <m/>
    <m/>
    <m/>
    <m/>
    <m/>
    <m/>
    <m/>
    <m/>
    <m/>
    <m/>
    <m/>
    <m/>
    <m/>
    <n v="10"/>
    <n v="10"/>
    <n v="10"/>
    <m/>
    <m/>
    <m/>
    <m/>
    <m/>
    <m/>
    <m/>
    <m/>
    <m/>
    <m/>
    <m/>
    <m/>
  </r>
  <r>
    <x v="1"/>
    <s v="SMB"/>
    <m/>
    <s v="ARG: MCI-PB &amp; ARG: PBD-PB Retirement"/>
    <s v="ADR"/>
    <s v="Green"/>
    <x v="1"/>
    <s v="Cobol, DB2"/>
    <s v="SW-CRIS"/>
    <s v="Ruben Rodriguez "/>
    <s v="Muawiah Qaimari"/>
    <s v="Istiyaqahmed Shaikh"/>
    <x v="2"/>
    <x v="10"/>
    <m/>
    <x v="0"/>
    <n v="260"/>
    <m/>
    <m/>
    <m/>
    <m/>
    <m/>
    <m/>
    <m/>
    <m/>
    <m/>
    <m/>
    <m/>
    <m/>
    <m/>
    <m/>
    <m/>
    <m/>
    <m/>
    <m/>
    <m/>
    <n v="130"/>
    <n v="100"/>
    <n v="30"/>
    <m/>
    <m/>
    <m/>
    <m/>
    <m/>
    <m/>
    <m/>
    <m/>
    <m/>
    <m/>
    <m/>
    <m/>
  </r>
  <r>
    <x v="1"/>
    <s v="MWR"/>
    <n v="1"/>
    <s v="MWR 2027276 : CARAT - support TADA data clean up requests regarding Hive performance issue"/>
    <s v="CARAT"/>
    <m/>
    <x v="0"/>
    <s v="Hadoop, Java"/>
    <s v="CARAT"/>
    <s v="Greg Painter"/>
    <s v="Muawiah Qaimari"/>
    <s v="Ashish Bartwal"/>
    <x v="4"/>
    <x v="19"/>
    <m/>
    <x v="0"/>
    <n v="45"/>
    <m/>
    <m/>
    <m/>
    <m/>
    <m/>
    <m/>
    <m/>
    <m/>
    <m/>
    <m/>
    <m/>
    <m/>
    <m/>
    <m/>
    <m/>
    <m/>
    <m/>
    <n v="15"/>
    <n v="10"/>
    <n v="10"/>
    <n v="10"/>
    <n v="15"/>
    <n v="15"/>
    <n v="15"/>
    <n v="10"/>
    <m/>
    <m/>
    <m/>
    <m/>
    <m/>
    <m/>
    <m/>
    <m/>
    <m/>
  </r>
  <r>
    <x v="1"/>
    <s v="MWR"/>
    <n v="1"/>
    <s v="MWR 2027275 : CARAT - validate and inventory CARAT Mech IDs as provided in e-mail"/>
    <s v="CARAT"/>
    <m/>
    <x v="0"/>
    <s v="Hadoop, Java"/>
    <s v="CARAT"/>
    <s v="Greg Painter"/>
    <s v="Muawiah Qaimari"/>
    <s v="Ashish Bartwal"/>
    <x v="4"/>
    <x v="17"/>
    <m/>
    <x v="0"/>
    <n v="30"/>
    <m/>
    <m/>
    <m/>
    <m/>
    <m/>
    <m/>
    <m/>
    <m/>
    <m/>
    <m/>
    <m/>
    <m/>
    <m/>
    <m/>
    <m/>
    <m/>
    <m/>
    <m/>
    <n v="30"/>
    <m/>
    <m/>
    <m/>
    <m/>
    <m/>
    <m/>
    <m/>
    <m/>
    <m/>
    <m/>
    <m/>
    <m/>
    <m/>
    <m/>
    <m/>
  </r>
  <r>
    <x v="1"/>
    <s v="MWR"/>
    <n v="1"/>
    <s v="MWR 2027274 : CARAT - FIX CVE-2023-24998 for common file upload jar warning"/>
    <s v="CARAT"/>
    <m/>
    <x v="0"/>
    <s v="Hadoop, Java"/>
    <s v="CARAT"/>
    <s v="Greg Painter"/>
    <s v="Muawiah Qaimari"/>
    <s v="Ashish Bartwal"/>
    <x v="4"/>
    <x v="15"/>
    <m/>
    <x v="0"/>
    <n v="80"/>
    <m/>
    <m/>
    <m/>
    <m/>
    <m/>
    <m/>
    <m/>
    <m/>
    <m/>
    <m/>
    <m/>
    <m/>
    <m/>
    <m/>
    <m/>
    <m/>
    <m/>
    <n v="20"/>
    <n v="20"/>
    <n v="20"/>
    <n v="20"/>
    <m/>
    <m/>
    <m/>
    <m/>
    <m/>
    <m/>
    <m/>
    <m/>
    <m/>
    <m/>
    <m/>
    <m/>
    <m/>
  </r>
  <r>
    <x v="0"/>
    <s v="PID"/>
    <n v="5"/>
    <s v="PMT 509967 PID is 414657 CA PPP Long term solution"/>
    <s v="GRP-WB-BPP1"/>
    <m/>
    <x v="1"/>
    <s v="Cobol, DB2"/>
    <s v="WB-BPP1"/>
    <s v="Ruben Rodriguez "/>
    <s v="Muawiah Qaimari"/>
    <s v="Rakesh Koli"/>
    <x v="0"/>
    <x v="10"/>
    <m/>
    <x v="0"/>
    <n v="6950"/>
    <m/>
    <m/>
    <m/>
    <m/>
    <m/>
    <m/>
    <m/>
    <m/>
    <m/>
    <m/>
    <m/>
    <m/>
    <m/>
    <m/>
    <m/>
    <m/>
    <m/>
    <m/>
    <m/>
    <n v="20"/>
    <n v="1080"/>
    <n v="1080"/>
    <n v="1080"/>
    <n v="1080"/>
    <n v="1080"/>
    <n v="1080"/>
    <n v="450"/>
    <m/>
    <m/>
    <m/>
    <m/>
    <m/>
    <m/>
    <m/>
  </r>
  <r>
    <x v="0"/>
    <s v="PID"/>
    <n v="1"/>
    <s v="PMT 509967 PID is 414657 CA PPP Long term solution"/>
    <s v="AGG"/>
    <m/>
    <x v="1"/>
    <s v="Cobol, DB2"/>
    <s v="WB-BPP1"/>
    <s v="Ruben Rodriguez "/>
    <s v="Muawiah Qaimari"/>
    <s v="Rakesh Koli"/>
    <x v="0"/>
    <x v="10"/>
    <m/>
    <x v="1"/>
    <n v="0"/>
    <m/>
    <m/>
    <m/>
    <m/>
    <m/>
    <m/>
    <m/>
    <m/>
    <m/>
    <m/>
    <m/>
    <m/>
    <m/>
    <m/>
    <m/>
    <m/>
    <m/>
    <m/>
    <m/>
    <m/>
    <m/>
    <m/>
    <m/>
    <m/>
    <m/>
    <m/>
    <m/>
    <m/>
    <m/>
    <m/>
    <m/>
    <m/>
    <m/>
    <m/>
  </r>
  <r>
    <x v="1"/>
    <s v="MWR"/>
    <n v="1"/>
    <s v="???? - BBGW migration testing"/>
    <s v="TAX/TAR- MR"/>
    <m/>
    <x v="0"/>
    <s v=".NET"/>
    <s v="Freedom DotNet-MQ"/>
    <s v="Greg Painter"/>
    <s v="Muawiah Qaimari"/>
    <s v="Darsha Naik"/>
    <x v="4"/>
    <x v="22"/>
    <m/>
    <x v="1"/>
    <n v="100"/>
    <m/>
    <m/>
    <m/>
    <m/>
    <m/>
    <m/>
    <m/>
    <m/>
    <m/>
    <m/>
    <m/>
    <m/>
    <m/>
    <m/>
    <m/>
    <m/>
    <m/>
    <m/>
    <m/>
    <m/>
    <m/>
    <m/>
    <m/>
    <m/>
    <m/>
    <m/>
    <m/>
    <m/>
    <m/>
    <m/>
    <m/>
    <m/>
    <m/>
    <m/>
  </r>
  <r>
    <x v="1"/>
    <s v="SMB"/>
    <n v="1"/>
    <s v="2022982 - Tax/Tar - Update GEO Code for SARDIS sales tax increase from 0% to 5%"/>
    <s v="TAX/TAR- MR"/>
    <m/>
    <x v="0"/>
    <s v=".NET"/>
    <s v="Freedom DotNet-MQ"/>
    <s v="Greg Painter"/>
    <s v="Muawiah Qaimari"/>
    <s v="Darsha Naik"/>
    <x v="4"/>
    <x v="8"/>
    <m/>
    <x v="1"/>
    <n v="140"/>
    <m/>
    <m/>
    <m/>
    <m/>
    <m/>
    <m/>
    <m/>
    <m/>
    <m/>
    <m/>
    <m/>
    <m/>
    <m/>
    <m/>
    <m/>
    <m/>
    <m/>
    <m/>
    <m/>
    <m/>
    <n v="140"/>
    <m/>
    <m/>
    <m/>
    <m/>
    <m/>
    <m/>
    <m/>
    <m/>
    <m/>
    <m/>
    <m/>
    <m/>
    <m/>
  </r>
  <r>
    <x v="1"/>
    <s v="Mech ID/Password CRs"/>
    <n v="1"/>
    <s v="New Mechids change"/>
    <s v="CODB"/>
    <m/>
    <x v="0"/>
    <s v=".NET"/>
    <s v="Freedom DotNet-MQ"/>
    <s v="Greg Painter"/>
    <s v="Muawiah Qaimari"/>
    <s v="Darsha Naik"/>
    <x v="4"/>
    <x v="8"/>
    <m/>
    <x v="1"/>
    <n v="70"/>
    <m/>
    <m/>
    <m/>
    <m/>
    <m/>
    <m/>
    <m/>
    <m/>
    <m/>
    <m/>
    <m/>
    <m/>
    <m/>
    <m/>
    <m/>
    <m/>
    <m/>
    <m/>
    <m/>
    <m/>
    <m/>
    <m/>
    <m/>
    <m/>
    <m/>
    <m/>
    <m/>
    <m/>
    <m/>
    <m/>
    <m/>
    <m/>
    <m/>
    <m/>
  </r>
  <r>
    <x v="1"/>
    <s v="Mech ID/Password CRs"/>
    <n v="1"/>
    <s v="New Mechids change"/>
    <s v="Usg-Mgmt GUIs"/>
    <m/>
    <x v="0"/>
    <s v=".NET"/>
    <s v="Freedom DotNet-MQ"/>
    <s v="Greg Painter"/>
    <s v="Muawiah Qaimari"/>
    <s v="Darsha Naik"/>
    <x v="4"/>
    <x v="8"/>
    <m/>
    <x v="1"/>
    <n v="70"/>
    <m/>
    <m/>
    <m/>
    <m/>
    <m/>
    <m/>
    <m/>
    <m/>
    <m/>
    <m/>
    <m/>
    <m/>
    <m/>
    <m/>
    <m/>
    <m/>
    <m/>
    <m/>
    <m/>
    <m/>
    <m/>
    <m/>
    <m/>
    <m/>
    <m/>
    <m/>
    <m/>
    <m/>
    <m/>
    <m/>
    <m/>
    <m/>
    <m/>
    <m/>
  </r>
  <r>
    <x v="1"/>
    <s v="Mech ID/Password CRs"/>
    <n v="1"/>
    <s v="New Mechids change"/>
    <s v="CRIS-BPRD GUIs"/>
    <m/>
    <x v="0"/>
    <s v=".NET"/>
    <s v="Freedom DotNet-MQ"/>
    <s v="Greg Painter"/>
    <s v="Muawiah Qaimari"/>
    <s v="Darsha Naik"/>
    <x v="4"/>
    <x v="8"/>
    <m/>
    <x v="1"/>
    <n v="140"/>
    <m/>
    <m/>
    <m/>
    <m/>
    <m/>
    <m/>
    <m/>
    <m/>
    <m/>
    <m/>
    <m/>
    <m/>
    <m/>
    <m/>
    <m/>
    <m/>
    <m/>
    <m/>
    <m/>
    <m/>
    <m/>
    <m/>
    <m/>
    <m/>
    <m/>
    <m/>
    <m/>
    <m/>
    <m/>
    <m/>
    <m/>
    <m/>
    <m/>
    <m/>
  </r>
  <r>
    <x v="0"/>
    <s v="PID"/>
    <n v="1"/>
    <s v="PMT 509967 PID is 414657 CA PPP Long term solution"/>
    <s v="CR"/>
    <m/>
    <x v="1"/>
    <s v="Cobol, DB2"/>
    <s v="WB-BPP1"/>
    <s v="Ruben Rodriguez "/>
    <s v="Muawiah Qaimari"/>
    <s v="Rakesh Koli"/>
    <x v="0"/>
    <x v="10"/>
    <m/>
    <x v="1"/>
    <n v="0"/>
    <m/>
    <m/>
    <m/>
    <m/>
    <m/>
    <m/>
    <m/>
    <m/>
    <m/>
    <m/>
    <m/>
    <m/>
    <m/>
    <m/>
    <m/>
    <m/>
    <m/>
    <m/>
    <m/>
    <m/>
    <m/>
    <m/>
    <m/>
    <m/>
    <m/>
    <m/>
    <m/>
    <m/>
    <m/>
    <m/>
    <m/>
    <m/>
    <m/>
    <m/>
  </r>
  <r>
    <x v="0"/>
    <s v="PID"/>
    <n v="1"/>
    <s v="PMT 509967 PID is 414657 CA PPP Long term solution"/>
    <s v="BDI"/>
    <m/>
    <x v="1"/>
    <s v="Cobol, DB2"/>
    <s v="WB-BPP1"/>
    <s v="Ruben Rodriguez "/>
    <s v="Muawiah Qaimari"/>
    <s v="Rakesh Koli"/>
    <x v="0"/>
    <x v="10"/>
    <m/>
    <x v="1"/>
    <n v="0"/>
    <m/>
    <m/>
    <m/>
    <m/>
    <m/>
    <m/>
    <m/>
    <m/>
    <m/>
    <m/>
    <m/>
    <m/>
    <m/>
    <m/>
    <m/>
    <m/>
    <m/>
    <m/>
    <m/>
    <m/>
    <m/>
    <m/>
    <m/>
    <m/>
    <m/>
    <m/>
    <m/>
    <m/>
    <m/>
    <m/>
    <m/>
    <m/>
    <m/>
    <m/>
  </r>
  <r>
    <x v="0"/>
    <s v="PID"/>
    <n v="1"/>
    <s v="PMT 509967 PID is 414657 CA PPP Long term solution"/>
    <s v="SD/SU"/>
    <m/>
    <x v="1"/>
    <s v="Cobol, DB2"/>
    <s v="WB-BPP1"/>
    <s v="Ruben Rodriguez "/>
    <s v="Muawiah Qaimari"/>
    <s v="Rakesh Koli"/>
    <x v="0"/>
    <x v="10"/>
    <m/>
    <x v="1"/>
    <n v="0"/>
    <m/>
    <m/>
    <m/>
    <m/>
    <m/>
    <m/>
    <m/>
    <m/>
    <m/>
    <m/>
    <m/>
    <m/>
    <m/>
    <m/>
    <m/>
    <m/>
    <m/>
    <m/>
    <m/>
    <m/>
    <m/>
    <m/>
    <m/>
    <m/>
    <m/>
    <m/>
    <m/>
    <m/>
    <m/>
    <m/>
    <m/>
    <m/>
    <m/>
    <m/>
  </r>
  <r>
    <x v="1"/>
    <s v="SMB"/>
    <n v="1"/>
    <s v="Windows 11 Release 22H2 certification"/>
    <s v="RTM"/>
    <s v="MR"/>
    <x v="1"/>
    <s v="Cobol, DB2"/>
    <s v="WB-BPP1"/>
    <s v="Ruben Rodriguez "/>
    <s v="Muawiah Qaimari"/>
    <s v="Rakesh Koli"/>
    <x v="0"/>
    <x v="14"/>
    <m/>
    <x v="0"/>
    <n v="55"/>
    <m/>
    <m/>
    <m/>
    <m/>
    <m/>
    <m/>
    <m/>
    <m/>
    <m/>
    <m/>
    <m/>
    <m/>
    <m/>
    <m/>
    <m/>
    <m/>
    <m/>
    <m/>
    <n v="20"/>
    <n v="35"/>
    <m/>
    <m/>
    <m/>
    <m/>
    <m/>
    <m/>
    <m/>
    <m/>
    <m/>
    <m/>
    <m/>
    <m/>
    <m/>
    <m/>
  </r>
  <r>
    <x v="1"/>
    <s v="SMB"/>
    <n v="1"/>
    <s v="Windows 11 Release 22H2 certification"/>
    <s v="SD/SU"/>
    <s v="MR"/>
    <x v="1"/>
    <s v="Cobol, DB2"/>
    <s v="WB-BPP1"/>
    <s v="Ruben Rodriguez "/>
    <s v="Muawiah Qaimari"/>
    <s v="Rakesh Koli"/>
    <x v="0"/>
    <x v="14"/>
    <m/>
    <x v="0"/>
    <n v="55"/>
    <m/>
    <m/>
    <m/>
    <m/>
    <m/>
    <m/>
    <m/>
    <m/>
    <m/>
    <m/>
    <m/>
    <m/>
    <m/>
    <m/>
    <m/>
    <m/>
    <m/>
    <m/>
    <n v="20"/>
    <n v="35"/>
    <m/>
    <m/>
    <m/>
    <m/>
    <m/>
    <m/>
    <m/>
    <m/>
    <m/>
    <m/>
    <m/>
    <m/>
    <m/>
    <m/>
  </r>
  <r>
    <x v="1"/>
    <s v="SMB"/>
    <n v="1"/>
    <s v="Windows 11 Release 22H2 certification"/>
    <s v="TCAM"/>
    <s v="MR"/>
    <x v="1"/>
    <s v="Cobol, DB2"/>
    <s v="SALES"/>
    <s v="Ruben Rodriguez "/>
    <s v="Muawiah Qaimari"/>
    <s v="Swapnil Patil"/>
    <x v="0"/>
    <x v="14"/>
    <m/>
    <x v="0"/>
    <n v="55"/>
    <m/>
    <m/>
    <m/>
    <m/>
    <m/>
    <m/>
    <m/>
    <m/>
    <m/>
    <m/>
    <m/>
    <m/>
    <m/>
    <m/>
    <m/>
    <m/>
    <m/>
    <m/>
    <n v="30"/>
    <n v="25"/>
    <m/>
    <m/>
    <m/>
    <m/>
    <m/>
    <m/>
    <m/>
    <m/>
    <m/>
    <m/>
    <m/>
    <m/>
    <m/>
    <m/>
  </r>
  <r>
    <x v="1"/>
    <s v="SMB"/>
    <n v="1"/>
    <s v="Windows 11 Release 22H2 certification"/>
    <s v="AMI/MAP"/>
    <s v="MR"/>
    <x v="1"/>
    <s v="COBOL, Teradata"/>
    <s v="SALES"/>
    <s v="Ruben Rodriguez "/>
    <s v="Muawiah Qaimari"/>
    <s v="Swapnil Patil"/>
    <x v="0"/>
    <x v="14"/>
    <m/>
    <x v="0"/>
    <n v="55"/>
    <m/>
    <m/>
    <m/>
    <m/>
    <m/>
    <m/>
    <m/>
    <m/>
    <m/>
    <m/>
    <m/>
    <m/>
    <m/>
    <m/>
    <m/>
    <m/>
    <m/>
    <m/>
    <n v="30"/>
    <n v="25"/>
    <m/>
    <m/>
    <m/>
    <m/>
    <m/>
    <m/>
    <m/>
    <m/>
    <m/>
    <m/>
    <m/>
    <m/>
    <m/>
    <m/>
  </r>
  <r>
    <x v="1"/>
    <s v="SMB"/>
    <n v="1"/>
    <s v="SMB 2028777 : Description: CASH - Windows 11 22H2 certification"/>
    <s v="CASHWeb"/>
    <s v="Completed."/>
    <x v="0"/>
    <s v="Java"/>
    <s v="Freedom Java Apps"/>
    <s v="Greg Painter"/>
    <s v="Muawiah Qaimari"/>
    <s v="Ashish Bartwal"/>
    <x v="4"/>
    <x v="17"/>
    <m/>
    <x v="0"/>
    <n v="30"/>
    <m/>
    <m/>
    <m/>
    <m/>
    <m/>
    <m/>
    <m/>
    <m/>
    <m/>
    <m/>
    <m/>
    <m/>
    <m/>
    <m/>
    <m/>
    <m/>
    <m/>
    <m/>
    <n v="30"/>
    <m/>
    <m/>
    <m/>
    <m/>
    <m/>
    <m/>
    <m/>
    <m/>
    <m/>
    <m/>
    <m/>
    <m/>
    <m/>
    <m/>
    <m/>
  </r>
  <r>
    <x v="1"/>
    <s v="SMB"/>
    <n v="1"/>
    <s v="SMB 2028776 : Description: CMRS - Windows 11 22H2 certification"/>
    <s v="CMRS"/>
    <s v="Completed."/>
    <x v="0"/>
    <s v="Java"/>
    <s v="Freedom Java Apps"/>
    <s v="Greg Painter"/>
    <s v="Muawiah Qaimari"/>
    <s v="Ashish Bartwal"/>
    <x v="4"/>
    <x v="17"/>
    <m/>
    <x v="0"/>
    <n v="20"/>
    <m/>
    <m/>
    <m/>
    <m/>
    <m/>
    <m/>
    <m/>
    <m/>
    <m/>
    <m/>
    <m/>
    <m/>
    <m/>
    <m/>
    <m/>
    <m/>
    <m/>
    <m/>
    <n v="20"/>
    <m/>
    <m/>
    <m/>
    <m/>
    <m/>
    <m/>
    <m/>
    <m/>
    <m/>
    <m/>
    <m/>
    <m/>
    <m/>
    <m/>
    <m/>
  </r>
  <r>
    <x v="1"/>
    <s v="SMB"/>
    <n v="1"/>
    <s v="SMB 2028781 : Description: OLCM SE - Windows 11 22H2 certification"/>
    <s v="OMS - SE"/>
    <s v="Completed."/>
    <x v="0"/>
    <s v="Java"/>
    <s v="Freedom Java Apps"/>
    <s v="Greg Painter"/>
    <s v="Muawiah Qaimari"/>
    <s v="Ashish Bartwal"/>
    <x v="4"/>
    <x v="14"/>
    <m/>
    <x v="0"/>
    <n v="20"/>
    <m/>
    <m/>
    <m/>
    <m/>
    <m/>
    <m/>
    <m/>
    <m/>
    <m/>
    <m/>
    <m/>
    <m/>
    <m/>
    <m/>
    <m/>
    <m/>
    <m/>
    <m/>
    <m/>
    <n v="20"/>
    <m/>
    <m/>
    <m/>
    <m/>
    <m/>
    <m/>
    <m/>
    <m/>
    <m/>
    <m/>
    <m/>
    <m/>
    <m/>
    <m/>
  </r>
  <r>
    <x v="1"/>
    <s v="SMB"/>
    <n v="1"/>
    <s v="SMB 2028782 : Description: LECSIS - Windows 11 22H2 certification"/>
    <s v="LECSIS"/>
    <s v="On Track"/>
    <x v="0"/>
    <s v="SmallTalk, Gemstone"/>
    <s v="Freedom Java Apps"/>
    <s v="Greg Painter"/>
    <s v="Muawiah Qaimari"/>
    <s v="Ashish Bartwal"/>
    <x v="4"/>
    <x v="15"/>
    <m/>
    <x v="0"/>
    <n v="20"/>
    <m/>
    <m/>
    <m/>
    <m/>
    <m/>
    <m/>
    <m/>
    <m/>
    <m/>
    <m/>
    <m/>
    <m/>
    <m/>
    <m/>
    <m/>
    <m/>
    <m/>
    <m/>
    <m/>
    <m/>
    <n v="20"/>
    <m/>
    <m/>
    <m/>
    <m/>
    <m/>
    <m/>
    <m/>
    <m/>
    <m/>
    <m/>
    <m/>
    <m/>
    <m/>
  </r>
  <r>
    <x v="0"/>
    <s v="PID"/>
    <m/>
    <s v="PMT 509967 PID is 414657 CA PPP Long term solution"/>
    <s v="EM"/>
    <m/>
    <x v="1"/>
    <s v="Cobol, DB2"/>
    <s v="WB-SAMW"/>
    <s v="Ruben Rodriguez "/>
    <s v="Muawiah Qaimari"/>
    <s v="Swapnil Patil"/>
    <x v="0"/>
    <x v="10"/>
    <m/>
    <x v="0"/>
    <n v="620"/>
    <m/>
    <m/>
    <m/>
    <m/>
    <m/>
    <m/>
    <m/>
    <m/>
    <m/>
    <m/>
    <m/>
    <m/>
    <m/>
    <m/>
    <m/>
    <m/>
    <m/>
    <m/>
    <m/>
    <m/>
    <n v="100"/>
    <n v="150"/>
    <n v="150"/>
    <n v="150"/>
    <n v="20"/>
    <n v="20"/>
    <n v="30"/>
    <m/>
    <m/>
    <m/>
    <m/>
    <m/>
    <m/>
    <m/>
  </r>
  <r>
    <x v="1"/>
    <s v="SMB"/>
    <n v="1"/>
    <s v="SMB 2029682 : Description - CASH Web - Change Security Service interface with Security Application by removing jar (axis2-kernel-1.4.1.jar) and using a webservice"/>
    <s v="CASHWeb"/>
    <s v="On Track"/>
    <x v="0"/>
    <s v="Java"/>
    <s v="Freedom Java Apps"/>
    <s v="Greg Painter"/>
    <s v="Muawiah Qaimari"/>
    <s v="Ashish Bartwal"/>
    <x v="4"/>
    <x v="18"/>
    <m/>
    <x v="0"/>
    <n v="250"/>
    <m/>
    <m/>
    <m/>
    <m/>
    <m/>
    <m/>
    <m/>
    <m/>
    <m/>
    <m/>
    <m/>
    <m/>
    <m/>
    <m/>
    <m/>
    <m/>
    <m/>
    <m/>
    <n v="40"/>
    <n v="40"/>
    <n v="70"/>
    <n v="100"/>
    <m/>
    <m/>
    <m/>
    <m/>
    <m/>
    <m/>
    <m/>
    <m/>
    <m/>
    <m/>
    <m/>
    <m/>
  </r>
  <r>
    <x v="1"/>
    <s v="MWR"/>
    <n v="1"/>
    <s v="MWR - 2028895 : Description: CARAT - Microsoft Windows 11 Release 22H2"/>
    <s v="CARAT"/>
    <m/>
    <x v="0"/>
    <s v="Hadoop, Java"/>
    <s v="CARAT"/>
    <s v="Greg Painter"/>
    <s v="Muawiah Qaimari"/>
    <s v="Ashish Bartwal"/>
    <x v="4"/>
    <x v="14"/>
    <m/>
    <x v="0"/>
    <n v="40"/>
    <m/>
    <m/>
    <m/>
    <m/>
    <m/>
    <m/>
    <m/>
    <m/>
    <m/>
    <m/>
    <m/>
    <m/>
    <m/>
    <m/>
    <m/>
    <m/>
    <m/>
    <m/>
    <n v="20"/>
    <n v="20"/>
    <m/>
    <m/>
    <m/>
    <m/>
    <m/>
    <m/>
    <m/>
    <m/>
    <m/>
    <m/>
    <m/>
    <m/>
    <m/>
    <m/>
  </r>
  <r>
    <x v="1"/>
    <s v="MWR"/>
    <n v="1"/>
    <s v="MWR - 2030760  : Description: CRIS BPRD GUIS’ CD certificate renewal"/>
    <s v="CRIS-BPRD GUIs"/>
    <m/>
    <x v="0"/>
    <s v=".NET"/>
    <s v="Freedom DotNet-MQ"/>
    <s v="Greg Painter"/>
    <s v="Muawiah Qaimari"/>
    <s v="Darsha Naik"/>
    <x v="4"/>
    <x v="14"/>
    <m/>
    <x v="0"/>
    <n v="50"/>
    <m/>
    <m/>
    <m/>
    <m/>
    <m/>
    <m/>
    <m/>
    <m/>
    <m/>
    <m/>
    <m/>
    <m/>
    <m/>
    <m/>
    <m/>
    <m/>
    <m/>
    <m/>
    <n v="50"/>
    <m/>
    <m/>
    <m/>
    <m/>
    <m/>
    <m/>
    <m/>
    <m/>
    <m/>
    <m/>
    <m/>
    <m/>
    <m/>
    <m/>
    <m/>
  </r>
  <r>
    <x v="1"/>
    <s v="SMB"/>
    <n v="1"/>
    <s v="SMB 2028777 : Description: CASH - Windows 11 22H2 certification"/>
    <s v="CASH"/>
    <s v="On Track"/>
    <x v="0"/>
    <s v=".NET"/>
    <s v="Freedom DotNet-MQ"/>
    <s v="Greg Painter"/>
    <s v="Muawiah Qaimari"/>
    <s v="Darsha Naik"/>
    <x v="4"/>
    <x v="14"/>
    <m/>
    <x v="0"/>
    <n v="60"/>
    <m/>
    <m/>
    <m/>
    <m/>
    <m/>
    <m/>
    <m/>
    <m/>
    <m/>
    <m/>
    <m/>
    <m/>
    <m/>
    <m/>
    <m/>
    <m/>
    <m/>
    <m/>
    <n v="60"/>
    <m/>
    <m/>
    <m/>
    <m/>
    <m/>
    <m/>
    <m/>
    <m/>
    <m/>
    <m/>
    <m/>
    <m/>
    <m/>
    <m/>
    <m/>
  </r>
  <r>
    <x v="1"/>
    <s v="SMB"/>
    <n v="1"/>
    <s v="2028785 Description: Windows 11 22H2 certification"/>
    <s v="CRIS ASBS"/>
    <s v="On Track"/>
    <x v="0"/>
    <s v=".NET"/>
    <s v="Freedom DotNet-MQ"/>
    <s v="Greg Painter"/>
    <s v="Muawiah Qaimari"/>
    <s v="Darsha Naik"/>
    <x v="4"/>
    <x v="14"/>
    <m/>
    <x v="0"/>
    <n v="90"/>
    <m/>
    <m/>
    <m/>
    <m/>
    <m/>
    <m/>
    <m/>
    <m/>
    <m/>
    <m/>
    <m/>
    <m/>
    <m/>
    <m/>
    <m/>
    <m/>
    <m/>
    <m/>
    <m/>
    <n v="70"/>
    <m/>
    <m/>
    <m/>
    <m/>
    <m/>
    <m/>
    <m/>
    <m/>
    <m/>
    <m/>
    <m/>
    <m/>
    <m/>
    <m/>
  </r>
  <r>
    <x v="1"/>
    <s v="SMB"/>
    <n v="1"/>
    <s v="2028786 Description: Windows 11 22H2 certification "/>
    <s v="CRIS-BPRD GUIs"/>
    <s v="On Track"/>
    <x v="0"/>
    <s v=".NET"/>
    <s v="Freedom DotNet-MQ"/>
    <s v="Greg Painter"/>
    <s v="Muawiah Qaimari"/>
    <s v="Darsha Naik"/>
    <x v="4"/>
    <x v="14"/>
    <m/>
    <x v="0"/>
    <n v="90"/>
    <m/>
    <m/>
    <m/>
    <m/>
    <m/>
    <m/>
    <m/>
    <m/>
    <m/>
    <m/>
    <m/>
    <m/>
    <m/>
    <m/>
    <m/>
    <m/>
    <m/>
    <m/>
    <m/>
    <n v="90"/>
    <m/>
    <m/>
    <m/>
    <m/>
    <m/>
    <m/>
    <m/>
    <m/>
    <m/>
    <m/>
    <m/>
    <m/>
    <m/>
    <m/>
  </r>
  <r>
    <x v="1"/>
    <s v="SMB"/>
    <n v="1"/>
    <s v="2028787 Description:Windows 11 22H2 certification "/>
    <s v="Usg-Mgmt GUIs"/>
    <s v="On Track"/>
    <x v="0"/>
    <s v=".NET"/>
    <s v="Freedom DotNet-MQ"/>
    <s v="Greg Painter"/>
    <s v="Muawiah Qaimari"/>
    <s v="Darsha Naik"/>
    <x v="4"/>
    <x v="15"/>
    <m/>
    <x v="0"/>
    <n v="160"/>
    <m/>
    <m/>
    <m/>
    <m/>
    <m/>
    <m/>
    <m/>
    <m/>
    <m/>
    <m/>
    <m/>
    <m/>
    <m/>
    <m/>
    <m/>
    <m/>
    <m/>
    <m/>
    <m/>
    <m/>
    <n v="160"/>
    <m/>
    <m/>
    <m/>
    <m/>
    <m/>
    <m/>
    <m/>
    <m/>
    <m/>
    <m/>
    <m/>
    <m/>
    <m/>
  </r>
  <r>
    <x v="1"/>
    <s v="SMB"/>
    <n v="1"/>
    <s v="2028788 Description: Windows 11 22H2 certification"/>
    <s v="TAX/TAR- MR"/>
    <s v="On Track"/>
    <x v="0"/>
    <s v=".NET"/>
    <s v="Freedom DotNet-MQ"/>
    <s v="Greg Painter"/>
    <s v="Muawiah Qaimari"/>
    <s v="Darsha Naik"/>
    <x v="4"/>
    <x v="15"/>
    <m/>
    <x v="0"/>
    <n v="90"/>
    <m/>
    <m/>
    <m/>
    <m/>
    <m/>
    <m/>
    <m/>
    <m/>
    <m/>
    <m/>
    <m/>
    <m/>
    <m/>
    <m/>
    <m/>
    <m/>
    <m/>
    <m/>
    <m/>
    <m/>
    <n v="90"/>
    <m/>
    <m/>
    <m/>
    <m/>
    <m/>
    <m/>
    <m/>
    <m/>
    <m/>
    <m/>
    <m/>
    <m/>
    <m/>
  </r>
  <r>
    <x v="1"/>
    <s v="SMB"/>
    <n v="1"/>
    <s v="Windows 11 22H2 certification "/>
    <s v="USOC Browser"/>
    <s v="On Track"/>
    <x v="0"/>
    <s v=".NET"/>
    <s v="Freedom DotNet-MQ"/>
    <s v="Greg Painter"/>
    <s v="Muawiah Qaimari"/>
    <s v="Darsha Naik"/>
    <x v="4"/>
    <x v="15"/>
    <m/>
    <x v="0"/>
    <n v="70"/>
    <m/>
    <m/>
    <m/>
    <m/>
    <m/>
    <m/>
    <m/>
    <m/>
    <m/>
    <m/>
    <m/>
    <m/>
    <m/>
    <m/>
    <m/>
    <m/>
    <m/>
    <m/>
    <m/>
    <m/>
    <n v="70"/>
    <m/>
    <m/>
    <m/>
    <m/>
    <m/>
    <m/>
    <m/>
    <m/>
    <m/>
    <m/>
    <m/>
    <m/>
    <m/>
  </r>
  <r>
    <x v="1"/>
    <s v="MWR"/>
    <n v="1"/>
    <s v="MWR - 2028896 : Windows 11 22H2 certification"/>
    <s v="MOSS"/>
    <m/>
    <x v="0"/>
    <s v=".NET, VC++"/>
    <s v="MOSS"/>
    <s v="Greg Painter"/>
    <s v="Muawiah Qaimari"/>
    <s v="Darsha Naik "/>
    <x v="4"/>
    <x v="18"/>
    <m/>
    <x v="0"/>
    <n v="100"/>
    <m/>
    <m/>
    <m/>
    <m/>
    <m/>
    <m/>
    <m/>
    <m/>
    <m/>
    <m/>
    <m/>
    <m/>
    <m/>
    <m/>
    <m/>
    <m/>
    <m/>
    <m/>
    <m/>
    <m/>
    <m/>
    <n v="100"/>
    <m/>
    <m/>
    <m/>
    <m/>
    <m/>
    <m/>
    <m/>
    <m/>
    <m/>
    <m/>
    <m/>
    <m/>
  </r>
  <r>
    <x v="0"/>
    <s v="PID"/>
    <m/>
    <s v="PID 413010 Telco MW Biller Enhance 911 Data for Reporting"/>
    <s v="OPNS"/>
    <s v="late commit"/>
    <x v="1"/>
    <s v="Cobol"/>
    <s v="MW-MF-JULIE"/>
    <s v="Ruben Rodriguez "/>
    <s v="Muawiah Qaimari"/>
    <s v="Lalit Bhagwat"/>
    <x v="1"/>
    <x v="18"/>
    <m/>
    <x v="0"/>
    <n v="179"/>
    <m/>
    <m/>
    <m/>
    <m/>
    <m/>
    <m/>
    <m/>
    <m/>
    <m/>
    <m/>
    <m/>
    <m/>
    <m/>
    <m/>
    <m/>
    <m/>
    <m/>
    <m/>
    <n v="10"/>
    <n v="100"/>
    <n v="60"/>
    <n v="9"/>
    <m/>
    <m/>
    <m/>
    <m/>
    <m/>
    <m/>
    <m/>
    <m/>
    <m/>
    <m/>
    <m/>
    <m/>
  </r>
  <r>
    <x v="1"/>
    <s v="MWR"/>
    <n v="1"/>
    <s v="MWR 2031524 - Description : CMRS - Golden Image Upgrade"/>
    <s v="CMRS"/>
    <m/>
    <x v="0"/>
    <s v="Java"/>
    <s v="Freedom Java Apps"/>
    <s v="Greg Painter"/>
    <s v="Muawiah Qaimari"/>
    <s v="Ashish Bartwal"/>
    <x v="4"/>
    <x v="17"/>
    <m/>
    <x v="0"/>
    <n v="40"/>
    <m/>
    <m/>
    <m/>
    <m/>
    <m/>
    <m/>
    <m/>
    <m/>
    <m/>
    <m/>
    <m/>
    <m/>
    <m/>
    <m/>
    <m/>
    <m/>
    <m/>
    <m/>
    <n v="40"/>
    <m/>
    <m/>
    <m/>
    <m/>
    <m/>
    <m/>
    <m/>
    <m/>
    <m/>
    <m/>
    <m/>
    <m/>
    <m/>
    <m/>
    <m/>
  </r>
  <r>
    <x v="1"/>
    <s v="MWR"/>
    <n v="1"/>
    <s v="MWR 2031523 - Description : CASH - Golden Image Upgrade"/>
    <s v="CASHWeb"/>
    <m/>
    <x v="0"/>
    <s v="Java"/>
    <s v="Freedom Java Apps"/>
    <s v="Greg Painter"/>
    <s v="Muawiah Qaimari"/>
    <s v="Ashish Bartwal"/>
    <x v="4"/>
    <x v="17"/>
    <m/>
    <x v="0"/>
    <n v="40"/>
    <m/>
    <m/>
    <m/>
    <m/>
    <m/>
    <m/>
    <m/>
    <m/>
    <m/>
    <m/>
    <m/>
    <m/>
    <m/>
    <m/>
    <m/>
    <m/>
    <m/>
    <m/>
    <n v="40"/>
    <m/>
    <m/>
    <m/>
    <m/>
    <m/>
    <m/>
    <m/>
    <m/>
    <m/>
    <m/>
    <m/>
    <m/>
    <m/>
    <m/>
    <m/>
  </r>
  <r>
    <x v="0"/>
    <s v="PID"/>
    <n v="1"/>
    <s v="PID - 414447 : FL NPA 305/786 Overlay with 645"/>
    <s v="CBS BVA BPM"/>
    <s v="On Track"/>
    <x v="0"/>
    <s v="Java, Weblogic"/>
    <s v="CBS-ATTCRM-SBS"/>
    <s v="James Koernig"/>
    <s v="Christine Moretti"/>
    <s v="Ravinder Kumar"/>
    <x v="4"/>
    <x v="18"/>
    <m/>
    <x v="0"/>
    <n v="176"/>
    <m/>
    <m/>
    <m/>
    <m/>
    <m/>
    <m/>
    <m/>
    <m/>
    <m/>
    <m/>
    <m/>
    <m/>
    <m/>
    <m/>
    <m/>
    <m/>
    <m/>
    <m/>
    <m/>
    <n v="90"/>
    <n v="86"/>
    <m/>
    <m/>
    <m/>
    <m/>
    <m/>
    <m/>
    <m/>
    <m/>
    <m/>
    <m/>
    <m/>
    <m/>
    <m/>
  </r>
  <r>
    <x v="0"/>
    <s v="PID"/>
    <n v="1"/>
    <s v="PID - 413569 : FL 904 Overlay with 324"/>
    <s v="CBS BVA BPM"/>
    <m/>
    <x v="0"/>
    <s v="Java, Weblogic"/>
    <s v="CBS-ATTCRM-SBS"/>
    <s v="James Koernig"/>
    <s v="Christine Moretti"/>
    <s v="Ravinder Kumar"/>
    <x v="4"/>
    <x v="10"/>
    <m/>
    <x v="0"/>
    <n v="176"/>
    <m/>
    <m/>
    <m/>
    <m/>
    <m/>
    <m/>
    <m/>
    <m/>
    <m/>
    <m/>
    <m/>
    <m/>
    <m/>
    <m/>
    <m/>
    <m/>
    <m/>
    <m/>
    <m/>
    <m/>
    <m/>
    <m/>
    <m/>
    <m/>
    <m/>
    <n v="90"/>
    <n v="86"/>
    <m/>
    <m/>
    <m/>
    <m/>
    <m/>
    <m/>
    <m/>
  </r>
  <r>
    <x v="1"/>
    <s v="MWR"/>
    <n v="1"/>
    <s v="MWR 2031801: QQ-SBS - Windows 11 22H2 Certification"/>
    <s v="QuickQuote SBS"/>
    <m/>
    <x v="0"/>
    <s v=".NET"/>
    <s v="CBS-ATTCRM-SBS"/>
    <s v="James Koernig"/>
    <s v="Christine Moretti"/>
    <s v="Ravinder Kumar"/>
    <x v="4"/>
    <x v="14"/>
    <m/>
    <x v="0"/>
    <n v="10"/>
    <m/>
    <m/>
    <m/>
    <m/>
    <m/>
    <m/>
    <m/>
    <m/>
    <m/>
    <m/>
    <m/>
    <m/>
    <m/>
    <m/>
    <m/>
    <m/>
    <m/>
    <m/>
    <m/>
    <n v="10"/>
    <m/>
    <m/>
    <m/>
    <m/>
    <m/>
    <m/>
    <m/>
    <m/>
    <m/>
    <m/>
    <m/>
    <m/>
    <m/>
    <m/>
  </r>
  <r>
    <x v="1"/>
    <s v="MWR"/>
    <n v="1"/>
    <s v="MWR 2033224: ATTM CRM - Windows 11 22H2 Certification"/>
    <s v="ATTM CRM"/>
    <m/>
    <x v="0"/>
    <s v="Java"/>
    <s v="CBS-ATTCRM-SBS"/>
    <s v="James Radtke"/>
    <s v="Christine Moretti"/>
    <s v="Ravinder Kumar"/>
    <x v="4"/>
    <x v="14"/>
    <m/>
    <x v="0"/>
    <n v="10"/>
    <m/>
    <m/>
    <m/>
    <m/>
    <m/>
    <m/>
    <m/>
    <m/>
    <m/>
    <m/>
    <m/>
    <m/>
    <m/>
    <m/>
    <m/>
    <m/>
    <m/>
    <m/>
    <m/>
    <n v="10"/>
    <m/>
    <m/>
    <m/>
    <m/>
    <m/>
    <m/>
    <m/>
    <m/>
    <m/>
    <m/>
    <m/>
    <m/>
    <m/>
    <m/>
  </r>
  <r>
    <x v="1"/>
    <s v="MWR"/>
    <n v="1"/>
    <s v="MWR 2035648 : QQ-SBS - ADO Upgrade"/>
    <s v="QuickQuote SBS"/>
    <m/>
    <x v="0"/>
    <s v=".NET"/>
    <s v="CBS-ATTCRM-SBS"/>
    <s v="James Koernig"/>
    <s v="Christine Moretti"/>
    <s v="Ravinder Kumar"/>
    <x v="4"/>
    <x v="14"/>
    <m/>
    <x v="0"/>
    <n v="30"/>
    <m/>
    <m/>
    <m/>
    <m/>
    <m/>
    <m/>
    <m/>
    <m/>
    <m/>
    <m/>
    <m/>
    <m/>
    <m/>
    <m/>
    <m/>
    <m/>
    <m/>
    <m/>
    <m/>
    <n v="30"/>
    <m/>
    <m/>
    <m/>
    <m/>
    <m/>
    <m/>
    <m/>
    <m/>
    <m/>
    <m/>
    <m/>
    <m/>
    <m/>
    <m/>
  </r>
  <r>
    <x v="1"/>
    <s v="Scan Support"/>
    <n v="1"/>
    <s v="Scan Support (SCA/AVT/SAST/DAST/MPEN)"/>
    <s v="QuickQuote SBS"/>
    <m/>
    <x v="0"/>
    <s v=".NET"/>
    <s v="CBS-ATTCRM-SBS"/>
    <s v="James Koernig"/>
    <s v="Christine Moretti"/>
    <s v="Ravinder Kumar"/>
    <x v="4"/>
    <x v="0"/>
    <m/>
    <x v="0"/>
    <n v="30"/>
    <m/>
    <m/>
    <m/>
    <m/>
    <m/>
    <m/>
    <m/>
    <m/>
    <m/>
    <m/>
    <m/>
    <m/>
    <m/>
    <m/>
    <m/>
    <m/>
    <m/>
    <m/>
    <n v="10"/>
    <n v="20"/>
    <m/>
    <m/>
    <m/>
    <m/>
    <m/>
    <m/>
    <m/>
    <m/>
    <m/>
    <m/>
    <m/>
    <m/>
    <m/>
    <m/>
  </r>
  <r>
    <x v="1"/>
    <s v="Application Support"/>
    <n v="15"/>
    <s v="Investigation for ESB connection and removal of ESB usage"/>
    <s v="CBS BVA BPM"/>
    <m/>
    <x v="0"/>
    <s v="Java, Weblogic"/>
    <s v="CBS-ATTCRM-SBS"/>
    <s v="James Koernig"/>
    <s v="Christine Moretti"/>
    <s v="Ravinder Kumar"/>
    <x v="4"/>
    <x v="0"/>
    <m/>
    <x v="0"/>
    <n v="160"/>
    <m/>
    <m/>
    <m/>
    <m/>
    <m/>
    <m/>
    <m/>
    <m/>
    <m/>
    <m/>
    <m/>
    <m/>
    <m/>
    <m/>
    <m/>
    <m/>
    <m/>
    <m/>
    <n v="50"/>
    <n v="60"/>
    <n v="50"/>
    <m/>
    <m/>
    <m/>
    <m/>
    <m/>
    <m/>
    <m/>
    <m/>
    <m/>
    <m/>
    <m/>
    <m/>
    <m/>
  </r>
  <r>
    <x v="1"/>
    <s v="Application Support"/>
    <n v="1"/>
    <s v="CPC Connectivity investigation and testing"/>
    <s v="QuickQuote SBS"/>
    <m/>
    <x v="0"/>
    <s v=".NET"/>
    <s v="CBS-ATTCRM-SBS"/>
    <s v="James Koernig"/>
    <s v="Christine Moretti"/>
    <s v="Ravinder Kumar"/>
    <x v="4"/>
    <x v="0"/>
    <m/>
    <x v="0"/>
    <n v="100"/>
    <m/>
    <m/>
    <m/>
    <m/>
    <m/>
    <m/>
    <m/>
    <m/>
    <m/>
    <m/>
    <m/>
    <m/>
    <m/>
    <m/>
    <m/>
    <m/>
    <m/>
    <m/>
    <m/>
    <n v="60"/>
    <n v="40"/>
    <m/>
    <m/>
    <m/>
    <m/>
    <m/>
    <m/>
    <m/>
    <m/>
    <m/>
    <m/>
    <m/>
    <m/>
    <m/>
  </r>
  <r>
    <x v="1"/>
    <s v="MWR"/>
    <n v="1"/>
    <s v="MWR TBD : ATTM CRM - Disabling of SOAP Interface"/>
    <s v="ATTM CRM"/>
    <m/>
    <x v="0"/>
    <s v="Java"/>
    <s v="CBS-ATTCRM-SBS"/>
    <s v="James Radtke"/>
    <s v="Christine Moretti"/>
    <s v="Ravinder Kumar"/>
    <x v="4"/>
    <x v="18"/>
    <m/>
    <x v="0"/>
    <n v="150"/>
    <m/>
    <m/>
    <m/>
    <m/>
    <m/>
    <m/>
    <m/>
    <m/>
    <m/>
    <m/>
    <m/>
    <m/>
    <m/>
    <m/>
    <m/>
    <m/>
    <m/>
    <m/>
    <m/>
    <n v="60"/>
    <n v="50"/>
    <n v="40"/>
    <m/>
    <m/>
    <m/>
    <m/>
    <m/>
    <m/>
    <m/>
    <m/>
    <m/>
    <m/>
    <m/>
    <m/>
  </r>
  <r>
    <x v="1"/>
    <s v="MWR"/>
    <n v="1"/>
    <s v="MWR 2033225: ATTM CRM - MechID M99988 password update"/>
    <s v="ATTM CRM"/>
    <m/>
    <x v="0"/>
    <s v="Java"/>
    <s v="CBS-ATTCRM-SBS"/>
    <s v="James Radtke"/>
    <s v="Christine Moretti"/>
    <s v="Ravinder Kumar"/>
    <x v="4"/>
    <x v="15"/>
    <m/>
    <x v="0"/>
    <n v="40"/>
    <m/>
    <m/>
    <m/>
    <m/>
    <m/>
    <m/>
    <m/>
    <m/>
    <m/>
    <m/>
    <m/>
    <m/>
    <m/>
    <m/>
    <m/>
    <m/>
    <m/>
    <m/>
    <m/>
    <m/>
    <n v="40"/>
    <m/>
    <m/>
    <m/>
    <m/>
    <m/>
    <m/>
    <m/>
    <m/>
    <m/>
    <m/>
    <m/>
    <m/>
    <m/>
  </r>
  <r>
    <x v="1"/>
    <s v="RD"/>
    <n v="1"/>
    <s v="RD1470 CR-2304-0102 - Internet - Add Discount for 1G"/>
    <s v="QuickQuote SBS"/>
    <m/>
    <x v="0"/>
    <s v=".NET"/>
    <s v="CBS-ATTCRM-SBS"/>
    <s v="James Koernig"/>
    <s v="Christine Moretti"/>
    <s v="Ravinder Kumar"/>
    <x v="4"/>
    <x v="14"/>
    <m/>
    <x v="0"/>
    <n v="30"/>
    <m/>
    <m/>
    <m/>
    <m/>
    <m/>
    <m/>
    <m/>
    <m/>
    <m/>
    <m/>
    <m/>
    <m/>
    <m/>
    <m/>
    <m/>
    <m/>
    <m/>
    <m/>
    <m/>
    <n v="30"/>
    <m/>
    <m/>
    <m/>
    <m/>
    <m/>
    <m/>
    <m/>
    <m/>
    <m/>
    <m/>
    <m/>
    <m/>
    <m/>
    <m/>
  </r>
  <r>
    <x v="1"/>
    <s v="RD"/>
    <n v="1"/>
    <s v="RD1468 CR-2304-0114 - Internet - Add New Product Internet Backup – 12 hr  device"/>
    <s v="QuickQuote SBS"/>
    <m/>
    <x v="0"/>
    <s v=".NET"/>
    <s v="CBS-ATTCRM-SBS"/>
    <s v="James Koernig"/>
    <s v="Christine Moretti"/>
    <s v="Ravinder Kumar"/>
    <x v="4"/>
    <x v="14"/>
    <m/>
    <x v="0"/>
    <n v="30"/>
    <m/>
    <m/>
    <m/>
    <m/>
    <m/>
    <m/>
    <m/>
    <m/>
    <m/>
    <m/>
    <m/>
    <m/>
    <m/>
    <m/>
    <m/>
    <m/>
    <m/>
    <m/>
    <m/>
    <n v="30"/>
    <m/>
    <m/>
    <m/>
    <m/>
    <m/>
    <m/>
    <m/>
    <m/>
    <m/>
    <m/>
    <m/>
    <m/>
    <m/>
    <m/>
  </r>
  <r>
    <x v="1"/>
    <s v="RD"/>
    <n v="1"/>
    <s v="RD1468 CR-2304-0110 - Internet - Add New Product Managed Internet Backup device"/>
    <s v="QuickQuote SBS"/>
    <m/>
    <x v="0"/>
    <m/>
    <m/>
    <s v="James Koernig"/>
    <m/>
    <s v="Ravinder Kumar"/>
    <x v="4"/>
    <x v="14"/>
    <m/>
    <x v="0"/>
    <n v="30"/>
    <m/>
    <m/>
    <m/>
    <m/>
    <m/>
    <m/>
    <m/>
    <m/>
    <m/>
    <m/>
    <m/>
    <m/>
    <m/>
    <m/>
    <m/>
    <m/>
    <m/>
    <m/>
    <m/>
    <n v="30"/>
    <m/>
    <m/>
    <m/>
    <m/>
    <m/>
    <m/>
    <m/>
    <m/>
    <m/>
    <m/>
    <m/>
    <m/>
    <m/>
    <m/>
  </r>
  <r>
    <x v="1"/>
    <s v="Cloud Tasks"/>
    <n v="1"/>
    <s v="CRO Updates(vmss resize, vmss scaling, storage redundency update)"/>
    <s v="QuickQuote SBS"/>
    <m/>
    <x v="0"/>
    <s v=".NET"/>
    <s v="CBS-ATTCRM-SBS"/>
    <s v="James Koernig"/>
    <s v="Christine Moretti"/>
    <s v="Ravinder Kumar"/>
    <x v="4"/>
    <x v="0"/>
    <m/>
    <x v="0"/>
    <n v="40"/>
    <m/>
    <m/>
    <m/>
    <m/>
    <m/>
    <m/>
    <m/>
    <m/>
    <m/>
    <m/>
    <m/>
    <m/>
    <m/>
    <m/>
    <m/>
    <m/>
    <m/>
    <m/>
    <m/>
    <n v="20"/>
    <n v="20"/>
    <m/>
    <m/>
    <m/>
    <m/>
    <m/>
    <m/>
    <m/>
    <m/>
    <m/>
    <m/>
    <m/>
    <m/>
    <m/>
  </r>
  <r>
    <x v="1"/>
    <s v="Application Support"/>
    <n v="17"/>
    <s v="Application Support (C2W, RCA/LL, Job issues/abends etc.)"/>
    <s v="GRP-CBS-ATTCRM-SBS"/>
    <m/>
    <x v="0"/>
    <s v="Java, Websphere"/>
    <s v="CBS-ATTCRM-SBS"/>
    <s v="James Koernig"/>
    <s v="Christine Moretti"/>
    <s v="Ravinder Kumar"/>
    <x v="4"/>
    <x v="0"/>
    <m/>
    <x v="0"/>
    <n v="825"/>
    <m/>
    <m/>
    <m/>
    <m/>
    <m/>
    <m/>
    <m/>
    <m/>
    <m/>
    <m/>
    <m/>
    <m/>
    <m/>
    <m/>
    <m/>
    <m/>
    <m/>
    <m/>
    <n v="100"/>
    <n v="100"/>
    <n v="115"/>
    <n v="135"/>
    <n v="130"/>
    <n v="135"/>
    <n v="110"/>
    <m/>
    <m/>
    <m/>
    <m/>
    <m/>
    <m/>
    <m/>
    <m/>
    <m/>
  </r>
  <r>
    <x v="1"/>
    <s v="Scan Support"/>
    <n v="1"/>
    <s v="Vulnerability Retest submissions, RMA's, Updating Questionires etc."/>
    <s v="QuickQuote SBS"/>
    <m/>
    <x v="0"/>
    <s v=".NET"/>
    <s v="CBS-ATTCRM-SBS"/>
    <s v="James Koernig"/>
    <s v="Christine Moretti"/>
    <s v="Ravinder Kumar"/>
    <x v="4"/>
    <x v="0"/>
    <m/>
    <x v="0"/>
    <n v="20"/>
    <m/>
    <m/>
    <m/>
    <m/>
    <m/>
    <m/>
    <m/>
    <m/>
    <m/>
    <m/>
    <m/>
    <m/>
    <m/>
    <m/>
    <m/>
    <m/>
    <m/>
    <m/>
    <n v="10"/>
    <n v="10"/>
    <m/>
    <m/>
    <m/>
    <m/>
    <m/>
    <m/>
    <m/>
    <m/>
    <m/>
    <m/>
    <m/>
    <m/>
    <m/>
    <m/>
  </r>
  <r>
    <x v="1"/>
    <s v="Client Queries"/>
    <n v="17"/>
    <s v="Client / Onsite Queries (Code/Config Analysis requests, documentation, etc.)"/>
    <s v="GRP-CBS-ATTCRM-SBS"/>
    <m/>
    <x v="0"/>
    <s v="Java, Websphere"/>
    <s v="CBS-ATTCRM-SBS"/>
    <s v="James Koernig"/>
    <s v="Christine Moretti"/>
    <s v="Ravinder Kumar"/>
    <x v="4"/>
    <x v="0"/>
    <m/>
    <x v="0"/>
    <n v="875"/>
    <m/>
    <m/>
    <m/>
    <m/>
    <m/>
    <m/>
    <m/>
    <m/>
    <m/>
    <m/>
    <m/>
    <m/>
    <m/>
    <m/>
    <m/>
    <m/>
    <m/>
    <m/>
    <n v="100"/>
    <n v="80"/>
    <n v="120"/>
    <n v="130"/>
    <n v="140"/>
    <n v="150"/>
    <n v="155"/>
    <m/>
    <m/>
    <m/>
    <m/>
    <m/>
    <m/>
    <m/>
    <m/>
    <m/>
  </r>
  <r>
    <x v="1"/>
    <s v="Ad-hoc Tasks"/>
    <n v="1"/>
    <s v="LECSIS C2W - 03202023 - C2W Investigations for LECSIS Job Queue not running after scheduled server reboot."/>
    <s v="LECSIS"/>
    <m/>
    <x v="0"/>
    <s v="SmallTalk, Gemstone"/>
    <s v="Freedom Java Apps"/>
    <s v="Greg Painter"/>
    <s v="Muawiah Qaimari"/>
    <s v="Ashish Bartwal"/>
    <x v="4"/>
    <x v="17"/>
    <m/>
    <x v="0"/>
    <n v="30"/>
    <m/>
    <m/>
    <m/>
    <m/>
    <m/>
    <m/>
    <m/>
    <m/>
    <m/>
    <m/>
    <m/>
    <m/>
    <m/>
    <m/>
    <m/>
    <m/>
    <m/>
    <m/>
    <n v="30"/>
    <m/>
    <m/>
    <m/>
    <m/>
    <m/>
    <m/>
    <m/>
    <m/>
    <m/>
    <m/>
    <m/>
    <m/>
    <m/>
    <m/>
    <m/>
  </r>
  <r>
    <x v="1"/>
    <s v="Application Support"/>
    <n v="1"/>
    <s v="LECSIS JobQueue investigation for missing runs and pending files."/>
    <s v="LECSIS"/>
    <m/>
    <x v="0"/>
    <s v="SmallTalk, Gemstone"/>
    <s v="Freedom Java Apps"/>
    <s v="Greg Painter"/>
    <s v="Muawiah Qaimari"/>
    <s v="Ashish Bartwal"/>
    <x v="4"/>
    <x v="14"/>
    <m/>
    <x v="0"/>
    <n v="30"/>
    <m/>
    <m/>
    <m/>
    <m/>
    <m/>
    <m/>
    <m/>
    <m/>
    <m/>
    <m/>
    <m/>
    <m/>
    <m/>
    <m/>
    <m/>
    <m/>
    <m/>
    <m/>
    <n v="20"/>
    <n v="10"/>
    <m/>
    <m/>
    <m/>
    <m/>
    <m/>
    <m/>
    <m/>
    <m/>
    <m/>
    <m/>
    <m/>
    <m/>
    <m/>
    <m/>
  </r>
  <r>
    <x v="1"/>
    <s v="Cloud Tasks"/>
    <n v="1"/>
    <s v="VDD RHEL 7 to 8 upgrade initial investigation."/>
    <s v="VDD"/>
    <m/>
    <x v="0"/>
    <s v="C, C++"/>
    <s v="Freedom CPP Apps"/>
    <s v="Greg Painter"/>
    <s v="Muawiah Qaimari"/>
    <s v="Ashish Bartwal"/>
    <x v="4"/>
    <x v="17"/>
    <m/>
    <x v="0"/>
    <n v="10"/>
    <m/>
    <m/>
    <m/>
    <m/>
    <m/>
    <m/>
    <m/>
    <m/>
    <m/>
    <m/>
    <m/>
    <m/>
    <m/>
    <m/>
    <m/>
    <m/>
    <m/>
    <m/>
    <n v="10"/>
    <m/>
    <m/>
    <m/>
    <m/>
    <m/>
    <m/>
    <m/>
    <m/>
    <m/>
    <m/>
    <m/>
    <m/>
    <m/>
    <m/>
    <m/>
  </r>
  <r>
    <x v="1"/>
    <s v="Application Support"/>
    <n v="5"/>
    <s v="C2W, RCA, Job issues/abends etc."/>
    <s v="GRP-Freedom Java Apps"/>
    <m/>
    <x v="0"/>
    <s v="Java"/>
    <s v="Freedom Java Apps"/>
    <s v="Greg Painter"/>
    <s v="Muawiah Qaimari"/>
    <s v="Ashish Bartwal"/>
    <x v="4"/>
    <x v="0"/>
    <m/>
    <x v="0"/>
    <n v="70"/>
    <m/>
    <m/>
    <m/>
    <m/>
    <m/>
    <m/>
    <m/>
    <m/>
    <m/>
    <m/>
    <m/>
    <m/>
    <m/>
    <m/>
    <m/>
    <m/>
    <n v="10"/>
    <n v="10"/>
    <m/>
    <m/>
    <n v="10"/>
    <n v="5"/>
    <n v="10"/>
    <n v="5"/>
    <n v="10"/>
    <m/>
    <m/>
    <m/>
    <m/>
    <m/>
    <m/>
    <m/>
    <m/>
    <m/>
  </r>
  <r>
    <x v="1"/>
    <s v="Application Support"/>
    <n v="1"/>
    <s v="OLCM SE Retirement Meetings with TVM and other statkeholders, PSD documentation"/>
    <s v="OMS - SE"/>
    <m/>
    <x v="0"/>
    <s v="Java"/>
    <s v="Freedom Java Apps"/>
    <s v="Greg Painter"/>
    <s v="Muawiah Qaimari"/>
    <s v="Ashish Bartwal"/>
    <x v="4"/>
    <x v="0"/>
    <m/>
    <x v="0"/>
    <n v="20"/>
    <m/>
    <m/>
    <m/>
    <m/>
    <m/>
    <m/>
    <m/>
    <m/>
    <m/>
    <m/>
    <m/>
    <m/>
    <m/>
    <m/>
    <m/>
    <m/>
    <n v="20"/>
    <n v="10"/>
    <n v="15"/>
    <n v="5"/>
    <n v="20"/>
    <n v="20"/>
    <n v="35"/>
    <n v="25"/>
    <n v="30"/>
    <m/>
    <m/>
    <m/>
    <m/>
    <m/>
    <m/>
    <m/>
    <m/>
    <m/>
  </r>
  <r>
    <x v="1"/>
    <s v="Scan Support"/>
    <n v="5"/>
    <s v="Vulnerability fixes, Retest submissions anf status checks"/>
    <s v="GRP-Freedom Java Apps"/>
    <m/>
    <x v="0"/>
    <s v="Java"/>
    <s v="Freedom Java Apps"/>
    <s v="Greg Painter"/>
    <s v="Muawiah Qaimari"/>
    <s v="Ashish Bartwal"/>
    <x v="4"/>
    <x v="0"/>
    <m/>
    <x v="0"/>
    <n v="30"/>
    <m/>
    <m/>
    <m/>
    <m/>
    <m/>
    <m/>
    <m/>
    <m/>
    <m/>
    <m/>
    <m/>
    <m/>
    <m/>
    <m/>
    <m/>
    <m/>
    <n v="40"/>
    <n v="35"/>
    <n v="30"/>
    <n v="40"/>
    <n v="40"/>
    <n v="50"/>
    <n v="60"/>
    <n v="65"/>
    <n v="60"/>
    <m/>
    <m/>
    <m/>
    <m/>
    <m/>
    <m/>
    <m/>
    <m/>
    <m/>
  </r>
  <r>
    <x v="1"/>
    <s v="Scan Support"/>
    <n v="2"/>
    <s v="AVT Scan Support (SCA/AVT/SAST/DAST/MPEN)"/>
    <s v="CASHWeb"/>
    <m/>
    <x v="0"/>
    <s v="Java"/>
    <s v="Freedom Java Apps"/>
    <s v="Greg Painter"/>
    <s v="Muawiah Qaimari"/>
    <s v="Ashish Bartwal"/>
    <x v="4"/>
    <x v="0"/>
    <m/>
    <x v="0"/>
    <n v="100"/>
    <m/>
    <m/>
    <m/>
    <m/>
    <m/>
    <m/>
    <m/>
    <m/>
    <m/>
    <m/>
    <m/>
    <m/>
    <m/>
    <m/>
    <m/>
    <m/>
    <n v="25"/>
    <n v="30"/>
    <n v="25"/>
    <n v="20"/>
    <n v="20"/>
    <n v="25"/>
    <n v="35"/>
    <n v="30"/>
    <n v="30"/>
    <m/>
    <m/>
    <m/>
    <m/>
    <m/>
    <m/>
    <m/>
    <m/>
    <m/>
  </r>
  <r>
    <x v="1"/>
    <s v="Ad-hoc Tasks"/>
    <n v="5"/>
    <s v="Handle SACTs tickets, Server FS issues etc."/>
    <s v="GRP-Freedom Java Apps"/>
    <m/>
    <x v="0"/>
    <s v="Java"/>
    <s v="Freedom Java Apps"/>
    <s v="Greg Painter"/>
    <s v="Muawiah Qaimari"/>
    <s v="Ashish Bartwal"/>
    <x v="4"/>
    <x v="0"/>
    <m/>
    <x v="0"/>
    <n v="10"/>
    <m/>
    <m/>
    <m/>
    <m/>
    <m/>
    <m/>
    <m/>
    <m/>
    <m/>
    <m/>
    <m/>
    <m/>
    <m/>
    <m/>
    <m/>
    <m/>
    <n v="10"/>
    <n v="15"/>
    <n v="10"/>
    <n v="10"/>
    <n v="5"/>
    <n v="5"/>
    <n v="10"/>
    <n v="5"/>
    <n v="10"/>
    <m/>
    <m/>
    <m/>
    <m/>
    <m/>
    <m/>
    <m/>
    <m/>
    <m/>
  </r>
  <r>
    <x v="1"/>
    <s v="Patching On-Prem"/>
    <n v="1"/>
    <s v="Patching On Prem (DB, server OS, etc.)"/>
    <s v="OMS - SE"/>
    <m/>
    <x v="0"/>
    <s v="Java"/>
    <s v="Freedom Java Apps"/>
    <s v="Greg Painter"/>
    <s v="Muawiah Qaimari"/>
    <s v="Ashish Bartwal"/>
    <x v="4"/>
    <x v="0"/>
    <m/>
    <x v="0"/>
    <n v="25"/>
    <m/>
    <m/>
    <m/>
    <m/>
    <m/>
    <m/>
    <m/>
    <m/>
    <m/>
    <m/>
    <m/>
    <m/>
    <m/>
    <m/>
    <m/>
    <m/>
    <m/>
    <m/>
    <m/>
    <m/>
    <n v="15"/>
    <m/>
    <m/>
    <n v="15"/>
    <m/>
    <m/>
    <m/>
    <m/>
    <m/>
    <m/>
    <m/>
    <m/>
    <m/>
    <m/>
  </r>
  <r>
    <x v="1"/>
    <s v="Client Queries"/>
    <n v="18"/>
    <s v="Application related queries for MW apps (Client, Interface, analysis req, New estimate req)"/>
    <s v="GRP-MW-Billing"/>
    <m/>
    <x v="1"/>
    <s v="Cobol, IMS-DB"/>
    <s v="MW-Billing"/>
    <s v="Ruben Rodriguez "/>
    <s v="Muawiah Qaimari"/>
    <s v="Lalit Bhagwat"/>
    <x v="1"/>
    <x v="0"/>
    <m/>
    <x v="0"/>
    <m/>
    <m/>
    <m/>
    <m/>
    <m/>
    <m/>
    <m/>
    <m/>
    <m/>
    <m/>
    <m/>
    <m/>
    <m/>
    <m/>
    <m/>
    <m/>
    <m/>
    <m/>
    <m/>
    <n v="240"/>
    <n v="240"/>
    <n v="240"/>
    <n v="240"/>
    <n v="240"/>
    <n v="240"/>
    <n v="240"/>
    <n v="240"/>
    <n v="240"/>
    <n v="240"/>
    <m/>
    <m/>
    <m/>
    <m/>
    <m/>
    <m/>
  </r>
  <r>
    <x v="1"/>
    <s v="Scan Support"/>
    <m/>
    <s v="AVT SCANS support "/>
    <s v="GRP-MW-Billing"/>
    <m/>
    <x v="1"/>
    <s v="Cobol, IMS-DB"/>
    <s v="MW-Billing"/>
    <s v="Ruben Rodriguez "/>
    <s v="Muawiah Qaimari"/>
    <s v="Lalit Bhagwat"/>
    <x v="1"/>
    <x v="0"/>
    <m/>
    <x v="0"/>
    <m/>
    <m/>
    <m/>
    <m/>
    <m/>
    <m/>
    <m/>
    <m/>
    <m/>
    <m/>
    <m/>
    <m/>
    <m/>
    <m/>
    <m/>
    <m/>
    <m/>
    <m/>
    <m/>
    <n v="20"/>
    <n v="20"/>
    <n v="20"/>
    <n v="20"/>
    <n v="20"/>
    <n v="20"/>
    <n v="20"/>
    <n v="20"/>
    <n v="20"/>
    <n v="20"/>
    <m/>
    <m/>
    <m/>
    <m/>
    <m/>
    <m/>
  </r>
  <r>
    <x v="1"/>
    <s v="Compliance"/>
    <m/>
    <s v="Compliance Activities, MOTS update, System Documentation,  Recovery, AVT scans"/>
    <s v="GRP-MW-ERP-Group"/>
    <m/>
    <x v="1"/>
    <s v="Cobol, DB2"/>
    <s v="MW-ERP-Group"/>
    <s v="Ruben Rodriguez "/>
    <s v="Muawiah Qaimari"/>
    <s v="Lalit Bhagwat"/>
    <x v="1"/>
    <x v="0"/>
    <m/>
    <x v="0"/>
    <m/>
    <m/>
    <m/>
    <m/>
    <m/>
    <m/>
    <m/>
    <m/>
    <m/>
    <m/>
    <m/>
    <m/>
    <m/>
    <m/>
    <m/>
    <m/>
    <m/>
    <m/>
    <m/>
    <n v="20"/>
    <n v="20"/>
    <n v="20"/>
    <n v="20"/>
    <n v="20"/>
    <n v="20"/>
    <n v="20"/>
    <n v="20"/>
    <n v="20"/>
    <n v="20"/>
    <m/>
    <m/>
    <m/>
    <m/>
    <m/>
    <m/>
  </r>
  <r>
    <x v="1"/>
    <s v="Client Queries"/>
    <n v="4"/>
    <s v="client queries, Interface queries"/>
    <s v="GRP-MW-ERP-Group"/>
    <m/>
    <x v="1"/>
    <s v="Cobol, DB2"/>
    <s v="MW-ERP-Group"/>
    <s v="Ruben Rodriguez "/>
    <s v="Muawiah Qaimari"/>
    <s v="Lalit Bhagwat"/>
    <x v="1"/>
    <x v="0"/>
    <m/>
    <x v="0"/>
    <m/>
    <m/>
    <m/>
    <m/>
    <m/>
    <m/>
    <m/>
    <m/>
    <m/>
    <m/>
    <m/>
    <m/>
    <m/>
    <m/>
    <m/>
    <m/>
    <m/>
    <m/>
    <m/>
    <n v="90"/>
    <n v="90"/>
    <n v="90"/>
    <n v="90"/>
    <n v="90"/>
    <n v="90"/>
    <n v="90"/>
    <n v="90"/>
    <n v="90"/>
    <n v="90"/>
    <m/>
    <m/>
    <m/>
    <m/>
    <m/>
    <m/>
  </r>
  <r>
    <x v="1"/>
    <s v="SMB"/>
    <m/>
    <s v="SMB 2032337 NDM to SFG for files sent/received from Verizon"/>
    <s v="OPNS"/>
    <s v="On Track"/>
    <x v="1"/>
    <s v="Cobol"/>
    <s v="MW-MF-JULIE"/>
    <s v="Ruben Rodriguez "/>
    <s v="Muawiah Qaimari"/>
    <s v="Lalit Bhagwat"/>
    <x v="1"/>
    <x v="15"/>
    <m/>
    <x v="0"/>
    <n v="120"/>
    <m/>
    <m/>
    <m/>
    <m/>
    <m/>
    <m/>
    <m/>
    <m/>
    <m/>
    <m/>
    <m/>
    <m/>
    <m/>
    <m/>
    <m/>
    <m/>
    <m/>
    <m/>
    <m/>
    <n v="40"/>
    <n v="40"/>
    <n v="40"/>
    <m/>
    <m/>
    <m/>
    <m/>
    <m/>
    <m/>
    <m/>
    <m/>
    <m/>
    <m/>
    <m/>
    <m/>
  </r>
  <r>
    <x v="1"/>
    <s v="SMB"/>
    <m/>
    <s v="SMB 2032339 NDM to SFG for files sent/received from Verizon"/>
    <s v="AIRS"/>
    <s v="On Track"/>
    <x v="1"/>
    <s v="Cobol, Assembler"/>
    <s v="MW-MF-JULIE"/>
    <s v="Ruben Rodriguez "/>
    <s v="Muawiah Qaimari"/>
    <s v="Lalit Bhagwat"/>
    <x v="1"/>
    <x v="15"/>
    <m/>
    <x v="0"/>
    <n v="135"/>
    <m/>
    <m/>
    <m/>
    <m/>
    <m/>
    <m/>
    <m/>
    <m/>
    <m/>
    <m/>
    <m/>
    <m/>
    <m/>
    <m/>
    <m/>
    <m/>
    <m/>
    <m/>
    <m/>
    <n v="45"/>
    <n v="45"/>
    <n v="45"/>
    <m/>
    <m/>
    <m/>
    <m/>
    <m/>
    <m/>
    <m/>
    <m/>
    <m/>
    <m/>
    <m/>
    <m/>
  </r>
  <r>
    <x v="1"/>
    <s v="SMB"/>
    <m/>
    <s v="SMB 2030540 SFG Taylor Communications"/>
    <s v="AIRS"/>
    <s v="Completed"/>
    <x v="1"/>
    <s v="Cobol, Assembler"/>
    <s v="MW-MF-JULIE"/>
    <s v="Ruben Rodriguez "/>
    <s v="Muawiah Qaimari"/>
    <s v="Lalit Bhagwat"/>
    <x v="1"/>
    <x v="14"/>
    <m/>
    <x v="0"/>
    <n v="80"/>
    <m/>
    <m/>
    <m/>
    <m/>
    <m/>
    <m/>
    <m/>
    <m/>
    <m/>
    <m/>
    <m/>
    <m/>
    <m/>
    <m/>
    <m/>
    <m/>
    <m/>
    <m/>
    <m/>
    <m/>
    <m/>
    <m/>
    <m/>
    <m/>
    <m/>
    <m/>
    <m/>
    <m/>
    <m/>
    <m/>
    <m/>
    <m/>
    <m/>
    <m/>
  </r>
  <r>
    <x v="1"/>
    <s v="SMB"/>
    <n v="1"/>
    <s v="SMB 2033623 : VDD RHEL 7 to 8 upgrade"/>
    <s v="VDD"/>
    <s v="On Track"/>
    <x v="0"/>
    <s v="C, C++"/>
    <s v="Freedom CPP Apps"/>
    <s v="Greg Painter"/>
    <s v="Muawiah Qaimari"/>
    <s v="Ashish Bartwal"/>
    <x v="4"/>
    <x v="15"/>
    <m/>
    <x v="0"/>
    <n v="100"/>
    <m/>
    <m/>
    <m/>
    <m/>
    <m/>
    <m/>
    <m/>
    <m/>
    <m/>
    <m/>
    <m/>
    <m/>
    <m/>
    <m/>
    <m/>
    <m/>
    <m/>
    <m/>
    <n v="30"/>
    <n v="40"/>
    <n v="30"/>
    <m/>
    <m/>
    <m/>
    <m/>
    <m/>
    <m/>
    <m/>
    <m/>
    <m/>
    <m/>
    <m/>
    <m/>
    <m/>
  </r>
  <r>
    <x v="1"/>
    <s v="SMB"/>
    <m/>
    <s v="SMB 2034605 SLB CPU Refresh - April 22-23 weekend - AIRS"/>
    <s v="AIRS"/>
    <s v="On Track"/>
    <x v="1"/>
    <s v="Cobol, Assembler"/>
    <s v="MW-MF-JULIE"/>
    <s v="Ruben Rodriguez "/>
    <s v="Muawiah Qaimari"/>
    <s v="Lalit Bhagwat"/>
    <x v="1"/>
    <x v="14"/>
    <m/>
    <x v="0"/>
    <m/>
    <m/>
    <m/>
    <m/>
    <m/>
    <m/>
    <m/>
    <m/>
    <m/>
    <m/>
    <m/>
    <m/>
    <m/>
    <m/>
    <m/>
    <m/>
    <m/>
    <m/>
    <m/>
    <m/>
    <m/>
    <m/>
    <m/>
    <m/>
    <m/>
    <m/>
    <m/>
    <m/>
    <m/>
    <m/>
    <m/>
    <m/>
    <m/>
    <m/>
    <m/>
  </r>
  <r>
    <x v="1"/>
    <s v="SMB"/>
    <m/>
    <s v="SMB 2027240 Interface change for Equifax - Rel 23.06 INT, code deploy, No ST needed - AIRS"/>
    <s v="AIRS"/>
    <s v="On Track"/>
    <x v="1"/>
    <s v="Cobol, Assembler"/>
    <s v="MW-MF-JULIE"/>
    <s v="Ruben Rodriguez "/>
    <s v="Muawiah Qaimari"/>
    <s v="Lalit Bhagwat"/>
    <x v="1"/>
    <x v="18"/>
    <m/>
    <x v="0"/>
    <m/>
    <m/>
    <m/>
    <m/>
    <m/>
    <m/>
    <m/>
    <m/>
    <m/>
    <m/>
    <m/>
    <m/>
    <m/>
    <m/>
    <m/>
    <m/>
    <m/>
    <m/>
    <m/>
    <m/>
    <m/>
    <m/>
    <m/>
    <m/>
    <m/>
    <m/>
    <m/>
    <m/>
    <m/>
    <m/>
    <m/>
    <m/>
    <m/>
    <m/>
    <m/>
  </r>
  <r>
    <x v="1"/>
    <s v="MWR"/>
    <m/>
    <s v="MWR 2022655 2Q2023 AVT Scan - Rel 23.03 INT, no code deploy, No ST needed - AIRS"/>
    <s v="AIRS"/>
    <s v="On Track"/>
    <x v="1"/>
    <s v="Cobol, Assembler"/>
    <s v="MW-MF-JULIE"/>
    <s v="Ruben Rodriguez "/>
    <s v="Muawiah Qaimari"/>
    <s v="Lalit Bhagwat"/>
    <x v="1"/>
    <x v="14"/>
    <m/>
    <x v="0"/>
    <m/>
    <m/>
    <m/>
    <m/>
    <m/>
    <m/>
    <m/>
    <m/>
    <m/>
    <m/>
    <m/>
    <m/>
    <m/>
    <m/>
    <m/>
    <m/>
    <m/>
    <m/>
    <m/>
    <m/>
    <m/>
    <m/>
    <m/>
    <m/>
    <m/>
    <m/>
    <m/>
    <m/>
    <m/>
    <m/>
    <m/>
    <m/>
    <m/>
    <m/>
    <m/>
  </r>
  <r>
    <x v="1"/>
    <s v="Compliance"/>
    <n v="5"/>
    <s v="MOTS update - App Technologies Review"/>
    <s v="GRP-Freedom Java Apps"/>
    <m/>
    <x v="0"/>
    <s v="Java"/>
    <s v="Freedom Java Apps"/>
    <s v="Greg Painter"/>
    <s v="Muawiah Qaimari"/>
    <s v="Ashish Bartwal"/>
    <x v="4"/>
    <x v="0"/>
    <m/>
    <x v="0"/>
    <n v="10"/>
    <m/>
    <m/>
    <m/>
    <m/>
    <m/>
    <m/>
    <m/>
    <m/>
    <m/>
    <m/>
    <m/>
    <m/>
    <m/>
    <m/>
    <m/>
    <m/>
    <n v="2"/>
    <m/>
    <n v="2"/>
    <m/>
    <m/>
    <n v="2"/>
    <n v="2"/>
    <n v="2"/>
    <n v="2"/>
    <m/>
    <m/>
    <m/>
    <m/>
    <m/>
    <m/>
    <m/>
    <m/>
    <m/>
  </r>
  <r>
    <x v="1"/>
    <s v="Compliance"/>
    <n v="5"/>
    <s v="Issues/Process/APP Prpfile Documentation"/>
    <s v="GRP-Freedom Java Apps"/>
    <m/>
    <x v="0"/>
    <s v="Java"/>
    <s v="Freedom Java Apps"/>
    <s v="Greg Painter"/>
    <s v="Muawiah Qaimari"/>
    <s v="Ashish Bartwal"/>
    <x v="4"/>
    <x v="0"/>
    <m/>
    <x v="0"/>
    <n v="34"/>
    <m/>
    <m/>
    <m/>
    <m/>
    <m/>
    <m/>
    <m/>
    <m/>
    <m/>
    <m/>
    <m/>
    <m/>
    <m/>
    <m/>
    <m/>
    <m/>
    <n v="5"/>
    <n v="10"/>
    <n v="5"/>
    <n v="10"/>
    <n v="5"/>
    <n v="5"/>
    <n v="10"/>
    <n v="5"/>
    <n v="5"/>
    <m/>
    <m/>
    <m/>
    <m/>
    <m/>
    <m/>
    <m/>
    <m/>
    <m/>
  </r>
  <r>
    <x v="0"/>
    <s v="PID"/>
    <n v="1"/>
    <s v="PID 324811 : Monthly market migration for TLG - Meetings and Requirement Gathering"/>
    <s v="CARAT"/>
    <m/>
    <x v="0"/>
    <s v="Hadoop, Java"/>
    <s v="CARAT"/>
    <s v="Greg Painter"/>
    <s v="Muawiah Qaimari"/>
    <s v="Ashish Bartwal"/>
    <x v="4"/>
    <x v="0"/>
    <m/>
    <x v="0"/>
    <n v="180"/>
    <m/>
    <m/>
    <m/>
    <m/>
    <m/>
    <m/>
    <m/>
    <m/>
    <m/>
    <m/>
    <m/>
    <m/>
    <m/>
    <m/>
    <m/>
    <m/>
    <n v="25"/>
    <n v="20"/>
    <n v="30"/>
    <n v="25"/>
    <n v="20"/>
    <n v="15"/>
    <n v="25"/>
    <n v="30"/>
    <n v="20"/>
    <m/>
    <m/>
    <m/>
    <m/>
    <m/>
    <m/>
    <m/>
    <m/>
    <m/>
  </r>
  <r>
    <x v="1"/>
    <s v="Ad-hoc Tasks"/>
    <n v="1"/>
    <s v="Client USH tickets"/>
    <s v="CARAT"/>
    <m/>
    <x v="0"/>
    <s v="Hadoop, Java"/>
    <s v="CARAT"/>
    <s v="Greg Painter"/>
    <s v="Muawiah Qaimari"/>
    <s v="Ashish Bartwal"/>
    <x v="4"/>
    <x v="0"/>
    <m/>
    <x v="0"/>
    <n v="15"/>
    <m/>
    <m/>
    <m/>
    <m/>
    <m/>
    <m/>
    <m/>
    <m/>
    <m/>
    <m/>
    <m/>
    <m/>
    <m/>
    <m/>
    <m/>
    <m/>
    <n v="5"/>
    <m/>
    <m/>
    <m/>
    <n v="5"/>
    <m/>
    <m/>
    <m/>
    <n v="5"/>
    <m/>
    <m/>
    <m/>
    <m/>
    <m/>
    <m/>
    <m/>
    <m/>
    <m/>
  </r>
  <r>
    <x v="1"/>
    <s v="Ad-hoc Tasks"/>
    <n v="5"/>
    <s v="MyLogins/HALO E access related Queries."/>
    <s v="GRP-Freedom Java Apps"/>
    <m/>
    <x v="0"/>
    <s v="Java"/>
    <s v="Freedom Java Apps"/>
    <s v="Greg Painter"/>
    <s v="Muawiah Qaimari"/>
    <s v="Ashish Bartwal"/>
    <x v="4"/>
    <x v="0"/>
    <m/>
    <x v="0"/>
    <n v="10"/>
    <m/>
    <m/>
    <m/>
    <m/>
    <m/>
    <m/>
    <m/>
    <m/>
    <m/>
    <m/>
    <m/>
    <m/>
    <m/>
    <m/>
    <m/>
    <m/>
    <m/>
    <m/>
    <n v="5"/>
    <n v="5"/>
    <m/>
    <m/>
    <m/>
    <m/>
    <m/>
    <m/>
    <m/>
    <m/>
    <m/>
    <m/>
    <m/>
    <m/>
    <m/>
    <m/>
  </r>
  <r>
    <x v="2"/>
    <m/>
    <m/>
    <m/>
    <m/>
    <m/>
    <x v="2"/>
    <s v="Do not enter, will be populated based on other column(s)"/>
    <s v="Do not enter, will be populated based on other column(s)"/>
    <m/>
    <s v="Do not enter, will be populated based on other column(s)"/>
    <s v="Lalit Bhagwat"/>
    <x v="1"/>
    <x v="22"/>
    <m/>
    <x v="2"/>
    <m/>
    <m/>
    <m/>
    <m/>
    <m/>
    <m/>
    <m/>
    <m/>
    <m/>
    <m/>
    <m/>
    <m/>
    <m/>
    <m/>
    <m/>
    <m/>
    <m/>
    <m/>
    <m/>
    <m/>
    <m/>
    <m/>
    <m/>
    <m/>
    <m/>
    <m/>
    <m/>
    <m/>
    <m/>
    <m/>
    <m/>
    <m/>
    <m/>
    <m/>
    <m/>
  </r>
  <r>
    <x v="0"/>
    <s v="PID"/>
    <m/>
    <s v="PID 414657- CA PPP Telco biller - interim solution"/>
    <s v="AIM"/>
    <s v="On Track"/>
    <x v="1"/>
    <s v="Cobol, DB2"/>
    <s v="JW"/>
    <s v="Ruben Rodriguez "/>
    <s v="Muawiah Qaimari"/>
    <s v="Ashish Ranjan"/>
    <x v="1"/>
    <x v="18"/>
    <m/>
    <x v="0"/>
    <n v="85"/>
    <m/>
    <m/>
    <m/>
    <m/>
    <m/>
    <m/>
    <m/>
    <m/>
    <m/>
    <m/>
    <m/>
    <m/>
    <m/>
    <m/>
    <m/>
    <m/>
    <m/>
    <m/>
    <n v="20"/>
    <n v="20"/>
    <n v="30"/>
    <n v="15"/>
    <m/>
    <m/>
    <m/>
    <m/>
    <m/>
    <m/>
    <m/>
    <m/>
    <m/>
    <m/>
    <m/>
    <m/>
  </r>
  <r>
    <x v="1"/>
    <s v="SMB"/>
    <m/>
    <s v="SMB 2028661: Tomcat Version upgrade"/>
    <s v="RMW WEB"/>
    <s v="Completed "/>
    <x v="0"/>
    <s v="Java"/>
    <s v="JW"/>
    <s v="Ruben Rodriguez "/>
    <s v="Muawiah Qaimari"/>
    <s v="Ashish Ranjan"/>
    <x v="1"/>
    <x v="17"/>
    <m/>
    <x v="0"/>
    <n v="100"/>
    <m/>
    <m/>
    <m/>
    <m/>
    <m/>
    <m/>
    <m/>
    <m/>
    <m/>
    <m/>
    <m/>
    <m/>
    <m/>
    <m/>
    <m/>
    <m/>
    <m/>
    <n v="20"/>
    <n v="60"/>
    <n v="20"/>
    <m/>
    <m/>
    <m/>
    <m/>
    <m/>
    <m/>
    <m/>
    <m/>
    <m/>
    <m/>
    <m/>
    <m/>
    <m/>
    <m/>
  </r>
  <r>
    <x v="1"/>
    <s v="SMB"/>
    <m/>
    <s v="WIN 11 Certification "/>
    <s v="RMW WEB"/>
    <s v="On Track"/>
    <x v="0"/>
    <s v="Java"/>
    <s v="JW"/>
    <s v="Ruben Rodriguez "/>
    <s v="Muawiah Qaimari"/>
    <s v="Ashish Ranjan"/>
    <x v="1"/>
    <x v="15"/>
    <m/>
    <x v="0"/>
    <n v="30"/>
    <m/>
    <m/>
    <m/>
    <m/>
    <m/>
    <m/>
    <m/>
    <m/>
    <m/>
    <m/>
    <m/>
    <m/>
    <m/>
    <m/>
    <m/>
    <m/>
    <m/>
    <m/>
    <m/>
    <m/>
    <n v="30"/>
    <m/>
    <m/>
    <m/>
    <m/>
    <m/>
    <m/>
    <m/>
    <m/>
    <m/>
    <m/>
    <m/>
    <m/>
    <m/>
  </r>
  <r>
    <x v="1"/>
    <s v="SMB"/>
    <m/>
    <s v="WIN 11 Certification "/>
    <s v="CCA ECF"/>
    <s v="On Track"/>
    <x v="0"/>
    <s v=".Net"/>
    <s v="JW"/>
    <s v="Ruben Rodriguez "/>
    <s v="Muawiah Qaimari"/>
    <s v="Ashish Ranjan"/>
    <x v="1"/>
    <x v="15"/>
    <m/>
    <x v="0"/>
    <n v="95"/>
    <m/>
    <m/>
    <m/>
    <m/>
    <m/>
    <m/>
    <m/>
    <m/>
    <m/>
    <m/>
    <m/>
    <m/>
    <m/>
    <m/>
    <m/>
    <m/>
    <m/>
    <m/>
    <m/>
    <n v="30"/>
    <n v="65"/>
    <m/>
    <m/>
    <m/>
    <m/>
    <m/>
    <m/>
    <m/>
    <m/>
    <m/>
    <m/>
    <m/>
    <m/>
    <m/>
  </r>
  <r>
    <x v="1"/>
    <s v="MWR"/>
    <m/>
    <s v="WIN 11 Certification "/>
    <s v="UPSE-SWBT/PB"/>
    <s v="On Track"/>
    <x v="0"/>
    <s v="Proc C"/>
    <s v="JW"/>
    <s v="Ruben Rodriguez "/>
    <s v="Muawiah Qaimari"/>
    <s v="Ashish Ranjan"/>
    <x v="1"/>
    <x v="15"/>
    <m/>
    <x v="0"/>
    <n v="90"/>
    <m/>
    <m/>
    <m/>
    <m/>
    <m/>
    <m/>
    <m/>
    <m/>
    <m/>
    <m/>
    <m/>
    <m/>
    <m/>
    <m/>
    <m/>
    <m/>
    <m/>
    <m/>
    <m/>
    <n v="30"/>
    <n v="60"/>
    <m/>
    <m/>
    <m/>
    <m/>
    <m/>
    <m/>
    <m/>
    <m/>
    <m/>
    <m/>
    <m/>
    <m/>
    <m/>
  </r>
  <r>
    <x v="1"/>
    <s v="Client Queries"/>
    <n v="13"/>
    <s v="Adjustments/Revenue queries from client - Avg 10-12/month,_x000a_Jouranls queries from At&amp;t finance team - 4-5/Month,_x000a_Interfacing apps queries - 3-4/Month and  _x000a_Production Issue Analysis "/>
    <s v="GRP-JW"/>
    <m/>
    <x v="1"/>
    <s v="Cobol, DB2"/>
    <s v="JW"/>
    <s v="Ruben Rodriguez "/>
    <s v="Muawiah Qaimari"/>
    <s v="Ashish Ranjan"/>
    <x v="1"/>
    <x v="0"/>
    <m/>
    <x v="0"/>
    <s v=" "/>
    <m/>
    <m/>
    <m/>
    <m/>
    <m/>
    <m/>
    <m/>
    <m/>
    <m/>
    <m/>
    <m/>
    <m/>
    <m/>
    <m/>
    <m/>
    <m/>
    <n v="115"/>
    <n v="155"/>
    <n v="155"/>
    <n v="155"/>
    <n v="155"/>
    <n v="155"/>
    <n v="155"/>
    <n v="155"/>
    <n v="155"/>
    <n v="155"/>
    <n v="155"/>
    <n v="155"/>
    <m/>
    <m/>
    <m/>
    <m/>
    <m/>
    <m/>
  </r>
  <r>
    <x v="1"/>
    <s v="MWR"/>
    <n v="13"/>
    <s v="Maintenance Work(JHFTP fix, C D upgrade, FTP206 fix, WIN 11 Certification, RHEL upgarde, Audit file txf)"/>
    <s v="GRP-JW"/>
    <m/>
    <x v="1"/>
    <s v="Cobol, DB2"/>
    <s v="JW"/>
    <s v="Ruben Rodriguez "/>
    <s v="Muawiah Qaimari"/>
    <s v="Ashish Ranjan"/>
    <x v="1"/>
    <x v="0"/>
    <m/>
    <x v="0"/>
    <s v=" "/>
    <m/>
    <m/>
    <m/>
    <m/>
    <m/>
    <m/>
    <m/>
    <m/>
    <m/>
    <m/>
    <m/>
    <m/>
    <m/>
    <m/>
    <m/>
    <m/>
    <n v="150"/>
    <n v="150"/>
    <n v="150"/>
    <n v="150"/>
    <n v="150"/>
    <n v="150"/>
    <n v="150"/>
    <n v="150"/>
    <n v="150"/>
    <n v="150"/>
    <n v="150"/>
    <n v="150"/>
    <m/>
    <m/>
    <m/>
    <m/>
    <m/>
    <m/>
  </r>
  <r>
    <x v="1"/>
    <s v="RD"/>
    <n v="13"/>
    <s v="RD1145,RD0222,RD506,RD2560"/>
    <s v="GRP-JW"/>
    <m/>
    <x v="1"/>
    <s v="Cobol, DB2"/>
    <s v="JW"/>
    <s v="Ruben Rodriguez "/>
    <s v="Muawiah Qaimari"/>
    <s v="Ashish Ranjan"/>
    <x v="1"/>
    <x v="0"/>
    <m/>
    <x v="0"/>
    <s v=" "/>
    <m/>
    <m/>
    <m/>
    <m/>
    <m/>
    <m/>
    <m/>
    <m/>
    <m/>
    <m/>
    <m/>
    <m/>
    <m/>
    <m/>
    <m/>
    <m/>
    <n v="60"/>
    <n v="60"/>
    <n v="60"/>
    <n v="60"/>
    <n v="60"/>
    <n v="60"/>
    <n v="60"/>
    <n v="60"/>
    <n v="60"/>
    <n v="60"/>
    <n v="60"/>
    <n v="60"/>
    <m/>
    <m/>
    <m/>
    <m/>
    <m/>
    <m/>
  </r>
  <r>
    <x v="1"/>
    <s v="Scan Support"/>
    <n v="8"/>
    <s v="Quaterly AVT &amp; SPI  scan support"/>
    <s v="GRP-JW"/>
    <m/>
    <x v="1"/>
    <s v="Cobol, DB2"/>
    <s v="JW"/>
    <s v="Ruben Rodriguez "/>
    <s v="Muawiah Qaimari"/>
    <s v="Ashish Ranjan"/>
    <x v="1"/>
    <x v="0"/>
    <m/>
    <x v="0"/>
    <s v=" "/>
    <m/>
    <m/>
    <m/>
    <m/>
    <m/>
    <m/>
    <m/>
    <m/>
    <m/>
    <m/>
    <m/>
    <m/>
    <m/>
    <m/>
    <m/>
    <m/>
    <n v="10"/>
    <n v="10"/>
    <n v="10"/>
    <n v="10"/>
    <n v="10"/>
    <n v="10"/>
    <n v="10"/>
    <n v="10"/>
    <n v="10"/>
    <n v="10"/>
    <n v="10"/>
    <n v="10"/>
    <m/>
    <m/>
    <m/>
    <m/>
    <m/>
    <m/>
  </r>
  <r>
    <x v="1"/>
    <s v="Application Support"/>
    <n v="12"/>
    <s v="Application Support (C2W, RCA/LLs, Batch job abends, MF Heatlh Check, Online Tran Failure etc.)"/>
    <s v="GRP-JW"/>
    <m/>
    <x v="1"/>
    <s v="Cobol, DB2"/>
    <s v="JW"/>
    <s v="Ruben Rodriguez "/>
    <s v="Muawiah Qaimari"/>
    <s v="Ashish Ranjan"/>
    <x v="1"/>
    <x v="0"/>
    <m/>
    <x v="0"/>
    <s v=" "/>
    <m/>
    <m/>
    <m/>
    <m/>
    <m/>
    <m/>
    <m/>
    <m/>
    <m/>
    <m/>
    <m/>
    <m/>
    <m/>
    <m/>
    <m/>
    <m/>
    <n v="20"/>
    <n v="20"/>
    <n v="20"/>
    <n v="20"/>
    <n v="20"/>
    <n v="20"/>
    <n v="20"/>
    <n v="20"/>
    <n v="20"/>
    <n v="20"/>
    <n v="20"/>
    <n v="20"/>
    <m/>
    <m/>
    <m/>
    <m/>
    <m/>
    <m/>
  </r>
  <r>
    <x v="1"/>
    <s v="Onshore-Offshore Discussions"/>
    <n v="13"/>
    <s v="Weekly Meetings, Issue Calls, Audit/Review Call"/>
    <s v="GRP-JW"/>
    <m/>
    <x v="1"/>
    <s v="Cobol, DB2"/>
    <s v="JW"/>
    <s v="Ruben Rodriguez "/>
    <s v="Muawiah Qaimari"/>
    <s v="Ashish Ranjan"/>
    <x v="1"/>
    <x v="0"/>
    <m/>
    <x v="0"/>
    <s v=" "/>
    <m/>
    <m/>
    <m/>
    <m/>
    <m/>
    <m/>
    <m/>
    <m/>
    <m/>
    <m/>
    <m/>
    <m/>
    <m/>
    <m/>
    <m/>
    <m/>
    <n v="35"/>
    <n v="35"/>
    <n v="35"/>
    <n v="35"/>
    <n v="35"/>
    <n v="35"/>
    <n v="35"/>
    <n v="35"/>
    <n v="35"/>
    <n v="35"/>
    <n v="35"/>
    <n v="35"/>
    <m/>
    <m/>
    <m/>
    <m/>
    <m/>
    <m/>
  </r>
  <r>
    <x v="1"/>
    <s v="Application Support"/>
    <n v="1"/>
    <s v="Application Support (C2W, RCA/LLs, Batch job abends, MF Heatlh Check, Online Tran Failure etc.)"/>
    <s v="UPSE-SWBT/PB"/>
    <m/>
    <x v="0"/>
    <s v="Proc C"/>
    <s v="JW"/>
    <s v="Ruben Rodriguez "/>
    <s v="Muawiah Qaimari"/>
    <s v="Ashish Ranjan"/>
    <x v="1"/>
    <x v="0"/>
    <m/>
    <x v="0"/>
    <m/>
    <m/>
    <m/>
    <m/>
    <m/>
    <m/>
    <m/>
    <m/>
    <m/>
    <m/>
    <m/>
    <m/>
    <m/>
    <m/>
    <m/>
    <m/>
    <m/>
    <n v="55"/>
    <n v="55"/>
    <n v="55"/>
    <n v="55"/>
    <n v="55"/>
    <n v="55"/>
    <n v="55"/>
    <n v="55"/>
    <n v="55"/>
    <n v="55"/>
    <n v="55"/>
    <n v="55"/>
    <m/>
    <m/>
    <m/>
    <m/>
    <m/>
    <m/>
  </r>
  <r>
    <x v="0"/>
    <s v="PID"/>
    <n v="1"/>
    <s v="Mandate Telco Calif PPP Fee to Flat Fee"/>
    <s v="AIM"/>
    <m/>
    <x v="1"/>
    <s v="Cobol, DB2"/>
    <s v="JW"/>
    <s v="Ruben Rodriguez "/>
    <s v="Muawiah Qaimari"/>
    <s v="Ashish Ranjan"/>
    <x v="1"/>
    <x v="10"/>
    <m/>
    <x v="0"/>
    <n v="645"/>
    <m/>
    <m/>
    <m/>
    <m/>
    <m/>
    <m/>
    <m/>
    <m/>
    <m/>
    <m/>
    <m/>
    <m/>
    <m/>
    <m/>
    <m/>
    <m/>
    <m/>
    <m/>
    <m/>
    <m/>
    <n v="100"/>
    <n v="150"/>
    <n v="150"/>
    <n v="80"/>
    <n v="70"/>
    <n v="45"/>
    <n v="25"/>
    <n v="25"/>
    <m/>
    <m/>
    <m/>
    <m/>
    <m/>
    <m/>
  </r>
  <r>
    <x v="0"/>
    <s v="PID"/>
    <n v="1"/>
    <s v="Mandate Telco Calif PPP Fee to Flat Fee"/>
    <s v="ADJUST"/>
    <m/>
    <x v="1"/>
    <s v="Cobol, DB2"/>
    <s v="JW"/>
    <s v="Ruben Rodriguez "/>
    <s v="Muawiah Qaimari"/>
    <s v="Ashish Ranjan"/>
    <x v="1"/>
    <x v="10"/>
    <m/>
    <x v="0"/>
    <n v="720"/>
    <m/>
    <m/>
    <m/>
    <m/>
    <m/>
    <m/>
    <m/>
    <m/>
    <m/>
    <m/>
    <m/>
    <m/>
    <m/>
    <m/>
    <m/>
    <m/>
    <m/>
    <m/>
    <m/>
    <m/>
    <n v="100"/>
    <n v="100"/>
    <n v="150"/>
    <n v="130"/>
    <n v="120"/>
    <n v="50"/>
    <n v="50"/>
    <n v="20"/>
    <m/>
    <m/>
    <m/>
    <m/>
    <m/>
    <m/>
  </r>
  <r>
    <x v="0"/>
    <s v="PID"/>
    <n v="1"/>
    <s v="Mandate Telco Calif PPP Fee to Flat Fee"/>
    <s v="RAP"/>
    <m/>
    <x v="1"/>
    <s v="Cobol, DB2"/>
    <s v="JW"/>
    <s v="Ruben Rodriguez "/>
    <s v="Muawiah Qaimari"/>
    <s v="Ashish Ranjan"/>
    <x v="1"/>
    <x v="10"/>
    <m/>
    <x v="0"/>
    <n v="1675"/>
    <m/>
    <m/>
    <m/>
    <m/>
    <m/>
    <m/>
    <m/>
    <m/>
    <m/>
    <m/>
    <m/>
    <m/>
    <m/>
    <m/>
    <m/>
    <m/>
    <m/>
    <m/>
    <m/>
    <m/>
    <n v="150"/>
    <n v="250"/>
    <n v="250"/>
    <n v="250"/>
    <n v="300"/>
    <n v="300"/>
    <n v="100"/>
    <n v="75"/>
    <m/>
    <m/>
    <m/>
    <m/>
    <m/>
    <m/>
  </r>
  <r>
    <x v="0"/>
    <s v="PID"/>
    <n v="1"/>
    <s v="Mandate Telco Calif PPP Fee to Flat Fee"/>
    <s v="PR"/>
    <m/>
    <x v="1"/>
    <s v="Cobol, DB2"/>
    <s v="JW"/>
    <s v="Ruben Rodriguez "/>
    <s v="Muawiah Qaimari"/>
    <s v="Ashish Ranjan"/>
    <x v="1"/>
    <x v="10"/>
    <m/>
    <x v="0"/>
    <n v="270"/>
    <m/>
    <m/>
    <m/>
    <m/>
    <m/>
    <m/>
    <m/>
    <m/>
    <m/>
    <m/>
    <m/>
    <m/>
    <m/>
    <m/>
    <m/>
    <m/>
    <m/>
    <m/>
    <m/>
    <m/>
    <n v="10"/>
    <n v="30"/>
    <n v="30"/>
    <n v="50"/>
    <n v="50"/>
    <n v="30"/>
    <n v="50"/>
    <n v="20"/>
    <m/>
    <m/>
    <m/>
    <m/>
    <m/>
    <m/>
  </r>
  <r>
    <x v="0"/>
    <s v="PID"/>
    <n v="1"/>
    <s v="Mandate Telco Calif PPP Fee to Flat Fee"/>
    <s v="RA"/>
    <m/>
    <x v="1"/>
    <s v="Cobol, DB2"/>
    <s v="JW"/>
    <s v="Ruben Rodriguez "/>
    <s v="Muawiah Qaimari"/>
    <s v="Ashish Ranjan"/>
    <x v="1"/>
    <x v="10"/>
    <m/>
    <x v="0"/>
    <n v="270"/>
    <m/>
    <m/>
    <m/>
    <m/>
    <m/>
    <m/>
    <m/>
    <m/>
    <m/>
    <m/>
    <m/>
    <m/>
    <m/>
    <m/>
    <m/>
    <m/>
    <m/>
    <m/>
    <m/>
    <m/>
    <n v="10"/>
    <n v="30"/>
    <n v="30"/>
    <n v="50"/>
    <n v="50"/>
    <n v="30"/>
    <n v="50"/>
    <n v="20"/>
    <m/>
    <m/>
    <m/>
    <m/>
    <m/>
    <m/>
  </r>
  <r>
    <x v="0"/>
    <s v="PID"/>
    <n v="1"/>
    <s v="Mandate Telco Calif PPP Fee to Flat Fee"/>
    <s v="OSI"/>
    <m/>
    <x v="1"/>
    <s v="Cobol, DB2"/>
    <s v="JW"/>
    <s v="Ruben Rodriguez "/>
    <s v="Muawiah Qaimari"/>
    <s v="Ashish Ranjan"/>
    <x v="1"/>
    <x v="10"/>
    <m/>
    <x v="0"/>
    <n v="220"/>
    <m/>
    <m/>
    <m/>
    <m/>
    <m/>
    <m/>
    <m/>
    <m/>
    <m/>
    <m/>
    <m/>
    <m/>
    <m/>
    <m/>
    <m/>
    <m/>
    <m/>
    <m/>
    <m/>
    <m/>
    <n v="10"/>
    <n v="30"/>
    <n v="30"/>
    <n v="30"/>
    <n v="30"/>
    <n v="30"/>
    <n v="50"/>
    <n v="10"/>
    <m/>
    <m/>
    <m/>
    <m/>
    <m/>
    <m/>
  </r>
  <r>
    <x v="1"/>
    <s v="MWR"/>
    <n v="1"/>
    <s v="RHEL Upgrade 7 to 8"/>
    <s v="UPSE-SWBT/PB"/>
    <m/>
    <x v="0"/>
    <s v="Proc C"/>
    <s v="JW"/>
    <s v="Ruben Rodriguez "/>
    <s v="Muawiah Qaimari"/>
    <s v="Ashish Ranjan"/>
    <x v="1"/>
    <x v="18"/>
    <m/>
    <x v="0"/>
    <n v="100"/>
    <m/>
    <m/>
    <m/>
    <m/>
    <m/>
    <m/>
    <m/>
    <m/>
    <m/>
    <m/>
    <m/>
    <m/>
    <m/>
    <m/>
    <m/>
    <m/>
    <m/>
    <m/>
    <m/>
    <n v="50"/>
    <n v="50"/>
    <m/>
    <m/>
    <m/>
    <m/>
    <m/>
    <m/>
    <m/>
    <m/>
    <m/>
    <m/>
    <m/>
    <m/>
    <m/>
  </r>
  <r>
    <x v="2"/>
    <m/>
    <m/>
    <m/>
    <m/>
    <m/>
    <x v="2"/>
    <s v="Do not enter, will be populated based on other column(s)"/>
    <s v="Do not enter, will be populated based on other column(s)"/>
    <m/>
    <s v="Do not enter, will be populated based on other column(s)"/>
    <s v="Ashish Ranjan"/>
    <x v="1"/>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Ashish Ranjan"/>
    <x v="1"/>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Ashish Ranjan"/>
    <x v="1"/>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Ashish Ranjan"/>
    <x v="1"/>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Ashish Ranjan"/>
    <x v="1"/>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Ashish Ranjan"/>
    <x v="1"/>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Ashish Ranjan"/>
    <x v="1"/>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Ashish Ranjan"/>
    <x v="1"/>
    <x v="22"/>
    <m/>
    <x v="2"/>
    <m/>
    <m/>
    <m/>
    <m/>
    <m/>
    <m/>
    <m/>
    <m/>
    <m/>
    <m/>
    <m/>
    <m/>
    <m/>
    <m/>
    <m/>
    <m/>
    <m/>
    <m/>
    <m/>
    <m/>
    <m/>
    <m/>
    <m/>
    <m/>
    <m/>
    <m/>
    <m/>
    <m/>
    <m/>
    <m/>
    <m/>
    <m/>
    <m/>
    <m/>
    <m/>
  </r>
  <r>
    <x v="1"/>
    <s v="SMB"/>
    <m/>
    <s v="PMAT 398118  508281 - Citrix servers OS / Count (Production )"/>
    <s v="EASE - West"/>
    <s v="Green"/>
    <x v="1"/>
    <s v="Tandem, Powerbuilder"/>
    <s v="Tandem"/>
    <s v="James Radtke"/>
    <s v="Christine Moretti"/>
    <s v="Istiyaqahmed Shaikh"/>
    <x v="2"/>
    <x v="20"/>
    <m/>
    <x v="0"/>
    <n v="1000"/>
    <m/>
    <m/>
    <m/>
    <m/>
    <m/>
    <m/>
    <m/>
    <m/>
    <m/>
    <m/>
    <m/>
    <m/>
    <m/>
    <m/>
    <m/>
    <m/>
    <m/>
    <m/>
    <m/>
    <m/>
    <n v="250"/>
    <n v="250"/>
    <n v="250"/>
    <n v="250"/>
    <m/>
    <m/>
    <m/>
    <m/>
    <m/>
    <m/>
    <m/>
    <m/>
    <m/>
    <m/>
  </r>
  <r>
    <x v="1"/>
    <s v="SMB"/>
    <m/>
    <s v="PMAT 398118  508281 - Citrix servers OS / Count (Development/ST)"/>
    <s v="EASE - West"/>
    <s v="Green"/>
    <x v="1"/>
    <s v="Tandem, Powerbuilder"/>
    <s v="Tandem"/>
    <s v="James Radtke"/>
    <s v="Christine Moretti"/>
    <s v="Istiyaqahmed Shaikh"/>
    <x v="2"/>
    <x v="14"/>
    <m/>
    <x v="0"/>
    <n v="500"/>
    <m/>
    <m/>
    <m/>
    <m/>
    <m/>
    <m/>
    <m/>
    <m/>
    <m/>
    <m/>
    <m/>
    <m/>
    <m/>
    <m/>
    <m/>
    <m/>
    <m/>
    <m/>
    <n v="200"/>
    <n v="300"/>
    <m/>
    <m/>
    <m/>
    <m/>
    <m/>
    <m/>
    <m/>
    <m/>
    <m/>
    <m/>
    <m/>
    <m/>
    <m/>
    <m/>
  </r>
  <r>
    <x v="0"/>
    <s v="PID"/>
    <m/>
    <s v="OOM693 - Citrix to VMWare Horizon Migration (Test Only)"/>
    <s v="EASE - West"/>
    <s v="Green - Test Only"/>
    <x v="1"/>
    <s v="Tandem, Powerbuilder"/>
    <s v="Tandem"/>
    <s v="James Radtke"/>
    <s v="Christine Moretti"/>
    <s v="Istiyaqahmed Shaikh"/>
    <x v="2"/>
    <x v="8"/>
    <m/>
    <x v="1"/>
    <m/>
    <m/>
    <m/>
    <m/>
    <m/>
    <m/>
    <m/>
    <m/>
    <m/>
    <m/>
    <m/>
    <m/>
    <m/>
    <m/>
    <m/>
    <m/>
    <m/>
    <m/>
    <m/>
    <m/>
    <m/>
    <m/>
    <m/>
    <m/>
    <m/>
    <m/>
    <m/>
    <m/>
    <m/>
    <m/>
    <m/>
    <m/>
    <m/>
    <m/>
    <m/>
  </r>
  <r>
    <x v="0"/>
    <s v="PID"/>
    <m/>
    <s v="OOM693 - Citrix to VMWare Horizon Migration (Test Only)"/>
    <s v="EASE - SW"/>
    <s v="Green - Test Only"/>
    <x v="1"/>
    <s v="Tandem, Powerbuilder"/>
    <s v="Tandem"/>
    <s v="James Radtke"/>
    <s v="Christine Moretti"/>
    <s v="Istiyaqahmed Shaikh"/>
    <x v="2"/>
    <x v="8"/>
    <m/>
    <x v="1"/>
    <m/>
    <m/>
    <m/>
    <m/>
    <m/>
    <m/>
    <m/>
    <m/>
    <m/>
    <m/>
    <m/>
    <m/>
    <m/>
    <m/>
    <m/>
    <m/>
    <m/>
    <m/>
    <m/>
    <m/>
    <m/>
    <m/>
    <m/>
    <m/>
    <m/>
    <m/>
    <m/>
    <m/>
    <m/>
    <m/>
    <m/>
    <m/>
    <m/>
    <m/>
    <m/>
  </r>
  <r>
    <x v="1"/>
    <s v="SMB"/>
    <m/>
    <s v="SMB 1994141(EASE W) &amp; SMB 1994140 (EASE WEST) - Win 22H2 testing. (Test Only)"/>
    <s v="EASE - SW"/>
    <s v="Green - ST to perform activities"/>
    <x v="1"/>
    <s v="Tandem, Powerbuilder"/>
    <s v="Tandem"/>
    <s v="James Radtke"/>
    <s v="Christine Moretti"/>
    <s v="Istiyaqahmed Shaikh"/>
    <x v="2"/>
    <x v="18"/>
    <m/>
    <x v="0"/>
    <m/>
    <m/>
    <m/>
    <m/>
    <m/>
    <m/>
    <m/>
    <m/>
    <m/>
    <m/>
    <m/>
    <m/>
    <m/>
    <m/>
    <m/>
    <m/>
    <m/>
    <m/>
    <m/>
    <m/>
    <m/>
    <m/>
    <m/>
    <m/>
    <m/>
    <m/>
    <m/>
    <m/>
    <m/>
    <m/>
    <m/>
    <m/>
    <m/>
    <m/>
    <m/>
  </r>
  <r>
    <x v="1"/>
    <s v="SMB"/>
    <m/>
    <s v="SMB 1994141(EASE W) &amp; SMB 1994140 (EASE WEST) - Win 22H2 testing. (Test Only)"/>
    <s v="EASE - West"/>
    <s v="Green - ST to perform activities"/>
    <x v="1"/>
    <s v="Tandem, Powerbuilder"/>
    <s v="Tandem"/>
    <s v="James Radtke"/>
    <s v="Christine Moretti"/>
    <s v="Istiyaqahmed Shaikh"/>
    <x v="2"/>
    <x v="18"/>
    <m/>
    <x v="0"/>
    <m/>
    <m/>
    <m/>
    <m/>
    <m/>
    <m/>
    <m/>
    <m/>
    <m/>
    <m/>
    <m/>
    <m/>
    <m/>
    <m/>
    <m/>
    <m/>
    <m/>
    <m/>
    <m/>
    <m/>
    <m/>
    <m/>
    <m/>
    <m/>
    <m/>
    <m/>
    <m/>
    <m/>
    <m/>
    <m/>
    <m/>
    <m/>
    <m/>
    <m/>
    <m/>
  </r>
  <r>
    <x v="0"/>
    <s v="PID"/>
    <m/>
    <s v="418200/509443 SecMod CT - EASE Suite Vulnerabilities"/>
    <s v="EASE - SW"/>
    <s v="Yellow: _x000a_Post 1st week of May - Kunal (Primary Ease resource) is leaving org_x000a_Post 1st week of June - Abhishek (Tandem Expert) is leaving org"/>
    <x v="1"/>
    <s v="Tandem, Powerbuilder"/>
    <s v="Tandem"/>
    <s v="James Radtke"/>
    <s v="Christine Moretti"/>
    <s v="Istiyaqahmed Shaikh"/>
    <x v="2"/>
    <x v="8"/>
    <m/>
    <x v="1"/>
    <n v="2000"/>
    <m/>
    <m/>
    <m/>
    <m/>
    <m/>
    <m/>
    <m/>
    <m/>
    <m/>
    <m/>
    <m/>
    <m/>
    <m/>
    <m/>
    <m/>
    <m/>
    <m/>
    <m/>
    <m/>
    <m/>
    <m/>
    <m/>
    <m/>
    <m/>
    <m/>
    <m/>
    <m/>
    <m/>
    <m/>
    <m/>
    <m/>
    <m/>
    <m/>
    <m/>
  </r>
  <r>
    <x v="0"/>
    <s v="PID"/>
    <m/>
    <s v="418200/509443 SecMod CT - EASE Suite Vulnerabilities"/>
    <s v="EASE - West"/>
    <s v="Yellow: _x000a_Post 1st week of May - Kunal (Primary Ease resource) is leaving org_x000a_Post 1st week of June - Abhishek (Tandem Expert) is leaving org"/>
    <x v="1"/>
    <s v="Tandem, Powerbuilder"/>
    <s v="Tandem"/>
    <s v="James Radtke"/>
    <s v="Christine Moretti"/>
    <s v="Istiyaqahmed Shaikh"/>
    <x v="2"/>
    <x v="8"/>
    <m/>
    <x v="1"/>
    <n v="2000"/>
    <m/>
    <m/>
    <m/>
    <m/>
    <m/>
    <m/>
    <m/>
    <m/>
    <m/>
    <m/>
    <m/>
    <m/>
    <m/>
    <m/>
    <m/>
    <m/>
    <m/>
    <m/>
    <m/>
    <m/>
    <m/>
    <m/>
    <m/>
    <m/>
    <m/>
    <m/>
    <m/>
    <m/>
    <m/>
    <m/>
    <m/>
    <m/>
    <m/>
    <m/>
  </r>
  <r>
    <x v="0"/>
    <s v="PID"/>
    <m/>
    <s v="420219/511255 NumeriTrack Wireline (NuTWLN) Upgrade to 5.3"/>
    <s v="EASE - West"/>
    <s v="Yellow : Release shifted from 23.12 (during TCP2) to 23.04 (FB)"/>
    <x v="1"/>
    <s v="Tandem, Powerbuilder"/>
    <s v="Tandem"/>
    <s v="James Radtke"/>
    <s v="Christine Moretti"/>
    <s v="Istiyaqahmed Shaikh"/>
    <x v="2"/>
    <x v="14"/>
    <m/>
    <x v="0"/>
    <n v="200"/>
    <m/>
    <m/>
    <m/>
    <m/>
    <m/>
    <m/>
    <m/>
    <m/>
    <m/>
    <m/>
    <m/>
    <m/>
    <m/>
    <m/>
    <m/>
    <m/>
    <m/>
    <m/>
    <m/>
    <n v="200"/>
    <m/>
    <m/>
    <m/>
    <m/>
    <m/>
    <m/>
    <m/>
    <m/>
    <m/>
    <m/>
    <m/>
    <m/>
    <m/>
    <m/>
  </r>
  <r>
    <x v="0"/>
    <s v="PID"/>
    <m/>
    <s v="420219/511255 NumeriTrack Wireline (NuTWLN) Upgrade to 5.3"/>
    <s v="EASE - SW"/>
    <s v="Yellow : Release shifted from 23.12 (during TCP2) to 23.04 (FB)"/>
    <x v="1"/>
    <s v="Tandem, Powerbuilder"/>
    <s v="Tandem"/>
    <s v="James Radtke"/>
    <s v="Christine Moretti"/>
    <s v="Istiyaqahmed Shaikh"/>
    <x v="2"/>
    <x v="14"/>
    <m/>
    <x v="0"/>
    <n v="200"/>
    <m/>
    <m/>
    <m/>
    <m/>
    <m/>
    <m/>
    <m/>
    <m/>
    <m/>
    <m/>
    <m/>
    <m/>
    <m/>
    <m/>
    <m/>
    <m/>
    <m/>
    <m/>
    <m/>
    <n v="200"/>
    <m/>
    <m/>
    <m/>
    <m/>
    <m/>
    <m/>
    <m/>
    <m/>
    <m/>
    <m/>
    <m/>
    <m/>
    <m/>
    <m/>
  </r>
  <r>
    <x v="0"/>
    <s v="PID"/>
    <m/>
    <s v="OOM696 - Address SPI Data Findings in W"/>
    <s v="EASE - West"/>
    <s v="Green - Estimation Done"/>
    <x v="1"/>
    <s v="Tandem, Powerbuilder"/>
    <s v="Tandem"/>
    <s v="James Radtke"/>
    <s v="Christine Moretti"/>
    <s v="Istiyaqahmed Shaikh"/>
    <x v="2"/>
    <x v="8"/>
    <m/>
    <x v="1"/>
    <m/>
    <m/>
    <m/>
    <m/>
    <m/>
    <m/>
    <m/>
    <m/>
    <m/>
    <m/>
    <m/>
    <m/>
    <m/>
    <m/>
    <m/>
    <m/>
    <m/>
    <m/>
    <m/>
    <m/>
    <m/>
    <m/>
    <m/>
    <m/>
    <m/>
    <m/>
    <m/>
    <m/>
    <m/>
    <m/>
    <m/>
    <m/>
    <m/>
    <m/>
    <m/>
  </r>
  <r>
    <x v="0"/>
    <s v="PID"/>
    <m/>
    <s v="OOM695 - Address SPI Data Findings in SW"/>
    <s v="EASE - SW"/>
    <s v="Green - Estimation Done"/>
    <x v="1"/>
    <s v="Tandem, Powerbuilder"/>
    <s v="Tandem"/>
    <s v="James Radtke"/>
    <s v="Christine Moretti"/>
    <s v="Istiyaqahmed Shaikh"/>
    <x v="2"/>
    <x v="8"/>
    <m/>
    <x v="1"/>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Istiyaqahmed Shaikh"/>
    <x v="2"/>
    <x v="22"/>
    <m/>
    <x v="2"/>
    <m/>
    <m/>
    <m/>
    <m/>
    <m/>
    <m/>
    <m/>
    <m/>
    <m/>
    <m/>
    <m/>
    <m/>
    <m/>
    <m/>
    <m/>
    <m/>
    <m/>
    <m/>
    <m/>
    <m/>
    <m/>
    <m/>
    <m/>
    <m/>
    <m/>
    <m/>
    <m/>
    <m/>
    <m/>
    <m/>
    <m/>
    <m/>
    <m/>
    <m/>
    <m/>
  </r>
  <r>
    <x v="1"/>
    <s v="SMB"/>
    <n v="1"/>
    <s v="SMB-2022239 -- CFAS upgrading Connect: Direct to 6.1 secure plus during the Feb 2023 Maintenance weekend. "/>
    <s v="Data Services"/>
    <s v="Need to do the validation once CDAS upgraded Coonect:Direct to 6.1 secure plus"/>
    <x v="1"/>
    <s v="Cobol, DB2"/>
    <s v="West Usage"/>
    <s v="Ruben Rodriguez "/>
    <s v="Muawiah Qaimari"/>
    <s v="Sanjay Lokhande"/>
    <x v="2"/>
    <x v="15"/>
    <m/>
    <x v="0"/>
    <n v="40"/>
    <m/>
    <m/>
    <m/>
    <m/>
    <m/>
    <m/>
    <m/>
    <m/>
    <m/>
    <m/>
    <m/>
    <m/>
    <m/>
    <m/>
    <m/>
    <m/>
    <m/>
    <m/>
    <n v="10"/>
    <n v="10"/>
    <n v="20"/>
    <m/>
    <m/>
    <m/>
    <m/>
    <m/>
    <m/>
    <m/>
    <m/>
    <m/>
    <m/>
    <m/>
    <m/>
    <m/>
  </r>
  <r>
    <x v="0"/>
    <s v="PID"/>
    <n v="1"/>
    <s v="PMT 509967, PID 414657 -- Mandate Telco Calif PPP Fee to Flat Fee"/>
    <s v="ARG: AT&amp;T IDB-PB"/>
    <s v="Provided etimates. Test support impact"/>
    <x v="1"/>
    <s v="Cobol, DB2"/>
    <s v="West Usage"/>
    <s v="Ruben Rodriguez "/>
    <s v="Muawiah Qaimari"/>
    <s v="Sanjay Lokhande"/>
    <x v="2"/>
    <x v="14"/>
    <m/>
    <x v="0"/>
    <n v="80"/>
    <m/>
    <m/>
    <m/>
    <m/>
    <m/>
    <m/>
    <m/>
    <m/>
    <m/>
    <m/>
    <m/>
    <m/>
    <m/>
    <m/>
    <m/>
    <m/>
    <m/>
    <n v="10"/>
    <n v="20"/>
    <n v="50"/>
    <m/>
    <m/>
    <m/>
    <m/>
    <m/>
    <m/>
    <m/>
    <m/>
    <m/>
    <m/>
    <m/>
    <m/>
    <m/>
    <m/>
  </r>
  <r>
    <x v="0"/>
    <s v="PID"/>
    <n v="1"/>
    <s v="PMT 506832, PID 412210 -- WI 920 NPA Overlay with new NPA 274"/>
    <s v="CAMPS"/>
    <s v="Received request for this project on 2/22. _x000a_CAMPS impact - Code Change._x000a_We cannot complete development work before ST pass2."/>
    <x v="1"/>
    <s v="Cobol, IMS-DB"/>
    <s v="MW Usage"/>
    <s v="Ruben Rodriguez "/>
    <s v="Muawiah Qaimari"/>
    <s v="Sanjay Lokhande"/>
    <x v="2"/>
    <x v="18"/>
    <m/>
    <x v="0"/>
    <n v="350"/>
    <m/>
    <m/>
    <m/>
    <m/>
    <m/>
    <m/>
    <m/>
    <m/>
    <m/>
    <m/>
    <m/>
    <m/>
    <m/>
    <m/>
    <m/>
    <m/>
    <m/>
    <m/>
    <n v="100"/>
    <n v="100"/>
    <n v="100"/>
    <n v="50"/>
    <m/>
    <m/>
    <m/>
    <m/>
    <m/>
    <m/>
    <m/>
    <m/>
    <m/>
    <m/>
    <m/>
    <m/>
  </r>
  <r>
    <x v="0"/>
    <s v="PID"/>
    <n v="1"/>
    <s v="PMT 506832, PID 412210 -- WI 920 NPA Overlay with new NPA 274"/>
    <s v="CLYDE"/>
    <s v="Received request for this project on 2/22. _x000a_CLYDE impact is - test only. _x000a_CLYDE doesn't run in ST, We would complete the testing by end of may 5/31."/>
    <x v="1"/>
    <s v="Cobol, IMS-DB"/>
    <s v="MW Usage"/>
    <s v="Ruben Rodriguez "/>
    <s v="Muawiah Qaimari"/>
    <s v="Sanjay Lokhande"/>
    <x v="2"/>
    <x v="18"/>
    <m/>
    <x v="0"/>
    <n v="150"/>
    <m/>
    <m/>
    <m/>
    <m/>
    <m/>
    <m/>
    <m/>
    <m/>
    <m/>
    <m/>
    <m/>
    <m/>
    <m/>
    <m/>
    <m/>
    <m/>
    <m/>
    <m/>
    <n v="20"/>
    <n v="40"/>
    <n v="40"/>
    <n v="50"/>
    <m/>
    <m/>
    <m/>
    <m/>
    <m/>
    <m/>
    <m/>
    <m/>
    <m/>
    <m/>
    <m/>
    <m/>
  </r>
  <r>
    <x v="0"/>
    <s v="PID"/>
    <n v="1"/>
    <s v="PMT 506832, PID 412210 -- WI 920 NPA Overlay with new NPA 274"/>
    <s v="LOCAL FICHE"/>
    <s v="Received request for this project on 2/22. _x000a_Local Fiche impact is - test only. _x000a_Local Fiche doesn't run in ST, We would complete the testing by end of may 5/31."/>
    <x v="1"/>
    <s v="Cobol, DB2"/>
    <s v="MW Usage"/>
    <s v="Ruben Rodriguez "/>
    <s v="Muawiah Qaimari"/>
    <s v="Sanjay Lokhande"/>
    <x v="2"/>
    <x v="18"/>
    <m/>
    <x v="0"/>
    <n v="60"/>
    <m/>
    <m/>
    <m/>
    <m/>
    <m/>
    <m/>
    <m/>
    <m/>
    <m/>
    <m/>
    <m/>
    <m/>
    <m/>
    <m/>
    <m/>
    <m/>
    <m/>
    <m/>
    <n v="10"/>
    <n v="10"/>
    <n v="20"/>
    <n v="20"/>
    <m/>
    <m/>
    <m/>
    <m/>
    <m/>
    <m/>
    <m/>
    <m/>
    <m/>
    <m/>
    <m/>
    <m/>
  </r>
  <r>
    <x v="0"/>
    <s v="PID"/>
    <n v="1"/>
    <s v="OOM684 -- Batch Agent changes or retirement in future"/>
    <s v="LSB"/>
    <m/>
    <x v="0"/>
    <s v="Power Builder, Sybase"/>
    <s v="MW Usage"/>
    <s v="Ruben Rodriguez "/>
    <s v="Muawiah Qaimari"/>
    <s v="Sanjay Lokhande"/>
    <x v="2"/>
    <x v="8"/>
    <m/>
    <x v="1"/>
    <n v="520"/>
    <m/>
    <m/>
    <m/>
    <m/>
    <m/>
    <m/>
    <m/>
    <m/>
    <m/>
    <m/>
    <m/>
    <m/>
    <m/>
    <m/>
    <m/>
    <m/>
    <m/>
    <m/>
    <m/>
    <m/>
    <m/>
    <m/>
    <m/>
    <m/>
    <m/>
    <m/>
    <m/>
    <m/>
    <m/>
    <m/>
    <m/>
    <m/>
    <m/>
    <m/>
  </r>
  <r>
    <x v="1"/>
    <s v="SMB"/>
    <n v="1"/>
    <s v="SMB 2030108 -- OSCAS, CNAM and Blank notifications from LSB messages pop-up screen"/>
    <s v="LSB"/>
    <s v="On Track"/>
    <x v="0"/>
    <s v="Power Builder, Sybase"/>
    <s v="MW Usage"/>
    <s v="Ruben Rodriguez "/>
    <s v="Muawiah Qaimari"/>
    <s v="Sanjay Lokhande"/>
    <x v="2"/>
    <x v="14"/>
    <m/>
    <x v="0"/>
    <n v="70"/>
    <m/>
    <m/>
    <m/>
    <m/>
    <m/>
    <m/>
    <m/>
    <m/>
    <m/>
    <m/>
    <m/>
    <m/>
    <m/>
    <m/>
    <m/>
    <m/>
    <m/>
    <m/>
    <n v="20"/>
    <n v="50"/>
    <m/>
    <m/>
    <m/>
    <m/>
    <m/>
    <m/>
    <m/>
    <m/>
    <m/>
    <m/>
    <m/>
    <m/>
    <m/>
    <m/>
  </r>
  <r>
    <x v="1"/>
    <s v="SMB"/>
    <n v="1"/>
    <s v="SMB-2022240 CFAS upgrading Connect: Direct to 6.1 secure plus during the Apr 2023 Maintenance weekend"/>
    <s v="LSB"/>
    <s v="Need to do the validation once CDAS upgraded Coonect:Direct to 6.1 secure plus"/>
    <x v="0"/>
    <s v="Power Builder, Sybase"/>
    <s v="MW Usage"/>
    <s v="Ruben Rodriguez "/>
    <s v="Muawiah Qaimari"/>
    <s v="Sanjay Lokhande"/>
    <x v="2"/>
    <x v="15"/>
    <m/>
    <x v="0"/>
    <n v="40"/>
    <m/>
    <m/>
    <m/>
    <m/>
    <m/>
    <m/>
    <m/>
    <m/>
    <m/>
    <m/>
    <m/>
    <m/>
    <m/>
    <m/>
    <m/>
    <m/>
    <m/>
    <m/>
    <n v="10"/>
    <n v="10"/>
    <n v="20"/>
    <m/>
    <m/>
    <m/>
    <m/>
    <m/>
    <m/>
    <m/>
    <m/>
    <m/>
    <m/>
    <m/>
    <m/>
    <m/>
  </r>
  <r>
    <x v="0"/>
    <s v="PID"/>
    <n v="1"/>
    <s v="Phase7 - CALNET 3 to CALNET 4 Acct Conversion"/>
    <s v="Data Services"/>
    <m/>
    <x v="1"/>
    <s v="Cobol, DB2"/>
    <s v="West Usage"/>
    <s v="Ruben Rodriguez "/>
    <s v="Muawiah Qaimari"/>
    <s v="Sanjay Lokhande"/>
    <x v="2"/>
    <x v="10"/>
    <m/>
    <x v="0"/>
    <n v="560"/>
    <m/>
    <m/>
    <m/>
    <m/>
    <m/>
    <m/>
    <m/>
    <m/>
    <m/>
    <m/>
    <m/>
    <m/>
    <m/>
    <m/>
    <m/>
    <m/>
    <m/>
    <m/>
    <m/>
    <m/>
    <m/>
    <m/>
    <m/>
    <n v="100"/>
    <n v="170"/>
    <n v="170"/>
    <n v="120"/>
    <m/>
    <m/>
    <m/>
    <m/>
    <m/>
    <m/>
    <m/>
  </r>
  <r>
    <x v="0"/>
    <s v="PID"/>
    <n v="1"/>
    <s v="Phase7 - CALNET 3 to CALNET 4 Acct Conversion"/>
    <s v="US"/>
    <m/>
    <x v="1"/>
    <s v="Cobol, IMS-DB, Assembler"/>
    <s v="West Usage"/>
    <s v="Ruben Rodriguez "/>
    <s v="Muawiah Qaimari"/>
    <s v="Sanjay Lokhande"/>
    <x v="2"/>
    <x v="10"/>
    <m/>
    <x v="0"/>
    <n v="200"/>
    <m/>
    <m/>
    <m/>
    <m/>
    <m/>
    <m/>
    <m/>
    <m/>
    <m/>
    <m/>
    <m/>
    <m/>
    <m/>
    <m/>
    <m/>
    <m/>
    <m/>
    <m/>
    <m/>
    <m/>
    <m/>
    <m/>
    <m/>
    <n v="50"/>
    <n v="50"/>
    <n v="50"/>
    <n v="50"/>
    <m/>
    <m/>
    <m/>
    <m/>
    <m/>
    <m/>
    <m/>
  </r>
  <r>
    <x v="0"/>
    <s v="PID"/>
    <n v="1"/>
    <s v="Phase7 - CALNET 3 to CALNET 4 Acct Conversion"/>
    <s v="MP"/>
    <m/>
    <x v="1"/>
    <s v="Cobol, DB2"/>
    <s v="West Usage"/>
    <s v="Ruben Rodriguez "/>
    <s v="Muawiah Qaimari"/>
    <s v="Sanjay Lokhande"/>
    <x v="2"/>
    <x v="10"/>
    <m/>
    <x v="0"/>
    <n v="265"/>
    <m/>
    <m/>
    <m/>
    <m/>
    <m/>
    <m/>
    <m/>
    <m/>
    <m/>
    <m/>
    <m/>
    <m/>
    <m/>
    <m/>
    <m/>
    <m/>
    <m/>
    <m/>
    <m/>
    <m/>
    <m/>
    <m/>
    <m/>
    <n v="50"/>
    <n v="50"/>
    <n v="80"/>
    <n v="85"/>
    <m/>
    <m/>
    <m/>
    <m/>
    <m/>
    <m/>
    <m/>
  </r>
  <r>
    <x v="0"/>
    <s v="PID"/>
    <n v="1"/>
    <s v="PMT-493440, PID-324811 CR816573 updates to Mobility TLG servers"/>
    <s v="Data Services"/>
    <s v="On Track"/>
    <x v="1"/>
    <s v="Cobol, DB2"/>
    <s v="West Usage"/>
    <s v="Ruben Rodriguez "/>
    <s v="Muawiah Qaimari"/>
    <s v="Sanjay Lokhande"/>
    <x v="2"/>
    <x v="14"/>
    <m/>
    <x v="0"/>
    <n v="110"/>
    <m/>
    <m/>
    <m/>
    <m/>
    <m/>
    <m/>
    <m/>
    <m/>
    <m/>
    <m/>
    <m/>
    <m/>
    <m/>
    <m/>
    <m/>
    <m/>
    <m/>
    <m/>
    <n v="40"/>
    <n v="70"/>
    <m/>
    <m/>
    <m/>
    <m/>
    <m/>
    <m/>
    <m/>
    <m/>
    <m/>
    <m/>
    <m/>
    <m/>
    <m/>
    <m/>
  </r>
  <r>
    <x v="0"/>
    <s v="PID"/>
    <n v="1"/>
    <s v="PMT 504548, PID 401127a --  EOSL Finish U2L Migration CAPM"/>
    <s v="CLYDE"/>
    <m/>
    <x v="1"/>
    <s v="Cobol, IMS-DB"/>
    <s v="MW Usage"/>
    <s v="Ruben Rodriguez "/>
    <s v="Muawiah Qaimari"/>
    <s v="Sanjay Lokhande"/>
    <x v="2"/>
    <x v="8"/>
    <m/>
    <x v="1"/>
    <n v="234"/>
    <m/>
    <m/>
    <m/>
    <m/>
    <m/>
    <m/>
    <m/>
    <m/>
    <m/>
    <m/>
    <m/>
    <m/>
    <m/>
    <m/>
    <m/>
    <m/>
    <m/>
    <m/>
    <m/>
    <m/>
    <m/>
    <m/>
    <m/>
    <m/>
    <m/>
    <m/>
    <m/>
    <m/>
    <m/>
    <m/>
    <m/>
    <m/>
    <m/>
    <m/>
  </r>
  <r>
    <x v="0"/>
    <s v="PID"/>
    <n v="1"/>
    <s v="PMT-493440, PID-324811, CR814993 updates to Mobility TLG servers GLR Market"/>
    <s v="CAMPS"/>
    <s v="Deployed Successfully"/>
    <x v="1"/>
    <s v="Cobol, IMS-DB"/>
    <s v="MW Usage"/>
    <s v="Ruben Rodriguez "/>
    <s v="Muawiah Qaimari"/>
    <s v="Sanjay Lokhande"/>
    <x v="2"/>
    <x v="14"/>
    <m/>
    <x v="0"/>
    <n v="145"/>
    <m/>
    <m/>
    <m/>
    <m/>
    <m/>
    <m/>
    <m/>
    <m/>
    <m/>
    <m/>
    <m/>
    <m/>
    <m/>
    <m/>
    <m/>
    <m/>
    <n v="30"/>
    <n v="45"/>
    <n v="50"/>
    <n v="20"/>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Sanjay Lokhande"/>
    <x v="2"/>
    <x v="22"/>
    <m/>
    <x v="2"/>
    <m/>
    <m/>
    <m/>
    <m/>
    <m/>
    <m/>
    <m/>
    <m/>
    <m/>
    <m/>
    <m/>
    <m/>
    <m/>
    <m/>
    <m/>
    <m/>
    <m/>
    <m/>
    <m/>
    <m/>
    <m/>
    <m/>
    <m/>
    <m/>
    <m/>
    <m/>
    <m/>
    <m/>
    <m/>
    <m/>
    <m/>
    <m/>
    <m/>
    <m/>
    <m/>
  </r>
  <r>
    <x v="0"/>
    <s v="PID"/>
    <m/>
    <s v="CCF-MAX - CCTool interface Azure migration"/>
    <s v="GRP-MR-APPS-PT"/>
    <s v="On Track"/>
    <x v="0"/>
    <s v=".NET"/>
    <s v="MR-APPS-PT"/>
    <s v="James Radtke"/>
    <s v="Christine Moretti"/>
    <s v="Poonam Trimukhe"/>
    <x v="2"/>
    <x v="18"/>
    <m/>
    <x v="0"/>
    <n v="170"/>
    <m/>
    <m/>
    <m/>
    <m/>
    <m/>
    <m/>
    <m/>
    <m/>
    <m/>
    <m/>
    <m/>
    <m/>
    <m/>
    <m/>
    <m/>
    <m/>
    <m/>
    <m/>
    <m/>
    <n v="70"/>
    <n v="50"/>
    <n v="50"/>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Poonam Trimukhe"/>
    <x v="2"/>
    <x v="22"/>
    <m/>
    <x v="2"/>
    <m/>
    <m/>
    <m/>
    <m/>
    <m/>
    <m/>
    <m/>
    <m/>
    <m/>
    <m/>
    <m/>
    <m/>
    <m/>
    <m/>
    <m/>
    <m/>
    <m/>
    <m/>
    <m/>
    <m/>
    <m/>
    <m/>
    <m/>
    <m/>
    <m/>
    <m/>
    <m/>
    <m/>
    <m/>
    <m/>
    <m/>
    <m/>
    <m/>
    <m/>
    <m/>
  </r>
  <r>
    <x v="0"/>
    <s v="PID"/>
    <m/>
    <s v="413159 for IL NPA 618 overlay with new NPA 730​"/>
    <s v="CRIS Services"/>
    <s v="Deployed "/>
    <x v="1"/>
    <s v="Cobol, IMS-DB"/>
    <s v="SW-CRIS-Billing "/>
    <s v="Ruben Rodriguez "/>
    <s v="Muawiah Qaimari"/>
    <s v="Kushagra Mathur"/>
    <x v="0"/>
    <x v="14"/>
    <m/>
    <x v="0"/>
    <n v="20"/>
    <m/>
    <m/>
    <m/>
    <m/>
    <m/>
    <m/>
    <m/>
    <m/>
    <m/>
    <m/>
    <m/>
    <m/>
    <m/>
    <m/>
    <m/>
    <m/>
    <m/>
    <m/>
    <n v="20"/>
    <m/>
    <m/>
    <m/>
    <m/>
    <m/>
    <m/>
    <m/>
    <m/>
    <m/>
    <m/>
    <m/>
    <m/>
    <m/>
    <m/>
    <m/>
  </r>
  <r>
    <x v="0"/>
    <s v="PID"/>
    <m/>
    <s v="509967, 414657, Mandate Telco Calif PPP Fee to Flat Fee"/>
    <s v="BOSS-PAC"/>
    <m/>
    <x v="1"/>
    <s v="PL1, IMS-DB, IMS-DC"/>
    <s v="BOSS-PAC"/>
    <s v="James Radtke"/>
    <s v="Christine Moretti"/>
    <s v="Kushagra Mathur"/>
    <x v="0"/>
    <x v="10"/>
    <m/>
    <x v="1"/>
    <m/>
    <m/>
    <m/>
    <m/>
    <m/>
    <m/>
    <m/>
    <m/>
    <m/>
    <m/>
    <m/>
    <m/>
    <m/>
    <m/>
    <m/>
    <m/>
    <m/>
    <m/>
    <m/>
    <m/>
    <m/>
    <m/>
    <m/>
    <m/>
    <m/>
    <m/>
    <m/>
    <m/>
    <m/>
    <m/>
    <m/>
    <m/>
    <m/>
    <m/>
    <m/>
  </r>
  <r>
    <x v="1"/>
    <s v="SMB"/>
    <m/>
    <s v="Orbix 6.31 upgrade in cS sites"/>
    <s v="BOSS-PAC"/>
    <m/>
    <x v="1"/>
    <s v="PL1, IMS-DB, IMS-DC"/>
    <s v="BOSS-PAC"/>
    <s v="James Radtke"/>
    <s v="Christine Moretti"/>
    <s v="Kushagra Mathur"/>
    <x v="0"/>
    <x v="20"/>
    <m/>
    <x v="0"/>
    <n v="200"/>
    <m/>
    <m/>
    <m/>
    <m/>
    <m/>
    <m/>
    <m/>
    <m/>
    <m/>
    <m/>
    <m/>
    <m/>
    <m/>
    <m/>
    <m/>
    <m/>
    <m/>
    <m/>
    <m/>
    <n v="40"/>
    <n v="40"/>
    <n v="40"/>
    <n v="40"/>
    <n v="40"/>
    <m/>
    <m/>
    <m/>
    <m/>
    <m/>
    <m/>
    <m/>
    <m/>
    <m/>
    <m/>
  </r>
  <r>
    <x v="0"/>
    <s v="PID"/>
    <m/>
    <s v="EDW and ECDW Snowflake Transformation"/>
    <s v="BOSS-PAC"/>
    <m/>
    <x v="1"/>
    <s v="PL1, IMS-DB, IMS-DC"/>
    <s v="BOSS-PAC"/>
    <s v="James Radtke"/>
    <s v="Christine Moretti"/>
    <s v="Kushagra Mathur"/>
    <x v="0"/>
    <x v="11"/>
    <m/>
    <x v="0"/>
    <n v="100"/>
    <m/>
    <m/>
    <m/>
    <m/>
    <m/>
    <m/>
    <m/>
    <m/>
    <m/>
    <m/>
    <m/>
    <m/>
    <m/>
    <m/>
    <m/>
    <m/>
    <m/>
    <m/>
    <m/>
    <m/>
    <m/>
    <m/>
    <m/>
    <m/>
    <m/>
    <n v="30"/>
    <n v="40"/>
    <n v="30"/>
    <m/>
    <m/>
    <m/>
    <m/>
    <m/>
    <m/>
  </r>
  <r>
    <x v="1"/>
    <s v="MWR"/>
    <m/>
    <s v="2027661 - Apache HTTP Upgrade"/>
    <s v="UPS-EMS"/>
    <m/>
    <x v="0"/>
    <s v="Java"/>
    <s v="Usage-UPS"/>
    <s v="Greg Painter"/>
    <s v="Muawiah Qaimari"/>
    <s v="Kushagra Mathur"/>
    <x v="0"/>
    <x v="14"/>
    <m/>
    <x v="0"/>
    <n v="80"/>
    <m/>
    <m/>
    <m/>
    <m/>
    <m/>
    <m/>
    <m/>
    <m/>
    <m/>
    <m/>
    <m/>
    <m/>
    <m/>
    <m/>
    <m/>
    <m/>
    <m/>
    <m/>
    <n v="40"/>
    <n v="40"/>
    <m/>
    <m/>
    <m/>
    <m/>
    <m/>
    <m/>
    <m/>
    <m/>
    <m/>
    <m/>
    <m/>
    <m/>
    <m/>
    <m/>
  </r>
  <r>
    <x v="1"/>
    <s v="MWR"/>
    <m/>
    <s v="2028869 - WIN22H2 Certification"/>
    <s v="UPS-EMS"/>
    <m/>
    <x v="0"/>
    <s v="Java"/>
    <s v="Usage-UPS"/>
    <s v="Greg Painter"/>
    <s v="Muawiah Qaimari"/>
    <s v="Kushagra Mathur"/>
    <x v="0"/>
    <x v="18"/>
    <m/>
    <x v="0"/>
    <n v="75"/>
    <m/>
    <m/>
    <m/>
    <m/>
    <m/>
    <m/>
    <m/>
    <m/>
    <m/>
    <m/>
    <m/>
    <m/>
    <m/>
    <m/>
    <m/>
    <m/>
    <m/>
    <m/>
    <m/>
    <n v="20"/>
    <n v="35"/>
    <n v="20"/>
    <m/>
    <m/>
    <m/>
    <m/>
    <m/>
    <m/>
    <m/>
    <m/>
    <m/>
    <m/>
    <m/>
    <m/>
  </r>
  <r>
    <x v="1"/>
    <s v="MWR"/>
    <m/>
    <s v="2028865 - WIN22H2 Certification"/>
    <s v="UPSCUSTOL"/>
    <m/>
    <x v="0"/>
    <s v="PB"/>
    <s v="Usage-UPS"/>
    <s v="Greg Painter"/>
    <s v="Muawiah Qaimari"/>
    <s v="Kushagra Mathur"/>
    <x v="0"/>
    <x v="18"/>
    <m/>
    <x v="0"/>
    <n v="45"/>
    <m/>
    <m/>
    <m/>
    <m/>
    <m/>
    <m/>
    <m/>
    <m/>
    <m/>
    <m/>
    <m/>
    <m/>
    <m/>
    <m/>
    <m/>
    <m/>
    <m/>
    <m/>
    <m/>
    <m/>
    <n v="20"/>
    <n v="25"/>
    <m/>
    <m/>
    <m/>
    <m/>
    <m/>
    <m/>
    <m/>
    <m/>
    <m/>
    <m/>
    <m/>
    <m/>
  </r>
  <r>
    <x v="1"/>
    <s v="MWR"/>
    <m/>
    <s v="2030978 -  UPS-EMS - SKU Resize"/>
    <s v="UPS-EMS"/>
    <m/>
    <x v="0"/>
    <s v="Java"/>
    <s v="Usage-UPS"/>
    <s v="Greg Painter"/>
    <s v="Muawiah Qaimari"/>
    <s v="Kushagra Mathur"/>
    <x v="0"/>
    <x v="14"/>
    <m/>
    <x v="0"/>
    <n v="40"/>
    <m/>
    <m/>
    <m/>
    <m/>
    <m/>
    <m/>
    <m/>
    <m/>
    <m/>
    <m/>
    <m/>
    <m/>
    <m/>
    <m/>
    <m/>
    <m/>
    <m/>
    <m/>
    <m/>
    <n v="40"/>
    <m/>
    <m/>
    <m/>
    <m/>
    <m/>
    <m/>
    <m/>
    <m/>
    <m/>
    <m/>
    <m/>
    <m/>
    <m/>
    <m/>
  </r>
  <r>
    <x v="1"/>
    <s v="MWR"/>
    <m/>
    <s v="2030975 - UPS-EMS - Upgrade RHEL7 To RHEL8"/>
    <s v="UPS-EMS"/>
    <m/>
    <x v="0"/>
    <s v="Java"/>
    <s v="Usage-UPS"/>
    <s v="Greg Painter"/>
    <s v="Muawiah Qaimari"/>
    <s v="Kushagra Mathur"/>
    <x v="0"/>
    <x v="18"/>
    <m/>
    <x v="0"/>
    <n v="200"/>
    <m/>
    <m/>
    <m/>
    <m/>
    <m/>
    <m/>
    <m/>
    <m/>
    <m/>
    <m/>
    <m/>
    <m/>
    <m/>
    <m/>
    <m/>
    <m/>
    <m/>
    <m/>
    <n v="40"/>
    <n v="100"/>
    <n v="60"/>
    <m/>
    <m/>
    <m/>
    <m/>
    <m/>
    <m/>
    <m/>
    <m/>
    <m/>
    <m/>
    <m/>
    <m/>
    <m/>
  </r>
  <r>
    <x v="1"/>
    <s v="MWR"/>
    <m/>
    <s v="2030956 -  UPS-EMS - Duplicate Files sent to CRIS App"/>
    <s v="UPS-EMS"/>
    <m/>
    <x v="0"/>
    <s v="Java"/>
    <s v="Usage-UPS"/>
    <s v="Greg Painter"/>
    <s v="Muawiah Qaimari"/>
    <s v="Kushagra Mathur"/>
    <x v="0"/>
    <x v="17"/>
    <m/>
    <x v="0"/>
    <n v="60"/>
    <m/>
    <m/>
    <m/>
    <m/>
    <m/>
    <m/>
    <m/>
    <m/>
    <m/>
    <m/>
    <m/>
    <m/>
    <m/>
    <m/>
    <m/>
    <m/>
    <m/>
    <n v="40"/>
    <n v="20"/>
    <m/>
    <m/>
    <m/>
    <m/>
    <m/>
    <m/>
    <m/>
    <m/>
    <m/>
    <m/>
    <m/>
    <m/>
    <m/>
    <m/>
    <m/>
  </r>
  <r>
    <x v="1"/>
    <s v="Onshore-Offshore Discussions"/>
    <m/>
    <s v="Weekly and Bi-weekly Meetings, discussions"/>
    <s v="BOSS-PAC"/>
    <m/>
    <x v="1"/>
    <s v="PL1, IMS-DB, IMS-DC"/>
    <s v="BOSS-PAC"/>
    <s v="James Radtke"/>
    <s v="Christine Moretti"/>
    <s v="Kushagra Mathur"/>
    <x v="0"/>
    <x v="0"/>
    <m/>
    <x v="0"/>
    <m/>
    <m/>
    <m/>
    <m/>
    <m/>
    <m/>
    <m/>
    <m/>
    <m/>
    <m/>
    <m/>
    <m/>
    <m/>
    <m/>
    <m/>
    <m/>
    <m/>
    <n v="15"/>
    <n v="15"/>
    <n v="15"/>
    <n v="15"/>
    <n v="15"/>
    <n v="15"/>
    <n v="15"/>
    <n v="15"/>
    <n v="15"/>
    <n v="15"/>
    <m/>
    <m/>
    <m/>
    <m/>
    <m/>
    <m/>
    <m/>
    <m/>
  </r>
  <r>
    <x v="1"/>
    <s v="Ad-hoc Tasks"/>
    <m/>
    <s v="To add or remove user from boss system,_x000a_load accounts, Provide access (adding user in TYB table), Datagate connectivity, Bills related issues, CPU upgrade, OOM requests  "/>
    <s v="BOSS-PAC"/>
    <m/>
    <x v="1"/>
    <s v="PL1, IMS-DB, IMS-DC"/>
    <s v="BOSS-PAC"/>
    <s v="James Radtke"/>
    <s v="Christine Moretti"/>
    <s v="Kushagra Mathur"/>
    <x v="0"/>
    <x v="0"/>
    <m/>
    <x v="0"/>
    <n v="40"/>
    <m/>
    <m/>
    <m/>
    <m/>
    <m/>
    <m/>
    <m/>
    <m/>
    <m/>
    <m/>
    <m/>
    <m/>
    <m/>
    <m/>
    <m/>
    <m/>
    <m/>
    <n v="30"/>
    <n v="40"/>
    <n v="40"/>
    <n v="30"/>
    <n v="30"/>
    <n v="30"/>
    <n v="30"/>
    <n v="30"/>
    <n v="30"/>
    <m/>
    <m/>
    <m/>
    <m/>
    <m/>
    <m/>
    <m/>
    <m/>
  </r>
  <r>
    <x v="1"/>
    <s v="SMB"/>
    <m/>
    <s v="BOSS PAC - Removal of Voltage (SecureData) Mechids"/>
    <s v="BOSS-PAC"/>
    <m/>
    <x v="1"/>
    <s v="PL1, IMS-DB, IMS-DC"/>
    <s v="BOSS-PAC"/>
    <s v="James Radtke"/>
    <s v="Christine Moretti"/>
    <s v="Kushagra Mathur"/>
    <x v="0"/>
    <x v="15"/>
    <m/>
    <x v="0"/>
    <n v="80"/>
    <m/>
    <m/>
    <m/>
    <m/>
    <m/>
    <m/>
    <m/>
    <m/>
    <m/>
    <m/>
    <m/>
    <m/>
    <m/>
    <m/>
    <m/>
    <m/>
    <m/>
    <m/>
    <n v="10"/>
    <n v="30"/>
    <n v="40"/>
    <m/>
    <m/>
    <m/>
    <m/>
    <m/>
    <m/>
    <m/>
    <m/>
    <m/>
    <m/>
    <m/>
    <m/>
    <m/>
  </r>
  <r>
    <x v="1"/>
    <s v="Ad-hoc Tasks"/>
    <m/>
    <s v="To remove user access, remove un-assinged cased, Data finding Scans requests . "/>
    <s v="UPS-EMS"/>
    <m/>
    <x v="0"/>
    <s v="Java"/>
    <s v="Usage-UPS"/>
    <s v="Greg Painter"/>
    <s v="Muawiah Qaimari"/>
    <s v="Kushagra Mathur"/>
    <x v="0"/>
    <x v="0"/>
    <m/>
    <x v="0"/>
    <n v="30"/>
    <m/>
    <m/>
    <m/>
    <m/>
    <m/>
    <m/>
    <m/>
    <m/>
    <m/>
    <m/>
    <m/>
    <m/>
    <m/>
    <m/>
    <m/>
    <m/>
    <n v="30"/>
    <n v="30"/>
    <n v="30"/>
    <n v="30"/>
    <n v="30"/>
    <n v="30"/>
    <n v="30"/>
    <n v="30"/>
    <n v="30"/>
    <n v="30"/>
    <m/>
    <m/>
    <m/>
    <m/>
    <m/>
    <m/>
    <m/>
    <m/>
  </r>
  <r>
    <x v="1"/>
    <s v="Onshore-Offshore Discussions"/>
    <m/>
    <s v=" Weekly and Bi-weekly Meetings, discussions."/>
    <s v="UPS-EMS"/>
    <m/>
    <x v="0"/>
    <s v="Java"/>
    <s v="Usage-UPS"/>
    <s v="Greg Painter"/>
    <s v="Muawiah Qaimari"/>
    <s v="Kushagra Mathur"/>
    <x v="0"/>
    <x v="0"/>
    <m/>
    <x v="0"/>
    <m/>
    <m/>
    <m/>
    <m/>
    <m/>
    <m/>
    <m/>
    <m/>
    <m/>
    <m/>
    <m/>
    <m/>
    <m/>
    <m/>
    <m/>
    <m/>
    <m/>
    <n v="20"/>
    <n v="20"/>
    <n v="20"/>
    <n v="20"/>
    <n v="20"/>
    <n v="20"/>
    <n v="20"/>
    <n v="20"/>
    <n v="20"/>
    <n v="20"/>
    <m/>
    <m/>
    <m/>
    <m/>
    <m/>
    <m/>
    <m/>
    <m/>
  </r>
  <r>
    <x v="1"/>
    <s v="Onshore-Offshore Discussions"/>
    <m/>
    <s v=" Weekly and Bi-weekly Meetings, discussions."/>
    <s v="CRIS Services"/>
    <m/>
    <x v="1"/>
    <s v="Cobol, IMS-DB"/>
    <s v="SW-CRIS-Billing "/>
    <s v="Ruben Rodriguez "/>
    <s v="Muawiah Qaimari"/>
    <s v="Kushagra Mathur"/>
    <x v="0"/>
    <x v="0"/>
    <m/>
    <x v="0"/>
    <m/>
    <m/>
    <m/>
    <m/>
    <m/>
    <m/>
    <m/>
    <m/>
    <m/>
    <m/>
    <m/>
    <m/>
    <m/>
    <m/>
    <m/>
    <m/>
    <m/>
    <n v="10"/>
    <n v="10"/>
    <n v="10"/>
    <n v="10"/>
    <n v="10"/>
    <n v="10"/>
    <n v="10"/>
    <n v="10"/>
    <n v="10"/>
    <n v="10"/>
    <m/>
    <m/>
    <m/>
    <m/>
    <m/>
    <m/>
    <m/>
    <m/>
  </r>
  <r>
    <x v="1"/>
    <s v="Client Queries"/>
    <n v="5"/>
    <s v="Interfacing application queries, ST Queries, datagate event queries , Code Analysis and Estimation requests. "/>
    <s v="CRIS Services"/>
    <m/>
    <x v="1"/>
    <s v="Cobol, IMS-DB"/>
    <s v="SW-CRIS-Billing "/>
    <s v="Ruben Rodriguez "/>
    <s v="Muawiah Qaimari"/>
    <s v="Kushagra Mathur"/>
    <x v="0"/>
    <x v="0"/>
    <m/>
    <x v="0"/>
    <m/>
    <m/>
    <m/>
    <m/>
    <m/>
    <m/>
    <m/>
    <m/>
    <m/>
    <m/>
    <m/>
    <m/>
    <m/>
    <m/>
    <m/>
    <m/>
    <m/>
    <n v="50"/>
    <n v="50"/>
    <n v="50"/>
    <n v="50"/>
    <n v="50"/>
    <n v="50"/>
    <n v="50"/>
    <n v="50"/>
    <n v="50"/>
    <n v="50"/>
    <m/>
    <m/>
    <m/>
    <m/>
    <m/>
    <m/>
    <m/>
    <m/>
  </r>
  <r>
    <x v="1"/>
    <s v="Client Queries"/>
    <m/>
    <s v="Interfacing application queries, Code Analysis and estimation requests, "/>
    <s v="RRS"/>
    <m/>
    <x v="1"/>
    <s v="Cobol, DB2"/>
    <s v="CARE-MF"/>
    <s v="James Koernig"/>
    <s v="Christine Moretti"/>
    <s v="Kushagra Mathur"/>
    <x v="0"/>
    <x v="0"/>
    <m/>
    <x v="0"/>
    <n v="10"/>
    <m/>
    <m/>
    <m/>
    <m/>
    <m/>
    <m/>
    <m/>
    <m/>
    <m/>
    <m/>
    <m/>
    <m/>
    <m/>
    <m/>
    <m/>
    <m/>
    <n v="10"/>
    <n v="10"/>
    <n v="10"/>
    <n v="10"/>
    <n v="10"/>
    <n v="10"/>
    <n v="10"/>
    <n v="10"/>
    <n v="10"/>
    <n v="10"/>
    <m/>
    <m/>
    <m/>
    <m/>
    <m/>
    <m/>
    <m/>
    <m/>
  </r>
  <r>
    <x v="1"/>
    <s v="Client Queries"/>
    <m/>
    <s v="Interfacing application queries, Code Analysis and estimation requests"/>
    <s v="SAFARI-MF"/>
    <m/>
    <x v="1"/>
    <s v="Cobol, DB2"/>
    <s v="CARE-MF"/>
    <s v="James Koernig"/>
    <s v="Christine Moretti"/>
    <s v="Kushagra Mathur"/>
    <x v="0"/>
    <x v="0"/>
    <m/>
    <x v="0"/>
    <n v="15"/>
    <m/>
    <m/>
    <m/>
    <m/>
    <m/>
    <m/>
    <m/>
    <m/>
    <m/>
    <m/>
    <m/>
    <m/>
    <m/>
    <m/>
    <m/>
    <m/>
    <n v="15"/>
    <n v="15"/>
    <n v="15"/>
    <n v="15"/>
    <n v="15"/>
    <n v="15"/>
    <n v="15"/>
    <n v="15"/>
    <n v="15"/>
    <n v="15"/>
    <m/>
    <m/>
    <m/>
    <m/>
    <m/>
    <m/>
    <m/>
    <m/>
  </r>
  <r>
    <x v="1"/>
    <s v="Onshore-Offshore Discussions"/>
    <m/>
    <s v="Weekly and Bi-weekly Meetings, discussions."/>
    <s v="SAFARI-MF"/>
    <m/>
    <x v="1"/>
    <s v="Cobol, DB2"/>
    <s v="CARE-MF"/>
    <s v="James Koernig"/>
    <s v="Christine Moretti"/>
    <s v="Kushagra Mathur"/>
    <x v="0"/>
    <x v="0"/>
    <m/>
    <x v="0"/>
    <m/>
    <m/>
    <m/>
    <m/>
    <m/>
    <m/>
    <m/>
    <m/>
    <m/>
    <m/>
    <m/>
    <m/>
    <m/>
    <m/>
    <m/>
    <m/>
    <m/>
    <n v="5"/>
    <n v="5"/>
    <n v="5"/>
    <n v="5"/>
    <n v="5"/>
    <n v="5"/>
    <n v="5"/>
    <n v="5"/>
    <n v="5"/>
    <n v="5"/>
    <m/>
    <m/>
    <m/>
    <m/>
    <m/>
    <m/>
    <m/>
    <m/>
  </r>
  <r>
    <x v="1"/>
    <s v="Onshore-Offshore Discussions"/>
    <m/>
    <s v="Weekly and Bi-weekly Meetings, discussions."/>
    <s v="RRS"/>
    <m/>
    <x v="1"/>
    <s v="Cobol, DB2"/>
    <s v="CARE-MF"/>
    <s v="James Koernig"/>
    <s v="Christine Moretti"/>
    <s v="Kushagra Mathur"/>
    <x v="0"/>
    <x v="0"/>
    <m/>
    <x v="0"/>
    <m/>
    <m/>
    <m/>
    <m/>
    <m/>
    <m/>
    <m/>
    <m/>
    <m/>
    <m/>
    <m/>
    <m/>
    <m/>
    <m/>
    <m/>
    <m/>
    <m/>
    <n v="5"/>
    <n v="5"/>
    <n v="5"/>
    <n v="5"/>
    <n v="5"/>
    <n v="5"/>
    <n v="5"/>
    <n v="5"/>
    <n v="5"/>
    <n v="5"/>
    <m/>
    <m/>
    <m/>
    <m/>
    <m/>
    <m/>
    <m/>
    <m/>
  </r>
  <r>
    <x v="1"/>
    <s v="MWR"/>
    <m/>
    <s v="1954565 - DN749 - Feed file issue Duplicate mapping of accounts to different division"/>
    <s v="CRIS Services"/>
    <m/>
    <x v="1"/>
    <s v="Cobol, IMS-DB"/>
    <s v="SW-CRIS-Billing "/>
    <s v="Ruben Rodriguez "/>
    <s v="Muawiah Qaimari"/>
    <s v="Kushagra Mathur"/>
    <x v="0"/>
    <x v="8"/>
    <m/>
    <x v="1"/>
    <m/>
    <m/>
    <m/>
    <m/>
    <m/>
    <m/>
    <m/>
    <m/>
    <m/>
    <m/>
    <m/>
    <m/>
    <m/>
    <m/>
    <m/>
    <m/>
    <m/>
    <m/>
    <m/>
    <m/>
    <m/>
    <m/>
    <m/>
    <m/>
    <m/>
    <m/>
    <m/>
    <m/>
    <m/>
    <m/>
    <m/>
    <m/>
    <m/>
    <m/>
    <m/>
  </r>
  <r>
    <x v="1"/>
    <s v="MWR"/>
    <m/>
    <s v="2033600 -  Select Error Message handling with SPI return code not detailed in job log"/>
    <s v="CRIS Services"/>
    <m/>
    <x v="1"/>
    <s v="Cobol, IMS-DB"/>
    <s v="SW-CRIS-Billing "/>
    <s v="Ruben Rodriguez "/>
    <s v="Muawiah Qaimari"/>
    <s v="Kushagra Mathur"/>
    <x v="0"/>
    <x v="16"/>
    <m/>
    <x v="0"/>
    <n v="100"/>
    <m/>
    <m/>
    <m/>
    <m/>
    <m/>
    <m/>
    <m/>
    <m/>
    <m/>
    <m/>
    <m/>
    <m/>
    <m/>
    <m/>
    <m/>
    <m/>
    <m/>
    <m/>
    <m/>
    <n v="20"/>
    <n v="30"/>
    <n v="30"/>
    <n v="20"/>
    <m/>
    <m/>
    <m/>
    <m/>
    <m/>
    <m/>
    <m/>
    <m/>
    <m/>
    <m/>
    <m/>
  </r>
  <r>
    <x v="0"/>
    <s v="PID"/>
    <m/>
    <s v="506944 -  MO NPA 573 NPA overlay with NPA 235"/>
    <s v="CRIS Services"/>
    <m/>
    <x v="1"/>
    <s v="Cobol, IMS-DB"/>
    <s v="SW-CRIS-Billing "/>
    <s v="Ruben Rodriguez "/>
    <s v="Muawiah Qaimari"/>
    <s v="Kushagra Mathur"/>
    <x v="0"/>
    <x v="20"/>
    <m/>
    <x v="0"/>
    <n v="30"/>
    <m/>
    <m/>
    <m/>
    <m/>
    <m/>
    <m/>
    <m/>
    <m/>
    <m/>
    <m/>
    <m/>
    <m/>
    <m/>
    <m/>
    <m/>
    <m/>
    <m/>
    <m/>
    <m/>
    <m/>
    <m/>
    <m/>
    <n v="15"/>
    <n v="15"/>
    <m/>
    <m/>
    <m/>
    <m/>
    <m/>
    <m/>
    <m/>
    <m/>
    <m/>
    <m/>
  </r>
  <r>
    <x v="0"/>
    <s v="PID"/>
    <m/>
    <s v="420572-  Mainframe Transformation"/>
    <s v="UPS-EMS"/>
    <m/>
    <x v="0"/>
    <s v="Java"/>
    <s v="Usage-UPS"/>
    <s v="Greg Painter"/>
    <s v="Muawiah Qaimari"/>
    <s v="Kushagra Mathur"/>
    <x v="0"/>
    <x v="15"/>
    <m/>
    <x v="0"/>
    <n v="250"/>
    <m/>
    <m/>
    <m/>
    <m/>
    <m/>
    <m/>
    <m/>
    <m/>
    <m/>
    <m/>
    <m/>
    <m/>
    <m/>
    <m/>
    <m/>
    <m/>
    <m/>
    <m/>
    <n v="42"/>
    <n v="138"/>
    <n v="70"/>
    <m/>
    <m/>
    <m/>
    <m/>
    <m/>
    <m/>
    <m/>
    <m/>
    <m/>
    <m/>
    <m/>
    <m/>
    <m/>
  </r>
  <r>
    <x v="1"/>
    <s v="Client Queries"/>
    <m/>
    <s v="Clients unable to create RCA, Report Dates Issues, AMA region decade date issue, Custol installation issues, Access Issues with users for EMS and CUSTOL onlines, Interfacing application and ST queries. "/>
    <s v="UPS-EMS"/>
    <m/>
    <x v="0"/>
    <s v="Java"/>
    <s v="Usage-UPS"/>
    <s v="Greg Painter"/>
    <s v="Muawiah Qaimari"/>
    <s v="Kushagra Mathur"/>
    <x v="0"/>
    <x v="0"/>
    <m/>
    <x v="0"/>
    <m/>
    <m/>
    <m/>
    <m/>
    <m/>
    <m/>
    <m/>
    <m/>
    <m/>
    <m/>
    <m/>
    <m/>
    <m/>
    <m/>
    <m/>
    <m/>
    <m/>
    <n v="90"/>
    <n v="90"/>
    <n v="90"/>
    <n v="90"/>
    <n v="90"/>
    <n v="90"/>
    <n v="90"/>
    <n v="90"/>
    <n v="90"/>
    <n v="90"/>
    <m/>
    <m/>
    <m/>
    <m/>
    <m/>
    <m/>
    <m/>
    <m/>
  </r>
  <r>
    <x v="1"/>
    <s v="MWR"/>
    <m/>
    <s v="#2034838 Training region DLA database resizing "/>
    <s v="BOSS-PAC"/>
    <m/>
    <x v="1"/>
    <s v="PL1, IMS-DB, IMS-DC"/>
    <s v="BOSS-PAC"/>
    <s v="James Radtke"/>
    <s v="Christine Moretti"/>
    <s v="Kushagra Mathur"/>
    <x v="0"/>
    <x v="14"/>
    <m/>
    <x v="0"/>
    <m/>
    <m/>
    <m/>
    <m/>
    <m/>
    <m/>
    <m/>
    <m/>
    <m/>
    <m/>
    <m/>
    <m/>
    <m/>
    <m/>
    <m/>
    <m/>
    <m/>
    <m/>
    <m/>
    <m/>
    <n v="70"/>
    <m/>
    <m/>
    <m/>
    <m/>
    <m/>
    <m/>
    <m/>
    <m/>
    <m/>
    <m/>
    <m/>
    <m/>
    <m/>
    <m/>
  </r>
  <r>
    <x v="1"/>
    <s v="Compliance"/>
    <m/>
    <s v="Compliance , SA related activity, audit requests, This is Mission Critical Application and also have online screens."/>
    <s v="BOSS-PAC"/>
    <m/>
    <x v="1"/>
    <s v="PL1, IMS-DB, IMS-DC"/>
    <s v="BOSS-PAC"/>
    <s v="James Radtke"/>
    <s v="Christine Moretti"/>
    <s v="Kushagra Mathur"/>
    <x v="0"/>
    <x v="0"/>
    <m/>
    <x v="0"/>
    <n v="15"/>
    <m/>
    <m/>
    <m/>
    <m/>
    <m/>
    <m/>
    <m/>
    <m/>
    <m/>
    <m/>
    <m/>
    <m/>
    <m/>
    <m/>
    <m/>
    <m/>
    <n v="15"/>
    <n v="15"/>
    <n v="15"/>
    <n v="15"/>
    <n v="15"/>
    <n v="15"/>
    <n v="15"/>
    <n v="15"/>
    <n v="15"/>
    <n v="15"/>
    <m/>
    <m/>
    <m/>
    <m/>
    <m/>
    <m/>
    <m/>
    <m/>
  </r>
  <r>
    <x v="1"/>
    <s v="Application Support"/>
    <m/>
    <s v="Job Abends and Production Support"/>
    <s v="CRIS ASBS-MF"/>
    <m/>
    <x v="1"/>
    <s v="COBOL, DB2"/>
    <s v="SW-CRIS-Billing "/>
    <s v="Ruben Rodriguez "/>
    <s v="Muawiah Qaimari"/>
    <s v="Kushagra Mathur"/>
    <x v="0"/>
    <x v="0"/>
    <m/>
    <x v="0"/>
    <m/>
    <m/>
    <m/>
    <m/>
    <m/>
    <m/>
    <m/>
    <m/>
    <m/>
    <m/>
    <m/>
    <m/>
    <m/>
    <m/>
    <m/>
    <m/>
    <m/>
    <n v="10"/>
    <n v="10"/>
    <n v="10"/>
    <n v="10"/>
    <n v="10"/>
    <n v="10"/>
    <n v="10"/>
    <n v="10"/>
    <n v="10"/>
    <n v="10"/>
    <m/>
    <m/>
    <m/>
    <m/>
    <m/>
    <m/>
    <m/>
    <m/>
  </r>
  <r>
    <x v="0"/>
    <s v="PID"/>
    <m/>
    <s v="Replace Datagate with Webservices (efforts of ATTEASELaucncher have been added to Dashboard &amp; made Committed as N)"/>
    <s v="ATTEaseLauncher"/>
    <m/>
    <x v="0"/>
    <s v="C, C++"/>
    <s v="MDRG-RR"/>
    <s v="James Radtke"/>
    <s v="Christine Moretti"/>
    <s v="Narmada Nelluri"/>
    <x v="6"/>
    <x v="10"/>
    <m/>
    <x v="0"/>
    <n v="0"/>
    <m/>
    <m/>
    <m/>
    <m/>
    <m/>
    <m/>
    <m/>
    <m/>
    <m/>
    <m/>
    <m/>
    <m/>
    <m/>
    <m/>
    <m/>
    <m/>
    <m/>
    <m/>
    <m/>
    <m/>
    <m/>
    <m/>
    <m/>
    <m/>
    <m/>
    <m/>
    <m/>
    <m/>
    <m/>
    <m/>
    <m/>
    <m/>
    <m/>
    <m/>
  </r>
  <r>
    <x v="0"/>
    <s v="PID"/>
    <m/>
    <s v="Replace Datagate with Webservices (efforts of EASE have been added to Dashboard &amp; made Committed as N so that it does show up as MF under Ranjit)"/>
    <s v="EASE - SW"/>
    <m/>
    <x v="1"/>
    <s v="Tandem, Powerbuilder"/>
    <s v="Tandem"/>
    <s v="James Radtke"/>
    <s v="Christine Moretti"/>
    <s v="Narmada Nelluri"/>
    <x v="6"/>
    <x v="10"/>
    <m/>
    <x v="1"/>
    <n v="0"/>
    <m/>
    <m/>
    <m/>
    <m/>
    <m/>
    <m/>
    <m/>
    <m/>
    <m/>
    <m/>
    <m/>
    <m/>
    <m/>
    <m/>
    <m/>
    <m/>
    <m/>
    <m/>
    <m/>
    <m/>
    <m/>
    <m/>
    <m/>
    <m/>
    <m/>
    <m/>
    <m/>
    <m/>
    <m/>
    <m/>
    <m/>
    <m/>
    <m/>
    <m/>
  </r>
  <r>
    <x v="0"/>
    <s v="PID"/>
    <m/>
    <s v="Replace Datagate with Webservices (efforts of EASE have been added to Dashboard &amp; made Committed as N so that it does show up as MF under Ranjit)"/>
    <s v="EASE - West"/>
    <m/>
    <x v="1"/>
    <s v="Tandem, Powerbuilder"/>
    <s v="Tandem"/>
    <s v="James Radtke"/>
    <s v="Christine Moretti"/>
    <s v="Narmada Nelluri"/>
    <x v="6"/>
    <x v="10"/>
    <m/>
    <x v="1"/>
    <n v="0"/>
    <m/>
    <m/>
    <m/>
    <m/>
    <m/>
    <m/>
    <m/>
    <m/>
    <m/>
    <m/>
    <m/>
    <m/>
    <m/>
    <m/>
    <m/>
    <m/>
    <m/>
    <m/>
    <m/>
    <m/>
    <m/>
    <m/>
    <m/>
    <m/>
    <m/>
    <m/>
    <m/>
    <m/>
    <m/>
    <m/>
    <m/>
    <m/>
    <m/>
    <m/>
  </r>
  <r>
    <x v="0"/>
    <s v="PID"/>
    <m/>
    <s v="Oracle Database upgrade to 19c"/>
    <s v="DASHBOARD"/>
    <m/>
    <x v="0"/>
    <s v="Java"/>
    <s v="MDRG-RR"/>
    <s v="James Radtke"/>
    <s v="Christine Moretti"/>
    <s v="Narmada Nelluri"/>
    <x v="6"/>
    <x v="10"/>
    <m/>
    <x v="0"/>
    <n v="1200"/>
    <m/>
    <m/>
    <m/>
    <m/>
    <m/>
    <m/>
    <m/>
    <m/>
    <m/>
    <m/>
    <m/>
    <m/>
    <m/>
    <m/>
    <m/>
    <m/>
    <m/>
    <m/>
    <m/>
    <m/>
    <n v="180"/>
    <n v="180"/>
    <n v="180"/>
    <n v="180"/>
    <n v="180"/>
    <n v="150"/>
    <n v="150"/>
    <m/>
    <m/>
    <m/>
    <m/>
    <m/>
    <m/>
    <m/>
  </r>
  <r>
    <x v="0"/>
    <s v="PID"/>
    <m/>
    <s v="Citrix to Vmware Horizon Migration"/>
    <s v="ATTEaseLauncher"/>
    <m/>
    <x v="0"/>
    <s v="C, C++"/>
    <s v="MDRG-RR"/>
    <s v="James Radtke"/>
    <s v="Christine Moretti"/>
    <s v="Narmada Nelluri"/>
    <x v="6"/>
    <x v="5"/>
    <m/>
    <x v="0"/>
    <n v="100"/>
    <m/>
    <m/>
    <m/>
    <m/>
    <m/>
    <m/>
    <m/>
    <m/>
    <m/>
    <m/>
    <m/>
    <m/>
    <m/>
    <m/>
    <m/>
    <m/>
    <m/>
    <m/>
    <m/>
    <m/>
    <n v="50"/>
    <n v="50"/>
    <m/>
    <m/>
    <m/>
    <m/>
    <m/>
    <m/>
    <m/>
    <m/>
    <m/>
    <m/>
    <m/>
    <m/>
  </r>
  <r>
    <x v="0"/>
    <s v="PID"/>
    <m/>
    <s v="DSCAT Onboarding to T-Trace"/>
    <s v="DSCAT"/>
    <m/>
    <x v="0"/>
    <s v="Java"/>
    <s v="MDRG-RR"/>
    <s v="James Koernig"/>
    <s v="Christine Moretti"/>
    <s v="Narmada Nelluri"/>
    <x v="6"/>
    <x v="18"/>
    <m/>
    <x v="0"/>
    <n v="510"/>
    <m/>
    <m/>
    <m/>
    <m/>
    <m/>
    <m/>
    <m/>
    <m/>
    <m/>
    <m/>
    <m/>
    <m/>
    <m/>
    <m/>
    <m/>
    <m/>
    <m/>
    <m/>
    <m/>
    <n v="150"/>
    <n v="210"/>
    <n v="150"/>
    <m/>
    <m/>
    <m/>
    <m/>
    <m/>
    <m/>
    <m/>
    <m/>
    <m/>
    <m/>
    <m/>
    <m/>
  </r>
  <r>
    <x v="1"/>
    <s v="TL Governance"/>
    <m/>
    <s v="TL-Mgnmt- Anubhav"/>
    <s v="DASHBOARD"/>
    <m/>
    <x v="0"/>
    <s v="Java"/>
    <s v="MDRG-RR"/>
    <s v="James Radtke"/>
    <s v="Christine Moretti"/>
    <s v="Narmada Nelluri"/>
    <x v="6"/>
    <x v="0"/>
    <m/>
    <x v="0"/>
    <m/>
    <m/>
    <m/>
    <m/>
    <m/>
    <m/>
    <m/>
    <m/>
    <m/>
    <m/>
    <m/>
    <m/>
    <m/>
    <m/>
    <m/>
    <m/>
    <m/>
    <m/>
    <m/>
    <m/>
    <n v="86"/>
    <n v="86"/>
    <n v="86"/>
    <n v="86"/>
    <n v="86"/>
    <n v="86"/>
    <n v="86"/>
    <n v="86"/>
    <n v="86"/>
    <m/>
    <m/>
    <m/>
    <m/>
    <m/>
    <m/>
  </r>
  <r>
    <x v="0"/>
    <s v="PID"/>
    <m/>
    <s v="Citrix to Vmware Horizon Migration (Dev efforts)"/>
    <s v="ATTEaseLauncher"/>
    <m/>
    <x v="0"/>
    <s v="C, C++"/>
    <s v="MDRG-RR"/>
    <s v="James Radtke"/>
    <s v="Christine Moretti"/>
    <s v="Narmada Nelluri"/>
    <x v="6"/>
    <x v="23"/>
    <m/>
    <x v="1"/>
    <m/>
    <m/>
    <m/>
    <m/>
    <m/>
    <m/>
    <m/>
    <m/>
    <m/>
    <m/>
    <m/>
    <m/>
    <m/>
    <m/>
    <m/>
    <m/>
    <m/>
    <m/>
    <m/>
    <m/>
    <m/>
    <m/>
    <m/>
    <m/>
    <m/>
    <m/>
    <m/>
    <m/>
    <m/>
    <m/>
    <m/>
    <m/>
    <m/>
    <m/>
    <m/>
  </r>
  <r>
    <x v="1"/>
    <s v="SMB"/>
    <m/>
    <s v="Windows 22H2 "/>
    <s v="PCRCS"/>
    <m/>
    <x v="0"/>
    <s v="Java"/>
    <s v="MDRG-RR"/>
    <s v="James Radtke"/>
    <s v="Christine Moretti"/>
    <s v="Narmada Nelluri"/>
    <x v="6"/>
    <x v="18"/>
    <m/>
    <x v="0"/>
    <n v="45"/>
    <m/>
    <m/>
    <m/>
    <m/>
    <m/>
    <m/>
    <m/>
    <m/>
    <m/>
    <m/>
    <m/>
    <m/>
    <m/>
    <m/>
    <m/>
    <m/>
    <m/>
    <m/>
    <m/>
    <n v="45"/>
    <m/>
    <m/>
    <m/>
    <m/>
    <m/>
    <m/>
    <m/>
    <m/>
    <m/>
    <m/>
    <m/>
    <m/>
    <m/>
    <m/>
  </r>
  <r>
    <x v="1"/>
    <s v="Onshore-Offshore Discussions"/>
    <n v="5"/>
    <s v="Offshore-Onshore meeting related to projects, queries etc"/>
    <s v="iCBT"/>
    <m/>
    <x v="0"/>
    <s v="Java"/>
    <s v="MDRG-RR"/>
    <s v="James Radtke"/>
    <s v="Christine Moretti"/>
    <s v="Narmada Nelluri"/>
    <x v="6"/>
    <x v="0"/>
    <m/>
    <x v="0"/>
    <m/>
    <m/>
    <m/>
    <m/>
    <m/>
    <m/>
    <m/>
    <m/>
    <m/>
    <m/>
    <m/>
    <m/>
    <m/>
    <m/>
    <m/>
    <m/>
    <m/>
    <m/>
    <m/>
    <m/>
    <n v="50"/>
    <n v="50"/>
    <n v="50"/>
    <n v="50"/>
    <n v="50"/>
    <n v="50"/>
    <n v="50"/>
    <n v="50"/>
    <n v="50"/>
    <m/>
    <m/>
    <m/>
    <m/>
    <m/>
    <m/>
  </r>
  <r>
    <x v="1"/>
    <s v="Onshore-Offshore Discussions"/>
    <n v="4"/>
    <s v="Offshore-Onshore meeting related to projects, queries etc"/>
    <s v="ABPS"/>
    <m/>
    <x v="0"/>
    <s v="Proc C, React JS"/>
    <s v="MDRG-RR"/>
    <s v="James Koernig"/>
    <s v="Christine Moretti"/>
    <s v="Narmada Nelluri"/>
    <x v="6"/>
    <x v="0"/>
    <m/>
    <x v="0"/>
    <m/>
    <m/>
    <m/>
    <m/>
    <m/>
    <m/>
    <m/>
    <m/>
    <m/>
    <m/>
    <m/>
    <m/>
    <m/>
    <m/>
    <m/>
    <m/>
    <m/>
    <m/>
    <m/>
    <m/>
    <n v="40"/>
    <n v="40"/>
    <n v="40"/>
    <n v="40"/>
    <n v="40"/>
    <n v="40"/>
    <n v="40"/>
    <n v="40"/>
    <n v="40"/>
    <m/>
    <m/>
    <m/>
    <m/>
    <m/>
    <m/>
  </r>
  <r>
    <x v="1"/>
    <s v="Onshore-Offshore Discussions"/>
    <n v="6"/>
    <s v="Offshore-Onshore meeting related to projects, queries etc"/>
    <s v="DASHBOARD"/>
    <m/>
    <x v="0"/>
    <s v="Java"/>
    <s v="MDRG-RR"/>
    <s v="James Radtke"/>
    <s v="Christine Moretti"/>
    <s v="Narmada Nelluri"/>
    <x v="6"/>
    <x v="0"/>
    <m/>
    <x v="0"/>
    <m/>
    <m/>
    <m/>
    <m/>
    <m/>
    <m/>
    <m/>
    <m/>
    <m/>
    <m/>
    <m/>
    <m/>
    <m/>
    <m/>
    <m/>
    <m/>
    <m/>
    <m/>
    <m/>
    <m/>
    <n v="40"/>
    <n v="40"/>
    <n v="40"/>
    <n v="40"/>
    <n v="40"/>
    <n v="40"/>
    <n v="40"/>
    <n v="40"/>
    <n v="40"/>
    <m/>
    <m/>
    <m/>
    <m/>
    <m/>
    <m/>
  </r>
  <r>
    <x v="1"/>
    <s v="Compliance"/>
    <m/>
    <s v="VIT Remediatoin - 3 vul need to be fix"/>
    <s v="ELH"/>
    <m/>
    <x v="0"/>
    <s v="Java"/>
    <s v="MDRG-RR"/>
    <s v="James Radtke"/>
    <s v="Christine Moretti"/>
    <s v="Narmada Nelluri"/>
    <x v="6"/>
    <x v="14"/>
    <m/>
    <x v="0"/>
    <n v="350"/>
    <m/>
    <m/>
    <m/>
    <m/>
    <m/>
    <m/>
    <m/>
    <m/>
    <m/>
    <m/>
    <m/>
    <m/>
    <m/>
    <m/>
    <m/>
    <m/>
    <m/>
    <m/>
    <n v="100"/>
    <n v="100"/>
    <n v="150"/>
    <m/>
    <m/>
    <m/>
    <m/>
    <m/>
    <m/>
    <m/>
    <m/>
    <m/>
    <m/>
    <m/>
    <m/>
    <m/>
  </r>
  <r>
    <x v="0"/>
    <s v="PID"/>
    <m/>
    <s v="Teradata Move to Snowflake - Interface with ELH"/>
    <s v="ELH"/>
    <m/>
    <x v="0"/>
    <s v="Java"/>
    <s v="MDRG-RR"/>
    <s v="James Radtke"/>
    <s v="Christine Moretti"/>
    <s v="Narmada Nelluri"/>
    <x v="6"/>
    <x v="8"/>
    <m/>
    <x v="1"/>
    <n v="1060"/>
    <m/>
    <m/>
    <m/>
    <m/>
    <m/>
    <m/>
    <m/>
    <m/>
    <m/>
    <m/>
    <m/>
    <m/>
    <m/>
    <m/>
    <m/>
    <m/>
    <m/>
    <m/>
    <m/>
    <m/>
    <m/>
    <m/>
    <m/>
    <m/>
    <m/>
    <m/>
    <m/>
    <m/>
    <m/>
    <m/>
    <m/>
    <m/>
    <m/>
    <m/>
  </r>
  <r>
    <x v="0"/>
    <s v="PID"/>
    <m/>
    <s v="ALPS &amp; Auto Letters retirement"/>
    <s v="ELH"/>
    <m/>
    <x v="0"/>
    <s v="Java"/>
    <s v="MDRG-RR"/>
    <s v="James Radtke"/>
    <s v="Christine Moretti"/>
    <s v="Narmada Nelluri"/>
    <x v="6"/>
    <x v="8"/>
    <m/>
    <x v="1"/>
    <m/>
    <m/>
    <m/>
    <m/>
    <m/>
    <m/>
    <m/>
    <m/>
    <m/>
    <m/>
    <m/>
    <m/>
    <m/>
    <m/>
    <m/>
    <m/>
    <m/>
    <m/>
    <m/>
    <m/>
    <m/>
    <m/>
    <m/>
    <m/>
    <m/>
    <m/>
    <m/>
    <m/>
    <m/>
    <m/>
    <m/>
    <m/>
    <m/>
    <m/>
    <m/>
  </r>
  <r>
    <x v="0"/>
    <s v="PID"/>
    <m/>
    <s v="Oracle to Postgre sql migration"/>
    <s v="ELH"/>
    <m/>
    <x v="0"/>
    <s v="Java"/>
    <s v="MDRG-RR"/>
    <s v="James Radtke"/>
    <s v="Christine Moretti"/>
    <s v="Narmada Nelluri"/>
    <x v="6"/>
    <x v="8"/>
    <m/>
    <x v="1"/>
    <n v="2763"/>
    <m/>
    <m/>
    <m/>
    <m/>
    <m/>
    <m/>
    <m/>
    <m/>
    <m/>
    <m/>
    <m/>
    <m/>
    <m/>
    <m/>
    <m/>
    <m/>
    <m/>
    <m/>
    <m/>
    <m/>
    <m/>
    <m/>
    <m/>
    <m/>
    <m/>
    <m/>
    <m/>
    <m/>
    <m/>
    <m/>
    <m/>
    <m/>
    <m/>
    <m/>
  </r>
  <r>
    <x v="1"/>
    <s v="MWR"/>
    <m/>
    <s v="ALSA Heartbeat "/>
    <s v="ELH"/>
    <m/>
    <x v="0"/>
    <s v="Java"/>
    <s v="MDRG-RR"/>
    <s v="James Radtke"/>
    <s v="Christine Moretti"/>
    <s v="Narmada Nelluri"/>
    <x v="6"/>
    <x v="14"/>
    <m/>
    <x v="0"/>
    <n v="190"/>
    <m/>
    <m/>
    <m/>
    <m/>
    <m/>
    <m/>
    <m/>
    <m/>
    <m/>
    <m/>
    <m/>
    <m/>
    <m/>
    <m/>
    <m/>
    <m/>
    <m/>
    <m/>
    <m/>
    <n v="100"/>
    <n v="100"/>
    <n v="90"/>
    <m/>
    <m/>
    <m/>
    <m/>
    <m/>
    <m/>
    <m/>
    <m/>
    <m/>
    <m/>
    <m/>
    <m/>
  </r>
  <r>
    <x v="0"/>
    <s v="PID"/>
    <m/>
    <s v="CPNIDM migration - CPNIDM moving to azure from onprem- SFTP"/>
    <s v="ELH"/>
    <m/>
    <x v="0"/>
    <s v="Java"/>
    <s v="MDRG-RR"/>
    <s v="James Radtke"/>
    <s v="Christine Moretti"/>
    <s v="Narmada Nelluri"/>
    <x v="6"/>
    <x v="22"/>
    <m/>
    <x v="0"/>
    <n v="60"/>
    <m/>
    <m/>
    <m/>
    <m/>
    <m/>
    <m/>
    <m/>
    <m/>
    <m/>
    <m/>
    <m/>
    <m/>
    <m/>
    <m/>
    <m/>
    <m/>
    <m/>
    <m/>
    <m/>
    <m/>
    <m/>
    <m/>
    <m/>
    <m/>
    <m/>
    <m/>
    <m/>
    <m/>
    <m/>
    <m/>
    <m/>
    <m/>
    <m/>
    <m/>
  </r>
  <r>
    <x v="1"/>
    <s v="MWR"/>
    <m/>
    <s v="Windows  22H2 Testing GUI"/>
    <s v="EBMIS"/>
    <m/>
    <x v="0"/>
    <s v="Java"/>
    <s v="MDRG-RR"/>
    <s v="James Radtke"/>
    <s v="Christine Moretti"/>
    <s v="Narmada Nelluri"/>
    <x v="6"/>
    <x v="18"/>
    <m/>
    <x v="0"/>
    <n v="70"/>
    <m/>
    <m/>
    <m/>
    <m/>
    <m/>
    <m/>
    <m/>
    <m/>
    <m/>
    <m/>
    <m/>
    <m/>
    <m/>
    <m/>
    <m/>
    <m/>
    <m/>
    <m/>
    <m/>
    <n v="20"/>
    <n v="20"/>
    <n v="35"/>
    <m/>
    <m/>
    <m/>
    <m/>
    <m/>
    <m/>
    <m/>
    <m/>
    <m/>
    <m/>
    <m/>
    <m/>
  </r>
  <r>
    <x v="1"/>
    <s v="SMB"/>
    <m/>
    <s v="WildFly upgrade"/>
    <s v="DSCAT"/>
    <m/>
    <x v="0"/>
    <s v="Java"/>
    <s v="MDRG-RR"/>
    <s v="James Koernig"/>
    <s v="Christine Moretti"/>
    <s v="Narmada Nelluri"/>
    <x v="6"/>
    <x v="18"/>
    <m/>
    <x v="0"/>
    <n v="85"/>
    <m/>
    <m/>
    <m/>
    <m/>
    <m/>
    <m/>
    <m/>
    <m/>
    <m/>
    <m/>
    <m/>
    <m/>
    <m/>
    <m/>
    <m/>
    <m/>
    <m/>
    <m/>
    <m/>
    <n v="20"/>
    <n v="20"/>
    <n v="45"/>
    <m/>
    <m/>
    <m/>
    <m/>
    <m/>
    <m/>
    <m/>
    <m/>
    <m/>
    <m/>
    <m/>
    <m/>
  </r>
  <r>
    <x v="0"/>
    <s v="PID"/>
    <m/>
    <s v="Active -Active DR Environment"/>
    <s v="DSCAT"/>
    <m/>
    <x v="0"/>
    <s v="Java"/>
    <s v="MDRG-RR"/>
    <s v="James Koernig"/>
    <s v="Christine Moretti"/>
    <s v="Narmada Nelluri"/>
    <x v="6"/>
    <x v="8"/>
    <m/>
    <x v="1"/>
    <n v="460"/>
    <m/>
    <m/>
    <m/>
    <m/>
    <m/>
    <m/>
    <m/>
    <m/>
    <m/>
    <m/>
    <m/>
    <m/>
    <m/>
    <m/>
    <m/>
    <m/>
    <m/>
    <m/>
    <m/>
    <m/>
    <m/>
    <m/>
    <m/>
    <m/>
    <m/>
    <m/>
    <m/>
    <m/>
    <m/>
    <m/>
    <m/>
    <m/>
    <m/>
    <m/>
  </r>
  <r>
    <x v="0"/>
    <s v="PID"/>
    <m/>
    <s v="Active -Passive DR Environment"/>
    <s v="DSCAT"/>
    <m/>
    <x v="0"/>
    <s v="Java"/>
    <s v="MDRG-RR"/>
    <s v="James Koernig"/>
    <s v="Christine Moretti"/>
    <s v="Narmada Nelluri"/>
    <x v="6"/>
    <x v="8"/>
    <m/>
    <x v="1"/>
    <n v="250"/>
    <m/>
    <m/>
    <m/>
    <m/>
    <m/>
    <m/>
    <m/>
    <m/>
    <m/>
    <m/>
    <m/>
    <m/>
    <m/>
    <m/>
    <m/>
    <m/>
    <m/>
    <m/>
    <m/>
    <m/>
    <m/>
    <m/>
    <m/>
    <m/>
    <m/>
    <m/>
    <m/>
    <m/>
    <m/>
    <m/>
    <m/>
    <m/>
    <m/>
    <m/>
  </r>
  <r>
    <x v="0"/>
    <s v="PID"/>
    <m/>
    <s v="Collection Hierarchy  - to dd new collection hierarchy for the users"/>
    <s v="CCTP-ACT"/>
    <m/>
    <x v="0"/>
    <s v="Java"/>
    <s v="MDRG-RR"/>
    <s v="James Koernig"/>
    <s v="Christine Moretti"/>
    <s v="Narmada Nelluri"/>
    <x v="6"/>
    <x v="8"/>
    <m/>
    <x v="1"/>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2"/>
    <m/>
    <m/>
    <m/>
    <m/>
    <m/>
    <x v="2"/>
    <s v="Do not enter, will be populated based on other column(s)"/>
    <s v="Do not enter, will be populated based on other column(s)"/>
    <m/>
    <s v="Do not enter, will be populated based on other column(s)"/>
    <s v="Narmada Nelluri"/>
    <x v="6"/>
    <x v="22"/>
    <m/>
    <x v="2"/>
    <m/>
    <m/>
    <m/>
    <m/>
    <m/>
    <m/>
    <m/>
    <m/>
    <m/>
    <m/>
    <m/>
    <m/>
    <m/>
    <m/>
    <m/>
    <m/>
    <m/>
    <m/>
    <m/>
    <m/>
    <m/>
    <m/>
    <m/>
    <m/>
    <m/>
    <m/>
    <m/>
    <m/>
    <m/>
    <m/>
    <m/>
    <m/>
    <m/>
    <m/>
    <m/>
  </r>
  <r>
    <x v="0"/>
    <s v="PID"/>
    <m/>
    <s v="Citrix to Vmware Horizon Migration (test Only)"/>
    <s v="DASHBOARD"/>
    <m/>
    <x v="0"/>
    <s v="Java"/>
    <s v="MDRG-RR"/>
    <s v="James Radtke"/>
    <s v="Christine Moretti"/>
    <s v="Narmada Nelluri"/>
    <x v="6"/>
    <x v="8"/>
    <m/>
    <x v="1"/>
    <n v="100"/>
    <m/>
    <m/>
    <m/>
    <m/>
    <m/>
    <m/>
    <m/>
    <m/>
    <m/>
    <m/>
    <m/>
    <m/>
    <m/>
    <m/>
    <m/>
    <m/>
    <m/>
    <m/>
    <m/>
    <m/>
    <m/>
    <m/>
    <m/>
    <m/>
    <m/>
    <m/>
    <m/>
    <m/>
    <m/>
    <m/>
    <m/>
    <m/>
    <m/>
    <m/>
  </r>
  <r>
    <x v="0"/>
    <s v="PID"/>
    <m/>
    <s v="Citrix to Vmware Horizon Migration (test Only)"/>
    <s v="ATTEaseLauncher"/>
    <m/>
    <x v="0"/>
    <s v="C, C++"/>
    <s v="MDRG-RR"/>
    <s v="James Radtke"/>
    <s v="Christine Moretti"/>
    <s v="Narmada Nelluri"/>
    <x v="6"/>
    <x v="8"/>
    <m/>
    <x v="1"/>
    <n v="100"/>
    <m/>
    <m/>
    <m/>
    <m/>
    <m/>
    <m/>
    <m/>
    <m/>
    <m/>
    <m/>
    <m/>
    <m/>
    <m/>
    <m/>
    <m/>
    <m/>
    <m/>
    <m/>
    <m/>
    <m/>
    <m/>
    <m/>
    <m/>
    <m/>
    <m/>
    <m/>
    <m/>
    <m/>
    <m/>
    <m/>
    <m/>
    <m/>
    <m/>
    <m/>
  </r>
  <r>
    <x v="0"/>
    <s v="PID"/>
    <m/>
    <s v="Suite Citrix MQ Win Serv Upgrade - EASE-Suite"/>
    <s v="ATTEaseLauncher"/>
    <m/>
    <x v="0"/>
    <s v="C, C++"/>
    <s v="MDRG-RR"/>
    <s v="James Radtke"/>
    <s v="Christine Moretti"/>
    <s v="Narmada Nelluri"/>
    <x v="6"/>
    <x v="20"/>
    <m/>
    <x v="0"/>
    <n v="75"/>
    <m/>
    <m/>
    <m/>
    <m/>
    <m/>
    <m/>
    <m/>
    <m/>
    <m/>
    <m/>
    <m/>
    <m/>
    <m/>
    <m/>
    <m/>
    <m/>
    <m/>
    <m/>
    <m/>
    <m/>
    <m/>
    <m/>
    <n v="75"/>
    <m/>
    <m/>
    <m/>
    <m/>
    <m/>
    <m/>
    <m/>
    <m/>
    <m/>
    <m/>
    <m/>
  </r>
  <r>
    <x v="0"/>
    <s v="PID"/>
    <m/>
    <s v="Aboc migration"/>
    <s v="SACCE Plus"/>
    <m/>
    <x v="0"/>
    <s v="Java"/>
    <s v="MDRG-RR"/>
    <s v="James Radtke"/>
    <s v="Christine Moretti"/>
    <s v="Narmada Nelluri"/>
    <x v="6"/>
    <x v="8"/>
    <s v="TBD"/>
    <x v="1"/>
    <n v="45"/>
    <m/>
    <m/>
    <m/>
    <n v="100"/>
    <n v="90"/>
    <m/>
    <m/>
    <m/>
    <m/>
    <m/>
    <m/>
    <m/>
    <m/>
    <m/>
    <m/>
    <n v="140"/>
    <m/>
    <m/>
    <m/>
    <m/>
    <m/>
    <m/>
    <m/>
    <m/>
    <m/>
    <m/>
    <m/>
    <m/>
    <m/>
    <m/>
    <m/>
    <m/>
    <m/>
    <m/>
  </r>
  <r>
    <x v="0"/>
    <s v="PID"/>
    <m/>
    <s v="Potential DSCAT SAREA Impact for P-SDEV-147 (Trunk EVCs) Adding 2 new circuit ids for OCX"/>
    <s v="DSCAT"/>
    <m/>
    <x v="0"/>
    <s v="Java"/>
    <s v="MDRG-RR"/>
    <s v="James Koernig"/>
    <s v="Christine Moretti"/>
    <s v="Narmada Nelluri"/>
    <x v="6"/>
    <x v="8"/>
    <s v="TBD"/>
    <x v="1"/>
    <n v="145"/>
    <m/>
    <m/>
    <m/>
    <n v="70"/>
    <n v="120"/>
    <n v="100"/>
    <m/>
    <m/>
    <m/>
    <m/>
    <m/>
    <m/>
    <m/>
    <m/>
    <m/>
    <n v="100"/>
    <m/>
    <m/>
    <m/>
    <m/>
    <m/>
    <m/>
    <m/>
    <m/>
    <m/>
    <m/>
    <m/>
    <m/>
    <m/>
    <m/>
    <m/>
    <m/>
    <m/>
    <m/>
  </r>
  <r>
    <x v="1"/>
    <s v="SMB"/>
    <m/>
    <s v="Tomact upgrade"/>
    <s v="PCRCS"/>
    <s v="On Track"/>
    <x v="0"/>
    <s v="Java"/>
    <s v="MDRG-RR"/>
    <s v="James Koernig"/>
    <s v="Christine Moretti"/>
    <s v="Narmada Nelluri"/>
    <x v="6"/>
    <x v="15"/>
    <s v="May-23"/>
    <x v="0"/>
    <n v="110"/>
    <m/>
    <m/>
    <m/>
    <m/>
    <m/>
    <m/>
    <m/>
    <m/>
    <m/>
    <m/>
    <m/>
    <n v="70"/>
    <m/>
    <m/>
    <m/>
    <m/>
    <m/>
    <m/>
    <n v="40"/>
    <n v="40"/>
    <n v="30"/>
    <m/>
    <m/>
    <m/>
    <m/>
    <m/>
    <m/>
    <m/>
    <m/>
    <m/>
    <m/>
    <m/>
    <m/>
    <m/>
  </r>
  <r>
    <x v="0"/>
    <s v="PID"/>
    <m/>
    <s v="Vul Remediation/ Oracle upgrade to 19c"/>
    <s v="Dashboard"/>
    <m/>
    <x v="0"/>
    <s v="Java"/>
    <s v="MDRG-RR"/>
    <s v="James Radtke"/>
    <s v="Christine Moretti"/>
    <s v="Narmada Nelluri"/>
    <x v="6"/>
    <x v="10"/>
    <m/>
    <x v="0"/>
    <n v="1100"/>
    <m/>
    <m/>
    <m/>
    <m/>
    <m/>
    <m/>
    <m/>
    <m/>
    <m/>
    <m/>
    <m/>
    <m/>
    <m/>
    <m/>
    <m/>
    <m/>
    <m/>
    <m/>
    <m/>
    <m/>
    <m/>
    <n v="200"/>
    <n v="200"/>
    <n v="200"/>
    <n v="200"/>
    <n v="200"/>
    <n v="100"/>
    <m/>
    <m/>
    <m/>
    <m/>
    <m/>
    <m/>
    <m/>
  </r>
  <r>
    <x v="1"/>
    <s v="SMB"/>
    <m/>
    <s v="Windows 22H2 certification for Win11  "/>
    <s v="Dashboard"/>
    <m/>
    <x v="0"/>
    <s v="Java"/>
    <s v="MDRG-RR"/>
    <s v="James Radtke"/>
    <s v="Christine Moretti"/>
    <s v="Narmada Nelluri"/>
    <x v="6"/>
    <x v="18"/>
    <m/>
    <x v="1"/>
    <n v="70"/>
    <m/>
    <m/>
    <m/>
    <m/>
    <m/>
    <m/>
    <m/>
    <m/>
    <m/>
    <m/>
    <m/>
    <m/>
    <m/>
    <m/>
    <m/>
    <m/>
    <m/>
    <m/>
    <n v="70"/>
    <m/>
    <m/>
    <m/>
    <m/>
    <m/>
    <m/>
    <m/>
    <m/>
    <m/>
    <m/>
    <m/>
    <m/>
    <m/>
    <m/>
    <m/>
  </r>
  <r>
    <x v="1"/>
    <s v="SMB"/>
    <m/>
    <s v="Windows 22H2 certification for Win11  "/>
    <s v="CCTP Scripting"/>
    <m/>
    <x v="0"/>
    <s v="Java"/>
    <s v="MDRG-RR"/>
    <s v="James Radtke"/>
    <s v="Christine Moretti"/>
    <s v="Narmada Nelluri"/>
    <x v="6"/>
    <x v="18"/>
    <m/>
    <x v="1"/>
    <n v="70"/>
    <m/>
    <m/>
    <m/>
    <m/>
    <m/>
    <m/>
    <m/>
    <m/>
    <m/>
    <m/>
    <m/>
    <m/>
    <m/>
    <m/>
    <m/>
    <m/>
    <m/>
    <m/>
    <m/>
    <n v="70"/>
    <m/>
    <m/>
    <m/>
    <m/>
    <m/>
    <m/>
    <m/>
    <m/>
    <m/>
    <m/>
    <m/>
    <m/>
    <m/>
    <m/>
  </r>
  <r>
    <x v="0"/>
    <s v="PID"/>
    <m/>
    <s v="Suite Citrix MQ Win Serv Upgrade - EASE-Suite"/>
    <s v="Dashboard"/>
    <m/>
    <x v="0"/>
    <s v="Java"/>
    <s v="MDRG-RR"/>
    <s v="James Radtke"/>
    <s v="Christine Moretti"/>
    <s v="Narmada Nelluri"/>
    <x v="6"/>
    <x v="20"/>
    <m/>
    <x v="0"/>
    <n v="75"/>
    <m/>
    <m/>
    <m/>
    <m/>
    <m/>
    <m/>
    <m/>
    <m/>
    <m/>
    <m/>
    <m/>
    <m/>
    <m/>
    <m/>
    <m/>
    <m/>
    <m/>
    <m/>
    <m/>
    <m/>
    <m/>
    <m/>
    <n v="75"/>
    <m/>
    <m/>
    <m/>
    <m/>
    <m/>
    <m/>
    <m/>
    <m/>
    <m/>
    <m/>
    <m/>
  </r>
  <r>
    <x v="0"/>
    <s v="PID"/>
    <n v="33"/>
    <s v="FLNPA 23.11"/>
    <s v="CRIS Studies"/>
    <m/>
    <x v="1"/>
    <s v="Cobol, DB2"/>
    <s v="SW-CRIS-Billing "/>
    <s v="Greg Painter"/>
    <s v="Muawiah Qaimari"/>
    <s v="Rudradeep Mandal"/>
    <x v="1"/>
    <x v="10"/>
    <m/>
    <x v="0"/>
    <n v="4000"/>
    <m/>
    <m/>
    <m/>
    <m/>
    <m/>
    <m/>
    <m/>
    <m/>
    <m/>
    <m/>
    <m/>
    <m/>
    <m/>
    <m/>
    <m/>
    <m/>
    <m/>
    <m/>
    <m/>
    <n v="200"/>
    <n v="300"/>
    <n v="800"/>
    <n v="800"/>
    <n v="800"/>
    <n v="600"/>
    <n v="300"/>
    <n v="200"/>
    <m/>
    <m/>
    <m/>
    <m/>
    <m/>
    <m/>
    <m/>
  </r>
  <r>
    <x v="0"/>
    <s v="PID"/>
    <n v="2"/>
    <s v="BBGW to Cloud"/>
    <s v="TAXING"/>
    <m/>
    <x v="1"/>
    <s v="Cobol, DB2"/>
    <s v="SE-BILLING-CARE"/>
    <s v="Greg Painter"/>
    <s v="Muawiah Qaimari"/>
    <s v="Rudradeep Mandal"/>
    <x v="1"/>
    <x v="24"/>
    <m/>
    <x v="0"/>
    <n v="380"/>
    <m/>
    <m/>
    <m/>
    <m/>
    <m/>
    <m/>
    <m/>
    <m/>
    <m/>
    <m/>
    <m/>
    <m/>
    <m/>
    <m/>
    <m/>
    <m/>
    <m/>
    <m/>
    <m/>
    <m/>
    <m/>
    <m/>
    <m/>
    <m/>
    <m/>
    <n v="80"/>
    <n v="100"/>
    <n v="100"/>
    <n v="100"/>
    <m/>
    <m/>
    <m/>
    <m/>
    <m/>
  </r>
  <r>
    <x v="1"/>
    <s v="MWR"/>
    <n v="1"/>
    <s v="ICO STLMT - fix MO65A10 internal table overflow_x000a_"/>
    <s v="ICO-STLMT"/>
    <m/>
    <x v="1"/>
    <s v="Cobol"/>
    <s v="SE-BILLING-CARE"/>
    <s v="Greg Painter"/>
    <s v="Muawiah Qaimari"/>
    <s v="Rudradeep Mandal"/>
    <x v="1"/>
    <x v="14"/>
    <m/>
    <x v="0"/>
    <n v="120"/>
    <m/>
    <m/>
    <m/>
    <m/>
    <m/>
    <m/>
    <m/>
    <m/>
    <m/>
    <m/>
    <m/>
    <m/>
    <m/>
    <m/>
    <m/>
    <m/>
    <m/>
    <m/>
    <n v="20"/>
    <n v="100"/>
    <m/>
    <m/>
    <m/>
    <m/>
    <m/>
    <m/>
    <m/>
    <m/>
    <m/>
    <m/>
    <m/>
    <m/>
    <m/>
    <m/>
  </r>
  <r>
    <x v="1"/>
    <s v="MWR"/>
    <n v="1"/>
    <s v="CASH - update threshold"/>
    <s v="CASH MF"/>
    <m/>
    <x v="1"/>
    <s v="COBOL,DB2,IMS DB"/>
    <s v="SE-BILLING-CARE"/>
    <s v="Greg Painter"/>
    <s v="Muawiah Qaimari"/>
    <s v="Rudradeep Mandal"/>
    <x v="1"/>
    <x v="10"/>
    <m/>
    <x v="0"/>
    <n v="120"/>
    <m/>
    <m/>
    <m/>
    <m/>
    <m/>
    <m/>
    <m/>
    <m/>
    <m/>
    <m/>
    <m/>
    <m/>
    <m/>
    <m/>
    <m/>
    <m/>
    <m/>
    <m/>
    <m/>
    <m/>
    <m/>
    <m/>
    <m/>
    <m/>
    <m/>
    <m/>
    <m/>
    <m/>
    <m/>
    <m/>
    <m/>
    <m/>
    <m/>
    <m/>
  </r>
  <r>
    <x v="1"/>
    <s v="MWR"/>
    <n v="1"/>
    <s v="CROSS RAO - fix MS55A10 table overflow"/>
    <s v="CROSS RAO"/>
    <m/>
    <x v="1"/>
    <s v="Cobol"/>
    <s v="SE-BILLING"/>
    <s v="Greg Painter"/>
    <s v="Muawiah Qaimari"/>
    <s v="Rudradeep Mandal"/>
    <x v="1"/>
    <x v="14"/>
    <m/>
    <x v="0"/>
    <n v="200"/>
    <m/>
    <m/>
    <m/>
    <m/>
    <m/>
    <m/>
    <m/>
    <m/>
    <m/>
    <m/>
    <m/>
    <m/>
    <m/>
    <m/>
    <m/>
    <m/>
    <m/>
    <m/>
    <m/>
    <n v="200"/>
    <m/>
    <m/>
    <m/>
    <m/>
    <m/>
    <m/>
    <m/>
    <m/>
    <m/>
    <m/>
    <m/>
    <m/>
    <m/>
    <m/>
  </r>
  <r>
    <x v="1"/>
    <s v="MWR"/>
    <n v="1"/>
    <s v="MAGTAPE - fix RK07USC recurring abend"/>
    <s v="MAGTAPE"/>
    <m/>
    <x v="1"/>
    <s v="Cobol, DB2"/>
    <s v="SE-BILLING-CARE"/>
    <s v="Greg Painter"/>
    <s v="Muawiah Qaimari"/>
    <s v="Rudradeep Mandal"/>
    <x v="1"/>
    <x v="20"/>
    <m/>
    <x v="0"/>
    <n v="200"/>
    <m/>
    <m/>
    <m/>
    <m/>
    <m/>
    <m/>
    <m/>
    <m/>
    <m/>
    <m/>
    <m/>
    <m/>
    <m/>
    <m/>
    <m/>
    <m/>
    <m/>
    <m/>
    <m/>
    <m/>
    <m/>
    <m/>
    <m/>
    <m/>
    <m/>
    <m/>
    <m/>
    <m/>
    <m/>
    <m/>
    <m/>
    <m/>
    <m/>
    <m/>
  </r>
  <r>
    <x v="1"/>
    <s v="MWR"/>
    <n v="1"/>
    <s v="CRIS MISC INPUT - credit e911 in KY"/>
    <s v="CRIS Misc. Input"/>
    <m/>
    <x v="1"/>
    <s v="COBOL,DB2,IMS DB"/>
    <s v="SE-BILLING-USAGE"/>
    <s v="Greg Painter"/>
    <s v="Muawiah Qaimari"/>
    <s v="Rudradeep Mandal"/>
    <x v="1"/>
    <x v="18"/>
    <m/>
    <x v="0"/>
    <n v="200"/>
    <m/>
    <m/>
    <m/>
    <m/>
    <m/>
    <m/>
    <m/>
    <m/>
    <m/>
    <m/>
    <m/>
    <m/>
    <m/>
    <m/>
    <m/>
    <m/>
    <m/>
    <m/>
    <m/>
    <m/>
    <n v="40"/>
    <n v="160"/>
    <m/>
    <m/>
    <m/>
    <m/>
    <m/>
    <m/>
    <m/>
    <m/>
    <m/>
    <m/>
    <m/>
    <m/>
  </r>
  <r>
    <x v="1"/>
    <s v="MWR"/>
    <n v="1"/>
    <s v="BILL CALC - credit e911 in KY"/>
    <s v="BILL-CALCULATE"/>
    <m/>
    <x v="1"/>
    <s v="Cobol, DB2"/>
    <s v="SE-BILLING-CARE"/>
    <s v="Greg Painter"/>
    <s v="Muawiah Qaimari"/>
    <s v="Rudradeep Mandal"/>
    <x v="1"/>
    <x v="18"/>
    <m/>
    <x v="0"/>
    <n v="250"/>
    <m/>
    <m/>
    <m/>
    <m/>
    <m/>
    <m/>
    <m/>
    <m/>
    <m/>
    <m/>
    <m/>
    <m/>
    <m/>
    <m/>
    <m/>
    <m/>
    <m/>
    <m/>
    <m/>
    <m/>
    <n v="50"/>
    <n v="200"/>
    <m/>
    <m/>
    <m/>
    <m/>
    <m/>
    <m/>
    <m/>
    <m/>
    <m/>
    <m/>
    <m/>
    <m/>
  </r>
  <r>
    <x v="0"/>
    <s v="PID"/>
    <n v="1"/>
    <s v="Cloud EM-ABS"/>
    <s v="ACCT-Interfaces Billing"/>
    <m/>
    <x v="1"/>
    <s v="Cobol"/>
    <s v="SE-BILLING-USAGE"/>
    <s v="Greg Painter"/>
    <s v="Muawiah Qaimari"/>
    <s v="Rudradeep Mandal"/>
    <x v="1"/>
    <x v="24"/>
    <m/>
    <x v="0"/>
    <n v="80"/>
    <m/>
    <m/>
    <m/>
    <m/>
    <m/>
    <m/>
    <m/>
    <m/>
    <m/>
    <m/>
    <m/>
    <m/>
    <m/>
    <m/>
    <m/>
    <m/>
    <m/>
    <m/>
    <m/>
    <m/>
    <m/>
    <m/>
    <m/>
    <m/>
    <m/>
    <m/>
    <m/>
    <m/>
    <n v="80"/>
    <m/>
    <m/>
    <m/>
    <m/>
    <m/>
  </r>
  <r>
    <x v="1"/>
    <s v="SMB"/>
    <n v="1"/>
    <s v="ACCT INTF retire ECOP files"/>
    <s v="ACCT-Interfaces Billing"/>
    <s v="On Track"/>
    <x v="1"/>
    <s v="Cobol"/>
    <s v="SE-BILLING-USAGE"/>
    <s v="Greg Painter"/>
    <s v="Muawiah Qaimari"/>
    <s v="Rudradeep Mandal"/>
    <x v="1"/>
    <x v="18"/>
    <m/>
    <x v="0"/>
    <n v="100"/>
    <m/>
    <m/>
    <m/>
    <m/>
    <m/>
    <m/>
    <m/>
    <m/>
    <m/>
    <m/>
    <m/>
    <m/>
    <m/>
    <m/>
    <m/>
    <m/>
    <m/>
    <m/>
    <m/>
    <m/>
    <n v="50"/>
    <n v="50"/>
    <m/>
    <m/>
    <m/>
    <m/>
    <m/>
    <m/>
    <m/>
    <m/>
    <m/>
    <m/>
    <m/>
    <m/>
  </r>
  <r>
    <x v="1"/>
    <s v="SMB"/>
    <n v="1"/>
    <s v="MOBI - fix table space parms "/>
    <s v="MOBI"/>
    <m/>
    <x v="1"/>
    <s v="Cobol, DB2, IMS DC"/>
    <s v="SE-BILLING-USAGE"/>
    <s v="Greg Painter"/>
    <s v="Muawiah Qaimari"/>
    <s v="Rudradeep Mandal"/>
    <x v="1"/>
    <x v="15"/>
    <m/>
    <x v="0"/>
    <n v="200"/>
    <m/>
    <m/>
    <m/>
    <m/>
    <m/>
    <m/>
    <m/>
    <m/>
    <m/>
    <m/>
    <m/>
    <m/>
    <m/>
    <m/>
    <m/>
    <m/>
    <m/>
    <m/>
    <m/>
    <m/>
    <n v="200"/>
    <m/>
    <m/>
    <m/>
    <m/>
    <m/>
    <m/>
    <m/>
    <m/>
    <m/>
    <m/>
    <m/>
    <m/>
    <m/>
  </r>
  <r>
    <x v="1"/>
    <s v="SMB"/>
    <n v="1"/>
    <s v="BOCRIS - clean up SECUREDATA"/>
    <s v="BOCRIS"/>
    <m/>
    <x v="1"/>
    <s v="Cobol, IMS-DC"/>
    <s v="SE-BILLING"/>
    <s v="Greg Painter"/>
    <s v="Muawiah Qaimari"/>
    <s v="Rudradeep Mandal"/>
    <x v="1"/>
    <x v="16"/>
    <m/>
    <x v="0"/>
    <n v="30"/>
    <m/>
    <m/>
    <m/>
    <m/>
    <m/>
    <m/>
    <m/>
    <m/>
    <m/>
    <m/>
    <m/>
    <m/>
    <m/>
    <m/>
    <m/>
    <m/>
    <m/>
    <m/>
    <m/>
    <m/>
    <m/>
    <m/>
    <n v="30"/>
    <m/>
    <m/>
    <m/>
    <m/>
    <m/>
    <m/>
    <m/>
    <m/>
    <m/>
    <m/>
    <m/>
  </r>
  <r>
    <x v="1"/>
    <s v="SMB"/>
    <n v="1"/>
    <s v="BOCRIS - test CENET files"/>
    <s v="BOCRIS"/>
    <m/>
    <x v="1"/>
    <s v="Cobol, IMS-DC"/>
    <s v="SE-BILLING"/>
    <s v="Greg Painter"/>
    <s v="Muawiah Qaimari"/>
    <s v="Rudradeep Mandal"/>
    <x v="1"/>
    <x v="11"/>
    <m/>
    <x v="0"/>
    <n v="80"/>
    <m/>
    <m/>
    <m/>
    <m/>
    <m/>
    <m/>
    <m/>
    <m/>
    <m/>
    <m/>
    <m/>
    <m/>
    <m/>
    <m/>
    <m/>
    <m/>
    <m/>
    <m/>
    <m/>
    <m/>
    <m/>
    <m/>
    <m/>
    <m/>
    <m/>
    <m/>
    <m/>
    <n v="80"/>
    <m/>
    <m/>
    <m/>
    <m/>
    <m/>
    <m/>
  </r>
  <r>
    <x v="1"/>
    <s v="SMB"/>
    <n v="1"/>
    <s v="BOCRIS - support CPU upgrade- UTS changes"/>
    <s v="BOCRIS"/>
    <s v="Coding completed, Testing in progress"/>
    <x v="1"/>
    <s v="Cobol, IMS-DC"/>
    <s v="SE-BILLING"/>
    <s v="Greg Painter"/>
    <s v="Muawiah Qaimari"/>
    <s v="Rudradeep Mandal"/>
    <x v="1"/>
    <x v="14"/>
    <m/>
    <x v="0"/>
    <n v="90"/>
    <m/>
    <m/>
    <m/>
    <m/>
    <m/>
    <m/>
    <m/>
    <m/>
    <m/>
    <m/>
    <m/>
    <m/>
    <m/>
    <m/>
    <m/>
    <m/>
    <m/>
    <m/>
    <m/>
    <m/>
    <n v="90"/>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9">
  <r>
    <s v="Enhancement"/>
    <x v="0"/>
    <m/>
    <s v="Dummy entry to reflect Enhancement in Summary"/>
    <s v="GRP-Usage-UPS"/>
    <m/>
    <x v="0"/>
    <s v="Java"/>
    <s v="Usage-UPS"/>
    <s v="Greg Painter"/>
    <s v="Muawiah Qaimari"/>
    <x v="0"/>
    <s v="Amit Patidar"/>
    <x v="0"/>
    <s v="Ongoing"/>
    <x v="0"/>
    <n v="0"/>
    <m/>
    <m/>
    <m/>
    <m/>
    <m/>
    <m/>
    <m/>
    <m/>
    <m/>
    <n v="5"/>
    <m/>
    <m/>
    <m/>
    <n v="25"/>
    <m/>
    <m/>
    <n v="0"/>
    <n v="0"/>
    <n v="0"/>
    <n v="0"/>
    <n v="0"/>
    <n v="0"/>
    <m/>
    <m/>
    <m/>
    <m/>
    <m/>
    <m/>
  </r>
  <r>
    <s v="Sustenance"/>
    <x v="1"/>
    <m/>
    <s v="CRIS STUDIES SYNCSORT and IEBGENER upgrade"/>
    <s v="CRIS-STUDIES"/>
    <m/>
    <x v="1"/>
    <s v="Cobol, DB2"/>
    <s v="SE-BILLING-USAGE"/>
    <s v="Greg Painter"/>
    <s v="Muawiah Qaimari"/>
    <x v="1"/>
    <s v="Tarun Raghuwanshi"/>
    <x v="1"/>
    <s v="Dec-22"/>
    <x v="0"/>
    <n v="30"/>
    <m/>
    <m/>
    <m/>
    <m/>
    <m/>
    <m/>
    <m/>
    <m/>
    <m/>
    <n v="5"/>
    <m/>
    <m/>
    <m/>
    <n v="25"/>
    <m/>
    <m/>
    <m/>
    <m/>
    <m/>
    <m/>
    <m/>
    <m/>
    <m/>
    <m/>
    <m/>
    <m/>
    <m/>
    <m/>
  </r>
  <r>
    <s v="Sustenance"/>
    <x v="2"/>
    <m/>
    <s v="TL-Mgnmt’- Kushagra"/>
    <s v="GRP-Usage-UPS"/>
    <m/>
    <x v="0"/>
    <s v="Java"/>
    <s v="Usage-UPS"/>
    <s v="Greg Painter"/>
    <s v="Muawiah Qaimari"/>
    <x v="0"/>
    <s v="Amit Patidar"/>
    <x v="0"/>
    <s v="Ongoing"/>
    <x v="0"/>
    <m/>
    <m/>
    <m/>
    <m/>
    <m/>
    <m/>
    <m/>
    <m/>
    <m/>
    <m/>
    <m/>
    <n v="86"/>
    <n v="86"/>
    <n v="86"/>
    <n v="86"/>
    <n v="86"/>
    <n v="86"/>
    <n v="86"/>
    <n v="86"/>
    <n v="86"/>
    <n v="86"/>
    <n v="86"/>
    <n v="86"/>
    <n v="86"/>
    <n v="86"/>
    <n v="86"/>
    <n v="86"/>
    <m/>
    <m/>
  </r>
  <r>
    <s v="Enhancement"/>
    <x v="0"/>
    <m/>
    <s v="PID 411900 -  Zprotect"/>
    <s v="BOSS-PAC"/>
    <m/>
    <x v="1"/>
    <s v="PL1, IMS-DB, IMS-DC"/>
    <s v="BOSS-PAC"/>
    <s v="James Radtke"/>
    <s v="Christine Moretti"/>
    <x v="0"/>
    <s v="Amit Patidar"/>
    <x v="2"/>
    <s v="Feb-23"/>
    <x v="0"/>
    <n v="540"/>
    <m/>
    <m/>
    <m/>
    <m/>
    <m/>
    <m/>
    <m/>
    <m/>
    <m/>
    <m/>
    <m/>
    <n v="120"/>
    <n v="100"/>
    <n v="100"/>
    <n v="50"/>
    <n v="100"/>
    <n v="40"/>
    <n v="30"/>
    <m/>
    <m/>
    <m/>
    <m/>
    <m/>
    <m/>
    <m/>
    <m/>
    <m/>
    <m/>
  </r>
  <r>
    <s v="Enhancement"/>
    <x v="0"/>
    <m/>
    <s v="PMT 505734 CLOUD Dashboard(Test Support)"/>
    <s v="BOSS-PAC"/>
    <m/>
    <x v="1"/>
    <s v="PL1, IMS-DB, IMS-DC"/>
    <s v="BOSS-PAC"/>
    <s v="James Radtke"/>
    <s v="Christine Moretti"/>
    <x v="0"/>
    <s v="Amit Patidar"/>
    <x v="3"/>
    <s v="On hold"/>
    <x v="1"/>
    <n v="25"/>
    <m/>
    <m/>
    <m/>
    <m/>
    <m/>
    <m/>
    <m/>
    <m/>
    <m/>
    <m/>
    <m/>
    <m/>
    <m/>
    <m/>
    <m/>
    <m/>
    <m/>
    <m/>
    <m/>
    <m/>
    <m/>
    <m/>
    <m/>
    <m/>
    <m/>
    <m/>
    <m/>
    <m/>
  </r>
  <r>
    <s v="Enhancement"/>
    <x v="0"/>
    <m/>
    <s v="PMT 503168 eCPNI Move to Cloud(Test Support)"/>
    <s v="BOSS-PAC"/>
    <m/>
    <x v="1"/>
    <s v="PL1, IMS-DB, IMS-DC"/>
    <s v="BOSS-PAC"/>
    <s v="James Radtke"/>
    <s v="Christine Moretti"/>
    <x v="0"/>
    <s v="Amit Patidar"/>
    <x v="3"/>
    <s v="On hold"/>
    <x v="1"/>
    <n v="25"/>
    <m/>
    <m/>
    <m/>
    <m/>
    <m/>
    <m/>
    <m/>
    <m/>
    <m/>
    <m/>
    <m/>
    <m/>
    <m/>
    <m/>
    <m/>
    <m/>
    <m/>
    <m/>
    <m/>
    <m/>
    <m/>
    <m/>
    <m/>
    <m/>
    <m/>
    <m/>
    <m/>
    <m/>
  </r>
  <r>
    <s v="Enhancement"/>
    <x v="0"/>
    <m/>
    <s v="PMT 504548 EOSL Finish CAPM Migration(Test Support)"/>
    <s v="BOSS-PAC"/>
    <m/>
    <x v="1"/>
    <s v="PL1, IMS-DB, IMS-DC"/>
    <s v="BOSS-PAC"/>
    <s v="James Radtke"/>
    <s v="Christine Moretti"/>
    <x v="0"/>
    <s v="Amit Patidar"/>
    <x v="3"/>
    <s v="On hold"/>
    <x v="1"/>
    <n v="60"/>
    <m/>
    <m/>
    <m/>
    <m/>
    <m/>
    <m/>
    <m/>
    <m/>
    <m/>
    <m/>
    <m/>
    <m/>
    <m/>
    <m/>
    <m/>
    <m/>
    <m/>
    <m/>
    <m/>
    <m/>
    <m/>
    <m/>
    <m/>
    <m/>
    <m/>
    <m/>
    <m/>
    <m/>
  </r>
  <r>
    <s v="Enhancement"/>
    <x v="0"/>
    <m/>
    <s v="Billing Saas Globys (EBAT Changes)"/>
    <s v="BOSS-PAC"/>
    <m/>
    <x v="1"/>
    <s v="PL1, IMS-DB, IMS-DC"/>
    <s v="BOSS-PAC"/>
    <s v="James Radtke"/>
    <s v="Christine Moretti"/>
    <x v="0"/>
    <s v="Amit Patidar"/>
    <x v="3"/>
    <s v="On hold"/>
    <x v="1"/>
    <n v="60"/>
    <m/>
    <m/>
    <m/>
    <m/>
    <m/>
    <m/>
    <m/>
    <m/>
    <m/>
    <m/>
    <m/>
    <m/>
    <m/>
    <m/>
    <m/>
    <m/>
    <m/>
    <m/>
    <m/>
    <m/>
    <m/>
    <m/>
    <m/>
    <m/>
    <m/>
    <m/>
    <m/>
    <m/>
  </r>
  <r>
    <s v="Enhancement"/>
    <x v="0"/>
    <m/>
    <s v="BDS Moderanization "/>
    <s v="BOSS-PAC"/>
    <m/>
    <x v="1"/>
    <s v="PL1, IMS-DB, IMS-DC"/>
    <s v="BOSS-PAC"/>
    <s v="James Radtke"/>
    <s v="Christine Moretti"/>
    <x v="0"/>
    <s v="Amit Patidar"/>
    <x v="4"/>
    <s v="Jul-22"/>
    <x v="0"/>
    <n v="150"/>
    <m/>
    <m/>
    <m/>
    <m/>
    <m/>
    <m/>
    <m/>
    <m/>
    <m/>
    <m/>
    <n v="30"/>
    <m/>
    <m/>
    <m/>
    <m/>
    <m/>
    <m/>
    <m/>
    <m/>
    <m/>
    <m/>
    <m/>
    <m/>
    <m/>
    <m/>
    <m/>
    <m/>
    <m/>
  </r>
  <r>
    <s v="Enhancement"/>
    <x v="0"/>
    <m/>
    <s v="PMT 506033 Add CAC to UUT in Telco West Biller"/>
    <s v="BOSS-PAC"/>
    <m/>
    <x v="1"/>
    <s v="PL1, IMS-DB, IMS-DC"/>
    <s v="BOSS-PAC"/>
    <s v="James Radtke"/>
    <s v="Christine Moretti"/>
    <x v="0"/>
    <s v="Amit Patidar"/>
    <x v="5"/>
    <s v="Nov-22"/>
    <x v="0"/>
    <n v="200"/>
    <m/>
    <m/>
    <m/>
    <m/>
    <m/>
    <m/>
    <m/>
    <m/>
    <m/>
    <m/>
    <n v="50"/>
    <n v="70"/>
    <n v="40"/>
    <n v="30"/>
    <n v="10"/>
    <m/>
    <m/>
    <m/>
    <m/>
    <m/>
    <m/>
    <m/>
    <m/>
    <m/>
    <m/>
    <m/>
    <m/>
    <m/>
  </r>
  <r>
    <s v="Sustenance"/>
    <x v="1"/>
    <m/>
    <s v="SYNCSORT/IEBGENER – Test Only Testing in test region)"/>
    <s v="BOSS-PAC"/>
    <m/>
    <x v="1"/>
    <s v="PL1, IMS-DB, IMS-DC"/>
    <s v="BOSS-PAC"/>
    <s v="James Radtke"/>
    <s v="Christine Moretti"/>
    <x v="0"/>
    <s v="Amit Patidar"/>
    <x v="4"/>
    <s v="Jul-22"/>
    <x v="0"/>
    <n v="40"/>
    <m/>
    <m/>
    <m/>
    <m/>
    <m/>
    <m/>
    <m/>
    <m/>
    <m/>
    <m/>
    <n v="40"/>
    <m/>
    <m/>
    <m/>
    <m/>
    <m/>
    <m/>
    <m/>
    <m/>
    <m/>
    <m/>
    <m/>
    <m/>
    <m/>
    <m/>
    <m/>
    <m/>
    <m/>
  </r>
  <r>
    <s v="Sustenance"/>
    <x v="1"/>
    <m/>
    <s v="1976737 – BIMX/BIS - Test Support"/>
    <s v="BOSS-PAC"/>
    <m/>
    <x v="1"/>
    <s v="PL1, IMS-DB, IMS-DC"/>
    <s v="BOSS-PAC"/>
    <s v="James Radtke"/>
    <s v="Christine Moretti"/>
    <x v="0"/>
    <s v="Amit Patidar"/>
    <x v="6"/>
    <s v="Sep-22"/>
    <x v="0"/>
    <n v="100"/>
    <m/>
    <m/>
    <m/>
    <m/>
    <m/>
    <m/>
    <m/>
    <m/>
    <m/>
    <m/>
    <m/>
    <n v="20"/>
    <n v="80"/>
    <m/>
    <m/>
    <m/>
    <m/>
    <m/>
    <m/>
    <m/>
    <m/>
    <m/>
    <m/>
    <m/>
    <m/>
    <m/>
    <m/>
    <m/>
  </r>
  <r>
    <s v="Sustenance"/>
    <x v="1"/>
    <m/>
    <s v="1976738 – BIM/BIS - Test Support"/>
    <s v="BOSS-PAC"/>
    <m/>
    <x v="1"/>
    <s v="PL1, IMS-DB, IMS-DC"/>
    <s v="BOSS-PAC"/>
    <s v="James Radtke"/>
    <s v="Christine Moretti"/>
    <x v="0"/>
    <s v="Amit Patidar"/>
    <x v="6"/>
    <s v="Sep-22"/>
    <x v="0"/>
    <n v="100"/>
    <m/>
    <m/>
    <m/>
    <m/>
    <m/>
    <m/>
    <m/>
    <m/>
    <m/>
    <m/>
    <m/>
    <n v="20"/>
    <n v="80"/>
    <m/>
    <m/>
    <m/>
    <m/>
    <m/>
    <m/>
    <m/>
    <m/>
    <m/>
    <m/>
    <m/>
    <m/>
    <m/>
    <m/>
    <m/>
  </r>
  <r>
    <s v="Sustenance"/>
    <x v="3"/>
    <m/>
    <s v="Mech-ID Password Change Activity In Test &amp; Prod"/>
    <s v="BOSS-PAC"/>
    <m/>
    <x v="1"/>
    <s v="PL1, IMS-DB, IMS-DC"/>
    <s v="BOSS-PAC"/>
    <s v="James Radtke"/>
    <s v="Christine Moretti"/>
    <x v="0"/>
    <s v="Amit Patidar"/>
    <x v="4"/>
    <s v="Jul-22"/>
    <x v="0"/>
    <n v="80"/>
    <m/>
    <m/>
    <m/>
    <m/>
    <m/>
    <m/>
    <m/>
    <m/>
    <m/>
    <m/>
    <n v="80"/>
    <m/>
    <m/>
    <m/>
    <m/>
    <m/>
    <m/>
    <m/>
    <m/>
    <m/>
    <m/>
    <m/>
    <m/>
    <m/>
    <m/>
    <m/>
    <m/>
    <m/>
  </r>
  <r>
    <s v="Sustenance"/>
    <x v="3"/>
    <m/>
    <s v="CAC Live Defect"/>
    <s v="BOSS-PAC"/>
    <m/>
    <x v="1"/>
    <s v="PL1, IMS-DB, IMS-DC"/>
    <s v="BOSS-PAC"/>
    <s v="James Radtke"/>
    <s v="Christine Moretti"/>
    <x v="0"/>
    <s v="Amit Patidar"/>
    <x v="5"/>
    <s v="Nov-22"/>
    <x v="0"/>
    <n v="200"/>
    <m/>
    <m/>
    <m/>
    <m/>
    <m/>
    <m/>
    <m/>
    <m/>
    <m/>
    <m/>
    <n v="20"/>
    <n v="100"/>
    <n v="50"/>
    <n v="20"/>
    <n v="10"/>
    <m/>
    <m/>
    <m/>
    <m/>
    <m/>
    <m/>
    <m/>
    <m/>
    <m/>
    <m/>
    <m/>
    <m/>
    <m/>
  </r>
  <r>
    <s v="Sustenance"/>
    <x v="4"/>
    <m/>
    <s v="RD305/307-NPA/NXX/1610 - On the average we receive 40 to 50 RD's per month."/>
    <s v="BOSS-PAC"/>
    <m/>
    <x v="1"/>
    <s v="PL1, IMS-DB, IMS-DC"/>
    <s v="BOSS-PAC"/>
    <s v="James Radtke"/>
    <s v="Christine Moretti"/>
    <x v="0"/>
    <s v="Amit Patidar"/>
    <x v="0"/>
    <s v="Ongoing"/>
    <x v="0"/>
    <n v="80"/>
    <m/>
    <m/>
    <m/>
    <m/>
    <m/>
    <m/>
    <m/>
    <m/>
    <m/>
    <m/>
    <n v="80"/>
    <n v="80"/>
    <n v="80"/>
    <n v="80"/>
    <n v="80"/>
    <n v="80"/>
    <n v="60"/>
    <n v="60"/>
    <n v="80"/>
    <n v="80"/>
    <n v="80"/>
    <n v="80"/>
    <n v="80"/>
    <n v="80"/>
    <n v="80"/>
    <n v="80"/>
    <m/>
    <m/>
  </r>
  <r>
    <s v="Sustenance"/>
    <x v="5"/>
    <m/>
    <s v="Error fix and production Cycle Release : In Daily bills cycle some bills are errored out due to pre-validation in boss sysem. In-order to process them manual intervention is needed to rectify the error and load the bills into boss system._x000a_Job Abends and production support, Change requests , System Health Check and system documentation."/>
    <s v="BOSS-PAC"/>
    <m/>
    <x v="1"/>
    <s v="PL1, IMS-DB, IMS-DC"/>
    <s v="BOSS-PAC"/>
    <s v="James Radtke"/>
    <s v="Christine Moretti"/>
    <x v="0"/>
    <s v="Amit Patidar"/>
    <x v="0"/>
    <s v="Ongoing"/>
    <x v="0"/>
    <n v="110"/>
    <m/>
    <m/>
    <m/>
    <m/>
    <m/>
    <m/>
    <m/>
    <m/>
    <m/>
    <m/>
    <n v="60"/>
    <n v="60"/>
    <n v="60"/>
    <n v="90"/>
    <n v="86"/>
    <n v="86"/>
    <n v="110"/>
    <n v="100"/>
    <n v="90"/>
    <n v="90"/>
    <n v="90"/>
    <n v="90"/>
    <n v="90"/>
    <n v="90"/>
    <n v="90"/>
    <n v="90"/>
    <m/>
    <m/>
  </r>
  <r>
    <s v="Sustenance"/>
    <x v="3"/>
    <m/>
    <s v="Monthly &amp; quarterly reporting activities - User count, SPI report, Monthly Matrix (Production components stats, Transaction stats, Preprocessor stats, Boss Availability )"/>
    <s v="BOSS-PAC"/>
    <m/>
    <x v="1"/>
    <s v="PL1, IMS-DB, IMS-DC"/>
    <s v="BOSS-PAC"/>
    <s v="James Radtke"/>
    <s v="Christine Moretti"/>
    <x v="0"/>
    <s v="Amit Patidar"/>
    <x v="0"/>
    <s v="Ongoing"/>
    <x v="0"/>
    <m/>
    <m/>
    <m/>
    <m/>
    <m/>
    <m/>
    <m/>
    <m/>
    <m/>
    <m/>
    <m/>
    <n v="110"/>
    <n v="110"/>
    <n v="110"/>
    <n v="110"/>
    <n v="80"/>
    <n v="95"/>
    <n v="30"/>
    <n v="30"/>
    <n v="30"/>
    <n v="30"/>
    <n v="30"/>
    <n v="30"/>
    <n v="30"/>
    <n v="30"/>
    <n v="30"/>
    <n v="30"/>
    <m/>
    <m/>
  </r>
  <r>
    <s v="Sustenance"/>
    <x v="6"/>
    <m/>
    <s v="User Queries .These requests require analysis of online programs and issues related to specific to functionality of BTN, and Adjustment Issues and  bill/CSR,/Notes/payments queries, USH requests, interfacing queries, code analysis for estimation.  "/>
    <s v="BOSS-PAC"/>
    <m/>
    <x v="1"/>
    <s v="PL1, IMS-DB, IMS-DC"/>
    <s v="BOSS-PAC"/>
    <s v="James Radtke"/>
    <s v="Christine Moretti"/>
    <x v="0"/>
    <s v="Amit Patidar"/>
    <x v="0"/>
    <s v="Ongoing"/>
    <x v="0"/>
    <n v="90"/>
    <m/>
    <m/>
    <m/>
    <m/>
    <m/>
    <m/>
    <m/>
    <m/>
    <m/>
    <m/>
    <n v="90"/>
    <n v="90"/>
    <n v="90"/>
    <n v="90"/>
    <n v="90"/>
    <n v="90"/>
    <n v="90"/>
    <n v="90"/>
    <n v="90"/>
    <n v="90"/>
    <n v="90"/>
    <n v="90"/>
    <n v="90"/>
    <n v="90"/>
    <n v="90"/>
    <n v="90"/>
    <m/>
    <m/>
  </r>
  <r>
    <s v="Sustenance"/>
    <x v="5"/>
    <m/>
    <s v="Job Abends and production support, ESP/NDM restart, Support required to setup UPSCUSTOL application on user machines, System Documantation, System Health ."/>
    <s v="UPS-EMS"/>
    <m/>
    <x v="0"/>
    <s v="Java"/>
    <s v="Usage-UPS"/>
    <s v="Greg Painter"/>
    <s v="Muawiah Qaimari"/>
    <x v="0"/>
    <s v="Amit Patidar"/>
    <x v="0"/>
    <s v="Ongoing"/>
    <x v="0"/>
    <m/>
    <m/>
    <m/>
    <m/>
    <m/>
    <m/>
    <m/>
    <m/>
    <m/>
    <m/>
    <m/>
    <n v="120"/>
    <n v="120"/>
    <n v="120"/>
    <n v="150"/>
    <n v="90"/>
    <n v="90"/>
    <n v="60"/>
    <n v="60"/>
    <n v="60"/>
    <n v="60"/>
    <n v="60"/>
    <n v="60"/>
    <n v="60"/>
    <n v="60"/>
    <n v="60"/>
    <n v="60"/>
    <m/>
    <m/>
  </r>
  <r>
    <s v="Sustenance"/>
    <x v="4"/>
    <m/>
    <s v="Monthly RD's "/>
    <s v="UPS-EMS"/>
    <m/>
    <x v="0"/>
    <s v="Java"/>
    <s v="Usage-UPS"/>
    <s v="Greg Painter"/>
    <s v="Muawiah Qaimari"/>
    <x v="0"/>
    <s v="Amit Patidar"/>
    <x v="0"/>
    <s v="Ongoing"/>
    <x v="0"/>
    <n v="35"/>
    <m/>
    <m/>
    <m/>
    <m/>
    <m/>
    <m/>
    <m/>
    <m/>
    <m/>
    <m/>
    <n v="35"/>
    <n v="35"/>
    <n v="35"/>
    <n v="35"/>
    <n v="35"/>
    <n v="35"/>
    <n v="40"/>
    <n v="40"/>
    <n v="40"/>
    <n v="40"/>
    <n v="40"/>
    <n v="40"/>
    <n v="40"/>
    <n v="40"/>
    <n v="40"/>
    <n v="40"/>
    <m/>
    <m/>
  </r>
  <r>
    <s v="Sustenance"/>
    <x v="7"/>
    <m/>
    <s v="Bi-Monthly Activity -  GI Upgrade( NPRD VM - 1, Jump VM -2 , PROD VM 5) However as we have large number of VM's the GI upgraded is performed in phases. Thus the activity rolls over monthly. It includes extension pipelines for all prod and NPRD VM's and vm.sh script run that needs to be run for vuln. fix._x000a_Creation of CR and coordination with EMAS, Keys reset. "/>
    <s v="UPS-EMS"/>
    <m/>
    <x v="0"/>
    <s v="Java"/>
    <s v="Usage-UPS"/>
    <s v="Greg Painter"/>
    <s v="Muawiah Qaimari"/>
    <x v="0"/>
    <s v="Amit Patidar"/>
    <x v="0"/>
    <s v="Ongoing"/>
    <x v="0"/>
    <m/>
    <m/>
    <m/>
    <m/>
    <m/>
    <m/>
    <m/>
    <m/>
    <m/>
    <m/>
    <m/>
    <n v="50"/>
    <n v="50"/>
    <n v="50"/>
    <n v="60"/>
    <n v="60"/>
    <n v="60"/>
    <n v="50"/>
    <n v="50"/>
    <n v="50"/>
    <n v="50"/>
    <n v="50"/>
    <n v="50"/>
    <n v="50"/>
    <n v="50"/>
    <n v="50"/>
    <n v="50"/>
    <m/>
    <m/>
  </r>
  <r>
    <s v="Sustenance"/>
    <x v="8"/>
    <m/>
    <s v="Astra Workload Inspect Summary Report for Account: ACC-NPRD-627-UPS-EMS "/>
    <s v="UPS-EMS"/>
    <m/>
    <x v="0"/>
    <s v="Java"/>
    <s v="Usage-UPS"/>
    <s v="Greg Painter"/>
    <s v="Muawiah Qaimari"/>
    <x v="0"/>
    <s v="Amit Patidar"/>
    <x v="3"/>
    <s v="On hold"/>
    <x v="1"/>
    <n v="40"/>
    <m/>
    <m/>
    <m/>
    <m/>
    <m/>
    <m/>
    <m/>
    <m/>
    <m/>
    <m/>
    <n v="40"/>
    <n v="40"/>
    <n v="40"/>
    <n v="40"/>
    <n v="40"/>
    <n v="40"/>
    <n v="40"/>
    <n v="40"/>
    <n v="40"/>
    <n v="40"/>
    <n v="40"/>
    <n v="40"/>
    <m/>
    <m/>
    <m/>
    <m/>
    <m/>
    <m/>
  </r>
  <r>
    <s v="Sustenance"/>
    <x v="8"/>
    <m/>
    <s v="Log Analytics - Non-Reporting (Formerly: Non-Compliant) resources found"/>
    <s v="UPS-EMS"/>
    <m/>
    <x v="0"/>
    <s v="Java"/>
    <s v="Usage-UPS"/>
    <s v="Greg Painter"/>
    <s v="Muawiah Qaimari"/>
    <x v="0"/>
    <s v="Amit Patidar"/>
    <x v="3"/>
    <s v="On hold"/>
    <x v="1"/>
    <n v="25"/>
    <m/>
    <m/>
    <m/>
    <m/>
    <m/>
    <m/>
    <m/>
    <m/>
    <m/>
    <m/>
    <n v="20"/>
    <n v="20"/>
    <n v="20"/>
    <n v="20"/>
    <n v="25"/>
    <n v="10"/>
    <n v="10"/>
    <m/>
    <m/>
    <m/>
    <m/>
    <m/>
    <m/>
    <m/>
    <m/>
    <m/>
    <m/>
    <m/>
  </r>
  <r>
    <s v="Sustenance"/>
    <x v="3"/>
    <m/>
    <s v="Windows 11 certification,"/>
    <s v="UPS-EMS"/>
    <m/>
    <x v="0"/>
    <s v="Java"/>
    <s v="Usage-UPS"/>
    <s v="Greg Painter"/>
    <s v="Muawiah Qaimari"/>
    <x v="0"/>
    <s v="Amit Patidar"/>
    <x v="4"/>
    <s v="Jul-22"/>
    <x v="0"/>
    <n v="75"/>
    <m/>
    <m/>
    <m/>
    <m/>
    <m/>
    <m/>
    <m/>
    <m/>
    <m/>
    <m/>
    <n v="60"/>
    <m/>
    <m/>
    <m/>
    <m/>
    <m/>
    <m/>
    <m/>
    <m/>
    <m/>
    <m/>
    <m/>
    <m/>
    <m/>
    <m/>
    <m/>
    <m/>
    <m/>
  </r>
  <r>
    <s v="Sustenance"/>
    <x v="9"/>
    <m/>
    <s v="License renew - NDM, SMTP _x000a__x000a__x000a__x000a_"/>
    <s v="UPS-EMS"/>
    <m/>
    <x v="0"/>
    <s v="Java"/>
    <s v="Usage-UPS"/>
    <s v="Greg Painter"/>
    <s v="Muawiah Qaimari"/>
    <x v="0"/>
    <s v="Amit Patidar"/>
    <x v="2"/>
    <s v="Feb-23"/>
    <x v="0"/>
    <n v="180"/>
    <m/>
    <m/>
    <m/>
    <m/>
    <m/>
    <m/>
    <m/>
    <m/>
    <m/>
    <m/>
    <n v="120"/>
    <n v="120"/>
    <n v="120"/>
    <n v="150"/>
    <n v="90"/>
    <n v="90"/>
    <n v="90"/>
    <n v="90"/>
    <m/>
    <m/>
    <m/>
    <m/>
    <m/>
    <m/>
    <m/>
    <m/>
    <m/>
    <m/>
  </r>
  <r>
    <s v="Sustenance"/>
    <x v="5"/>
    <m/>
    <s v="Job Abends and Production Support, "/>
    <s v="CRIS Services"/>
    <m/>
    <x v="1"/>
    <s v="Cobol, IMS-DB"/>
    <s v="SW-CRIS-Billing "/>
    <s v="Ruben Rodriguez "/>
    <s v="Muawiah Qaimari"/>
    <x v="0"/>
    <s v="Amit Patidar"/>
    <x v="0"/>
    <s v="Ongoing"/>
    <x v="0"/>
    <n v="30"/>
    <m/>
    <m/>
    <m/>
    <m/>
    <m/>
    <m/>
    <m/>
    <m/>
    <m/>
    <m/>
    <n v="60"/>
    <n v="60"/>
    <n v="60"/>
    <n v="60"/>
    <n v="60"/>
    <n v="60"/>
    <n v="30"/>
    <n v="30"/>
    <n v="30"/>
    <n v="30"/>
    <n v="30"/>
    <n v="30"/>
    <n v="30"/>
    <n v="30"/>
    <n v="30"/>
    <n v="30"/>
    <m/>
    <m/>
  </r>
  <r>
    <s v="Sustenance"/>
    <x v="8"/>
    <m/>
    <s v="Compliance Activities like AVT scan,  RIM update, SAST Scan etc, "/>
    <s v="CRIS Services"/>
    <m/>
    <x v="1"/>
    <s v="Cobol, IMS-DB"/>
    <s v="SW-CRIS-Billing "/>
    <s v="Ruben Rodriguez "/>
    <s v="Muawiah Qaimari"/>
    <x v="0"/>
    <s v="Amit Patidar"/>
    <x v="0"/>
    <s v="Ongoing"/>
    <x v="0"/>
    <n v="20"/>
    <m/>
    <m/>
    <m/>
    <m/>
    <m/>
    <m/>
    <m/>
    <m/>
    <m/>
    <m/>
    <n v="45"/>
    <n v="45"/>
    <n v="45"/>
    <n v="45"/>
    <n v="45"/>
    <n v="45"/>
    <n v="20"/>
    <n v="20"/>
    <n v="20"/>
    <n v="20"/>
    <n v="20"/>
    <n v="20"/>
    <n v="20"/>
    <n v="20"/>
    <n v="20"/>
    <n v="20"/>
    <m/>
    <m/>
  </r>
  <r>
    <s v="Sustenance"/>
    <x v="5"/>
    <m/>
    <s v="Job Abends and Production Support"/>
    <s v="CRIS DOWNSTREAM"/>
    <m/>
    <x v="1"/>
    <s v="Cobol, DB2"/>
    <s v="SW-CRIS-Billing "/>
    <s v="Ruben Rodriguez "/>
    <s v="Muawiah Qaimari"/>
    <x v="0"/>
    <s v="Amit Patidar"/>
    <x v="0"/>
    <s v="Ongoing"/>
    <x v="0"/>
    <n v="15"/>
    <m/>
    <m/>
    <m/>
    <m/>
    <m/>
    <m/>
    <m/>
    <m/>
    <m/>
    <m/>
    <n v="15"/>
    <n v="15"/>
    <n v="15"/>
    <n v="15"/>
    <n v="15"/>
    <n v="15"/>
    <n v="15"/>
    <n v="15"/>
    <n v="15"/>
    <n v="15"/>
    <n v="15"/>
    <n v="15"/>
    <n v="15"/>
    <n v="15"/>
    <n v="15"/>
    <n v="15"/>
    <m/>
    <m/>
  </r>
  <r>
    <s v="Sustenance"/>
    <x v="8"/>
    <m/>
    <s v="Compliance Activities like AVT scan,  RIM update, SAST Scan etc, "/>
    <s v="CRIS DOWNSTREAM"/>
    <m/>
    <x v="1"/>
    <s v="Cobol, DB2"/>
    <s v="SW-CRIS-Billing "/>
    <s v="Ruben Rodriguez "/>
    <s v="Muawiah Qaimari"/>
    <x v="0"/>
    <s v="Amit Patidar"/>
    <x v="0"/>
    <s v="Ongoing"/>
    <x v="0"/>
    <n v="15"/>
    <m/>
    <m/>
    <m/>
    <m/>
    <m/>
    <m/>
    <m/>
    <m/>
    <m/>
    <m/>
    <n v="15"/>
    <n v="15"/>
    <n v="15"/>
    <n v="15"/>
    <n v="15"/>
    <n v="15"/>
    <n v="15"/>
    <n v="15"/>
    <n v="15"/>
    <n v="15"/>
    <n v="15"/>
    <n v="15"/>
    <n v="15"/>
    <n v="15"/>
    <n v="15"/>
    <n v="15"/>
    <m/>
    <m/>
  </r>
  <r>
    <s v="Sustenance"/>
    <x v="5"/>
    <m/>
    <s v="Job Abends and Production Support"/>
    <s v="CRIS STUDIES"/>
    <m/>
    <x v="1"/>
    <s v="Cobol, DB2"/>
    <s v="SW-CRIS-Billing "/>
    <s v="Ruben Rodriguez "/>
    <s v="Muawiah Qaimari"/>
    <x v="0"/>
    <s v="Amit Patidar"/>
    <x v="0"/>
    <s v="Ongoing"/>
    <x v="0"/>
    <n v="15"/>
    <m/>
    <m/>
    <m/>
    <m/>
    <m/>
    <m/>
    <m/>
    <m/>
    <m/>
    <m/>
    <n v="15"/>
    <n v="15"/>
    <n v="15"/>
    <n v="15"/>
    <n v="15"/>
    <n v="15"/>
    <n v="15"/>
    <n v="15"/>
    <n v="15"/>
    <n v="15"/>
    <n v="15"/>
    <n v="15"/>
    <n v="15"/>
    <n v="15"/>
    <n v="15"/>
    <n v="15"/>
    <m/>
    <m/>
  </r>
  <r>
    <s v="Sustenance"/>
    <x v="8"/>
    <m/>
    <s v="Compliance Activities like AVT scan,  RIM update, SAST Scan etc, "/>
    <s v="CRIS STUDIES"/>
    <m/>
    <x v="1"/>
    <s v="Cobol, DB2"/>
    <s v="SW-CRIS-Billing "/>
    <s v="Ruben Rodriguez "/>
    <s v="Muawiah Qaimari"/>
    <x v="0"/>
    <s v="Amit Patidar"/>
    <x v="0"/>
    <s v="Ongoing"/>
    <x v="0"/>
    <n v="15"/>
    <m/>
    <m/>
    <m/>
    <m/>
    <m/>
    <m/>
    <m/>
    <m/>
    <m/>
    <m/>
    <n v="15"/>
    <n v="15"/>
    <n v="15"/>
    <n v="15"/>
    <n v="15"/>
    <n v="15"/>
    <n v="15"/>
    <n v="15"/>
    <n v="15"/>
    <n v="15"/>
    <n v="15"/>
    <n v="15"/>
    <n v="15"/>
    <n v="15"/>
    <n v="15"/>
    <n v="15"/>
    <m/>
    <m/>
  </r>
  <r>
    <s v="Enhancement"/>
    <x v="0"/>
    <m/>
    <s v="PMT#497825 BDS Mainframe Modernization "/>
    <s v="CRIS Services"/>
    <m/>
    <x v="1"/>
    <s v="Cobol, IMS-DB"/>
    <s v="SW-CRIS-Billing "/>
    <s v="Ruben Rodriguez "/>
    <s v="Muawiah Qaimari"/>
    <x v="0"/>
    <s v="Amit Patidar"/>
    <x v="4"/>
    <s v="Jul-22"/>
    <x v="0"/>
    <n v="89"/>
    <m/>
    <m/>
    <m/>
    <m/>
    <m/>
    <m/>
    <m/>
    <m/>
    <m/>
    <m/>
    <n v="19"/>
    <m/>
    <m/>
    <m/>
    <m/>
    <m/>
    <m/>
    <m/>
    <m/>
    <m/>
    <m/>
    <m/>
    <m/>
    <m/>
    <m/>
    <m/>
    <m/>
    <m/>
  </r>
  <r>
    <s v="Enhancement"/>
    <x v="0"/>
    <m/>
    <s v="PMT#359881 DBT to HDCE testing"/>
    <s v="CRIS Services"/>
    <m/>
    <x v="1"/>
    <s v="Cobol, IMS-DB"/>
    <s v="SW-CRIS-Billing "/>
    <s v="Ruben Rodriguez "/>
    <s v="Muawiah Qaimari"/>
    <x v="0"/>
    <s v="Amit Patidar"/>
    <x v="7"/>
    <s v="Jun-22"/>
    <x v="0"/>
    <n v="400"/>
    <m/>
    <m/>
    <m/>
    <m/>
    <m/>
    <m/>
    <m/>
    <m/>
    <m/>
    <m/>
    <m/>
    <m/>
    <m/>
    <m/>
    <m/>
    <m/>
    <m/>
    <m/>
    <m/>
    <m/>
    <m/>
    <m/>
    <m/>
    <m/>
    <m/>
    <m/>
    <m/>
    <m/>
  </r>
  <r>
    <s v="Enhancement"/>
    <x v="0"/>
    <m/>
    <s v="PID#326140bb eCPNI modernization *Rework*"/>
    <s v="CRIS Services"/>
    <m/>
    <x v="1"/>
    <s v="Cobol, IMS-DB"/>
    <s v="SW-CRIS-Billing "/>
    <s v="Ruben Rodriguez "/>
    <s v="Muawiah Qaimari"/>
    <x v="0"/>
    <s v="Amit Patidar"/>
    <x v="8"/>
    <s v="TBD"/>
    <x v="1"/>
    <n v="80"/>
    <m/>
    <m/>
    <m/>
    <m/>
    <m/>
    <m/>
    <m/>
    <m/>
    <m/>
    <m/>
    <m/>
    <m/>
    <m/>
    <m/>
    <m/>
    <m/>
    <m/>
    <m/>
    <m/>
    <m/>
    <m/>
    <m/>
    <m/>
    <m/>
    <m/>
    <m/>
    <m/>
    <m/>
  </r>
  <r>
    <s v="Enhancement"/>
    <x v="0"/>
    <m/>
    <s v="PID# 326140ba2 SOEG-CMI (MOTS:19066) moving to Public Cloud -- CRIS Services (MOTS-20816) is impacted"/>
    <s v="CRIS Services"/>
    <m/>
    <x v="1"/>
    <s v="Cobol, IMS-DB"/>
    <s v="SW-CRIS-Billing "/>
    <s v="Ruben Rodriguez "/>
    <s v="Muawiah Qaimari"/>
    <x v="0"/>
    <s v="Amit Patidar"/>
    <x v="8"/>
    <s v="TBD"/>
    <x v="1"/>
    <n v="80"/>
    <m/>
    <m/>
    <m/>
    <m/>
    <m/>
    <m/>
    <m/>
    <m/>
    <m/>
    <m/>
    <m/>
    <m/>
    <m/>
    <m/>
    <m/>
    <m/>
    <m/>
    <m/>
    <m/>
    <m/>
    <m/>
    <m/>
    <m/>
    <m/>
    <m/>
    <m/>
    <m/>
    <m/>
  </r>
  <r>
    <s v="Enhancement"/>
    <x v="0"/>
    <m/>
    <s v="PID#505734 CRIS(MOTS:20816): Dashboard(MOTS:2000) Interface | Dashboard Azure migration | Move to C:D sec+"/>
    <s v="CRIS Services"/>
    <m/>
    <x v="1"/>
    <s v="Cobol, IMS-DB"/>
    <s v="SW-CRIS-Billing "/>
    <s v="Ruben Rodriguez "/>
    <s v="Muawiah Qaimari"/>
    <x v="0"/>
    <s v="Amit Patidar"/>
    <x v="8"/>
    <s v="TBD"/>
    <x v="1"/>
    <n v="80"/>
    <m/>
    <m/>
    <m/>
    <m/>
    <m/>
    <m/>
    <m/>
    <m/>
    <m/>
    <m/>
    <m/>
    <m/>
    <m/>
    <m/>
    <m/>
    <m/>
    <m/>
    <m/>
    <m/>
    <m/>
    <m/>
    <m/>
    <m/>
    <m/>
    <m/>
    <m/>
    <m/>
    <m/>
  </r>
  <r>
    <s v="Enhancement"/>
    <x v="0"/>
    <m/>
    <s v="PID#496271 CPSOS(7394)"/>
    <s v="CRIS Services"/>
    <m/>
    <x v="1"/>
    <s v="Cobol, IMS-DB"/>
    <s v="SW-CRIS-Billing "/>
    <s v="Ruben Rodriguez "/>
    <s v="Muawiah Qaimari"/>
    <x v="0"/>
    <s v="Amit Patidar"/>
    <x v="8"/>
    <s v="TBD"/>
    <x v="1"/>
    <n v="80"/>
    <m/>
    <m/>
    <m/>
    <m/>
    <m/>
    <m/>
    <m/>
    <m/>
    <m/>
    <m/>
    <m/>
    <m/>
    <m/>
    <m/>
    <m/>
    <m/>
    <m/>
    <m/>
    <m/>
    <m/>
    <m/>
    <m/>
    <m/>
    <m/>
    <m/>
    <m/>
    <m/>
    <m/>
  </r>
  <r>
    <s v="Enhancement"/>
    <x v="0"/>
    <m/>
    <s v="PID#503168 BillInfo(8270)"/>
    <s v="CRIS Services"/>
    <m/>
    <x v="1"/>
    <s v="Cobol, IMS-DB"/>
    <s v="SW-CRIS-Billing "/>
    <s v="Ruben Rodriguez "/>
    <s v="Muawiah Qaimari"/>
    <x v="0"/>
    <s v="Amit Patidar"/>
    <x v="8"/>
    <s v="TBD"/>
    <x v="1"/>
    <n v="80"/>
    <m/>
    <m/>
    <m/>
    <m/>
    <m/>
    <m/>
    <m/>
    <m/>
    <m/>
    <m/>
    <m/>
    <m/>
    <m/>
    <m/>
    <m/>
    <m/>
    <m/>
    <m/>
    <m/>
    <m/>
    <m/>
    <m/>
    <m/>
    <m/>
    <m/>
    <m/>
    <m/>
    <m/>
  </r>
  <r>
    <s v="Enhancement"/>
    <x v="0"/>
    <m/>
    <s v="PID#411900 OOM/Resources, EOSL Secure Data Upgrade to z Protect BOCRIS"/>
    <s v="CRIS Services"/>
    <m/>
    <x v="1"/>
    <s v="Cobol, IMS-DB"/>
    <s v="SW-CRIS-Billing "/>
    <s v="Ruben Rodriguez "/>
    <s v="Muawiah Qaimari"/>
    <x v="0"/>
    <s v="Amit Patidar"/>
    <x v="2"/>
    <s v="Feb-23"/>
    <x v="0"/>
    <n v="400"/>
    <m/>
    <m/>
    <m/>
    <m/>
    <m/>
    <m/>
    <m/>
    <m/>
    <m/>
    <m/>
    <m/>
    <m/>
    <n v="40"/>
    <n v="100"/>
    <n v="90"/>
    <n v="80"/>
    <n v="60"/>
    <n v="30"/>
    <m/>
    <m/>
    <m/>
    <m/>
    <m/>
    <m/>
    <m/>
    <m/>
    <m/>
    <m/>
  </r>
  <r>
    <s v="Enhancement"/>
    <x v="0"/>
    <m/>
    <s v="PID#505535 OOM, DCC MOV 8711 ENT LOOP ADSL QUAL(5612)"/>
    <s v="CRIS Services"/>
    <m/>
    <x v="1"/>
    <s v="Cobol, IMS-DB"/>
    <s v="SW-CRIS-Billing "/>
    <s v="Ruben Rodriguez "/>
    <s v="Muawiah Qaimari"/>
    <x v="0"/>
    <s v="Amit Patidar"/>
    <x v="8"/>
    <s v="TBD"/>
    <x v="1"/>
    <m/>
    <m/>
    <m/>
    <m/>
    <m/>
    <m/>
    <m/>
    <m/>
    <m/>
    <m/>
    <m/>
    <m/>
    <m/>
    <m/>
    <m/>
    <m/>
    <m/>
    <m/>
    <m/>
    <m/>
    <m/>
    <m/>
    <m/>
    <m/>
    <m/>
    <m/>
    <m/>
    <m/>
    <m/>
  </r>
  <r>
    <s v="Enhancement"/>
    <x v="0"/>
    <m/>
    <s v="PID#504548 DDE (TCP2), EOSL Finish U2L Migration 2206 2208 2210 Rel CAPM"/>
    <s v="CRIS Services"/>
    <m/>
    <x v="1"/>
    <s v="Cobol, IMS-DB"/>
    <s v="SW-CRIS-Billing "/>
    <s v="Ruben Rodriguez "/>
    <s v="Muawiah Qaimari"/>
    <x v="0"/>
    <s v="Amit Patidar"/>
    <x v="8"/>
    <s v="TBD"/>
    <x v="1"/>
    <m/>
    <m/>
    <m/>
    <m/>
    <m/>
    <m/>
    <m/>
    <m/>
    <m/>
    <m/>
    <m/>
    <m/>
    <m/>
    <m/>
    <m/>
    <m/>
    <m/>
    <m/>
    <m/>
    <m/>
    <m/>
    <m/>
    <m/>
    <m/>
    <m/>
    <m/>
    <m/>
    <m/>
    <m/>
  </r>
  <r>
    <s v="Enhancement"/>
    <x v="0"/>
    <m/>
    <s v="PID#502927 Resource Request/OOM, SEC VUL- DCC - ACE Biller - OS SW Upgrades"/>
    <s v="CRIS Services"/>
    <m/>
    <x v="1"/>
    <s v="Cobol, IMS-DB"/>
    <s v="SW-CRIS-Billing "/>
    <s v="Ruben Rodriguez "/>
    <s v="Muawiah Qaimari"/>
    <x v="0"/>
    <s v="Amit Patidar"/>
    <x v="8"/>
    <s v="TBD"/>
    <x v="1"/>
    <m/>
    <m/>
    <m/>
    <m/>
    <m/>
    <m/>
    <m/>
    <m/>
    <m/>
    <m/>
    <m/>
    <m/>
    <m/>
    <m/>
    <m/>
    <m/>
    <m/>
    <m/>
    <m/>
    <m/>
    <m/>
    <m/>
    <m/>
    <m/>
    <m/>
    <m/>
    <m/>
    <m/>
    <m/>
  </r>
  <r>
    <s v="Enhancement"/>
    <x v="0"/>
    <m/>
    <s v="PID#345289 IMR ITO2201051023 / PRISM # 401146"/>
    <s v="CRIS Services"/>
    <m/>
    <x v="1"/>
    <s v="Cobol, IMS-DB"/>
    <s v="SW-CRIS-Billing "/>
    <s v="Ruben Rodriguez "/>
    <s v="Muawiah Qaimari"/>
    <x v="0"/>
    <s v="Amit Patidar"/>
    <x v="8"/>
    <s v="TBD"/>
    <x v="1"/>
    <m/>
    <m/>
    <m/>
    <m/>
    <m/>
    <m/>
    <m/>
    <m/>
    <m/>
    <m/>
    <m/>
    <m/>
    <m/>
    <m/>
    <m/>
    <m/>
    <m/>
    <m/>
    <m/>
    <m/>
    <m/>
    <m/>
    <m/>
    <m/>
    <m/>
    <m/>
    <m/>
    <m/>
    <m/>
  </r>
  <r>
    <s v="Enhancement"/>
    <x v="0"/>
    <m/>
    <s v="PID#505734 LSB: 326140eg, , TCP3, Wave 1 Azure Modernization Batch 1 - Amdocs apps with MAT and Cutover for 2023"/>
    <s v="CRIS Services"/>
    <m/>
    <x v="1"/>
    <s v="Cobol, IMS-DB"/>
    <s v="SW-CRIS-Billing "/>
    <s v="Ruben Rodriguez "/>
    <s v="Muawiah Qaimari"/>
    <x v="0"/>
    <s v="Amit Patidar"/>
    <x v="8"/>
    <s v="TBD"/>
    <x v="1"/>
    <m/>
    <m/>
    <m/>
    <m/>
    <m/>
    <m/>
    <m/>
    <m/>
    <m/>
    <m/>
    <m/>
    <m/>
    <m/>
    <m/>
    <m/>
    <m/>
    <m/>
    <m/>
    <m/>
    <m/>
    <m/>
    <m/>
    <m/>
    <m/>
    <m/>
    <m/>
    <m/>
    <m/>
    <m/>
  </r>
  <r>
    <s v="Sustenance"/>
    <x v="8"/>
    <m/>
    <s v="Compliance Activities like RIM Inventory Record update and Validation _x000a_"/>
    <s v="RRS"/>
    <m/>
    <x v="1"/>
    <s v="Cobol, DB2"/>
    <s v="CARE-MF"/>
    <s v="James Koernig"/>
    <s v="Christine Moretti"/>
    <x v="0"/>
    <s v="Amit Patidar"/>
    <x v="0"/>
    <s v="Ongoing"/>
    <x v="0"/>
    <n v="15"/>
    <m/>
    <m/>
    <m/>
    <m/>
    <m/>
    <m/>
    <m/>
    <m/>
    <m/>
    <m/>
    <n v="60"/>
    <n v="60"/>
    <n v="60"/>
    <n v="60"/>
    <n v="30"/>
    <n v="30"/>
    <n v="15"/>
    <n v="10"/>
    <n v="15"/>
    <n v="10"/>
    <n v="10"/>
    <n v="10"/>
    <n v="10"/>
    <n v="10"/>
    <n v="10"/>
    <n v="10"/>
    <m/>
    <m/>
  </r>
  <r>
    <s v="Sustenance"/>
    <x v="5"/>
    <m/>
    <s v="Job Abends/Production support"/>
    <s v="RRS"/>
    <m/>
    <x v="1"/>
    <s v="Cobol, DB2"/>
    <s v="CARE-MF"/>
    <s v="James Koernig"/>
    <s v="Christine Moretti"/>
    <x v="0"/>
    <s v="Amit Patidar"/>
    <x v="0"/>
    <s v="Ongoing"/>
    <x v="0"/>
    <m/>
    <m/>
    <m/>
    <m/>
    <m/>
    <m/>
    <m/>
    <m/>
    <m/>
    <m/>
    <m/>
    <n v="15"/>
    <n v="15"/>
    <n v="15"/>
    <n v="15"/>
    <n v="30"/>
    <n v="30"/>
    <n v="10"/>
    <n v="10"/>
    <n v="10"/>
    <n v="10"/>
    <n v="10"/>
    <n v="10"/>
    <n v="10"/>
    <n v="10"/>
    <n v="10"/>
    <n v="10"/>
    <m/>
    <m/>
  </r>
  <r>
    <s v="Sustenance"/>
    <x v="3"/>
    <m/>
    <s v="Releif Testing - CST, Expiray file processing"/>
    <s v="SAFARI-MF"/>
    <m/>
    <x v="1"/>
    <s v="Cobol, DB2"/>
    <s v="CARE-MF"/>
    <s v="James Koernig"/>
    <s v="Christine Moretti"/>
    <x v="0"/>
    <s v="Amit Patidar"/>
    <x v="0"/>
    <s v="Ongoing"/>
    <x v="0"/>
    <n v="15"/>
    <m/>
    <m/>
    <m/>
    <m/>
    <m/>
    <m/>
    <m/>
    <m/>
    <m/>
    <m/>
    <n v="15"/>
    <n v="15"/>
    <n v="15"/>
    <n v="15"/>
    <n v="15"/>
    <n v="15"/>
    <n v="25"/>
    <n v="25"/>
    <n v="20"/>
    <n v="20"/>
    <n v="20"/>
    <n v="20"/>
    <n v="20"/>
    <n v="20"/>
    <n v="20"/>
    <n v="20"/>
    <m/>
    <m/>
  </r>
  <r>
    <s v="Sustenance"/>
    <x v="3"/>
    <m/>
    <s v="Book Close Activity"/>
    <s v="SAFARI-MF"/>
    <m/>
    <x v="1"/>
    <s v="Cobol, DB2"/>
    <s v="CARE-MF"/>
    <s v="James Koernig"/>
    <s v="Christine Moretti"/>
    <x v="0"/>
    <s v="Amit Patidar"/>
    <x v="0"/>
    <s v="Ongoing"/>
    <x v="0"/>
    <m/>
    <m/>
    <m/>
    <m/>
    <m/>
    <m/>
    <m/>
    <m/>
    <m/>
    <m/>
    <m/>
    <n v="25"/>
    <n v="25"/>
    <n v="25"/>
    <n v="25"/>
    <n v="25"/>
    <n v="25"/>
    <n v="25"/>
    <n v="30"/>
    <n v="30"/>
    <n v="30"/>
    <n v="30"/>
    <n v="30"/>
    <n v="30"/>
    <n v="30"/>
    <n v="30"/>
    <n v="30"/>
    <m/>
    <m/>
  </r>
  <r>
    <s v="Enhancement"/>
    <x v="0"/>
    <m/>
    <s v="PID  -308250a -ABPS Informix Migration"/>
    <s v="RRS"/>
    <m/>
    <x v="1"/>
    <s v="Cobol, DB2"/>
    <s v="CARE-MF"/>
    <s v="James Koernig"/>
    <s v="Christine Moretti"/>
    <x v="0"/>
    <s v="Amit Patidar"/>
    <x v="9"/>
    <s v="Aug-22"/>
    <x v="0"/>
    <n v="115"/>
    <m/>
    <m/>
    <m/>
    <m/>
    <m/>
    <m/>
    <m/>
    <m/>
    <m/>
    <m/>
    <n v="95"/>
    <n v="20"/>
    <m/>
    <m/>
    <m/>
    <m/>
    <m/>
    <m/>
    <m/>
    <m/>
    <m/>
    <m/>
    <m/>
    <m/>
    <m/>
    <m/>
    <m/>
    <m/>
  </r>
  <r>
    <s v="Sustenance"/>
    <x v="1"/>
    <m/>
    <s v="SMB 1978639 - Syncsort/IEBGENER_x000a__x000a_"/>
    <s v="SAFARI-MF"/>
    <m/>
    <x v="1"/>
    <s v="Cobol, DB2"/>
    <s v="CARE-MF"/>
    <s v="James Koernig"/>
    <s v="Christine Moretti"/>
    <x v="0"/>
    <s v="Amit Patidar"/>
    <x v="4"/>
    <s v="Jul-22"/>
    <x v="0"/>
    <n v="75"/>
    <m/>
    <m/>
    <m/>
    <m/>
    <m/>
    <m/>
    <m/>
    <m/>
    <m/>
    <m/>
    <n v="30"/>
    <m/>
    <m/>
    <m/>
    <m/>
    <m/>
    <m/>
    <m/>
    <m/>
    <m/>
    <m/>
    <m/>
    <m/>
    <m/>
    <m/>
    <m/>
    <m/>
    <m/>
  </r>
  <r>
    <s v="Sustenance"/>
    <x v="1"/>
    <m/>
    <s v="SMB 1978639 - Syncsort/IEBGENER_x000a__x000a_"/>
    <s v="RRS"/>
    <m/>
    <x v="1"/>
    <s v="Cobol, DB2"/>
    <s v="CARE-MF"/>
    <s v="James Koernig"/>
    <s v="Christine Moretti"/>
    <x v="0"/>
    <s v="Amit Patidar"/>
    <x v="4"/>
    <s v="Jul-22"/>
    <x v="0"/>
    <n v="40"/>
    <m/>
    <m/>
    <m/>
    <m/>
    <m/>
    <m/>
    <m/>
    <m/>
    <m/>
    <m/>
    <n v="30"/>
    <m/>
    <m/>
    <m/>
    <m/>
    <m/>
    <m/>
    <m/>
    <m/>
    <m/>
    <m/>
    <m/>
    <m/>
    <m/>
    <m/>
    <m/>
    <m/>
    <m/>
  </r>
  <r>
    <s v="Sustenance"/>
    <x v="4"/>
    <m/>
    <s v="RD-1574 : SAFARI MF REPORTING :Daily task to prepare reconciliation reports. Two reports are automated. Looking for ABPS and RRS."/>
    <s v="SAFARI-MF"/>
    <m/>
    <x v="1"/>
    <s v="Cobol, DB2"/>
    <s v="CARE-MF"/>
    <s v="James Koernig"/>
    <s v="Christine Moretti"/>
    <x v="0"/>
    <s v="Amit Patidar"/>
    <x v="0"/>
    <s v="Ongoing"/>
    <x v="0"/>
    <n v="40"/>
    <m/>
    <m/>
    <m/>
    <m/>
    <m/>
    <m/>
    <m/>
    <m/>
    <m/>
    <m/>
    <n v="40"/>
    <n v="40"/>
    <n v="40"/>
    <n v="40"/>
    <n v="40"/>
    <n v="40"/>
    <n v="40"/>
    <n v="40"/>
    <n v="40"/>
    <n v="40"/>
    <n v="40"/>
    <n v="40"/>
    <n v="40"/>
    <n v="40"/>
    <n v="40"/>
    <n v="40"/>
    <m/>
    <m/>
  </r>
  <r>
    <s v="Enhancement"/>
    <x v="0"/>
    <m/>
    <s v="Mandate 107 Suicide Prevention Hotline Fee for Telco Accounts 988 CR235042"/>
    <s v="CR"/>
    <m/>
    <x v="1"/>
    <s v="Cobol, DB2"/>
    <s v="WB-BPP1"/>
    <s v="Ruben Rodriguez "/>
    <s v="Muawiah Qaimari"/>
    <x v="2"/>
    <s v="Amit Patidar"/>
    <x v="4"/>
    <s v="Jul-22"/>
    <x v="0"/>
    <n v="100"/>
    <m/>
    <m/>
    <m/>
    <m/>
    <m/>
    <m/>
    <m/>
    <m/>
    <m/>
    <m/>
    <n v="100"/>
    <m/>
    <m/>
    <m/>
    <m/>
    <m/>
    <m/>
    <m/>
    <m/>
    <m/>
    <m/>
    <m/>
    <m/>
    <m/>
    <m/>
    <m/>
    <m/>
    <m/>
  </r>
  <r>
    <s v="Sustenance"/>
    <x v="2"/>
    <n v="12"/>
    <s v="TL-Mgnmt’- Rakesh"/>
    <s v="GRP-WB-BPP1"/>
    <m/>
    <x v="1"/>
    <s v="Cobol, DB2"/>
    <s v="WB-BPP1"/>
    <s v="Ruben Rodriguez "/>
    <s v="Muawiah Qaimari"/>
    <x v="2"/>
    <s v="Amit Patidar"/>
    <x v="0"/>
    <s v="Ongoing"/>
    <x v="0"/>
    <m/>
    <m/>
    <m/>
    <m/>
    <m/>
    <m/>
    <m/>
    <m/>
    <m/>
    <m/>
    <m/>
    <n v="86"/>
    <n v="86"/>
    <n v="86"/>
    <n v="86"/>
    <n v="86"/>
    <n v="86"/>
    <n v="86"/>
    <n v="86"/>
    <n v="86"/>
    <n v="86"/>
    <n v="86"/>
    <n v="86"/>
    <n v="86"/>
    <n v="86"/>
    <n v="86"/>
    <m/>
    <m/>
    <m/>
  </r>
  <r>
    <s v="Enhancement"/>
    <x v="0"/>
    <m/>
    <s v="PMT 409937 - Add CAC to UUT in Telco West Biller  CR230335"/>
    <s v="T&amp;S"/>
    <m/>
    <x v="1"/>
    <s v="Cobol, DB2"/>
    <s v="WB-BPP1"/>
    <s v="Ruben Rodriguez "/>
    <s v="Muawiah Qaimari"/>
    <x v="2"/>
    <s v="Amit Patidar"/>
    <x v="5"/>
    <s v="Nov-22"/>
    <x v="0"/>
    <n v="360"/>
    <m/>
    <m/>
    <m/>
    <m/>
    <m/>
    <m/>
    <m/>
    <m/>
    <m/>
    <m/>
    <n v="70"/>
    <n v="150"/>
    <n v="80"/>
    <n v="50"/>
    <n v="10"/>
    <m/>
    <m/>
    <m/>
    <m/>
    <m/>
    <m/>
    <m/>
    <m/>
    <m/>
    <m/>
    <m/>
    <m/>
    <m/>
  </r>
  <r>
    <s v="Enhancement"/>
    <x v="0"/>
    <m/>
    <s v="PMT 409937 - Add CAC to UUT in Telco West Biller  CR230335"/>
    <s v="CR"/>
    <m/>
    <x v="1"/>
    <s v="Cobol, DB2"/>
    <s v="WB-BPP1"/>
    <s v="Ruben Rodriguez "/>
    <s v="Muawiah Qaimari"/>
    <x v="2"/>
    <s v="Amit Patidar"/>
    <x v="5"/>
    <s v="Nov-22"/>
    <x v="0"/>
    <n v="90"/>
    <m/>
    <m/>
    <m/>
    <m/>
    <m/>
    <m/>
    <m/>
    <m/>
    <m/>
    <m/>
    <n v="30"/>
    <n v="30"/>
    <n v="10"/>
    <n v="10"/>
    <n v="10"/>
    <m/>
    <m/>
    <m/>
    <m/>
    <m/>
    <m/>
    <m/>
    <m/>
    <m/>
    <m/>
    <m/>
    <m/>
    <m/>
  </r>
  <r>
    <s v="Enhancement"/>
    <x v="0"/>
    <m/>
    <s v="PMT 409937 - Add CAC to UUT in Telco West Biller  CR230335"/>
    <s v="BDI"/>
    <m/>
    <x v="1"/>
    <s v="Cobol, DB2"/>
    <s v="WB-BPP1"/>
    <s v="Ruben Rodriguez "/>
    <s v="Muawiah Qaimari"/>
    <x v="2"/>
    <s v="Amit Patidar"/>
    <x v="5"/>
    <s v="Nov-22"/>
    <x v="0"/>
    <n v="130"/>
    <m/>
    <m/>
    <m/>
    <m/>
    <m/>
    <m/>
    <m/>
    <m/>
    <m/>
    <m/>
    <n v="30"/>
    <n v="50"/>
    <n v="20"/>
    <n v="20"/>
    <n v="10"/>
    <m/>
    <m/>
    <m/>
    <m/>
    <m/>
    <m/>
    <m/>
    <m/>
    <m/>
    <m/>
    <m/>
    <m/>
    <m/>
  </r>
  <r>
    <s v="Sustenance"/>
    <x v="1"/>
    <m/>
    <s v="WIN11 Certification"/>
    <s v="RTM"/>
    <m/>
    <x v="1"/>
    <s v="Cobol, DB2"/>
    <s v="WB-BPP1"/>
    <s v="Ruben Rodriguez "/>
    <s v="Muawiah Qaimari"/>
    <x v="2"/>
    <s v="Amit Patidar"/>
    <x v="9"/>
    <s v="Aug-22"/>
    <x v="0"/>
    <n v="65"/>
    <m/>
    <m/>
    <m/>
    <m/>
    <m/>
    <m/>
    <m/>
    <m/>
    <m/>
    <m/>
    <n v="35"/>
    <n v="30"/>
    <m/>
    <m/>
    <m/>
    <m/>
    <m/>
    <m/>
    <m/>
    <m/>
    <m/>
    <m/>
    <m/>
    <m/>
    <m/>
    <m/>
    <m/>
    <m/>
  </r>
  <r>
    <s v="Sustenance"/>
    <x v="1"/>
    <m/>
    <s v="WIN11 Certification"/>
    <s v="SD/SU"/>
    <m/>
    <x v="1"/>
    <s v="Cobol, DB2"/>
    <s v="WB-BPP1"/>
    <s v="Ruben Rodriguez "/>
    <s v="Muawiah Qaimari"/>
    <x v="2"/>
    <s v="Amit Patidar"/>
    <x v="9"/>
    <s v="Aug-22"/>
    <x v="0"/>
    <n v="65"/>
    <m/>
    <m/>
    <m/>
    <m/>
    <m/>
    <m/>
    <m/>
    <m/>
    <m/>
    <m/>
    <n v="35"/>
    <n v="30"/>
    <m/>
    <m/>
    <m/>
    <m/>
    <m/>
    <m/>
    <m/>
    <m/>
    <m/>
    <m/>
    <m/>
    <m/>
    <m/>
    <m/>
    <m/>
    <m/>
  </r>
  <r>
    <s v="Sustenance"/>
    <x v="3"/>
    <m/>
    <s v="MWR 1992445 - PRDB stop transmission of files to BDR - PR73"/>
    <s v="PRDB"/>
    <m/>
    <x v="1"/>
    <s v="Cobol, DB2"/>
    <s v="WB-BPP1"/>
    <s v="Ruben Rodriguez "/>
    <s v="Muawiah Qaimari"/>
    <x v="2"/>
    <s v="Amit Patidar"/>
    <x v="9"/>
    <s v="Aug-22"/>
    <x v="0"/>
    <n v="50"/>
    <m/>
    <m/>
    <m/>
    <m/>
    <m/>
    <m/>
    <m/>
    <m/>
    <m/>
    <m/>
    <m/>
    <n v="50"/>
    <m/>
    <m/>
    <m/>
    <m/>
    <m/>
    <m/>
    <m/>
    <m/>
    <m/>
    <m/>
    <m/>
    <m/>
    <m/>
    <m/>
    <m/>
    <m/>
  </r>
  <r>
    <s v="Enhancement"/>
    <x v="0"/>
    <m/>
    <s v="Calnet Phase 4 account correction "/>
    <s v="CR"/>
    <m/>
    <x v="1"/>
    <s v="Cobol, DB2"/>
    <s v="WB-BPP1"/>
    <s v="Ruben Rodriguez "/>
    <s v="Muawiah Qaimari"/>
    <x v="2"/>
    <s v="Amit Patidar"/>
    <x v="4"/>
    <s v="Jul-22"/>
    <x v="0"/>
    <n v="45"/>
    <m/>
    <m/>
    <m/>
    <m/>
    <m/>
    <m/>
    <m/>
    <m/>
    <m/>
    <m/>
    <n v="45"/>
    <m/>
    <m/>
    <m/>
    <m/>
    <m/>
    <m/>
    <m/>
    <m/>
    <m/>
    <m/>
    <m/>
    <m/>
    <m/>
    <m/>
    <m/>
    <m/>
    <m/>
  </r>
  <r>
    <s v="Enhancement"/>
    <x v="0"/>
    <m/>
    <s v="501214, 328680a Vista Mobility Retirement"/>
    <s v="ED"/>
    <m/>
    <x v="1"/>
    <s v="Cobol, DB2"/>
    <s v="WB-BPP1"/>
    <s v="Ruben Rodriguez "/>
    <s v="Muawiah Qaimari"/>
    <x v="2"/>
    <s v="Amit Patidar"/>
    <x v="1"/>
    <s v="Dec-22"/>
    <x v="0"/>
    <n v="80"/>
    <m/>
    <m/>
    <m/>
    <m/>
    <m/>
    <m/>
    <m/>
    <m/>
    <m/>
    <m/>
    <n v="20"/>
    <n v="20"/>
    <n v="10"/>
    <n v="10"/>
    <n v="10"/>
    <n v="10"/>
    <m/>
    <m/>
    <m/>
    <m/>
    <m/>
    <m/>
    <m/>
    <m/>
    <m/>
    <m/>
    <m/>
    <m/>
  </r>
  <r>
    <s v="Enhancement"/>
    <x v="0"/>
    <m/>
    <s v="Replace Everest CX0447 EDW (support)"/>
    <s v="BDI"/>
    <m/>
    <x v="1"/>
    <s v="Cobol, DB2"/>
    <s v="WB-BPP1"/>
    <s v="Ruben Rodriguez "/>
    <s v="Muawiah Qaimari"/>
    <x v="2"/>
    <s v="Amit Patidar"/>
    <x v="2"/>
    <s v="Feb-23"/>
    <x v="0"/>
    <n v="140"/>
    <m/>
    <m/>
    <m/>
    <m/>
    <m/>
    <m/>
    <m/>
    <m/>
    <m/>
    <m/>
    <n v="60"/>
    <n v="20"/>
    <n v="20"/>
    <n v="10"/>
    <n v="10"/>
    <n v="10"/>
    <n v="10"/>
    <m/>
    <m/>
    <m/>
    <m/>
    <m/>
    <m/>
    <m/>
    <m/>
    <m/>
    <m/>
    <m/>
  </r>
  <r>
    <s v="Sustenance"/>
    <x v="1"/>
    <m/>
    <s v="Syncsort upgrade"/>
    <s v="CR"/>
    <m/>
    <x v="1"/>
    <s v="Cobol, DB2"/>
    <s v="WB-BPP1"/>
    <s v="Ruben Rodriguez "/>
    <s v="Muawiah Qaimari"/>
    <x v="2"/>
    <s v="Amit Patidar"/>
    <x v="9"/>
    <s v="Aug-22"/>
    <x v="0"/>
    <n v="22"/>
    <m/>
    <m/>
    <m/>
    <m/>
    <m/>
    <m/>
    <m/>
    <m/>
    <m/>
    <m/>
    <n v="10"/>
    <n v="12"/>
    <m/>
    <m/>
    <m/>
    <m/>
    <m/>
    <m/>
    <m/>
    <m/>
    <m/>
    <m/>
    <m/>
    <m/>
    <m/>
    <m/>
    <m/>
    <m/>
  </r>
  <r>
    <s v="Sustenance"/>
    <x v="4"/>
    <m/>
    <s v="RD2338 2022.07.01 W NV TDD Increase Rate Change"/>
    <s v="CR"/>
    <m/>
    <x v="1"/>
    <s v="Cobol, DB2"/>
    <s v="WB-BPP1"/>
    <s v="Ruben Rodriguez "/>
    <s v="Muawiah Qaimari"/>
    <x v="2"/>
    <s v="Amit Patidar"/>
    <x v="4"/>
    <s v="Jul-22"/>
    <x v="0"/>
    <n v="6"/>
    <m/>
    <m/>
    <m/>
    <m/>
    <m/>
    <m/>
    <m/>
    <m/>
    <m/>
    <m/>
    <m/>
    <m/>
    <m/>
    <m/>
    <m/>
    <m/>
    <m/>
    <m/>
    <m/>
    <m/>
    <m/>
    <m/>
    <m/>
    <m/>
    <m/>
    <m/>
    <m/>
    <m/>
  </r>
  <r>
    <s v="Sustenance"/>
    <x v="4"/>
    <m/>
    <s v="RD1864 - Expedite 2022.07.01  Access Line NV Rate Changes"/>
    <s v="CR"/>
    <m/>
    <x v="1"/>
    <s v="Cobol, DB2"/>
    <s v="WB-BPP1"/>
    <s v="Ruben Rodriguez "/>
    <s v="Muawiah Qaimari"/>
    <x v="2"/>
    <s v="Amit Patidar"/>
    <x v="4"/>
    <s v="Jul-22"/>
    <x v="0"/>
    <n v="80"/>
    <m/>
    <m/>
    <m/>
    <m/>
    <m/>
    <m/>
    <m/>
    <m/>
    <m/>
    <m/>
    <m/>
    <m/>
    <m/>
    <m/>
    <m/>
    <m/>
    <m/>
    <m/>
    <m/>
    <m/>
    <m/>
    <m/>
    <m/>
    <m/>
    <m/>
    <m/>
    <m/>
    <m/>
  </r>
  <r>
    <s v="Sustenance"/>
    <x v="4"/>
    <m/>
    <s v="RD0621 CR-2207-0536 "/>
    <s v="BDI"/>
    <m/>
    <x v="1"/>
    <s v="Cobol, DB2"/>
    <s v="WB-BPP1"/>
    <s v="Ruben Rodriguez "/>
    <s v="Muawiah Qaimari"/>
    <x v="2"/>
    <s v="Amit Patidar"/>
    <x v="4"/>
    <s v="Jul-22"/>
    <x v="0"/>
    <n v="4"/>
    <m/>
    <m/>
    <m/>
    <m/>
    <m/>
    <m/>
    <m/>
    <m/>
    <m/>
    <m/>
    <m/>
    <m/>
    <m/>
    <m/>
    <m/>
    <m/>
    <m/>
    <m/>
    <m/>
    <m/>
    <m/>
    <m/>
    <m/>
    <m/>
    <m/>
    <m/>
    <m/>
    <m/>
  </r>
  <r>
    <s v="Sustenance"/>
    <x v="4"/>
    <m/>
    <s v="RD2319 - Expetite_2022.08.01 W CA Business Access Lines and Trunk"/>
    <s v="CR"/>
    <m/>
    <x v="1"/>
    <s v="Cobol, DB2"/>
    <s v="WB-BPP1"/>
    <s v="Ruben Rodriguez "/>
    <s v="Muawiah Qaimari"/>
    <x v="2"/>
    <s v="Amit Patidar"/>
    <x v="9"/>
    <s v="Aug-22"/>
    <x v="0"/>
    <n v="80"/>
    <m/>
    <m/>
    <m/>
    <m/>
    <m/>
    <m/>
    <m/>
    <m/>
    <m/>
    <m/>
    <m/>
    <m/>
    <m/>
    <m/>
    <m/>
    <m/>
    <m/>
    <m/>
    <m/>
    <m/>
    <m/>
    <m/>
    <m/>
    <m/>
    <m/>
    <m/>
    <m/>
    <m/>
  </r>
  <r>
    <s v="Sustenance"/>
    <x v="4"/>
    <m/>
    <s v="RD2319 - Expetite_2022.08.01 W NV Business Access Lines and Trunk"/>
    <s v="CR"/>
    <m/>
    <x v="1"/>
    <s v="Cobol, DB2"/>
    <s v="WB-BPP1"/>
    <s v="Ruben Rodriguez "/>
    <s v="Muawiah Qaimari"/>
    <x v="2"/>
    <s v="Amit Patidar"/>
    <x v="9"/>
    <s v="Aug-22"/>
    <x v="0"/>
    <n v="80"/>
    <m/>
    <m/>
    <m/>
    <m/>
    <m/>
    <m/>
    <m/>
    <m/>
    <m/>
    <m/>
    <m/>
    <m/>
    <m/>
    <m/>
    <m/>
    <m/>
    <m/>
    <m/>
    <m/>
    <m/>
    <m/>
    <m/>
    <m/>
    <m/>
    <m/>
    <m/>
    <m/>
    <m/>
  </r>
  <r>
    <s v="Sustenance"/>
    <x v="4"/>
    <n v="12"/>
    <s v="Continuous RD work for DVCI applications"/>
    <s v="GRP-WB-BPP1"/>
    <m/>
    <x v="1"/>
    <s v="Cobol, DB2"/>
    <s v="WB-BPP1"/>
    <s v="Ruben Rodriguez "/>
    <s v="Muawiah Qaimari"/>
    <x v="2"/>
    <s v="Amit Patidar"/>
    <x v="0"/>
    <s v="Ongoing"/>
    <x v="0"/>
    <m/>
    <m/>
    <m/>
    <m/>
    <m/>
    <m/>
    <m/>
    <m/>
    <m/>
    <m/>
    <m/>
    <n v="200"/>
    <n v="200"/>
    <n v="200"/>
    <n v="200"/>
    <n v="150"/>
    <n v="150"/>
    <n v="150"/>
    <n v="150"/>
    <n v="150"/>
    <n v="150"/>
    <n v="150"/>
    <n v="150"/>
    <n v="150"/>
    <n v="150"/>
    <n v="150"/>
    <m/>
    <m/>
    <m/>
  </r>
  <r>
    <s v="Sustenance"/>
    <x v="8"/>
    <n v="12"/>
    <s v="PSA activities - Rolebase maintenance &amp; verification of role on monthly basis, access request , updates in archer tool to maintain existing access of rolebase, Approval of access request as Guardian. AVT Scans, SPI data assessment, SOX audit request for Billing/Rating area, RIM updates &amp; validation."/>
    <s v="GRP-WB-BPP1"/>
    <m/>
    <x v="1"/>
    <s v="Cobol, DB2"/>
    <s v="WB-BPP1"/>
    <s v="Ruben Rodriguez "/>
    <s v="Muawiah Qaimari"/>
    <x v="2"/>
    <s v="Amit Patidar"/>
    <x v="0"/>
    <s v="Ongoing"/>
    <x v="0"/>
    <m/>
    <m/>
    <m/>
    <m/>
    <m/>
    <m/>
    <m/>
    <m/>
    <m/>
    <m/>
    <m/>
    <n v="450"/>
    <n v="450"/>
    <n v="450"/>
    <n v="450"/>
    <n v="30"/>
    <n v="30"/>
    <n v="40"/>
    <n v="40"/>
    <n v="40"/>
    <n v="40"/>
    <n v="40"/>
    <n v="40"/>
    <n v="40"/>
    <n v="40"/>
    <n v="40"/>
    <m/>
    <m/>
    <m/>
  </r>
  <r>
    <s v="Sustenance"/>
    <x v="3"/>
    <n v="12"/>
    <s v="Master Calendar update activity, LNP update activity, Service order rate calculation, System Documentation "/>
    <s v="GRP-WB-BPP1"/>
    <m/>
    <x v="1"/>
    <s v="Cobol, DB2"/>
    <s v="WB-BPP1"/>
    <s v="Ruben Rodriguez "/>
    <s v="Muawiah Qaimari"/>
    <x v="2"/>
    <s v="Amit Patidar"/>
    <x v="0"/>
    <s v="Ongoing"/>
    <x v="0"/>
    <m/>
    <m/>
    <m/>
    <m/>
    <m/>
    <m/>
    <m/>
    <m/>
    <m/>
    <m/>
    <m/>
    <m/>
    <m/>
    <m/>
    <m/>
    <n v="60"/>
    <n v="60"/>
    <n v="50"/>
    <n v="50"/>
    <n v="50"/>
    <n v="50"/>
    <n v="50"/>
    <n v="50"/>
    <n v="50"/>
    <n v="50"/>
    <n v="50"/>
    <m/>
    <m/>
    <m/>
  </r>
  <r>
    <s v="Sustenance"/>
    <x v="10"/>
    <n v="12"/>
    <s v="Adhoc queries such as Service order error &amp; tax/surcharge/discount calculation if required."/>
    <s v="GRP-WB-BPP1"/>
    <m/>
    <x v="1"/>
    <s v="Cobol, DB2"/>
    <s v="WB-BPP1"/>
    <s v="Ruben Rodriguez "/>
    <s v="Muawiah Qaimari"/>
    <x v="2"/>
    <s v="Amit Patidar"/>
    <x v="0"/>
    <s v="Ongoing"/>
    <x v="0"/>
    <m/>
    <m/>
    <m/>
    <m/>
    <m/>
    <m/>
    <m/>
    <m/>
    <m/>
    <m/>
    <m/>
    <m/>
    <m/>
    <m/>
    <m/>
    <n v="90"/>
    <n v="90"/>
    <n v="30"/>
    <n v="30"/>
    <n v="30"/>
    <n v="30"/>
    <n v="30"/>
    <n v="30"/>
    <n v="30"/>
    <n v="30"/>
    <n v="30"/>
    <m/>
    <m/>
    <m/>
  </r>
  <r>
    <s v="Sustenance"/>
    <x v="5"/>
    <n v="12"/>
    <s v="Job Abends/Production support"/>
    <s v="GRP-WB-BPP1"/>
    <m/>
    <x v="1"/>
    <s v="Cobol, DB2"/>
    <s v="WB-BPP1"/>
    <s v="Ruben Rodriguez "/>
    <s v="Muawiah Qaimari"/>
    <x v="2"/>
    <s v="Amit Patidar"/>
    <x v="0"/>
    <s v="Ongoing"/>
    <x v="0"/>
    <m/>
    <m/>
    <m/>
    <m/>
    <m/>
    <m/>
    <m/>
    <m/>
    <m/>
    <m/>
    <m/>
    <n v="172"/>
    <n v="172"/>
    <n v="172"/>
    <n v="172"/>
    <n v="60"/>
    <n v="60"/>
    <n v="40"/>
    <n v="40"/>
    <n v="40"/>
    <n v="40"/>
    <n v="40"/>
    <n v="40"/>
    <n v="40"/>
    <n v="40"/>
    <n v="40"/>
    <m/>
    <m/>
    <m/>
  </r>
  <r>
    <s v="Sustenance"/>
    <x v="5"/>
    <n v="12"/>
    <s v="ST Environment  setup support/RTS Defect/RTS support"/>
    <s v="GRP-WB-BPP1"/>
    <m/>
    <x v="1"/>
    <s v="Cobol, DB2"/>
    <s v="WB-BPP1"/>
    <s v="Ruben Rodriguez "/>
    <s v="Muawiah Qaimari"/>
    <x v="2"/>
    <s v="Amit Patidar"/>
    <x v="0"/>
    <s v="Ongoing"/>
    <x v="0"/>
    <m/>
    <m/>
    <m/>
    <m/>
    <m/>
    <m/>
    <m/>
    <m/>
    <m/>
    <m/>
    <m/>
    <n v="86"/>
    <n v="86"/>
    <n v="86"/>
    <n v="86"/>
    <n v="30"/>
    <n v="30"/>
    <n v="20"/>
    <n v="30"/>
    <n v="30"/>
    <n v="30"/>
    <n v="30"/>
    <n v="30"/>
    <n v="30"/>
    <n v="30"/>
    <n v="30"/>
    <m/>
    <m/>
    <m/>
  </r>
  <r>
    <s v="Sustenance"/>
    <x v="11"/>
    <n v="12"/>
    <s v="Weekly/Bi-weekly Meetings/Other Meetings "/>
    <s v="GRP-WB-BPP1"/>
    <m/>
    <x v="1"/>
    <s v="Cobol, DB2"/>
    <s v="WB-BPP1"/>
    <s v="Ruben Rodriguez "/>
    <s v="Muawiah Qaimari"/>
    <x v="2"/>
    <s v="Amit Patidar"/>
    <x v="0"/>
    <s v="Ongoing"/>
    <x v="0"/>
    <m/>
    <m/>
    <m/>
    <m/>
    <m/>
    <m/>
    <m/>
    <m/>
    <m/>
    <m/>
    <m/>
    <n v="86"/>
    <n v="86"/>
    <n v="86"/>
    <n v="86"/>
    <n v="50"/>
    <n v="50"/>
    <n v="30"/>
    <n v="30"/>
    <n v="30"/>
    <n v="30"/>
    <n v="30"/>
    <n v="30"/>
    <n v="30"/>
    <n v="30"/>
    <n v="30"/>
    <m/>
    <m/>
    <m/>
  </r>
  <r>
    <s v="Enhancement"/>
    <x v="0"/>
    <n v="6"/>
    <s v=" PMT 507236, 413009 E911-SW project"/>
    <s v="CRIS CASH"/>
    <s v="Green - SR YTS. Capacity issue due to heavy pipeline for R23.06 and R23.11 "/>
    <x v="1"/>
    <s v="Assembler"/>
    <s v="SW-CRIS"/>
    <s v="Ruben Rodriguez "/>
    <s v="Muawiah Qaimari"/>
    <x v="3"/>
    <s v="Daljeet Arora"/>
    <x v="10"/>
    <s v="Nov-23"/>
    <x v="0"/>
    <n v="2410"/>
    <m/>
    <m/>
    <m/>
    <m/>
    <m/>
    <m/>
    <m/>
    <m/>
    <m/>
    <m/>
    <m/>
    <m/>
    <m/>
    <m/>
    <m/>
    <m/>
    <m/>
    <m/>
    <n v="150"/>
    <n v="150"/>
    <n v="200"/>
    <n v="200"/>
    <n v="500"/>
    <n v="500"/>
    <n v="450"/>
    <n v="150"/>
    <n v="110"/>
    <m/>
  </r>
  <r>
    <s v="Enhancement"/>
    <x v="0"/>
    <n v="6"/>
    <s v=" PMT 507236, 413009 E911-SW project"/>
    <s v="CRIS RC-RECON"/>
    <s v="Green - SR YTS. Capacity issue due to heavy pipeline for R23.06 and R23.11 "/>
    <x v="1"/>
    <s v="Assembler"/>
    <s v="SW-CRIS"/>
    <s v="Ruben Rodriguez "/>
    <s v="Muawiah Qaimari"/>
    <x v="3"/>
    <s v="Daljeet Arora"/>
    <x v="10"/>
    <s v="Nov-23"/>
    <x v="0"/>
    <n v="1800"/>
    <m/>
    <m/>
    <m/>
    <m/>
    <m/>
    <m/>
    <m/>
    <m/>
    <m/>
    <m/>
    <m/>
    <m/>
    <m/>
    <m/>
    <m/>
    <m/>
    <m/>
    <m/>
    <n v="150"/>
    <n v="150"/>
    <n v="200"/>
    <n v="200"/>
    <n v="300"/>
    <n v="325"/>
    <n v="300"/>
    <n v="100"/>
    <n v="75"/>
    <m/>
  </r>
  <r>
    <s v="Enhancement"/>
    <x v="0"/>
    <m/>
    <s v="PMT 512009, PID 420483,DCC RET 8716 TCAM (AIT) "/>
    <s v="AMI/MAP"/>
    <m/>
    <x v="1"/>
    <s v="COBOL, Teradata"/>
    <s v="SALES"/>
    <s v="Ruben Rodriguez "/>
    <s v="Muawiah Qaimari"/>
    <x v="4"/>
    <s v="Amit Patidar"/>
    <x v="11"/>
    <s v="Dec-23"/>
    <x v="0"/>
    <n v="2185"/>
    <m/>
    <m/>
    <m/>
    <m/>
    <m/>
    <m/>
    <m/>
    <m/>
    <m/>
    <m/>
    <m/>
    <m/>
    <m/>
    <m/>
    <m/>
    <m/>
    <m/>
    <m/>
    <m/>
    <n v="25"/>
    <n v="180"/>
    <n v="180"/>
    <n v="180"/>
    <n v="180"/>
    <n v="180"/>
    <n v="180"/>
    <n v="180"/>
    <n v="180"/>
  </r>
  <r>
    <s v="Enhancement"/>
    <x v="0"/>
    <m/>
    <s v="506167, 325555c, CR232750, Late Impact OOM, DCC RET 8716 CX0403 Strategic Account Marking LPBK"/>
    <s v="AMI/MAP"/>
    <m/>
    <x v="1"/>
    <s v="COBOL, Teradata"/>
    <s v="SALES"/>
    <s v="Ruben Rodriguez "/>
    <s v="Muawiah Qaimari"/>
    <x v="4"/>
    <s v="Amit Patidar"/>
    <x v="2"/>
    <s v="Feb-23"/>
    <x v="1"/>
    <n v="350"/>
    <m/>
    <m/>
    <m/>
    <m/>
    <m/>
    <m/>
    <m/>
    <m/>
    <m/>
    <m/>
    <m/>
    <m/>
    <m/>
    <m/>
    <m/>
    <m/>
    <m/>
    <m/>
    <m/>
    <m/>
    <m/>
    <m/>
    <m/>
    <m/>
    <m/>
    <m/>
    <m/>
    <m/>
  </r>
  <r>
    <s v="Enhancement"/>
    <x v="0"/>
    <n v="7"/>
    <s v="PMT 493546 - Calnet MSO P5 conversion"/>
    <s v="EM"/>
    <m/>
    <x v="1"/>
    <s v="Cobol, DB2"/>
    <s v="WB-SAMW"/>
    <s v="Ruben Rodriguez "/>
    <s v="Muawiah Qaimari"/>
    <x v="4"/>
    <s v="Amit Patidar"/>
    <x v="12"/>
    <s v="Oct-22"/>
    <x v="0"/>
    <n v="600"/>
    <m/>
    <m/>
    <m/>
    <m/>
    <m/>
    <m/>
    <m/>
    <m/>
    <m/>
    <m/>
    <m/>
    <m/>
    <n v="50"/>
    <n v="450"/>
    <n v="100"/>
    <m/>
    <m/>
    <m/>
    <m/>
    <m/>
    <m/>
    <m/>
    <m/>
    <m/>
    <m/>
    <m/>
    <m/>
    <m/>
  </r>
  <r>
    <s v="Enhancement"/>
    <x v="0"/>
    <n v="7"/>
    <s v="PMT 493546 - Calnet MSO P5 conversion"/>
    <s v="SOFE"/>
    <m/>
    <x v="1"/>
    <s v="Cobol, DB2"/>
    <s v="WB-SAMW"/>
    <s v="Ruben Rodriguez "/>
    <s v="Muawiah Qaimari"/>
    <x v="4"/>
    <s v="Amit Patidar"/>
    <x v="12"/>
    <s v="Oct-22"/>
    <x v="0"/>
    <n v="96"/>
    <m/>
    <m/>
    <m/>
    <m/>
    <m/>
    <m/>
    <m/>
    <m/>
    <m/>
    <m/>
    <m/>
    <m/>
    <n v="10"/>
    <n v="66"/>
    <n v="20"/>
    <m/>
    <m/>
    <m/>
    <m/>
    <m/>
    <m/>
    <m/>
    <m/>
    <m/>
    <m/>
    <m/>
    <m/>
    <m/>
  </r>
  <r>
    <s v="Enhancement"/>
    <x v="0"/>
    <n v="6"/>
    <s v=" PMT 507236, 413009 E911-SW project"/>
    <s v="CRIS BCAP"/>
    <s v="Green - SR YTS. Capacity issue due to heavy pipeline for R23.06 and R23.11 "/>
    <x v="1"/>
    <s v="PL1, Assembler"/>
    <s v="SW-CRIS"/>
    <s v="Ruben Rodriguez "/>
    <s v="Muawiah Qaimari"/>
    <x v="3"/>
    <s v="Daljeet Arora"/>
    <x v="10"/>
    <s v="Nov-23"/>
    <x v="0"/>
    <n v="1590"/>
    <m/>
    <m/>
    <m/>
    <m/>
    <m/>
    <m/>
    <m/>
    <m/>
    <m/>
    <m/>
    <m/>
    <m/>
    <m/>
    <m/>
    <m/>
    <m/>
    <m/>
    <m/>
    <n v="100"/>
    <n v="150"/>
    <n v="200"/>
    <n v="200"/>
    <n v="275"/>
    <n v="275"/>
    <n v="250"/>
    <n v="90"/>
    <n v="50"/>
    <m/>
  </r>
  <r>
    <s v="Enhancement"/>
    <x v="0"/>
    <n v="7"/>
    <s v="PMT 493546 - Calnet MSO P5 conversion"/>
    <s v="WP"/>
    <m/>
    <x v="1"/>
    <s v="Cobol, DB2"/>
    <s v="WB-SAMW"/>
    <s v="Ruben Rodriguez "/>
    <s v="Muawiah Qaimari"/>
    <x v="4"/>
    <s v="Amit Patidar"/>
    <x v="12"/>
    <s v="Oct-22"/>
    <x v="0"/>
    <n v="88"/>
    <m/>
    <m/>
    <m/>
    <m/>
    <m/>
    <m/>
    <m/>
    <m/>
    <m/>
    <m/>
    <m/>
    <m/>
    <n v="10"/>
    <n v="50"/>
    <n v="28"/>
    <m/>
    <m/>
    <m/>
    <m/>
    <m/>
    <m/>
    <m/>
    <m/>
    <m/>
    <m/>
    <m/>
    <m/>
    <m/>
  </r>
  <r>
    <s v="Enhancement"/>
    <x v="0"/>
    <n v="7"/>
    <s v="PMT 493546 - Calnet MSO P5 conversion"/>
    <s v="PL 10"/>
    <m/>
    <x v="1"/>
    <s v="Cobol, DB2"/>
    <s v="WB-SAMW"/>
    <s v="Ruben Rodriguez "/>
    <s v="Muawiah Qaimari"/>
    <x v="4"/>
    <s v="Amit Patidar"/>
    <x v="12"/>
    <s v="Oct-22"/>
    <x v="0"/>
    <n v="430"/>
    <m/>
    <m/>
    <m/>
    <m/>
    <m/>
    <m/>
    <m/>
    <m/>
    <m/>
    <m/>
    <m/>
    <m/>
    <n v="50"/>
    <n v="250"/>
    <n v="130"/>
    <m/>
    <m/>
    <m/>
    <m/>
    <m/>
    <m/>
    <m/>
    <m/>
    <m/>
    <m/>
    <m/>
    <m/>
    <m/>
  </r>
  <r>
    <s v="Sustenance"/>
    <x v="3"/>
    <n v="7"/>
    <s v="1994535 - WP master file update for NPU"/>
    <s v="WP"/>
    <m/>
    <x v="1"/>
    <s v="Cobol, DB2"/>
    <s v="WB-SAMW"/>
    <s v="Ruben Rodriguez "/>
    <s v="Muawiah Qaimari"/>
    <x v="4"/>
    <s v="Amit Patidar"/>
    <x v="6"/>
    <s v="Sep-22"/>
    <x v="0"/>
    <n v="150"/>
    <m/>
    <m/>
    <m/>
    <m/>
    <m/>
    <m/>
    <m/>
    <m/>
    <m/>
    <m/>
    <m/>
    <m/>
    <n v="120"/>
    <n v="30"/>
    <m/>
    <m/>
    <m/>
    <m/>
    <m/>
    <m/>
    <m/>
    <m/>
    <m/>
    <m/>
    <m/>
    <m/>
    <m/>
    <m/>
  </r>
  <r>
    <s v="Sustenance"/>
    <x v="3"/>
    <n v="7"/>
    <s v="NPU rate fix"/>
    <s v="SOFE"/>
    <m/>
    <x v="1"/>
    <s v="Cobol, DB2"/>
    <s v="WB-SAMW"/>
    <s v="Ruben Rodriguez "/>
    <s v="Muawiah Qaimari"/>
    <x v="4"/>
    <s v="Amit Patidar"/>
    <x v="9"/>
    <s v="Aug-22"/>
    <x v="0"/>
    <n v="120"/>
    <m/>
    <m/>
    <m/>
    <m/>
    <m/>
    <m/>
    <m/>
    <m/>
    <m/>
    <m/>
    <m/>
    <n v="120"/>
    <m/>
    <m/>
    <m/>
    <m/>
    <m/>
    <m/>
    <m/>
    <m/>
    <m/>
    <m/>
    <m/>
    <m/>
    <m/>
    <m/>
    <m/>
    <m/>
  </r>
  <r>
    <s v="Sustenance"/>
    <x v="4"/>
    <n v="7"/>
    <s v="RD2338 2022.07.01 W NV TDD Increase Rate Change"/>
    <s v="EM"/>
    <m/>
    <x v="1"/>
    <s v="Cobol, DB2"/>
    <s v="WB-SAMW"/>
    <s v="Ruben Rodriguez "/>
    <s v="Muawiah Qaimari"/>
    <x v="4"/>
    <s v="Amit Patidar"/>
    <x v="4"/>
    <s v="Jul-22"/>
    <x v="0"/>
    <n v="38"/>
    <m/>
    <m/>
    <m/>
    <m/>
    <m/>
    <m/>
    <m/>
    <m/>
    <m/>
    <m/>
    <m/>
    <m/>
    <m/>
    <m/>
    <m/>
    <m/>
    <m/>
    <m/>
    <m/>
    <m/>
    <m/>
    <m/>
    <m/>
    <m/>
    <m/>
    <m/>
    <m/>
    <m/>
  </r>
  <r>
    <s v="Sustenance"/>
    <x v="4"/>
    <n v="7"/>
    <s v="RD1864 - Expedite 2022.07.01  Access Line NV Rate Changes"/>
    <s v="EM"/>
    <m/>
    <x v="1"/>
    <s v="Cobol, DB2"/>
    <s v="WB-SAMW"/>
    <s v="Ruben Rodriguez "/>
    <s v="Muawiah Qaimari"/>
    <x v="4"/>
    <s v="Amit Patidar"/>
    <x v="4"/>
    <s v="Jul-22"/>
    <x v="0"/>
    <n v="55"/>
    <m/>
    <m/>
    <m/>
    <m/>
    <m/>
    <m/>
    <m/>
    <m/>
    <m/>
    <m/>
    <m/>
    <m/>
    <m/>
    <m/>
    <m/>
    <m/>
    <m/>
    <m/>
    <m/>
    <m/>
    <m/>
    <m/>
    <m/>
    <m/>
    <m/>
    <m/>
    <m/>
    <m/>
  </r>
  <r>
    <s v="Sustenance"/>
    <x v="4"/>
    <n v="7"/>
    <s v="RD0933 2022.07.01 W 3Q22 EUCL Mandated"/>
    <s v="EM"/>
    <m/>
    <x v="1"/>
    <s v="Cobol, DB2"/>
    <s v="WB-SAMW"/>
    <s v="Ruben Rodriguez "/>
    <s v="Muawiah Qaimari"/>
    <x v="4"/>
    <s v="Amit Patidar"/>
    <x v="4"/>
    <s v="Jul-22"/>
    <x v="0"/>
    <n v="38"/>
    <m/>
    <m/>
    <m/>
    <m/>
    <m/>
    <m/>
    <m/>
    <m/>
    <m/>
    <m/>
    <m/>
    <m/>
    <m/>
    <m/>
    <m/>
    <m/>
    <m/>
    <m/>
    <m/>
    <m/>
    <m/>
    <m/>
    <m/>
    <m/>
    <m/>
    <m/>
    <m/>
    <m/>
  </r>
  <r>
    <s v="Sustenance"/>
    <x v="4"/>
    <n v="7"/>
    <s v="RD2319 - Expetite_2022.08.01 W CA Business Access Lines and Trunk"/>
    <s v="EM"/>
    <m/>
    <x v="1"/>
    <s v="Cobol, DB2"/>
    <s v="WB-SAMW"/>
    <s v="Ruben Rodriguez "/>
    <s v="Muawiah Qaimari"/>
    <x v="4"/>
    <s v="Amit Patidar"/>
    <x v="9"/>
    <s v="Aug-22"/>
    <x v="0"/>
    <n v="90"/>
    <m/>
    <m/>
    <m/>
    <m/>
    <m/>
    <m/>
    <m/>
    <m/>
    <m/>
    <m/>
    <m/>
    <m/>
    <m/>
    <m/>
    <m/>
    <m/>
    <m/>
    <m/>
    <m/>
    <m/>
    <m/>
    <m/>
    <m/>
    <m/>
    <m/>
    <m/>
    <m/>
    <m/>
  </r>
  <r>
    <s v="Sustenance"/>
    <x v="4"/>
    <n v="7"/>
    <s v="RD2319 - Expetite_2022.08.01 W NV Business Access Lines and Trunk"/>
    <s v="EM"/>
    <m/>
    <x v="1"/>
    <s v="Cobol, DB2"/>
    <s v="WB-SAMW"/>
    <s v="Ruben Rodriguez "/>
    <s v="Muawiah Qaimari"/>
    <x v="4"/>
    <s v="Amit Patidar"/>
    <x v="9"/>
    <s v="Aug-22"/>
    <x v="0"/>
    <n v="90"/>
    <m/>
    <m/>
    <m/>
    <m/>
    <m/>
    <m/>
    <m/>
    <m/>
    <m/>
    <m/>
    <m/>
    <m/>
    <m/>
    <m/>
    <m/>
    <m/>
    <m/>
    <m/>
    <m/>
    <m/>
    <m/>
    <m/>
    <m/>
    <m/>
    <m/>
    <m/>
    <m/>
    <m/>
  </r>
  <r>
    <s v="Sustenance"/>
    <x v="6"/>
    <n v="7"/>
    <s v="Querires related to account details, rates , Interfacing application queries_x000a_Note- Most of the queries come for SOFE,EM, PL10 &amp; ERF. We analyze the service order errors by looking at code &amp; perfroming chain testing between SOFE,EM &amp; PL10. These queries come from Service order writers and count varies for each month. If there is any data issue then EM does the recovery of production data."/>
    <s v="GRP-WB-SAMW"/>
    <m/>
    <x v="1"/>
    <s v="Cobol, DB2"/>
    <s v="WB-SAMW"/>
    <s v="Ruben Rodriguez "/>
    <s v="Muawiah Qaimari"/>
    <x v="4"/>
    <s v="Amit Patidar"/>
    <x v="0"/>
    <s v="Ongoing"/>
    <x v="0"/>
    <m/>
    <m/>
    <m/>
    <m/>
    <m/>
    <m/>
    <m/>
    <m/>
    <m/>
    <m/>
    <m/>
    <m/>
    <m/>
    <m/>
    <m/>
    <m/>
    <m/>
    <n v="50"/>
    <n v="50"/>
    <n v="50"/>
    <n v="50"/>
    <n v="50"/>
    <n v="50"/>
    <n v="50"/>
    <n v="50"/>
    <n v="50"/>
    <m/>
    <m/>
    <m/>
  </r>
  <r>
    <s v="Sustenance"/>
    <x v="6"/>
    <n v="12"/>
    <s v="Bill breakdown analysis, explanation of various taxes &amp; surcharges on bill, interfacing application queries, RSI queries and other client queries"/>
    <s v="GRP-WB-BPP1"/>
    <m/>
    <x v="1"/>
    <s v="Cobol, DB2"/>
    <s v="WB-BPP1"/>
    <s v="Ruben Rodriguez "/>
    <s v="Muawiah Qaimari"/>
    <x v="2"/>
    <s v="Amit Patidar"/>
    <x v="0"/>
    <s v="Ongoing"/>
    <x v="0"/>
    <m/>
    <m/>
    <m/>
    <m/>
    <m/>
    <m/>
    <m/>
    <m/>
    <m/>
    <m/>
    <m/>
    <m/>
    <m/>
    <m/>
    <m/>
    <m/>
    <m/>
    <n v="90"/>
    <n v="90"/>
    <n v="90"/>
    <n v="90"/>
    <n v="90"/>
    <n v="90"/>
    <n v="90"/>
    <n v="90"/>
    <n v="90"/>
    <m/>
    <m/>
    <m/>
  </r>
  <r>
    <s v="Enhancement"/>
    <x v="0"/>
    <n v="7"/>
    <s v="Mandate 107 Suicide Prevention Hotline Fee for Telco Accounts 988 CR234419"/>
    <s v="EM"/>
    <m/>
    <x v="1"/>
    <s v="Cobol, DB2"/>
    <s v="WB-SAMW"/>
    <s v="Ruben Rodriguez "/>
    <s v="Muawiah Qaimari"/>
    <x v="4"/>
    <s v="Amit Patidar"/>
    <x v="9"/>
    <s v="Aug-22"/>
    <x v="0"/>
    <n v="150"/>
    <m/>
    <m/>
    <m/>
    <m/>
    <m/>
    <m/>
    <m/>
    <m/>
    <m/>
    <m/>
    <n v="75"/>
    <n v="75"/>
    <m/>
    <m/>
    <m/>
    <m/>
    <m/>
    <m/>
    <m/>
    <m/>
    <m/>
    <m/>
    <m/>
    <m/>
    <m/>
    <m/>
    <m/>
    <m/>
  </r>
  <r>
    <s v="Enhancement"/>
    <x v="0"/>
    <n v="7"/>
    <s v="Mandate P115 Inclusion of the percentage based UUT on CAC in the Telco West Biller"/>
    <s v="EM"/>
    <m/>
    <x v="1"/>
    <s v="Cobol, DB2"/>
    <s v="WB-SAMW"/>
    <s v="Ruben Rodriguez "/>
    <s v="Muawiah Qaimari"/>
    <x v="4"/>
    <s v="Amit Patidar"/>
    <x v="5"/>
    <s v="Nov-22"/>
    <x v="0"/>
    <n v="150"/>
    <m/>
    <m/>
    <m/>
    <m/>
    <m/>
    <m/>
    <m/>
    <m/>
    <m/>
    <m/>
    <n v="40"/>
    <n v="40"/>
    <n v="40"/>
    <n v="20"/>
    <n v="10"/>
    <m/>
    <m/>
    <m/>
    <m/>
    <m/>
    <m/>
    <m/>
    <m/>
    <m/>
    <m/>
    <m/>
    <m/>
    <m/>
  </r>
  <r>
    <s v="Sustenance"/>
    <x v="4"/>
    <n v="7"/>
    <s v="RD0933 - 2022.08.01 West PRI, BRI and Super Trunk ,ERF Rate change for CR-2206-0838"/>
    <s v="EM"/>
    <m/>
    <x v="1"/>
    <s v="Cobol, DB2"/>
    <s v="WB-SAMW"/>
    <s v="Ruben Rodriguez "/>
    <s v="Muawiah Qaimari"/>
    <x v="4"/>
    <s v="Amit Patidar"/>
    <x v="9"/>
    <s v="Aug-22"/>
    <x v="0"/>
    <n v="38"/>
    <m/>
    <m/>
    <m/>
    <m/>
    <m/>
    <m/>
    <m/>
    <m/>
    <m/>
    <m/>
    <m/>
    <m/>
    <m/>
    <m/>
    <m/>
    <m/>
    <m/>
    <m/>
    <m/>
    <m/>
    <m/>
    <m/>
    <m/>
    <m/>
    <m/>
    <m/>
    <m/>
    <m/>
  </r>
  <r>
    <s v="Sustenance"/>
    <x v="4"/>
    <n v="7"/>
    <s v="Continuous RD work for DVCI applications"/>
    <s v="GRP-WB-SAMW"/>
    <m/>
    <x v="1"/>
    <s v="Cobol, DB2"/>
    <s v="WB-SAMW"/>
    <s v="Ruben Rodriguez "/>
    <s v="Muawiah Qaimari"/>
    <x v="4"/>
    <s v="Amit Patidar"/>
    <x v="0"/>
    <s v="Ongoing"/>
    <x v="0"/>
    <m/>
    <m/>
    <m/>
    <m/>
    <m/>
    <m/>
    <m/>
    <m/>
    <m/>
    <m/>
    <m/>
    <n v="150"/>
    <n v="150"/>
    <n v="150"/>
    <n v="150"/>
    <n v="230"/>
    <n v="192"/>
    <n v="180"/>
    <n v="240"/>
    <n v="260"/>
    <n v="280"/>
    <n v="200"/>
    <n v="200"/>
    <n v="200"/>
    <n v="200"/>
    <n v="200"/>
    <m/>
    <m/>
    <m/>
  </r>
  <r>
    <s v="Sustenance"/>
    <x v="8"/>
    <n v="7"/>
    <s v="PSA activities - Rolebase maintenance &amp; verification of role on monthly basis, access request , updates in archer tool to maintain existing access of rolebase, Approval of access request as Guardian_x000a_ AVT Scans, SPI data assessment, 4th File population for WP, SOX audit request for rate change RDs, RIM updates &amp; validation"/>
    <s v="GRP-WB-SAMW"/>
    <m/>
    <x v="1"/>
    <s v="Cobol, DB2"/>
    <s v="WB-SAMW"/>
    <s v="Ruben Rodriguez "/>
    <s v="Muawiah Qaimari"/>
    <x v="4"/>
    <s v="Amit Patidar"/>
    <x v="0"/>
    <s v="Ongoing"/>
    <x v="0"/>
    <m/>
    <m/>
    <m/>
    <m/>
    <m/>
    <m/>
    <m/>
    <m/>
    <m/>
    <m/>
    <m/>
    <m/>
    <m/>
    <m/>
    <m/>
    <n v="25"/>
    <n v="25"/>
    <n v="40"/>
    <n v="40"/>
    <n v="40"/>
    <n v="40"/>
    <n v="40"/>
    <n v="40"/>
    <n v="40"/>
    <n v="40"/>
    <n v="40"/>
    <m/>
    <m/>
    <m/>
  </r>
  <r>
    <s v="Sustenance"/>
    <x v="3"/>
    <n v="7"/>
    <s v="CL business &amp; small business reports , Hitlist reports,, Service order rate calculation, Rate extraction from ERF rate files"/>
    <s v="GRP-WB-SAMW"/>
    <m/>
    <x v="1"/>
    <s v="Cobol, DB2"/>
    <s v="WB-SAMW"/>
    <s v="Ruben Rodriguez "/>
    <s v="Muawiah Qaimari"/>
    <x v="4"/>
    <s v="Amit Patidar"/>
    <x v="0"/>
    <s v="Ongoing"/>
    <x v="0"/>
    <m/>
    <m/>
    <m/>
    <m/>
    <m/>
    <m/>
    <m/>
    <m/>
    <m/>
    <m/>
    <m/>
    <m/>
    <m/>
    <m/>
    <m/>
    <n v="110"/>
    <n v="80"/>
    <n v="50"/>
    <n v="50"/>
    <n v="50"/>
    <n v="50"/>
    <n v="50"/>
    <n v="50"/>
    <n v="50"/>
    <n v="50"/>
    <n v="50"/>
    <m/>
    <m/>
    <m/>
  </r>
  <r>
    <s v="Sustenance"/>
    <x v="10"/>
    <n v="7"/>
    <s v="Adhoc queries such as Service order error &amp; recovery if required, CAC error analysis, NDM issues,EDW queries, FE11 recovery, Analysis and Estimate requests_x000a_"/>
    <s v="GRP-WB-SAMW"/>
    <m/>
    <x v="1"/>
    <s v="Cobol, DB2"/>
    <s v="WB-SAMW"/>
    <s v="Ruben Rodriguez "/>
    <s v="Muawiah Qaimari"/>
    <x v="4"/>
    <s v="Amit Patidar"/>
    <x v="0"/>
    <s v="Ongoing"/>
    <x v="0"/>
    <m/>
    <m/>
    <m/>
    <m/>
    <m/>
    <m/>
    <m/>
    <m/>
    <m/>
    <m/>
    <m/>
    <n v="300"/>
    <n v="300"/>
    <n v="300"/>
    <n v="300"/>
    <n v="120"/>
    <n v="120"/>
    <n v="100"/>
    <n v="100"/>
    <n v="100"/>
    <n v="110"/>
    <n v="100"/>
    <n v="90"/>
    <n v="90"/>
    <n v="90"/>
    <n v="90"/>
    <m/>
    <m/>
    <m/>
  </r>
  <r>
    <s v="Sustenance"/>
    <x v="5"/>
    <n v="7"/>
    <s v="Job Abends/Production support"/>
    <s v="GRP-WB-SAMW"/>
    <m/>
    <x v="1"/>
    <s v="Cobol, DB2"/>
    <s v="WB-SAMW"/>
    <s v="Ruben Rodriguez "/>
    <s v="Muawiah Qaimari"/>
    <x v="4"/>
    <s v="Amit Patidar"/>
    <x v="0"/>
    <s v="Ongoing"/>
    <x v="0"/>
    <m/>
    <m/>
    <m/>
    <m/>
    <m/>
    <m/>
    <m/>
    <m/>
    <m/>
    <m/>
    <m/>
    <n v="150"/>
    <n v="150"/>
    <n v="150"/>
    <n v="150"/>
    <n v="50"/>
    <n v="50"/>
    <n v="30"/>
    <n v="30"/>
    <n v="30"/>
    <n v="30"/>
    <n v="30"/>
    <n v="30"/>
    <n v="30"/>
    <n v="30"/>
    <n v="30"/>
    <m/>
    <m/>
    <m/>
  </r>
  <r>
    <s v="Sustenance"/>
    <x v="5"/>
    <n v="7"/>
    <s v="ST Defect/ST Environment  setup support/RTS Defect/RTS support"/>
    <s v="GRP-WB-SAMW"/>
    <m/>
    <x v="1"/>
    <s v="Cobol, DB2"/>
    <s v="WB-SAMW"/>
    <s v="Ruben Rodriguez "/>
    <s v="Muawiah Qaimari"/>
    <x v="4"/>
    <s v="Amit Patidar"/>
    <x v="0"/>
    <s v="Ongoing"/>
    <x v="0"/>
    <m/>
    <m/>
    <m/>
    <m/>
    <m/>
    <m/>
    <m/>
    <m/>
    <m/>
    <m/>
    <m/>
    <n v="100"/>
    <n v="100"/>
    <n v="100"/>
    <n v="100"/>
    <n v="40"/>
    <n v="40"/>
    <n v="20"/>
    <n v="20"/>
    <n v="20"/>
    <n v="20"/>
    <n v="20"/>
    <n v="20"/>
    <n v="20"/>
    <n v="20"/>
    <n v="20"/>
    <m/>
    <m/>
    <m/>
  </r>
  <r>
    <s v="Sustenance"/>
    <x v="11"/>
    <n v="7"/>
    <s v="Weekly/Bi-weekly Meetings/Other Meetings "/>
    <s v="GRP-WB-SAMW"/>
    <m/>
    <x v="1"/>
    <s v="Cobol, DB2"/>
    <s v="WB-SAMW"/>
    <s v="Ruben Rodriguez "/>
    <s v="Muawiah Qaimari"/>
    <x v="4"/>
    <s v="Amit Patidar"/>
    <x v="0"/>
    <s v="Ongoing"/>
    <x v="0"/>
    <m/>
    <m/>
    <m/>
    <m/>
    <m/>
    <m/>
    <m/>
    <m/>
    <m/>
    <m/>
    <m/>
    <n v="46"/>
    <n v="46"/>
    <n v="46"/>
    <n v="46"/>
    <n v="46"/>
    <n v="46"/>
    <n v="30"/>
    <n v="30"/>
    <n v="30"/>
    <n v="30"/>
    <n v="30"/>
    <n v="30"/>
    <n v="30"/>
    <n v="30"/>
    <n v="30"/>
    <m/>
    <m/>
    <m/>
  </r>
  <r>
    <s v="Sustenance"/>
    <x v="3"/>
    <m/>
    <s v="# 1991261 - Syncsort upgrade"/>
    <s v="CARAT-MVS"/>
    <m/>
    <x v="1"/>
    <s v="Cobol, DB2"/>
    <s v="CARAT-MVS"/>
    <s v="Greg Painter"/>
    <s v="Muawiah Qaimari"/>
    <x v="4"/>
    <s v="Amit Patidar"/>
    <x v="6"/>
    <s v="Sep-22"/>
    <x v="0"/>
    <n v="160"/>
    <m/>
    <m/>
    <m/>
    <m/>
    <m/>
    <m/>
    <m/>
    <m/>
    <m/>
    <m/>
    <m/>
    <n v="60"/>
    <n v="100"/>
    <m/>
    <m/>
    <m/>
    <m/>
    <m/>
    <m/>
    <m/>
    <m/>
    <m/>
    <m/>
    <m/>
    <m/>
    <m/>
    <m/>
    <m/>
  </r>
  <r>
    <s v="Sustenance"/>
    <x v="4"/>
    <n v="1"/>
    <s v="Continuous RD work for DVCI applications"/>
    <s v="CARAT-MVS"/>
    <m/>
    <x v="1"/>
    <s v="Cobol, DB2"/>
    <s v="CARAT-MVS"/>
    <s v="Ruben Rodriguez "/>
    <s v="Muawiah Qaimari"/>
    <x v="4"/>
    <s v="Amit Patidar"/>
    <x v="0"/>
    <s v="Ongoing"/>
    <x v="0"/>
    <m/>
    <m/>
    <m/>
    <m/>
    <m/>
    <m/>
    <m/>
    <m/>
    <m/>
    <m/>
    <m/>
    <n v="16"/>
    <n v="16"/>
    <n v="16"/>
    <n v="16"/>
    <n v="16"/>
    <n v="16"/>
    <n v="16"/>
    <n v="16"/>
    <n v="16"/>
    <n v="16"/>
    <n v="16"/>
    <n v="16"/>
    <n v="16"/>
    <n v="16"/>
    <n v="16"/>
    <m/>
    <m/>
    <m/>
  </r>
  <r>
    <s v="Sustenance"/>
    <x v="8"/>
    <n v="1"/>
    <s v="PSA activities - Rolebase maintenance &amp; verification of role on monthly basis, access request , updates in archer tool to maintain existing access of rolebase, Approval of access request as Guardian"/>
    <s v="CARAT-MVS"/>
    <m/>
    <x v="1"/>
    <s v="Cobol, DB2"/>
    <s v="CARAT-MVS"/>
    <s v="Ruben Rodriguez "/>
    <s v="Muawiah Qaimari"/>
    <x v="4"/>
    <s v="Amit Patidar"/>
    <x v="0"/>
    <s v="Ongoing"/>
    <x v="0"/>
    <m/>
    <m/>
    <m/>
    <m/>
    <m/>
    <m/>
    <m/>
    <m/>
    <m/>
    <m/>
    <m/>
    <n v="45"/>
    <n v="45"/>
    <n v="45"/>
    <n v="45"/>
    <n v="40"/>
    <n v="40"/>
    <n v="15"/>
    <n v="15"/>
    <n v="15"/>
    <n v="15"/>
    <n v="15"/>
    <n v="15"/>
    <n v="15"/>
    <n v="15"/>
    <n v="15"/>
    <m/>
    <m/>
    <m/>
  </r>
  <r>
    <s v="Sustenance"/>
    <x v="5"/>
    <n v="1"/>
    <s v="Job Abends/Production support/NDM Failures"/>
    <s v="CARAT-MVS"/>
    <m/>
    <x v="1"/>
    <s v="Cobol, DB2"/>
    <s v="CARAT-MVS"/>
    <s v="Ruben Rodriguez "/>
    <s v="Muawiah Qaimari"/>
    <x v="4"/>
    <s v="Amit Patidar"/>
    <x v="0"/>
    <s v="Ongoing"/>
    <x v="0"/>
    <m/>
    <m/>
    <m/>
    <m/>
    <m/>
    <m/>
    <m/>
    <m/>
    <m/>
    <m/>
    <m/>
    <n v="48"/>
    <n v="48"/>
    <n v="48"/>
    <n v="48"/>
    <n v="40"/>
    <n v="40"/>
    <n v="40"/>
    <n v="40"/>
    <n v="40"/>
    <n v="40"/>
    <n v="40"/>
    <n v="40"/>
    <n v="40"/>
    <n v="40"/>
    <n v="40"/>
    <m/>
    <m/>
    <m/>
  </r>
  <r>
    <s v="Sustenance"/>
    <x v="5"/>
    <n v="1"/>
    <s v="ST Defect /ST Environment  setup support/RTS Defect/RTS support"/>
    <s v="CARAT-MVS"/>
    <m/>
    <x v="1"/>
    <s v="Cobol, DB2"/>
    <s v="CARAT-MVS"/>
    <s v="Ruben Rodriguez "/>
    <s v="Muawiah Qaimari"/>
    <x v="4"/>
    <s v="Amit Patidar"/>
    <x v="0"/>
    <s v="Ongoing"/>
    <x v="1"/>
    <m/>
    <m/>
    <m/>
    <m/>
    <m/>
    <m/>
    <m/>
    <m/>
    <m/>
    <m/>
    <m/>
    <m/>
    <m/>
    <m/>
    <m/>
    <m/>
    <m/>
    <m/>
    <m/>
    <m/>
    <m/>
    <m/>
    <m/>
    <m/>
    <m/>
    <m/>
    <m/>
    <m/>
    <m/>
  </r>
  <r>
    <s v="Sustenance"/>
    <x v="11"/>
    <n v="1"/>
    <s v="Weekly/Bi-weekly Meetings/Other Meetings "/>
    <s v="CARAT-MVS"/>
    <m/>
    <x v="1"/>
    <s v="Cobol, DB2"/>
    <s v="CARAT-MVS"/>
    <s v="Ruben Rodriguez "/>
    <s v="Muawiah Qaimari"/>
    <x v="4"/>
    <s v="Amit Patidar"/>
    <x v="0"/>
    <s v="Ongoing"/>
    <x v="0"/>
    <m/>
    <m/>
    <m/>
    <m/>
    <m/>
    <m/>
    <m/>
    <m/>
    <m/>
    <m/>
    <m/>
    <n v="20"/>
    <n v="20"/>
    <n v="20"/>
    <n v="20"/>
    <n v="20"/>
    <n v="20"/>
    <n v="10"/>
    <n v="10"/>
    <n v="10"/>
    <n v="10"/>
    <n v="10"/>
    <n v="10"/>
    <n v="10"/>
    <n v="10"/>
    <n v="10"/>
    <m/>
    <m/>
    <m/>
  </r>
  <r>
    <s v="Sustenance"/>
    <x v="12"/>
    <m/>
    <s v="Weekly huddle reports, Tracking of defects, Follow-up with teams, Accuracy report, HIS report  etc."/>
    <s v="DM/RM"/>
    <m/>
    <x v="1"/>
    <s v="DM"/>
    <s v="DM-RM"/>
    <s v="Ruben Rodriguez "/>
    <s v="Muawiah Qaimari"/>
    <x v="4"/>
    <s v="Amit Patidar"/>
    <x v="0"/>
    <s v="Ongoing"/>
    <x v="0"/>
    <m/>
    <m/>
    <m/>
    <m/>
    <m/>
    <m/>
    <m/>
    <m/>
    <m/>
    <m/>
    <m/>
    <n v="86"/>
    <n v="86"/>
    <n v="86"/>
    <n v="86"/>
    <n v="86"/>
    <n v="86"/>
    <n v="45"/>
    <n v="45"/>
    <n v="45"/>
    <n v="45"/>
    <n v="45"/>
    <n v="45"/>
    <n v="45"/>
    <n v="45"/>
    <n v="45"/>
    <m/>
    <m/>
    <m/>
  </r>
  <r>
    <s v="Sustenance"/>
    <x v="4"/>
    <n v="1"/>
    <s v="Continuous RD work for DVCI applications"/>
    <s v="AMI/MAP"/>
    <m/>
    <x v="1"/>
    <s v="COBOL, Teradata"/>
    <s v="SALES"/>
    <s v="Ruben Rodriguez "/>
    <s v="Muawiah Qaimari"/>
    <x v="4"/>
    <s v="Amit Patidar"/>
    <x v="0"/>
    <s v="Ongoing"/>
    <x v="0"/>
    <m/>
    <m/>
    <m/>
    <m/>
    <m/>
    <m/>
    <m/>
    <m/>
    <m/>
    <m/>
    <m/>
    <n v="20"/>
    <n v="20"/>
    <n v="20"/>
    <n v="20"/>
    <n v="20"/>
    <n v="20"/>
    <n v="10"/>
    <n v="10"/>
    <n v="10"/>
    <n v="10"/>
    <n v="10"/>
    <n v="10"/>
    <n v="10"/>
    <n v="10"/>
    <n v="10"/>
    <m/>
    <m/>
    <m/>
  </r>
  <r>
    <s v="Sustenance"/>
    <x v="8"/>
    <n v="1"/>
    <s v="PSA activities - Rolebase maintenance &amp; verification of role on monthly basis, access request , updates in archer tool to maintain existing access of rolebase"/>
    <s v="AMI/MAP"/>
    <m/>
    <x v="1"/>
    <s v="COBOL, Teradata"/>
    <s v="SALES"/>
    <s v="Ruben Rodriguez "/>
    <s v="Muawiah Qaimari"/>
    <x v="4"/>
    <s v="Amit Patidar"/>
    <x v="0"/>
    <s v="Ongoing"/>
    <x v="0"/>
    <m/>
    <m/>
    <m/>
    <m/>
    <m/>
    <m/>
    <m/>
    <m/>
    <m/>
    <m/>
    <m/>
    <n v="70"/>
    <n v="70"/>
    <n v="70"/>
    <n v="70"/>
    <n v="50"/>
    <n v="50"/>
    <n v="10"/>
    <n v="10"/>
    <n v="10"/>
    <n v="10"/>
    <n v="10"/>
    <n v="10"/>
    <n v="10"/>
    <n v="10"/>
    <n v="10"/>
    <m/>
    <m/>
    <m/>
  </r>
  <r>
    <s v="Sustenance"/>
    <x v="5"/>
    <n v="1"/>
    <s v="Job Abends/Production support"/>
    <s v="AMI/MAP"/>
    <m/>
    <x v="1"/>
    <s v="COBOL, Teradata"/>
    <s v="SALES"/>
    <s v="Ruben Rodriguez "/>
    <s v="Muawiah Qaimari"/>
    <x v="4"/>
    <s v="Amit Patidar"/>
    <x v="0"/>
    <s v="Ongoing"/>
    <x v="0"/>
    <m/>
    <m/>
    <m/>
    <m/>
    <m/>
    <m/>
    <m/>
    <m/>
    <m/>
    <m/>
    <m/>
    <n v="30"/>
    <n v="30"/>
    <n v="30"/>
    <n v="30"/>
    <n v="30"/>
    <n v="30"/>
    <n v="25"/>
    <n v="25"/>
    <n v="25"/>
    <n v="25"/>
    <n v="15"/>
    <n v="15"/>
    <n v="15"/>
    <n v="15"/>
    <n v="15"/>
    <m/>
    <m/>
    <m/>
  </r>
  <r>
    <s v="Sustenance"/>
    <x v="5"/>
    <n v="1"/>
    <s v="ST Defect /ST Environment  setup support/RTS Defect/RTS support"/>
    <s v="AMI/MAP"/>
    <m/>
    <x v="1"/>
    <s v="COBOL, Teradata"/>
    <s v="SALES"/>
    <s v="Ruben Rodriguez "/>
    <s v="Muawiah Qaimari"/>
    <x v="4"/>
    <s v="Amit Patidar"/>
    <x v="0"/>
    <s v="Ongoing"/>
    <x v="1"/>
    <m/>
    <m/>
    <m/>
    <m/>
    <m/>
    <m/>
    <m/>
    <m/>
    <m/>
    <m/>
    <m/>
    <m/>
    <m/>
    <m/>
    <m/>
    <m/>
    <m/>
    <m/>
    <m/>
    <m/>
    <m/>
    <m/>
    <m/>
    <m/>
    <m/>
    <m/>
    <m/>
    <m/>
    <m/>
  </r>
  <r>
    <s v="Sustenance"/>
    <x v="11"/>
    <n v="1"/>
    <s v="Weekly/Bi-weekly Meetings/Other Meetings "/>
    <s v="AMI/MAP"/>
    <m/>
    <x v="1"/>
    <s v="COBOL, Teradata"/>
    <s v="SALES"/>
    <s v="Ruben Rodriguez "/>
    <s v="Muawiah Qaimari"/>
    <x v="4"/>
    <s v="Amit Patidar"/>
    <x v="0"/>
    <s v="Ongoing"/>
    <x v="0"/>
    <m/>
    <m/>
    <m/>
    <m/>
    <m/>
    <m/>
    <m/>
    <m/>
    <m/>
    <m/>
    <m/>
    <n v="10"/>
    <n v="10"/>
    <n v="10"/>
    <n v="10"/>
    <n v="5"/>
    <n v="5"/>
    <n v="2"/>
    <n v="2"/>
    <n v="2"/>
    <n v="2"/>
    <n v="2"/>
    <n v="2"/>
    <n v="2"/>
    <n v="2"/>
    <n v="2"/>
    <m/>
    <m/>
    <m/>
  </r>
  <r>
    <s v="Sustenance"/>
    <x v="3"/>
    <n v="7"/>
    <s v="MWR  #2006881 CL SMALL BUSINESS REPORT AUTOMATION"/>
    <s v="CL"/>
    <m/>
    <x v="1"/>
    <s v="Cobol, DB2"/>
    <s v="WB-SAMW"/>
    <s v="Ruben Rodriguez "/>
    <s v="Muawiah Qaimari"/>
    <x v="4"/>
    <s v="Amit Patidar"/>
    <x v="5"/>
    <s v="Nov-22"/>
    <x v="0"/>
    <n v="120"/>
    <m/>
    <m/>
    <m/>
    <m/>
    <m/>
    <m/>
    <m/>
    <m/>
    <m/>
    <m/>
    <m/>
    <m/>
    <m/>
    <n v="40"/>
    <n v="80"/>
    <m/>
    <m/>
    <m/>
    <m/>
    <m/>
    <m/>
    <m/>
    <m/>
    <m/>
    <m/>
    <m/>
    <m/>
    <m/>
  </r>
  <r>
    <s v="Enhancement"/>
    <x v="0"/>
    <n v="7"/>
    <s v="CA 209 overlay with NPA 350 NPA Relief"/>
    <s v="SOFE"/>
    <m/>
    <x v="1"/>
    <s v="Cobol, DB2"/>
    <s v="WB-SAMW"/>
    <s v="Ruben Rodriguez "/>
    <s v="Muawiah Qaimari"/>
    <x v="4"/>
    <s v="Amit Patidar"/>
    <x v="12"/>
    <s v="Oct-22"/>
    <x v="0"/>
    <n v="140"/>
    <m/>
    <m/>
    <m/>
    <m/>
    <m/>
    <m/>
    <m/>
    <m/>
    <m/>
    <m/>
    <m/>
    <n v="70"/>
    <n v="70"/>
    <n v="70"/>
    <n v="70"/>
    <m/>
    <m/>
    <m/>
    <m/>
    <m/>
    <m/>
    <m/>
    <m/>
    <m/>
    <m/>
    <m/>
    <m/>
    <m/>
  </r>
  <r>
    <s v="Enhancement"/>
    <x v="0"/>
    <n v="7"/>
    <s v="CA 209 overlay with NPA 350 NPA Relief"/>
    <s v="WP"/>
    <m/>
    <x v="1"/>
    <s v="Cobol, DB2"/>
    <s v="WB-SAMW"/>
    <s v="Ruben Rodriguez "/>
    <s v="Muawiah Qaimari"/>
    <x v="4"/>
    <s v="Amit Patidar"/>
    <x v="12"/>
    <s v="Oct-22"/>
    <x v="0"/>
    <n v="50"/>
    <m/>
    <m/>
    <m/>
    <m/>
    <m/>
    <m/>
    <m/>
    <m/>
    <m/>
    <m/>
    <m/>
    <n v="30"/>
    <n v="30"/>
    <n v="25"/>
    <n v="25"/>
    <m/>
    <m/>
    <m/>
    <m/>
    <m/>
    <m/>
    <m/>
    <m/>
    <m/>
    <m/>
    <m/>
    <m/>
    <m/>
  </r>
  <r>
    <s v="Enhancement"/>
    <x v="0"/>
    <n v="7"/>
    <s v="CA NPA 7070 OVERLAY WITH NEW NPA 369"/>
    <s v="SOFE"/>
    <m/>
    <x v="1"/>
    <s v="Cobol, DB2"/>
    <s v="WB-SAMW"/>
    <s v="Ruben Rodriguez "/>
    <s v="Muawiah Qaimari"/>
    <x v="4"/>
    <s v="Amit Patidar"/>
    <x v="1"/>
    <s v="Dec-22"/>
    <x v="0"/>
    <n v="140"/>
    <m/>
    <m/>
    <m/>
    <m/>
    <m/>
    <m/>
    <m/>
    <m/>
    <m/>
    <m/>
    <m/>
    <m/>
    <m/>
    <n v="50"/>
    <n v="70"/>
    <n v="20"/>
    <m/>
    <m/>
    <m/>
    <m/>
    <m/>
    <m/>
    <m/>
    <m/>
    <m/>
    <m/>
    <m/>
    <m/>
  </r>
  <r>
    <s v="Enhancement"/>
    <x v="0"/>
    <n v="7"/>
    <s v="CA NPA 7070 OVERLAY WITH NEW NPA 369"/>
    <s v="WP"/>
    <m/>
    <x v="1"/>
    <s v="Cobol, DB2"/>
    <s v="WB-SAMW"/>
    <s v="Ruben Rodriguez "/>
    <s v="Muawiah Qaimari"/>
    <x v="4"/>
    <s v="Amit Patidar"/>
    <x v="1"/>
    <s v="Dec-22"/>
    <x v="0"/>
    <n v="50"/>
    <m/>
    <m/>
    <m/>
    <m/>
    <m/>
    <m/>
    <m/>
    <m/>
    <m/>
    <m/>
    <m/>
    <m/>
    <m/>
    <m/>
    <n v="40"/>
    <n v="10"/>
    <m/>
    <m/>
    <m/>
    <m/>
    <m/>
    <m/>
    <m/>
    <m/>
    <m/>
    <m/>
    <m/>
    <m/>
  </r>
  <r>
    <s v="Sustenance"/>
    <x v="2"/>
    <n v="7"/>
    <s v="TL-Mgnmt’- Swapnil"/>
    <s v="GRP-WB-SAMW"/>
    <m/>
    <x v="1"/>
    <s v="Cobol, DB2"/>
    <s v="WB-SAMW"/>
    <s v="Ruben Rodriguez "/>
    <s v="Muawiah Qaimari"/>
    <x v="4"/>
    <s v="Amit Patidar"/>
    <x v="0"/>
    <s v="Ongoing"/>
    <x v="0"/>
    <m/>
    <m/>
    <m/>
    <m/>
    <m/>
    <m/>
    <m/>
    <m/>
    <m/>
    <m/>
    <m/>
    <n v="86"/>
    <n v="86"/>
    <n v="86"/>
    <n v="86"/>
    <n v="86"/>
    <n v="86"/>
    <n v="86"/>
    <n v="86"/>
    <n v="86"/>
    <n v="86"/>
    <n v="86"/>
    <n v="86"/>
    <n v="86"/>
    <n v="86"/>
    <n v="86"/>
    <m/>
    <m/>
    <m/>
  </r>
  <r>
    <s v="Sustenance"/>
    <x v="3"/>
    <m/>
    <s v="WIN11 Certification"/>
    <s v="TCAM"/>
    <m/>
    <x v="1"/>
    <s v="Cobol, DB2"/>
    <s v="SALES"/>
    <s v="Ruben Rodriguez "/>
    <s v="Muawiah Qaimari"/>
    <x v="4"/>
    <s v="Amit Patidar"/>
    <x v="9"/>
    <s v="Aug-22"/>
    <x v="0"/>
    <n v="55"/>
    <m/>
    <m/>
    <m/>
    <m/>
    <m/>
    <m/>
    <m/>
    <m/>
    <m/>
    <m/>
    <m/>
    <n v="55"/>
    <m/>
    <m/>
    <m/>
    <m/>
    <m/>
    <m/>
    <m/>
    <m/>
    <m/>
    <m/>
    <m/>
    <m/>
    <m/>
    <m/>
    <m/>
    <m/>
  </r>
  <r>
    <s v="Sustenance"/>
    <x v="3"/>
    <m/>
    <s v="WIN11 Certification"/>
    <s v="AMI/MAP"/>
    <m/>
    <x v="1"/>
    <s v="COBOL, Teradata"/>
    <s v="SALES"/>
    <s v="Ruben Rodriguez "/>
    <s v="Muawiah Qaimari"/>
    <x v="4"/>
    <s v="Amit Patidar"/>
    <x v="9"/>
    <s v="Aug-22"/>
    <x v="0"/>
    <n v="55"/>
    <m/>
    <m/>
    <m/>
    <m/>
    <m/>
    <m/>
    <m/>
    <m/>
    <m/>
    <m/>
    <m/>
    <n v="55"/>
    <m/>
    <m/>
    <m/>
    <m/>
    <m/>
    <m/>
    <m/>
    <m/>
    <m/>
    <m/>
    <m/>
    <m/>
    <m/>
    <m/>
    <m/>
    <m/>
  </r>
  <r>
    <s v="Enhancement"/>
    <x v="0"/>
    <m/>
    <s v="PMT 512009, PID 420483,DCC RET 8716 TCAM (AIT) "/>
    <s v="TCAM"/>
    <m/>
    <x v="1"/>
    <s v="Cobol, DB2"/>
    <s v="SALES"/>
    <s v="Ruben Rodriguez "/>
    <s v="Muawiah Qaimari"/>
    <x v="4"/>
    <s v="Amit Patidar"/>
    <x v="11"/>
    <s v="Dec-23"/>
    <x v="0"/>
    <n v="2835"/>
    <m/>
    <m/>
    <m/>
    <m/>
    <m/>
    <m/>
    <m/>
    <m/>
    <m/>
    <m/>
    <m/>
    <m/>
    <m/>
    <m/>
    <m/>
    <m/>
    <m/>
    <m/>
    <m/>
    <m/>
    <n v="225"/>
    <n v="270"/>
    <n v="270"/>
    <n v="270"/>
    <n v="270"/>
    <n v="270"/>
    <n v="270"/>
    <n v="270"/>
  </r>
  <r>
    <s v="Sustenance"/>
    <x v="3"/>
    <m/>
    <s v="CHG000007787048 &amp; CHG000007786970 DR Exercise "/>
    <s v="BOSS-PAC"/>
    <m/>
    <x v="1"/>
    <s v="PL1, IMS-DB, IMS-DC"/>
    <s v="BOSS-PAC"/>
    <s v="James Radtke"/>
    <s v="Christine Moretti"/>
    <x v="0"/>
    <s v="Amit Patidar"/>
    <x v="6"/>
    <s v="Sep-22"/>
    <x v="0"/>
    <n v="80"/>
    <m/>
    <m/>
    <m/>
    <m/>
    <m/>
    <m/>
    <m/>
    <m/>
    <m/>
    <m/>
    <m/>
    <n v="20"/>
    <n v="60"/>
    <m/>
    <m/>
    <m/>
    <m/>
    <m/>
    <m/>
    <m/>
    <m/>
    <m/>
    <m/>
    <m/>
    <m/>
    <m/>
    <m/>
    <m/>
  </r>
  <r>
    <s v="Sustenance"/>
    <x v="3"/>
    <m/>
    <s v="CHG000007880976 -  Stop Legal Hold Updates"/>
    <s v="BOSS-PAC"/>
    <m/>
    <x v="1"/>
    <s v="PL1, IMS-DB, IMS-DC"/>
    <s v="BOSS-PAC"/>
    <s v="James Radtke"/>
    <s v="Christine Moretti"/>
    <x v="0"/>
    <s v="Amit Patidar"/>
    <x v="12"/>
    <s v="Oct-22"/>
    <x v="0"/>
    <n v="60"/>
    <m/>
    <m/>
    <m/>
    <m/>
    <m/>
    <m/>
    <m/>
    <m/>
    <m/>
    <m/>
    <m/>
    <m/>
    <n v="30"/>
    <n v="30"/>
    <m/>
    <m/>
    <m/>
    <m/>
    <m/>
    <m/>
    <m/>
    <m/>
    <m/>
    <m/>
    <m/>
    <m/>
    <m/>
    <m/>
  </r>
  <r>
    <s v="Sustenance"/>
    <x v="3"/>
    <m/>
    <s v="MWR#1952865 OSUITS"/>
    <s v="BOSS-PAC"/>
    <m/>
    <x v="1"/>
    <s v="PL1, IMS-DB, IMS-DC"/>
    <s v="BOSS-PAC"/>
    <s v="James Radtke"/>
    <s v="Christine Moretti"/>
    <x v="0"/>
    <s v="Amit Patidar"/>
    <x v="13"/>
    <s v="Jan-23"/>
    <x v="0"/>
    <n v="320"/>
    <m/>
    <m/>
    <m/>
    <m/>
    <m/>
    <m/>
    <m/>
    <m/>
    <m/>
    <m/>
    <m/>
    <m/>
    <m/>
    <n v="50"/>
    <n v="50"/>
    <n v="100"/>
    <n v="30"/>
    <n v="60"/>
    <n v="30"/>
    <m/>
    <m/>
    <m/>
    <m/>
    <m/>
    <m/>
    <m/>
    <m/>
    <m/>
  </r>
  <r>
    <s v="Sustenance"/>
    <x v="3"/>
    <m/>
    <s v="CHG000007884872 Oracle Database Upgrade 12c to 19c"/>
    <s v="UPS-EMS"/>
    <m/>
    <x v="0"/>
    <s v="Java"/>
    <s v="Usage-UPS"/>
    <s v="Greg Painter"/>
    <s v="Muawiah Qaimari"/>
    <x v="0"/>
    <s v="Amit Patidar"/>
    <x v="5"/>
    <s v="Nov-22"/>
    <x v="0"/>
    <n v="80"/>
    <m/>
    <m/>
    <m/>
    <m/>
    <m/>
    <m/>
    <m/>
    <m/>
    <m/>
    <m/>
    <m/>
    <m/>
    <m/>
    <n v="40"/>
    <n v="40"/>
    <m/>
    <m/>
    <m/>
    <m/>
    <m/>
    <m/>
    <m/>
    <m/>
    <m/>
    <m/>
    <m/>
    <m/>
    <m/>
  </r>
  <r>
    <s v="Sustenance"/>
    <x v="3"/>
    <m/>
    <s v="Migration of ORA2DRDAGW to new servers"/>
    <s v="UPS-EMS"/>
    <m/>
    <x v="0"/>
    <s v="Java"/>
    <s v="Usage-UPS"/>
    <s v="Greg Painter"/>
    <s v="Muawiah Qaimari"/>
    <x v="0"/>
    <s v="Amit Patidar"/>
    <x v="12"/>
    <s v="Oct-22"/>
    <x v="0"/>
    <n v="50"/>
    <m/>
    <m/>
    <m/>
    <m/>
    <m/>
    <m/>
    <m/>
    <m/>
    <m/>
    <m/>
    <m/>
    <m/>
    <n v="20"/>
    <n v="30"/>
    <m/>
    <m/>
    <m/>
    <m/>
    <m/>
    <m/>
    <m/>
    <m/>
    <m/>
    <m/>
    <m/>
    <m/>
    <m/>
    <m/>
  </r>
  <r>
    <s v="Sustenance"/>
    <x v="3"/>
    <m/>
    <s v="St Louis 2022 MIT Mainframe DR Exercise"/>
    <s v="UPS-EMS"/>
    <m/>
    <x v="0"/>
    <s v="Java"/>
    <s v="Usage-UPS"/>
    <s v="Greg Painter"/>
    <s v="Muawiah Qaimari"/>
    <x v="0"/>
    <s v="Amit Patidar"/>
    <x v="6"/>
    <s v="Sep-22"/>
    <x v="0"/>
    <n v="35"/>
    <m/>
    <m/>
    <m/>
    <m/>
    <m/>
    <m/>
    <m/>
    <m/>
    <m/>
    <m/>
    <m/>
    <m/>
    <n v="35"/>
    <m/>
    <m/>
    <m/>
    <m/>
    <m/>
    <m/>
    <m/>
    <m/>
    <m/>
    <m/>
    <m/>
    <m/>
    <m/>
    <m/>
    <m/>
  </r>
  <r>
    <s v="Sustenance"/>
    <x v="3"/>
    <m/>
    <s v="St Louis 2022 MIT Mainframe DR Exercise"/>
    <s v="SAFARI-MF"/>
    <m/>
    <x v="1"/>
    <s v="Cobol, DB2"/>
    <s v="CARE-MF"/>
    <s v="James Koernig"/>
    <s v="Christine Moretti"/>
    <x v="0"/>
    <s v="Amit Patidar"/>
    <x v="6"/>
    <s v="Sep-22"/>
    <x v="0"/>
    <n v="25"/>
    <m/>
    <m/>
    <m/>
    <m/>
    <m/>
    <m/>
    <m/>
    <m/>
    <m/>
    <m/>
    <m/>
    <m/>
    <n v="25"/>
    <m/>
    <m/>
    <m/>
    <m/>
    <m/>
    <m/>
    <m/>
    <m/>
    <m/>
    <m/>
    <m/>
    <m/>
    <m/>
    <m/>
    <m/>
  </r>
  <r>
    <s v="Sustenance"/>
    <x v="3"/>
    <m/>
    <s v="St Louis 2022 MIT Mainframe DR Exercise"/>
    <s v="RRS"/>
    <m/>
    <x v="1"/>
    <s v="Cobol, DB2"/>
    <s v="CARE-MF"/>
    <s v="James Koernig"/>
    <s v="Christine Moretti"/>
    <x v="0"/>
    <s v="Amit Patidar"/>
    <x v="5"/>
    <s v="Nov-22"/>
    <x v="0"/>
    <n v="25"/>
    <m/>
    <m/>
    <m/>
    <m/>
    <m/>
    <m/>
    <m/>
    <m/>
    <m/>
    <m/>
    <m/>
    <m/>
    <m/>
    <m/>
    <n v="25"/>
    <m/>
    <m/>
    <m/>
    <m/>
    <m/>
    <m/>
    <m/>
    <m/>
    <m/>
    <m/>
    <m/>
    <m/>
    <m/>
  </r>
  <r>
    <s v="Sustenance"/>
    <x v="3"/>
    <m/>
    <s v=" Dallas 2022 MIT Mainframe DR Exercise"/>
    <s v="CE"/>
    <m/>
    <x v="1"/>
    <s v="Cobol, DB2"/>
    <s v="WB-BPP1"/>
    <s v="Ruben Rodriguez "/>
    <s v="Muawiah Qaimari"/>
    <x v="2"/>
    <s v="Amit Patidar"/>
    <x v="5"/>
    <s v="Nov-22"/>
    <x v="0"/>
    <n v="10"/>
    <m/>
    <m/>
    <m/>
    <m/>
    <m/>
    <m/>
    <m/>
    <m/>
    <m/>
    <m/>
    <m/>
    <m/>
    <m/>
    <m/>
    <n v="10"/>
    <m/>
    <m/>
    <m/>
    <m/>
    <m/>
    <m/>
    <m/>
    <m/>
    <m/>
    <m/>
    <m/>
    <m/>
    <m/>
  </r>
  <r>
    <s v="Sustenance"/>
    <x v="3"/>
    <m/>
    <s v=" Dallas 2022 MIT Mainframe DR Exercise"/>
    <s v="CRIS ASBS-MF"/>
    <m/>
    <x v="1"/>
    <s v="Cobol, DB2"/>
    <s v="SW-CRIS-Billing "/>
    <s v="Ruben Rodriguez "/>
    <s v="Muawiah Qaimari"/>
    <x v="0"/>
    <s v="Amit Patidar"/>
    <x v="5"/>
    <s v="Nov-22"/>
    <x v="0"/>
    <n v="15"/>
    <m/>
    <m/>
    <m/>
    <m/>
    <m/>
    <m/>
    <m/>
    <m/>
    <m/>
    <m/>
    <m/>
    <m/>
    <m/>
    <m/>
    <n v="15"/>
    <m/>
    <m/>
    <m/>
    <m/>
    <m/>
    <m/>
    <m/>
    <m/>
    <m/>
    <m/>
    <m/>
    <m/>
    <m/>
  </r>
  <r>
    <s v="Sustenance"/>
    <x v="3"/>
    <m/>
    <s v=" Dallas 2022 MIT Mainframe DR Exercise"/>
    <s v="CRIS Downstream"/>
    <m/>
    <x v="1"/>
    <s v="Cobol, DB2"/>
    <s v="SW-CRIS-Billing "/>
    <s v="Ruben Rodriguez "/>
    <s v="Muawiah Qaimari"/>
    <x v="0"/>
    <s v="Amit Patidar"/>
    <x v="5"/>
    <s v="Nov-22"/>
    <x v="0"/>
    <n v="15"/>
    <m/>
    <m/>
    <m/>
    <m/>
    <m/>
    <m/>
    <m/>
    <m/>
    <m/>
    <m/>
    <m/>
    <m/>
    <m/>
    <m/>
    <n v="15"/>
    <m/>
    <m/>
    <m/>
    <m/>
    <m/>
    <m/>
    <m/>
    <m/>
    <m/>
    <m/>
    <m/>
    <m/>
    <m/>
  </r>
  <r>
    <s v="Sustenance"/>
    <x v="3"/>
    <m/>
    <s v=" Dallas 2022 MIT Mainframe DR Exercise"/>
    <s v="CRIS Studies"/>
    <m/>
    <x v="1"/>
    <s v="Cobol, DB2"/>
    <s v="SW-CRIS-Billing "/>
    <s v="Ruben Rodriguez "/>
    <s v="Muawiah Qaimari"/>
    <x v="0"/>
    <s v="Amit Patidar"/>
    <x v="5"/>
    <s v="Nov-22"/>
    <x v="0"/>
    <n v="15"/>
    <m/>
    <m/>
    <m/>
    <m/>
    <m/>
    <m/>
    <m/>
    <m/>
    <m/>
    <m/>
    <m/>
    <m/>
    <m/>
    <m/>
    <n v="15"/>
    <m/>
    <m/>
    <m/>
    <m/>
    <m/>
    <m/>
    <m/>
    <m/>
    <m/>
    <m/>
    <m/>
    <m/>
    <m/>
  </r>
  <r>
    <s v="Sustenance"/>
    <x v="3"/>
    <m/>
    <s v=" Dallas 2022 MIT Mainframe DR Exercise"/>
    <s v="CRIS Services"/>
    <m/>
    <x v="1"/>
    <s v="Cobol, IMS-DB"/>
    <s v="SW-CRIS-Billing "/>
    <s v="Ruben Rodriguez "/>
    <s v="Muawiah Qaimari"/>
    <x v="0"/>
    <s v="Amit Patidar"/>
    <x v="5"/>
    <s v="Nov-22"/>
    <x v="0"/>
    <n v="25"/>
    <m/>
    <m/>
    <m/>
    <m/>
    <m/>
    <m/>
    <m/>
    <m/>
    <m/>
    <m/>
    <m/>
    <m/>
    <m/>
    <m/>
    <n v="25"/>
    <m/>
    <m/>
    <m/>
    <m/>
    <m/>
    <m/>
    <m/>
    <m/>
    <m/>
    <m/>
    <m/>
    <m/>
    <m/>
  </r>
  <r>
    <s v="Enhancement"/>
    <x v="0"/>
    <n v="3"/>
    <s v=" PMT 507236, 413009 E911-SW project"/>
    <s v="InstaRate"/>
    <s v="Green - SR YTS. Capacity issue due to heavy pipeline for R23.06 and R23.11 "/>
    <x v="1"/>
    <s v="Cobol, DB2"/>
    <s v="SW-CRIS"/>
    <s v="Ruben Rodriguez "/>
    <s v="Muawiah Qaimari"/>
    <x v="3"/>
    <s v="Daljeet Arora"/>
    <x v="10"/>
    <s v="Nov-23"/>
    <x v="0"/>
    <n v="150"/>
    <m/>
    <m/>
    <m/>
    <m/>
    <m/>
    <m/>
    <m/>
    <m/>
    <m/>
    <m/>
    <m/>
    <m/>
    <m/>
    <m/>
    <m/>
    <m/>
    <m/>
    <m/>
    <n v="5"/>
    <n v="5"/>
    <n v="5"/>
    <n v="25"/>
    <n v="25"/>
    <n v="25"/>
    <n v="25"/>
    <n v="25"/>
    <n v="10"/>
    <m/>
  </r>
  <r>
    <s v="Sustenance"/>
    <x v="3"/>
    <m/>
    <s v="DX615 Compress/Uncompress not functioning properly with CN0E"/>
    <s v="CRIS Services"/>
    <m/>
    <x v="1"/>
    <s v="Cobol, IMS-DB"/>
    <s v="SW-CRIS-Billing "/>
    <s v="Ruben Rodriguez "/>
    <s v="Muawiah Qaimari"/>
    <x v="0"/>
    <s v="Amit Patidar"/>
    <x v="8"/>
    <s v="TBD"/>
    <x v="1"/>
    <m/>
    <m/>
    <m/>
    <m/>
    <m/>
    <m/>
    <m/>
    <m/>
    <m/>
    <m/>
    <m/>
    <m/>
    <m/>
    <m/>
    <m/>
    <m/>
    <m/>
    <m/>
    <m/>
    <m/>
    <m/>
    <m/>
    <m/>
    <m/>
    <m/>
    <m/>
    <m/>
    <m/>
    <m/>
  </r>
  <r>
    <s v="Sustenance"/>
    <x v="3"/>
    <m/>
    <s v="St Louis 2022 MIT Mainframe DR Exercise"/>
    <s v="CR"/>
    <m/>
    <x v="1"/>
    <s v="Cobol, DB2"/>
    <s v="WB-BPP1"/>
    <s v="Ruben Rodriguez "/>
    <s v="Muawiah Qaimari"/>
    <x v="2"/>
    <s v="Amit Patidar"/>
    <x v="6"/>
    <s v="Sep-22"/>
    <x v="0"/>
    <n v="30"/>
    <m/>
    <m/>
    <m/>
    <m/>
    <m/>
    <m/>
    <m/>
    <m/>
    <m/>
    <m/>
    <m/>
    <m/>
    <n v="30"/>
    <m/>
    <m/>
    <m/>
    <m/>
    <m/>
    <m/>
    <m/>
    <m/>
    <m/>
    <m/>
    <m/>
    <m/>
    <m/>
    <m/>
    <m/>
  </r>
  <r>
    <s v="Sustenance"/>
    <x v="3"/>
    <m/>
    <s v="St Louis 2022 MIT Mainframe DR Exercise"/>
    <s v="AGG"/>
    <m/>
    <x v="1"/>
    <s v="Cobol, DB2"/>
    <s v="WB-BPP1"/>
    <s v="Ruben Rodriguez "/>
    <s v="Muawiah Qaimari"/>
    <x v="2"/>
    <s v="Amit Patidar"/>
    <x v="6"/>
    <s v="Sep-22"/>
    <x v="0"/>
    <n v="30"/>
    <m/>
    <m/>
    <m/>
    <m/>
    <m/>
    <m/>
    <m/>
    <m/>
    <m/>
    <m/>
    <m/>
    <m/>
    <n v="30"/>
    <m/>
    <m/>
    <m/>
    <m/>
    <m/>
    <m/>
    <m/>
    <m/>
    <m/>
    <m/>
    <m/>
    <m/>
    <m/>
    <m/>
    <m/>
  </r>
  <r>
    <s v="Sustenance"/>
    <x v="3"/>
    <m/>
    <s v="St Louis 2022 MIT Mainframe DR Exercise"/>
    <s v="ED"/>
    <m/>
    <x v="1"/>
    <s v="Cobol, DB2"/>
    <s v="WB-BPP1"/>
    <s v="Ruben Rodriguez "/>
    <s v="Muawiah Qaimari"/>
    <x v="2"/>
    <s v="Amit Patidar"/>
    <x v="6"/>
    <s v="Sep-22"/>
    <x v="0"/>
    <n v="30"/>
    <m/>
    <m/>
    <m/>
    <m/>
    <m/>
    <m/>
    <m/>
    <m/>
    <m/>
    <m/>
    <m/>
    <m/>
    <n v="30"/>
    <m/>
    <m/>
    <m/>
    <m/>
    <m/>
    <m/>
    <m/>
    <m/>
    <m/>
    <m/>
    <m/>
    <m/>
    <m/>
    <m/>
    <m/>
  </r>
  <r>
    <s v="Sustenance"/>
    <x v="3"/>
    <m/>
    <s v="St Louis 2022 MIT Mainframe DR Exercise"/>
    <s v="T&amp;S"/>
    <m/>
    <x v="1"/>
    <s v="Cobol, DB2"/>
    <s v="WB-BPP1"/>
    <s v="Ruben Rodriguez "/>
    <s v="Muawiah Qaimari"/>
    <x v="2"/>
    <s v="Amit Patidar"/>
    <x v="6"/>
    <s v="Sep-22"/>
    <x v="0"/>
    <n v="30"/>
    <m/>
    <m/>
    <m/>
    <m/>
    <m/>
    <m/>
    <m/>
    <m/>
    <m/>
    <m/>
    <m/>
    <m/>
    <n v="30"/>
    <m/>
    <m/>
    <m/>
    <m/>
    <m/>
    <m/>
    <m/>
    <m/>
    <m/>
    <m/>
    <m/>
    <m/>
    <m/>
    <m/>
    <m/>
  </r>
  <r>
    <s v="Sustenance"/>
    <x v="3"/>
    <m/>
    <s v="St Louis 2022 MIT Mainframe DR Exercise"/>
    <s v="DIAL"/>
    <m/>
    <x v="1"/>
    <s v="Cobol, DB2"/>
    <s v="WB-BPP1"/>
    <s v="Ruben Rodriguez "/>
    <s v="Muawiah Qaimari"/>
    <x v="2"/>
    <s v="Amit Patidar"/>
    <x v="6"/>
    <s v="Sep-22"/>
    <x v="0"/>
    <n v="30"/>
    <m/>
    <m/>
    <m/>
    <m/>
    <m/>
    <m/>
    <m/>
    <m/>
    <m/>
    <m/>
    <m/>
    <m/>
    <n v="30"/>
    <m/>
    <m/>
    <m/>
    <m/>
    <m/>
    <m/>
    <m/>
    <m/>
    <m/>
    <m/>
    <m/>
    <m/>
    <m/>
    <m/>
    <m/>
  </r>
  <r>
    <s v="Sustenance"/>
    <x v="3"/>
    <m/>
    <s v="St Louis 2022 MIT Mainframe DR Exercise"/>
    <s v="BPPO"/>
    <m/>
    <x v="1"/>
    <s v="Cobol, DB2"/>
    <s v="WB-BPP1"/>
    <s v="Ruben Rodriguez "/>
    <s v="Muawiah Qaimari"/>
    <x v="2"/>
    <s v="Amit Patidar"/>
    <x v="6"/>
    <s v="Sep-22"/>
    <x v="0"/>
    <n v="30"/>
    <m/>
    <m/>
    <m/>
    <m/>
    <m/>
    <m/>
    <m/>
    <m/>
    <m/>
    <m/>
    <m/>
    <m/>
    <n v="30"/>
    <m/>
    <m/>
    <m/>
    <m/>
    <m/>
    <m/>
    <m/>
    <m/>
    <m/>
    <m/>
    <m/>
    <m/>
    <m/>
    <m/>
    <m/>
  </r>
  <r>
    <s v="Sustenance"/>
    <x v="3"/>
    <m/>
    <s v="St Louis 2022 MIT Mainframe DR Exercise"/>
    <s v="CSOS"/>
    <m/>
    <x v="1"/>
    <s v="Cobol, DB2"/>
    <s v="WB-BPP1"/>
    <s v="Ruben Rodriguez "/>
    <s v="Muawiah Qaimari"/>
    <x v="2"/>
    <s v="Amit Patidar"/>
    <x v="6"/>
    <s v="Sep-22"/>
    <x v="0"/>
    <n v="30"/>
    <m/>
    <m/>
    <m/>
    <m/>
    <m/>
    <m/>
    <m/>
    <m/>
    <m/>
    <m/>
    <m/>
    <m/>
    <n v="30"/>
    <m/>
    <m/>
    <m/>
    <m/>
    <m/>
    <m/>
    <m/>
    <m/>
    <m/>
    <m/>
    <m/>
    <m/>
    <m/>
    <m/>
    <m/>
  </r>
  <r>
    <s v="Sustenance"/>
    <x v="3"/>
    <m/>
    <s v="St Louis 2022 MIT Mainframe DR Exercise"/>
    <s v="PRDB"/>
    <m/>
    <x v="1"/>
    <s v="Cobol, DB2"/>
    <s v="WB-BPP1"/>
    <s v="Ruben Rodriguez "/>
    <s v="Muawiah Qaimari"/>
    <x v="2"/>
    <s v="Amit Patidar"/>
    <x v="6"/>
    <s v="Sep-22"/>
    <x v="0"/>
    <n v="30"/>
    <m/>
    <m/>
    <m/>
    <m/>
    <m/>
    <m/>
    <m/>
    <m/>
    <m/>
    <m/>
    <m/>
    <m/>
    <n v="30"/>
    <m/>
    <m/>
    <m/>
    <m/>
    <m/>
    <m/>
    <m/>
    <m/>
    <m/>
    <m/>
    <m/>
    <m/>
    <m/>
    <m/>
    <m/>
  </r>
  <r>
    <s v="Sustenance"/>
    <x v="3"/>
    <m/>
    <s v="St Louis 2022 MIT Mainframe DR Exercise"/>
    <s v="SD/SU"/>
    <m/>
    <x v="1"/>
    <s v="Cobol, DB2"/>
    <s v="WB-BPP1"/>
    <s v="Ruben Rodriguez "/>
    <s v="Muawiah Qaimari"/>
    <x v="2"/>
    <s v="Amit Patidar"/>
    <x v="6"/>
    <s v="Sep-22"/>
    <x v="0"/>
    <n v="30"/>
    <m/>
    <m/>
    <m/>
    <m/>
    <m/>
    <m/>
    <m/>
    <m/>
    <m/>
    <m/>
    <m/>
    <m/>
    <n v="30"/>
    <m/>
    <m/>
    <m/>
    <m/>
    <m/>
    <m/>
    <m/>
    <m/>
    <m/>
    <m/>
    <m/>
    <m/>
    <m/>
    <m/>
    <m/>
  </r>
  <r>
    <s v="Sustenance"/>
    <x v="3"/>
    <m/>
    <s v="St Louis 2022 MIT Mainframe DR Exercise"/>
    <s v="RTM"/>
    <m/>
    <x v="1"/>
    <s v="Cobol, DB2"/>
    <s v="WB-BPP1"/>
    <s v="Ruben Rodriguez "/>
    <s v="Muawiah Qaimari"/>
    <x v="2"/>
    <s v="Amit Patidar"/>
    <x v="6"/>
    <s v="Sep-22"/>
    <x v="0"/>
    <n v="30"/>
    <m/>
    <m/>
    <m/>
    <m/>
    <m/>
    <m/>
    <m/>
    <m/>
    <m/>
    <m/>
    <m/>
    <m/>
    <n v="30"/>
    <m/>
    <m/>
    <m/>
    <m/>
    <m/>
    <m/>
    <m/>
    <m/>
    <m/>
    <m/>
    <m/>
    <m/>
    <m/>
    <m/>
    <m/>
  </r>
  <r>
    <s v="Sustenance"/>
    <x v="3"/>
    <m/>
    <s v="St Louis 2022 MIT Mainframe DR Exercise"/>
    <s v="BDI"/>
    <m/>
    <x v="1"/>
    <s v="Cobol, DB2"/>
    <s v="WB-BPP1"/>
    <s v="Ruben Rodriguez "/>
    <s v="Muawiah Qaimari"/>
    <x v="2"/>
    <s v="Amit Patidar"/>
    <x v="6"/>
    <s v="Sep-22"/>
    <x v="0"/>
    <n v="30"/>
    <m/>
    <m/>
    <m/>
    <m/>
    <m/>
    <m/>
    <m/>
    <m/>
    <m/>
    <m/>
    <m/>
    <m/>
    <n v="30"/>
    <m/>
    <m/>
    <m/>
    <m/>
    <m/>
    <m/>
    <m/>
    <m/>
    <m/>
    <m/>
    <m/>
    <m/>
    <m/>
    <m/>
    <m/>
  </r>
  <r>
    <s v="Sustenance"/>
    <x v="3"/>
    <m/>
    <s v="St Louis 2022 MIT Mainframe DR Exercise"/>
    <s v="ETI"/>
    <m/>
    <x v="1"/>
    <s v="Cobol, DB2"/>
    <s v="WB-BPP1"/>
    <s v="Ruben Rodriguez "/>
    <s v="Muawiah Qaimari"/>
    <x v="2"/>
    <s v="Amit Patidar"/>
    <x v="6"/>
    <s v="Sep-22"/>
    <x v="0"/>
    <n v="30"/>
    <m/>
    <m/>
    <m/>
    <m/>
    <m/>
    <m/>
    <m/>
    <m/>
    <m/>
    <m/>
    <m/>
    <m/>
    <n v="30"/>
    <m/>
    <m/>
    <m/>
    <m/>
    <m/>
    <m/>
    <m/>
    <m/>
    <m/>
    <m/>
    <m/>
    <m/>
    <m/>
    <m/>
    <m/>
  </r>
  <r>
    <s v="Sustenance"/>
    <x v="3"/>
    <m/>
    <s v="Dallas 2022 MIT Mainframe DR Exercise"/>
    <s v="ED"/>
    <m/>
    <x v="1"/>
    <s v="Cobol, DB2"/>
    <s v="WB-BPP1"/>
    <s v="Ruben Rodriguez "/>
    <s v="Muawiah Qaimari"/>
    <x v="2"/>
    <s v="Amit Patidar"/>
    <x v="5"/>
    <s v="Nov-22"/>
    <x v="0"/>
    <n v="30"/>
    <m/>
    <m/>
    <m/>
    <m/>
    <m/>
    <m/>
    <m/>
    <m/>
    <m/>
    <m/>
    <m/>
    <m/>
    <m/>
    <m/>
    <n v="30"/>
    <m/>
    <m/>
    <m/>
    <m/>
    <m/>
    <m/>
    <m/>
    <m/>
    <m/>
    <m/>
    <m/>
    <m/>
    <m/>
  </r>
  <r>
    <s v="Enhancement"/>
    <x v="0"/>
    <n v="3"/>
    <s v=" PMT 507236, 413009 E911-SW project"/>
    <s v="Miscellaneous Rating"/>
    <s v="Green - SR YTS. Capacity issue due to heavy pipeline for R23.06 and R23.11 "/>
    <x v="1"/>
    <s v="Cobol, DB2"/>
    <s v="SW-CRIS"/>
    <s v="Ruben Rodriguez "/>
    <s v="Muawiah Qaimari"/>
    <x v="3"/>
    <s v="Daljeet Arora"/>
    <x v="10"/>
    <s v="Nov-23"/>
    <x v="0"/>
    <n v="150"/>
    <m/>
    <m/>
    <m/>
    <m/>
    <m/>
    <m/>
    <m/>
    <m/>
    <m/>
    <m/>
    <m/>
    <m/>
    <m/>
    <m/>
    <m/>
    <m/>
    <m/>
    <m/>
    <n v="5"/>
    <n v="5"/>
    <n v="5"/>
    <n v="25"/>
    <n v="25"/>
    <n v="25"/>
    <n v="25"/>
    <n v="25"/>
    <n v="10"/>
    <m/>
  </r>
  <r>
    <s v="Enhancement"/>
    <x v="0"/>
    <n v="6"/>
    <s v=" PMT 507236, 413009 E911-SW project"/>
    <s v="CRIS ADST"/>
    <s v="Green - SR YTS. Capacity issue due to heavy pipeline for R23.06 and R23.11 "/>
    <x v="1"/>
    <s v="Cobol, IMS-DB"/>
    <s v="SW-CRIS"/>
    <s v="Ruben Rodriguez "/>
    <s v="Muawiah Qaimari"/>
    <x v="3"/>
    <s v="Daljeet Arora"/>
    <x v="10"/>
    <s v="Nov-23"/>
    <x v="0"/>
    <n v="150"/>
    <m/>
    <m/>
    <m/>
    <m/>
    <m/>
    <m/>
    <m/>
    <m/>
    <m/>
    <m/>
    <m/>
    <m/>
    <m/>
    <m/>
    <m/>
    <m/>
    <m/>
    <m/>
    <n v="5"/>
    <n v="5"/>
    <n v="5"/>
    <n v="25"/>
    <n v="25"/>
    <n v="25"/>
    <n v="25"/>
    <n v="25"/>
    <n v="10"/>
    <m/>
  </r>
  <r>
    <s v="Sustenance"/>
    <x v="1"/>
    <n v="1"/>
    <s v="2021670-PR - change Verizon NDM to SFG"/>
    <s v="PR"/>
    <s v="On Track"/>
    <x v="1"/>
    <s v="Cobol, DB2"/>
    <s v="JW"/>
    <s v="Ruben Rodriguez "/>
    <s v="Muawiah Qaimari"/>
    <x v="5"/>
    <s v="Tarun Raghuwanshi"/>
    <x v="14"/>
    <s v="Apr-23"/>
    <x v="0"/>
    <n v="180"/>
    <m/>
    <m/>
    <m/>
    <m/>
    <m/>
    <m/>
    <m/>
    <m/>
    <m/>
    <m/>
    <m/>
    <m/>
    <m/>
    <m/>
    <m/>
    <m/>
    <n v="20"/>
    <n v="10"/>
    <n v="75"/>
    <n v="75"/>
    <m/>
    <m/>
    <m/>
    <m/>
    <m/>
    <m/>
    <m/>
    <m/>
  </r>
  <r>
    <s v="Sustenance"/>
    <x v="1"/>
    <n v="1"/>
    <s v="2023192 TCAM DB Upgrade Needed - Oracle v 12c to 19c "/>
    <s v="TCAM"/>
    <m/>
    <x v="1"/>
    <s v="Cobol, DB2"/>
    <s v="SALES"/>
    <s v="Ruben Rodriguez "/>
    <s v="Muawiah Qaimari"/>
    <x v="4"/>
    <s v="Amit Patidar"/>
    <x v="3"/>
    <s v="On hold"/>
    <x v="1"/>
    <n v="280"/>
    <m/>
    <m/>
    <m/>
    <m/>
    <m/>
    <m/>
    <m/>
    <m/>
    <m/>
    <m/>
    <m/>
    <m/>
    <m/>
    <m/>
    <m/>
    <m/>
    <m/>
    <n v="150"/>
    <n v="130"/>
    <m/>
    <m/>
    <m/>
    <m/>
    <m/>
    <m/>
    <m/>
    <m/>
    <m/>
  </r>
  <r>
    <s v="Sustenance"/>
    <x v="3"/>
    <m/>
    <s v="St Louis 2022 MIT Mainframe DR Exercise"/>
    <s v="TCAM"/>
    <m/>
    <x v="1"/>
    <s v="Cobol, DB2"/>
    <s v="SALES"/>
    <s v="Ruben Rodriguez "/>
    <s v="Muawiah Qaimari"/>
    <x v="4"/>
    <s v="Amit Patidar"/>
    <x v="6"/>
    <s v="Sep-22"/>
    <x v="0"/>
    <n v="35"/>
    <m/>
    <m/>
    <m/>
    <m/>
    <m/>
    <m/>
    <m/>
    <m/>
    <m/>
    <m/>
    <m/>
    <m/>
    <n v="35"/>
    <m/>
    <m/>
    <m/>
    <m/>
    <m/>
    <m/>
    <m/>
    <m/>
    <m/>
    <m/>
    <m/>
    <m/>
    <m/>
    <m/>
    <m/>
  </r>
  <r>
    <s v="Sustenance"/>
    <x v="3"/>
    <m/>
    <s v="St Louis 2022 MIT Mainframe DR Exercise"/>
    <s v="AMI/MAP"/>
    <m/>
    <x v="1"/>
    <s v="COBOL, Teradata"/>
    <s v="SALES"/>
    <s v="Ruben Rodriguez "/>
    <s v="Muawiah Qaimari"/>
    <x v="4"/>
    <s v="Amit Patidar"/>
    <x v="6"/>
    <s v="Sep-22"/>
    <x v="0"/>
    <n v="35"/>
    <m/>
    <m/>
    <m/>
    <m/>
    <m/>
    <m/>
    <m/>
    <m/>
    <m/>
    <m/>
    <m/>
    <m/>
    <n v="35"/>
    <m/>
    <m/>
    <m/>
    <m/>
    <m/>
    <m/>
    <m/>
    <m/>
    <m/>
    <m/>
    <m/>
    <m/>
    <m/>
    <m/>
    <m/>
  </r>
  <r>
    <s v="Sustenance"/>
    <x v="3"/>
    <m/>
    <s v="Dallas 2022 MIT Mainframe DR Exercise"/>
    <s v="CARAT-MVS"/>
    <m/>
    <x v="1"/>
    <s v="Cobol, DB2"/>
    <s v="CARAT-MVS"/>
    <s v="Ruben Rodriguez "/>
    <s v="Muawiah Qaimari"/>
    <x v="4"/>
    <s v="Amit Patidar"/>
    <x v="5"/>
    <s v="Nov-22"/>
    <x v="0"/>
    <n v="120"/>
    <m/>
    <m/>
    <m/>
    <m/>
    <m/>
    <m/>
    <m/>
    <m/>
    <m/>
    <m/>
    <m/>
    <m/>
    <n v="35"/>
    <m/>
    <n v="120"/>
    <m/>
    <m/>
    <m/>
    <m/>
    <m/>
    <m/>
    <m/>
    <m/>
    <m/>
    <m/>
    <m/>
    <m/>
    <m/>
  </r>
  <r>
    <s v="Enhancement"/>
    <x v="0"/>
    <m/>
    <s v="OOM664 Complete Link Utilization of USOCs effort - CRIS West"/>
    <s v="BPPO"/>
    <m/>
    <x v="1"/>
    <s v="Cobol, DB2"/>
    <s v="WB-BPP1"/>
    <s v="Ruben Rodriguez "/>
    <s v="Muawiah Qaimari"/>
    <x v="2"/>
    <s v="Amit Patidar"/>
    <x v="10"/>
    <s v="Nov-23"/>
    <x v="1"/>
    <n v="70"/>
    <m/>
    <m/>
    <m/>
    <m/>
    <m/>
    <m/>
    <m/>
    <m/>
    <m/>
    <m/>
    <m/>
    <m/>
    <m/>
    <m/>
    <m/>
    <m/>
    <m/>
    <m/>
    <m/>
    <n v="10"/>
    <n v="20"/>
    <n v="20"/>
    <m/>
    <m/>
    <m/>
    <m/>
    <m/>
    <m/>
  </r>
  <r>
    <s v="Enhancement"/>
    <x v="0"/>
    <m/>
    <s v="OOM664 Complete Link Utilization of USOCs effort - CRIS West"/>
    <s v="CR"/>
    <m/>
    <x v="1"/>
    <s v="Cobol, DB2"/>
    <s v="WB-BPP1"/>
    <s v="Ruben Rodriguez "/>
    <s v="Muawiah Qaimari"/>
    <x v="2"/>
    <s v="Amit Patidar"/>
    <x v="10"/>
    <s v="Nov-23"/>
    <x v="1"/>
    <n v="300"/>
    <m/>
    <m/>
    <m/>
    <m/>
    <m/>
    <m/>
    <m/>
    <m/>
    <m/>
    <m/>
    <m/>
    <m/>
    <m/>
    <m/>
    <m/>
    <m/>
    <m/>
    <m/>
    <m/>
    <n v="30"/>
    <n v="50"/>
    <n v="80"/>
    <m/>
    <m/>
    <m/>
    <m/>
    <m/>
    <m/>
  </r>
  <r>
    <s v="Enhancement"/>
    <x v="0"/>
    <m/>
    <s v="OOM664 Complete Link Utilization of USOCs effort - CRIS West"/>
    <s v="DIAL"/>
    <m/>
    <x v="1"/>
    <s v="Cobol, DB2"/>
    <s v="WB-BPP1"/>
    <s v="Ruben Rodriguez "/>
    <s v="Muawiah Qaimari"/>
    <x v="2"/>
    <s v="Amit Patidar"/>
    <x v="10"/>
    <s v="Nov-23"/>
    <x v="1"/>
    <n v="100"/>
    <m/>
    <m/>
    <m/>
    <m/>
    <m/>
    <m/>
    <m/>
    <m/>
    <m/>
    <m/>
    <m/>
    <m/>
    <m/>
    <m/>
    <m/>
    <m/>
    <m/>
    <m/>
    <m/>
    <n v="10"/>
    <n v="20"/>
    <n v="30"/>
    <m/>
    <m/>
    <m/>
    <m/>
    <m/>
    <m/>
  </r>
  <r>
    <s v="Enhancement"/>
    <x v="0"/>
    <m/>
    <s v="OOM664 Complete Link Utilization of USOCs effort - CRIS West"/>
    <s v="ED"/>
    <m/>
    <x v="1"/>
    <s v="Cobol, DB2"/>
    <s v="WB-BPP1"/>
    <s v="Ruben Rodriguez "/>
    <s v="Muawiah Qaimari"/>
    <x v="2"/>
    <s v="Amit Patidar"/>
    <x v="10"/>
    <s v="Nov-23"/>
    <x v="1"/>
    <n v="500"/>
    <m/>
    <m/>
    <m/>
    <m/>
    <m/>
    <m/>
    <m/>
    <m/>
    <m/>
    <m/>
    <m/>
    <m/>
    <m/>
    <m/>
    <m/>
    <m/>
    <m/>
    <m/>
    <m/>
    <n v="50"/>
    <n v="100"/>
    <n v="120"/>
    <m/>
    <m/>
    <m/>
    <m/>
    <m/>
    <m/>
  </r>
  <r>
    <s v="Enhancement"/>
    <x v="0"/>
    <m/>
    <s v="OOM664 Complete Link Utilization of USOCs effort - CRIS West"/>
    <s v="RTM"/>
    <m/>
    <x v="1"/>
    <s v="Cobol, DB2"/>
    <s v="WB-BPP1"/>
    <s v="Ruben Rodriguez "/>
    <s v="Muawiah Qaimari"/>
    <x v="2"/>
    <s v="Amit Patidar"/>
    <x v="10"/>
    <s v="Nov-23"/>
    <x v="1"/>
    <n v="125"/>
    <m/>
    <m/>
    <m/>
    <m/>
    <m/>
    <m/>
    <m/>
    <m/>
    <m/>
    <m/>
    <m/>
    <m/>
    <m/>
    <m/>
    <m/>
    <m/>
    <m/>
    <m/>
    <m/>
    <n v="20"/>
    <n v="30"/>
    <n v="50"/>
    <m/>
    <m/>
    <m/>
    <m/>
    <m/>
    <m/>
  </r>
  <r>
    <s v="Enhancement"/>
    <x v="0"/>
    <m/>
    <s v="PMT 493546 - Calnet MSO P5 conversion"/>
    <s v="CR"/>
    <m/>
    <x v="1"/>
    <s v="Cobol, DB2"/>
    <s v="WB-BPP1"/>
    <s v="Ruben Rodriguez "/>
    <s v="Muawiah Qaimari"/>
    <x v="2"/>
    <s v="Amit Patidar"/>
    <x v="12"/>
    <s v="Oct-22"/>
    <x v="0"/>
    <n v="60"/>
    <m/>
    <m/>
    <n v="10"/>
    <n v="76"/>
    <n v="10"/>
    <m/>
    <m/>
    <m/>
    <m/>
    <m/>
    <m/>
    <m/>
    <m/>
    <n v="40"/>
    <n v="20"/>
    <m/>
    <m/>
    <m/>
    <m/>
    <m/>
    <m/>
    <m/>
    <m/>
    <m/>
    <m/>
    <m/>
    <m/>
    <m/>
  </r>
  <r>
    <s v="Enhancement"/>
    <x v="0"/>
    <n v="1"/>
    <s v="401659b/418876 Globsys - to resend the files"/>
    <s v="Taxing"/>
    <s v="On Track"/>
    <x v="1"/>
    <s v="Cobol, DB2"/>
    <s v="SE-BILLING-CARE"/>
    <s v="Greg Painter"/>
    <s v="Muawiah Qaimari"/>
    <x v="1"/>
    <s v="Tarun Raghuwanshi"/>
    <x v="15"/>
    <m/>
    <x v="0"/>
    <n v="120"/>
    <m/>
    <m/>
    <m/>
    <m/>
    <m/>
    <m/>
    <m/>
    <m/>
    <m/>
    <m/>
    <m/>
    <m/>
    <m/>
    <m/>
    <m/>
    <m/>
    <m/>
    <m/>
    <n v="50"/>
    <n v="30"/>
    <n v="40"/>
    <m/>
    <m/>
    <m/>
    <m/>
    <m/>
    <m/>
    <m/>
  </r>
  <r>
    <s v="Enhancement"/>
    <x v="0"/>
    <n v="4"/>
    <s v="409642 - SecMod SDP W Billing SPI in text field SOFE"/>
    <s v="EASE - SW"/>
    <s v="Green : All SPI projects canceleed by AT&amp;T. OOMs initiated to guage budget required for SPI projects"/>
    <x v="1"/>
    <s v="Tandem, Powerbuilder"/>
    <s v="Tandem"/>
    <s v="James Radtke"/>
    <s v="Christine Moretti"/>
    <x v="3"/>
    <s v="Daljeet Arora"/>
    <x v="10"/>
    <s v="Nov-23"/>
    <x v="1"/>
    <n v="800"/>
    <m/>
    <m/>
    <m/>
    <m/>
    <m/>
    <m/>
    <m/>
    <m/>
    <m/>
    <m/>
    <m/>
    <m/>
    <m/>
    <m/>
    <m/>
    <m/>
    <m/>
    <m/>
    <m/>
    <m/>
    <m/>
    <m/>
    <n v="100"/>
    <n v="250"/>
    <n v="250"/>
    <n v="100"/>
    <n v="100"/>
    <m/>
  </r>
  <r>
    <s v="Enhancement"/>
    <x v="0"/>
    <m/>
    <s v="PMT 493546 - Calnet MSO P5 conversion"/>
    <s v="DIAL"/>
    <m/>
    <x v="1"/>
    <s v="Cobol, DB2"/>
    <s v="WB-BPP1"/>
    <s v="Ruben Rodriguez "/>
    <s v="Muawiah Qaimari"/>
    <x v="2"/>
    <s v="Amit Patidar"/>
    <x v="12"/>
    <s v="Oct-22"/>
    <x v="0"/>
    <n v="60"/>
    <m/>
    <m/>
    <m/>
    <m/>
    <m/>
    <m/>
    <m/>
    <m/>
    <m/>
    <m/>
    <m/>
    <m/>
    <m/>
    <n v="40"/>
    <n v="20"/>
    <m/>
    <m/>
    <m/>
    <m/>
    <m/>
    <m/>
    <m/>
    <m/>
    <m/>
    <m/>
    <m/>
    <m/>
    <m/>
  </r>
  <r>
    <s v="Sustenance"/>
    <x v="3"/>
    <m/>
    <s v="MWR #2008342 P01x S0C7 issue permament resolution "/>
    <s v="CR"/>
    <m/>
    <x v="1"/>
    <s v="Cobol, DB2"/>
    <s v="WB-BPP1"/>
    <s v="Ruben Rodriguez "/>
    <s v="Muawiah Qaimari"/>
    <x v="2"/>
    <s v="Amit Patidar"/>
    <x v="5"/>
    <s v="Nov-22"/>
    <x v="0"/>
    <n v="150"/>
    <m/>
    <m/>
    <m/>
    <m/>
    <n v="30"/>
    <m/>
    <m/>
    <m/>
    <m/>
    <m/>
    <m/>
    <n v="40"/>
    <n v="40"/>
    <n v="60"/>
    <n v="10"/>
    <m/>
    <m/>
    <m/>
    <m/>
    <m/>
    <m/>
    <m/>
    <m/>
    <m/>
    <m/>
    <m/>
    <m/>
    <m/>
  </r>
  <r>
    <s v="Sustenance"/>
    <x v="1"/>
    <m/>
    <s v="Request#2006197 Database patching update TCAM"/>
    <s v="TCAM"/>
    <m/>
    <x v="1"/>
    <s v="Cobol, DB2"/>
    <s v="SALES"/>
    <s v="Ruben Rodriguez "/>
    <s v="Muawiah Qaimari"/>
    <x v="4"/>
    <s v="Amit Patidar"/>
    <x v="12"/>
    <s v="Oct-22"/>
    <x v="0"/>
    <n v="20"/>
    <m/>
    <m/>
    <m/>
    <m/>
    <n v="30"/>
    <m/>
    <m/>
    <m/>
    <m/>
    <m/>
    <m/>
    <s v="  "/>
    <s v=" "/>
    <n v="20"/>
    <m/>
    <m/>
    <m/>
    <m/>
    <m/>
    <m/>
    <m/>
    <m/>
    <m/>
    <m/>
    <m/>
    <m/>
    <m/>
    <m/>
  </r>
  <r>
    <s v="Sustenance"/>
    <x v="4"/>
    <m/>
    <s v="SAFARI User Password Expiration "/>
    <s v="SAFARI-MF"/>
    <m/>
    <x v="1"/>
    <s v="Cobol, DB2"/>
    <s v="CARE-MF"/>
    <s v="James Koernig"/>
    <s v="Christine Moretti"/>
    <x v="0"/>
    <s v="Amit Patidar"/>
    <x v="12"/>
    <s v="Oct-22"/>
    <x v="0"/>
    <n v="124"/>
    <m/>
    <n v="30"/>
    <n v="40"/>
    <n v="20"/>
    <n v="30"/>
    <m/>
    <m/>
    <m/>
    <m/>
    <m/>
    <m/>
    <s v="  "/>
    <n v="24"/>
    <n v="100"/>
    <m/>
    <m/>
    <m/>
    <m/>
    <m/>
    <m/>
    <m/>
    <m/>
    <m/>
    <m/>
    <m/>
    <m/>
    <m/>
    <m/>
  </r>
  <r>
    <s v="Sustenance"/>
    <x v="4"/>
    <m/>
    <s v="SAFARI User Password Expiration "/>
    <s v="RRS"/>
    <m/>
    <x v="1"/>
    <s v="Cobol, DB2"/>
    <s v="CARE-MF"/>
    <s v="James Koernig"/>
    <s v="Christine Moretti"/>
    <x v="0"/>
    <s v="Amit Patidar"/>
    <x v="12"/>
    <s v="Oct-22"/>
    <x v="0"/>
    <n v="80"/>
    <m/>
    <m/>
    <m/>
    <m/>
    <m/>
    <m/>
    <m/>
    <m/>
    <m/>
    <m/>
    <m/>
    <m/>
    <m/>
    <n v="80"/>
    <m/>
    <m/>
    <m/>
    <m/>
    <m/>
    <m/>
    <m/>
    <m/>
    <m/>
    <m/>
    <m/>
    <m/>
    <m/>
    <m/>
  </r>
  <r>
    <s v="Sustenance"/>
    <x v="5"/>
    <m/>
    <s v="Production Support, Job Abends_x000a_"/>
    <s v="SAFARI-MF"/>
    <m/>
    <x v="1"/>
    <s v="Cobol, DB2"/>
    <s v="CARE-MF"/>
    <s v="James Koernig"/>
    <s v="Christine Moretti"/>
    <x v="0"/>
    <s v="Amit Patidar"/>
    <x v="0"/>
    <s v="Ongoing"/>
    <x v="0"/>
    <m/>
    <m/>
    <m/>
    <m/>
    <m/>
    <m/>
    <m/>
    <m/>
    <m/>
    <m/>
    <m/>
    <n v="30"/>
    <n v="30"/>
    <n v="30"/>
    <n v="30"/>
    <n v="30"/>
    <n v="30"/>
    <n v="20"/>
    <n v="20"/>
    <n v="20"/>
    <n v="20"/>
    <n v="20"/>
    <n v="20"/>
    <n v="20"/>
    <n v="20"/>
    <n v="20"/>
    <n v="20"/>
    <m/>
    <m/>
  </r>
  <r>
    <s v="Sustenance"/>
    <x v="8"/>
    <n v="1"/>
    <s v="PSA activities - Rolebase maintenance &amp; verification of role on monthly basis, access request , updates in archer tool to maintain existing access of rolebase"/>
    <s v="TCAM"/>
    <m/>
    <x v="1"/>
    <s v="Cobol, DB2"/>
    <s v="SALES"/>
    <s v="Ruben Rodriguez "/>
    <s v="Muawiah Qaimari"/>
    <x v="4"/>
    <s v="Amit Patidar"/>
    <x v="0"/>
    <s v="Ongoing"/>
    <x v="0"/>
    <m/>
    <n v="92"/>
    <n v="92"/>
    <n v="92"/>
    <n v="92"/>
    <n v="92"/>
    <n v="92"/>
    <n v="92"/>
    <n v="92"/>
    <n v="92"/>
    <n v="92"/>
    <n v="70"/>
    <n v="70"/>
    <n v="70"/>
    <n v="70"/>
    <n v="50"/>
    <n v="50"/>
    <n v="10"/>
    <n v="10"/>
    <n v="10"/>
    <n v="10"/>
    <n v="10"/>
    <n v="10"/>
    <n v="10"/>
    <n v="10"/>
    <n v="10"/>
    <m/>
    <m/>
    <m/>
  </r>
  <r>
    <s v="Sustenance"/>
    <x v="5"/>
    <n v="1"/>
    <s v="Job Abends/Production support"/>
    <s v="TCAM"/>
    <m/>
    <x v="1"/>
    <s v="Cobol, DB2"/>
    <s v="SALES"/>
    <s v="Ruben Rodriguez "/>
    <s v="Muawiah Qaimari"/>
    <x v="4"/>
    <s v="Amit Patidar"/>
    <x v="0"/>
    <s v="Ongoing"/>
    <x v="0"/>
    <m/>
    <n v="40"/>
    <n v="40"/>
    <n v="40"/>
    <n v="40"/>
    <n v="40"/>
    <n v="40"/>
    <n v="40"/>
    <n v="40"/>
    <n v="40"/>
    <n v="40"/>
    <n v="30"/>
    <n v="30"/>
    <n v="30"/>
    <n v="30"/>
    <n v="30"/>
    <n v="30"/>
    <n v="20"/>
    <n v="20"/>
    <n v="20"/>
    <n v="20"/>
    <n v="20"/>
    <n v="20"/>
    <n v="20"/>
    <n v="20"/>
    <n v="20"/>
    <m/>
    <m/>
    <m/>
  </r>
  <r>
    <s v="Sustenance"/>
    <x v="5"/>
    <n v="1"/>
    <s v="ST Defect /ST Environment  setup support/RTS Defect/RTS support"/>
    <s v="TCAM"/>
    <m/>
    <x v="1"/>
    <s v="Cobol, DB2"/>
    <s v="SALES"/>
    <s v="Ruben Rodriguez "/>
    <s v="Muawiah Qaimari"/>
    <x v="4"/>
    <s v="Amit Patidar"/>
    <x v="0"/>
    <s v="Ongoing"/>
    <x v="1"/>
    <m/>
    <m/>
    <m/>
    <m/>
    <m/>
    <m/>
    <m/>
    <m/>
    <m/>
    <m/>
    <m/>
    <m/>
    <m/>
    <m/>
    <m/>
    <m/>
    <m/>
    <m/>
    <m/>
    <m/>
    <m/>
    <m/>
    <m/>
    <m/>
    <m/>
    <m/>
    <m/>
    <m/>
    <m/>
  </r>
  <r>
    <s v="Sustenance"/>
    <x v="11"/>
    <n v="1"/>
    <s v="Weekly/Bi-weekly Meetings/Other Meetings "/>
    <s v="TCAM"/>
    <m/>
    <x v="1"/>
    <s v="Cobol, DB2"/>
    <s v="SALES"/>
    <s v="Ruben Rodriguez "/>
    <s v="Muawiah Qaimari"/>
    <x v="4"/>
    <s v="Amit Patidar"/>
    <x v="0"/>
    <s v="Ongoing"/>
    <x v="0"/>
    <m/>
    <n v="20"/>
    <n v="20"/>
    <n v="20"/>
    <n v="20"/>
    <n v="20"/>
    <n v="20"/>
    <n v="20"/>
    <n v="20"/>
    <n v="20"/>
    <n v="20"/>
    <n v="10"/>
    <n v="10"/>
    <n v="10"/>
    <n v="10"/>
    <n v="5"/>
    <n v="5"/>
    <n v="2"/>
    <n v="2"/>
    <n v="2"/>
    <n v="2"/>
    <n v="2"/>
    <n v="2"/>
    <n v="2"/>
    <n v="2"/>
    <n v="2"/>
    <m/>
    <m/>
    <m/>
  </r>
  <r>
    <s v="Sustenance"/>
    <x v="6"/>
    <n v="1"/>
    <s v="Interfacing application queries"/>
    <s v="TCAM"/>
    <m/>
    <x v="1"/>
    <s v="Cobol, DB2"/>
    <s v="SALES"/>
    <s v="Ruben Rodriguez "/>
    <s v="Muawiah Qaimari"/>
    <x v="4"/>
    <s v="Amit Patidar"/>
    <x v="0"/>
    <s v="Ongoing"/>
    <x v="0"/>
    <m/>
    <n v="30"/>
    <n v="30"/>
    <n v="30"/>
    <n v="30"/>
    <n v="30"/>
    <n v="30"/>
    <n v="30"/>
    <n v="30"/>
    <n v="30"/>
    <n v="30"/>
    <m/>
    <m/>
    <m/>
    <m/>
    <m/>
    <m/>
    <n v="12"/>
    <n v="12"/>
    <n v="12"/>
    <n v="12"/>
    <n v="12"/>
    <n v="12"/>
    <n v="12"/>
    <n v="12"/>
    <n v="12"/>
    <m/>
    <m/>
    <m/>
  </r>
  <r>
    <s v="Enhancement"/>
    <x v="0"/>
    <n v="4"/>
    <s v="PMT TBD CPE 400 OTSM interface change"/>
    <s v="CPE/400"/>
    <m/>
    <x v="1"/>
    <s v="AS400"/>
    <s v="BOSS-SW-ABOM"/>
    <s v="James Radtke"/>
    <s v="Christine Moretti"/>
    <x v="3"/>
    <s v="Daljeet Arora"/>
    <x v="2"/>
    <s v="Feb-23"/>
    <x v="1"/>
    <n v="500"/>
    <m/>
    <m/>
    <m/>
    <m/>
    <m/>
    <m/>
    <m/>
    <m/>
    <m/>
    <m/>
    <m/>
    <m/>
    <m/>
    <m/>
    <m/>
    <m/>
    <m/>
    <m/>
    <m/>
    <m/>
    <m/>
    <m/>
    <m/>
    <m/>
    <m/>
    <m/>
    <m/>
    <m/>
  </r>
  <r>
    <s v="Enhancement"/>
    <x v="0"/>
    <n v="4"/>
    <s v="PID 401587 ABOM retirement"/>
    <s v="ABOM"/>
    <m/>
    <x v="1"/>
    <s v="AS400"/>
    <s v="BOSS-SW-ABOM"/>
    <s v="James Radtke"/>
    <s v="Christine Moretti"/>
    <x v="3"/>
    <s v="Daljeet Arora"/>
    <x v="4"/>
    <s v="Jul-22"/>
    <x v="1"/>
    <n v="1000"/>
    <m/>
    <m/>
    <m/>
    <m/>
    <m/>
    <m/>
    <m/>
    <m/>
    <m/>
    <m/>
    <n v="100"/>
    <m/>
    <m/>
    <m/>
    <m/>
    <m/>
    <m/>
    <m/>
    <m/>
    <m/>
    <m/>
    <m/>
    <m/>
    <m/>
    <m/>
    <m/>
    <m/>
    <m/>
  </r>
  <r>
    <s v="Enhancement"/>
    <x v="0"/>
    <n v="4"/>
    <s v="409642 - SecMod SDP W Billing SPI in text field SOFE"/>
    <s v="EASE - West"/>
    <s v="Green : All SPI projects canceleed by AT&amp;T. OOMs initiated to guage budget required for SPI projects"/>
    <x v="1"/>
    <s v="Tandem, Powerbuilder"/>
    <s v="Tandem"/>
    <s v="James Radtke"/>
    <s v="Christine Moretti"/>
    <x v="3"/>
    <s v="Daljeet Arora"/>
    <x v="10"/>
    <s v="Nov-23"/>
    <x v="1"/>
    <n v="800"/>
    <m/>
    <m/>
    <m/>
    <m/>
    <m/>
    <m/>
    <m/>
    <m/>
    <m/>
    <m/>
    <m/>
    <m/>
    <m/>
    <m/>
    <m/>
    <m/>
    <m/>
    <m/>
    <m/>
    <m/>
    <m/>
    <m/>
    <n v="100"/>
    <n v="250"/>
    <n v="250"/>
    <n v="100"/>
    <n v="100"/>
    <m/>
  </r>
  <r>
    <s v="Sustenance"/>
    <x v="1"/>
    <n v="4"/>
    <s v="FW: Syncsort v3.1 Upgrade - Your Application May Be Impacted"/>
    <s v="BOSS-SW"/>
    <m/>
    <x v="1"/>
    <s v="Cobol, IMS-DB, IMS-DC"/>
    <s v="BOSS-SW-ABOM"/>
    <s v="James Radtke"/>
    <s v="Christine Moretti"/>
    <x v="3"/>
    <s v="Daljeet Arora"/>
    <x v="5"/>
    <s v="Nov-22"/>
    <x v="1"/>
    <n v="40"/>
    <m/>
    <m/>
    <m/>
    <m/>
    <m/>
    <m/>
    <m/>
    <m/>
    <m/>
    <m/>
    <m/>
    <m/>
    <m/>
    <m/>
    <m/>
    <m/>
    <m/>
    <m/>
    <m/>
    <m/>
    <m/>
    <m/>
    <m/>
    <m/>
    <m/>
    <m/>
    <m/>
    <m/>
  </r>
  <r>
    <s v="Sustenance"/>
    <x v="1"/>
    <n v="4"/>
    <s v="SMB 1976739 BIMX/BIS"/>
    <s v="BOSS-SW"/>
    <m/>
    <x v="1"/>
    <s v="Cobol, IMS-DB, IMS-DC"/>
    <s v="BOSS-SW-ABOM"/>
    <s v="James Radtke"/>
    <s v="Christine Moretti"/>
    <x v="3"/>
    <s v="Daljeet Arora"/>
    <x v="1"/>
    <s v="Dec-22"/>
    <x v="1"/>
    <n v="100"/>
    <m/>
    <m/>
    <m/>
    <m/>
    <m/>
    <m/>
    <m/>
    <m/>
    <m/>
    <m/>
    <m/>
    <m/>
    <m/>
    <m/>
    <m/>
    <m/>
    <m/>
    <m/>
    <m/>
    <m/>
    <m/>
    <m/>
    <m/>
    <m/>
    <m/>
    <m/>
    <m/>
    <m/>
  </r>
  <r>
    <s v="Sustenance"/>
    <x v="1"/>
    <n v="4"/>
    <s v="SMB 1976740 BIM/BIS"/>
    <s v="BOSS-SW"/>
    <m/>
    <x v="1"/>
    <s v="Cobol, IMS-DB, IMS-DC"/>
    <s v="BOSS-SW-ABOM"/>
    <s v="James Radtke"/>
    <s v="Christine Moretti"/>
    <x v="3"/>
    <s v="Daljeet Arora"/>
    <x v="1"/>
    <s v="Dec-22"/>
    <x v="1"/>
    <n v="100"/>
    <m/>
    <m/>
    <m/>
    <m/>
    <m/>
    <m/>
    <m/>
    <m/>
    <m/>
    <m/>
    <m/>
    <m/>
    <m/>
    <m/>
    <m/>
    <m/>
    <m/>
    <m/>
    <m/>
    <m/>
    <m/>
    <m/>
    <m/>
    <m/>
    <m/>
    <m/>
    <m/>
    <m/>
  </r>
  <r>
    <s v="Sustenance"/>
    <x v="1"/>
    <n v="4"/>
    <s v="SMB 1991508 NDM delay fix"/>
    <s v="BOSS-SW"/>
    <m/>
    <x v="1"/>
    <s v="Cobol, IMS-DB, IMS-DC"/>
    <s v="BOSS-SW-ABOM"/>
    <s v="James Radtke"/>
    <s v="Christine Moretti"/>
    <x v="3"/>
    <s v="Daljeet Arora"/>
    <x v="6"/>
    <s v="Sep-22"/>
    <x v="1"/>
    <n v="150"/>
    <m/>
    <m/>
    <m/>
    <m/>
    <m/>
    <m/>
    <m/>
    <m/>
    <m/>
    <m/>
    <m/>
    <m/>
    <m/>
    <m/>
    <m/>
    <m/>
    <m/>
    <m/>
    <m/>
    <m/>
    <m/>
    <m/>
    <m/>
    <m/>
    <m/>
    <m/>
    <m/>
    <m/>
  </r>
  <r>
    <s v="Enhancement"/>
    <x v="0"/>
    <n v="4"/>
    <s v="PID 402963 Testing connectivity between BOSS-SW and WFA billing (Test Support)"/>
    <s v="BOSS-SW"/>
    <m/>
    <x v="1"/>
    <s v="Cobol, IMS-DB, IMS-DC"/>
    <s v="BOSS-SW-ABOM"/>
    <s v="James Radtke"/>
    <s v="Christine Moretti"/>
    <x v="3"/>
    <s v="Daljeet Arora"/>
    <x v="2"/>
    <s v="Feb-23"/>
    <x v="0"/>
    <n v="30"/>
    <m/>
    <m/>
    <m/>
    <m/>
    <m/>
    <m/>
    <m/>
    <m/>
    <m/>
    <m/>
    <m/>
    <m/>
    <m/>
    <m/>
    <m/>
    <m/>
    <n v="25"/>
    <n v="5"/>
    <m/>
    <m/>
    <m/>
    <m/>
    <m/>
    <m/>
    <m/>
    <m/>
    <m/>
    <m/>
  </r>
  <r>
    <s v="Enhancement"/>
    <x v="0"/>
    <n v="4"/>
    <s v="PMT506126 ZProtect"/>
    <s v="BOSS-SW"/>
    <m/>
    <x v="1"/>
    <s v="Cobol, IMS-DB, IMS-DC"/>
    <s v="BOSS-SW-ABOM"/>
    <s v="James Radtke"/>
    <s v="Christine Moretti"/>
    <x v="3"/>
    <s v="Daljeet Arora"/>
    <x v="2"/>
    <s v="Feb-23"/>
    <x v="0"/>
    <n v="630"/>
    <m/>
    <m/>
    <m/>
    <m/>
    <m/>
    <m/>
    <m/>
    <m/>
    <m/>
    <m/>
    <m/>
    <m/>
    <m/>
    <m/>
    <n v="20"/>
    <n v="20"/>
    <n v="20"/>
    <n v="20"/>
    <m/>
    <m/>
    <m/>
    <m/>
    <m/>
    <m/>
    <m/>
    <m/>
    <m/>
    <m/>
  </r>
  <r>
    <s v="Sustenance"/>
    <x v="5"/>
    <n v="4"/>
    <s v="z15 CPU refresh "/>
    <s v="BOSS-SW"/>
    <m/>
    <x v="1"/>
    <s v="Cobol, IMS-DB, IMS-DC"/>
    <s v="BOSS-SW-ABOM"/>
    <s v="James Radtke"/>
    <s v="Christine Moretti"/>
    <x v="3"/>
    <s v="Daljeet Arora"/>
    <x v="0"/>
    <s v="Ongoing"/>
    <x v="0"/>
    <n v="80"/>
    <m/>
    <m/>
    <m/>
    <m/>
    <m/>
    <m/>
    <m/>
    <m/>
    <m/>
    <m/>
    <m/>
    <m/>
    <m/>
    <m/>
    <m/>
    <m/>
    <n v="7"/>
    <n v="7"/>
    <n v="7"/>
    <n v="7"/>
    <n v="7"/>
    <n v="7"/>
    <n v="7"/>
    <n v="7"/>
    <n v="7"/>
    <n v="7"/>
    <n v="7"/>
    <m/>
  </r>
  <r>
    <s v="Enhancement"/>
    <x v="0"/>
    <n v="4"/>
    <s v="PMT 505734 Dashboard Cloud Migration"/>
    <s v="BOSS-SW"/>
    <m/>
    <x v="1"/>
    <s v="Cobol, IMS-DB, IMS-DC"/>
    <s v="BOSS-SW-ABOM"/>
    <s v="James Radtke"/>
    <s v="Christine Moretti"/>
    <x v="3"/>
    <s v="Daljeet Arora"/>
    <x v="3"/>
    <s v="On hold"/>
    <x v="1"/>
    <m/>
    <m/>
    <m/>
    <m/>
    <m/>
    <m/>
    <m/>
    <m/>
    <m/>
    <m/>
    <m/>
    <m/>
    <m/>
    <m/>
    <m/>
    <m/>
    <m/>
    <m/>
    <m/>
    <m/>
    <m/>
    <m/>
    <m/>
    <m/>
    <m/>
    <m/>
    <m/>
    <m/>
    <m/>
  </r>
  <r>
    <s v="Enhancement"/>
    <x v="0"/>
    <n v="12"/>
    <s v="328680a Vista Mobility"/>
    <s v="Collects - SWBT"/>
    <m/>
    <x v="1"/>
    <s v="Cobol, IMS-DB"/>
    <s v="SW-USAGE"/>
    <s v="Greg Painter"/>
    <s v="Muawiah Qaimari"/>
    <x v="3"/>
    <s v="Daljeet Arora"/>
    <x v="5"/>
    <s v="Nov-22"/>
    <x v="0"/>
    <n v="75"/>
    <m/>
    <m/>
    <m/>
    <m/>
    <m/>
    <m/>
    <m/>
    <m/>
    <m/>
    <m/>
    <m/>
    <m/>
    <n v="30"/>
    <n v="35"/>
    <n v="10"/>
    <m/>
    <m/>
    <m/>
    <m/>
    <m/>
    <m/>
    <m/>
    <m/>
    <m/>
    <m/>
    <m/>
    <m/>
    <m/>
  </r>
  <r>
    <s v="Enhancement"/>
    <x v="0"/>
    <n v="12"/>
    <s v="328680a Vista Mobility"/>
    <s v="ICBS"/>
    <m/>
    <x v="1"/>
    <s v="Cobol, IMS-DB"/>
    <s v="SW-USAGE"/>
    <s v="Greg Painter"/>
    <s v="Muawiah Qaimari"/>
    <x v="3"/>
    <s v="Daljeet Arora"/>
    <x v="5"/>
    <s v="Nov-22"/>
    <x v="0"/>
    <n v="75"/>
    <m/>
    <m/>
    <m/>
    <m/>
    <m/>
    <m/>
    <m/>
    <m/>
    <m/>
    <m/>
    <m/>
    <m/>
    <n v="30"/>
    <n v="35"/>
    <n v="10"/>
    <m/>
    <m/>
    <m/>
    <m/>
    <m/>
    <m/>
    <m/>
    <m/>
    <m/>
    <m/>
    <m/>
    <m/>
    <m/>
  </r>
  <r>
    <s v="Enhancement"/>
    <x v="0"/>
    <n v="12"/>
    <s v="PID#409809 MO NPA 816 overlay with NPA 975 NPA Relief"/>
    <s v="Collects - SWBT"/>
    <m/>
    <x v="1"/>
    <s v="Cobol, IMS-DB"/>
    <s v="SW-USAGE"/>
    <s v="Greg Painter"/>
    <s v="Muawiah Qaimari"/>
    <x v="3"/>
    <s v="Daljeet Arora"/>
    <x v="5"/>
    <s v="Nov-22"/>
    <x v="0"/>
    <n v="20"/>
    <m/>
    <m/>
    <m/>
    <m/>
    <m/>
    <m/>
    <m/>
    <m/>
    <m/>
    <m/>
    <m/>
    <m/>
    <n v="10"/>
    <n v="5"/>
    <n v="5"/>
    <m/>
    <m/>
    <m/>
    <m/>
    <m/>
    <m/>
    <m/>
    <m/>
    <m/>
    <m/>
    <m/>
    <m/>
    <m/>
  </r>
  <r>
    <s v="Sustenance"/>
    <x v="4"/>
    <n v="12"/>
    <s v="RD1382-CR-2206-0734"/>
    <s v="PTC"/>
    <m/>
    <x v="1"/>
    <s v="Cobol, IMS-DB"/>
    <s v="SW-USAGE"/>
    <s v="Greg Painter"/>
    <s v="Muawiah Qaimari"/>
    <x v="3"/>
    <s v="Daljeet Arora"/>
    <x v="9"/>
    <s v="Aug-22"/>
    <x v="1"/>
    <n v="20"/>
    <m/>
    <m/>
    <m/>
    <m/>
    <m/>
    <m/>
    <m/>
    <m/>
    <m/>
    <m/>
    <m/>
    <m/>
    <m/>
    <m/>
    <m/>
    <m/>
    <m/>
    <m/>
    <m/>
    <m/>
    <m/>
    <m/>
    <m/>
    <m/>
    <m/>
    <m/>
    <m/>
    <m/>
  </r>
  <r>
    <s v="Sustenance"/>
    <x v="4"/>
    <n v="12"/>
    <s v="RD0352-CR-2207-0355"/>
    <s v="Collects - SWBT"/>
    <m/>
    <x v="1"/>
    <s v="Cobol, IMS-DB"/>
    <s v="SW-USAGE"/>
    <s v="Greg Painter"/>
    <s v="Muawiah Qaimari"/>
    <x v="3"/>
    <s v="Daljeet Arora"/>
    <x v="4"/>
    <s v="Jul-22"/>
    <x v="1"/>
    <n v="20"/>
    <m/>
    <m/>
    <m/>
    <m/>
    <m/>
    <m/>
    <m/>
    <m/>
    <m/>
    <m/>
    <m/>
    <m/>
    <m/>
    <m/>
    <m/>
    <m/>
    <m/>
    <m/>
    <m/>
    <m/>
    <m/>
    <m/>
    <m/>
    <m/>
    <m/>
    <m/>
    <m/>
    <m/>
  </r>
  <r>
    <s v="Sustenance"/>
    <x v="4"/>
    <n v="12"/>
    <s v="RD0352-CR-2207-0523"/>
    <s v="Collects - SWBT"/>
    <m/>
    <x v="1"/>
    <s v="Cobol, IMS-DB"/>
    <s v="SW-USAGE"/>
    <s v="Greg Painter"/>
    <s v="Muawiah Qaimari"/>
    <x v="3"/>
    <s v="Daljeet Arora"/>
    <x v="6"/>
    <s v="Sep-22"/>
    <x v="1"/>
    <n v="20"/>
    <m/>
    <m/>
    <m/>
    <m/>
    <m/>
    <m/>
    <m/>
    <m/>
    <m/>
    <m/>
    <m/>
    <m/>
    <m/>
    <m/>
    <m/>
    <m/>
    <m/>
    <m/>
    <m/>
    <m/>
    <m/>
    <m/>
    <m/>
    <m/>
    <m/>
    <m/>
    <m/>
    <m/>
  </r>
  <r>
    <s v="Sustenance"/>
    <x v="4"/>
    <n v="12"/>
    <s v="RD0352-CR-2207-0790"/>
    <s v="Collects - SWBT"/>
    <m/>
    <x v="1"/>
    <s v="Cobol, IMS-DB"/>
    <s v="SW-USAGE"/>
    <s v="Greg Painter"/>
    <s v="Muawiah Qaimari"/>
    <x v="3"/>
    <s v="Daljeet Arora"/>
    <x v="9"/>
    <s v="Aug-22"/>
    <x v="1"/>
    <n v="20"/>
    <m/>
    <m/>
    <m/>
    <m/>
    <m/>
    <m/>
    <m/>
    <m/>
    <m/>
    <m/>
    <m/>
    <m/>
    <m/>
    <m/>
    <m/>
    <m/>
    <m/>
    <m/>
    <m/>
    <m/>
    <m/>
    <m/>
    <m/>
    <m/>
    <m/>
    <m/>
    <m/>
    <m/>
  </r>
  <r>
    <s v="Sustenance"/>
    <x v="4"/>
    <n v="12"/>
    <s v="RD0352-CR-2208-0464"/>
    <s v="PTC"/>
    <m/>
    <x v="1"/>
    <s v="Cobol, IMS-DB"/>
    <s v="SW-USAGE"/>
    <s v="Greg Painter"/>
    <s v="Muawiah Qaimari"/>
    <x v="3"/>
    <s v="Daljeet Arora"/>
    <x v="9"/>
    <s v="Aug-22"/>
    <x v="0"/>
    <n v="20"/>
    <m/>
    <m/>
    <m/>
    <m/>
    <m/>
    <m/>
    <m/>
    <m/>
    <m/>
    <m/>
    <m/>
    <m/>
    <m/>
    <m/>
    <m/>
    <m/>
    <m/>
    <m/>
    <m/>
    <m/>
    <m/>
    <m/>
    <m/>
    <m/>
    <m/>
    <m/>
    <m/>
    <m/>
  </r>
  <r>
    <s v="Sustenance"/>
    <x v="4"/>
    <n v="12"/>
    <s v="RD0352-CR-2208-0464"/>
    <s v="ICBS"/>
    <m/>
    <x v="1"/>
    <s v="Cobol, IMS-DB"/>
    <s v="SW-USAGE"/>
    <s v="Greg Painter"/>
    <s v="Muawiah Qaimari"/>
    <x v="3"/>
    <s v="Daljeet Arora"/>
    <x v="9"/>
    <s v="Aug-22"/>
    <x v="1"/>
    <n v="20"/>
    <m/>
    <m/>
    <m/>
    <m/>
    <m/>
    <m/>
    <m/>
    <m/>
    <m/>
    <m/>
    <m/>
    <m/>
    <m/>
    <m/>
    <m/>
    <m/>
    <m/>
    <m/>
    <m/>
    <m/>
    <m/>
    <m/>
    <m/>
    <m/>
    <m/>
    <m/>
    <m/>
    <m/>
  </r>
  <r>
    <s v="Sustenance"/>
    <x v="4"/>
    <n v="12"/>
    <s v="RD0352-CR-2207-1061"/>
    <s v="Collects - SWBT"/>
    <m/>
    <x v="1"/>
    <s v="Cobol, IMS-DB"/>
    <s v="SW-USAGE"/>
    <s v="Greg Painter"/>
    <s v="Muawiah Qaimari"/>
    <x v="3"/>
    <s v="Daljeet Arora"/>
    <x v="9"/>
    <s v="Aug-22"/>
    <x v="1"/>
    <n v="20"/>
    <m/>
    <m/>
    <m/>
    <m/>
    <m/>
    <m/>
    <m/>
    <m/>
    <m/>
    <m/>
    <m/>
    <m/>
    <m/>
    <m/>
    <m/>
    <m/>
    <m/>
    <m/>
    <m/>
    <m/>
    <m/>
    <m/>
    <m/>
    <m/>
    <m/>
    <m/>
    <m/>
    <m/>
  </r>
  <r>
    <s v="Sustenance"/>
    <x v="4"/>
    <n v="12"/>
    <s v="RD0352CR-2207-1105"/>
    <s v="Collects - SWBT"/>
    <m/>
    <x v="1"/>
    <s v="Cobol, IMS-DB"/>
    <s v="SW-USAGE"/>
    <s v="Greg Painter"/>
    <s v="Muawiah Qaimari"/>
    <x v="3"/>
    <s v="Daljeet Arora"/>
    <x v="9"/>
    <s v="Aug-22"/>
    <x v="0"/>
    <n v="20"/>
    <m/>
    <m/>
    <m/>
    <m/>
    <m/>
    <m/>
    <m/>
    <m/>
    <m/>
    <m/>
    <m/>
    <m/>
    <m/>
    <m/>
    <m/>
    <m/>
    <m/>
    <m/>
    <m/>
    <m/>
    <m/>
    <m/>
    <m/>
    <m/>
    <m/>
    <m/>
    <m/>
    <m/>
  </r>
  <r>
    <s v="Sustenance"/>
    <x v="3"/>
    <n v="12"/>
    <s v="TELCO-RDW connectivity for files"/>
    <s v="Collects - SWBT"/>
    <s v="Green"/>
    <x v="1"/>
    <s v="Cobol, IMS-DB"/>
    <s v="SW-USAGE"/>
    <s v="Greg Painter"/>
    <s v="Muawiah Qaimari"/>
    <x v="3"/>
    <s v="Daljeet Arora"/>
    <x v="2"/>
    <s v="Feb-23"/>
    <x v="1"/>
    <n v="20"/>
    <m/>
    <m/>
    <m/>
    <m/>
    <m/>
    <m/>
    <m/>
    <m/>
    <m/>
    <m/>
    <m/>
    <m/>
    <m/>
    <m/>
    <m/>
    <m/>
    <m/>
    <m/>
    <m/>
    <m/>
    <m/>
    <m/>
    <m/>
    <m/>
    <m/>
    <m/>
    <m/>
    <m/>
  </r>
  <r>
    <s v="Sustenance"/>
    <x v="1"/>
    <n v="12"/>
    <s v="SMB# CAT9X File Transfer Automation"/>
    <s v="PTC"/>
    <m/>
    <x v="1"/>
    <s v="Cobol, IMS-DB"/>
    <s v="SW-USAGE"/>
    <s v="Greg Painter"/>
    <s v="Muawiah Qaimari"/>
    <x v="3"/>
    <s v="Daljeet Arora"/>
    <x v="1"/>
    <s v="Dec-22"/>
    <x v="0"/>
    <n v="120"/>
    <m/>
    <m/>
    <m/>
    <m/>
    <m/>
    <m/>
    <m/>
    <m/>
    <m/>
    <m/>
    <m/>
    <m/>
    <m/>
    <m/>
    <m/>
    <m/>
    <m/>
    <m/>
    <m/>
    <m/>
    <m/>
    <m/>
    <m/>
    <m/>
    <m/>
    <m/>
    <m/>
    <m/>
  </r>
  <r>
    <s v="Sustenance"/>
    <x v="3"/>
    <n v="12"/>
    <s v="Need to NDM WI, IN, OH and MI files"/>
    <s v="IBIS"/>
    <s v="Green"/>
    <x v="1"/>
    <s v="Cobol, IMS-DB"/>
    <s v="SW-USAGE"/>
    <s v="Greg Painter"/>
    <s v="Muawiah Qaimari"/>
    <x v="3"/>
    <s v="Daljeet Arora"/>
    <x v="16"/>
    <s v="Jul-23"/>
    <x v="1"/>
    <n v="10"/>
    <m/>
    <m/>
    <m/>
    <m/>
    <m/>
    <m/>
    <m/>
    <m/>
    <m/>
    <m/>
    <m/>
    <m/>
    <m/>
    <m/>
    <m/>
    <m/>
    <m/>
    <m/>
    <m/>
    <m/>
    <m/>
    <m/>
    <m/>
    <m/>
    <m/>
    <m/>
    <m/>
    <m/>
  </r>
  <r>
    <s v="Sustenance"/>
    <x v="3"/>
    <n v="12"/>
    <s v="CAT9X files automation-PLUTO SNODE setup to receive files from SL0"/>
    <s v="IBIS"/>
    <s v="Green"/>
    <x v="1"/>
    <s v="Cobol, IMS-DB"/>
    <s v="SW-USAGE"/>
    <s v="Greg Painter"/>
    <s v="Muawiah Qaimari"/>
    <x v="3"/>
    <s v="Daljeet Arora"/>
    <x v="16"/>
    <s v="Jul-23"/>
    <x v="1"/>
    <n v="50"/>
    <m/>
    <m/>
    <m/>
    <m/>
    <m/>
    <m/>
    <m/>
    <m/>
    <m/>
    <m/>
    <m/>
    <m/>
    <m/>
    <m/>
    <m/>
    <m/>
    <m/>
    <m/>
    <m/>
    <m/>
    <m/>
    <m/>
    <m/>
    <m/>
    <m/>
    <m/>
    <m/>
    <m/>
  </r>
  <r>
    <s v="Sustenance"/>
    <x v="3"/>
    <n v="12"/>
    <s v="CAT9X files automation-SNODE TDSTEL "/>
    <s v="PTC"/>
    <s v="Green"/>
    <x v="1"/>
    <s v="Cobol, IMS-DB"/>
    <s v="SW-USAGE"/>
    <s v="Greg Painter"/>
    <s v="Muawiah Qaimari"/>
    <x v="3"/>
    <s v="Daljeet Arora"/>
    <x v="16"/>
    <s v="Jul-23"/>
    <x v="1"/>
    <n v="50"/>
    <m/>
    <m/>
    <m/>
    <m/>
    <m/>
    <m/>
    <m/>
    <m/>
    <m/>
    <m/>
    <m/>
    <m/>
    <m/>
    <m/>
    <m/>
    <m/>
    <m/>
    <m/>
    <m/>
    <m/>
    <m/>
    <m/>
    <m/>
    <m/>
    <m/>
    <m/>
    <m/>
    <m/>
  </r>
  <r>
    <s v="Sustenance"/>
    <x v="3"/>
    <n v="12"/>
    <s v="_x0009_Error - DTVSettlement FileParser_x000a_OBID-22227004"/>
    <s v="Collects - SWBT"/>
    <s v="Green"/>
    <x v="1"/>
    <s v="Cobol, IMS-DB"/>
    <s v="SW-USAGE"/>
    <s v="Greg Painter"/>
    <s v="Muawiah Qaimari"/>
    <x v="3"/>
    <s v="Daljeet Arora"/>
    <x v="16"/>
    <s v="Jul-23"/>
    <x v="1"/>
    <n v="10"/>
    <m/>
    <m/>
    <m/>
    <m/>
    <m/>
    <m/>
    <m/>
    <m/>
    <m/>
    <m/>
    <m/>
    <m/>
    <m/>
    <m/>
    <m/>
    <m/>
    <m/>
    <m/>
    <m/>
    <m/>
    <m/>
    <m/>
    <m/>
    <m/>
    <m/>
    <m/>
    <m/>
    <m/>
  </r>
  <r>
    <s v="Enhancement"/>
    <x v="0"/>
    <n v="3"/>
    <s v="PMT 500244 / PID 400838  Replace VicunLite - BDS_x000a__x000a_The project is resuming after being on hold. Currently re-estimation of efforts pending and target release is being discussed."/>
    <s v="ECRIS-CR RSI"/>
    <s v="Red - MQ expertise required. Late Commit and complex project resuming after long time. Resource need supplied to Onshore."/>
    <x v="1"/>
    <s v="Cobol, DB2"/>
    <s v="SW-CRIS"/>
    <s v="Ruben Rodriguez "/>
    <s v="Muawiah Qaimari"/>
    <x v="3"/>
    <s v="Daljeet Arora"/>
    <x v="16"/>
    <s v="Jul-23"/>
    <x v="0"/>
    <n v="680"/>
    <m/>
    <m/>
    <m/>
    <m/>
    <m/>
    <m/>
    <m/>
    <m/>
    <m/>
    <m/>
    <m/>
    <m/>
    <m/>
    <m/>
    <m/>
    <m/>
    <m/>
    <m/>
    <m/>
    <m/>
    <m/>
    <n v="580"/>
    <n v="100"/>
    <m/>
    <m/>
    <n v="200"/>
    <n v="200"/>
    <n v="200"/>
  </r>
  <r>
    <s v="Enhancement"/>
    <x v="0"/>
    <n v="3"/>
    <s v="PMT 500244 / PID 400838  Replace VicunLite - BDS_x000a__x000a_The project is resuming after being on hold. Currently re-estimation of efforts pending and target release is being discussed."/>
    <s v="Miscellaneous Rating"/>
    <s v="Red - MQ expertise required. Late Commit and complex project resuming after long time. Resource need supplied to Onshore."/>
    <x v="1"/>
    <s v="Cobol, DB2"/>
    <s v="SW-CRIS"/>
    <s v="Ruben Rodriguez "/>
    <s v="Muawiah Qaimari"/>
    <x v="3"/>
    <s v="Daljeet Arora"/>
    <x v="16"/>
    <s v="Jul-23"/>
    <x v="0"/>
    <n v="100"/>
    <m/>
    <m/>
    <m/>
    <m/>
    <m/>
    <m/>
    <m/>
    <m/>
    <m/>
    <m/>
    <m/>
    <m/>
    <m/>
    <m/>
    <m/>
    <m/>
    <m/>
    <m/>
    <m/>
    <m/>
    <m/>
    <n v="50"/>
    <n v="50"/>
    <m/>
    <m/>
    <n v="20"/>
    <n v="20"/>
    <n v="20"/>
  </r>
  <r>
    <s v="Enhancement"/>
    <x v="0"/>
    <n v="6"/>
    <s v="PMT 501174, PID 403132Mandate 107 Suicide Prevention Hotline Fee for Telco Accounts 988 (SW)"/>
    <s v="CRIS RC-RECON"/>
    <s v="Green - YTS"/>
    <x v="1"/>
    <s v="Assembler"/>
    <s v="SW-CRIS"/>
    <s v="Ruben Rodriguez "/>
    <s v="Muawiah Qaimari"/>
    <x v="3"/>
    <s v="Daljeet Arora"/>
    <x v="8"/>
    <s v="TBD"/>
    <x v="1"/>
    <n v="800"/>
    <m/>
    <m/>
    <m/>
    <m/>
    <m/>
    <m/>
    <m/>
    <m/>
    <m/>
    <m/>
    <m/>
    <m/>
    <m/>
    <m/>
    <m/>
    <m/>
    <m/>
    <m/>
    <m/>
    <m/>
    <m/>
    <m/>
    <m/>
    <m/>
    <m/>
    <m/>
    <m/>
    <m/>
  </r>
  <r>
    <s v="Enhancement"/>
    <x v="0"/>
    <n v="6"/>
    <s v="PMT 501174, PID 403132Mandate 107 Suicide Prevention Hotline Fee for Telco Accounts 988 (SW)"/>
    <s v="CRIS BCAP"/>
    <s v="Green - YTS"/>
    <x v="1"/>
    <s v="PL1, Assembler"/>
    <s v="SW-CRIS"/>
    <s v="Ruben Rodriguez "/>
    <s v="Muawiah Qaimari"/>
    <x v="3"/>
    <s v="Daljeet Arora"/>
    <x v="8"/>
    <s v="TBD"/>
    <x v="1"/>
    <n v="800"/>
    <m/>
    <m/>
    <m/>
    <m/>
    <m/>
    <m/>
    <m/>
    <m/>
    <m/>
    <m/>
    <m/>
    <m/>
    <m/>
    <m/>
    <m/>
    <m/>
    <m/>
    <m/>
    <m/>
    <m/>
    <m/>
    <m/>
    <m/>
    <m/>
    <m/>
    <m/>
    <m/>
    <m/>
  </r>
  <r>
    <s v="Enhancement"/>
    <x v="0"/>
    <n v="6"/>
    <s v="PMT 501174, PID 403132Mandate 107 Suicide Prevention Hotline Fee for Telco Accounts 988 (SW)"/>
    <s v="CRIS CASH"/>
    <s v="Green - YTS"/>
    <x v="1"/>
    <s v="Assembler"/>
    <s v="SW-CRIS"/>
    <s v="Ruben Rodriguez "/>
    <s v="Muawiah Qaimari"/>
    <x v="3"/>
    <s v="Daljeet Arora"/>
    <x v="8"/>
    <s v="TBD"/>
    <x v="1"/>
    <n v="800"/>
    <m/>
    <m/>
    <m/>
    <m/>
    <m/>
    <m/>
    <m/>
    <m/>
    <m/>
    <m/>
    <m/>
    <m/>
    <m/>
    <m/>
    <m/>
    <m/>
    <m/>
    <m/>
    <m/>
    <m/>
    <m/>
    <m/>
    <m/>
    <m/>
    <m/>
    <m/>
    <m/>
    <m/>
  </r>
  <r>
    <s v="Enhancement"/>
    <x v="0"/>
    <n v="4"/>
    <s v="PMT 501174, PID 403132Mandate 107 Suicide Prevention Hotline Fee for Telco Accounts 988 (SW)"/>
    <s v="ADR"/>
    <s v="Green - YTS"/>
    <x v="1"/>
    <s v="Cobol, DB2"/>
    <s v="SW-CRIS"/>
    <s v="Ruben Rodriguez "/>
    <s v="Muawiah Qaimari"/>
    <x v="3"/>
    <s v="Daljeet Arora"/>
    <x v="8"/>
    <s v="TBD"/>
    <x v="1"/>
    <n v="800"/>
    <m/>
    <m/>
    <m/>
    <m/>
    <m/>
    <m/>
    <m/>
    <m/>
    <m/>
    <m/>
    <m/>
    <m/>
    <m/>
    <m/>
    <m/>
    <m/>
    <m/>
    <m/>
    <m/>
    <m/>
    <m/>
    <m/>
    <m/>
    <m/>
    <m/>
    <m/>
    <m/>
    <m/>
  </r>
  <r>
    <s v="Enhancement"/>
    <x v="0"/>
    <n v="4"/>
    <s v="PMT 501174, PID 403132Mandate 107 Suicide Prevention Hotline Fee for Telco Accounts 988 (SW)"/>
    <s v="FSP"/>
    <s v="Green - YTS"/>
    <x v="1"/>
    <s v="Cobol, DB2"/>
    <s v="SW-CRIS"/>
    <s v="Ruben Rodriguez "/>
    <s v="Muawiah Qaimari"/>
    <x v="3"/>
    <s v="Daljeet Arora"/>
    <x v="8"/>
    <s v="TBD"/>
    <x v="1"/>
    <n v="800"/>
    <m/>
    <m/>
    <m/>
    <m/>
    <m/>
    <m/>
    <m/>
    <m/>
    <m/>
    <m/>
    <m/>
    <m/>
    <m/>
    <m/>
    <m/>
    <m/>
    <m/>
    <m/>
    <m/>
    <m/>
    <m/>
    <m/>
    <m/>
    <m/>
    <m/>
    <m/>
    <m/>
    <m/>
  </r>
  <r>
    <s v="Enhancement"/>
    <x v="0"/>
    <n v="4"/>
    <s v="PMT 501174, PID 403132Mandate 107 Suicide Prevention Hotline Fee for Telco Accounts 988 (SW)"/>
    <s v="HB"/>
    <s v="Green - YTS"/>
    <x v="1"/>
    <s v="Cobol, DB2, CICS"/>
    <s v="SW-CRIS"/>
    <s v="Ruben Rodriguez "/>
    <s v="Muawiah Qaimari"/>
    <x v="3"/>
    <s v="Daljeet Arora"/>
    <x v="8"/>
    <s v="TBD"/>
    <x v="1"/>
    <n v="500"/>
    <m/>
    <m/>
    <m/>
    <m/>
    <m/>
    <m/>
    <m/>
    <m/>
    <m/>
    <m/>
    <m/>
    <m/>
    <m/>
    <m/>
    <m/>
    <m/>
    <m/>
    <m/>
    <m/>
    <m/>
    <m/>
    <m/>
    <m/>
    <m/>
    <m/>
    <m/>
    <m/>
    <m/>
  </r>
  <r>
    <s v="Enhancement"/>
    <x v="0"/>
    <n v="6"/>
    <s v="PMT 500753/401127 SecMod EOSL 7337 Finish U2L Migration CAPM"/>
    <s v="CRIS BCAP"/>
    <s v="Green - On Hold"/>
    <x v="1"/>
    <s v="PL1, Assembler"/>
    <s v="SW-CRIS"/>
    <s v="Ruben Rodriguez "/>
    <s v="Muawiah Qaimari"/>
    <x v="3"/>
    <s v="Daljeet Arora"/>
    <x v="3"/>
    <s v="On hold"/>
    <x v="1"/>
    <n v="90"/>
    <m/>
    <m/>
    <m/>
    <m/>
    <m/>
    <m/>
    <m/>
    <m/>
    <m/>
    <m/>
    <m/>
    <m/>
    <m/>
    <m/>
    <m/>
    <m/>
    <m/>
    <m/>
    <m/>
    <m/>
    <m/>
    <m/>
    <m/>
    <m/>
    <m/>
    <m/>
    <m/>
    <m/>
  </r>
  <r>
    <s v="Enhancement"/>
    <x v="0"/>
    <n v="6"/>
    <s v="PMT 500753/401127 SecMod EOSL 7337 Finish U2L Migration CAPM"/>
    <s v="CRIS CASH"/>
    <s v="Green - On Hold"/>
    <x v="1"/>
    <s v="Assembler"/>
    <s v="SW-CRIS"/>
    <s v="Ruben Rodriguez "/>
    <s v="Muawiah Qaimari"/>
    <x v="3"/>
    <s v="Daljeet Arora"/>
    <x v="3"/>
    <s v="On hold"/>
    <x v="1"/>
    <n v="330"/>
    <m/>
    <m/>
    <m/>
    <m/>
    <m/>
    <m/>
    <m/>
    <m/>
    <m/>
    <m/>
    <m/>
    <m/>
    <m/>
    <m/>
    <m/>
    <m/>
    <m/>
    <m/>
    <m/>
    <m/>
    <m/>
    <m/>
    <m/>
    <m/>
    <m/>
    <m/>
    <m/>
    <m/>
  </r>
  <r>
    <s v="Enhancement"/>
    <x v="0"/>
    <n v="6"/>
    <s v="PMT 500753/401127 SecMod EOSL 7337 Finish U2L Migration CAPM"/>
    <s v="CRIS RC-RECON"/>
    <s v="Green - On Hold"/>
    <x v="1"/>
    <s v="Assembler"/>
    <s v="SW-CRIS"/>
    <s v="Ruben Rodriguez "/>
    <s v="Muawiah Qaimari"/>
    <x v="3"/>
    <s v="Daljeet Arora"/>
    <x v="3"/>
    <s v="On hold"/>
    <x v="1"/>
    <n v="90"/>
    <m/>
    <m/>
    <m/>
    <m/>
    <m/>
    <m/>
    <m/>
    <m/>
    <m/>
    <m/>
    <m/>
    <m/>
    <m/>
    <m/>
    <m/>
    <m/>
    <m/>
    <m/>
    <m/>
    <m/>
    <m/>
    <m/>
    <m/>
    <m/>
    <m/>
    <m/>
    <m/>
    <m/>
  </r>
  <r>
    <s v="Enhancement"/>
    <x v="0"/>
    <n v="6"/>
    <s v="PMT# 496596/ PID# 328729  DCC RET 8716 CX0395 eTRACS"/>
    <s v="CRIS SO"/>
    <s v="Green - On Hold"/>
    <x v="1"/>
    <s v="Cobol, IMS-DB, Assembler"/>
    <s v="SW-CRIS"/>
    <s v="Ruben Rodriguez "/>
    <s v="Muawiah Qaimari"/>
    <x v="3"/>
    <s v="Daljeet Arora"/>
    <x v="3"/>
    <s v="On hold"/>
    <x v="1"/>
    <n v="410"/>
    <m/>
    <m/>
    <m/>
    <m/>
    <m/>
    <m/>
    <m/>
    <m/>
    <m/>
    <m/>
    <m/>
    <m/>
    <m/>
    <m/>
    <m/>
    <m/>
    <m/>
    <m/>
    <m/>
    <m/>
    <m/>
    <m/>
    <m/>
    <m/>
    <m/>
    <m/>
    <m/>
    <m/>
  </r>
  <r>
    <s v="Enhancement"/>
    <x v="0"/>
    <n v="6"/>
    <s v="PMT# / PID# 10801 MR2000 Audit  project"/>
    <s v="CRIS SO"/>
    <s v="Green - Estimation Done"/>
    <x v="1"/>
    <s v="Cobol, IMS-DB, Assembler"/>
    <s v="SW-CRIS"/>
    <s v="Ruben Rodriguez "/>
    <s v="Muawiah Qaimari"/>
    <x v="3"/>
    <s v="Daljeet Arora"/>
    <x v="8"/>
    <s v="TBD"/>
    <x v="1"/>
    <n v="60"/>
    <m/>
    <m/>
    <m/>
    <m/>
    <m/>
    <m/>
    <m/>
    <m/>
    <m/>
    <m/>
    <m/>
    <m/>
    <m/>
    <m/>
    <m/>
    <m/>
    <m/>
    <m/>
    <m/>
    <m/>
    <m/>
    <m/>
    <m/>
    <m/>
    <m/>
    <m/>
    <m/>
    <m/>
  </r>
  <r>
    <s v="Sustenance"/>
    <x v="1"/>
    <n v="4"/>
    <s v="SMB 2047176: CICS on SLT2 (CAST, CBBH, and CQ90) CICS upgraded to CICS V6.1 RSU2209 (HB)"/>
    <s v="HB"/>
    <s v="Green - Maintenance testing"/>
    <x v="1"/>
    <s v="Cobol, DB2, CICS"/>
    <s v="SW-CRIS"/>
    <s v="Ruben Rodriguez "/>
    <s v="Muawiah Qaimari"/>
    <x v="3"/>
    <s v="Daljeet Arora"/>
    <x v="13"/>
    <s v="Jan-23"/>
    <x v="0"/>
    <n v="40"/>
    <m/>
    <m/>
    <m/>
    <m/>
    <m/>
    <m/>
    <m/>
    <m/>
    <m/>
    <m/>
    <m/>
    <m/>
    <m/>
    <m/>
    <m/>
    <m/>
    <n v="40"/>
    <m/>
    <m/>
    <m/>
    <m/>
    <m/>
    <m/>
    <m/>
    <m/>
    <m/>
    <m/>
    <m/>
  </r>
  <r>
    <s v="Sustenance"/>
    <x v="1"/>
    <n v="4"/>
    <s v="SMB# 2024297 CICS Maintenance Upgrade for BT00"/>
    <s v="SWHB"/>
    <s v="Green - Maintenance testing"/>
    <x v="1"/>
    <s v="Cobol, DB2, CICS"/>
    <s v="SW-CRIS"/>
    <s v="Ruben Rodriguez "/>
    <s v="Muawiah Qaimari"/>
    <x v="3"/>
    <s v="Daljeet Arora"/>
    <x v="17"/>
    <m/>
    <x v="0"/>
    <n v="40"/>
    <m/>
    <m/>
    <m/>
    <m/>
    <m/>
    <m/>
    <m/>
    <m/>
    <m/>
    <m/>
    <m/>
    <m/>
    <m/>
    <m/>
    <m/>
    <m/>
    <m/>
    <m/>
    <n v="40"/>
    <m/>
    <m/>
    <m/>
    <m/>
    <m/>
    <m/>
    <m/>
    <m/>
    <m/>
  </r>
  <r>
    <s v="Sustenance"/>
    <x v="1"/>
    <n v="4"/>
    <s v="SMB 2016240: CICS on AA00 upgraded to CICS V6.1 RSU2209 (SWHB)"/>
    <s v="SWHB"/>
    <s v="Green - Maintenance testing"/>
    <x v="1"/>
    <s v="Cobol, DB2, CICS"/>
    <s v="SW-CRIS"/>
    <s v="Ruben Rodriguez "/>
    <s v="Muawiah Qaimari"/>
    <x v="3"/>
    <s v="Daljeet Arora"/>
    <x v="13"/>
    <s v="Jan-23"/>
    <x v="0"/>
    <n v="40"/>
    <m/>
    <m/>
    <m/>
    <m/>
    <m/>
    <m/>
    <m/>
    <m/>
    <m/>
    <m/>
    <m/>
    <m/>
    <m/>
    <m/>
    <m/>
    <m/>
    <n v="40"/>
    <m/>
    <m/>
    <m/>
    <m/>
    <m/>
    <m/>
    <m/>
    <m/>
    <m/>
    <m/>
    <m/>
  </r>
  <r>
    <s v="Enhancement"/>
    <x v="0"/>
    <n v="6"/>
    <s v="PMT 505913/PID 411976 TULSA OKLAHOMA MIF MUNICIPAL INSPECTION FEE (R23.02)"/>
    <s v="CRIS RC-RECON"/>
    <s v="Green - Extensive ST Support supplied"/>
    <x v="1"/>
    <s v="Assembler"/>
    <s v="SW-CRIS"/>
    <s v="Ruben Rodriguez "/>
    <s v="Muawiah Qaimari"/>
    <x v="3"/>
    <s v="Daljeet Arora"/>
    <x v="2"/>
    <s v="Feb-23"/>
    <x v="0"/>
    <n v="150"/>
    <m/>
    <m/>
    <m/>
    <m/>
    <m/>
    <m/>
    <m/>
    <m/>
    <m/>
    <m/>
    <m/>
    <m/>
    <m/>
    <m/>
    <n v="50"/>
    <n v="50"/>
    <n v="30"/>
    <n v="20"/>
    <m/>
    <m/>
    <m/>
    <m/>
    <m/>
    <m/>
    <m/>
    <m/>
    <m/>
    <m/>
  </r>
  <r>
    <s v="Enhancement"/>
    <x v="0"/>
    <n v="6"/>
    <s v="PMT 505913/PID 411976 TULSA OKLAHOMA MIF MUNICIPAL INSPECTION FEE (R23.02)"/>
    <s v="CRIS BCAP"/>
    <s v="Green - Extensive ST Support supplied"/>
    <x v="1"/>
    <s v="PL1, Assembler"/>
    <s v="SW-CRIS"/>
    <s v="Ruben Rodriguez "/>
    <s v="Muawiah Qaimari"/>
    <x v="3"/>
    <s v="Daljeet Arora"/>
    <x v="2"/>
    <s v="Feb-23"/>
    <x v="0"/>
    <n v="150"/>
    <m/>
    <m/>
    <m/>
    <m/>
    <m/>
    <m/>
    <m/>
    <m/>
    <m/>
    <m/>
    <m/>
    <m/>
    <m/>
    <m/>
    <n v="50"/>
    <n v="50"/>
    <n v="30"/>
    <n v="20"/>
    <m/>
    <m/>
    <m/>
    <m/>
    <m/>
    <m/>
    <m/>
    <m/>
    <m/>
    <m/>
  </r>
  <r>
    <s v="Enhancement"/>
    <x v="0"/>
    <n v="33"/>
    <s v="414447 - FLNPA Overlay"/>
    <s v="BOCRIS"/>
    <s v="Dev Completed, Unit testing is in progress"/>
    <x v="1"/>
    <s v="Cobol, IMS-DC"/>
    <s v="SE-BILLING"/>
    <s v="Greg Painter"/>
    <s v="Muawiah Qaimari"/>
    <x v="1"/>
    <s v="Tarun Raghuwanshi"/>
    <x v="18"/>
    <s v="Jun-23"/>
    <x v="0"/>
    <n v="3900"/>
    <m/>
    <m/>
    <m/>
    <m/>
    <m/>
    <m/>
    <m/>
    <m/>
    <m/>
    <m/>
    <m/>
    <m/>
    <m/>
    <m/>
    <m/>
    <m/>
    <n v="100"/>
    <n v="700"/>
    <n v="800"/>
    <n v="800"/>
    <n v="700"/>
    <n v="600"/>
    <n v="200"/>
    <m/>
    <m/>
    <m/>
    <m/>
    <m/>
  </r>
  <r>
    <s v="Enhancement"/>
    <x v="0"/>
    <n v="1"/>
    <s v="414958 - CLOUD OBF"/>
    <s v="CRIS Policies"/>
    <m/>
    <x v="1"/>
    <s v="Cobol, IMS-DC, DB2"/>
    <s v="SE-BILLING-USAGE"/>
    <s v="Greg Painter"/>
    <s v="Muawiah Qaimari"/>
    <x v="1"/>
    <s v="Tarun Raghuwanshi"/>
    <x v="10"/>
    <s v="Nov-23"/>
    <x v="0"/>
    <n v="100"/>
    <m/>
    <m/>
    <m/>
    <m/>
    <m/>
    <m/>
    <m/>
    <m/>
    <m/>
    <m/>
    <m/>
    <m/>
    <m/>
    <m/>
    <m/>
    <m/>
    <m/>
    <m/>
    <m/>
    <m/>
    <m/>
    <m/>
    <m/>
    <m/>
    <n v="20"/>
    <n v="40"/>
    <n v="40"/>
    <s v=" "/>
  </r>
  <r>
    <s v="Enhancement"/>
    <x v="0"/>
    <n v="6"/>
    <s v="PMT 506126/PID 411900 EOSL Secure Data Upgrade to z Protect BOCRIS"/>
    <s v="CRIS RC-RECON"/>
    <s v="Green - Extended testing support provided to CRIS Services post deployment."/>
    <x v="1"/>
    <s v="Assembler"/>
    <s v="SW-CRIS"/>
    <s v="Ruben Rodriguez "/>
    <s v="Muawiah Qaimari"/>
    <x v="3"/>
    <s v="Daljeet Arora"/>
    <x v="2"/>
    <s v="Feb-23"/>
    <x v="0"/>
    <n v="80"/>
    <m/>
    <m/>
    <m/>
    <m/>
    <m/>
    <m/>
    <m/>
    <m/>
    <m/>
    <m/>
    <m/>
    <m/>
    <m/>
    <m/>
    <n v="35"/>
    <n v="35"/>
    <n v="5"/>
    <n v="5"/>
    <m/>
    <m/>
    <m/>
    <m/>
    <m/>
    <m/>
    <m/>
    <m/>
    <m/>
    <m/>
  </r>
  <r>
    <s v="Enhancement"/>
    <x v="0"/>
    <n v="6"/>
    <s v="PMT 506126/PID 411900 EOSL Secure Data Upgrade to z Protect BOCRIS"/>
    <s v="CRIS SO"/>
    <s v="Green - Extended testing support provided to CRIS Services post deployment."/>
    <x v="1"/>
    <s v="Cobol, IMS-DB, Assembler"/>
    <s v="SW-CRIS"/>
    <s v="Ruben Rodriguez "/>
    <s v="Muawiah Qaimari"/>
    <x v="3"/>
    <s v="Daljeet Arora"/>
    <x v="2"/>
    <s v="Feb-23"/>
    <x v="0"/>
    <n v="80"/>
    <m/>
    <m/>
    <m/>
    <m/>
    <m/>
    <m/>
    <m/>
    <m/>
    <m/>
    <m/>
    <m/>
    <m/>
    <m/>
    <m/>
    <n v="35"/>
    <n v="35"/>
    <n v="5"/>
    <n v="5"/>
    <m/>
    <m/>
    <m/>
    <m/>
    <m/>
    <m/>
    <m/>
    <m/>
    <m/>
    <m/>
  </r>
  <r>
    <s v="Enhancement"/>
    <x v="0"/>
    <n v="6"/>
    <s v="PMT 503220/PID 401659b Late Impact OOM, Billing SaaS Globys - Phase 2_x000a_Note: Not Committing this project as it cannot be worked upon due to capacity crunch"/>
    <s v="CRIS CASH"/>
    <s v="Yellow - Scope/Requirements not clear. 23.05 doesn't have ST. Code changes in Assembler modules."/>
    <x v="1"/>
    <s v="Assembler"/>
    <s v="SW-CRIS"/>
    <s v="Ruben Rodriguez "/>
    <s v="Muawiah Qaimari"/>
    <x v="3"/>
    <s v="Daljeet Arora"/>
    <x v="15"/>
    <s v="May-23"/>
    <x v="1"/>
    <n v="290"/>
    <m/>
    <m/>
    <m/>
    <m/>
    <m/>
    <m/>
    <m/>
    <m/>
    <m/>
    <m/>
    <m/>
    <m/>
    <m/>
    <m/>
    <m/>
    <m/>
    <m/>
    <m/>
    <m/>
    <m/>
    <m/>
    <m/>
    <m/>
    <m/>
    <m/>
    <m/>
    <m/>
    <m/>
  </r>
  <r>
    <s v="Enhancement"/>
    <x v="0"/>
    <n v="4"/>
    <s v="CA Local E911"/>
    <s v="ADR"/>
    <s v="Green - YTS"/>
    <x v="1"/>
    <s v="Cobol, DB2"/>
    <s v="SW-CRIS"/>
    <s v="Ruben Rodriguez "/>
    <s v="Muawiah Qaimari"/>
    <x v="3"/>
    <s v="Daljeet Arora"/>
    <x v="8"/>
    <s v="TBD"/>
    <x v="1"/>
    <n v="700"/>
    <m/>
    <m/>
    <m/>
    <m/>
    <m/>
    <m/>
    <m/>
    <m/>
    <m/>
    <m/>
    <m/>
    <m/>
    <m/>
    <m/>
    <m/>
    <m/>
    <m/>
    <m/>
    <m/>
    <m/>
    <m/>
    <m/>
    <m/>
    <m/>
    <m/>
    <m/>
    <m/>
    <m/>
  </r>
  <r>
    <s v="Enhancement"/>
    <x v="0"/>
    <n v="4"/>
    <s v="CA Local E911"/>
    <s v="FSP"/>
    <s v="Green - YTS"/>
    <x v="1"/>
    <s v="Cobol, DB2"/>
    <s v="SW-CRIS"/>
    <s v="Ruben Rodriguez "/>
    <s v="Muawiah Qaimari"/>
    <x v="3"/>
    <s v="Daljeet Arora"/>
    <x v="8"/>
    <s v="TBD"/>
    <x v="1"/>
    <n v="650"/>
    <m/>
    <m/>
    <m/>
    <m/>
    <m/>
    <m/>
    <m/>
    <m/>
    <m/>
    <m/>
    <m/>
    <m/>
    <m/>
    <m/>
    <m/>
    <m/>
    <m/>
    <m/>
    <m/>
    <m/>
    <m/>
    <m/>
    <m/>
    <m/>
    <m/>
    <m/>
    <m/>
    <m/>
  </r>
  <r>
    <s v="Enhancement"/>
    <x v="0"/>
    <n v="4"/>
    <s v="PMT 506033, 409937a, CR234126  Mandate P115 Inclusion of the percentage based UUT on CAC in the Telco West Biller"/>
    <s v="HB"/>
    <m/>
    <x v="1"/>
    <s v="Cobol, DB2, CICS"/>
    <s v="SW-CRIS"/>
    <s v="Ruben Rodriguez "/>
    <s v="Muawiah Qaimari"/>
    <x v="3"/>
    <s v="Daljeet Arora"/>
    <x v="5"/>
    <s v="Nov-22"/>
    <x v="0"/>
    <n v="550"/>
    <m/>
    <m/>
    <m/>
    <m/>
    <m/>
    <m/>
    <m/>
    <m/>
    <m/>
    <m/>
    <m/>
    <m/>
    <m/>
    <m/>
    <n v="25"/>
    <m/>
    <m/>
    <m/>
    <m/>
    <m/>
    <m/>
    <m/>
    <m/>
    <m/>
    <m/>
    <m/>
    <m/>
    <m/>
  </r>
  <r>
    <s v="Enhancement"/>
    <x v="0"/>
    <n v="4"/>
    <s v="PMT 506033, 409937a, CR234126  Mandate P115 Inclusion of the percentage based UUT on CAC in the Telco West Biller"/>
    <s v="ADR"/>
    <m/>
    <x v="1"/>
    <s v="Cobol, DB2"/>
    <s v="SW-CRIS"/>
    <s v="Ruben Rodriguez "/>
    <s v="Muawiah Qaimari"/>
    <x v="3"/>
    <s v="Daljeet Arora"/>
    <x v="12"/>
    <s v="Oct-22"/>
    <x v="0"/>
    <n v="45"/>
    <m/>
    <m/>
    <m/>
    <m/>
    <m/>
    <m/>
    <m/>
    <m/>
    <m/>
    <m/>
    <m/>
    <m/>
    <n v="25"/>
    <n v="20"/>
    <m/>
    <m/>
    <m/>
    <m/>
    <m/>
    <m/>
    <m/>
    <m/>
    <m/>
    <m/>
    <m/>
    <m/>
    <m/>
    <m/>
  </r>
  <r>
    <s v="Enhancement"/>
    <x v="0"/>
    <n v="3"/>
    <s v="PMT #503168 / PID #326140bb  Cloud Modernization (CPNI DM)"/>
    <s v="InstaRate"/>
    <s v="Yellow - Late Impact Mandatory project."/>
    <x v="1"/>
    <s v="Cobol, DB2"/>
    <s v="SW-CRIS"/>
    <s v="Ruben Rodriguez "/>
    <s v="Muawiah Qaimari"/>
    <x v="3"/>
    <s v="Daljeet Arora"/>
    <x v="18"/>
    <s v="Jun-23"/>
    <x v="0"/>
    <n v="80"/>
    <m/>
    <m/>
    <m/>
    <m/>
    <m/>
    <m/>
    <m/>
    <m/>
    <m/>
    <m/>
    <m/>
    <m/>
    <m/>
    <m/>
    <m/>
    <m/>
    <m/>
    <m/>
    <m/>
    <n v="20"/>
    <n v="40"/>
    <n v="20"/>
    <m/>
    <m/>
    <m/>
    <m/>
    <m/>
    <m/>
  </r>
  <r>
    <s v="Enhancement"/>
    <x v="0"/>
    <n v="6"/>
    <s v="LSB Cloud Modernization - PID- 326140eg - CRIS CASH "/>
    <s v="CRIS CASH"/>
    <s v="Green - On Hold"/>
    <x v="1"/>
    <s v="Assembler"/>
    <s v="SW-CRIS"/>
    <s v="Ruben Rodriguez "/>
    <s v="Muawiah Qaimari"/>
    <x v="3"/>
    <s v="Daljeet Arora"/>
    <x v="3"/>
    <s v="On hold"/>
    <x v="1"/>
    <n v="70"/>
    <m/>
    <m/>
    <m/>
    <m/>
    <m/>
    <m/>
    <m/>
    <m/>
    <m/>
    <m/>
    <m/>
    <m/>
    <m/>
    <m/>
    <m/>
    <m/>
    <m/>
    <m/>
    <m/>
    <m/>
    <m/>
    <m/>
    <m/>
    <m/>
    <m/>
    <m/>
    <m/>
    <m/>
  </r>
  <r>
    <s v="Enhancement"/>
    <x v="0"/>
    <n v="4"/>
    <s v="AMPD cloud migration"/>
    <s v="ADR"/>
    <m/>
    <x v="1"/>
    <s v="Cobol, DB2"/>
    <s v="SW-CRIS"/>
    <s v="Ruben Rodriguez "/>
    <s v="Muawiah Qaimari"/>
    <x v="3"/>
    <s v="Daljeet Arora"/>
    <x v="4"/>
    <s v="Jul-22"/>
    <x v="0"/>
    <n v="100"/>
    <m/>
    <m/>
    <m/>
    <m/>
    <m/>
    <m/>
    <m/>
    <m/>
    <m/>
    <m/>
    <n v="30"/>
    <m/>
    <m/>
    <m/>
    <m/>
    <m/>
    <m/>
    <m/>
    <m/>
    <m/>
    <m/>
    <m/>
    <m/>
    <m/>
    <m/>
    <m/>
    <m/>
    <m/>
  </r>
  <r>
    <s v="Sustenance"/>
    <x v="1"/>
    <n v="6"/>
    <s v="1986945 - Syncsort v3.1 Upgrade - Phase 2 (CRIS SO"/>
    <s v="CRIS SO"/>
    <m/>
    <x v="1"/>
    <s v="Cobol, IMS-DB, Assembler"/>
    <s v="SW-CRIS"/>
    <s v="Ruben Rodriguez "/>
    <s v="Muawiah Qaimari"/>
    <x v="3"/>
    <s v="Daljeet Arora"/>
    <x v="5"/>
    <s v="Nov-22"/>
    <x v="0"/>
    <n v="15"/>
    <m/>
    <m/>
    <m/>
    <m/>
    <m/>
    <m/>
    <m/>
    <m/>
    <m/>
    <m/>
    <n v="15"/>
    <m/>
    <m/>
    <m/>
    <m/>
    <m/>
    <m/>
    <m/>
    <m/>
    <m/>
    <m/>
    <m/>
    <m/>
    <m/>
    <m/>
    <m/>
    <m/>
    <m/>
  </r>
  <r>
    <s v="Sustenance"/>
    <x v="1"/>
    <n v="6"/>
    <s v="1986944 - Syncsort v3.1 Upgrade - Phase 2 (CRIS BCAP)"/>
    <s v="CRIS BCAP"/>
    <m/>
    <x v="1"/>
    <s v="PL1, Assembler"/>
    <s v="SW-CRIS"/>
    <s v="Ruben Rodriguez "/>
    <s v="Muawiah Qaimari"/>
    <x v="3"/>
    <s v="Daljeet Arora"/>
    <x v="5"/>
    <s v="Nov-22"/>
    <x v="0"/>
    <n v="15"/>
    <m/>
    <m/>
    <m/>
    <m/>
    <m/>
    <m/>
    <m/>
    <m/>
    <m/>
    <m/>
    <n v="15"/>
    <m/>
    <m/>
    <m/>
    <m/>
    <m/>
    <m/>
    <m/>
    <m/>
    <m/>
    <m/>
    <m/>
    <m/>
    <m/>
    <m/>
    <m/>
    <m/>
    <m/>
  </r>
  <r>
    <s v="Sustenance"/>
    <x v="1"/>
    <n v="6"/>
    <s v="1986943- Syncsort v3.1 Upgrade - Phase 2 (CRIS CASH))"/>
    <s v="CRIS CASH"/>
    <m/>
    <x v="1"/>
    <s v="Assembler"/>
    <s v="SW-CRIS"/>
    <s v="Ruben Rodriguez "/>
    <s v="Muawiah Qaimari"/>
    <x v="3"/>
    <s v="Daljeet Arora"/>
    <x v="5"/>
    <s v="Nov-22"/>
    <x v="0"/>
    <n v="30"/>
    <m/>
    <m/>
    <m/>
    <m/>
    <m/>
    <m/>
    <m/>
    <m/>
    <m/>
    <m/>
    <n v="30"/>
    <m/>
    <m/>
    <m/>
    <m/>
    <m/>
    <m/>
    <m/>
    <m/>
    <m/>
    <m/>
    <m/>
    <m/>
    <m/>
    <m/>
    <m/>
    <m/>
    <m/>
  </r>
  <r>
    <s v="Sustenance"/>
    <x v="1"/>
    <n v="4"/>
    <s v="1986942 - Syncsort v3.1 Upgrade - Phase 2 (FSP)"/>
    <s v="FSP"/>
    <m/>
    <x v="1"/>
    <s v="Cobol, DB2"/>
    <s v="SW-CRIS"/>
    <s v="Ruben Rodriguez "/>
    <s v="Muawiah Qaimari"/>
    <x v="3"/>
    <s v="Daljeet Arora"/>
    <x v="5"/>
    <s v="Nov-22"/>
    <x v="0"/>
    <n v="30"/>
    <m/>
    <m/>
    <m/>
    <m/>
    <m/>
    <m/>
    <m/>
    <m/>
    <m/>
    <m/>
    <n v="30"/>
    <m/>
    <m/>
    <m/>
    <m/>
    <m/>
    <m/>
    <m/>
    <m/>
    <m/>
    <m/>
    <m/>
    <m/>
    <m/>
    <m/>
    <m/>
    <m/>
    <m/>
  </r>
  <r>
    <s v="Sustenance"/>
    <x v="1"/>
    <n v="4"/>
    <s v="1986941 - Syncsort v3.1 Upgrade - Phase 2 (ADR)"/>
    <s v="ADR"/>
    <m/>
    <x v="1"/>
    <s v="Cobol, DB2"/>
    <s v="SW-CRIS"/>
    <s v="Ruben Rodriguez "/>
    <s v="Muawiah Qaimari"/>
    <x v="3"/>
    <s v="Daljeet Arora"/>
    <x v="5"/>
    <s v="Nov-22"/>
    <x v="0"/>
    <n v="15"/>
    <m/>
    <m/>
    <m/>
    <m/>
    <m/>
    <m/>
    <m/>
    <m/>
    <m/>
    <m/>
    <n v="15"/>
    <m/>
    <m/>
    <m/>
    <m/>
    <m/>
    <m/>
    <m/>
    <m/>
    <m/>
    <m/>
    <m/>
    <m/>
    <m/>
    <m/>
    <m/>
    <m/>
    <m/>
  </r>
  <r>
    <s v="Sustenance"/>
    <x v="1"/>
    <n v="6"/>
    <s v="1978167 - Syncsort v3.1 Upgrade - Phase 2 (CRIS BCAP)"/>
    <s v="CRIS BCAP"/>
    <m/>
    <x v="1"/>
    <s v="PL1, Assembler"/>
    <s v="SW-CRIS"/>
    <s v="Ruben Rodriguez "/>
    <s v="Muawiah Qaimari"/>
    <x v="3"/>
    <s v="Daljeet Arora"/>
    <x v="5"/>
    <s v="Nov-22"/>
    <x v="0"/>
    <n v="16"/>
    <m/>
    <m/>
    <m/>
    <m/>
    <m/>
    <m/>
    <m/>
    <m/>
    <m/>
    <m/>
    <m/>
    <m/>
    <m/>
    <n v="16"/>
    <m/>
    <m/>
    <m/>
    <m/>
    <m/>
    <m/>
    <m/>
    <m/>
    <m/>
    <m/>
    <m/>
    <m/>
    <m/>
    <m/>
  </r>
  <r>
    <s v="Sustenance"/>
    <x v="1"/>
    <n v="6"/>
    <s v="1978168 - Syncsort v3.1 Upgrade - Phase 1"/>
    <s v="CRIS BILLDAY"/>
    <m/>
    <x v="1"/>
    <s v="Cobol, IMS-DB"/>
    <s v="SW-CRIS"/>
    <s v="Ruben Rodriguez "/>
    <s v="Muawiah Qaimari"/>
    <x v="3"/>
    <s v="Daljeet Arora"/>
    <x v="5"/>
    <s v="Nov-22"/>
    <x v="0"/>
    <n v="16"/>
    <m/>
    <m/>
    <m/>
    <m/>
    <m/>
    <m/>
    <m/>
    <m/>
    <m/>
    <m/>
    <m/>
    <m/>
    <m/>
    <n v="16"/>
    <m/>
    <m/>
    <m/>
    <m/>
    <m/>
    <m/>
    <m/>
    <m/>
    <m/>
    <m/>
    <m/>
    <m/>
    <m/>
    <m/>
  </r>
  <r>
    <s v="Sustenance"/>
    <x v="1"/>
    <n v="4"/>
    <s v="1978169 - Syncsort v3.1 Upgrade - Phase 1"/>
    <s v="SWHB"/>
    <m/>
    <x v="1"/>
    <s v="Cobol, DB2, CICS"/>
    <s v="SW-CRIS"/>
    <s v="Ruben Rodriguez "/>
    <s v="Muawiah Qaimari"/>
    <x v="3"/>
    <s v="Daljeet Arora"/>
    <x v="5"/>
    <s v="Nov-22"/>
    <x v="0"/>
    <n v="16"/>
    <m/>
    <m/>
    <m/>
    <m/>
    <m/>
    <m/>
    <m/>
    <m/>
    <m/>
    <m/>
    <m/>
    <m/>
    <m/>
    <n v="16"/>
    <m/>
    <m/>
    <m/>
    <m/>
    <m/>
    <m/>
    <m/>
    <m/>
    <s v="??"/>
    <m/>
    <m/>
    <m/>
    <m/>
    <m/>
  </r>
  <r>
    <s v="Sustenance"/>
    <x v="1"/>
    <n v="6"/>
    <s v="1978170 - Syncsort v3.1 Upgrade - Phase 1"/>
    <s v="CRIS RC-RECON"/>
    <m/>
    <x v="1"/>
    <s v="Assembler"/>
    <s v="SW-CRIS"/>
    <s v="Ruben Rodriguez "/>
    <s v="Muawiah Qaimari"/>
    <x v="3"/>
    <s v="Daljeet Arora"/>
    <x v="5"/>
    <s v="Nov-22"/>
    <x v="0"/>
    <n v="16"/>
    <m/>
    <m/>
    <m/>
    <m/>
    <m/>
    <m/>
    <m/>
    <m/>
    <m/>
    <m/>
    <m/>
    <m/>
    <m/>
    <n v="16"/>
    <m/>
    <m/>
    <m/>
    <m/>
    <m/>
    <m/>
    <m/>
    <m/>
    <s v="??"/>
    <m/>
    <m/>
    <m/>
    <m/>
    <m/>
  </r>
  <r>
    <s v="Sustenance"/>
    <x v="1"/>
    <n v="6"/>
    <s v="1978171 - Syncsort v3.1 Upgrade - Phase 1"/>
    <s v="CRIS SO"/>
    <m/>
    <x v="1"/>
    <s v="Cobol, IMS-DB, Assembler"/>
    <s v="SW-CRIS"/>
    <s v="Ruben Rodriguez "/>
    <s v="Muawiah Qaimari"/>
    <x v="3"/>
    <s v="Daljeet Arora"/>
    <x v="5"/>
    <s v="Nov-22"/>
    <x v="0"/>
    <n v="16"/>
    <m/>
    <m/>
    <m/>
    <m/>
    <m/>
    <m/>
    <m/>
    <m/>
    <m/>
    <m/>
    <m/>
    <m/>
    <m/>
    <n v="16"/>
    <m/>
    <m/>
    <m/>
    <m/>
    <m/>
    <m/>
    <m/>
    <m/>
    <m/>
    <m/>
    <m/>
    <m/>
    <m/>
    <m/>
  </r>
  <r>
    <s v="Sustenance"/>
    <x v="1"/>
    <n v="3"/>
    <s v="1978172 - Syncsort v3.1 Upgrade - Phase 1"/>
    <s v="ECRIS-CR RSI"/>
    <m/>
    <x v="1"/>
    <s v="Cobol, DB2"/>
    <s v="SW-CRIS"/>
    <s v="Ruben Rodriguez "/>
    <s v="Muawiah Qaimari"/>
    <x v="3"/>
    <s v="Daljeet Arora"/>
    <x v="5"/>
    <s v="Nov-22"/>
    <x v="0"/>
    <n v="16"/>
    <m/>
    <m/>
    <m/>
    <m/>
    <m/>
    <m/>
    <m/>
    <m/>
    <m/>
    <m/>
    <m/>
    <m/>
    <m/>
    <n v="16"/>
    <m/>
    <m/>
    <m/>
    <m/>
    <m/>
    <m/>
    <m/>
    <m/>
    <m/>
    <m/>
    <m/>
    <m/>
    <m/>
    <m/>
  </r>
  <r>
    <s v="Sustenance"/>
    <x v="1"/>
    <n v="3"/>
    <s v="1978173 - Syncsort v3.1 Upgrade - Phase 1"/>
    <s v="InstaRate"/>
    <m/>
    <x v="1"/>
    <s v="Cobol, DB2"/>
    <s v="SW-CRIS"/>
    <s v="Ruben Rodriguez "/>
    <s v="Muawiah Qaimari"/>
    <x v="3"/>
    <s v="Daljeet Arora"/>
    <x v="5"/>
    <s v="Nov-22"/>
    <x v="0"/>
    <n v="16"/>
    <m/>
    <m/>
    <m/>
    <m/>
    <m/>
    <m/>
    <m/>
    <m/>
    <m/>
    <m/>
    <m/>
    <m/>
    <m/>
    <n v="16"/>
    <m/>
    <m/>
    <m/>
    <m/>
    <m/>
    <m/>
    <m/>
    <m/>
    <m/>
    <m/>
    <m/>
    <m/>
    <m/>
    <m/>
  </r>
  <r>
    <s v="Sustenance"/>
    <x v="1"/>
    <n v="6"/>
    <s v="1978174 - Syncsort v3.1 Upgrade - Phase 1"/>
    <s v="CRIS ADST"/>
    <m/>
    <x v="1"/>
    <s v="Cobol, IMS-DB"/>
    <s v="SW-CRIS"/>
    <s v="Ruben Rodriguez "/>
    <s v="Muawiah Qaimari"/>
    <x v="3"/>
    <s v="Daljeet Arora"/>
    <x v="5"/>
    <s v="Nov-22"/>
    <x v="0"/>
    <n v="16"/>
    <m/>
    <m/>
    <m/>
    <m/>
    <m/>
    <m/>
    <m/>
    <m/>
    <m/>
    <m/>
    <m/>
    <m/>
    <m/>
    <n v="16"/>
    <m/>
    <m/>
    <m/>
    <m/>
    <m/>
    <m/>
    <m/>
    <m/>
    <m/>
    <m/>
    <m/>
    <m/>
    <m/>
    <m/>
  </r>
  <r>
    <s v="Sustenance"/>
    <x v="1"/>
    <n v="4"/>
    <s v="1978164 - Syncsort v3.1 Upgrade - Phase 1"/>
    <s v="FSP"/>
    <m/>
    <x v="1"/>
    <s v="Cobol, DB2"/>
    <s v="SW-CRIS"/>
    <s v="Ruben Rodriguez "/>
    <s v="Muawiah Qaimari"/>
    <x v="3"/>
    <s v="Daljeet Arora"/>
    <x v="5"/>
    <s v="Nov-22"/>
    <x v="0"/>
    <n v="16"/>
    <m/>
    <m/>
    <m/>
    <m/>
    <m/>
    <m/>
    <m/>
    <m/>
    <m/>
    <m/>
    <m/>
    <m/>
    <m/>
    <n v="16"/>
    <m/>
    <m/>
    <m/>
    <m/>
    <m/>
    <m/>
    <m/>
    <m/>
    <m/>
    <m/>
    <m/>
    <m/>
    <m/>
    <m/>
  </r>
  <r>
    <s v="Sustenance"/>
    <x v="1"/>
    <n v="6"/>
    <s v="1978165 - Syncsort v3.1 Upgrade - Phase 1"/>
    <s v="CRIS CASH"/>
    <m/>
    <x v="1"/>
    <s v="Assembler"/>
    <s v="SW-CRIS"/>
    <s v="Ruben Rodriguez "/>
    <s v="Muawiah Qaimari"/>
    <x v="3"/>
    <s v="Daljeet Arora"/>
    <x v="5"/>
    <s v="Nov-22"/>
    <x v="0"/>
    <n v="16"/>
    <m/>
    <m/>
    <m/>
    <m/>
    <m/>
    <m/>
    <m/>
    <m/>
    <m/>
    <m/>
    <m/>
    <m/>
    <m/>
    <n v="16"/>
    <m/>
    <m/>
    <m/>
    <m/>
    <m/>
    <m/>
    <m/>
    <m/>
    <m/>
    <m/>
    <m/>
    <m/>
    <m/>
    <m/>
  </r>
  <r>
    <s v="Sustenance"/>
    <x v="1"/>
    <n v="4"/>
    <s v="1978166 - Syncsort v3.1 Upgrade - Phase 1"/>
    <s v="HB"/>
    <m/>
    <x v="1"/>
    <s v="Cobol, DB2, CICS"/>
    <s v="SW-CRIS"/>
    <s v="Ruben Rodriguez "/>
    <s v="Muawiah Qaimari"/>
    <x v="3"/>
    <s v="Daljeet Arora"/>
    <x v="5"/>
    <s v="Nov-22"/>
    <x v="0"/>
    <n v="16"/>
    <m/>
    <m/>
    <m/>
    <m/>
    <m/>
    <m/>
    <m/>
    <m/>
    <m/>
    <m/>
    <m/>
    <m/>
    <m/>
    <n v="16"/>
    <m/>
    <m/>
    <m/>
    <m/>
    <m/>
    <m/>
    <m/>
    <m/>
    <m/>
    <m/>
    <m/>
    <m/>
    <m/>
    <m/>
  </r>
  <r>
    <s v="Sustenance"/>
    <x v="1"/>
    <n v="4"/>
    <s v="1978163 - Syncsort v3.1 Upgrade - Phase 1"/>
    <s v="FSP"/>
    <m/>
    <x v="1"/>
    <s v="Cobol, DB2"/>
    <s v="SW-CRIS"/>
    <s v="Ruben Rodriguez "/>
    <s v="Muawiah Qaimari"/>
    <x v="3"/>
    <s v="Daljeet Arora"/>
    <x v="5"/>
    <s v="Nov-22"/>
    <x v="0"/>
    <n v="16"/>
    <m/>
    <m/>
    <m/>
    <m/>
    <m/>
    <m/>
    <m/>
    <m/>
    <m/>
    <m/>
    <m/>
    <m/>
    <m/>
    <n v="16"/>
    <m/>
    <m/>
    <m/>
    <m/>
    <m/>
    <m/>
    <m/>
    <m/>
    <m/>
    <m/>
    <m/>
    <m/>
    <m/>
    <m/>
  </r>
  <r>
    <s v="Sustenance"/>
    <x v="3"/>
    <n v="4"/>
    <s v="1986147 - CRIS Billing – 800 Numbers on the bill (ADR) _x000a_Note: Not Committing this project as it cannot be worked upon due to capacity crunch"/>
    <s v="ADR"/>
    <m/>
    <x v="1"/>
    <s v="Cobol, DB2"/>
    <s v="SW-CRIS"/>
    <s v="Ruben Rodriguez "/>
    <s v="Muawiah Qaimari"/>
    <x v="3"/>
    <s v="Daljeet Arora"/>
    <x v="5"/>
    <s v="Nov-22"/>
    <x v="1"/>
    <n v="130"/>
    <m/>
    <m/>
    <m/>
    <m/>
    <m/>
    <m/>
    <m/>
    <m/>
    <m/>
    <m/>
    <m/>
    <m/>
    <n v="60"/>
    <n v="60"/>
    <n v="10"/>
    <m/>
    <m/>
    <m/>
    <m/>
    <m/>
    <m/>
    <m/>
    <m/>
    <m/>
    <m/>
    <m/>
    <m/>
    <m/>
  </r>
  <r>
    <s v="Sustenance"/>
    <x v="3"/>
    <n v="4"/>
    <s v="1986146 - CRIS Billing – 800 Numbers on the bill (FSP)_x000a_Note: Not Committing this project as it cannot be worked upon due to capacity crunch"/>
    <s v="FSP"/>
    <m/>
    <x v="1"/>
    <s v="Cobol, DB2"/>
    <s v="SW-CRIS"/>
    <s v="Ruben Rodriguez "/>
    <s v="Muawiah Qaimari"/>
    <x v="3"/>
    <s v="Daljeet Arora"/>
    <x v="5"/>
    <s v="Nov-22"/>
    <x v="1"/>
    <n v="130"/>
    <m/>
    <m/>
    <m/>
    <m/>
    <m/>
    <m/>
    <m/>
    <m/>
    <m/>
    <m/>
    <m/>
    <m/>
    <n v="60"/>
    <n v="60"/>
    <n v="10"/>
    <m/>
    <m/>
    <m/>
    <m/>
    <m/>
    <m/>
    <m/>
    <m/>
    <m/>
    <m/>
    <m/>
    <m/>
    <m/>
  </r>
  <r>
    <s v="Sustenance"/>
    <x v="3"/>
    <n v="6"/>
    <s v="1986146 - CRIS Billing – 800 Numbers on the bill (CRIS CASH)         _x000a_Note: Not Committing this project as it cannot be worked upon due to capacity crunch"/>
    <s v="CRIS CASH"/>
    <m/>
    <x v="1"/>
    <s v="Assembler"/>
    <s v="SW-CRIS"/>
    <s v="Ruben Rodriguez "/>
    <s v="Muawiah Qaimari"/>
    <x v="3"/>
    <s v="Daljeet Arora"/>
    <x v="1"/>
    <s v="Dec-22"/>
    <x v="1"/>
    <n v="130"/>
    <m/>
    <m/>
    <m/>
    <m/>
    <m/>
    <m/>
    <m/>
    <m/>
    <m/>
    <m/>
    <m/>
    <m/>
    <m/>
    <n v="70"/>
    <n v="30"/>
    <n v="30"/>
    <m/>
    <m/>
    <m/>
    <m/>
    <m/>
    <m/>
    <m/>
    <m/>
    <m/>
    <m/>
    <m/>
    <m/>
  </r>
  <r>
    <s v="Sustenance"/>
    <x v="3"/>
    <n v="4"/>
    <s v="1985088 - R22.11 SECB LC700 Libraries creation &amp; various Environment creations (ADR)"/>
    <s v="ADR"/>
    <m/>
    <x v="1"/>
    <s v="Cobol, DB2"/>
    <s v="SW-CRIS"/>
    <s v="Ruben Rodriguez "/>
    <s v="Muawiah Qaimari"/>
    <x v="3"/>
    <s v="Daljeet Arora"/>
    <x v="5"/>
    <s v="Nov-22"/>
    <x v="0"/>
    <n v="148"/>
    <m/>
    <m/>
    <m/>
    <m/>
    <m/>
    <m/>
    <m/>
    <m/>
    <m/>
    <m/>
    <m/>
    <n v="50"/>
    <n v="50"/>
    <n v="43"/>
    <n v="5"/>
    <m/>
    <m/>
    <m/>
    <m/>
    <m/>
    <m/>
    <m/>
    <m/>
    <m/>
    <m/>
    <m/>
    <m/>
    <m/>
  </r>
  <r>
    <s v="Sustenance"/>
    <x v="3"/>
    <n v="4"/>
    <s v="1985088 - R22.11 SECB LC700 Libraries creation &amp; various Environment creations (FSP)"/>
    <s v="FSP"/>
    <m/>
    <x v="1"/>
    <s v="Cobol, DB2"/>
    <s v="SW-CRIS"/>
    <s v="Ruben Rodriguez "/>
    <s v="Muawiah Qaimari"/>
    <x v="3"/>
    <s v="Daljeet Arora"/>
    <x v="5"/>
    <s v="Nov-22"/>
    <x v="0"/>
    <n v="148"/>
    <m/>
    <m/>
    <m/>
    <m/>
    <m/>
    <m/>
    <m/>
    <m/>
    <m/>
    <m/>
    <m/>
    <n v="50"/>
    <n v="50"/>
    <n v="43"/>
    <n v="5"/>
    <m/>
    <m/>
    <m/>
    <m/>
    <m/>
    <m/>
    <m/>
    <m/>
    <m/>
    <m/>
    <m/>
    <m/>
    <m/>
  </r>
  <r>
    <s v="Sustenance"/>
    <x v="3"/>
    <n v="3"/>
    <s v="1985088 - Env Setup"/>
    <s v="ECRIS-CR RSI"/>
    <m/>
    <x v="1"/>
    <s v="Cobol, DB2"/>
    <s v="SW-CRIS"/>
    <s v="Ruben Rodriguez "/>
    <s v="Muawiah Qaimari"/>
    <x v="3"/>
    <s v="Daljeet Arora"/>
    <x v="5"/>
    <s v="Nov-22"/>
    <x v="0"/>
    <n v="60"/>
    <m/>
    <m/>
    <m/>
    <m/>
    <m/>
    <m/>
    <m/>
    <m/>
    <m/>
    <m/>
    <m/>
    <n v="20"/>
    <n v="20"/>
    <n v="15"/>
    <n v="5"/>
    <m/>
    <m/>
    <m/>
    <m/>
    <m/>
    <m/>
    <m/>
    <m/>
    <m/>
    <m/>
    <m/>
    <m/>
    <m/>
  </r>
  <r>
    <s v="Sustenance"/>
    <x v="3"/>
    <n v="6"/>
    <s v="1954353 - CRIS CASH: CN499A1F should not run until CN4CMRNF completes."/>
    <s v="CRIS CASH"/>
    <m/>
    <x v="1"/>
    <s v="Assembler"/>
    <s v="SW-CRIS"/>
    <s v="Ruben Rodriguez "/>
    <s v="Muawiah Qaimari"/>
    <x v="3"/>
    <s v="Daljeet Arora"/>
    <x v="12"/>
    <s v="Oct-22"/>
    <x v="0"/>
    <n v="150"/>
    <m/>
    <m/>
    <m/>
    <m/>
    <m/>
    <m/>
    <m/>
    <m/>
    <m/>
    <m/>
    <m/>
    <m/>
    <n v="75"/>
    <n v="75"/>
    <m/>
    <m/>
    <m/>
    <m/>
    <m/>
    <m/>
    <m/>
    <m/>
    <m/>
    <m/>
    <m/>
    <m/>
    <m/>
    <m/>
  </r>
  <r>
    <s v="Sustenance"/>
    <x v="3"/>
    <n v="3"/>
    <s v="1927052- Change the processing of KAT502 table transformations to once a day"/>
    <s v="InstaRate"/>
    <m/>
    <x v="1"/>
    <s v="Cobol, DB2"/>
    <s v="SW-CRIS"/>
    <s v="Ruben Rodriguez "/>
    <s v="Muawiah Qaimari"/>
    <x v="3"/>
    <s v="Daljeet Arora"/>
    <x v="12"/>
    <s v="Oct-22"/>
    <x v="0"/>
    <n v="195"/>
    <m/>
    <m/>
    <m/>
    <m/>
    <m/>
    <m/>
    <m/>
    <m/>
    <m/>
    <m/>
    <m/>
    <n v="50"/>
    <n v="50"/>
    <n v="95"/>
    <m/>
    <m/>
    <m/>
    <m/>
    <m/>
    <m/>
    <m/>
    <m/>
    <m/>
    <m/>
    <m/>
    <m/>
    <m/>
    <m/>
  </r>
  <r>
    <s v="Sustenance"/>
    <x v="3"/>
    <n v="6"/>
    <s v="1965147 - Due By Due Date for Simple Business NOT consistently Populated (CRIS BCAP)"/>
    <s v="CRIS BCAP"/>
    <m/>
    <x v="1"/>
    <s v="PL1, Assembler"/>
    <s v="SW-CRIS"/>
    <s v="Ruben Rodriguez "/>
    <s v="Muawiah Qaimari"/>
    <x v="3"/>
    <s v="Daljeet Arora"/>
    <x v="5"/>
    <s v="Nov-22"/>
    <x v="0"/>
    <n v="210"/>
    <m/>
    <m/>
    <m/>
    <m/>
    <m/>
    <m/>
    <m/>
    <m/>
    <m/>
    <m/>
    <n v="50"/>
    <n v="50"/>
    <n v="50"/>
    <n v="50"/>
    <n v="10"/>
    <m/>
    <m/>
    <m/>
    <m/>
    <m/>
    <m/>
    <m/>
    <m/>
    <m/>
    <m/>
    <m/>
    <m/>
    <m/>
  </r>
  <r>
    <s v="Sustenance"/>
    <x v="3"/>
    <n v="6"/>
    <s v="AVT scan for SW Billing Apps - 4Q"/>
    <s v="CRIS CASH"/>
    <m/>
    <x v="1"/>
    <s v="Assembler"/>
    <s v="SW-CRIS"/>
    <s v="Ruben Rodriguez "/>
    <s v="Muawiah Qaimari"/>
    <x v="3"/>
    <s v="Daljeet Arora"/>
    <x v="5"/>
    <s v="Nov-22"/>
    <x v="1"/>
    <n v="100"/>
    <m/>
    <m/>
    <m/>
    <m/>
    <m/>
    <m/>
    <m/>
    <m/>
    <m/>
    <m/>
    <m/>
    <m/>
    <m/>
    <m/>
    <n v="100"/>
    <m/>
    <m/>
    <m/>
    <m/>
    <m/>
    <m/>
    <m/>
    <m/>
    <m/>
    <m/>
    <m/>
    <m/>
    <m/>
  </r>
  <r>
    <s v="Sustenance"/>
    <x v="2"/>
    <n v="13"/>
    <s v="TL-Mgnmt’- Isti"/>
    <s v="CRIS CASH"/>
    <s v="Green"/>
    <x v="1"/>
    <s v="Assembler"/>
    <s v="SW-CRIS"/>
    <s v="Ruben Rodriguez "/>
    <s v="Muawiah Qaimari"/>
    <x v="3"/>
    <s v="Daljeet Arora"/>
    <x v="0"/>
    <s v="Ongoing"/>
    <x v="0"/>
    <m/>
    <m/>
    <m/>
    <m/>
    <m/>
    <m/>
    <m/>
    <m/>
    <m/>
    <m/>
    <m/>
    <n v="86"/>
    <n v="86"/>
    <n v="86"/>
    <n v="86"/>
    <n v="86"/>
    <n v="86"/>
    <n v="86"/>
    <n v="86"/>
    <n v="86"/>
    <n v="86"/>
    <n v="86"/>
    <n v="86"/>
    <n v="86"/>
    <n v="86"/>
    <n v="86"/>
    <n v="86"/>
    <n v="86"/>
    <n v="86"/>
  </r>
  <r>
    <s v="Sustenance"/>
    <x v="3"/>
    <n v="4"/>
    <s v="CRIS Billing – Account suppression in paper FIR file (ADR) "/>
    <s v="ADR"/>
    <m/>
    <x v="1"/>
    <s v="Cobol, DB2"/>
    <s v="SW-CRIS"/>
    <s v="Ruben Rodriguez "/>
    <s v="Muawiah Qaimari"/>
    <x v="3"/>
    <s v="Daljeet Arora"/>
    <x v="9"/>
    <s v="Aug-22"/>
    <x v="0"/>
    <n v="50"/>
    <m/>
    <m/>
    <m/>
    <m/>
    <m/>
    <m/>
    <m/>
    <m/>
    <m/>
    <m/>
    <n v="25"/>
    <n v="25"/>
    <m/>
    <m/>
    <m/>
    <m/>
    <m/>
    <m/>
    <m/>
    <m/>
    <m/>
    <m/>
    <m/>
    <m/>
    <m/>
    <m/>
    <m/>
    <m/>
  </r>
  <r>
    <s v="Sustenance"/>
    <x v="3"/>
    <n v="4"/>
    <s v="CRIS Billing – Account suppression in paper FIR file (FSP) "/>
    <s v="FSP"/>
    <m/>
    <x v="1"/>
    <s v="Cobol, DB2"/>
    <s v="SW-CRIS"/>
    <s v="Ruben Rodriguez "/>
    <s v="Muawiah Qaimari"/>
    <x v="3"/>
    <s v="Daljeet Arora"/>
    <x v="9"/>
    <s v="Aug-22"/>
    <x v="0"/>
    <n v="50"/>
    <m/>
    <m/>
    <m/>
    <m/>
    <m/>
    <m/>
    <m/>
    <m/>
    <m/>
    <m/>
    <n v="25"/>
    <n v="25"/>
    <m/>
    <m/>
    <m/>
    <m/>
    <m/>
    <m/>
    <m/>
    <m/>
    <m/>
    <m/>
    <m/>
    <m/>
    <m/>
    <m/>
    <m/>
    <m/>
  </r>
  <r>
    <s v="Sustenance"/>
    <x v="3"/>
    <n v="4"/>
    <s v="CRIS Billing – Investigation for BLC Over Credit Recovery (ADR) – "/>
    <s v="ADR"/>
    <m/>
    <x v="1"/>
    <s v="Cobol, DB2"/>
    <s v="SW-CRIS"/>
    <s v="Ruben Rodriguez "/>
    <s v="Muawiah Qaimari"/>
    <x v="3"/>
    <s v="Daljeet Arora"/>
    <x v="9"/>
    <s v="Aug-22"/>
    <x v="0"/>
    <n v="50"/>
    <m/>
    <m/>
    <m/>
    <m/>
    <m/>
    <m/>
    <m/>
    <m/>
    <m/>
    <m/>
    <n v="25"/>
    <n v="25"/>
    <m/>
    <m/>
    <m/>
    <m/>
    <m/>
    <m/>
    <m/>
    <m/>
    <m/>
    <m/>
    <m/>
    <m/>
    <m/>
    <m/>
    <m/>
    <m/>
  </r>
  <r>
    <s v="Sustenance"/>
    <x v="3"/>
    <n v="4"/>
    <s v="CRIS Billing – Investigation for BLC Over Credit Recovery (FSP) "/>
    <s v="FSP"/>
    <m/>
    <x v="1"/>
    <s v="Cobol, DB2"/>
    <s v="SW-CRIS"/>
    <s v="Ruben Rodriguez "/>
    <s v="Muawiah Qaimari"/>
    <x v="3"/>
    <s v="Daljeet Arora"/>
    <x v="9"/>
    <s v="Aug-22"/>
    <x v="0"/>
    <n v="50"/>
    <m/>
    <m/>
    <m/>
    <m/>
    <m/>
    <m/>
    <m/>
    <m/>
    <m/>
    <m/>
    <n v="25"/>
    <n v="25"/>
    <m/>
    <m/>
    <m/>
    <m/>
    <m/>
    <m/>
    <m/>
    <m/>
    <m/>
    <m/>
    <m/>
    <m/>
    <m/>
    <m/>
    <m/>
    <m/>
  </r>
  <r>
    <s v="Sustenance"/>
    <x v="3"/>
    <n v="6"/>
    <s v="CRIS Billing – Investigation for CAPM Double Payment Issue (CRIS CASH)    "/>
    <s v="CRIS CASH"/>
    <m/>
    <x v="1"/>
    <s v="Assembler"/>
    <s v="SW-CRIS"/>
    <s v="Ruben Rodriguez "/>
    <s v="Muawiah Qaimari"/>
    <x v="3"/>
    <s v="Daljeet Arora"/>
    <x v="5"/>
    <s v="Nov-22"/>
    <x v="0"/>
    <n v="200"/>
    <m/>
    <m/>
    <m/>
    <m/>
    <m/>
    <m/>
    <m/>
    <m/>
    <m/>
    <m/>
    <n v="50"/>
    <n v="50"/>
    <n v="50"/>
    <n v="50"/>
    <n v="20"/>
    <m/>
    <m/>
    <m/>
    <m/>
    <m/>
    <m/>
    <m/>
    <m/>
    <m/>
    <m/>
    <m/>
    <m/>
    <m/>
  </r>
  <r>
    <s v="Sustenance"/>
    <x v="3"/>
    <n v="6"/>
    <s v="CRIS Billing – Investigation for CAPM Double Payment Issue (CRIS BCAP)     "/>
    <s v="CRIS BCAP"/>
    <m/>
    <x v="1"/>
    <s v="PL1, Assembler"/>
    <s v="SW-CRIS"/>
    <s v="Ruben Rodriguez "/>
    <s v="Muawiah Qaimari"/>
    <x v="3"/>
    <s v="Daljeet Arora"/>
    <x v="5"/>
    <s v="Nov-22"/>
    <x v="0"/>
    <n v="75"/>
    <m/>
    <m/>
    <m/>
    <m/>
    <m/>
    <m/>
    <m/>
    <m/>
    <m/>
    <m/>
    <n v="15"/>
    <n v="25"/>
    <n v="25"/>
    <n v="10"/>
    <n v="5"/>
    <m/>
    <m/>
    <m/>
    <m/>
    <m/>
    <m/>
    <m/>
    <m/>
    <m/>
    <m/>
    <m/>
    <m/>
    <m/>
  </r>
  <r>
    <s v="Sustenance"/>
    <x v="3"/>
    <n v="4"/>
    <s v="CRIS Billing – Investigation for CAPM Double Payment Issue (ADR)               "/>
    <s v="ADR"/>
    <m/>
    <x v="1"/>
    <s v="Cobol, DB2"/>
    <s v="SW-CRIS"/>
    <s v="Ruben Rodriguez "/>
    <s v="Muawiah Qaimari"/>
    <x v="3"/>
    <s v="Daljeet Arora"/>
    <x v="5"/>
    <s v="Nov-22"/>
    <x v="0"/>
    <n v="75"/>
    <m/>
    <m/>
    <m/>
    <m/>
    <m/>
    <m/>
    <m/>
    <m/>
    <m/>
    <m/>
    <n v="20"/>
    <n v="20"/>
    <n v="25"/>
    <n v="10"/>
    <n v="5"/>
    <m/>
    <m/>
    <m/>
    <m/>
    <m/>
    <m/>
    <m/>
    <m/>
    <m/>
    <m/>
    <m/>
    <m/>
    <m/>
  </r>
  <r>
    <s v="Sustenance"/>
    <x v="3"/>
    <n v="6"/>
    <s v="CRIS Billing – Investigation for ETM table load issue (CRIS SO)                         "/>
    <s v="CRIS SO"/>
    <m/>
    <x v="1"/>
    <s v="Cobol, IMS-DB, Assembler"/>
    <s v="SW-CRIS"/>
    <s v="Ruben Rodriguez "/>
    <s v="Muawiah Qaimari"/>
    <x v="3"/>
    <s v="Daljeet Arora"/>
    <x v="12"/>
    <s v="Oct-22"/>
    <x v="0"/>
    <n v="100"/>
    <m/>
    <m/>
    <m/>
    <m/>
    <m/>
    <m/>
    <m/>
    <m/>
    <m/>
    <m/>
    <m/>
    <n v="25"/>
    <n v="50"/>
    <n v="25"/>
    <m/>
    <m/>
    <m/>
    <m/>
    <m/>
    <m/>
    <m/>
    <m/>
    <m/>
    <m/>
    <m/>
    <m/>
    <m/>
    <m/>
  </r>
  <r>
    <s v="Sustenance"/>
    <x v="3"/>
    <n v="6"/>
    <s v="Several D Order with 960 errors"/>
    <s v="CRIS SO"/>
    <m/>
    <x v="1"/>
    <s v="Cobol, IMS-DB, Assembler"/>
    <s v="SW-CRIS"/>
    <s v="Ruben Rodriguez "/>
    <s v="Muawiah Qaimari"/>
    <x v="3"/>
    <s v="Daljeet Arora"/>
    <x v="12"/>
    <s v="Oct-22"/>
    <x v="0"/>
    <n v="150"/>
    <m/>
    <m/>
    <m/>
    <m/>
    <m/>
    <m/>
    <m/>
    <m/>
    <m/>
    <m/>
    <m/>
    <n v="50"/>
    <n v="50"/>
    <n v="50"/>
    <m/>
    <m/>
    <m/>
    <m/>
    <m/>
    <m/>
    <m/>
    <m/>
    <m/>
    <m/>
    <m/>
    <m/>
    <m/>
    <m/>
  </r>
  <r>
    <s v="Sustenance"/>
    <x v="3"/>
    <n v="6"/>
    <s v="Investigation for Missouri Error Report (CRIS CASH)"/>
    <s v="CRIS CASH"/>
    <s v="Green - MWR repriotized to absorb PMT work"/>
    <x v="1"/>
    <s v="Assembler"/>
    <s v="SW-CRIS"/>
    <s v="Ruben Rodriguez "/>
    <s v="Muawiah Qaimari"/>
    <x v="3"/>
    <s v="Daljeet Arora"/>
    <x v="2"/>
    <s v="Feb-23"/>
    <x v="0"/>
    <n v="250"/>
    <m/>
    <m/>
    <m/>
    <m/>
    <m/>
    <m/>
    <m/>
    <m/>
    <m/>
    <m/>
    <n v="50"/>
    <n v="50"/>
    <n v="50"/>
    <n v="50"/>
    <n v="15"/>
    <n v="15"/>
    <n v="10"/>
    <n v="10"/>
    <m/>
    <m/>
    <m/>
    <m/>
    <m/>
    <m/>
    <m/>
    <m/>
    <m/>
    <m/>
  </r>
  <r>
    <s v="Sustenance"/>
    <x v="3"/>
    <n v="4"/>
    <s v="1879765 - BOSS PAC ERROR (ERR0081 No REC04 for REC05) - ADR"/>
    <s v="ADR"/>
    <s v="Green - MWR repriotized to absorb PMT work"/>
    <x v="1"/>
    <s v="Cobol, DB2"/>
    <s v="SW-CRIS"/>
    <s v="Ruben Rodriguez "/>
    <s v="Muawiah Qaimari"/>
    <x v="3"/>
    <s v="Daljeet Arora"/>
    <x v="18"/>
    <s v="Jun-23"/>
    <x v="1"/>
    <n v="200"/>
    <m/>
    <m/>
    <m/>
    <m/>
    <m/>
    <m/>
    <m/>
    <m/>
    <m/>
    <m/>
    <m/>
    <m/>
    <m/>
    <m/>
    <m/>
    <m/>
    <m/>
    <m/>
    <m/>
    <m/>
    <m/>
    <m/>
    <m/>
    <m/>
    <m/>
    <m/>
    <m/>
    <m/>
  </r>
  <r>
    <s v="Sustenance"/>
    <x v="3"/>
    <n v="4"/>
    <s v="1879771 - BOSS PAC ERROR (ERR0521 Incorrect SEG_REV_DET_CD) - HB"/>
    <s v="HB"/>
    <s v="Green - MWR repriotized to absorb PMT work"/>
    <x v="1"/>
    <s v="Cobol, DB2, CICS"/>
    <s v="SW-CRIS"/>
    <s v="Ruben Rodriguez "/>
    <s v="Muawiah Qaimari"/>
    <x v="3"/>
    <s v="Daljeet Arora"/>
    <x v="18"/>
    <s v="Jun-23"/>
    <x v="1"/>
    <n v="200"/>
    <m/>
    <m/>
    <m/>
    <m/>
    <m/>
    <m/>
    <m/>
    <m/>
    <m/>
    <m/>
    <m/>
    <m/>
    <m/>
    <m/>
    <m/>
    <m/>
    <m/>
    <m/>
    <m/>
    <m/>
    <m/>
    <m/>
    <m/>
    <m/>
    <m/>
    <m/>
    <m/>
    <m/>
  </r>
  <r>
    <s v="Sustenance"/>
    <x v="3"/>
    <n v="4"/>
    <s v="1917449 - 2021 COBOL V6 Upgrade (TRUNC(BIN) option replacement) - FSP"/>
    <s v="FSP"/>
    <s v="Green - MWR repriotized to absorb PMT work"/>
    <x v="1"/>
    <s v="Cobol, DB2"/>
    <s v="SW-CRIS"/>
    <s v="Ruben Rodriguez "/>
    <s v="Muawiah Qaimari"/>
    <x v="3"/>
    <s v="Daljeet Arora"/>
    <x v="18"/>
    <s v="Jun-23"/>
    <x v="1"/>
    <n v="400"/>
    <m/>
    <m/>
    <m/>
    <m/>
    <m/>
    <m/>
    <m/>
    <m/>
    <m/>
    <m/>
    <m/>
    <m/>
    <m/>
    <m/>
    <m/>
    <m/>
    <m/>
    <m/>
    <m/>
    <m/>
    <m/>
    <m/>
    <m/>
    <m/>
    <m/>
    <m/>
    <m/>
    <m/>
  </r>
  <r>
    <s v="Sustenance"/>
    <x v="3"/>
    <n v="4"/>
    <s v="1930930 -  EDI OOB on NV Accounts Due to Listing Not Mapped"/>
    <s v="FSP"/>
    <s v="Green"/>
    <x v="1"/>
    <s v="Cobol, DB2"/>
    <s v="SW-CRIS"/>
    <s v="Ruben Rodriguez "/>
    <s v="Muawiah Qaimari"/>
    <x v="3"/>
    <s v="Daljeet Arora"/>
    <x v="8"/>
    <s v="TBD"/>
    <x v="1"/>
    <n v="300"/>
    <m/>
    <m/>
    <m/>
    <m/>
    <m/>
    <m/>
    <m/>
    <m/>
    <m/>
    <m/>
    <m/>
    <m/>
    <m/>
    <m/>
    <m/>
    <m/>
    <m/>
    <m/>
    <m/>
    <m/>
    <m/>
    <m/>
    <m/>
    <m/>
    <m/>
    <m/>
    <m/>
    <m/>
  </r>
  <r>
    <s v="Sustenance"/>
    <x v="3"/>
    <n v="6"/>
    <s v="1988165- CRIS CASH: TPA Azure Migration Missed Outbound File"/>
    <s v="CRIS CASH"/>
    <m/>
    <x v="1"/>
    <s v="Assembler"/>
    <s v="SW-CRIS"/>
    <s v="Ruben Rodriguez "/>
    <s v="Muawiah Qaimari"/>
    <x v="3"/>
    <s v="Daljeet Arora"/>
    <x v="9"/>
    <s v="Aug-22"/>
    <x v="0"/>
    <n v="60"/>
    <m/>
    <m/>
    <m/>
    <m/>
    <m/>
    <m/>
    <m/>
    <m/>
    <m/>
    <m/>
    <n v="30"/>
    <n v="30"/>
    <m/>
    <m/>
    <m/>
    <m/>
    <m/>
    <m/>
    <m/>
    <m/>
    <m/>
    <m/>
    <m/>
    <m/>
    <m/>
    <m/>
    <m/>
    <m/>
  </r>
  <r>
    <s v="Sustenance"/>
    <x v="3"/>
    <n v="4"/>
    <s v="1988164 - 2022 RIM Inventory Record Validation"/>
    <s v="FSP"/>
    <m/>
    <x v="1"/>
    <s v="Cobol, DB2"/>
    <s v="SW-CRIS"/>
    <s v="Ruben Rodriguez "/>
    <s v="Muawiah Qaimari"/>
    <x v="3"/>
    <s v="Daljeet Arora"/>
    <x v="9"/>
    <s v="Aug-22"/>
    <x v="0"/>
    <n v="5"/>
    <m/>
    <m/>
    <m/>
    <m/>
    <m/>
    <m/>
    <m/>
    <m/>
    <m/>
    <m/>
    <m/>
    <n v="5"/>
    <m/>
    <m/>
    <m/>
    <m/>
    <m/>
    <m/>
    <m/>
    <m/>
    <m/>
    <m/>
    <m/>
    <m/>
    <m/>
    <m/>
    <m/>
    <m/>
  </r>
  <r>
    <s v="Sustenance"/>
    <x v="3"/>
    <n v="6"/>
    <s v="1988158 - 2022 RIM Inventory Record Validation"/>
    <s v="CRIS BCAP"/>
    <m/>
    <x v="1"/>
    <s v="PL1, Assembler"/>
    <s v="SW-CRIS"/>
    <s v="Ruben Rodriguez "/>
    <s v="Muawiah Qaimari"/>
    <x v="3"/>
    <s v="Daljeet Arora"/>
    <x v="9"/>
    <s v="Aug-22"/>
    <x v="0"/>
    <n v="17"/>
    <m/>
    <m/>
    <m/>
    <m/>
    <m/>
    <m/>
    <m/>
    <m/>
    <m/>
    <m/>
    <m/>
    <n v="17"/>
    <m/>
    <m/>
    <m/>
    <m/>
    <m/>
    <m/>
    <m/>
    <m/>
    <m/>
    <m/>
    <m/>
    <m/>
    <m/>
    <m/>
    <m/>
    <m/>
  </r>
  <r>
    <s v="Sustenance"/>
    <x v="3"/>
    <n v="6"/>
    <s v="1988157 - 2022 RIM Inventory Record Validation"/>
    <s v="CRIS SO"/>
    <m/>
    <x v="1"/>
    <s v="Cobol, IMS-DB, Assembler"/>
    <s v="SW-CRIS"/>
    <s v="Ruben Rodriguez "/>
    <s v="Muawiah Qaimari"/>
    <x v="3"/>
    <s v="Daljeet Arora"/>
    <x v="9"/>
    <s v="Aug-22"/>
    <x v="0"/>
    <n v="12"/>
    <m/>
    <m/>
    <m/>
    <m/>
    <m/>
    <m/>
    <m/>
    <m/>
    <m/>
    <m/>
    <m/>
    <n v="12"/>
    <m/>
    <m/>
    <m/>
    <m/>
    <m/>
    <m/>
    <m/>
    <m/>
    <m/>
    <m/>
    <m/>
    <m/>
    <m/>
    <m/>
    <m/>
    <m/>
  </r>
  <r>
    <s v="Sustenance"/>
    <x v="3"/>
    <n v="3"/>
    <s v="1988156 - 2022 RIM Inventory Record Validation"/>
    <s v="ECRIS-CR RSI"/>
    <m/>
    <x v="1"/>
    <s v="Cobol, DB2"/>
    <s v="SW-CRIS"/>
    <s v="Ruben Rodriguez "/>
    <s v="Muawiah Qaimari"/>
    <x v="3"/>
    <s v="Daljeet Arora"/>
    <x v="9"/>
    <s v="Aug-22"/>
    <x v="0"/>
    <n v="17"/>
    <m/>
    <m/>
    <m/>
    <m/>
    <m/>
    <m/>
    <m/>
    <m/>
    <m/>
    <m/>
    <m/>
    <n v="17"/>
    <m/>
    <m/>
    <m/>
    <m/>
    <m/>
    <m/>
    <m/>
    <m/>
    <m/>
    <m/>
    <m/>
    <m/>
    <m/>
    <m/>
    <m/>
    <m/>
  </r>
  <r>
    <s v="Sustenance"/>
    <x v="3"/>
    <n v="3"/>
    <s v="1988155 - 2022 RIM Inventory Record Validation"/>
    <s v="Miscellaneous Rating"/>
    <m/>
    <x v="1"/>
    <s v="Cobol, DB2"/>
    <s v="SW-CRIS"/>
    <s v="Ruben Rodriguez "/>
    <s v="Muawiah Qaimari"/>
    <x v="3"/>
    <s v="Daljeet Arora"/>
    <x v="9"/>
    <s v="Aug-22"/>
    <x v="0"/>
    <n v="12"/>
    <m/>
    <m/>
    <m/>
    <m/>
    <m/>
    <m/>
    <m/>
    <m/>
    <m/>
    <m/>
    <m/>
    <n v="12"/>
    <m/>
    <m/>
    <m/>
    <m/>
    <m/>
    <m/>
    <m/>
    <m/>
    <m/>
    <m/>
    <m/>
    <m/>
    <m/>
    <m/>
    <m/>
    <m/>
  </r>
  <r>
    <s v="Sustenance"/>
    <x v="3"/>
    <n v="4"/>
    <s v="1988153 - 2022 RIM Inventory Record Validation"/>
    <s v="SWHB"/>
    <m/>
    <x v="1"/>
    <s v="Cobol, DB2, CICS"/>
    <s v="SW-CRIS"/>
    <s v="Ruben Rodriguez "/>
    <s v="Muawiah Qaimari"/>
    <x v="3"/>
    <s v="Daljeet Arora"/>
    <x v="9"/>
    <s v="Aug-22"/>
    <x v="0"/>
    <n v="5"/>
    <m/>
    <m/>
    <m/>
    <m/>
    <m/>
    <m/>
    <m/>
    <m/>
    <m/>
    <m/>
    <m/>
    <n v="5"/>
    <m/>
    <m/>
    <m/>
    <m/>
    <m/>
    <m/>
    <m/>
    <m/>
    <m/>
    <m/>
    <m/>
    <m/>
    <m/>
    <m/>
    <m/>
    <m/>
  </r>
  <r>
    <s v="Sustenance"/>
    <x v="3"/>
    <n v="4"/>
    <s v="1988154 - 2022 RIM Inventory Record Validation"/>
    <s v="HB"/>
    <m/>
    <x v="1"/>
    <s v="Cobol, DB2, CICS"/>
    <s v="SW-CRIS"/>
    <s v="Ruben Rodriguez "/>
    <s v="Muawiah Qaimari"/>
    <x v="3"/>
    <s v="Daljeet Arora"/>
    <x v="9"/>
    <s v="Aug-22"/>
    <x v="0"/>
    <n v="5"/>
    <m/>
    <m/>
    <m/>
    <m/>
    <m/>
    <m/>
    <m/>
    <m/>
    <m/>
    <m/>
    <m/>
    <n v="5"/>
    <m/>
    <m/>
    <m/>
    <m/>
    <m/>
    <m/>
    <m/>
    <m/>
    <m/>
    <m/>
    <m/>
    <m/>
    <m/>
    <m/>
    <m/>
    <m/>
  </r>
  <r>
    <s v="Sustenance"/>
    <x v="3"/>
    <n v="4"/>
    <s v="1988153 - 2022 RIM Inventory Record Validation"/>
    <s v="ADR"/>
    <m/>
    <x v="1"/>
    <s v="Cobol, DB2"/>
    <s v="SW-CRIS"/>
    <s v="Ruben Rodriguez "/>
    <s v="Muawiah Qaimari"/>
    <x v="3"/>
    <s v="Daljeet Arora"/>
    <x v="9"/>
    <s v="Aug-22"/>
    <x v="0"/>
    <n v="5"/>
    <m/>
    <m/>
    <m/>
    <m/>
    <m/>
    <m/>
    <m/>
    <m/>
    <m/>
    <m/>
    <m/>
    <n v="5"/>
    <m/>
    <m/>
    <m/>
    <m/>
    <m/>
    <m/>
    <m/>
    <m/>
    <m/>
    <m/>
    <m/>
    <m/>
    <m/>
    <m/>
    <m/>
    <m/>
  </r>
  <r>
    <s v="Sustenance"/>
    <x v="3"/>
    <n v="6"/>
    <s v="1988149 - 2022 RIM Inventory Record Validation"/>
    <s v="CRIS ADST"/>
    <m/>
    <x v="1"/>
    <s v="Cobol, IMS-DB"/>
    <s v="SW-CRIS"/>
    <s v="Ruben Rodriguez "/>
    <s v="Muawiah Qaimari"/>
    <x v="3"/>
    <s v="Daljeet Arora"/>
    <x v="9"/>
    <s v="Aug-22"/>
    <x v="0"/>
    <n v="17"/>
    <m/>
    <m/>
    <m/>
    <m/>
    <m/>
    <m/>
    <m/>
    <m/>
    <m/>
    <m/>
    <m/>
    <n v="17"/>
    <m/>
    <m/>
    <m/>
    <m/>
    <m/>
    <m/>
    <m/>
    <m/>
    <m/>
    <m/>
    <m/>
    <m/>
    <m/>
    <m/>
    <m/>
    <m/>
  </r>
  <r>
    <s v="Sustenance"/>
    <x v="3"/>
    <n v="6"/>
    <s v="1988148 - 2022 RIM Inventory Record Validation"/>
    <s v="CRIS CASH"/>
    <m/>
    <x v="1"/>
    <s v="Assembler"/>
    <s v="SW-CRIS"/>
    <s v="Ruben Rodriguez "/>
    <s v="Muawiah Qaimari"/>
    <x v="3"/>
    <s v="Daljeet Arora"/>
    <x v="9"/>
    <s v="Aug-22"/>
    <x v="0"/>
    <n v="22"/>
    <m/>
    <m/>
    <m/>
    <m/>
    <m/>
    <m/>
    <m/>
    <m/>
    <m/>
    <m/>
    <m/>
    <n v="22"/>
    <m/>
    <m/>
    <m/>
    <m/>
    <m/>
    <m/>
    <m/>
    <m/>
    <m/>
    <m/>
    <m/>
    <m/>
    <m/>
    <m/>
    <m/>
    <m/>
  </r>
  <r>
    <s v="Sustenance"/>
    <x v="3"/>
    <n v="6"/>
    <s v="1988147 - 2022 RIM Inventory Record Validation"/>
    <s v="CRIS RC-RECON"/>
    <m/>
    <x v="1"/>
    <s v="Assembler"/>
    <s v="SW-CRIS"/>
    <s v="Ruben Rodriguez "/>
    <s v="Muawiah Qaimari"/>
    <x v="3"/>
    <s v="Daljeet Arora"/>
    <x v="9"/>
    <s v="Aug-22"/>
    <x v="0"/>
    <n v="17"/>
    <m/>
    <m/>
    <m/>
    <m/>
    <m/>
    <m/>
    <m/>
    <m/>
    <m/>
    <m/>
    <m/>
    <n v="17"/>
    <m/>
    <m/>
    <m/>
    <m/>
    <m/>
    <m/>
    <m/>
    <m/>
    <m/>
    <m/>
    <m/>
    <m/>
    <m/>
    <m/>
    <m/>
    <m/>
  </r>
  <r>
    <s v="Sustenance"/>
    <x v="3"/>
    <n v="3"/>
    <s v="1988146 - 2022 RIM Inventory Record Validation"/>
    <s v="InstaRate"/>
    <m/>
    <x v="1"/>
    <s v="Cobol, DB2"/>
    <s v="SW-CRIS"/>
    <s v="Ruben Rodriguez "/>
    <s v="Muawiah Qaimari"/>
    <x v="3"/>
    <s v="Daljeet Arora"/>
    <x v="9"/>
    <s v="Aug-22"/>
    <x v="0"/>
    <n v="17"/>
    <m/>
    <m/>
    <m/>
    <m/>
    <m/>
    <m/>
    <m/>
    <m/>
    <m/>
    <m/>
    <m/>
    <n v="17"/>
    <m/>
    <m/>
    <m/>
    <m/>
    <m/>
    <m/>
    <m/>
    <m/>
    <m/>
    <m/>
    <m/>
    <m/>
    <m/>
    <m/>
    <m/>
    <m/>
  </r>
  <r>
    <s v="Sustenance"/>
    <x v="3"/>
    <n v="6"/>
    <s v="1988145 - 2022 RIM Inventory Record Validation"/>
    <s v="CRIS BILLDAY"/>
    <m/>
    <x v="1"/>
    <s v="Cobol, IMS-DB"/>
    <s v="SW-CRIS"/>
    <s v="Ruben Rodriguez "/>
    <s v="Muawiah Qaimari"/>
    <x v="3"/>
    <s v="Daljeet Arora"/>
    <x v="9"/>
    <s v="Aug-22"/>
    <x v="0"/>
    <n v="12"/>
    <m/>
    <m/>
    <m/>
    <m/>
    <m/>
    <m/>
    <m/>
    <m/>
    <m/>
    <m/>
    <m/>
    <n v="12"/>
    <m/>
    <m/>
    <m/>
    <m/>
    <m/>
    <m/>
    <m/>
    <m/>
    <m/>
    <m/>
    <m/>
    <m/>
    <m/>
    <m/>
    <m/>
    <m/>
  </r>
  <r>
    <s v="Sustenance"/>
    <x v="4"/>
    <n v="4"/>
    <s v="RD621 - CLEC PROFILE UPDATE"/>
    <s v="ADR"/>
    <m/>
    <x v="1"/>
    <s v="Cobol, DB2"/>
    <s v="SW-CRIS"/>
    <s v="Ruben Rodriguez "/>
    <s v="Muawiah Qaimari"/>
    <x v="3"/>
    <s v="Daljeet Arora"/>
    <x v="9"/>
    <s v="Aug-22"/>
    <x v="0"/>
    <n v="25"/>
    <m/>
    <m/>
    <m/>
    <m/>
    <m/>
    <m/>
    <m/>
    <m/>
    <m/>
    <m/>
    <m/>
    <n v="25"/>
    <m/>
    <m/>
    <m/>
    <m/>
    <m/>
    <m/>
    <m/>
    <m/>
    <m/>
    <m/>
    <m/>
    <m/>
    <m/>
    <m/>
    <m/>
    <m/>
  </r>
  <r>
    <s v="Sustenance"/>
    <x v="1"/>
    <n v="6"/>
    <s v="SMB 1991138 3Q22 Desktop JRE 8u341 Critical Patch Update"/>
    <s v="CRIS CASH"/>
    <m/>
    <x v="1"/>
    <s v="Assembler"/>
    <s v="SW-CRIS"/>
    <s v="Ruben Rodriguez "/>
    <s v="Muawiah Qaimari"/>
    <x v="3"/>
    <s v="Daljeet Arora"/>
    <x v="9"/>
    <s v="Aug-22"/>
    <x v="0"/>
    <n v="40"/>
    <m/>
    <m/>
    <m/>
    <m/>
    <m/>
    <m/>
    <m/>
    <m/>
    <m/>
    <m/>
    <m/>
    <n v="40"/>
    <m/>
    <m/>
    <m/>
    <m/>
    <m/>
    <m/>
    <m/>
    <m/>
    <m/>
    <m/>
    <m/>
    <m/>
    <m/>
    <m/>
    <m/>
    <m/>
  </r>
  <r>
    <s v="Sustenance"/>
    <x v="3"/>
    <n v="6"/>
    <s v="1444593 - Sept 2022 DR St Louis"/>
    <s v="CRIS CASH"/>
    <m/>
    <x v="1"/>
    <s v="Assembler"/>
    <s v="SW-CRIS"/>
    <s v="Ruben Rodriguez "/>
    <s v="Muawiah Qaimari"/>
    <x v="3"/>
    <s v="Daljeet Arora"/>
    <x v="6"/>
    <s v="Sep-22"/>
    <x v="0"/>
    <n v="40"/>
    <m/>
    <m/>
    <m/>
    <m/>
    <m/>
    <m/>
    <m/>
    <m/>
    <m/>
    <m/>
    <m/>
    <m/>
    <n v="40"/>
    <m/>
    <m/>
    <m/>
    <m/>
    <m/>
    <m/>
    <m/>
    <m/>
    <m/>
    <m/>
    <m/>
    <m/>
    <m/>
    <m/>
    <m/>
  </r>
  <r>
    <s v="Sustenance"/>
    <x v="3"/>
    <n v="6"/>
    <s v="1444592 - Sept 2022 DR St Louis"/>
    <s v="CRIS BCAP"/>
    <m/>
    <x v="1"/>
    <s v="PL1, Assembler"/>
    <s v="SW-CRIS"/>
    <s v="Ruben Rodriguez "/>
    <s v="Muawiah Qaimari"/>
    <x v="3"/>
    <s v="Daljeet Arora"/>
    <x v="6"/>
    <s v="Sep-22"/>
    <x v="0"/>
    <n v="40"/>
    <m/>
    <m/>
    <m/>
    <m/>
    <m/>
    <m/>
    <m/>
    <m/>
    <m/>
    <m/>
    <m/>
    <m/>
    <n v="40"/>
    <m/>
    <m/>
    <m/>
    <m/>
    <m/>
    <m/>
    <m/>
    <m/>
    <m/>
    <m/>
    <m/>
    <m/>
    <m/>
    <m/>
    <m/>
  </r>
  <r>
    <s v="Sustenance"/>
    <x v="3"/>
    <n v="3"/>
    <s v="1444591 - Sept 2022 DR St Louis"/>
    <s v="ECRIS-CR RSI"/>
    <m/>
    <x v="1"/>
    <s v="Cobol, DB2"/>
    <s v="SW-CRIS"/>
    <s v="Ruben Rodriguez "/>
    <s v="Muawiah Qaimari"/>
    <x v="3"/>
    <s v="Daljeet Arora"/>
    <x v="6"/>
    <s v="Sep-22"/>
    <x v="0"/>
    <n v="30"/>
    <m/>
    <m/>
    <m/>
    <m/>
    <m/>
    <m/>
    <m/>
    <m/>
    <m/>
    <m/>
    <m/>
    <m/>
    <n v="30"/>
    <m/>
    <m/>
    <m/>
    <m/>
    <m/>
    <m/>
    <m/>
    <m/>
    <m/>
    <m/>
    <m/>
    <m/>
    <m/>
    <m/>
    <m/>
  </r>
  <r>
    <s v="Sustenance"/>
    <x v="3"/>
    <n v="4"/>
    <s v="1444590 - Sept 2022 DR St Louis"/>
    <s v="ADR"/>
    <m/>
    <x v="1"/>
    <s v="Cobol, DB2"/>
    <s v="SW-CRIS"/>
    <s v="Ruben Rodriguez "/>
    <s v="Muawiah Qaimari"/>
    <x v="3"/>
    <s v="Daljeet Arora"/>
    <x v="6"/>
    <s v="Sep-22"/>
    <x v="0"/>
    <n v="43"/>
    <m/>
    <m/>
    <m/>
    <m/>
    <m/>
    <m/>
    <m/>
    <m/>
    <m/>
    <m/>
    <m/>
    <m/>
    <n v="43"/>
    <m/>
    <m/>
    <m/>
    <m/>
    <m/>
    <m/>
    <m/>
    <m/>
    <m/>
    <m/>
    <m/>
    <m/>
    <m/>
    <m/>
    <m/>
  </r>
  <r>
    <s v="Sustenance"/>
    <x v="3"/>
    <n v="4"/>
    <s v="1444588 - Sept 2022 DR St Louis"/>
    <s v="FSP"/>
    <m/>
    <x v="1"/>
    <s v="Cobol, DB2"/>
    <s v="SW-CRIS"/>
    <s v="Ruben Rodriguez "/>
    <s v="Muawiah Qaimari"/>
    <x v="3"/>
    <s v="Daljeet Arora"/>
    <x v="6"/>
    <s v="Sep-22"/>
    <x v="0"/>
    <n v="43"/>
    <m/>
    <m/>
    <m/>
    <m/>
    <m/>
    <m/>
    <m/>
    <m/>
    <m/>
    <m/>
    <m/>
    <m/>
    <n v="43"/>
    <m/>
    <m/>
    <m/>
    <m/>
    <m/>
    <m/>
    <m/>
    <m/>
    <m/>
    <m/>
    <m/>
    <m/>
    <m/>
    <m/>
    <m/>
  </r>
  <r>
    <s v="Sustenance"/>
    <x v="3"/>
    <n v="4"/>
    <s v="1444587 - Sept 2022 DR St Louis"/>
    <s v="HB"/>
    <m/>
    <x v="1"/>
    <s v="Cobol, DB2, CICS"/>
    <s v="SW-CRIS"/>
    <s v="Ruben Rodriguez "/>
    <s v="Muawiah Qaimari"/>
    <x v="3"/>
    <s v="Daljeet Arora"/>
    <x v="6"/>
    <s v="Sep-22"/>
    <x v="0"/>
    <n v="28"/>
    <m/>
    <m/>
    <m/>
    <m/>
    <m/>
    <m/>
    <m/>
    <m/>
    <m/>
    <m/>
    <m/>
    <m/>
    <n v="28"/>
    <m/>
    <m/>
    <m/>
    <m/>
    <m/>
    <m/>
    <m/>
    <m/>
    <m/>
    <m/>
    <m/>
    <m/>
    <m/>
    <m/>
    <m/>
  </r>
  <r>
    <s v="Sustenance"/>
    <x v="3"/>
    <n v="4"/>
    <s v="1444583 - Sept 2022 DR St Louis"/>
    <s v="SWHB"/>
    <m/>
    <x v="1"/>
    <s v="Cobol, DB2, CICS"/>
    <s v="SW-CRIS"/>
    <s v="Ruben Rodriguez "/>
    <s v="Muawiah Qaimari"/>
    <x v="3"/>
    <s v="Daljeet Arora"/>
    <x v="6"/>
    <s v="Sep-22"/>
    <x v="0"/>
    <n v="28"/>
    <m/>
    <m/>
    <m/>
    <m/>
    <m/>
    <m/>
    <m/>
    <m/>
    <m/>
    <m/>
    <m/>
    <m/>
    <n v="28"/>
    <m/>
    <m/>
    <m/>
    <m/>
    <m/>
    <m/>
    <m/>
    <m/>
    <m/>
    <m/>
    <m/>
    <m/>
    <m/>
    <m/>
    <m/>
  </r>
  <r>
    <s v="Sustenance"/>
    <x v="3"/>
    <n v="3"/>
    <s v="1444476 - Sept 2022 DR St Louis"/>
    <s v="InstaRate"/>
    <m/>
    <x v="1"/>
    <s v="Cobol, DB2"/>
    <s v="SW-CRIS"/>
    <s v="Ruben Rodriguez "/>
    <s v="Muawiah Qaimari"/>
    <x v="3"/>
    <s v="Daljeet Arora"/>
    <x v="6"/>
    <s v="Sep-22"/>
    <x v="0"/>
    <n v="30"/>
    <m/>
    <m/>
    <m/>
    <m/>
    <m/>
    <m/>
    <m/>
    <m/>
    <m/>
    <m/>
    <m/>
    <m/>
    <n v="30"/>
    <m/>
    <m/>
    <m/>
    <m/>
    <m/>
    <m/>
    <m/>
    <m/>
    <m/>
    <m/>
    <m/>
    <m/>
    <m/>
    <m/>
    <m/>
  </r>
  <r>
    <s v="Sustenance"/>
    <x v="3"/>
    <n v="3"/>
    <s v="1444475 - Sept 2022 DR St Louis"/>
    <s v="Miscellaneous Rating"/>
    <m/>
    <x v="1"/>
    <s v="Cobol, DB2"/>
    <s v="SW-CRIS"/>
    <s v="Ruben Rodriguez "/>
    <s v="Muawiah Qaimari"/>
    <x v="3"/>
    <s v="Daljeet Arora"/>
    <x v="6"/>
    <s v="Sep-22"/>
    <x v="0"/>
    <n v="30"/>
    <m/>
    <m/>
    <m/>
    <m/>
    <m/>
    <m/>
    <m/>
    <m/>
    <m/>
    <m/>
    <m/>
    <m/>
    <n v="30"/>
    <m/>
    <m/>
    <m/>
    <m/>
    <m/>
    <m/>
    <m/>
    <m/>
    <m/>
    <m/>
    <m/>
    <m/>
    <m/>
    <m/>
    <m/>
  </r>
  <r>
    <s v="Sustenance"/>
    <x v="3"/>
    <n v="6"/>
    <s v="1444474 - Sept 2022 DR St Louis"/>
    <s v="CRIS BILLDAY"/>
    <m/>
    <x v="1"/>
    <s v="Cobol, IMS-DB"/>
    <s v="SW-CRIS"/>
    <s v="Ruben Rodriguez "/>
    <s v="Muawiah Qaimari"/>
    <x v="3"/>
    <s v="Daljeet Arora"/>
    <x v="6"/>
    <s v="Sep-22"/>
    <x v="0"/>
    <n v="30"/>
    <m/>
    <m/>
    <m/>
    <m/>
    <m/>
    <m/>
    <m/>
    <m/>
    <m/>
    <m/>
    <m/>
    <m/>
    <n v="30"/>
    <m/>
    <m/>
    <m/>
    <m/>
    <m/>
    <m/>
    <m/>
    <m/>
    <m/>
    <m/>
    <m/>
    <m/>
    <m/>
    <m/>
    <m/>
  </r>
  <r>
    <s v="Sustenance"/>
    <x v="3"/>
    <n v="6"/>
    <s v="1444473 - Sept 2022 DR St Louis"/>
    <s v="CRIS ADST"/>
    <m/>
    <x v="1"/>
    <s v="Cobol, IMS-DB"/>
    <s v="SW-CRIS"/>
    <s v="Ruben Rodriguez "/>
    <s v="Muawiah Qaimari"/>
    <x v="3"/>
    <s v="Daljeet Arora"/>
    <x v="6"/>
    <s v="Sep-22"/>
    <x v="0"/>
    <n v="10"/>
    <m/>
    <m/>
    <m/>
    <m/>
    <m/>
    <m/>
    <m/>
    <m/>
    <m/>
    <m/>
    <m/>
    <m/>
    <n v="10"/>
    <m/>
    <m/>
    <m/>
    <m/>
    <m/>
    <m/>
    <m/>
    <m/>
    <m/>
    <m/>
    <m/>
    <m/>
    <m/>
    <m/>
    <m/>
  </r>
  <r>
    <s v="Sustenance"/>
    <x v="3"/>
    <n v="6"/>
    <s v="1444471 - Sept 2022 DR St Louis"/>
    <s v="CRIS SO"/>
    <m/>
    <x v="1"/>
    <s v="Cobol, IMS-DB, Assembler"/>
    <s v="SW-CRIS"/>
    <s v="Ruben Rodriguez "/>
    <s v="Muawiah Qaimari"/>
    <x v="3"/>
    <s v="Daljeet Arora"/>
    <x v="6"/>
    <s v="Sep-22"/>
    <x v="0"/>
    <n v="40"/>
    <m/>
    <m/>
    <m/>
    <m/>
    <m/>
    <m/>
    <m/>
    <m/>
    <m/>
    <m/>
    <m/>
    <m/>
    <n v="40"/>
    <m/>
    <m/>
    <m/>
    <m/>
    <m/>
    <m/>
    <m/>
    <m/>
    <m/>
    <m/>
    <m/>
    <m/>
    <m/>
    <m/>
    <m/>
  </r>
  <r>
    <s v="Sustenance"/>
    <x v="3"/>
    <n v="6"/>
    <s v="1994470 - Sept 2022 DR St Louis"/>
    <s v="CRIS RC-RECON"/>
    <m/>
    <x v="1"/>
    <s v="Assembler"/>
    <s v="SW-CRIS"/>
    <s v="Ruben Rodriguez "/>
    <s v="Muawiah Qaimari"/>
    <x v="3"/>
    <s v="Daljeet Arora"/>
    <x v="6"/>
    <s v="Sep-22"/>
    <x v="0"/>
    <n v="40"/>
    <m/>
    <m/>
    <m/>
    <m/>
    <m/>
    <m/>
    <m/>
    <m/>
    <m/>
    <m/>
    <m/>
    <m/>
    <n v="40"/>
    <m/>
    <m/>
    <m/>
    <m/>
    <m/>
    <m/>
    <m/>
    <m/>
    <m/>
    <m/>
    <m/>
    <m/>
    <m/>
    <m/>
    <m/>
  </r>
  <r>
    <s v="Sustenance"/>
    <x v="3"/>
    <n v="4"/>
    <s v="RIM Record Update - Location &amp; Component level retention"/>
    <s v="ADR"/>
    <m/>
    <x v="1"/>
    <s v="Cobol, DB2"/>
    <s v="SW-CRIS"/>
    <s v="Ruben Rodriguez "/>
    <s v="Muawiah Qaimari"/>
    <x v="3"/>
    <s v="Daljeet Arora"/>
    <x v="1"/>
    <s v="Dec-22"/>
    <x v="0"/>
    <n v="40"/>
    <m/>
    <m/>
    <m/>
    <m/>
    <m/>
    <m/>
    <m/>
    <m/>
    <m/>
    <m/>
    <m/>
    <m/>
    <m/>
    <m/>
    <n v="10"/>
    <n v="30"/>
    <m/>
    <m/>
    <m/>
    <m/>
    <m/>
    <m/>
    <m/>
    <m/>
    <m/>
    <m/>
    <m/>
    <m/>
  </r>
  <r>
    <s v="Sustenance"/>
    <x v="3"/>
    <n v="4"/>
    <s v="RIM Record Update - Location &amp; Component level retention"/>
    <s v="FSP"/>
    <m/>
    <x v="1"/>
    <s v="Cobol, DB2"/>
    <s v="SW-CRIS"/>
    <s v="Ruben Rodriguez "/>
    <s v="Muawiah Qaimari"/>
    <x v="3"/>
    <s v="Daljeet Arora"/>
    <x v="1"/>
    <s v="Dec-22"/>
    <x v="0"/>
    <n v="40"/>
    <m/>
    <m/>
    <m/>
    <m/>
    <m/>
    <m/>
    <m/>
    <m/>
    <m/>
    <m/>
    <m/>
    <m/>
    <m/>
    <m/>
    <n v="10"/>
    <n v="30"/>
    <m/>
    <m/>
    <m/>
    <m/>
    <m/>
    <m/>
    <m/>
    <m/>
    <m/>
    <m/>
    <m/>
    <m/>
  </r>
  <r>
    <s v="Sustenance"/>
    <x v="3"/>
    <n v="4"/>
    <s v="RIM Record Update - Location &amp; Component level retention"/>
    <s v="HB"/>
    <m/>
    <x v="1"/>
    <s v="Cobol, DB2, CICS"/>
    <s v="SW-CRIS"/>
    <s v="Ruben Rodriguez "/>
    <s v="Muawiah Qaimari"/>
    <x v="3"/>
    <s v="Daljeet Arora"/>
    <x v="1"/>
    <s v="Dec-22"/>
    <x v="0"/>
    <n v="40"/>
    <m/>
    <m/>
    <m/>
    <m/>
    <m/>
    <m/>
    <m/>
    <m/>
    <m/>
    <m/>
    <m/>
    <m/>
    <m/>
    <m/>
    <n v="10"/>
    <n v="30"/>
    <m/>
    <m/>
    <m/>
    <m/>
    <m/>
    <m/>
    <m/>
    <m/>
    <m/>
    <m/>
    <m/>
    <m/>
  </r>
  <r>
    <s v="Sustenance"/>
    <x v="3"/>
    <n v="4"/>
    <s v="RIM Record Update - Location &amp; Component level retention"/>
    <s v="SWHB"/>
    <m/>
    <x v="1"/>
    <s v="Cobol, DB2, CICS"/>
    <s v="SW-CRIS"/>
    <s v="Ruben Rodriguez "/>
    <s v="Muawiah Qaimari"/>
    <x v="3"/>
    <s v="Daljeet Arora"/>
    <x v="1"/>
    <s v="Dec-22"/>
    <x v="0"/>
    <n v="40"/>
    <m/>
    <m/>
    <m/>
    <m/>
    <m/>
    <m/>
    <m/>
    <m/>
    <m/>
    <m/>
    <m/>
    <m/>
    <m/>
    <m/>
    <n v="10"/>
    <n v="30"/>
    <m/>
    <m/>
    <m/>
    <m/>
    <m/>
    <m/>
    <m/>
    <m/>
    <m/>
    <m/>
    <m/>
    <m/>
  </r>
  <r>
    <s v="Sustenance"/>
    <x v="3"/>
    <n v="6"/>
    <s v="RIM Record Update - Location &amp; Component level retention"/>
    <s v="CRIS SO"/>
    <m/>
    <x v="1"/>
    <s v="Cobol, IMS-DB, Assembler"/>
    <s v="SW-CRIS"/>
    <s v="Ruben Rodriguez "/>
    <s v="Muawiah Qaimari"/>
    <x v="3"/>
    <s v="Daljeet Arora"/>
    <x v="1"/>
    <s v="Dec-22"/>
    <x v="0"/>
    <n v="40"/>
    <m/>
    <m/>
    <m/>
    <m/>
    <m/>
    <m/>
    <m/>
    <m/>
    <m/>
    <m/>
    <m/>
    <m/>
    <m/>
    <m/>
    <n v="10"/>
    <n v="30"/>
    <m/>
    <m/>
    <m/>
    <m/>
    <m/>
    <m/>
    <m/>
    <m/>
    <m/>
    <m/>
    <m/>
    <m/>
  </r>
  <r>
    <s v="Sustenance"/>
    <x v="3"/>
    <n v="6"/>
    <s v="RIM Record Update - Location &amp; Component level retention"/>
    <s v="CRIS CASH"/>
    <m/>
    <x v="1"/>
    <s v="Assembler"/>
    <s v="SW-CRIS"/>
    <s v="Ruben Rodriguez "/>
    <s v="Muawiah Qaimari"/>
    <x v="3"/>
    <s v="Daljeet Arora"/>
    <x v="1"/>
    <s v="Dec-22"/>
    <x v="0"/>
    <n v="40"/>
    <m/>
    <m/>
    <m/>
    <m/>
    <m/>
    <m/>
    <m/>
    <m/>
    <m/>
    <m/>
    <m/>
    <m/>
    <m/>
    <m/>
    <n v="10"/>
    <n v="30"/>
    <m/>
    <m/>
    <m/>
    <m/>
    <m/>
    <m/>
    <m/>
    <m/>
    <m/>
    <m/>
    <m/>
    <m/>
  </r>
  <r>
    <s v="Sustenance"/>
    <x v="3"/>
    <n v="6"/>
    <s v="RIM Record Update - Location &amp; Component level retention"/>
    <s v="CRIS BCAP"/>
    <m/>
    <x v="1"/>
    <s v="PL1, Assembler"/>
    <s v="SW-CRIS"/>
    <s v="Ruben Rodriguez "/>
    <s v="Muawiah Qaimari"/>
    <x v="3"/>
    <s v="Daljeet Arora"/>
    <x v="1"/>
    <s v="Dec-22"/>
    <x v="0"/>
    <n v="40"/>
    <m/>
    <m/>
    <m/>
    <m/>
    <m/>
    <m/>
    <m/>
    <m/>
    <m/>
    <m/>
    <m/>
    <m/>
    <m/>
    <m/>
    <n v="10"/>
    <n v="30"/>
    <m/>
    <m/>
    <m/>
    <m/>
    <m/>
    <m/>
    <m/>
    <m/>
    <m/>
    <m/>
    <m/>
    <m/>
  </r>
  <r>
    <s v="Sustenance"/>
    <x v="3"/>
    <n v="6"/>
    <s v="RIM Record Update - Location &amp; Component level retention"/>
    <s v="CRIS BILLDAY"/>
    <m/>
    <x v="1"/>
    <s v="Cobol, IMS-DB"/>
    <s v="SW-CRIS"/>
    <s v="Ruben Rodriguez "/>
    <s v="Muawiah Qaimari"/>
    <x v="3"/>
    <s v="Daljeet Arora"/>
    <x v="1"/>
    <s v="Dec-22"/>
    <x v="0"/>
    <n v="40"/>
    <m/>
    <m/>
    <m/>
    <m/>
    <m/>
    <m/>
    <m/>
    <m/>
    <m/>
    <m/>
    <m/>
    <m/>
    <m/>
    <m/>
    <n v="10"/>
    <n v="30"/>
    <m/>
    <m/>
    <m/>
    <m/>
    <m/>
    <m/>
    <m/>
    <m/>
    <m/>
    <m/>
    <m/>
    <m/>
  </r>
  <r>
    <s v="Sustenance"/>
    <x v="3"/>
    <n v="6"/>
    <s v="RIM Record Update - Location &amp; Component level retention"/>
    <s v="CRIS RC-RECON"/>
    <m/>
    <x v="1"/>
    <s v="Assembler"/>
    <s v="SW-CRIS"/>
    <s v="Ruben Rodriguez "/>
    <s v="Muawiah Qaimari"/>
    <x v="3"/>
    <s v="Daljeet Arora"/>
    <x v="1"/>
    <s v="Dec-22"/>
    <x v="0"/>
    <n v="40"/>
    <m/>
    <m/>
    <m/>
    <m/>
    <m/>
    <m/>
    <m/>
    <m/>
    <m/>
    <m/>
    <m/>
    <m/>
    <m/>
    <m/>
    <n v="10"/>
    <n v="30"/>
    <m/>
    <m/>
    <m/>
    <m/>
    <m/>
    <m/>
    <m/>
    <m/>
    <m/>
    <m/>
    <m/>
    <m/>
  </r>
  <r>
    <s v="Sustenance"/>
    <x v="3"/>
    <n v="6"/>
    <s v="RIM Record Update - Location &amp; Component level retention"/>
    <s v="CRIS ADST"/>
    <m/>
    <x v="1"/>
    <s v="Cobol, IMS-DB"/>
    <s v="SW-CRIS"/>
    <s v="Ruben Rodriguez "/>
    <s v="Muawiah Qaimari"/>
    <x v="3"/>
    <s v="Daljeet Arora"/>
    <x v="1"/>
    <s v="Dec-22"/>
    <x v="0"/>
    <n v="40"/>
    <m/>
    <m/>
    <m/>
    <m/>
    <m/>
    <m/>
    <m/>
    <m/>
    <m/>
    <m/>
    <m/>
    <m/>
    <m/>
    <m/>
    <n v="10"/>
    <n v="30"/>
    <m/>
    <m/>
    <m/>
    <m/>
    <m/>
    <m/>
    <m/>
    <m/>
    <m/>
    <m/>
    <m/>
    <m/>
  </r>
  <r>
    <s v="Sustenance"/>
    <x v="3"/>
    <n v="3"/>
    <s v="RIM Record Update - Location &amp; Component level retention"/>
    <s v="ECRIS-CR RSI"/>
    <m/>
    <x v="1"/>
    <s v="Cobol, DB2"/>
    <s v="SW-CRIS"/>
    <s v="Ruben Rodriguez "/>
    <s v="Muawiah Qaimari"/>
    <x v="3"/>
    <s v="Daljeet Arora"/>
    <x v="1"/>
    <s v="Dec-22"/>
    <x v="0"/>
    <n v="40"/>
    <m/>
    <m/>
    <m/>
    <m/>
    <m/>
    <m/>
    <m/>
    <m/>
    <m/>
    <m/>
    <m/>
    <m/>
    <m/>
    <m/>
    <n v="10"/>
    <n v="30"/>
    <m/>
    <m/>
    <m/>
    <m/>
    <m/>
    <m/>
    <m/>
    <m/>
    <m/>
    <m/>
    <m/>
    <m/>
  </r>
  <r>
    <s v="Sustenance"/>
    <x v="3"/>
    <n v="3"/>
    <s v="RIM Record Update - Location &amp; Component level retention"/>
    <s v="InstaRate"/>
    <m/>
    <x v="1"/>
    <s v="Cobol, DB2"/>
    <s v="SW-CRIS"/>
    <s v="Ruben Rodriguez "/>
    <s v="Muawiah Qaimari"/>
    <x v="3"/>
    <s v="Daljeet Arora"/>
    <x v="1"/>
    <s v="Dec-22"/>
    <x v="0"/>
    <n v="40"/>
    <m/>
    <m/>
    <m/>
    <m/>
    <m/>
    <m/>
    <m/>
    <m/>
    <m/>
    <m/>
    <m/>
    <m/>
    <m/>
    <m/>
    <n v="10"/>
    <n v="30"/>
    <m/>
    <m/>
    <m/>
    <m/>
    <m/>
    <m/>
    <m/>
    <m/>
    <m/>
    <m/>
    <m/>
    <m/>
  </r>
  <r>
    <s v="Sustenance"/>
    <x v="3"/>
    <n v="3"/>
    <s v="RIM Record Update - Location &amp; Component level retention"/>
    <s v="Miscellaneous Rating"/>
    <m/>
    <x v="1"/>
    <s v="Cobol, DB2"/>
    <s v="SW-CRIS"/>
    <s v="Ruben Rodriguez "/>
    <s v="Muawiah Qaimari"/>
    <x v="3"/>
    <s v="Daljeet Arora"/>
    <x v="1"/>
    <s v="Dec-22"/>
    <x v="0"/>
    <n v="40"/>
    <m/>
    <m/>
    <m/>
    <m/>
    <m/>
    <m/>
    <m/>
    <m/>
    <m/>
    <m/>
    <m/>
    <m/>
    <m/>
    <m/>
    <n v="10"/>
    <n v="30"/>
    <m/>
    <m/>
    <m/>
    <m/>
    <m/>
    <m/>
    <m/>
    <m/>
    <m/>
    <m/>
    <m/>
    <m/>
  </r>
  <r>
    <s v="Sustenance"/>
    <x v="3"/>
    <n v="6"/>
    <s v="CAPM - Double Payment Issue - Recovery"/>
    <s v="CRIS CASH"/>
    <m/>
    <x v="1"/>
    <s v="Assembler"/>
    <s v="SW-CRIS"/>
    <s v="Ruben Rodriguez "/>
    <s v="Muawiah Qaimari"/>
    <x v="3"/>
    <s v="Daljeet Arora"/>
    <x v="12"/>
    <s v="Oct-22"/>
    <x v="0"/>
    <n v="400"/>
    <m/>
    <m/>
    <m/>
    <m/>
    <m/>
    <m/>
    <m/>
    <m/>
    <m/>
    <m/>
    <n v="30"/>
    <n v="40"/>
    <n v="250"/>
    <n v="80"/>
    <m/>
    <m/>
    <m/>
    <m/>
    <m/>
    <m/>
    <m/>
    <m/>
    <m/>
    <m/>
    <m/>
    <m/>
    <m/>
    <m/>
  </r>
  <r>
    <s v="Sustenance"/>
    <x v="3"/>
    <n v="4"/>
    <s v="EDI OOB and Record Discrepancies"/>
    <s v="FSP"/>
    <m/>
    <x v="1"/>
    <s v="Cobol, DB2"/>
    <s v="SW-CRIS"/>
    <s v="Ruben Rodriguez "/>
    <s v="Muawiah Qaimari"/>
    <x v="3"/>
    <s v="Daljeet Arora"/>
    <x v="6"/>
    <s v="Sep-22"/>
    <x v="0"/>
    <n v="100"/>
    <m/>
    <m/>
    <m/>
    <m/>
    <m/>
    <m/>
    <m/>
    <m/>
    <m/>
    <m/>
    <m/>
    <n v="40"/>
    <n v="60"/>
    <m/>
    <m/>
    <m/>
    <m/>
    <m/>
    <m/>
    <m/>
    <m/>
    <m/>
    <m/>
    <m/>
    <m/>
    <m/>
    <m/>
    <m/>
  </r>
  <r>
    <s v="Sustenance"/>
    <x v="3"/>
    <n v="6"/>
    <s v="Remaining &quot;Digital Bill&quot; Creation Questions for Consumer Billers"/>
    <s v="CRIS CASH"/>
    <m/>
    <x v="1"/>
    <s v="Assembler"/>
    <s v="SW-CRIS"/>
    <s v="Ruben Rodriguez "/>
    <s v="Muawiah Qaimari"/>
    <x v="3"/>
    <s v="Daljeet Arora"/>
    <x v="6"/>
    <s v="Sep-22"/>
    <x v="0"/>
    <n v="75"/>
    <m/>
    <m/>
    <m/>
    <m/>
    <m/>
    <m/>
    <m/>
    <m/>
    <m/>
    <m/>
    <m/>
    <n v="30"/>
    <n v="45"/>
    <m/>
    <m/>
    <m/>
    <m/>
    <m/>
    <m/>
    <m/>
    <m/>
    <m/>
    <m/>
    <m/>
    <m/>
    <m/>
    <m/>
    <m/>
  </r>
  <r>
    <s v="Sustenance"/>
    <x v="3"/>
    <n v="4"/>
    <s v="B201 File sent to BDR - Scrap"/>
    <s v="ADR"/>
    <m/>
    <x v="1"/>
    <s v="Cobol, DB2"/>
    <s v="SW-CRIS"/>
    <s v="Ruben Rodriguez "/>
    <s v="Muawiah Qaimari"/>
    <x v="3"/>
    <s v="Daljeet Arora"/>
    <x v="12"/>
    <s v="Oct-22"/>
    <x v="0"/>
    <n v="200"/>
    <m/>
    <m/>
    <m/>
    <m/>
    <m/>
    <m/>
    <m/>
    <m/>
    <m/>
    <m/>
    <m/>
    <n v="30"/>
    <n v="70"/>
    <n v="100"/>
    <m/>
    <m/>
    <m/>
    <m/>
    <m/>
    <m/>
    <m/>
    <m/>
    <m/>
    <m/>
    <m/>
    <m/>
    <m/>
    <m/>
  </r>
  <r>
    <s v="Sustenance"/>
    <x v="3"/>
    <n v="4"/>
    <s v="HB Voucher Creation Issue - $10M adjustment"/>
    <s v="HB"/>
    <m/>
    <x v="1"/>
    <s v="Cobol, DB2, CICS"/>
    <s v="SW-CRIS"/>
    <s v="Ruben Rodriguez "/>
    <s v="Muawiah Qaimari"/>
    <x v="3"/>
    <s v="Daljeet Arora"/>
    <x v="6"/>
    <s v="Sep-22"/>
    <x v="0"/>
    <n v="250"/>
    <m/>
    <m/>
    <m/>
    <m/>
    <m/>
    <m/>
    <m/>
    <m/>
    <m/>
    <m/>
    <m/>
    <n v="100"/>
    <n v="150"/>
    <m/>
    <m/>
    <m/>
    <m/>
    <m/>
    <m/>
    <m/>
    <m/>
    <m/>
    <m/>
    <m/>
    <m/>
    <m/>
    <m/>
    <m/>
  </r>
  <r>
    <s v="Enhancement"/>
    <x v="0"/>
    <n v="6"/>
    <s v="OOM654 - Large Business Collections Platform Modernization_x000a_Note: Not Committing this project as it cannot be worked upon due to capacity crunch"/>
    <s v="CRIS BCAP"/>
    <s v="Green - YTS"/>
    <x v="1"/>
    <s v="PL1, Assembler"/>
    <s v="SW-CRIS"/>
    <s v="Ruben Rodriguez "/>
    <s v="Muawiah Qaimari"/>
    <x v="3"/>
    <s v="Daljeet Arora"/>
    <x v="3"/>
    <s v="On hold"/>
    <x v="1"/>
    <n v="190"/>
    <m/>
    <m/>
    <m/>
    <m/>
    <m/>
    <m/>
    <m/>
    <m/>
    <m/>
    <m/>
    <m/>
    <m/>
    <m/>
    <m/>
    <m/>
    <m/>
    <m/>
    <m/>
    <m/>
    <m/>
    <m/>
    <m/>
    <m/>
    <m/>
    <m/>
    <m/>
    <m/>
    <m/>
  </r>
  <r>
    <s v="Enhancement"/>
    <x v="0"/>
    <n v="4"/>
    <s v="OOM654 - Large Business Collections Platform Modernization_x000a_Note: Not Committing this project as it cannot be worked upon due to capacity crunch"/>
    <s v="ADR"/>
    <s v="Green - YTS"/>
    <x v="1"/>
    <s v="Cobol, DB2"/>
    <s v="SW-CRIS"/>
    <s v="Ruben Rodriguez "/>
    <s v="Muawiah Qaimari"/>
    <x v="3"/>
    <s v="Daljeet Arora"/>
    <x v="3"/>
    <s v="On hold"/>
    <x v="1"/>
    <n v="320"/>
    <m/>
    <m/>
    <m/>
    <m/>
    <m/>
    <m/>
    <m/>
    <m/>
    <m/>
    <m/>
    <m/>
    <m/>
    <m/>
    <m/>
    <m/>
    <m/>
    <m/>
    <m/>
    <m/>
    <m/>
    <m/>
    <m/>
    <m/>
    <m/>
    <m/>
    <m/>
    <m/>
    <m/>
  </r>
  <r>
    <s v="Enhancement"/>
    <x v="0"/>
    <n v="4"/>
    <s v="OOM654 - Large Business Collections Platform Modernization_x000a_Note: Not Committing this project as it cannot be worked upon due to capacity crunch"/>
    <s v="HB"/>
    <s v="Green - YTS"/>
    <x v="1"/>
    <s v="Cobol, DB2, CICS"/>
    <s v="SW-CRIS"/>
    <s v="Ruben Rodriguez "/>
    <s v="Muawiah Qaimari"/>
    <x v="3"/>
    <s v="Daljeet Arora"/>
    <x v="3"/>
    <s v="On hold"/>
    <x v="1"/>
    <n v="180"/>
    <m/>
    <m/>
    <m/>
    <m/>
    <m/>
    <m/>
    <m/>
    <m/>
    <m/>
    <m/>
    <m/>
    <m/>
    <m/>
    <m/>
    <m/>
    <m/>
    <m/>
    <m/>
    <m/>
    <m/>
    <m/>
    <m/>
    <m/>
    <m/>
    <m/>
    <m/>
    <m/>
    <m/>
  </r>
  <r>
    <s v="Enhancement"/>
    <x v="0"/>
    <n v="6"/>
    <s v="OOM654 - Large Business Collections Platform Modernization_x000a_Note: Not Committing this project as it cannot be worked upon due to capacity crunch"/>
    <s v="CRIS CASH"/>
    <s v="Green - YTS"/>
    <x v="1"/>
    <s v="Assembler"/>
    <s v="SW-CRIS"/>
    <s v="Ruben Rodriguez "/>
    <s v="Muawiah Qaimari"/>
    <x v="3"/>
    <s v="Daljeet Arora"/>
    <x v="3"/>
    <s v="On hold"/>
    <x v="1"/>
    <n v="190"/>
    <m/>
    <m/>
    <m/>
    <m/>
    <m/>
    <m/>
    <m/>
    <m/>
    <m/>
    <m/>
    <m/>
    <m/>
    <m/>
    <m/>
    <m/>
    <m/>
    <m/>
    <m/>
    <m/>
    <m/>
    <m/>
    <m/>
    <m/>
    <m/>
    <m/>
    <m/>
    <m/>
    <m/>
  </r>
  <r>
    <s v="Enhancement"/>
    <x v="0"/>
    <n v="6"/>
    <s v="BR/AMI (MOTS ID 2367) cloud migration analysis"/>
    <s v="CRIS CASH"/>
    <s v="Green - YTS"/>
    <x v="1"/>
    <s v="Assembler"/>
    <s v="SW-CRIS"/>
    <s v="Ruben Rodriguez "/>
    <s v="Muawiah Qaimari"/>
    <x v="3"/>
    <s v="Daljeet Arora"/>
    <x v="8"/>
    <s v="TBD"/>
    <x v="1"/>
    <n v="150"/>
    <m/>
    <m/>
    <m/>
    <m/>
    <m/>
    <m/>
    <m/>
    <m/>
    <m/>
    <m/>
    <m/>
    <m/>
    <m/>
    <m/>
    <m/>
    <m/>
    <m/>
    <m/>
    <m/>
    <m/>
    <m/>
    <m/>
    <m/>
    <m/>
    <m/>
    <m/>
    <m/>
    <m/>
  </r>
  <r>
    <s v="Enhancement"/>
    <x v="0"/>
    <n v="6"/>
    <s v="DATRAK (MOTS ID 172) cloud migration"/>
    <s v="CRIS CASH"/>
    <s v="Green - YTS"/>
    <x v="1"/>
    <s v="Assembler"/>
    <s v="SW-CRIS"/>
    <s v="Ruben Rodriguez "/>
    <s v="Muawiah Qaimari"/>
    <x v="3"/>
    <s v="Daljeet Arora"/>
    <x v="8"/>
    <s v="TBD"/>
    <x v="1"/>
    <n v="150"/>
    <m/>
    <m/>
    <m/>
    <m/>
    <m/>
    <m/>
    <m/>
    <m/>
    <m/>
    <m/>
    <m/>
    <m/>
    <m/>
    <m/>
    <m/>
    <m/>
    <m/>
    <m/>
    <m/>
    <m/>
    <m/>
    <m/>
    <m/>
    <m/>
    <m/>
    <m/>
    <m/>
    <m/>
  </r>
  <r>
    <s v="Enhancement"/>
    <x v="0"/>
    <n v="4"/>
    <s v="PID 411976 Tulsa Oklahoma MIF  Municipal Inspection Fee (R23.02) [Test Only, sonly till Jan]"/>
    <s v="ADR"/>
    <s v="Green - Test Support Impact. Extensive ST support provided"/>
    <x v="1"/>
    <s v="Cobol, DB2"/>
    <s v="SW-CRIS"/>
    <s v="Ruben Rodriguez "/>
    <s v="Muawiah Qaimari"/>
    <x v="3"/>
    <s v="Daljeet Arora"/>
    <x v="2"/>
    <s v="Feb-23"/>
    <x v="0"/>
    <n v="30"/>
    <m/>
    <m/>
    <m/>
    <m/>
    <m/>
    <m/>
    <m/>
    <m/>
    <m/>
    <m/>
    <m/>
    <m/>
    <m/>
    <m/>
    <n v="10"/>
    <n v="10"/>
    <n v="10"/>
    <m/>
    <m/>
    <m/>
    <m/>
    <m/>
    <m/>
    <m/>
    <m/>
    <m/>
    <m/>
    <m/>
  </r>
  <r>
    <s v="Sustenance"/>
    <x v="3"/>
    <n v="6"/>
    <s v="Missouri Reports"/>
    <s v="CRIS BCAP"/>
    <m/>
    <x v="1"/>
    <s v="PL1, Assembler"/>
    <s v="SW-CRIS"/>
    <s v="Ruben Rodriguez "/>
    <s v="Muawiah Qaimari"/>
    <x v="3"/>
    <s v="Daljeet Arora"/>
    <x v="12"/>
    <s v="Oct-22"/>
    <x v="0"/>
    <n v="400"/>
    <m/>
    <m/>
    <m/>
    <m/>
    <m/>
    <m/>
    <m/>
    <m/>
    <m/>
    <m/>
    <n v="30"/>
    <n v="40"/>
    <n v="250"/>
    <n v="80"/>
    <m/>
    <m/>
    <m/>
    <m/>
    <m/>
    <m/>
    <m/>
    <m/>
    <m/>
    <m/>
    <m/>
    <m/>
    <m/>
    <m/>
  </r>
  <r>
    <s v="Sustenance"/>
    <x v="3"/>
    <n v="6"/>
    <s v="1985089- BL2 Veify Process"/>
    <s v="CRIS RC-RECON"/>
    <m/>
    <x v="1"/>
    <s v="Assembler"/>
    <s v="SW-CRIS"/>
    <s v="Ruben Rodriguez "/>
    <s v="Muawiah Qaimari"/>
    <x v="3"/>
    <s v="Daljeet Arora"/>
    <x v="5"/>
    <s v="Nov-22"/>
    <x v="0"/>
    <n v="100"/>
    <m/>
    <m/>
    <m/>
    <m/>
    <m/>
    <m/>
    <m/>
    <m/>
    <m/>
    <m/>
    <m/>
    <n v="20"/>
    <n v="40"/>
    <n v="30"/>
    <n v="10"/>
    <m/>
    <m/>
    <m/>
    <m/>
    <m/>
    <m/>
    <m/>
    <m/>
    <m/>
    <m/>
    <m/>
    <m/>
    <m/>
  </r>
  <r>
    <s v="Sustenance"/>
    <x v="1"/>
    <m/>
    <s v="SMB 1991508 NDM delay fix"/>
    <s v="ALPS"/>
    <m/>
    <x v="0"/>
    <s v="ColdFusion"/>
    <s v="MR-APPS-PT"/>
    <s v="James Radtke"/>
    <s v="Christine Moretti"/>
    <x v="6"/>
    <s v="Daljeet Arora"/>
    <x v="6"/>
    <s v="Sep-22"/>
    <x v="0"/>
    <n v="60"/>
    <m/>
    <m/>
    <m/>
    <m/>
    <m/>
    <m/>
    <m/>
    <m/>
    <m/>
    <m/>
    <m/>
    <n v="20"/>
    <n v="40"/>
    <m/>
    <m/>
    <m/>
    <m/>
    <m/>
    <m/>
    <m/>
    <m/>
    <m/>
    <m/>
    <m/>
    <m/>
    <m/>
    <m/>
    <m/>
  </r>
  <r>
    <s v="Sustenance"/>
    <x v="2"/>
    <m/>
    <s v="TL-Mgnmt’- Poonam"/>
    <s v="GRP-MR-APPS-PT"/>
    <m/>
    <x v="0"/>
    <s v=".NET"/>
    <s v="MR-APPS-PT"/>
    <s v="James Koernig"/>
    <s v="Christine Moretti"/>
    <x v="6"/>
    <s v="Daljeet Arora"/>
    <x v="0"/>
    <s v="Ongoing"/>
    <x v="0"/>
    <m/>
    <m/>
    <m/>
    <m/>
    <m/>
    <m/>
    <m/>
    <m/>
    <m/>
    <m/>
    <m/>
    <n v="86"/>
    <n v="86"/>
    <n v="86"/>
    <n v="86"/>
    <n v="86"/>
    <n v="86"/>
    <n v="86"/>
    <n v="86"/>
    <n v="86"/>
    <n v="86"/>
    <n v="86"/>
    <n v="86"/>
    <n v="86"/>
    <n v="86"/>
    <n v="86"/>
    <m/>
    <m/>
    <m/>
  </r>
  <r>
    <s v="Enhancement"/>
    <x v="0"/>
    <m/>
    <s v="PID-403378 NICE IEX Development"/>
    <s v="ORS"/>
    <m/>
    <x v="0"/>
    <s v="Java, Shell Scripting"/>
    <s v="MR-APPS-PT"/>
    <s v="James Radtke"/>
    <s v="Christine Moretti"/>
    <x v="6"/>
    <s v="Daljeet Arora"/>
    <x v="9"/>
    <s v="Aug-22"/>
    <x v="0"/>
    <n v="220"/>
    <m/>
    <m/>
    <m/>
    <m/>
    <m/>
    <m/>
    <m/>
    <m/>
    <m/>
    <m/>
    <n v="100"/>
    <n v="100"/>
    <n v="20"/>
    <m/>
    <m/>
    <m/>
    <m/>
    <m/>
    <m/>
    <m/>
    <m/>
    <m/>
    <m/>
    <m/>
    <m/>
    <m/>
    <m/>
    <m/>
  </r>
  <r>
    <s v="Sustenance"/>
    <x v="3"/>
    <m/>
    <s v="MechID Password Change"/>
    <s v="ORS"/>
    <m/>
    <x v="0"/>
    <s v="Java, Shell Scripting"/>
    <s v="MR-APPS-PT"/>
    <s v="James Radtke"/>
    <s v="Christine Moretti"/>
    <x v="6"/>
    <s v="Daljeet Arora"/>
    <x v="9"/>
    <s v="Aug-22"/>
    <x v="0"/>
    <n v="70"/>
    <m/>
    <m/>
    <m/>
    <m/>
    <m/>
    <m/>
    <m/>
    <m/>
    <m/>
    <m/>
    <m/>
    <n v="50"/>
    <n v="20"/>
    <m/>
    <m/>
    <m/>
    <m/>
    <m/>
    <m/>
    <m/>
    <m/>
    <m/>
    <m/>
    <m/>
    <m/>
    <m/>
    <m/>
    <m/>
  </r>
  <r>
    <s v="Sustenance"/>
    <x v="3"/>
    <m/>
    <s v="MechID Password Change"/>
    <s v="CCF-MAX"/>
    <m/>
    <x v="0"/>
    <s v=".NET"/>
    <s v="MR-APPS-PT"/>
    <s v="James Radtke"/>
    <s v="Christine Moretti"/>
    <x v="6"/>
    <s v="Daljeet Arora"/>
    <x v="4"/>
    <s v="Jul-22"/>
    <x v="0"/>
    <n v="100"/>
    <m/>
    <m/>
    <m/>
    <m/>
    <m/>
    <m/>
    <m/>
    <m/>
    <m/>
    <m/>
    <n v="50"/>
    <n v="50"/>
    <m/>
    <m/>
    <m/>
    <m/>
    <m/>
    <m/>
    <m/>
    <m/>
    <m/>
    <m/>
    <m/>
    <m/>
    <m/>
    <m/>
    <m/>
    <m/>
  </r>
  <r>
    <s v="Sustenance"/>
    <x v="3"/>
    <m/>
    <s v="AVT Scan"/>
    <s v="CCF-MAX"/>
    <m/>
    <x v="0"/>
    <s v=".NET"/>
    <s v="MR-APPS-PT"/>
    <s v="James Radtke"/>
    <s v="Christine Moretti"/>
    <x v="6"/>
    <s v="Daljeet Arora"/>
    <x v="12"/>
    <s v="Oct-22"/>
    <x v="0"/>
    <n v="120"/>
    <m/>
    <m/>
    <m/>
    <m/>
    <m/>
    <m/>
    <m/>
    <m/>
    <m/>
    <m/>
    <m/>
    <n v="60"/>
    <n v="60"/>
    <m/>
    <m/>
    <m/>
    <m/>
    <m/>
    <m/>
    <m/>
    <m/>
    <m/>
    <m/>
    <m/>
    <m/>
    <m/>
    <m/>
    <m/>
  </r>
  <r>
    <s v="Sustenance"/>
    <x v="3"/>
    <m/>
    <s v="Production issue- AVA Connectivity"/>
    <s v="CCF-MAX"/>
    <m/>
    <x v="0"/>
    <s v=".NET"/>
    <s v="MR-APPS-PT"/>
    <s v="James Radtke"/>
    <s v="Christine Moretti"/>
    <x v="6"/>
    <s v="Daljeet Arora"/>
    <x v="4"/>
    <s v="Jul-22"/>
    <x v="0"/>
    <n v="200"/>
    <m/>
    <m/>
    <m/>
    <m/>
    <m/>
    <m/>
    <m/>
    <m/>
    <m/>
    <m/>
    <n v="50"/>
    <n v="50"/>
    <n v="50"/>
    <n v="50"/>
    <m/>
    <m/>
    <m/>
    <m/>
    <m/>
    <m/>
    <m/>
    <m/>
    <m/>
    <m/>
    <m/>
    <m/>
    <m/>
    <m/>
  </r>
  <r>
    <s v="Sustenance"/>
    <x v="3"/>
    <m/>
    <s v="MechID Password Change"/>
    <s v="CCF-SBS"/>
    <m/>
    <x v="0"/>
    <s v=".NET"/>
    <s v="MR-APPS-PT"/>
    <s v="James Radtke"/>
    <s v="Christine Moretti"/>
    <x v="6"/>
    <s v="Daljeet Arora"/>
    <x v="4"/>
    <s v="Jul-22"/>
    <x v="0"/>
    <n v="120"/>
    <m/>
    <m/>
    <m/>
    <m/>
    <m/>
    <m/>
    <m/>
    <m/>
    <m/>
    <m/>
    <m/>
    <n v="50"/>
    <n v="50"/>
    <n v="20"/>
    <m/>
    <m/>
    <m/>
    <m/>
    <m/>
    <m/>
    <m/>
    <m/>
    <m/>
    <m/>
    <m/>
    <m/>
    <m/>
    <m/>
  </r>
  <r>
    <s v="Sustenance"/>
    <x v="3"/>
    <m/>
    <s v="AVT Scan"/>
    <s v="CCF-SBS"/>
    <m/>
    <x v="0"/>
    <s v=".NET"/>
    <s v="MR-APPS-PT"/>
    <s v="James Radtke"/>
    <s v="Christine Moretti"/>
    <x v="6"/>
    <s v="Daljeet Arora"/>
    <x v="12"/>
    <s v="Oct-22"/>
    <x v="0"/>
    <n v="100"/>
    <m/>
    <m/>
    <m/>
    <m/>
    <m/>
    <m/>
    <m/>
    <m/>
    <m/>
    <m/>
    <m/>
    <m/>
    <n v="50"/>
    <n v="50"/>
    <m/>
    <m/>
    <m/>
    <m/>
    <m/>
    <m/>
    <m/>
    <m/>
    <m/>
    <m/>
    <m/>
    <m/>
    <m/>
    <m/>
  </r>
  <r>
    <s v="Sustenance"/>
    <x v="3"/>
    <m/>
    <s v="Production issue- AVA Connectivity"/>
    <s v="CCF-SBS"/>
    <m/>
    <x v="0"/>
    <s v=".NET"/>
    <s v="MR-APPS-PT"/>
    <s v="James Radtke"/>
    <s v="Christine Moretti"/>
    <x v="6"/>
    <s v="Daljeet Arora"/>
    <x v="4"/>
    <s v="Jul-22"/>
    <x v="0"/>
    <n v="200"/>
    <m/>
    <m/>
    <m/>
    <m/>
    <m/>
    <m/>
    <m/>
    <m/>
    <n v="100"/>
    <n v="50"/>
    <n v="50"/>
    <m/>
    <m/>
    <m/>
    <m/>
    <m/>
    <m/>
    <m/>
    <m/>
    <m/>
    <m/>
    <m/>
    <m/>
    <m/>
    <m/>
    <m/>
    <m/>
    <m/>
  </r>
  <r>
    <s v="Sustenance"/>
    <x v="3"/>
    <m/>
    <s v="CCF-MAX WIN 11 certification"/>
    <s v="CCF-MAX"/>
    <m/>
    <x v="0"/>
    <s v=".NET"/>
    <s v="MR-APPS-PT"/>
    <s v="James Radtke"/>
    <s v="Christine Moretti"/>
    <x v="6"/>
    <s v="Daljeet Arora"/>
    <x v="6"/>
    <s v="Sep-22"/>
    <x v="0"/>
    <n v="70"/>
    <m/>
    <m/>
    <m/>
    <m/>
    <m/>
    <m/>
    <m/>
    <m/>
    <m/>
    <m/>
    <m/>
    <m/>
    <n v="50"/>
    <n v="20"/>
    <m/>
    <m/>
    <m/>
    <m/>
    <m/>
    <m/>
    <m/>
    <m/>
    <m/>
    <m/>
    <m/>
    <m/>
    <m/>
    <m/>
  </r>
  <r>
    <s v="Sustenance"/>
    <x v="3"/>
    <m/>
    <s v="CCF-SBS WIN11 certification"/>
    <s v="CCF-SBS"/>
    <m/>
    <x v="0"/>
    <s v=".NET"/>
    <s v="MR-APPS-PT"/>
    <s v="James Radtke"/>
    <s v="Christine Moretti"/>
    <x v="6"/>
    <s v="Daljeet Arora"/>
    <x v="6"/>
    <s v="Sep-22"/>
    <x v="0"/>
    <n v="70"/>
    <m/>
    <m/>
    <m/>
    <m/>
    <m/>
    <m/>
    <m/>
    <m/>
    <m/>
    <m/>
    <m/>
    <m/>
    <n v="50"/>
    <n v="20"/>
    <m/>
    <m/>
    <m/>
    <m/>
    <m/>
    <m/>
    <m/>
    <m/>
    <m/>
    <m/>
    <m/>
    <m/>
    <m/>
    <m/>
  </r>
  <r>
    <s v="Sustenance"/>
    <x v="3"/>
    <m/>
    <s v="Environment update"/>
    <s v="ALPS"/>
    <m/>
    <x v="0"/>
    <s v="ColdFusion"/>
    <s v="MR-APPS-PT"/>
    <s v="James Radtke"/>
    <s v="Christine Moretti"/>
    <x v="6"/>
    <s v="Daljeet Arora"/>
    <x v="9"/>
    <s v="Aug-22"/>
    <x v="0"/>
    <n v="100"/>
    <m/>
    <m/>
    <m/>
    <m/>
    <m/>
    <m/>
    <m/>
    <m/>
    <m/>
    <m/>
    <n v="50"/>
    <n v="50"/>
    <m/>
    <m/>
    <m/>
    <m/>
    <m/>
    <m/>
    <m/>
    <m/>
    <m/>
    <m/>
    <m/>
    <m/>
    <m/>
    <m/>
    <m/>
    <m/>
  </r>
  <r>
    <s v="Sustenance"/>
    <x v="1"/>
    <m/>
    <s v="Syncsort Upgrade from v2.1.9 to v3.1.4. SMB-1977748"/>
    <s v="ALPS"/>
    <m/>
    <x v="0"/>
    <s v="ColdFusion"/>
    <s v="MR-APPS-PT"/>
    <s v="James Radtke"/>
    <s v="Christine Moretti"/>
    <x v="6"/>
    <s v="Daljeet Arora"/>
    <x v="4"/>
    <s v="Jul-22"/>
    <x v="0"/>
    <n v="20"/>
    <m/>
    <m/>
    <m/>
    <m/>
    <m/>
    <m/>
    <m/>
    <m/>
    <m/>
    <m/>
    <n v="20"/>
    <m/>
    <m/>
    <m/>
    <m/>
    <m/>
    <m/>
    <m/>
    <m/>
    <m/>
    <m/>
    <m/>
    <m/>
    <m/>
    <m/>
    <m/>
    <m/>
    <m/>
  </r>
  <r>
    <s v="Sustenance"/>
    <x v="1"/>
    <m/>
    <s v="ALPS- NDM issue"/>
    <s v="ALPS"/>
    <m/>
    <x v="0"/>
    <s v="ColdFusion"/>
    <s v="MR-APPS-PT"/>
    <s v="James Radtke"/>
    <s v="Christine Moretti"/>
    <x v="6"/>
    <s v="Daljeet Arora"/>
    <x v="9"/>
    <s v="Aug-22"/>
    <x v="0"/>
    <n v="60"/>
    <m/>
    <m/>
    <m/>
    <m/>
    <m/>
    <m/>
    <m/>
    <m/>
    <m/>
    <m/>
    <m/>
    <n v="30"/>
    <n v="30"/>
    <m/>
    <m/>
    <m/>
    <m/>
    <m/>
    <m/>
    <m/>
    <m/>
    <m/>
    <m/>
    <m/>
    <m/>
    <m/>
    <m/>
    <m/>
  </r>
  <r>
    <s v="Sustenance"/>
    <x v="3"/>
    <m/>
    <s v="ALPS WIN11 Certification"/>
    <s v="ALPS"/>
    <m/>
    <x v="0"/>
    <s v="ColdFusion"/>
    <s v="MR-APPS-PT"/>
    <s v="James Radtke"/>
    <s v="Christine Moretti"/>
    <x v="6"/>
    <s v="Daljeet Arora"/>
    <x v="6"/>
    <s v="Sep-22"/>
    <x v="0"/>
    <n v="40"/>
    <m/>
    <m/>
    <m/>
    <m/>
    <m/>
    <m/>
    <m/>
    <m/>
    <m/>
    <m/>
    <m/>
    <n v="20"/>
    <n v="20"/>
    <m/>
    <m/>
    <m/>
    <m/>
    <m/>
    <m/>
    <m/>
    <m/>
    <m/>
    <m/>
    <m/>
    <m/>
    <m/>
    <m/>
    <m/>
  </r>
  <r>
    <s v="Sustenance"/>
    <x v="4"/>
    <m/>
    <s v="RD-716 To pull the letters"/>
    <s v="ALPS"/>
    <m/>
    <x v="0"/>
    <s v="ColdFusion"/>
    <s v="MR-APPS-PT"/>
    <s v="James Radtke"/>
    <s v="Christine Moretti"/>
    <x v="6"/>
    <s v="Daljeet Arora"/>
    <x v="9"/>
    <s v="Aug-22"/>
    <x v="0"/>
    <n v="20"/>
    <m/>
    <m/>
    <m/>
    <m/>
    <m/>
    <m/>
    <m/>
    <m/>
    <m/>
    <m/>
    <n v="20"/>
    <m/>
    <m/>
    <m/>
    <m/>
    <m/>
    <m/>
    <m/>
    <m/>
    <m/>
    <m/>
    <m/>
    <m/>
    <m/>
    <m/>
    <m/>
    <m/>
    <m/>
  </r>
  <r>
    <s v="Sustenance"/>
    <x v="4"/>
    <m/>
    <s v="Monthly activity (RD No)"/>
    <s v="EBPP"/>
    <m/>
    <x v="0"/>
    <s v="C, C++"/>
    <s v="MR-APPS-PT"/>
    <s v="James Koernig"/>
    <s v="Christine Moretti"/>
    <x v="6"/>
    <s v="Daljeet Arora"/>
    <x v="0"/>
    <s v="Ongoing"/>
    <x v="0"/>
    <m/>
    <m/>
    <m/>
    <m/>
    <m/>
    <m/>
    <m/>
    <m/>
    <m/>
    <m/>
    <m/>
    <n v="10"/>
    <n v="10"/>
    <n v="10"/>
    <n v="10"/>
    <n v="10"/>
    <n v="10"/>
    <n v="5"/>
    <n v="5"/>
    <n v="5"/>
    <n v="5"/>
    <n v="5"/>
    <n v="5"/>
    <n v="5"/>
    <n v="5"/>
    <n v="5"/>
    <m/>
    <m/>
    <m/>
  </r>
  <r>
    <s v="Sustenance"/>
    <x v="4"/>
    <m/>
    <s v="Enrollment issue (RD No)"/>
    <s v="EBPP"/>
    <m/>
    <x v="0"/>
    <s v="C, C++"/>
    <s v="MR-APPS-PT"/>
    <s v="James Koernig"/>
    <s v="Christine Moretti"/>
    <x v="6"/>
    <s v="Daljeet Arora"/>
    <x v="0"/>
    <s v="Ongoing"/>
    <x v="0"/>
    <m/>
    <m/>
    <m/>
    <m/>
    <m/>
    <m/>
    <m/>
    <m/>
    <m/>
    <m/>
    <m/>
    <n v="60"/>
    <n v="60"/>
    <n v="60"/>
    <n v="60"/>
    <n v="60"/>
    <n v="60"/>
    <n v="60"/>
    <n v="60"/>
    <n v="60"/>
    <n v="60"/>
    <n v="60"/>
    <n v="60"/>
    <n v="60"/>
    <n v="60"/>
    <n v="60"/>
    <m/>
    <m/>
    <m/>
  </r>
  <r>
    <s v="Sustenance"/>
    <x v="3"/>
    <m/>
    <s v="MechID Password Change"/>
    <s v="LDWOT"/>
    <m/>
    <x v="0"/>
    <s v="ColdFusion"/>
    <s v="MR-APPS-PT"/>
    <s v="James Koernig"/>
    <s v="Christine Moretti"/>
    <x v="6"/>
    <s v="Daljeet Arora"/>
    <x v="9"/>
    <s v="Aug-22"/>
    <x v="0"/>
    <n v="70"/>
    <m/>
    <m/>
    <m/>
    <m/>
    <m/>
    <m/>
    <m/>
    <m/>
    <m/>
    <m/>
    <n v="30"/>
    <n v="40"/>
    <m/>
    <m/>
    <m/>
    <m/>
    <m/>
    <m/>
    <m/>
    <m/>
    <m/>
    <m/>
    <m/>
    <m/>
    <m/>
    <m/>
    <m/>
    <m/>
  </r>
  <r>
    <s v="Sustenance"/>
    <x v="3"/>
    <m/>
    <s v="LDWOT Windows 11 20H2 certification"/>
    <s v="LDWOT"/>
    <m/>
    <x v="0"/>
    <s v="ColdFusion"/>
    <s v="MR-APPS-PT"/>
    <s v="James Koernig"/>
    <s v="Christine Moretti"/>
    <x v="6"/>
    <s v="Daljeet Arora"/>
    <x v="9"/>
    <s v="Aug-22"/>
    <x v="0"/>
    <n v="200"/>
    <m/>
    <m/>
    <m/>
    <m/>
    <m/>
    <m/>
    <m/>
    <m/>
    <m/>
    <m/>
    <m/>
    <n v="50"/>
    <n v="100"/>
    <n v="50"/>
    <m/>
    <m/>
    <m/>
    <m/>
    <m/>
    <m/>
    <m/>
    <m/>
    <m/>
    <m/>
    <m/>
    <m/>
    <m/>
    <m/>
  </r>
  <r>
    <s v="Sustenance"/>
    <x v="3"/>
    <m/>
    <s v="LDWOT Automation- EMAS alerts"/>
    <s v="LDWOT"/>
    <m/>
    <x v="0"/>
    <s v="ColdFusion"/>
    <s v="MR-APPS-PT"/>
    <s v="James Koernig"/>
    <s v="Christine Moretti"/>
    <x v="6"/>
    <s v="Daljeet Arora"/>
    <x v="6"/>
    <s v="Sep-22"/>
    <x v="0"/>
    <n v="100"/>
    <m/>
    <m/>
    <m/>
    <m/>
    <m/>
    <m/>
    <m/>
    <m/>
    <m/>
    <m/>
    <m/>
    <m/>
    <n v="50"/>
    <n v="50"/>
    <m/>
    <m/>
    <m/>
    <m/>
    <m/>
    <m/>
    <m/>
    <m/>
    <m/>
    <m/>
    <m/>
    <m/>
    <m/>
    <m/>
  </r>
  <r>
    <s v="Sustenance"/>
    <x v="3"/>
    <m/>
    <s v="Device Vulnerabilities"/>
    <s v="LDWOT"/>
    <m/>
    <x v="0"/>
    <s v="ColdFusion"/>
    <s v="MR-APPS-PT"/>
    <s v="James Koernig"/>
    <s v="Christine Moretti"/>
    <x v="6"/>
    <s v="Daljeet Arora"/>
    <x v="6"/>
    <s v="Sep-22"/>
    <x v="0"/>
    <n v="500"/>
    <m/>
    <m/>
    <m/>
    <m/>
    <m/>
    <m/>
    <m/>
    <m/>
    <m/>
    <m/>
    <n v="100"/>
    <n v="200"/>
    <n v="200"/>
    <m/>
    <m/>
    <m/>
    <m/>
    <m/>
    <m/>
    <m/>
    <m/>
    <m/>
    <m/>
    <m/>
    <m/>
    <m/>
    <m/>
    <m/>
  </r>
  <r>
    <s v="Sustenance"/>
    <x v="1"/>
    <m/>
    <s v="CCF-MAX Migration from Reflection to Extra"/>
    <s v="CCF-MAX"/>
    <s v="On Track"/>
    <x v="0"/>
    <s v=".NET"/>
    <s v="MR-APPS-PT"/>
    <s v="James Radtke"/>
    <s v="Christine Moretti"/>
    <x v="6"/>
    <s v="Daljeet Arora"/>
    <x v="18"/>
    <s v="Jun-23"/>
    <x v="0"/>
    <n v="450"/>
    <m/>
    <m/>
    <m/>
    <m/>
    <m/>
    <m/>
    <m/>
    <m/>
    <m/>
    <m/>
    <m/>
    <m/>
    <m/>
    <m/>
    <m/>
    <n v="45"/>
    <n v="45"/>
    <n v="45"/>
    <n v="50"/>
    <n v="90"/>
    <n v="90"/>
    <n v="85"/>
    <m/>
    <m/>
    <m/>
    <m/>
    <m/>
    <m/>
  </r>
  <r>
    <s v="Sustenance"/>
    <x v="1"/>
    <m/>
    <s v="CCF-SBS Migration from Reflection to Extra"/>
    <s v="CCF-SBS"/>
    <s v="On Track"/>
    <x v="0"/>
    <s v=".NET"/>
    <s v="MR-APPS-PT"/>
    <s v="James Radtke"/>
    <s v="Christine Moretti"/>
    <x v="6"/>
    <s v="Daljeet Arora"/>
    <x v="18"/>
    <s v="Jun-23"/>
    <x v="0"/>
    <n v="450"/>
    <m/>
    <m/>
    <m/>
    <m/>
    <m/>
    <m/>
    <m/>
    <m/>
    <m/>
    <m/>
    <m/>
    <m/>
    <m/>
    <m/>
    <m/>
    <n v="45"/>
    <n v="45"/>
    <n v="45"/>
    <n v="50"/>
    <n v="135"/>
    <n v="45"/>
    <n v="85"/>
    <m/>
    <m/>
    <m/>
    <m/>
    <m/>
    <m/>
  </r>
  <r>
    <s v="Sustenance"/>
    <x v="3"/>
    <m/>
    <s v="ALPS - CCDR automation"/>
    <s v="ALPS"/>
    <m/>
    <x v="0"/>
    <s v="ColdFusion"/>
    <s v="MR-APPS-PT"/>
    <s v="James Radtke"/>
    <s v="Christine Moretti"/>
    <x v="6"/>
    <s v="Daljeet Arora"/>
    <x v="1"/>
    <s v="Dec-22"/>
    <x v="0"/>
    <n v="120"/>
    <m/>
    <m/>
    <m/>
    <m/>
    <m/>
    <m/>
    <m/>
    <m/>
    <m/>
    <m/>
    <m/>
    <m/>
    <m/>
    <m/>
    <n v="60"/>
    <n v="60"/>
    <m/>
    <m/>
    <m/>
    <m/>
    <m/>
    <m/>
    <m/>
    <m/>
    <m/>
    <m/>
    <m/>
    <m/>
  </r>
  <r>
    <s v="Sustenance"/>
    <x v="5"/>
    <n v="16"/>
    <s v="Job Abends, Production Issues (For ex. Pack reject, NDM failure, Missing files, Bad file received)"/>
    <s v="GRP-West Usage"/>
    <m/>
    <x v="1"/>
    <s v="Cobol, DB2"/>
    <s v="West Usage"/>
    <s v="Ruben Rodriguez "/>
    <s v="Muawiah Qaimari"/>
    <x v="7"/>
    <s v="Daljeet Arora"/>
    <x v="0"/>
    <s v="Ongoing"/>
    <x v="0"/>
    <m/>
    <m/>
    <m/>
    <m/>
    <m/>
    <m/>
    <m/>
    <m/>
    <m/>
    <m/>
    <m/>
    <n v="344"/>
    <n v="344"/>
    <n v="344"/>
    <n v="344"/>
    <n v="86"/>
    <n v="86"/>
    <n v="22"/>
    <n v="22"/>
    <n v="22"/>
    <n v="22"/>
    <n v="22"/>
    <n v="22"/>
    <n v="22"/>
    <n v="22"/>
    <n v="22"/>
    <n v="22"/>
    <n v="22"/>
    <n v="22"/>
  </r>
  <r>
    <s v="Sustenance"/>
    <x v="4"/>
    <m/>
    <s v="RD0553_CR-2206-0961"/>
    <s v="TPB-TPDE"/>
    <m/>
    <x v="1"/>
    <s v="Cobol, IMS-DB, Assembler"/>
    <s v="West Usage"/>
    <s v="Ruben Rodriguez "/>
    <s v="Muawiah Qaimari"/>
    <x v="7"/>
    <s v="Daljeet Arora"/>
    <x v="9"/>
    <s v="Aug-22"/>
    <x v="0"/>
    <n v="30"/>
    <m/>
    <m/>
    <m/>
    <m/>
    <m/>
    <m/>
    <m/>
    <m/>
    <m/>
    <m/>
    <n v="20"/>
    <n v="10"/>
    <m/>
    <m/>
    <m/>
    <m/>
    <m/>
    <m/>
    <m/>
    <m/>
    <m/>
    <m/>
    <m/>
    <m/>
    <m/>
    <m/>
    <m/>
    <m/>
  </r>
  <r>
    <s v="Sustenance"/>
    <x v="4"/>
    <m/>
    <s v="RD0352_CR-2207-0346"/>
    <s v="Data Services"/>
    <m/>
    <x v="1"/>
    <s v="Cobol, DB2"/>
    <s v="West Usage"/>
    <s v="Ruben Rodriguez "/>
    <s v="Muawiah Qaimari"/>
    <x v="7"/>
    <s v="Daljeet Arora"/>
    <x v="9"/>
    <s v="Aug-22"/>
    <x v="0"/>
    <n v="35"/>
    <m/>
    <m/>
    <m/>
    <m/>
    <m/>
    <m/>
    <m/>
    <m/>
    <m/>
    <m/>
    <n v="20"/>
    <n v="15"/>
    <m/>
    <m/>
    <m/>
    <m/>
    <m/>
    <m/>
    <m/>
    <m/>
    <m/>
    <m/>
    <m/>
    <m/>
    <m/>
    <m/>
    <m/>
    <m/>
  </r>
  <r>
    <s v="Sustenance"/>
    <x v="1"/>
    <m/>
    <s v="Syncsort Upgrade from v2.1.9 to v3.1.4"/>
    <s v="US"/>
    <m/>
    <x v="1"/>
    <s v="Cobol, IMS-DB, Assembler"/>
    <s v="West Usage"/>
    <s v="Ruben Rodriguez "/>
    <s v="Muawiah Qaimari"/>
    <x v="7"/>
    <s v="Daljeet Arora"/>
    <x v="9"/>
    <s v="Aug-22"/>
    <x v="0"/>
    <n v="20"/>
    <m/>
    <m/>
    <m/>
    <m/>
    <m/>
    <m/>
    <m/>
    <m/>
    <m/>
    <m/>
    <n v="10"/>
    <n v="10"/>
    <m/>
    <m/>
    <m/>
    <m/>
    <m/>
    <m/>
    <m/>
    <m/>
    <m/>
    <m/>
    <m/>
    <m/>
    <m/>
    <m/>
    <m/>
    <m/>
  </r>
  <r>
    <s v="Sustenance"/>
    <x v="1"/>
    <m/>
    <s v="Syncsort Upgrade from v2.1.9 to v3.1.4"/>
    <s v="UP"/>
    <m/>
    <x v="1"/>
    <s v="Cobol, IMS-DB, Assembler"/>
    <s v="West Usage"/>
    <s v="Ruben Rodriguez "/>
    <s v="Muawiah Qaimari"/>
    <x v="7"/>
    <s v="Daljeet Arora"/>
    <x v="9"/>
    <s v="Aug-22"/>
    <x v="0"/>
    <n v="20"/>
    <m/>
    <m/>
    <m/>
    <m/>
    <m/>
    <m/>
    <m/>
    <m/>
    <m/>
    <m/>
    <n v="10"/>
    <n v="10"/>
    <m/>
    <m/>
    <m/>
    <m/>
    <m/>
    <m/>
    <m/>
    <m/>
    <m/>
    <m/>
    <m/>
    <m/>
    <m/>
    <m/>
    <m/>
    <m/>
  </r>
  <r>
    <s v="Sustenance"/>
    <x v="1"/>
    <m/>
    <s v="Syncsort Upgrade from v2.1.9 to v3.1.4"/>
    <s v="ARG: AT&amp;T IDB-PB"/>
    <m/>
    <x v="1"/>
    <s v="Cobol, DB2"/>
    <s v="West Usage"/>
    <s v="Ruben Rodriguez "/>
    <s v="Muawiah Qaimari"/>
    <x v="7"/>
    <s v="Daljeet Arora"/>
    <x v="9"/>
    <s v="Aug-22"/>
    <x v="0"/>
    <n v="20"/>
    <m/>
    <m/>
    <m/>
    <m/>
    <m/>
    <m/>
    <m/>
    <m/>
    <m/>
    <m/>
    <n v="10"/>
    <n v="10"/>
    <m/>
    <m/>
    <m/>
    <m/>
    <m/>
    <m/>
    <m/>
    <m/>
    <m/>
    <m/>
    <m/>
    <m/>
    <m/>
    <m/>
    <m/>
    <m/>
  </r>
  <r>
    <s v="Sustenance"/>
    <x v="1"/>
    <m/>
    <s v="Syncsort Upgrade from v2.1.9 to v3.1.4"/>
    <s v="TPB-ESP"/>
    <m/>
    <x v="1"/>
    <s v="Cobol, DB2"/>
    <s v="West Usage"/>
    <s v="Ruben Rodriguez "/>
    <s v="Muawiah Qaimari"/>
    <x v="7"/>
    <s v="Daljeet Arora"/>
    <x v="9"/>
    <s v="Aug-22"/>
    <x v="0"/>
    <n v="20"/>
    <m/>
    <m/>
    <m/>
    <m/>
    <m/>
    <m/>
    <m/>
    <m/>
    <m/>
    <m/>
    <n v="10"/>
    <n v="10"/>
    <m/>
    <m/>
    <m/>
    <m/>
    <m/>
    <m/>
    <m/>
    <m/>
    <m/>
    <m/>
    <m/>
    <m/>
    <m/>
    <m/>
    <m/>
    <m/>
  </r>
  <r>
    <s v="Sustenance"/>
    <x v="1"/>
    <m/>
    <s v="Syncsort Upgrade from v2.1.9 to v3.1.4"/>
    <s v="TPB-TPDE"/>
    <m/>
    <x v="1"/>
    <s v="Cobol, IMS-DB, Assembler"/>
    <s v="West Usage"/>
    <s v="Ruben Rodriguez "/>
    <s v="Muawiah Qaimari"/>
    <x v="7"/>
    <s v="Daljeet Arora"/>
    <x v="9"/>
    <s v="Aug-22"/>
    <x v="0"/>
    <n v="20"/>
    <m/>
    <m/>
    <m/>
    <m/>
    <m/>
    <m/>
    <m/>
    <m/>
    <m/>
    <m/>
    <n v="10"/>
    <n v="10"/>
    <m/>
    <m/>
    <m/>
    <m/>
    <m/>
    <m/>
    <m/>
    <m/>
    <m/>
    <m/>
    <m/>
    <m/>
    <m/>
    <m/>
    <m/>
    <m/>
  </r>
  <r>
    <s v="Sustenance"/>
    <x v="1"/>
    <m/>
    <s v="Syncsort Upgrade from v2.1.9 to v3.1.4"/>
    <s v="Data Services"/>
    <m/>
    <x v="1"/>
    <s v="Cobol, DB2"/>
    <s v="West Usage"/>
    <s v="Ruben Rodriguez "/>
    <s v="Muawiah Qaimari"/>
    <x v="7"/>
    <s v="Daljeet Arora"/>
    <x v="9"/>
    <s v="Aug-22"/>
    <x v="0"/>
    <n v="20"/>
    <m/>
    <m/>
    <m/>
    <m/>
    <m/>
    <m/>
    <m/>
    <m/>
    <m/>
    <m/>
    <n v="10"/>
    <n v="10"/>
    <m/>
    <m/>
    <m/>
    <m/>
    <m/>
    <m/>
    <m/>
    <m/>
    <m/>
    <m/>
    <m/>
    <m/>
    <m/>
    <m/>
    <m/>
    <m/>
  </r>
  <r>
    <s v="Sustenance"/>
    <x v="1"/>
    <m/>
    <s v="Syncsort Upgrade from v2.1.9 to v3.1.4"/>
    <s v="MC"/>
    <m/>
    <x v="1"/>
    <s v="Cobol, DB2"/>
    <s v="West Usage"/>
    <s v="Ruben Rodriguez "/>
    <s v="Muawiah Qaimari"/>
    <x v="7"/>
    <s v="Daljeet Arora"/>
    <x v="9"/>
    <s v="Aug-22"/>
    <x v="0"/>
    <n v="20"/>
    <m/>
    <m/>
    <m/>
    <m/>
    <m/>
    <m/>
    <m/>
    <m/>
    <m/>
    <m/>
    <n v="10"/>
    <n v="10"/>
    <m/>
    <m/>
    <m/>
    <m/>
    <m/>
    <m/>
    <m/>
    <m/>
    <m/>
    <m/>
    <m/>
    <m/>
    <m/>
    <m/>
    <m/>
    <m/>
  </r>
  <r>
    <s v="Sustenance"/>
    <x v="1"/>
    <m/>
    <s v="Syncsort Upgrade from v2.1.9 to v3.1.4"/>
    <s v="ICBSWI"/>
    <m/>
    <x v="1"/>
    <s v="Cobol, DB2"/>
    <s v="West Usage"/>
    <s v="Ruben Rodriguez "/>
    <s v="Muawiah Qaimari"/>
    <x v="7"/>
    <s v="Daljeet Arora"/>
    <x v="9"/>
    <s v="Aug-22"/>
    <x v="0"/>
    <n v="20"/>
    <m/>
    <m/>
    <m/>
    <m/>
    <m/>
    <m/>
    <m/>
    <m/>
    <m/>
    <m/>
    <n v="10"/>
    <n v="10"/>
    <m/>
    <m/>
    <m/>
    <m/>
    <m/>
    <m/>
    <m/>
    <m/>
    <m/>
    <m/>
    <m/>
    <m/>
    <m/>
    <m/>
    <m/>
    <m/>
  </r>
  <r>
    <s v="Sustenance"/>
    <x v="1"/>
    <m/>
    <s v="Syncsort Upgrade from v2.1.9 to v3.1.4"/>
    <s v="UWFE"/>
    <m/>
    <x v="1"/>
    <s v="Cobol, DB2"/>
    <s v="West Usage"/>
    <s v="Ruben Rodriguez "/>
    <s v="Muawiah Qaimari"/>
    <x v="7"/>
    <s v="Daljeet Arora"/>
    <x v="9"/>
    <s v="Aug-22"/>
    <x v="0"/>
    <n v="20"/>
    <m/>
    <m/>
    <m/>
    <m/>
    <m/>
    <m/>
    <m/>
    <m/>
    <m/>
    <m/>
    <n v="10"/>
    <n v="10"/>
    <m/>
    <m/>
    <m/>
    <m/>
    <m/>
    <m/>
    <m/>
    <m/>
    <m/>
    <m/>
    <m/>
    <m/>
    <m/>
    <m/>
    <m/>
    <m/>
  </r>
  <r>
    <s v="Enhancement"/>
    <x v="0"/>
    <m/>
    <s v="PID308259b Phase 4 - CALNET4 Migration Execution"/>
    <s v="Data Services"/>
    <m/>
    <x v="1"/>
    <s v="Cobol, DB2"/>
    <s v="West Usage"/>
    <s v="Ruben Rodriguez "/>
    <s v="Muawiah Qaimari"/>
    <x v="7"/>
    <s v="Daljeet Arora"/>
    <x v="9"/>
    <s v="Aug-22"/>
    <x v="0"/>
    <n v="535"/>
    <m/>
    <m/>
    <m/>
    <m/>
    <m/>
    <m/>
    <m/>
    <m/>
    <m/>
    <m/>
    <n v="50"/>
    <n v="30"/>
    <m/>
    <m/>
    <m/>
    <m/>
    <m/>
    <m/>
    <m/>
    <m/>
    <m/>
    <m/>
    <m/>
    <m/>
    <m/>
    <m/>
    <m/>
    <m/>
  </r>
  <r>
    <s v="Enhancement"/>
    <x v="0"/>
    <m/>
    <s v="PID308259b Phase 4 - CALNET4 Migration Execution"/>
    <s v="US"/>
    <m/>
    <x v="1"/>
    <s v="Cobol, IMS-DB, Assembler"/>
    <s v="West Usage"/>
    <s v="Ruben Rodriguez "/>
    <s v="Muawiah Qaimari"/>
    <x v="7"/>
    <s v="Daljeet Arora"/>
    <x v="9"/>
    <s v="Aug-22"/>
    <x v="0"/>
    <n v="185"/>
    <m/>
    <m/>
    <m/>
    <m/>
    <m/>
    <m/>
    <m/>
    <m/>
    <m/>
    <m/>
    <n v="20"/>
    <n v="15"/>
    <m/>
    <m/>
    <m/>
    <m/>
    <m/>
    <m/>
    <m/>
    <m/>
    <m/>
    <m/>
    <m/>
    <m/>
    <m/>
    <m/>
    <m/>
    <m/>
  </r>
  <r>
    <s v="Enhancement"/>
    <x v="0"/>
    <m/>
    <s v="PID308259b Phase 4 - CALNET4 Migration Execution"/>
    <s v="MP"/>
    <m/>
    <x v="1"/>
    <s v="Cobol, DB2"/>
    <s v="West Usage"/>
    <s v="Ruben Rodriguez "/>
    <s v="Muawiah Qaimari"/>
    <x v="7"/>
    <s v="Daljeet Arora"/>
    <x v="9"/>
    <s v="Aug-22"/>
    <x v="0"/>
    <n v="185"/>
    <m/>
    <m/>
    <m/>
    <m/>
    <m/>
    <m/>
    <m/>
    <m/>
    <m/>
    <m/>
    <n v="20"/>
    <n v="15"/>
    <m/>
    <m/>
    <m/>
    <m/>
    <m/>
    <m/>
    <m/>
    <m/>
    <m/>
    <m/>
    <m/>
    <m/>
    <m/>
    <m/>
    <m/>
    <m/>
  </r>
  <r>
    <s v="Enhancement"/>
    <x v="0"/>
    <n v="1"/>
    <s v="PID308259b Phase 5 - CALNET4 Migration Execution"/>
    <s v="Data Services"/>
    <m/>
    <x v="1"/>
    <s v="Cobol, DB2"/>
    <s v="West Usage"/>
    <s v="Ruben Rodriguez "/>
    <s v="Muawiah Qaimari"/>
    <x v="7"/>
    <s v="Daljeet Arora"/>
    <x v="1"/>
    <s v="Dec-22"/>
    <x v="0"/>
    <n v="535"/>
    <m/>
    <m/>
    <m/>
    <m/>
    <m/>
    <m/>
    <m/>
    <m/>
    <m/>
    <m/>
    <m/>
    <n v="15"/>
    <n v="90"/>
    <n v="120"/>
    <n v="45"/>
    <n v="30"/>
    <m/>
    <m/>
    <m/>
    <m/>
    <m/>
    <m/>
    <m/>
    <m/>
    <m/>
    <m/>
    <m/>
    <m/>
  </r>
  <r>
    <s v="Enhancement"/>
    <x v="0"/>
    <n v="1"/>
    <s v="PID308259b Phase 5 - CALNET4 Migration Execution"/>
    <s v="US"/>
    <m/>
    <x v="1"/>
    <s v="Cobol, IMS-DB, Assembler"/>
    <s v="West Usage"/>
    <s v="Ruben Rodriguez "/>
    <s v="Muawiah Qaimari"/>
    <x v="7"/>
    <s v="Daljeet Arora"/>
    <x v="1"/>
    <s v="Dec-22"/>
    <x v="0"/>
    <n v="185"/>
    <m/>
    <m/>
    <m/>
    <m/>
    <m/>
    <m/>
    <m/>
    <m/>
    <m/>
    <m/>
    <m/>
    <n v="5"/>
    <n v="30"/>
    <n v="50"/>
    <n v="30"/>
    <n v="40"/>
    <m/>
    <m/>
    <m/>
    <m/>
    <m/>
    <m/>
    <m/>
    <m/>
    <m/>
    <m/>
    <m/>
    <m/>
  </r>
  <r>
    <s v="Enhancement"/>
    <x v="0"/>
    <n v="1"/>
    <s v="PID308259b Phase 5 - CALNET4 Migration Execution"/>
    <s v="MP"/>
    <m/>
    <x v="1"/>
    <s v="Cobol, DB2"/>
    <s v="West Usage"/>
    <s v="Ruben Rodriguez "/>
    <s v="Muawiah Qaimari"/>
    <x v="7"/>
    <s v="Daljeet Arora"/>
    <x v="1"/>
    <s v="Dec-22"/>
    <x v="0"/>
    <n v="185"/>
    <m/>
    <m/>
    <m/>
    <m/>
    <m/>
    <m/>
    <m/>
    <m/>
    <m/>
    <m/>
    <m/>
    <n v="5"/>
    <n v="30"/>
    <n v="50"/>
    <n v="30"/>
    <n v="40"/>
    <m/>
    <m/>
    <m/>
    <m/>
    <m/>
    <m/>
    <m/>
    <m/>
    <m/>
    <m/>
    <m/>
    <m/>
  </r>
  <r>
    <s v="Enhancement"/>
    <x v="0"/>
    <m/>
    <s v="PID 401674 - Interfaces Modernization - BDS"/>
    <s v="Data Services"/>
    <m/>
    <x v="1"/>
    <s v="Cobol, DB2"/>
    <s v="West Usage"/>
    <s v="Ruben Rodriguez "/>
    <s v="Muawiah Qaimari"/>
    <x v="7"/>
    <s v="Daljeet Arora"/>
    <x v="4"/>
    <s v="Jul-22"/>
    <x v="0"/>
    <n v="95"/>
    <m/>
    <m/>
    <m/>
    <m/>
    <m/>
    <m/>
    <m/>
    <m/>
    <m/>
    <m/>
    <n v="18"/>
    <m/>
    <m/>
    <m/>
    <m/>
    <m/>
    <m/>
    <m/>
    <m/>
    <m/>
    <m/>
    <m/>
    <m/>
    <m/>
    <m/>
    <m/>
    <m/>
    <m/>
  </r>
  <r>
    <s v="Enhancement"/>
    <x v="0"/>
    <n v="1"/>
    <s v="PID 400176 - Replace Everest CX0447"/>
    <s v="Data Services"/>
    <m/>
    <x v="1"/>
    <s v="Cobol, DB2"/>
    <s v="West Usage"/>
    <s v="Ruben Rodriguez "/>
    <s v="Muawiah Qaimari"/>
    <x v="7"/>
    <s v="Daljeet Arora"/>
    <x v="12"/>
    <s v="Oct-22"/>
    <x v="0"/>
    <n v="60"/>
    <m/>
    <m/>
    <m/>
    <m/>
    <m/>
    <m/>
    <m/>
    <m/>
    <m/>
    <m/>
    <n v="5"/>
    <n v="5"/>
    <n v="10"/>
    <n v="10"/>
    <m/>
    <m/>
    <m/>
    <m/>
    <m/>
    <m/>
    <m/>
    <m/>
    <m/>
    <m/>
    <m/>
    <m/>
    <m/>
    <m/>
  </r>
  <r>
    <s v="Enhancement"/>
    <x v="0"/>
    <n v="1"/>
    <s v="PID 411900 -- EOSL Secure Data Upgrade to z Protect"/>
    <s v="Data Services"/>
    <m/>
    <x v="1"/>
    <s v="Cobol, DB2"/>
    <s v="West Usage"/>
    <s v="Ruben Rodriguez "/>
    <s v="Muawiah Qaimari"/>
    <x v="7"/>
    <s v="Daljeet Arora"/>
    <x v="2"/>
    <s v="Feb-23"/>
    <x v="0"/>
    <n v="1118"/>
    <m/>
    <m/>
    <m/>
    <m/>
    <m/>
    <m/>
    <m/>
    <m/>
    <m/>
    <n v="120"/>
    <n v="120"/>
    <n v="150"/>
    <n v="150"/>
    <n v="120"/>
    <n v="60"/>
    <n v="80"/>
    <n v="180"/>
    <n v="50"/>
    <m/>
    <m/>
    <m/>
    <m/>
    <m/>
    <m/>
    <m/>
    <m/>
    <m/>
    <m/>
  </r>
  <r>
    <s v="Enhancement"/>
    <x v="0"/>
    <n v="1"/>
    <s v="PID-413154 CA 209/350 NPA Relief Project"/>
    <s v="Data Services"/>
    <m/>
    <x v="1"/>
    <s v="Cobol, DB2"/>
    <s v="West Usage"/>
    <s v="Ruben Rodriguez "/>
    <s v="Muawiah Qaimari"/>
    <x v="7"/>
    <s v="Daljeet Arora"/>
    <x v="12"/>
    <s v="Oct-22"/>
    <x v="0"/>
    <n v="180"/>
    <m/>
    <m/>
    <m/>
    <m/>
    <m/>
    <m/>
    <m/>
    <m/>
    <m/>
    <m/>
    <n v="5"/>
    <n v="15"/>
    <n v="20"/>
    <n v="10"/>
    <n v="20"/>
    <n v="10"/>
    <m/>
    <m/>
    <m/>
    <m/>
    <m/>
    <m/>
    <m/>
    <m/>
    <m/>
    <m/>
    <m/>
    <m/>
  </r>
  <r>
    <s v="Enhancement"/>
    <x v="0"/>
    <n v="1"/>
    <s v="PID-413154 CA 209/350 NPA Relief Project"/>
    <s v="UP"/>
    <m/>
    <x v="1"/>
    <s v="Cobol, IMS-DB, Assembler"/>
    <s v="West Usage"/>
    <s v="Ruben Rodriguez "/>
    <s v="Muawiah Qaimari"/>
    <x v="7"/>
    <s v="Daljeet Arora"/>
    <x v="12"/>
    <s v="Oct-22"/>
    <x v="0"/>
    <n v="70"/>
    <m/>
    <m/>
    <m/>
    <m/>
    <m/>
    <m/>
    <m/>
    <m/>
    <m/>
    <m/>
    <n v="10"/>
    <n v="10"/>
    <n v="30"/>
    <n v="30"/>
    <m/>
    <m/>
    <m/>
    <m/>
    <m/>
    <m/>
    <m/>
    <m/>
    <m/>
    <m/>
    <m/>
    <m/>
    <m/>
    <m/>
  </r>
  <r>
    <s v="Sustenance"/>
    <x v="3"/>
    <n v="1"/>
    <s v="MWR #2001946 - Retire ARG: PBD-PB"/>
    <s v="ARG: PBD-PB"/>
    <m/>
    <x v="1"/>
    <s v="Cobol, DB2"/>
    <s v="West Usage"/>
    <s v="Ruben Rodriguez "/>
    <s v="Muawiah Qaimari"/>
    <x v="7"/>
    <s v="Daljeet Arora"/>
    <x v="10"/>
    <s v="Nov-23"/>
    <x v="0"/>
    <n v="1042"/>
    <m/>
    <m/>
    <m/>
    <m/>
    <m/>
    <m/>
    <m/>
    <m/>
    <m/>
    <m/>
    <m/>
    <m/>
    <m/>
    <m/>
    <m/>
    <m/>
    <n v="42"/>
    <n v="150"/>
    <n v="70"/>
    <m/>
    <m/>
    <n v="150"/>
    <n v="150"/>
    <n v="150"/>
    <n v="90"/>
    <n v="90"/>
    <n v="60"/>
    <n v="60"/>
  </r>
  <r>
    <s v="Sustenance"/>
    <x v="3"/>
    <n v="1"/>
    <s v="MWR #2001944 - Retire ARG: MCI-PB"/>
    <s v="ARG: MCI-PB"/>
    <m/>
    <x v="1"/>
    <s v="Cobol, DB2"/>
    <s v="West Usage"/>
    <s v="Ruben Rodriguez "/>
    <s v="Muawiah Qaimari"/>
    <x v="7"/>
    <s v="Daljeet Arora"/>
    <x v="10"/>
    <s v="Nov-23"/>
    <x v="0"/>
    <n v="1924"/>
    <m/>
    <m/>
    <m/>
    <m/>
    <m/>
    <m/>
    <m/>
    <m/>
    <m/>
    <m/>
    <m/>
    <m/>
    <m/>
    <m/>
    <m/>
    <m/>
    <n v="120"/>
    <n v="150"/>
    <n v="70"/>
    <m/>
    <m/>
    <n v="150"/>
    <n v="200"/>
    <n v="200"/>
    <n v="200"/>
    <n v="200"/>
    <n v="200"/>
    <n v="150"/>
  </r>
  <r>
    <s v="Sustenance"/>
    <x v="4"/>
    <n v="10"/>
    <s v="RD work for West Usage suite if applications (RD0520 Rate change, RD0453 Carrier add/remove, RD0553 CLECL/ILEC add/update/Remove, RD1145 add new POE codes,  RD0352 MATRIX scheduler update/PROC or CTC components add or update, Runbook add or update, Data set update, Configuration file update)"/>
    <s v="GRP-West Usage"/>
    <m/>
    <x v="1"/>
    <s v="Cobol, DB2"/>
    <s v="West Usage"/>
    <s v="Ruben Rodriguez "/>
    <s v="Muawiah Qaimari"/>
    <x v="7"/>
    <s v="Daljeet Arora"/>
    <x v="0"/>
    <s v="Ongoing"/>
    <x v="0"/>
    <m/>
    <m/>
    <m/>
    <m/>
    <m/>
    <m/>
    <m/>
    <m/>
    <m/>
    <m/>
    <m/>
    <m/>
    <m/>
    <m/>
    <m/>
    <n v="60"/>
    <n v="40"/>
    <n v="58"/>
    <n v="58"/>
    <n v="58"/>
    <n v="58"/>
    <n v="58"/>
    <n v="58"/>
    <n v="58"/>
    <n v="58"/>
    <n v="58"/>
    <n v="58"/>
    <n v="58"/>
    <n v="58"/>
  </r>
  <r>
    <s v="Enhancement"/>
    <x v="0"/>
    <n v="6"/>
    <s v="493440, 324811, CR 809387, FB Late Impact, DCC MOV 8711 Tech Refresh TLG"/>
    <s v="CRIS CASH"/>
    <s v="Requirement/Connectivity Issue with downstream application."/>
    <x v="1"/>
    <s v="Assembler"/>
    <s v="SW-CRIS"/>
    <s v="Ruben Rodriguez "/>
    <s v="Muawiah Qaimari"/>
    <x v="3"/>
    <s v="Daljeet Arora"/>
    <x v="18"/>
    <s v="Jun-23"/>
    <x v="0"/>
    <n v="240"/>
    <m/>
    <m/>
    <m/>
    <m/>
    <m/>
    <m/>
    <m/>
    <m/>
    <m/>
    <m/>
    <m/>
    <m/>
    <m/>
    <m/>
    <n v="40"/>
    <n v="35"/>
    <n v="40"/>
    <n v="40"/>
    <n v="40"/>
    <n v="40"/>
    <n v="40"/>
    <n v="40"/>
    <m/>
    <m/>
    <m/>
    <m/>
    <m/>
    <m/>
  </r>
  <r>
    <s v="Enhancement"/>
    <x v="0"/>
    <m/>
    <s v="493546 - CALNET 4 migration phase 6"/>
    <s v="C/CA"/>
    <s v="On Track"/>
    <x v="1"/>
    <s v="Cobol, DB2"/>
    <s v="JW"/>
    <s v="Ruben Rodriguez "/>
    <s v="Muawiah Qaimari"/>
    <x v="5"/>
    <s v="Tarun Raghuwanshi"/>
    <x v="14"/>
    <s v="Apr-23"/>
    <x v="0"/>
    <n v="60"/>
    <m/>
    <m/>
    <m/>
    <m/>
    <m/>
    <m/>
    <m/>
    <m/>
    <m/>
    <m/>
    <m/>
    <m/>
    <m/>
    <m/>
    <m/>
    <m/>
    <m/>
    <n v="20"/>
    <n v="40"/>
    <m/>
    <m/>
    <m/>
    <m/>
    <m/>
    <m/>
    <m/>
    <m/>
    <m/>
  </r>
  <r>
    <s v="Enhancement"/>
    <x v="0"/>
    <m/>
    <s v="503220 - Billing SaaS Globys - Phase 2"/>
    <s v="C/CA"/>
    <m/>
    <x v="1"/>
    <s v="Cobol, DB2"/>
    <s v="JW"/>
    <s v="Ruben Rodriguez "/>
    <s v="Muawiah Qaimari"/>
    <x v="5"/>
    <s v="Tarun Raghuwanshi"/>
    <x v="10"/>
    <s v="Nov-23"/>
    <x v="0"/>
    <n v="520"/>
    <m/>
    <m/>
    <m/>
    <m/>
    <m/>
    <m/>
    <m/>
    <m/>
    <m/>
    <m/>
    <m/>
    <m/>
    <m/>
    <m/>
    <m/>
    <m/>
    <m/>
    <m/>
    <m/>
    <m/>
    <n v="50"/>
    <n v="100"/>
    <n v="100"/>
    <n v="100"/>
    <n v="100"/>
    <n v="50"/>
    <n v="20"/>
    <m/>
  </r>
  <r>
    <s v="Sustenance"/>
    <x v="5"/>
    <n v="3"/>
    <s v="Job Abends, Production Issues (For ex. Pack reject, NDM failure, Missing files, Bad file received)"/>
    <s v="GRP-MW Usage"/>
    <m/>
    <x v="1"/>
    <s v="Cobol"/>
    <s v="MW Usage"/>
    <s v="Ruben Rodriguez "/>
    <s v="Muawiah Qaimari"/>
    <x v="7"/>
    <s v="Daljeet Arora"/>
    <x v="0"/>
    <s v="Ongoing"/>
    <x v="0"/>
    <m/>
    <m/>
    <m/>
    <m/>
    <m/>
    <m/>
    <m/>
    <m/>
    <m/>
    <m/>
    <m/>
    <n v="680"/>
    <n v="680"/>
    <n v="680"/>
    <n v="516"/>
    <n v="86"/>
    <n v="86"/>
    <n v="30"/>
    <n v="30"/>
    <n v="30"/>
    <n v="30"/>
    <n v="30"/>
    <n v="30"/>
    <n v="30"/>
    <n v="30"/>
    <n v="30"/>
    <n v="30"/>
    <n v="30"/>
    <n v="30"/>
  </r>
  <r>
    <s v="Sustenance"/>
    <x v="4"/>
    <m/>
    <s v="RD0087_CR-2207-0272"/>
    <s v="CAMPS"/>
    <m/>
    <x v="1"/>
    <s v="Cobol, IMS-DB"/>
    <s v="MW Usage"/>
    <s v="Ruben Rodriguez "/>
    <s v="Muawiah Qaimari"/>
    <x v="7"/>
    <s v="Daljeet Arora"/>
    <x v="4"/>
    <s v="Jul-22"/>
    <x v="0"/>
    <n v="35"/>
    <m/>
    <m/>
    <m/>
    <m/>
    <m/>
    <m/>
    <m/>
    <m/>
    <m/>
    <m/>
    <n v="35"/>
    <m/>
    <m/>
    <m/>
    <m/>
    <m/>
    <m/>
    <m/>
    <m/>
    <m/>
    <m/>
    <m/>
    <m/>
    <m/>
    <m/>
    <m/>
    <m/>
    <m/>
  </r>
  <r>
    <s v="Sustenance"/>
    <x v="4"/>
    <m/>
    <s v="RD0067_CR-2207-0242"/>
    <s v="CAMPS"/>
    <m/>
    <x v="1"/>
    <s v="Cobol, IMS-DB"/>
    <s v="MW Usage"/>
    <s v="Ruben Rodriguez "/>
    <s v="Muawiah Qaimari"/>
    <x v="7"/>
    <s v="Daljeet Arora"/>
    <x v="9"/>
    <s v="Aug-22"/>
    <x v="0"/>
    <n v="40"/>
    <m/>
    <m/>
    <m/>
    <m/>
    <m/>
    <m/>
    <m/>
    <m/>
    <m/>
    <m/>
    <n v="10"/>
    <n v="30"/>
    <m/>
    <m/>
    <m/>
    <m/>
    <m/>
    <m/>
    <m/>
    <m/>
    <m/>
    <m/>
    <m/>
    <m/>
    <m/>
    <m/>
    <m/>
    <m/>
  </r>
  <r>
    <s v="Sustenance"/>
    <x v="1"/>
    <m/>
    <s v="Syncsort Upgrade from v2.1.9 to v3.1.4"/>
    <s v="CAMPS"/>
    <m/>
    <x v="1"/>
    <s v="Cobol, IMS-DB"/>
    <s v="MW Usage"/>
    <s v="Ruben Rodriguez "/>
    <s v="Muawiah Qaimari"/>
    <x v="7"/>
    <s v="Daljeet Arora"/>
    <x v="9"/>
    <s v="Aug-22"/>
    <x v="0"/>
    <n v="15"/>
    <m/>
    <m/>
    <m/>
    <m/>
    <m/>
    <m/>
    <m/>
    <m/>
    <m/>
    <m/>
    <m/>
    <n v="15"/>
    <m/>
    <m/>
    <m/>
    <m/>
    <m/>
    <m/>
    <m/>
    <m/>
    <m/>
    <m/>
    <m/>
    <m/>
    <m/>
    <m/>
    <m/>
    <m/>
  </r>
  <r>
    <s v="Enhancement"/>
    <x v="0"/>
    <m/>
    <s v="PID 411071 IL NPA 309 overlay with NPA 861 NPA Relief"/>
    <s v="CAMPS"/>
    <m/>
    <x v="1"/>
    <s v="Cobol, IMS-DB"/>
    <s v="MW Usage"/>
    <s v="Ruben Rodriguez "/>
    <s v="Muawiah Qaimari"/>
    <x v="7"/>
    <s v="Daljeet Arora"/>
    <x v="5"/>
    <s v="Nov-22"/>
    <x v="0"/>
    <n v="530"/>
    <m/>
    <m/>
    <m/>
    <m/>
    <m/>
    <m/>
    <m/>
    <m/>
    <m/>
    <m/>
    <n v="90"/>
    <n v="90"/>
    <n v="90"/>
    <n v="90"/>
    <n v="30"/>
    <m/>
    <m/>
    <m/>
    <m/>
    <m/>
    <m/>
    <m/>
    <m/>
    <m/>
    <m/>
    <m/>
    <m/>
    <m/>
  </r>
  <r>
    <s v="Enhancement"/>
    <x v="0"/>
    <m/>
    <s v="PID 411071 IL NPA 309 overlay with NPA 861 NPA Relief"/>
    <s v="CLYDE"/>
    <m/>
    <x v="1"/>
    <s v="Cobol, IMS-DB"/>
    <s v="MW Usage"/>
    <s v="Ruben Rodriguez "/>
    <s v="Muawiah Qaimari"/>
    <x v="7"/>
    <s v="Daljeet Arora"/>
    <x v="5"/>
    <s v="Nov-22"/>
    <x v="0"/>
    <n v="205"/>
    <m/>
    <m/>
    <m/>
    <m/>
    <m/>
    <m/>
    <m/>
    <m/>
    <m/>
    <m/>
    <n v="20"/>
    <n v="40"/>
    <n v="40"/>
    <n v="40"/>
    <n v="20"/>
    <m/>
    <m/>
    <m/>
    <m/>
    <m/>
    <m/>
    <m/>
    <m/>
    <m/>
    <m/>
    <m/>
    <m/>
    <m/>
  </r>
  <r>
    <s v="Enhancement"/>
    <x v="0"/>
    <m/>
    <s v="PID 411071 IL NPA 309 overlay with NPA 861 NPA Relief"/>
    <s v="LOCAL FICHE"/>
    <m/>
    <x v="1"/>
    <s v="Cobol, DB2"/>
    <s v="MW Usage"/>
    <s v="Ruben Rodriguez "/>
    <s v="Muawiah Qaimari"/>
    <x v="7"/>
    <s v="Daljeet Arora"/>
    <x v="5"/>
    <s v="Nov-22"/>
    <x v="0"/>
    <n v="120"/>
    <m/>
    <m/>
    <m/>
    <m/>
    <m/>
    <m/>
    <m/>
    <m/>
    <m/>
    <m/>
    <n v="10"/>
    <n v="20"/>
    <n v="30"/>
    <n v="30"/>
    <n v="10"/>
    <m/>
    <m/>
    <m/>
    <m/>
    <m/>
    <m/>
    <m/>
    <m/>
    <m/>
    <m/>
    <m/>
    <m/>
    <m/>
  </r>
  <r>
    <s v="Enhancement"/>
    <x v="0"/>
    <m/>
    <s v="PID – 401127a -- EOSL Finish U2L Migration 2206 2208 2210 Rel"/>
    <s v="CLYDE"/>
    <m/>
    <x v="1"/>
    <s v="Cobol, IMS-DB"/>
    <s v="MW Usage"/>
    <s v="Ruben Rodriguez "/>
    <s v="Muawiah Qaimari"/>
    <x v="7"/>
    <s v="Daljeet Arora"/>
    <x v="12"/>
    <s v="Oct-22"/>
    <x v="0"/>
    <m/>
    <m/>
    <m/>
    <m/>
    <m/>
    <m/>
    <m/>
    <m/>
    <m/>
    <m/>
    <m/>
    <m/>
    <m/>
    <m/>
    <m/>
    <m/>
    <m/>
    <m/>
    <m/>
    <m/>
    <m/>
    <m/>
    <m/>
    <m/>
    <m/>
    <m/>
    <m/>
    <m/>
    <m/>
  </r>
  <r>
    <s v="Enhancement"/>
    <x v="0"/>
    <m/>
    <s v="PID 401587k CPE biller retirement PI 3"/>
    <s v="CLYDE"/>
    <m/>
    <x v="1"/>
    <s v="Cobol, IMS-DB"/>
    <s v="MW Usage"/>
    <s v="Ruben Rodriguez "/>
    <s v="Muawiah Qaimari"/>
    <x v="7"/>
    <s v="Daljeet Arora"/>
    <x v="12"/>
    <s v="Oct-22"/>
    <x v="0"/>
    <n v="230"/>
    <m/>
    <m/>
    <m/>
    <m/>
    <m/>
    <m/>
    <m/>
    <m/>
    <m/>
    <m/>
    <n v="30"/>
    <n v="45"/>
    <n v="45"/>
    <n v="45"/>
    <m/>
    <m/>
    <m/>
    <m/>
    <m/>
    <m/>
    <m/>
    <m/>
    <m/>
    <m/>
    <m/>
    <m/>
    <m/>
    <m/>
  </r>
  <r>
    <s v="Enhancement"/>
    <x v="0"/>
    <m/>
    <s v="PID 412205 -- OH NPA 513 overlay with new NPA 283"/>
    <s v="CAMPS"/>
    <m/>
    <x v="1"/>
    <s v="Cobol, IMS-DB"/>
    <s v="MW Usage"/>
    <s v="Ruben Rodriguez "/>
    <s v="Muawiah Qaimari"/>
    <x v="7"/>
    <s v="Daljeet Arora"/>
    <x v="2"/>
    <s v="Feb-23"/>
    <x v="0"/>
    <n v="430"/>
    <m/>
    <m/>
    <m/>
    <m/>
    <m/>
    <m/>
    <m/>
    <m/>
    <m/>
    <m/>
    <m/>
    <m/>
    <m/>
    <m/>
    <n v="50"/>
    <n v="150"/>
    <n v="100"/>
    <n v="80"/>
    <m/>
    <m/>
    <m/>
    <m/>
    <m/>
    <m/>
    <m/>
    <m/>
    <m/>
    <m/>
  </r>
  <r>
    <s v="Enhancement"/>
    <x v="0"/>
    <m/>
    <s v="PID 412205 -- OH NPA 513 overlay with new NPA 283"/>
    <s v="CLYDE"/>
    <m/>
    <x v="1"/>
    <s v="Cobol, IMS-DB"/>
    <s v="MW Usage"/>
    <s v="Ruben Rodriguez "/>
    <s v="Muawiah Qaimari"/>
    <x v="7"/>
    <s v="Daljeet Arora"/>
    <x v="2"/>
    <s v="Feb-23"/>
    <x v="0"/>
    <n v="205"/>
    <m/>
    <m/>
    <m/>
    <m/>
    <m/>
    <m/>
    <m/>
    <m/>
    <m/>
    <m/>
    <m/>
    <m/>
    <m/>
    <m/>
    <n v="10"/>
    <n v="20"/>
    <n v="80"/>
    <n v="70"/>
    <m/>
    <m/>
    <m/>
    <m/>
    <m/>
    <m/>
    <m/>
    <m/>
    <m/>
    <m/>
  </r>
  <r>
    <s v="Enhancement"/>
    <x v="0"/>
    <m/>
    <s v="PID 412205 -- OH NPA 513 overlay with new NPA 283"/>
    <s v="LOCAL FICHE"/>
    <m/>
    <x v="1"/>
    <s v="Cobol, DB2"/>
    <s v="MW Usage"/>
    <s v="Ruben Rodriguez "/>
    <s v="Muawiah Qaimari"/>
    <x v="7"/>
    <s v="Daljeet Arora"/>
    <x v="2"/>
    <s v="Feb-23"/>
    <x v="0"/>
    <n v="90"/>
    <m/>
    <m/>
    <m/>
    <m/>
    <m/>
    <m/>
    <m/>
    <m/>
    <m/>
    <m/>
    <m/>
    <m/>
    <m/>
    <m/>
    <n v="5"/>
    <n v="5"/>
    <n v="30"/>
    <n v="30"/>
    <m/>
    <m/>
    <m/>
    <m/>
    <m/>
    <m/>
    <m/>
    <m/>
    <m/>
    <m/>
  </r>
  <r>
    <s v="Enhancement"/>
    <x v="0"/>
    <m/>
    <s v="PID 328680a Vista(18205) / VDMS (31310) migration’ project"/>
    <s v="CAMPS"/>
    <m/>
    <x v="1"/>
    <s v="Cobol, IMS-DB"/>
    <s v="MW Usage"/>
    <s v="Ruben Rodriguez "/>
    <s v="Muawiah Qaimari"/>
    <x v="7"/>
    <s v="Daljeet Arora"/>
    <x v="5"/>
    <s v="Nov-22"/>
    <x v="0"/>
    <n v="90"/>
    <m/>
    <m/>
    <m/>
    <m/>
    <m/>
    <m/>
    <m/>
    <m/>
    <m/>
    <m/>
    <m/>
    <m/>
    <m/>
    <m/>
    <n v="20"/>
    <m/>
    <m/>
    <m/>
    <m/>
    <m/>
    <m/>
    <m/>
    <m/>
    <m/>
    <m/>
    <m/>
    <m/>
    <m/>
  </r>
  <r>
    <s v="Sustenance"/>
    <x v="6"/>
    <n v="1"/>
    <s v="User queries,  Interfacing application queries, Production issues, Compliance Activities (SPI Scan/Sticky bit etc.), MOTS update, System Documentation_x000a_Yearly Activity -- DR Exercise, "/>
    <s v="LSB"/>
    <m/>
    <x v="0"/>
    <s v="Power Builder, Sybase"/>
    <s v="MW Usage"/>
    <s v="Ruben Rodriguez "/>
    <s v="Muawiah Qaimari"/>
    <x v="7"/>
    <s v="Daljeet Arora"/>
    <x v="0"/>
    <s v="Ongoing"/>
    <x v="0"/>
    <m/>
    <m/>
    <m/>
    <m/>
    <m/>
    <m/>
    <m/>
    <m/>
    <m/>
    <m/>
    <m/>
    <n v="258"/>
    <n v="258"/>
    <n v="258"/>
    <n v="258"/>
    <n v="172"/>
    <n v="172"/>
    <n v="135"/>
    <n v="135"/>
    <n v="135"/>
    <n v="135"/>
    <n v="135"/>
    <n v="135"/>
    <n v="135"/>
    <n v="135"/>
    <n v="135"/>
    <n v="135"/>
    <n v="135"/>
    <n v="135"/>
  </r>
  <r>
    <s v="Sustenance"/>
    <x v="4"/>
    <n v="1"/>
    <s v="RD work for LSB Application (Monthly LSB data load RD0349 Validation for ACIS,AIRS,CARE,OLI,CMAS,CRIS BP, RD0636 to add or remove user from LSB, RD1055 to perform file scrubs on LBS databases, UNIX data and Mainframe files in the Midwest region, RD0749 Initiates parameter changes to script files, Powerbuilder objects, FTP text files and SQL queries used by the LEC Services Billing_x000a_(LSB) or Primary Carrier Reciprocal Compensating System (PCRCS) platforms. Also used to update FTP address information for_x000a_script or FTP files, RD0352 Update SWMAIL, Connect Direct/NDM, FTP, JCL, Parmlibs, Proc and control members for minor revisions due to parameter_x000a_modifications for space, volume, disposition, etc.; file name changes, scheduling changes and other changes that do not affect the_x000a_process."/>
    <s v="LSB"/>
    <m/>
    <x v="0"/>
    <s v="Power Builder, Sybase"/>
    <s v="MW Usage"/>
    <s v="Ruben Rodriguez "/>
    <s v="Muawiah Qaimari"/>
    <x v="7"/>
    <s v="Daljeet Arora"/>
    <x v="0"/>
    <s v="Ongoing"/>
    <x v="0"/>
    <m/>
    <m/>
    <m/>
    <m/>
    <m/>
    <m/>
    <m/>
    <m/>
    <m/>
    <m/>
    <m/>
    <n v="10"/>
    <n v="10"/>
    <n v="10"/>
    <n v="10"/>
    <n v="15"/>
    <n v="15"/>
    <n v="10"/>
    <n v="10"/>
    <n v="10"/>
    <n v="10"/>
    <n v="10"/>
    <n v="10"/>
    <n v="10"/>
    <n v="10"/>
    <n v="10"/>
    <n v="10"/>
    <n v="10"/>
    <n v="10"/>
  </r>
  <r>
    <s v="Enhancement"/>
    <x v="0"/>
    <m/>
    <s v="PID 328680a DCC RET 8716 - CX0458 - Vista-Mobility"/>
    <s v="LSB"/>
    <m/>
    <x v="0"/>
    <s v="Power Builder, Sybase"/>
    <s v="MW Usage"/>
    <s v="Ruben Rodriguez "/>
    <s v="Muawiah Qaimari"/>
    <x v="7"/>
    <s v="Daljeet Arora"/>
    <x v="5"/>
    <s v="Nov-22"/>
    <x v="0"/>
    <n v="50"/>
    <m/>
    <m/>
    <m/>
    <m/>
    <m/>
    <m/>
    <m/>
    <m/>
    <m/>
    <m/>
    <m/>
    <n v="20"/>
    <n v="30"/>
    <n v="30"/>
    <m/>
    <m/>
    <m/>
    <m/>
    <m/>
    <m/>
    <m/>
    <m/>
    <m/>
    <m/>
    <m/>
    <m/>
    <m/>
    <m/>
  </r>
  <r>
    <s v="Enhancement"/>
    <x v="0"/>
    <m/>
    <s v="PID 405212, DCC MOV 8711 ESP-CARE II"/>
    <s v="LSB"/>
    <m/>
    <x v="0"/>
    <s v="Power Builder, Sybase"/>
    <s v="MW Usage"/>
    <s v="Ruben Rodriguez "/>
    <s v="Muawiah Qaimari"/>
    <x v="7"/>
    <s v="Daljeet Arora"/>
    <x v="4"/>
    <s v="Jul-22"/>
    <x v="0"/>
    <n v="65"/>
    <m/>
    <m/>
    <m/>
    <m/>
    <m/>
    <m/>
    <m/>
    <m/>
    <m/>
    <m/>
    <n v="40"/>
    <m/>
    <m/>
    <m/>
    <m/>
    <m/>
    <m/>
    <m/>
    <m/>
    <m/>
    <m/>
    <m/>
    <m/>
    <m/>
    <m/>
    <m/>
    <m/>
    <m/>
  </r>
  <r>
    <s v="Enhancement"/>
    <x v="0"/>
    <m/>
    <s v="PID 413570 -- CA NPA 707 Overlay with new NPA 369 Project"/>
    <s v="Data Services"/>
    <m/>
    <x v="1"/>
    <s v="Cobol, DB2"/>
    <s v="West Usage"/>
    <s v="Ruben Rodriguez "/>
    <s v="Muawiah Qaimari"/>
    <x v="7"/>
    <s v="Daljeet Arora"/>
    <x v="12"/>
    <s v="Oct-22"/>
    <x v="0"/>
    <n v="80"/>
    <m/>
    <m/>
    <m/>
    <m/>
    <m/>
    <m/>
    <m/>
    <m/>
    <m/>
    <m/>
    <m/>
    <m/>
    <n v="30"/>
    <n v="30"/>
    <n v="20"/>
    <n v="40"/>
    <m/>
    <m/>
    <m/>
    <m/>
    <m/>
    <m/>
    <m/>
    <m/>
    <m/>
    <m/>
    <m/>
    <m/>
  </r>
  <r>
    <s v="Enhancement"/>
    <x v="0"/>
    <m/>
    <s v="PID 413570 -- CA NPA 707 Overlay with new NPA 369 Project"/>
    <s v="UP"/>
    <m/>
    <x v="1"/>
    <s v="Cobol, IMS-DB, Assembler"/>
    <s v="West Usage"/>
    <s v="Ruben Rodriguez "/>
    <s v="Muawiah Qaimari"/>
    <x v="7"/>
    <s v="Daljeet Arora"/>
    <x v="12"/>
    <s v="Oct-22"/>
    <x v="0"/>
    <n v="40"/>
    <m/>
    <m/>
    <m/>
    <m/>
    <m/>
    <m/>
    <m/>
    <m/>
    <m/>
    <m/>
    <m/>
    <m/>
    <n v="25"/>
    <n v="25"/>
    <m/>
    <m/>
    <m/>
    <m/>
    <m/>
    <m/>
    <m/>
    <m/>
    <m/>
    <m/>
    <m/>
    <m/>
    <m/>
    <m/>
  </r>
  <r>
    <s v="Enhancement"/>
    <x v="0"/>
    <n v="1"/>
    <s v="PID 404130a FENAP (MOTS 13478)  Server Migration - Impacts to Data Sources - SBC-W EMI"/>
    <s v="TPB-TPDE"/>
    <m/>
    <x v="1"/>
    <s v="Cobol, IMS-DB, Assembler"/>
    <s v="West Usage"/>
    <s v="Ruben Rodriguez "/>
    <s v="Muawiah Qaimari"/>
    <x v="7"/>
    <s v="Daljeet Arora"/>
    <x v="6"/>
    <s v="Sep-22"/>
    <x v="0"/>
    <n v="90"/>
    <m/>
    <m/>
    <m/>
    <m/>
    <m/>
    <m/>
    <m/>
    <m/>
    <m/>
    <m/>
    <m/>
    <m/>
    <m/>
    <m/>
    <m/>
    <m/>
    <m/>
    <m/>
    <m/>
    <m/>
    <m/>
    <m/>
    <m/>
    <m/>
    <m/>
    <m/>
    <m/>
    <m/>
  </r>
  <r>
    <s v="Enhancement"/>
    <x v="0"/>
    <m/>
    <s v="PID 404130a FENAP (MOTS 13478)  Server Migration - Impacts to Data Sources - SBC-W EMI"/>
    <s v="CAMPS"/>
    <m/>
    <x v="1"/>
    <s v="Cobol, IMS-DB"/>
    <s v="MW Usage"/>
    <s v="Ruben Rodriguez "/>
    <s v="Muawiah Qaimari"/>
    <x v="7"/>
    <s v="Daljeet Arora"/>
    <x v="6"/>
    <s v="Sep-22"/>
    <x v="0"/>
    <n v="90"/>
    <m/>
    <m/>
    <m/>
    <m/>
    <m/>
    <m/>
    <m/>
    <m/>
    <m/>
    <m/>
    <m/>
    <m/>
    <m/>
    <m/>
    <m/>
    <m/>
    <m/>
    <m/>
    <m/>
    <m/>
    <m/>
    <m/>
    <m/>
    <m/>
    <m/>
    <m/>
    <m/>
    <m/>
  </r>
  <r>
    <s v="Enhancement"/>
    <x v="0"/>
    <m/>
    <s v="PMT 501778, PID 403805 -- Treasury Workstation System Upgrade"/>
    <s v="CLYDE"/>
    <m/>
    <x v="1"/>
    <s v="Cobol, IMS-DB"/>
    <s v="MW Usage"/>
    <s v="Ruben Rodriguez "/>
    <s v="Muawiah Qaimari"/>
    <x v="7"/>
    <s v="Daljeet Arora"/>
    <x v="9"/>
    <s v="Aug-22"/>
    <x v="0"/>
    <n v="110"/>
    <m/>
    <m/>
    <m/>
    <m/>
    <m/>
    <m/>
    <m/>
    <m/>
    <m/>
    <m/>
    <m/>
    <n v="60"/>
    <m/>
    <m/>
    <m/>
    <m/>
    <m/>
    <m/>
    <m/>
    <m/>
    <m/>
    <m/>
    <n v="30"/>
    <m/>
    <m/>
    <m/>
    <m/>
    <m/>
  </r>
  <r>
    <s v="Enhancement"/>
    <x v="0"/>
    <m/>
    <s v="PMT 501214, PID 328680a DCC RET 8716 - CX0458 - Vista-Mobility"/>
    <s v="CAMPS"/>
    <m/>
    <x v="1"/>
    <s v="Cobol, IMS-DB"/>
    <s v="MW Usage"/>
    <s v="Ruben Rodriguez "/>
    <s v="Muawiah Qaimari"/>
    <x v="7"/>
    <s v="Daljeet Arora"/>
    <x v="5"/>
    <s v="Nov-22"/>
    <x v="0"/>
    <n v="80"/>
    <m/>
    <m/>
    <m/>
    <m/>
    <m/>
    <m/>
    <m/>
    <m/>
    <m/>
    <m/>
    <m/>
    <m/>
    <m/>
    <m/>
    <n v="10"/>
    <m/>
    <m/>
    <m/>
    <m/>
    <m/>
    <m/>
    <m/>
    <m/>
    <m/>
    <m/>
    <m/>
    <m/>
    <m/>
  </r>
  <r>
    <s v="Enhancement"/>
    <x v="0"/>
    <n v="1"/>
    <s v="PID OOM654 Large Business Collections Platform Modernization"/>
    <s v="LSB"/>
    <m/>
    <x v="0"/>
    <s v="Power Builder, Sybase"/>
    <s v="MW Usage"/>
    <s v="Ruben Rodriguez "/>
    <s v="Muawiah Qaimari"/>
    <x v="7"/>
    <s v="Daljeet Arora"/>
    <x v="8"/>
    <s v="TBD"/>
    <x v="1"/>
    <n v="414"/>
    <m/>
    <m/>
    <m/>
    <m/>
    <m/>
    <m/>
    <m/>
    <m/>
    <m/>
    <m/>
    <m/>
    <m/>
    <m/>
    <m/>
    <m/>
    <m/>
    <m/>
    <m/>
    <m/>
    <m/>
    <m/>
    <m/>
    <m/>
    <m/>
    <m/>
    <m/>
    <m/>
    <m/>
  </r>
  <r>
    <s v="Sustenance"/>
    <x v="2"/>
    <m/>
    <s v="TL-Mgnmt’- Sanjay"/>
    <s v="GRP-West Usage"/>
    <m/>
    <x v="1"/>
    <s v="Cobol, DB2"/>
    <s v="West Usage"/>
    <s v="Ruben Rodriguez "/>
    <s v="Muawiah Qaimari"/>
    <x v="7"/>
    <s v="Daljeet Arora"/>
    <x v="0"/>
    <s v="Ongoing"/>
    <x v="0"/>
    <m/>
    <m/>
    <m/>
    <m/>
    <m/>
    <m/>
    <m/>
    <m/>
    <m/>
    <m/>
    <m/>
    <n v="86"/>
    <n v="86"/>
    <n v="86"/>
    <n v="86"/>
    <n v="86"/>
    <n v="86"/>
    <n v="86"/>
    <n v="86"/>
    <n v="86"/>
    <n v="86"/>
    <n v="86"/>
    <n v="86"/>
    <n v="86"/>
    <n v="86"/>
    <n v="86"/>
    <n v="86"/>
    <n v="86"/>
    <n v="86"/>
  </r>
  <r>
    <s v="Sustenance"/>
    <x v="4"/>
    <n v="3"/>
    <s v="RD work for Midwest Usage suite if applications (RD0336 TPM Activity, RD0050/RD0053/RD0054/RD0056/RD0201/RD0182/RD0189/RD0212 – Rate Change RD0029 – to add/Change a Reseller, Unbundler or Unbundler V to the billing system RD0067 -- to establish a new or disconnect an existing LEC/CLEC/Cellular/Service provider queries outbound job and/or change file options. It can also be used to add a new IB confirmation Report or correct an Existing Report. RD0087 -- to change a LEC, CLEC or cellular customer's data media type from 9-Track to cartridge, High Speed Dial in (FTP) or Connect:Direct. It can also change cartridge to High Speed Dial In (HSD or FTP) or Connect:Direct._x000a_RD0335 -- The B&amp;C agreement with the carrier has been terminated. Discontinue tracking Adjustments, Unbillables and Uncollectibles, as well as preparing monthly PARS for the carrier. _x000a_RD0352 -- Update SWMAIL, Connect Direct/NDM, FTP, JCL, Parmlibs, Proc and control members for minor revisions due to parameter modifications for space, volume, disposition, etc.; file name changes, scheduling changes and other changes that do not affect the process. _x000a_RD0927 -- used to add, change or delete 88-level values, value clauses or minor programming code updates._x000a_)"/>
    <s v="GRP-MW Usage"/>
    <m/>
    <x v="1"/>
    <s v="Cobol"/>
    <s v="MW Usage"/>
    <s v="Ruben Rodriguez "/>
    <s v="Muawiah Qaimari"/>
    <x v="7"/>
    <s v="Daljeet Arora"/>
    <x v="0"/>
    <s v="Ongoing"/>
    <x v="0"/>
    <m/>
    <m/>
    <m/>
    <m/>
    <m/>
    <m/>
    <m/>
    <m/>
    <m/>
    <m/>
    <m/>
    <n v="22"/>
    <n v="22"/>
    <n v="22"/>
    <n v="22"/>
    <n v="85"/>
    <n v="50"/>
    <n v="95"/>
    <n v="95"/>
    <n v="95"/>
    <n v="95"/>
    <n v="95"/>
    <n v="95"/>
    <n v="95"/>
    <n v="95"/>
    <n v="95"/>
    <n v="95"/>
    <n v="95"/>
    <n v="95"/>
  </r>
  <r>
    <s v="Sustenance"/>
    <x v="1"/>
    <m/>
    <s v="SMB 1977043  - LIMBIS migration"/>
    <s v="ASCOT"/>
    <m/>
    <x v="0"/>
    <s v="C++/VC++"/>
    <s v="MR-APPS-PT"/>
    <s v="James Koernig"/>
    <s v="Christine Moretti"/>
    <x v="6"/>
    <s v="Daljeet Arora"/>
    <x v="5"/>
    <s v="Nov-22"/>
    <x v="0"/>
    <n v="70"/>
    <m/>
    <m/>
    <m/>
    <m/>
    <m/>
    <m/>
    <m/>
    <m/>
    <m/>
    <m/>
    <m/>
    <m/>
    <m/>
    <n v="50"/>
    <n v="20"/>
    <m/>
    <m/>
    <m/>
    <m/>
    <m/>
    <m/>
    <m/>
    <m/>
    <m/>
    <m/>
    <m/>
    <m/>
    <m/>
  </r>
  <r>
    <s v="Sustenance"/>
    <x v="1"/>
    <m/>
    <s v="SMB 1978737 CAPM-ADJ - MS Edge"/>
    <s v="CAPM ADJ"/>
    <m/>
    <x v="0"/>
    <s v=".NET"/>
    <s v="MR-APPS-PT"/>
    <s v="James Koernig"/>
    <s v="Christine Moretti"/>
    <x v="6"/>
    <s v="Daljeet Arora"/>
    <x v="9"/>
    <s v="Aug-22"/>
    <x v="0"/>
    <n v="50"/>
    <m/>
    <m/>
    <m/>
    <m/>
    <m/>
    <m/>
    <m/>
    <m/>
    <m/>
    <m/>
    <m/>
    <m/>
    <m/>
    <m/>
    <m/>
    <m/>
    <m/>
    <m/>
    <m/>
    <m/>
    <m/>
    <m/>
    <m/>
    <m/>
    <m/>
    <m/>
    <m/>
    <m/>
  </r>
  <r>
    <s v="Sustenance"/>
    <x v="3"/>
    <m/>
    <s v="MWR 1985164 ELVIS - Customer Update Automation"/>
    <s v="ELVIS"/>
    <m/>
    <x v="0"/>
    <s v=".NET"/>
    <s v="MR-APPS-PT"/>
    <s v="James Koernig"/>
    <s v="Christine Moretti"/>
    <x v="6"/>
    <s v="Daljeet Arora"/>
    <x v="1"/>
    <s v="Dec-22"/>
    <x v="0"/>
    <n v="75"/>
    <m/>
    <m/>
    <m/>
    <m/>
    <m/>
    <m/>
    <m/>
    <m/>
    <m/>
    <m/>
    <m/>
    <m/>
    <m/>
    <m/>
    <n v="50"/>
    <n v="25"/>
    <m/>
    <m/>
    <m/>
    <m/>
    <m/>
    <m/>
    <m/>
    <m/>
    <m/>
    <m/>
    <m/>
    <m/>
  </r>
  <r>
    <s v="Sustenance"/>
    <x v="3"/>
    <m/>
    <s v="MWR 1985078 PEAT - User Administration"/>
    <s v="PEAT"/>
    <m/>
    <x v="0"/>
    <s v="Java, REACT"/>
    <s v="MR-APPS-PT"/>
    <s v="James Koernig"/>
    <s v="Christine Moretti"/>
    <x v="6"/>
    <s v="Daljeet Arora"/>
    <x v="1"/>
    <s v="Dec-22"/>
    <x v="0"/>
    <n v="100"/>
    <m/>
    <m/>
    <m/>
    <m/>
    <m/>
    <m/>
    <m/>
    <m/>
    <m/>
    <m/>
    <m/>
    <m/>
    <m/>
    <m/>
    <n v="50"/>
    <n v="50"/>
    <m/>
    <m/>
    <m/>
    <m/>
    <m/>
    <m/>
    <m/>
    <m/>
    <m/>
    <m/>
    <m/>
    <m/>
  </r>
  <r>
    <s v="Enhancement"/>
    <x v="0"/>
    <m/>
    <s v="CAPM-ADJ - BSS Evolution Payments SAFe Agile Supplier E PID328330se_x000a_"/>
    <s v="CAPM ADJ"/>
    <m/>
    <x v="0"/>
    <s v=".NET"/>
    <s v="MR-APPS-PT"/>
    <s v="James Koernig"/>
    <s v="Christine Moretti"/>
    <x v="6"/>
    <s v="Daljeet Arora"/>
    <x v="6"/>
    <s v="Sep-22"/>
    <x v="0"/>
    <n v="40"/>
    <m/>
    <m/>
    <m/>
    <m/>
    <m/>
    <m/>
    <m/>
    <m/>
    <m/>
    <m/>
    <n v="10"/>
    <n v="10"/>
    <n v="10"/>
    <m/>
    <m/>
    <m/>
    <m/>
    <m/>
    <m/>
    <m/>
    <m/>
    <m/>
    <m/>
    <m/>
    <m/>
    <m/>
    <m/>
    <m/>
  </r>
  <r>
    <s v="Enhancement"/>
    <x v="0"/>
    <m/>
    <s v="501335 / 403840: Phase 2 Legacy Order Blocking"/>
    <s v="ASCOT"/>
    <s v="Completed "/>
    <x v="0"/>
    <s v="C++/VC++"/>
    <s v="MR-APPS-PT"/>
    <s v="James Koernig"/>
    <s v="Christine Moretti"/>
    <x v="6"/>
    <s v="Daljeet Arora"/>
    <x v="17"/>
    <s v="Mar-23"/>
    <x v="0"/>
    <n v="550"/>
    <m/>
    <m/>
    <m/>
    <m/>
    <m/>
    <m/>
    <m/>
    <m/>
    <m/>
    <m/>
    <m/>
    <m/>
    <m/>
    <n v="135"/>
    <n v="90"/>
    <n v="110"/>
    <n v="110"/>
    <n v="140"/>
    <n v="100"/>
    <m/>
    <m/>
    <m/>
    <m/>
    <m/>
    <m/>
    <m/>
    <m/>
    <m/>
  </r>
  <r>
    <s v="Enhancement"/>
    <x v="0"/>
    <m/>
    <s v="501335 / 403840: Phase 2 Legacy Order Blocking"/>
    <s v="CCS-Tuxedo"/>
    <s v="Completed "/>
    <x v="0"/>
    <s v="Java"/>
    <s v="MR-APPS-PT"/>
    <s v="James Koernig"/>
    <s v="Christine Moretti"/>
    <x v="6"/>
    <s v="Daljeet Arora"/>
    <x v="17"/>
    <s v="Mar-23"/>
    <x v="0"/>
    <n v="50"/>
    <m/>
    <m/>
    <m/>
    <m/>
    <m/>
    <m/>
    <m/>
    <m/>
    <m/>
    <m/>
    <m/>
    <m/>
    <m/>
    <m/>
    <m/>
    <m/>
    <n v="10"/>
    <n v="20"/>
    <n v="20"/>
    <m/>
    <m/>
    <m/>
    <m/>
    <m/>
    <m/>
    <m/>
    <m/>
    <m/>
  </r>
  <r>
    <s v="Enhancement"/>
    <x v="0"/>
    <m/>
    <s v="505052, 411071, IL NPA 309 overlay with NPA 861 NPA Relief"/>
    <s v="ASCOT"/>
    <m/>
    <x v="0"/>
    <s v="C++/VC++"/>
    <s v="MR-APPS-PT"/>
    <s v="James Koernig"/>
    <s v="Christine Moretti"/>
    <x v="6"/>
    <s v="Daljeet Arora"/>
    <x v="5"/>
    <s v="Nov-22"/>
    <x v="0"/>
    <n v="250"/>
    <m/>
    <m/>
    <m/>
    <m/>
    <m/>
    <m/>
    <m/>
    <m/>
    <m/>
    <m/>
    <m/>
    <m/>
    <n v="100"/>
    <n v="100"/>
    <n v="50"/>
    <m/>
    <m/>
    <m/>
    <m/>
    <m/>
    <m/>
    <m/>
    <m/>
    <m/>
    <m/>
    <m/>
    <m/>
    <m/>
  </r>
  <r>
    <s v="Enhancement"/>
    <x v="0"/>
    <m/>
    <s v="505304, 410435, DCC MOV 8711 ASON ROS TCS"/>
    <s v="ASCOT"/>
    <m/>
    <x v="0"/>
    <s v="C++/VC++"/>
    <s v="MR-APPS-PT"/>
    <s v="James Koernig"/>
    <s v="Christine Moretti"/>
    <x v="6"/>
    <s v="Daljeet Arora"/>
    <x v="19"/>
    <s v="Sep-23"/>
    <x v="1"/>
    <n v="350"/>
    <m/>
    <m/>
    <m/>
    <m/>
    <m/>
    <m/>
    <m/>
    <m/>
    <m/>
    <m/>
    <m/>
    <m/>
    <m/>
    <m/>
    <m/>
    <m/>
    <m/>
    <m/>
    <m/>
    <m/>
    <m/>
    <m/>
    <m/>
    <m/>
    <m/>
    <m/>
    <m/>
    <m/>
  </r>
  <r>
    <s v="Enhancement"/>
    <x v="0"/>
    <m/>
    <s v="505304, 410435, DCC MOV 8711 ASON ROS TCS"/>
    <s v="CCS-CAS"/>
    <m/>
    <x v="0"/>
    <s v="C++/VC++"/>
    <s v="MR-APPS-PT"/>
    <s v="James Koernig"/>
    <s v="Christine Moretti"/>
    <x v="6"/>
    <s v="Daljeet Arora"/>
    <x v="19"/>
    <s v="Sep-23"/>
    <x v="1"/>
    <n v="200"/>
    <m/>
    <m/>
    <m/>
    <m/>
    <m/>
    <m/>
    <m/>
    <m/>
    <m/>
    <m/>
    <m/>
    <m/>
    <m/>
    <m/>
    <m/>
    <m/>
    <m/>
    <m/>
    <m/>
    <m/>
    <m/>
    <m/>
    <m/>
    <m/>
    <m/>
    <m/>
    <m/>
    <m/>
  </r>
  <r>
    <s v="Sustenance"/>
    <x v="4"/>
    <m/>
    <s v="PEAT Monthly RDs (RD No)(Remove)"/>
    <s v="PEAT"/>
    <m/>
    <x v="0"/>
    <s v="Java, REACT"/>
    <s v="MR-APPS-PT"/>
    <s v="James Koernig"/>
    <s v="Christine Moretti"/>
    <x v="6"/>
    <s v="Daljeet Arora"/>
    <x v="0"/>
    <s v="Ongoing"/>
    <x v="0"/>
    <m/>
    <m/>
    <m/>
    <m/>
    <m/>
    <m/>
    <m/>
    <m/>
    <m/>
    <m/>
    <m/>
    <n v="70"/>
    <n v="70"/>
    <n v="70"/>
    <n v="70"/>
    <n v="70"/>
    <n v="70"/>
    <n v="70"/>
    <n v="70"/>
    <n v="70"/>
    <n v="0"/>
    <n v="0"/>
    <n v="0"/>
    <n v="0"/>
    <n v="0"/>
    <n v="0"/>
    <m/>
    <m/>
    <m/>
  </r>
  <r>
    <s v="Sustenance"/>
    <x v="4"/>
    <m/>
    <s v="ELVIS Monthly RDs (RD No)( 2 activities - PO/ EPF)"/>
    <s v="ELVIS"/>
    <m/>
    <x v="0"/>
    <s v=".NET"/>
    <s v="MR-APPS-PT"/>
    <s v="James Koernig"/>
    <s v="Christine Moretti"/>
    <x v="6"/>
    <s v="Daljeet Arora"/>
    <x v="0"/>
    <s v="Ongoing"/>
    <x v="0"/>
    <m/>
    <m/>
    <m/>
    <m/>
    <m/>
    <m/>
    <m/>
    <m/>
    <m/>
    <m/>
    <m/>
    <n v="70"/>
    <n v="70"/>
    <n v="70"/>
    <n v="70"/>
    <n v="70"/>
    <n v="70"/>
    <n v="70"/>
    <n v="70"/>
    <n v="70"/>
    <n v="18"/>
    <n v="18"/>
    <n v="18"/>
    <n v="18"/>
    <n v="18"/>
    <n v="18"/>
    <m/>
    <m/>
    <m/>
  </r>
  <r>
    <s v="Sustenance"/>
    <x v="3"/>
    <m/>
    <s v="MWR 1990217 - PEAT - WIN11 Certification"/>
    <s v="PEAT"/>
    <m/>
    <x v="0"/>
    <s v="Java, REACT"/>
    <s v="MR-APPS-PT"/>
    <s v="James Koernig"/>
    <s v="Christine Moretti"/>
    <x v="6"/>
    <s v="Daljeet Arora"/>
    <x v="9"/>
    <s v="Aug-22"/>
    <x v="0"/>
    <n v="30"/>
    <m/>
    <n v="20"/>
    <m/>
    <m/>
    <m/>
    <m/>
    <m/>
    <m/>
    <m/>
    <m/>
    <m/>
    <n v="30"/>
    <m/>
    <m/>
    <m/>
    <m/>
    <m/>
    <m/>
    <m/>
    <m/>
    <m/>
    <m/>
    <m/>
    <m/>
    <m/>
    <m/>
    <m/>
    <m/>
  </r>
  <r>
    <s v="Sustenance"/>
    <x v="3"/>
    <m/>
    <s v="MWR 1990216 - ELVIS - WIN11 Certification"/>
    <s v="ELVIS"/>
    <m/>
    <x v="0"/>
    <s v=".NET"/>
    <s v="MR-APPS-PT"/>
    <s v="James Koernig"/>
    <s v="Christine Moretti"/>
    <x v="6"/>
    <s v="Daljeet Arora"/>
    <x v="9"/>
    <s v="Aug-22"/>
    <x v="0"/>
    <n v="30"/>
    <m/>
    <n v="20"/>
    <m/>
    <m/>
    <m/>
    <m/>
    <m/>
    <m/>
    <m/>
    <m/>
    <m/>
    <n v="30"/>
    <m/>
    <m/>
    <m/>
    <m/>
    <m/>
    <m/>
    <m/>
    <m/>
    <m/>
    <m/>
    <m/>
    <m/>
    <m/>
    <m/>
    <m/>
    <m/>
  </r>
  <r>
    <s v="Sustenance"/>
    <x v="3"/>
    <m/>
    <s v="MWR 1985164 - ELVIS - Customer Update Automation"/>
    <s v="ELVIS"/>
    <m/>
    <x v="0"/>
    <s v=".NET"/>
    <s v="MR-APPS-PT"/>
    <s v="James Koernig"/>
    <s v="Christine Moretti"/>
    <x v="6"/>
    <s v="Daljeet Arora"/>
    <x v="1"/>
    <s v="Dec-22"/>
    <x v="0"/>
    <n v="100"/>
    <m/>
    <m/>
    <m/>
    <m/>
    <m/>
    <m/>
    <m/>
    <m/>
    <m/>
    <m/>
    <m/>
    <m/>
    <n v="25"/>
    <n v="25"/>
    <n v="25"/>
    <n v="25"/>
    <m/>
    <m/>
    <m/>
    <m/>
    <m/>
    <m/>
    <m/>
    <m/>
    <m/>
    <m/>
    <m/>
    <m/>
  </r>
  <r>
    <s v="Sustenance"/>
    <x v="3"/>
    <m/>
    <s v="MWR 1985078 - PEAT - User Administration"/>
    <s v="PEAT"/>
    <m/>
    <x v="0"/>
    <s v="Java, REACT"/>
    <s v="MR-APPS-PT"/>
    <s v="James Koernig"/>
    <s v="Christine Moretti"/>
    <x v="6"/>
    <s v="Daljeet Arora"/>
    <x v="1"/>
    <s v="Dec-22"/>
    <x v="0"/>
    <n v="100"/>
    <m/>
    <m/>
    <m/>
    <m/>
    <m/>
    <m/>
    <m/>
    <m/>
    <m/>
    <m/>
    <m/>
    <m/>
    <n v="25"/>
    <n v="25"/>
    <n v="25"/>
    <n v="25"/>
    <m/>
    <m/>
    <m/>
    <m/>
    <m/>
    <m/>
    <m/>
    <m/>
    <m/>
    <m/>
    <m/>
    <m/>
  </r>
  <r>
    <s v="Sustenance"/>
    <x v="1"/>
    <m/>
    <s v="SMB 1978737 - CAPM-ADJ - MS Edge"/>
    <s v="CAPM ADJ"/>
    <m/>
    <x v="0"/>
    <s v=".NET"/>
    <s v="MR-APPS-PT"/>
    <s v="James Koernig"/>
    <s v="Christine Moretti"/>
    <x v="6"/>
    <s v="Daljeet Arora"/>
    <x v="9"/>
    <s v="Aug-22"/>
    <x v="0"/>
    <n v="50"/>
    <m/>
    <m/>
    <m/>
    <m/>
    <m/>
    <m/>
    <m/>
    <m/>
    <m/>
    <m/>
    <m/>
    <n v="50"/>
    <m/>
    <m/>
    <m/>
    <m/>
    <m/>
    <m/>
    <m/>
    <m/>
    <m/>
    <m/>
    <m/>
    <m/>
    <m/>
    <m/>
    <m/>
    <m/>
  </r>
  <r>
    <s v="Sustenance"/>
    <x v="1"/>
    <m/>
    <s v="SMB 1994039 - Facepage - WIN11 Certification"/>
    <s v="Facepage"/>
    <m/>
    <x v="0"/>
    <s v=".NET"/>
    <s v="MR-APPS-PT"/>
    <s v="James Koernig"/>
    <s v="Christine Moretti"/>
    <x v="6"/>
    <s v="Daljeet Arora"/>
    <x v="9"/>
    <s v="Aug-22"/>
    <x v="0"/>
    <n v="20"/>
    <m/>
    <m/>
    <m/>
    <m/>
    <m/>
    <m/>
    <m/>
    <m/>
    <m/>
    <m/>
    <m/>
    <n v="20"/>
    <m/>
    <m/>
    <m/>
    <m/>
    <m/>
    <m/>
    <m/>
    <m/>
    <m/>
    <m/>
    <m/>
    <m/>
    <m/>
    <m/>
    <m/>
    <m/>
  </r>
  <r>
    <s v="Sustenance"/>
    <x v="1"/>
    <m/>
    <s v="SMB 1994040 - FACTS - WIN11 Certification"/>
    <s v="FACTS"/>
    <m/>
    <x v="0"/>
    <s v=".NET"/>
    <s v="MR-APPS-PT"/>
    <s v="James Koernig"/>
    <s v="Christine Moretti"/>
    <x v="6"/>
    <s v="Daljeet Arora"/>
    <x v="9"/>
    <s v="Aug-22"/>
    <x v="0"/>
    <n v="20"/>
    <m/>
    <m/>
    <m/>
    <m/>
    <m/>
    <m/>
    <m/>
    <m/>
    <m/>
    <m/>
    <m/>
    <n v="20"/>
    <m/>
    <m/>
    <m/>
    <m/>
    <m/>
    <m/>
    <m/>
    <m/>
    <m/>
    <m/>
    <m/>
    <m/>
    <m/>
    <m/>
    <m/>
    <m/>
  </r>
  <r>
    <s v="Sustenance"/>
    <x v="1"/>
    <m/>
    <s v="SMB 1994041 - FRBE - WIN11 Certification"/>
    <s v="FRBE"/>
    <m/>
    <x v="0"/>
    <s v=".NET"/>
    <s v="MR-APPS-PT"/>
    <s v="James Koernig"/>
    <s v="Christine Moretti"/>
    <x v="6"/>
    <s v="Daljeet Arora"/>
    <x v="9"/>
    <s v="Aug-22"/>
    <x v="0"/>
    <n v="20"/>
    <m/>
    <m/>
    <m/>
    <m/>
    <m/>
    <m/>
    <m/>
    <m/>
    <m/>
    <m/>
    <m/>
    <n v="20"/>
    <m/>
    <m/>
    <m/>
    <m/>
    <m/>
    <m/>
    <m/>
    <m/>
    <m/>
    <m/>
    <n v="30"/>
    <m/>
    <m/>
    <m/>
    <m/>
    <m/>
  </r>
  <r>
    <s v="Sustenance"/>
    <x v="1"/>
    <m/>
    <s v="SMB 1994125 - ICeBeRG - WIN11 Certification"/>
    <s v="Iceberg"/>
    <m/>
    <x v="0"/>
    <s v=".NET"/>
    <s v="MR-APPS-PT"/>
    <s v="Greg Painter"/>
    <s v="Muawiah Qaimari"/>
    <x v="6"/>
    <s v="Daljeet Arora"/>
    <x v="9"/>
    <s v="Aug-22"/>
    <x v="0"/>
    <n v="20"/>
    <m/>
    <m/>
    <m/>
    <m/>
    <m/>
    <m/>
    <m/>
    <m/>
    <m/>
    <m/>
    <m/>
    <n v="20"/>
    <m/>
    <m/>
    <m/>
    <m/>
    <m/>
    <m/>
    <m/>
    <m/>
    <m/>
    <m/>
    <n v="100"/>
    <m/>
    <m/>
    <m/>
    <m/>
    <m/>
  </r>
  <r>
    <s v="Sustenance"/>
    <x v="1"/>
    <m/>
    <s v="SMB 1994060 - iOMW - WIN11 Certification"/>
    <s v="iOMW"/>
    <m/>
    <x v="0"/>
    <s v="Java, Websphere"/>
    <s v="MR-APPS-PT"/>
    <s v="James Koernig"/>
    <s v="Christine Moretti"/>
    <x v="6"/>
    <s v="Daljeet Arora"/>
    <x v="9"/>
    <s v="Aug-22"/>
    <x v="0"/>
    <n v="27"/>
    <m/>
    <m/>
    <m/>
    <m/>
    <m/>
    <m/>
    <m/>
    <m/>
    <m/>
    <m/>
    <m/>
    <n v="27"/>
    <m/>
    <m/>
    <m/>
    <m/>
    <m/>
    <m/>
    <m/>
    <m/>
    <m/>
    <m/>
    <m/>
    <m/>
    <m/>
    <m/>
    <m/>
    <m/>
  </r>
  <r>
    <s v="Sustenance"/>
    <x v="1"/>
    <m/>
    <s v="BAMS - WIN11 Certification"/>
    <s v="BAMS"/>
    <m/>
    <x v="0"/>
    <s v="PERL"/>
    <s v="MR-APPS-PT"/>
    <s v="James Koernig"/>
    <s v="Christine Moretti"/>
    <x v="6"/>
    <s v="Daljeet Arora"/>
    <x v="9"/>
    <s v="Aug-22"/>
    <x v="0"/>
    <n v="20"/>
    <m/>
    <m/>
    <m/>
    <m/>
    <m/>
    <m/>
    <m/>
    <m/>
    <m/>
    <m/>
    <m/>
    <n v="20"/>
    <m/>
    <m/>
    <m/>
    <m/>
    <m/>
    <m/>
    <m/>
    <m/>
    <m/>
    <m/>
    <n v="10"/>
    <m/>
    <m/>
    <m/>
    <m/>
    <m/>
  </r>
  <r>
    <s v="Sustenance"/>
    <x v="1"/>
    <m/>
    <s v="ASCOT - WIN11 Certification"/>
    <s v="ASCOT"/>
    <m/>
    <x v="0"/>
    <s v="C++/VC++"/>
    <s v="MR-APPS-PT"/>
    <s v="James Koernig"/>
    <s v="Christine Moretti"/>
    <x v="6"/>
    <s v="Daljeet Arora"/>
    <x v="9"/>
    <s v="Aug-22"/>
    <x v="0"/>
    <n v="20"/>
    <m/>
    <m/>
    <m/>
    <m/>
    <m/>
    <m/>
    <m/>
    <m/>
    <m/>
    <m/>
    <m/>
    <n v="20"/>
    <m/>
    <m/>
    <m/>
    <m/>
    <m/>
    <m/>
    <m/>
    <m/>
    <m/>
    <m/>
    <n v="20"/>
    <m/>
    <m/>
    <m/>
    <m/>
    <m/>
  </r>
  <r>
    <s v="Sustenance"/>
    <x v="1"/>
    <m/>
    <s v="POSSE - WIN11 Certification"/>
    <s v="POSSE"/>
    <m/>
    <x v="0"/>
    <s v="PHP, Shell Scripting"/>
    <s v="MR-APPS-PT"/>
    <s v="James Radtke"/>
    <s v="Christine Moretti"/>
    <x v="6"/>
    <s v="Daljeet Arora"/>
    <x v="9"/>
    <s v="Aug-22"/>
    <x v="0"/>
    <n v="20"/>
    <m/>
    <m/>
    <m/>
    <m/>
    <m/>
    <m/>
    <m/>
    <m/>
    <m/>
    <m/>
    <m/>
    <n v="20"/>
    <m/>
    <m/>
    <m/>
    <m/>
    <m/>
    <m/>
    <m/>
    <m/>
    <m/>
    <m/>
    <n v="30"/>
    <m/>
    <m/>
    <m/>
    <m/>
    <m/>
  </r>
  <r>
    <s v="Sustenance"/>
    <x v="1"/>
    <m/>
    <s v="POSSE - PHP migration"/>
    <s v="POSSE"/>
    <s v="On Track"/>
    <x v="0"/>
    <s v="PHP, Shell Scripting"/>
    <s v="MR-APPS-PT"/>
    <s v="James Radtke"/>
    <s v="Christine Moretti"/>
    <x v="6"/>
    <s v="Daljeet Arora"/>
    <x v="14"/>
    <s v="Apr-23"/>
    <x v="0"/>
    <n v="120"/>
    <m/>
    <m/>
    <m/>
    <m/>
    <m/>
    <m/>
    <m/>
    <m/>
    <m/>
    <m/>
    <m/>
    <m/>
    <m/>
    <m/>
    <m/>
    <m/>
    <n v="20"/>
    <n v="20"/>
    <n v="20"/>
    <n v="60"/>
    <m/>
    <m/>
    <m/>
    <m/>
    <m/>
    <m/>
    <m/>
    <m/>
  </r>
  <r>
    <s v="Enhancement"/>
    <x v="0"/>
    <m/>
    <s v="ASCOT - 506836, 412205, OH NPA 513 overlay with new NPA 283. release 23.06"/>
    <s v="ASCOT"/>
    <s v="On Track"/>
    <x v="0"/>
    <s v="C++/VC++"/>
    <s v="MR-APPS-PT"/>
    <s v="James Koernig"/>
    <s v="Christine Moretti"/>
    <x v="6"/>
    <s v="Daljeet Arora"/>
    <x v="18"/>
    <s v="Jun-23"/>
    <x v="0"/>
    <n v="250"/>
    <m/>
    <m/>
    <m/>
    <m/>
    <m/>
    <m/>
    <m/>
    <m/>
    <m/>
    <m/>
    <m/>
    <m/>
    <m/>
    <m/>
    <m/>
    <m/>
    <n v="50"/>
    <n v="25"/>
    <n v="25"/>
    <n v="25"/>
    <n v="25"/>
    <n v="100"/>
    <m/>
    <m/>
    <m/>
    <m/>
    <m/>
    <m/>
  </r>
  <r>
    <s v="Enhancement"/>
    <x v="0"/>
    <m/>
    <s v="ASCOT - 506942, 413159 ,OOM, IL NPA 618 overlay with NPA 730 for NPA Relief. Release 23.04"/>
    <s v="ASCOT"/>
    <s v="On Track"/>
    <x v="0"/>
    <s v="C++/VC++"/>
    <s v="MR-APPS-PT"/>
    <s v="James Koernig"/>
    <s v="Christine Moretti"/>
    <x v="6"/>
    <s v="Daljeet Arora"/>
    <x v="18"/>
    <s v="Jun-23"/>
    <x v="0"/>
    <n v="250"/>
    <m/>
    <m/>
    <m/>
    <m/>
    <m/>
    <m/>
    <m/>
    <m/>
    <m/>
    <m/>
    <m/>
    <m/>
    <m/>
    <m/>
    <m/>
    <m/>
    <n v="50"/>
    <n v="25"/>
    <n v="25"/>
    <n v="25"/>
    <n v="25"/>
    <n v="100"/>
    <m/>
    <m/>
    <m/>
    <m/>
    <m/>
    <m/>
  </r>
  <r>
    <s v="Enhancement"/>
    <x v="0"/>
    <m/>
    <s v="ESON - Cloud migration"/>
    <s v="ESON"/>
    <s v="On Track"/>
    <x v="0"/>
    <s v="C++, Tuxedo"/>
    <s v="MR-APPS-PT"/>
    <s v="James Koernig"/>
    <s v="Christine Moretti"/>
    <x v="6"/>
    <s v="Daljeet Arora"/>
    <x v="20"/>
    <s v="Aug-23"/>
    <x v="0"/>
    <n v="1806"/>
    <m/>
    <m/>
    <m/>
    <m/>
    <m/>
    <m/>
    <m/>
    <m/>
    <m/>
    <m/>
    <m/>
    <m/>
    <m/>
    <m/>
    <m/>
    <m/>
    <n v="100"/>
    <n v="200"/>
    <n v="240"/>
    <n v="200"/>
    <n v="350"/>
    <n v="160"/>
    <n v="250"/>
    <n v="250"/>
    <n v="56"/>
    <m/>
    <m/>
    <m/>
  </r>
  <r>
    <s v="Enhancement"/>
    <x v="0"/>
    <m/>
    <s v="ASCOT - 506832, 412210 Resource Request/OOM, WI 920 NPA Overlay with new NPA 274"/>
    <s v="ASCOT"/>
    <s v="On Track"/>
    <x v="0"/>
    <s v="C++/VC++"/>
    <s v="MR-APPS-PT"/>
    <s v="James Koernig"/>
    <s v="Christine Moretti"/>
    <x v="6"/>
    <s v="Daljeet Arora"/>
    <x v="18"/>
    <m/>
    <x v="0"/>
    <n v="250"/>
    <m/>
    <m/>
    <m/>
    <m/>
    <m/>
    <m/>
    <m/>
    <m/>
    <m/>
    <m/>
    <m/>
    <m/>
    <m/>
    <m/>
    <m/>
    <m/>
    <m/>
    <n v="50"/>
    <n v="50"/>
    <n v="50"/>
    <n v="50"/>
    <n v="50"/>
    <m/>
    <m/>
    <m/>
    <m/>
    <m/>
    <m/>
  </r>
  <r>
    <s v="Enhancement"/>
    <x v="0"/>
    <m/>
    <s v="BAMS - FL NPA 904 Overlay with new NPA 324_x000a_"/>
    <s v="BAMS"/>
    <s v="On Track"/>
    <x v="0"/>
    <s v="Perl,Shell"/>
    <s v="MR-APPS-PT"/>
    <s v="James Radtke"/>
    <s v="Christine Moretti"/>
    <x v="6"/>
    <s v="Daljeet Arora"/>
    <x v="18"/>
    <m/>
    <x v="0"/>
    <n v="60"/>
    <m/>
    <m/>
    <m/>
    <m/>
    <m/>
    <m/>
    <m/>
    <m/>
    <m/>
    <m/>
    <m/>
    <m/>
    <m/>
    <m/>
    <m/>
    <m/>
    <m/>
    <m/>
    <m/>
    <n v="20"/>
    <n v="20"/>
    <n v="20"/>
    <m/>
    <m/>
    <m/>
    <m/>
    <m/>
    <m/>
  </r>
  <r>
    <s v="Enhancement"/>
    <x v="0"/>
    <m/>
    <s v="BAMS - FL 305/786 NPA-Overlay - 414447 (Epic ID:1001633)_x000a_"/>
    <s v="BAMS"/>
    <s v="On Track"/>
    <x v="0"/>
    <s v="Perl,Shell"/>
    <s v="MR-APPS-PT"/>
    <s v="James Radtke"/>
    <s v="Christine Moretti"/>
    <x v="6"/>
    <s v="Daljeet Arora"/>
    <x v="18"/>
    <m/>
    <x v="0"/>
    <n v="60"/>
    <m/>
    <m/>
    <m/>
    <m/>
    <m/>
    <m/>
    <m/>
    <m/>
    <m/>
    <m/>
    <m/>
    <m/>
    <m/>
    <m/>
    <m/>
    <m/>
    <m/>
    <m/>
    <m/>
    <n v="20"/>
    <n v="20"/>
    <n v="20"/>
    <m/>
    <m/>
    <m/>
    <m/>
    <m/>
    <m/>
  </r>
  <r>
    <s v="Sustenance"/>
    <x v="1"/>
    <m/>
    <s v="CCS-Tuxedo Microsoft Windows 11 Release 22H2 certification"/>
    <s v="CCS-Tuxedo"/>
    <s v="On Track"/>
    <x v="0"/>
    <s v="C++, Tuxedo"/>
    <s v="MR-APPS-PT"/>
    <s v="James Koernig"/>
    <s v="Christine Moretti"/>
    <x v="6"/>
    <s v="Daljeet Arora"/>
    <x v="18"/>
    <m/>
    <x v="0"/>
    <n v="70"/>
    <m/>
    <m/>
    <m/>
    <m/>
    <m/>
    <m/>
    <m/>
    <m/>
    <m/>
    <m/>
    <m/>
    <m/>
    <m/>
    <m/>
    <m/>
    <m/>
    <m/>
    <m/>
    <m/>
    <n v="10"/>
    <n v="30"/>
    <n v="30"/>
    <m/>
    <m/>
    <m/>
    <m/>
    <m/>
    <m/>
  </r>
  <r>
    <s v="Sustenance"/>
    <x v="1"/>
    <m/>
    <s v="CCS-CAS Microsoft Windows 11 Release 22H2 certification"/>
    <s v="CCS-CAS"/>
    <s v="On Track"/>
    <x v="0"/>
    <s v="C++/VC++"/>
    <s v="MR-APPS-PT"/>
    <s v="James Koernig"/>
    <s v="Christine Moretti"/>
    <x v="6"/>
    <s v="Daljeet Arora"/>
    <x v="18"/>
    <m/>
    <x v="0"/>
    <n v="70"/>
    <m/>
    <m/>
    <m/>
    <m/>
    <m/>
    <m/>
    <m/>
    <m/>
    <m/>
    <m/>
    <m/>
    <m/>
    <m/>
    <m/>
    <m/>
    <m/>
    <m/>
    <m/>
    <m/>
    <n v="10"/>
    <n v="30"/>
    <n v="30"/>
    <m/>
    <m/>
    <m/>
    <m/>
    <m/>
    <m/>
  </r>
  <r>
    <s v="Sustenance"/>
    <x v="1"/>
    <m/>
    <s v="CCS-BI Microsoft Windows 11 Release 22H2 certification"/>
    <s v="CCS-BI"/>
    <s v="On Track"/>
    <x v="0"/>
    <s v="C++/VC++"/>
    <s v="MR-APPS-PT"/>
    <s v="James Koernig"/>
    <s v="Christine Moretti"/>
    <x v="6"/>
    <s v="Daljeet Arora"/>
    <x v="18"/>
    <m/>
    <x v="0"/>
    <n v="70"/>
    <m/>
    <m/>
    <m/>
    <m/>
    <m/>
    <m/>
    <m/>
    <m/>
    <m/>
    <m/>
    <m/>
    <m/>
    <m/>
    <m/>
    <m/>
    <m/>
    <m/>
    <m/>
    <m/>
    <n v="30"/>
    <n v="30"/>
    <n v="10"/>
    <m/>
    <m/>
    <m/>
    <m/>
    <m/>
    <m/>
  </r>
  <r>
    <s v="Sustenance"/>
    <x v="1"/>
    <m/>
    <s v="ASCOT Microsoft Windows 11 Release 22H2 certification"/>
    <s v="ASCOT"/>
    <s v="On Track"/>
    <x v="0"/>
    <s v="C++/VC++"/>
    <s v="MR-APPS-PT"/>
    <s v="James Koernig"/>
    <s v="Christine Moretti"/>
    <x v="6"/>
    <s v="Daljeet Arora"/>
    <x v="18"/>
    <m/>
    <x v="0"/>
    <n v="70"/>
    <m/>
    <m/>
    <m/>
    <m/>
    <m/>
    <m/>
    <m/>
    <m/>
    <m/>
    <m/>
    <m/>
    <m/>
    <m/>
    <m/>
    <m/>
    <m/>
    <m/>
    <m/>
    <m/>
    <n v="30"/>
    <n v="30"/>
    <n v="10"/>
    <m/>
    <m/>
    <m/>
    <m/>
    <m/>
    <m/>
  </r>
  <r>
    <s v="Sustenance"/>
    <x v="1"/>
    <m/>
    <s v="LDWOT - Microsoft Windows 11 Release 22H2 certification_x000a_"/>
    <s v="LDWOT"/>
    <s v="On Track"/>
    <x v="0"/>
    <s v="Cold fusion"/>
    <s v="MR-APPS-PT"/>
    <s v="James Koernig"/>
    <s v="Christine Moretti"/>
    <x v="6"/>
    <s v="Daljeet Arora"/>
    <x v="18"/>
    <m/>
    <x v="0"/>
    <n v="130"/>
    <m/>
    <m/>
    <m/>
    <m/>
    <m/>
    <m/>
    <m/>
    <m/>
    <m/>
    <m/>
    <m/>
    <m/>
    <m/>
    <m/>
    <m/>
    <m/>
    <m/>
    <m/>
    <m/>
    <n v="50"/>
    <n v="50"/>
    <n v="30"/>
    <m/>
    <m/>
    <m/>
    <m/>
    <m/>
    <m/>
  </r>
  <r>
    <s v="Sustenance"/>
    <x v="3"/>
    <m/>
    <s v="CCS-TUxedo - To seperate ACR for Nonprod and Prod"/>
    <s v="CCS-Tuxedo"/>
    <s v="Completed "/>
    <x v="0"/>
    <s v="Java"/>
    <s v="MR-APPS-PT"/>
    <s v="James Koernig"/>
    <s v="Christine Moretti"/>
    <x v="6"/>
    <s v="Daljeet Arora"/>
    <x v="14"/>
    <m/>
    <x v="0"/>
    <n v="300"/>
    <m/>
    <m/>
    <m/>
    <m/>
    <m/>
    <m/>
    <m/>
    <m/>
    <m/>
    <m/>
    <m/>
    <m/>
    <m/>
    <m/>
    <m/>
    <m/>
    <m/>
    <n v="100"/>
    <n v="100"/>
    <n v="100"/>
    <m/>
    <m/>
    <m/>
    <m/>
    <m/>
    <m/>
    <m/>
    <m/>
  </r>
  <r>
    <s v="Sustenance"/>
    <x v="1"/>
    <m/>
    <s v="IOMW - WIn 11 22H2 Certification"/>
    <s v="iOMW"/>
    <s v="On Track"/>
    <x v="0"/>
    <m/>
    <m/>
    <s v="James Radtke"/>
    <m/>
    <x v="6"/>
    <s v="Daljeet Arora"/>
    <x v="18"/>
    <m/>
    <x v="0"/>
    <n v="30"/>
    <m/>
    <m/>
    <m/>
    <m/>
    <m/>
    <m/>
    <m/>
    <m/>
    <m/>
    <m/>
    <m/>
    <m/>
    <m/>
    <m/>
    <m/>
    <m/>
    <m/>
    <m/>
    <m/>
    <m/>
    <n v="10"/>
    <n v="20"/>
    <m/>
    <m/>
    <m/>
    <m/>
    <m/>
    <m/>
  </r>
  <r>
    <s v="Sustenance"/>
    <x v="3"/>
    <m/>
    <s v="POSSE - Monthly Activity "/>
    <s v="POSSE"/>
    <s v="On Track"/>
    <x v="0"/>
    <s v="PHP, Shell Scripting"/>
    <s v="MR-APPS-PT"/>
    <s v="James Radtke"/>
    <s v="Christine Moretti"/>
    <x v="6"/>
    <s v="Daljeet Arora"/>
    <x v="0"/>
    <m/>
    <x v="0"/>
    <m/>
    <m/>
    <m/>
    <m/>
    <m/>
    <m/>
    <m/>
    <m/>
    <m/>
    <m/>
    <m/>
    <m/>
    <m/>
    <m/>
    <m/>
    <m/>
    <m/>
    <m/>
    <m/>
    <n v="40"/>
    <n v="40"/>
    <n v="40"/>
    <n v="40"/>
    <n v="40"/>
    <n v="40"/>
    <n v="40"/>
    <m/>
    <m/>
    <m/>
  </r>
  <r>
    <s v="Sustenance"/>
    <x v="3"/>
    <m/>
    <s v="ELVIS - Win 11 22H2 Certification"/>
    <s v="ELVIS"/>
    <s v="On Track"/>
    <x v="0"/>
    <m/>
    <m/>
    <s v="James Koernig"/>
    <m/>
    <x v="6"/>
    <s v="Daljeet Arora"/>
    <x v="18"/>
    <m/>
    <x v="0"/>
    <n v="70"/>
    <m/>
    <m/>
    <m/>
    <m/>
    <m/>
    <m/>
    <m/>
    <m/>
    <m/>
    <m/>
    <m/>
    <m/>
    <m/>
    <m/>
    <m/>
    <m/>
    <m/>
    <m/>
    <m/>
    <n v="20"/>
    <n v="30"/>
    <n v="20"/>
    <m/>
    <m/>
    <m/>
    <m/>
    <m/>
    <m/>
  </r>
  <r>
    <s v="Sustenance"/>
    <x v="1"/>
    <m/>
    <s v="POSSE - Win 11 22H2 Certification"/>
    <s v="POSSE"/>
    <s v="On Track"/>
    <x v="0"/>
    <m/>
    <m/>
    <s v="James Radtke"/>
    <m/>
    <x v="6"/>
    <s v="Daljeet Arora"/>
    <x v="18"/>
    <m/>
    <x v="0"/>
    <n v="40"/>
    <m/>
    <m/>
    <m/>
    <m/>
    <m/>
    <m/>
    <m/>
    <m/>
    <m/>
    <m/>
    <m/>
    <m/>
    <m/>
    <m/>
    <m/>
    <m/>
    <m/>
    <m/>
    <m/>
    <n v="20"/>
    <n v="10"/>
    <n v="10"/>
    <m/>
    <m/>
    <m/>
    <m/>
    <m/>
    <m/>
  </r>
  <r>
    <s v="Sustenance"/>
    <x v="1"/>
    <m/>
    <s v="BAMS - Win 11 22H2 Certiifcation"/>
    <s v="BAMS"/>
    <s v="On Track"/>
    <x v="0"/>
    <m/>
    <m/>
    <s v="James Radtke"/>
    <m/>
    <x v="6"/>
    <s v="Daljeet Arora"/>
    <x v="18"/>
    <m/>
    <x v="0"/>
    <n v="40"/>
    <m/>
    <m/>
    <m/>
    <m/>
    <m/>
    <m/>
    <m/>
    <m/>
    <m/>
    <m/>
    <m/>
    <m/>
    <m/>
    <m/>
    <m/>
    <m/>
    <m/>
    <m/>
    <m/>
    <m/>
    <n v="20"/>
    <n v="20"/>
    <m/>
    <m/>
    <m/>
    <m/>
    <m/>
    <m/>
  </r>
  <r>
    <s v="Sustenance"/>
    <x v="1"/>
    <m/>
    <s v="CCF-SBS Win 11 22H2 Certification"/>
    <s v="CCF-SBS"/>
    <s v="On Track"/>
    <x v="0"/>
    <m/>
    <m/>
    <s v="James Radtke"/>
    <m/>
    <x v="6"/>
    <s v="Daljeet Arora"/>
    <x v="18"/>
    <m/>
    <x v="0"/>
    <n v="70"/>
    <m/>
    <m/>
    <m/>
    <m/>
    <m/>
    <m/>
    <m/>
    <m/>
    <m/>
    <m/>
    <m/>
    <m/>
    <m/>
    <m/>
    <m/>
    <m/>
    <m/>
    <m/>
    <m/>
    <n v="20"/>
    <n v="20"/>
    <n v="30"/>
    <m/>
    <m/>
    <m/>
    <m/>
    <m/>
    <m/>
  </r>
  <r>
    <s v="Sustenance"/>
    <x v="1"/>
    <m/>
    <s v="ALPS - Win 11 22H2 Certification"/>
    <s v="ALPS"/>
    <s v="On Track"/>
    <x v="0"/>
    <m/>
    <m/>
    <s v="James Radtke"/>
    <m/>
    <x v="6"/>
    <s v="Daljeet Arora"/>
    <x v="18"/>
    <m/>
    <x v="0"/>
    <n v="40"/>
    <m/>
    <m/>
    <m/>
    <m/>
    <m/>
    <m/>
    <m/>
    <m/>
    <m/>
    <m/>
    <m/>
    <m/>
    <m/>
    <m/>
    <m/>
    <m/>
    <m/>
    <m/>
    <m/>
    <n v="20"/>
    <n v="10"/>
    <n v="10"/>
    <m/>
    <m/>
    <m/>
    <m/>
    <m/>
    <m/>
  </r>
  <r>
    <s v="Sustenance"/>
    <x v="1"/>
    <m/>
    <s v="CCF-MAX Win 11 22H2 Certification"/>
    <s v="CCF-MAX"/>
    <s v="On Track"/>
    <x v="0"/>
    <m/>
    <m/>
    <s v="James Radtke"/>
    <m/>
    <x v="6"/>
    <s v="Daljeet Arora"/>
    <x v="18"/>
    <m/>
    <x v="0"/>
    <n v="70"/>
    <m/>
    <m/>
    <m/>
    <m/>
    <m/>
    <m/>
    <m/>
    <m/>
    <m/>
    <m/>
    <m/>
    <m/>
    <m/>
    <m/>
    <m/>
    <m/>
    <m/>
    <m/>
    <m/>
    <n v="20"/>
    <n v="20"/>
    <n v="30"/>
    <m/>
    <m/>
    <m/>
    <m/>
    <m/>
    <m/>
  </r>
  <r>
    <s v="Sustenance"/>
    <x v="3"/>
    <m/>
    <s v="PEAT- Win 11 22H2 Certification"/>
    <s v="PEAT"/>
    <s v="On Track"/>
    <x v="0"/>
    <m/>
    <m/>
    <s v="James Koernig"/>
    <m/>
    <x v="6"/>
    <s v="Daljeet Arora"/>
    <x v="18"/>
    <m/>
    <x v="0"/>
    <n v="70"/>
    <m/>
    <m/>
    <m/>
    <m/>
    <m/>
    <m/>
    <m/>
    <m/>
    <m/>
    <m/>
    <m/>
    <m/>
    <m/>
    <m/>
    <m/>
    <m/>
    <m/>
    <m/>
    <m/>
    <n v="30"/>
    <n v="30"/>
    <n v="10"/>
    <m/>
    <m/>
    <m/>
    <m/>
    <m/>
    <m/>
  </r>
  <r>
    <s v="Enhancement"/>
    <x v="0"/>
    <m/>
    <s v="IOMW - Cookie to OIDC authentication"/>
    <s v="iOMW"/>
    <s v="On Track"/>
    <x v="0"/>
    <m/>
    <m/>
    <s v="James Radtke"/>
    <m/>
    <x v="6"/>
    <s v="Daljeet Arora"/>
    <x v="16"/>
    <m/>
    <x v="0"/>
    <n v="300"/>
    <m/>
    <m/>
    <m/>
    <m/>
    <m/>
    <m/>
    <m/>
    <m/>
    <m/>
    <m/>
    <m/>
    <m/>
    <m/>
    <m/>
    <m/>
    <m/>
    <m/>
    <m/>
    <m/>
    <n v="50"/>
    <n v="100"/>
    <n v="100"/>
    <n v="50"/>
    <m/>
    <m/>
    <m/>
    <m/>
    <m/>
  </r>
  <r>
    <s v="Sustenance"/>
    <x v="5"/>
    <n v="33"/>
    <s v="Production support - Outage,P1/P2 issues, Client queries, user tickets and interface app queries"/>
    <s v="GRP-MR-APPS-PT"/>
    <m/>
    <x v="0"/>
    <s v=".NET"/>
    <s v="MR-APPS-PT"/>
    <s v="James Koernig"/>
    <s v="Christine Moretti"/>
    <x v="6"/>
    <s v="Daljeet Arora"/>
    <x v="0"/>
    <s v="Ongoing"/>
    <x v="0"/>
    <m/>
    <m/>
    <m/>
    <m/>
    <m/>
    <m/>
    <m/>
    <m/>
    <m/>
    <m/>
    <m/>
    <m/>
    <m/>
    <m/>
    <m/>
    <n v="260"/>
    <n v="260"/>
    <n v="200"/>
    <n v="240"/>
    <n v="240"/>
    <n v="240"/>
    <n v="240"/>
    <n v="240"/>
    <n v="240"/>
    <n v="240"/>
    <n v="240"/>
    <m/>
    <m/>
    <m/>
  </r>
  <r>
    <s v="Sustenance"/>
    <x v="10"/>
    <n v="33"/>
    <s v="Ad-hoc requests(eLVIS/Peat/- User activation, deletion,updation, AHT, BAMS - Code update, ARM doc update, DR exercise)"/>
    <s v="GRP-MR-APPS-PT"/>
    <m/>
    <x v="0"/>
    <s v=".NET"/>
    <s v="MR-APPS-PT"/>
    <s v="James Koernig"/>
    <s v="Christine Moretti"/>
    <x v="6"/>
    <s v="Daljeet Arora"/>
    <x v="0"/>
    <s v="Ongoing"/>
    <x v="0"/>
    <m/>
    <m/>
    <m/>
    <m/>
    <m/>
    <m/>
    <m/>
    <m/>
    <m/>
    <m/>
    <m/>
    <m/>
    <m/>
    <m/>
    <m/>
    <n v="220"/>
    <n v="220"/>
    <n v="220"/>
    <n v="200"/>
    <n v="200"/>
    <n v="200"/>
    <n v="200"/>
    <n v="200"/>
    <n v="200"/>
    <n v="200"/>
    <n v="200"/>
    <m/>
    <m/>
    <m/>
  </r>
  <r>
    <s v="Sustenance"/>
    <x v="11"/>
    <n v="33"/>
    <s v="Meetings - Daily Huddles Weekly/Bi-weekly/Working sessions/Estimatiion analysis"/>
    <s v="GRP-MR-APPS-PT"/>
    <m/>
    <x v="0"/>
    <s v=".NET"/>
    <s v="MR-APPS-PT"/>
    <s v="James Koernig"/>
    <s v="Christine Moretti"/>
    <x v="6"/>
    <s v="Daljeet Arora"/>
    <x v="0"/>
    <s v="Ongoing"/>
    <x v="0"/>
    <m/>
    <m/>
    <m/>
    <m/>
    <m/>
    <m/>
    <m/>
    <m/>
    <m/>
    <m/>
    <m/>
    <m/>
    <m/>
    <m/>
    <m/>
    <n v="120"/>
    <n v="120"/>
    <n v="120"/>
    <n v="100"/>
    <n v="100"/>
    <n v="100"/>
    <n v="100"/>
    <n v="100"/>
    <n v="100"/>
    <n v="100"/>
    <n v="100"/>
    <m/>
    <m/>
    <m/>
  </r>
  <r>
    <s v="Sustenance"/>
    <x v="7"/>
    <n v="33"/>
    <s v="GI Upgrade CR Creation for PROD"/>
    <s v="GRP-MR-APPS-PT"/>
    <m/>
    <x v="0"/>
    <s v=".NET"/>
    <s v="MR-APPS-PT"/>
    <s v="James Koernig"/>
    <s v="Christine Moretti"/>
    <x v="6"/>
    <s v="Daljeet Arora"/>
    <x v="0"/>
    <s v="Ongoing"/>
    <x v="0"/>
    <m/>
    <m/>
    <m/>
    <m/>
    <m/>
    <m/>
    <m/>
    <m/>
    <m/>
    <m/>
    <m/>
    <m/>
    <m/>
    <m/>
    <m/>
    <n v="60"/>
    <n v="60"/>
    <n v="60"/>
    <n v="60"/>
    <n v="60"/>
    <n v="60"/>
    <n v="60"/>
    <n v="60"/>
    <n v="60"/>
    <n v="60"/>
    <n v="60"/>
    <m/>
    <m/>
    <m/>
  </r>
  <r>
    <s v="Sustenance"/>
    <x v="7"/>
    <n v="33"/>
    <s v="GI Upgrade for App VM ,Jump VM and ADO Agent(NPROD)"/>
    <s v="GRP-MR-APPS-PT"/>
    <m/>
    <x v="0"/>
    <s v=".NET"/>
    <s v="MR-APPS-PT"/>
    <s v="James Koernig"/>
    <s v="Christine Moretti"/>
    <x v="6"/>
    <s v="Daljeet Arora"/>
    <x v="0"/>
    <s v="Ongoing"/>
    <x v="0"/>
    <m/>
    <m/>
    <m/>
    <m/>
    <m/>
    <m/>
    <m/>
    <m/>
    <m/>
    <m/>
    <m/>
    <m/>
    <m/>
    <m/>
    <m/>
    <n v="90"/>
    <n v="90"/>
    <n v="90"/>
    <n v="90"/>
    <n v="90"/>
    <n v="90"/>
    <n v="90"/>
    <n v="90"/>
    <n v="90"/>
    <n v="90"/>
    <n v="90"/>
    <m/>
    <m/>
    <m/>
  </r>
  <r>
    <s v="Sustenance"/>
    <x v="8"/>
    <n v="33"/>
    <s v="ASTRA/OS/AVT App Vulnerabilties/SAST/SCA scan"/>
    <s v="GRP-MR-APPS-PT"/>
    <m/>
    <x v="0"/>
    <s v=".NET"/>
    <s v="MR-APPS-PT"/>
    <s v="James Koernig"/>
    <s v="Christine Moretti"/>
    <x v="6"/>
    <s v="Daljeet Arora"/>
    <x v="0"/>
    <s v="Ongoing"/>
    <x v="0"/>
    <m/>
    <m/>
    <m/>
    <m/>
    <m/>
    <m/>
    <m/>
    <m/>
    <m/>
    <m/>
    <m/>
    <m/>
    <m/>
    <m/>
    <m/>
    <n v="50"/>
    <n v="50"/>
    <n v="110"/>
    <n v="110"/>
    <n v="110"/>
    <n v="110"/>
    <n v="110"/>
    <n v="110"/>
    <n v="110"/>
    <n v="110"/>
    <n v="110"/>
    <m/>
    <m/>
    <m/>
  </r>
  <r>
    <s v="Sustenance"/>
    <x v="8"/>
    <n v="33"/>
    <s v="Compliance Activities (?)"/>
    <s v="GRP-MR-APPS-PT"/>
    <m/>
    <x v="0"/>
    <s v=".NET"/>
    <s v="MR-APPS-PT"/>
    <s v="James Koernig"/>
    <s v="Christine Moretti"/>
    <x v="6"/>
    <s v="Daljeet Arora"/>
    <x v="0"/>
    <s v="Ongoing"/>
    <x v="0"/>
    <m/>
    <m/>
    <m/>
    <m/>
    <m/>
    <m/>
    <m/>
    <m/>
    <m/>
    <m/>
    <m/>
    <m/>
    <m/>
    <m/>
    <m/>
    <n v="30"/>
    <n v="30"/>
    <n v="30"/>
    <n v="30"/>
    <n v="30"/>
    <n v="30"/>
    <n v="30"/>
    <n v="30"/>
    <n v="30"/>
    <n v="30"/>
    <n v="30"/>
    <m/>
    <m/>
    <m/>
  </r>
  <r>
    <s v="Sustenance"/>
    <x v="13"/>
    <n v="33"/>
    <s v="Mech-ID Password Change Activity In TestProd &amp;Dev/MechID and DB Schema password update in Config file and Key Vault"/>
    <s v="GRP-MR-APPS-PT"/>
    <m/>
    <x v="0"/>
    <s v=".NET"/>
    <s v="MR-APPS-PT"/>
    <s v="James Koernig"/>
    <s v="Christine Moretti"/>
    <x v="6"/>
    <s v="Daljeet Arora"/>
    <x v="0"/>
    <s v="Ongoing"/>
    <x v="0"/>
    <m/>
    <m/>
    <m/>
    <m/>
    <m/>
    <m/>
    <m/>
    <m/>
    <m/>
    <m/>
    <m/>
    <m/>
    <m/>
    <m/>
    <m/>
    <n v="90"/>
    <n v="90"/>
    <n v="80"/>
    <n v="100"/>
    <n v="100"/>
    <n v="100"/>
    <n v="100"/>
    <n v="100"/>
    <n v="100"/>
    <n v="100"/>
    <n v="100"/>
    <m/>
    <m/>
    <m/>
  </r>
  <r>
    <s v="Sustenance"/>
    <x v="9"/>
    <n v="33"/>
    <s v="Renewal for SSL Certificates"/>
    <s v="GRP-MR-APPS-PT"/>
    <m/>
    <x v="0"/>
    <s v=".NET"/>
    <s v="MR-APPS-PT"/>
    <s v="James Koernig"/>
    <s v="Christine Moretti"/>
    <x v="6"/>
    <s v="Daljeet Arora"/>
    <x v="0"/>
    <s v="Ongoing"/>
    <x v="0"/>
    <m/>
    <m/>
    <m/>
    <m/>
    <m/>
    <m/>
    <m/>
    <m/>
    <m/>
    <m/>
    <m/>
    <m/>
    <m/>
    <m/>
    <m/>
    <n v="40"/>
    <n v="40"/>
    <n v="30"/>
    <n v="30"/>
    <n v="20"/>
    <n v="20"/>
    <n v="20"/>
    <n v="20"/>
    <n v="30"/>
    <n v="30"/>
    <n v="30"/>
    <m/>
    <m/>
    <m/>
  </r>
  <r>
    <s v="Sustenance"/>
    <x v="5"/>
    <n v="33"/>
    <s v="Specific Applications validations/investigations apart from EMAS Daily Monitoring"/>
    <s v="GRP-MR-APPS-PT"/>
    <m/>
    <x v="0"/>
    <s v=".NET"/>
    <s v="MR-APPS-PT"/>
    <s v="James Koernig"/>
    <s v="Christine Moretti"/>
    <x v="6"/>
    <s v="Daljeet Arora"/>
    <x v="0"/>
    <s v="Ongoing"/>
    <x v="0"/>
    <m/>
    <m/>
    <m/>
    <m/>
    <m/>
    <m/>
    <m/>
    <m/>
    <m/>
    <m/>
    <m/>
    <m/>
    <m/>
    <m/>
    <m/>
    <n v="20"/>
    <n v="20"/>
    <n v="20"/>
    <n v="20"/>
    <n v="20"/>
    <n v="20"/>
    <n v="20"/>
    <n v="20"/>
    <n v="20"/>
    <n v="20"/>
    <n v="20"/>
    <m/>
    <m/>
    <m/>
  </r>
  <r>
    <s v="Sustenance"/>
    <x v="5"/>
    <n v="33"/>
    <s v="ST support( ST defects Env Issues)"/>
    <s v="GRP-MR-APPS-PT"/>
    <m/>
    <x v="0"/>
    <s v=".NET"/>
    <s v="MR-APPS-PT"/>
    <s v="James Koernig"/>
    <s v="Christine Moretti"/>
    <x v="6"/>
    <s v="Daljeet Arora"/>
    <x v="0"/>
    <s v="Ongoing"/>
    <x v="0"/>
    <m/>
    <m/>
    <m/>
    <m/>
    <m/>
    <m/>
    <m/>
    <m/>
    <m/>
    <m/>
    <m/>
    <m/>
    <m/>
    <m/>
    <m/>
    <n v="50"/>
    <n v="50"/>
    <n v="50"/>
    <n v="50"/>
    <n v="50"/>
    <n v="50"/>
    <n v="50"/>
    <n v="50"/>
    <n v="50"/>
    <n v="50"/>
    <n v="50"/>
    <m/>
    <m/>
    <m/>
  </r>
  <r>
    <s v="Sustenance"/>
    <x v="13"/>
    <n v="33"/>
    <s v="DB Password changes for Schemas/DB/OS Patching/DB support"/>
    <s v="GRP-MR-APPS-PT"/>
    <m/>
    <x v="0"/>
    <s v=".NET"/>
    <s v="MR-APPS-PT"/>
    <s v="James Koernig"/>
    <s v="Christine Moretti"/>
    <x v="6"/>
    <s v="Daljeet Arora"/>
    <x v="0"/>
    <s v="Ongoing"/>
    <x v="0"/>
    <m/>
    <m/>
    <m/>
    <m/>
    <m/>
    <m/>
    <m/>
    <m/>
    <m/>
    <m/>
    <m/>
    <m/>
    <m/>
    <m/>
    <m/>
    <n v="40"/>
    <n v="40"/>
    <n v="50"/>
    <n v="50"/>
    <n v="50"/>
    <n v="50"/>
    <n v="50"/>
    <n v="50"/>
    <n v="50"/>
    <n v="50"/>
    <n v="50"/>
    <m/>
    <m/>
    <m/>
  </r>
  <r>
    <s v="Sustenance"/>
    <x v="5"/>
    <n v="33"/>
    <s v="MOTS update/Surveys(CCAM/SPI data//Trouble(USH)/SACT Tickets(Permission issues on files/dir --- Dev env by App and Prod by SA team)"/>
    <s v="GRP-MR-APPS-PT"/>
    <m/>
    <x v="0"/>
    <s v=".NET"/>
    <s v="MR-APPS-PT"/>
    <s v="James Koernig"/>
    <s v="Christine Moretti"/>
    <x v="6"/>
    <s v="Daljeet Arora"/>
    <x v="0"/>
    <s v="Ongoing"/>
    <x v="0"/>
    <m/>
    <m/>
    <m/>
    <m/>
    <m/>
    <m/>
    <m/>
    <m/>
    <m/>
    <m/>
    <m/>
    <m/>
    <m/>
    <m/>
    <m/>
    <n v="30"/>
    <n v="30"/>
    <n v="30"/>
    <n v="30"/>
    <n v="30"/>
    <n v="30"/>
    <n v="30"/>
    <n v="30"/>
    <n v="30"/>
    <n v="30"/>
    <n v="30"/>
    <m/>
    <m/>
    <m/>
  </r>
  <r>
    <s v="Sustenance"/>
    <x v="7"/>
    <n v="33"/>
    <s v="MechID and DB Schema password update in Config file and Key Vault"/>
    <s v="GRP-MR-APPS-PT"/>
    <m/>
    <x v="0"/>
    <s v=".NET"/>
    <s v="MR-APPS-PT"/>
    <s v="James Koernig"/>
    <s v="Christine Moretti"/>
    <x v="6"/>
    <s v="Daljeet Arora"/>
    <x v="0"/>
    <s v="Ongoing"/>
    <x v="0"/>
    <m/>
    <m/>
    <m/>
    <m/>
    <m/>
    <m/>
    <m/>
    <m/>
    <m/>
    <m/>
    <m/>
    <m/>
    <m/>
    <m/>
    <m/>
    <n v="40"/>
    <n v="30"/>
    <n v="0"/>
    <n v="0"/>
    <n v="0"/>
    <n v="0"/>
    <n v="0"/>
    <n v="0"/>
    <n v="0"/>
    <n v="0"/>
    <n v="0"/>
    <m/>
    <m/>
    <m/>
  </r>
  <r>
    <s v="Sustenance"/>
    <x v="7"/>
    <n v="33"/>
    <s v="CRO tasks Cloud Applications(CRO activities - Disk size, VM resize, SKU changes)"/>
    <s v="GRP-MR-APPS-PT"/>
    <m/>
    <x v="0"/>
    <s v=".NET"/>
    <s v="MR-APPS-PT"/>
    <s v="James Koernig"/>
    <s v="Christine Moretti"/>
    <x v="6"/>
    <s v="Daljeet Arora"/>
    <x v="0"/>
    <s v="Ongoing"/>
    <x v="0"/>
    <m/>
    <m/>
    <m/>
    <m/>
    <m/>
    <m/>
    <m/>
    <m/>
    <m/>
    <m/>
    <m/>
    <m/>
    <m/>
    <m/>
    <m/>
    <n v="60"/>
    <n v="40"/>
    <n v="40"/>
    <n v="20"/>
    <n v="20"/>
    <n v="20"/>
    <n v="20"/>
    <n v="20"/>
    <n v="20"/>
    <n v="20"/>
    <n v="20"/>
    <m/>
    <m/>
    <m/>
  </r>
  <r>
    <s v="Sustenance"/>
    <x v="1"/>
    <n v="4"/>
    <s v="BIS Retirement"/>
    <s v="EASE - SW"/>
    <s v="Green - On Hold"/>
    <x v="1"/>
    <s v="Tandem, Powerbuilder"/>
    <s v="Tandem"/>
    <s v="James Radtke"/>
    <s v="Christine Moretti"/>
    <x v="3"/>
    <s v="Daljeet Arora"/>
    <x v="3"/>
    <s v="On hold"/>
    <x v="1"/>
    <n v="100"/>
    <m/>
    <m/>
    <m/>
    <m/>
    <m/>
    <m/>
    <m/>
    <m/>
    <m/>
    <m/>
    <m/>
    <m/>
    <m/>
    <m/>
    <m/>
    <m/>
    <m/>
    <m/>
    <m/>
    <m/>
    <m/>
    <m/>
    <m/>
    <m/>
    <m/>
    <m/>
    <m/>
    <m/>
  </r>
  <r>
    <s v="Sustenance"/>
    <x v="1"/>
    <n v="4"/>
    <s v="BIS Retirement"/>
    <s v="EASE - West"/>
    <s v="Green - On Hold"/>
    <x v="1"/>
    <s v="Tandem, Powerbuilder"/>
    <s v="Tandem"/>
    <s v="James Radtke"/>
    <s v="Christine Moretti"/>
    <x v="3"/>
    <s v="Daljeet Arora"/>
    <x v="3"/>
    <s v="On hold"/>
    <x v="1"/>
    <n v="100"/>
    <m/>
    <m/>
    <m/>
    <m/>
    <m/>
    <m/>
    <m/>
    <m/>
    <m/>
    <m/>
    <m/>
    <m/>
    <m/>
    <m/>
    <m/>
    <m/>
    <m/>
    <m/>
    <m/>
    <m/>
    <m/>
    <m/>
    <m/>
    <m/>
    <m/>
    <m/>
    <m/>
    <m/>
  </r>
  <r>
    <s v="Sustenance"/>
    <x v="1"/>
    <m/>
    <s v="CCPA Data Profiling"/>
    <s v="EASE - SW"/>
    <m/>
    <x v="1"/>
    <s v="Tandem, Powerbuilder"/>
    <s v="Tandem"/>
    <s v="James Radtke"/>
    <s v="Christine Moretti"/>
    <x v="3"/>
    <s v="Daljeet Arora"/>
    <x v="4"/>
    <s v="Jul-22"/>
    <x v="1"/>
    <n v="300"/>
    <m/>
    <m/>
    <m/>
    <m/>
    <m/>
    <m/>
    <m/>
    <m/>
    <m/>
    <m/>
    <m/>
    <m/>
    <m/>
    <m/>
    <m/>
    <m/>
    <m/>
    <m/>
    <m/>
    <m/>
    <m/>
    <m/>
    <m/>
    <m/>
    <m/>
    <m/>
    <m/>
    <m/>
  </r>
  <r>
    <s v="Enhancement"/>
    <x v="0"/>
    <n v="4"/>
    <s v="Hayward/Jackson DC retirement"/>
    <s v="EASE - SW"/>
    <s v="Green - YTS"/>
    <x v="1"/>
    <s v="Tandem, Powerbuilder"/>
    <s v="Tandem"/>
    <s v="James Radtke"/>
    <s v="Christine Moretti"/>
    <x v="3"/>
    <s v="Daljeet Arora"/>
    <x v="21"/>
    <s v="Feb-24"/>
    <x v="1"/>
    <n v="750"/>
    <m/>
    <m/>
    <m/>
    <m/>
    <m/>
    <m/>
    <m/>
    <m/>
    <m/>
    <m/>
    <m/>
    <m/>
    <m/>
    <m/>
    <m/>
    <m/>
    <m/>
    <m/>
    <m/>
    <m/>
    <m/>
    <m/>
    <m/>
    <m/>
    <m/>
    <m/>
    <m/>
    <m/>
  </r>
  <r>
    <s v="Sustenance"/>
    <x v="1"/>
    <n v="4"/>
    <s v="Windows Server upgrade"/>
    <s v="EASE - SW"/>
    <s v="Green - YTS"/>
    <x v="1"/>
    <s v="Tandem, Powerbuilder"/>
    <s v="Tandem"/>
    <s v="James Radtke"/>
    <s v="Christine Moretti"/>
    <x v="3"/>
    <s v="Daljeet Arora"/>
    <x v="8"/>
    <s v="TBD"/>
    <x v="1"/>
    <n v="550"/>
    <m/>
    <m/>
    <m/>
    <m/>
    <m/>
    <m/>
    <m/>
    <m/>
    <m/>
    <m/>
    <m/>
    <m/>
    <m/>
    <m/>
    <m/>
    <m/>
    <m/>
    <m/>
    <m/>
    <m/>
    <m/>
    <m/>
    <m/>
    <m/>
    <m/>
    <m/>
    <m/>
    <m/>
  </r>
  <r>
    <s v="Enhancement"/>
    <x v="0"/>
    <m/>
    <s v="504548- - 401127a U2L Migration CAPM"/>
    <s v="C/CA"/>
    <s v="Testing is still not commenced out from CAPM side.Following up with CAPM/Site"/>
    <x v="1"/>
    <s v="Cobol, DB2"/>
    <s v="JW"/>
    <s v="Ruben Rodriguez "/>
    <s v="Muawiah Qaimari"/>
    <x v="5"/>
    <s v="Tarun Raghuwanshi"/>
    <x v="18"/>
    <s v="Jun-23"/>
    <x v="0"/>
    <n v="100"/>
    <m/>
    <m/>
    <m/>
    <m/>
    <m/>
    <m/>
    <m/>
    <m/>
    <n v="30"/>
    <n v="30"/>
    <n v="30"/>
    <n v="30"/>
    <n v="30"/>
    <m/>
    <m/>
    <m/>
    <m/>
    <n v="30"/>
    <n v="40"/>
    <n v="30"/>
    <m/>
    <m/>
    <m/>
    <m/>
    <m/>
    <m/>
    <m/>
    <m/>
  </r>
  <r>
    <s v="Enhancement"/>
    <x v="0"/>
    <m/>
    <s v="504548- -401127a  U2L Migration CAPM"/>
    <s v="AIM"/>
    <s v="Testing is still not commenced out from CAPM side.Following up with CAPM/Site"/>
    <x v="1"/>
    <s v="Cobol, DB2"/>
    <s v="JW"/>
    <s v="Ruben Rodriguez "/>
    <s v="Muawiah Qaimari"/>
    <x v="5"/>
    <s v="Tarun Raghuwanshi"/>
    <x v="18"/>
    <s v="Jun-23"/>
    <x v="0"/>
    <n v="120"/>
    <m/>
    <m/>
    <m/>
    <m/>
    <m/>
    <m/>
    <m/>
    <m/>
    <m/>
    <n v="30"/>
    <n v="30"/>
    <n v="30"/>
    <n v="30"/>
    <m/>
    <m/>
    <m/>
    <m/>
    <n v="30"/>
    <n v="60"/>
    <n v="30"/>
    <m/>
    <m/>
    <m/>
    <m/>
    <m/>
    <m/>
    <m/>
    <m/>
  </r>
  <r>
    <s v="Enhancement"/>
    <x v="0"/>
    <n v="4"/>
    <s v="GEARS Cloud migration"/>
    <s v="EXCHPLUS"/>
    <m/>
    <x v="1"/>
    <s v="Tandem"/>
    <s v="Tandem"/>
    <s v="James Radtke"/>
    <s v="Christine Moretti"/>
    <x v="3"/>
    <s v="Daljeet Arora"/>
    <x v="4"/>
    <s v="Jul-22"/>
    <x v="1"/>
    <n v="60"/>
    <m/>
    <m/>
    <m/>
    <m/>
    <m/>
    <m/>
    <m/>
    <m/>
    <m/>
    <m/>
    <m/>
    <m/>
    <m/>
    <m/>
    <m/>
    <m/>
    <m/>
    <m/>
    <m/>
    <m/>
    <m/>
    <m/>
    <m/>
    <m/>
    <m/>
    <m/>
    <m/>
    <m/>
  </r>
  <r>
    <s v="Enhancement"/>
    <x v="0"/>
    <m/>
    <s v="ECBR Azure Migration"/>
    <s v="EASE - West"/>
    <s v="Green - YTS"/>
    <x v="1"/>
    <s v="Tandem, Powerbuilder"/>
    <s v="Tandem"/>
    <s v="James Radtke"/>
    <s v="Christine Moretti"/>
    <x v="3"/>
    <s v="Daljeet Arora"/>
    <x v="8"/>
    <s v="TBD"/>
    <x v="1"/>
    <n v="60"/>
    <m/>
    <m/>
    <m/>
    <m/>
    <m/>
    <m/>
    <m/>
    <m/>
    <m/>
    <m/>
    <m/>
    <m/>
    <m/>
    <m/>
    <m/>
    <m/>
    <m/>
    <m/>
    <m/>
    <m/>
    <m/>
    <m/>
    <m/>
    <m/>
    <m/>
    <m/>
    <m/>
    <m/>
  </r>
  <r>
    <s v="Enhancement"/>
    <x v="0"/>
    <m/>
    <s v="ECBR Azure Migration"/>
    <s v="EXCHPLUS"/>
    <s v="Green - YTS"/>
    <x v="1"/>
    <s v="Tandem"/>
    <s v="Tandem"/>
    <s v="James Radtke"/>
    <s v="Christine Moretti"/>
    <x v="3"/>
    <s v="Daljeet Arora"/>
    <x v="8"/>
    <s v="TBD"/>
    <x v="1"/>
    <n v="60"/>
    <m/>
    <m/>
    <m/>
    <m/>
    <m/>
    <m/>
    <m/>
    <m/>
    <m/>
    <m/>
    <m/>
    <m/>
    <m/>
    <m/>
    <m/>
    <m/>
    <m/>
    <m/>
    <m/>
    <m/>
    <m/>
    <m/>
    <m/>
    <m/>
    <m/>
    <m/>
    <m/>
    <m/>
  </r>
  <r>
    <s v="Sustenance"/>
    <x v="1"/>
    <m/>
    <s v="EASE SW- MS Edge Browser certification"/>
    <s v="EASE - SW"/>
    <s v="Green - YTS"/>
    <x v="1"/>
    <s v="Tandem, Powerbuilder"/>
    <s v="Tandem"/>
    <s v="James Radtke"/>
    <s v="Christine Moretti"/>
    <x v="3"/>
    <s v="Daljeet Arora"/>
    <x v="17"/>
    <s v="Mar-23"/>
    <x v="1"/>
    <n v="500"/>
    <m/>
    <m/>
    <m/>
    <m/>
    <m/>
    <m/>
    <m/>
    <m/>
    <m/>
    <m/>
    <m/>
    <m/>
    <m/>
    <m/>
    <m/>
    <m/>
    <m/>
    <m/>
    <m/>
    <m/>
    <m/>
    <m/>
    <m/>
    <m/>
    <m/>
    <m/>
    <m/>
    <m/>
  </r>
  <r>
    <s v="Sustenance"/>
    <x v="1"/>
    <m/>
    <s v="EASE W- MS Edge Browser certification"/>
    <s v="EASE - West"/>
    <s v="Green - YTS"/>
    <x v="1"/>
    <s v="Tandem, Powerbuilder"/>
    <s v="Tandem"/>
    <s v="James Radtke"/>
    <s v="Christine Moretti"/>
    <x v="3"/>
    <s v="Daljeet Arora"/>
    <x v="17"/>
    <s v="Mar-23"/>
    <x v="1"/>
    <n v="500"/>
    <m/>
    <m/>
    <m/>
    <m/>
    <m/>
    <m/>
    <m/>
    <m/>
    <m/>
    <m/>
    <m/>
    <m/>
    <m/>
    <m/>
    <m/>
    <m/>
    <m/>
    <m/>
    <m/>
    <m/>
    <m/>
    <m/>
    <m/>
    <m/>
    <m/>
    <m/>
    <m/>
    <m/>
  </r>
  <r>
    <s v="Enhancement"/>
    <x v="0"/>
    <m/>
    <s v="Embus retirement"/>
    <s v="EASE - SW"/>
    <s v="Green - YTS"/>
    <x v="1"/>
    <s v="Tandem, Powerbuilder"/>
    <s v="Tandem"/>
    <s v="James Radtke"/>
    <s v="Christine Moretti"/>
    <x v="3"/>
    <s v="Daljeet Arora"/>
    <x v="8"/>
    <s v="TBD"/>
    <x v="1"/>
    <n v="900"/>
    <m/>
    <m/>
    <m/>
    <m/>
    <m/>
    <m/>
    <m/>
    <m/>
    <m/>
    <m/>
    <m/>
    <m/>
    <m/>
    <m/>
    <m/>
    <m/>
    <m/>
    <m/>
    <m/>
    <m/>
    <m/>
    <m/>
    <m/>
    <m/>
    <m/>
    <m/>
    <m/>
    <m/>
  </r>
  <r>
    <s v="Enhancement"/>
    <x v="0"/>
    <m/>
    <s v="Embus retirement"/>
    <s v="EASE - West"/>
    <s v="Green - YTS"/>
    <x v="1"/>
    <s v="Tandem, Powerbuilder"/>
    <s v="Tandem"/>
    <s v="James Radtke"/>
    <s v="Christine Moretti"/>
    <x v="3"/>
    <s v="Daljeet Arora"/>
    <x v="8"/>
    <s v="TBD"/>
    <x v="1"/>
    <n v="900"/>
    <m/>
    <m/>
    <m/>
    <m/>
    <m/>
    <m/>
    <m/>
    <m/>
    <m/>
    <m/>
    <m/>
    <m/>
    <m/>
    <m/>
    <m/>
    <m/>
    <m/>
    <m/>
    <m/>
    <m/>
    <m/>
    <m/>
    <m/>
    <m/>
    <m/>
    <m/>
    <m/>
    <m/>
  </r>
  <r>
    <s v="Enhancement"/>
    <x v="0"/>
    <n v="4"/>
    <s v="R3:SBS Azure Migration"/>
    <s v="EXCHPLUS"/>
    <m/>
    <x v="1"/>
    <s v="Tandem"/>
    <s v="Tandem"/>
    <s v="James Radtke"/>
    <s v="Christine Moretti"/>
    <x v="3"/>
    <s v="Daljeet Arora"/>
    <x v="4"/>
    <s v="Jul-22"/>
    <x v="0"/>
    <n v="60"/>
    <m/>
    <m/>
    <m/>
    <m/>
    <m/>
    <m/>
    <m/>
    <m/>
    <m/>
    <m/>
    <m/>
    <m/>
    <m/>
    <m/>
    <m/>
    <m/>
    <m/>
    <m/>
    <m/>
    <m/>
    <m/>
    <m/>
    <m/>
    <m/>
    <m/>
    <m/>
    <m/>
    <m/>
  </r>
  <r>
    <s v="Sustenance"/>
    <x v="1"/>
    <m/>
    <s v="MQ Upgrade"/>
    <s v="EASE - SW"/>
    <m/>
    <x v="1"/>
    <s v="Tandem, Powerbuilder"/>
    <s v="Tandem"/>
    <s v="James Radtke"/>
    <s v="Christine Moretti"/>
    <x v="3"/>
    <s v="Daljeet Arora"/>
    <x v="5"/>
    <s v="Nov-22"/>
    <x v="0"/>
    <n v="200"/>
    <m/>
    <m/>
    <m/>
    <m/>
    <m/>
    <m/>
    <m/>
    <m/>
    <m/>
    <m/>
    <m/>
    <m/>
    <m/>
    <m/>
    <m/>
    <m/>
    <m/>
    <m/>
    <m/>
    <m/>
    <m/>
    <m/>
    <m/>
    <m/>
    <m/>
    <m/>
    <m/>
    <m/>
  </r>
  <r>
    <s v="Sustenance"/>
    <x v="1"/>
    <m/>
    <s v="MQ Upgrade"/>
    <s v="EASE - West"/>
    <m/>
    <x v="1"/>
    <s v="Tandem, Powerbuilder"/>
    <s v="Tandem"/>
    <s v="James Radtke"/>
    <s v="Christine Moretti"/>
    <x v="3"/>
    <s v="Daljeet Arora"/>
    <x v="5"/>
    <s v="Nov-22"/>
    <x v="0"/>
    <n v="200"/>
    <m/>
    <m/>
    <m/>
    <m/>
    <m/>
    <m/>
    <m/>
    <m/>
    <m/>
    <m/>
    <m/>
    <m/>
    <m/>
    <m/>
    <m/>
    <m/>
    <m/>
    <m/>
    <m/>
    <m/>
    <m/>
    <m/>
    <m/>
    <m/>
    <m/>
    <m/>
    <m/>
    <m/>
  </r>
  <r>
    <s v="Sustenance"/>
    <x v="1"/>
    <m/>
    <s v="MQ Upgrade"/>
    <s v="iCC"/>
    <m/>
    <x v="1"/>
    <s v="Tandem"/>
    <s v="Tandem"/>
    <s v="James Radtke"/>
    <s v="Christine Moretti"/>
    <x v="3"/>
    <s v="Daljeet Arora"/>
    <x v="5"/>
    <s v="Nov-22"/>
    <x v="0"/>
    <n v="550"/>
    <m/>
    <m/>
    <m/>
    <m/>
    <m/>
    <m/>
    <m/>
    <m/>
    <m/>
    <m/>
    <m/>
    <m/>
    <m/>
    <m/>
    <m/>
    <m/>
    <m/>
    <m/>
    <m/>
    <m/>
    <m/>
    <m/>
    <m/>
    <m/>
    <m/>
    <m/>
    <m/>
    <m/>
  </r>
  <r>
    <s v="Sustenance"/>
    <x v="3"/>
    <n v="4"/>
    <s v="Production Pnorth not working "/>
    <s v="EASE - West"/>
    <s v="Yellow:_x000a_Current team is not appraised of outage that resulted into Production Pnorth not working._x000a_Extensive investigation required to identify the root cause followed by proposed solution design._x000a_Current Application and Technical exposure for EASE is medium, with Kunal/Abhishek leaving, this will impact further."/>
    <x v="1"/>
    <s v="Tandem, Powerbuilder"/>
    <s v="Tandem"/>
    <s v="James Radtke"/>
    <s v="Christine Moretti"/>
    <x v="3"/>
    <s v="Daljeet Arora"/>
    <x v="8"/>
    <s v="TBD"/>
    <x v="1"/>
    <m/>
    <m/>
    <m/>
    <m/>
    <m/>
    <m/>
    <m/>
    <m/>
    <m/>
    <m/>
    <m/>
    <m/>
    <m/>
    <m/>
    <m/>
    <m/>
    <m/>
    <m/>
    <m/>
    <m/>
    <m/>
    <m/>
    <m/>
    <m/>
    <m/>
    <m/>
    <m/>
    <m/>
    <m/>
  </r>
  <r>
    <s v="Sustenance"/>
    <x v="3"/>
    <n v="4"/>
    <s v="CCDR User Profiles (Registrar vs Normal User)  "/>
    <s v="EASE - SW"/>
    <s v="Green - YTS"/>
    <x v="1"/>
    <s v="Tandem, Powerbuilder"/>
    <s v="Tandem"/>
    <s v="James Radtke"/>
    <s v="Christine Moretti"/>
    <x v="3"/>
    <s v="Daljeet Arora"/>
    <x v="18"/>
    <s v="Jun-23"/>
    <x v="1"/>
    <n v="50"/>
    <m/>
    <m/>
    <m/>
    <m/>
    <m/>
    <m/>
    <m/>
    <m/>
    <m/>
    <m/>
    <m/>
    <m/>
    <m/>
    <m/>
    <m/>
    <m/>
    <m/>
    <m/>
    <m/>
    <m/>
    <m/>
    <m/>
    <m/>
    <m/>
    <m/>
    <m/>
    <m/>
    <m/>
  </r>
  <r>
    <s v="Sustenance"/>
    <x v="3"/>
    <n v="4"/>
    <s v="Ease TT##000000312754103"/>
    <s v="EASE - West"/>
    <m/>
    <x v="1"/>
    <s v="Tandem, Powerbuilder"/>
    <s v="Tandem"/>
    <s v="James Radtke"/>
    <s v="Christine Moretti"/>
    <x v="3"/>
    <s v="Daljeet Arora"/>
    <x v="2"/>
    <s v="Feb-23"/>
    <x v="1"/>
    <n v="250"/>
    <m/>
    <m/>
    <m/>
    <m/>
    <m/>
    <m/>
    <m/>
    <m/>
    <m/>
    <m/>
    <m/>
    <m/>
    <m/>
    <m/>
    <m/>
    <m/>
    <m/>
    <m/>
    <m/>
    <m/>
    <m/>
    <m/>
    <m/>
    <m/>
    <m/>
    <m/>
    <m/>
    <m/>
  </r>
  <r>
    <s v="Sustenance"/>
    <x v="3"/>
    <n v="4"/>
    <s v="Removal of CASAN folder"/>
    <s v="EASE - West"/>
    <m/>
    <x v="1"/>
    <s v="Tandem, Powerbuilder"/>
    <s v="Tandem"/>
    <s v="James Radtke"/>
    <s v="Christine Moretti"/>
    <x v="3"/>
    <s v="Daljeet Arora"/>
    <x v="2"/>
    <s v="Feb-23"/>
    <x v="1"/>
    <n v="65"/>
    <m/>
    <m/>
    <m/>
    <m/>
    <m/>
    <m/>
    <m/>
    <m/>
    <m/>
    <m/>
    <m/>
    <m/>
    <m/>
    <m/>
    <m/>
    <m/>
    <m/>
    <m/>
    <m/>
    <m/>
    <m/>
    <m/>
    <m/>
    <m/>
    <m/>
    <m/>
    <m/>
    <m/>
  </r>
  <r>
    <s v="Sustenance"/>
    <x v="3"/>
    <n v="4"/>
    <s v="Removal of CASAN folder"/>
    <s v="EASE - SW"/>
    <m/>
    <x v="1"/>
    <s v="Tandem, Powerbuilder"/>
    <s v="Tandem"/>
    <s v="James Radtke"/>
    <s v="Christine Moretti"/>
    <x v="3"/>
    <s v="Daljeet Arora"/>
    <x v="2"/>
    <s v="Feb-23"/>
    <x v="1"/>
    <n v="65"/>
    <m/>
    <m/>
    <m/>
    <m/>
    <m/>
    <m/>
    <m/>
    <m/>
    <m/>
    <m/>
    <m/>
    <m/>
    <m/>
    <m/>
    <m/>
    <m/>
    <m/>
    <m/>
    <m/>
    <m/>
    <m/>
    <m/>
    <m/>
    <m/>
    <m/>
    <m/>
    <m/>
    <m/>
  </r>
  <r>
    <s v="Sustenance"/>
    <x v="3"/>
    <n v="4"/>
    <s v="IBM Software Reporting "/>
    <s v="EASE - SW"/>
    <m/>
    <x v="1"/>
    <s v="Tandem, Powerbuilder"/>
    <s v="Tandem"/>
    <s v="James Radtke"/>
    <s v="Christine Moretti"/>
    <x v="3"/>
    <s v="Daljeet Arora"/>
    <x v="2"/>
    <s v="Feb-23"/>
    <x v="1"/>
    <n v="70"/>
    <m/>
    <m/>
    <m/>
    <m/>
    <m/>
    <m/>
    <m/>
    <m/>
    <m/>
    <m/>
    <m/>
    <m/>
    <m/>
    <m/>
    <m/>
    <m/>
    <m/>
    <m/>
    <m/>
    <m/>
    <m/>
    <m/>
    <m/>
    <m/>
    <m/>
    <m/>
    <m/>
    <m/>
  </r>
  <r>
    <s v="Sustenance"/>
    <x v="3"/>
    <n v="4"/>
    <s v="IBM Software Reporting "/>
    <s v="EASE - West"/>
    <m/>
    <x v="1"/>
    <s v="Tandem, Powerbuilder"/>
    <s v="Tandem"/>
    <s v="James Radtke"/>
    <s v="Christine Moretti"/>
    <x v="3"/>
    <s v="Daljeet Arora"/>
    <x v="2"/>
    <s v="Feb-23"/>
    <x v="1"/>
    <n v="70"/>
    <m/>
    <m/>
    <m/>
    <m/>
    <m/>
    <m/>
    <m/>
    <m/>
    <m/>
    <m/>
    <m/>
    <m/>
    <m/>
    <m/>
    <m/>
    <m/>
    <m/>
    <m/>
    <m/>
    <m/>
    <m/>
    <m/>
    <m/>
    <m/>
    <m/>
    <m/>
    <m/>
    <m/>
  </r>
  <r>
    <s v="Sustenance"/>
    <x v="3"/>
    <n v="4"/>
    <s v="IBM Software Reporting "/>
    <s v="iCC"/>
    <m/>
    <x v="1"/>
    <s v="Tandem"/>
    <s v="Tandem"/>
    <s v="James Radtke"/>
    <s v="Christine Moretti"/>
    <x v="3"/>
    <s v="Daljeet Arora"/>
    <x v="2"/>
    <s v="Feb-23"/>
    <x v="1"/>
    <n v="70"/>
    <m/>
    <m/>
    <m/>
    <m/>
    <m/>
    <m/>
    <m/>
    <m/>
    <m/>
    <m/>
    <m/>
    <m/>
    <m/>
    <m/>
    <m/>
    <m/>
    <m/>
    <m/>
    <m/>
    <m/>
    <m/>
    <m/>
    <m/>
    <m/>
    <m/>
    <m/>
    <m/>
    <m/>
  </r>
  <r>
    <s v="Sustenance"/>
    <x v="3"/>
    <n v="4"/>
    <s v="IBM Software Reporting "/>
    <s v="EXCHPLUS"/>
    <m/>
    <x v="1"/>
    <s v="Tandem"/>
    <s v="Tandem"/>
    <s v="James Radtke"/>
    <s v="Christine Moretti"/>
    <x v="3"/>
    <s v="Daljeet Arora"/>
    <x v="2"/>
    <s v="Feb-23"/>
    <x v="1"/>
    <n v="70"/>
    <m/>
    <m/>
    <m/>
    <m/>
    <m/>
    <m/>
    <m/>
    <m/>
    <m/>
    <m/>
    <m/>
    <m/>
    <m/>
    <m/>
    <m/>
    <m/>
    <m/>
    <m/>
    <m/>
    <m/>
    <m/>
    <m/>
    <m/>
    <m/>
    <m/>
    <m/>
    <m/>
    <m/>
  </r>
  <r>
    <s v="Sustenance"/>
    <x v="3"/>
    <m/>
    <s v="Regarding Prognosis Alerts"/>
    <s v="EASE - West"/>
    <s v="Green - YTS"/>
    <x v="1"/>
    <s v="Tandem, Powerbuilder"/>
    <s v="Tandem"/>
    <s v="James Radtke"/>
    <s v="Christine Moretti"/>
    <x v="3"/>
    <s v="Daljeet Arora"/>
    <x v="10"/>
    <s v="Nov-23"/>
    <x v="0"/>
    <n v="30"/>
    <m/>
    <m/>
    <m/>
    <m/>
    <m/>
    <m/>
    <m/>
    <m/>
    <m/>
    <m/>
    <m/>
    <m/>
    <m/>
    <m/>
    <m/>
    <m/>
    <m/>
    <m/>
    <m/>
    <m/>
    <m/>
    <m/>
    <m/>
    <m/>
    <n v="10"/>
    <n v="10"/>
    <n v="10"/>
    <m/>
  </r>
  <r>
    <s v="Enhancement"/>
    <x v="0"/>
    <n v="7"/>
    <s v="504693 - SecMod SDP W Billing SPI in text field SOFE for 24.02"/>
    <s v="EM"/>
    <m/>
    <x v="1"/>
    <s v="Cobol, DB2"/>
    <s v="WB-SAMW"/>
    <s v="Ruben Rodriguez "/>
    <s v="Muawiah Qaimari"/>
    <x v="4"/>
    <s v="Amit Patidar"/>
    <x v="11"/>
    <s v="Dec-23"/>
    <x v="1"/>
    <n v="990"/>
    <m/>
    <m/>
    <m/>
    <m/>
    <m/>
    <m/>
    <m/>
    <m/>
    <m/>
    <m/>
    <m/>
    <m/>
    <m/>
    <m/>
    <m/>
    <m/>
    <m/>
    <m/>
    <m/>
    <m/>
    <m/>
    <m/>
    <m/>
    <n v="200"/>
    <n v="230"/>
    <n v="200"/>
    <n v="200"/>
    <n v="160"/>
  </r>
  <r>
    <s v="Enhancement"/>
    <x v="0"/>
    <n v="7"/>
    <s v="504693 - SecMod SDP W Billing SPI in text field SOFE for 24.02"/>
    <s v="SOFE"/>
    <m/>
    <x v="1"/>
    <s v="Cobol, DB2"/>
    <s v="WB-SAMW"/>
    <s v="Ruben Rodriguez "/>
    <s v="Muawiah Qaimari"/>
    <x v="4"/>
    <s v="Amit Patidar"/>
    <x v="11"/>
    <s v="Dec-23"/>
    <x v="1"/>
    <n v="570"/>
    <m/>
    <m/>
    <m/>
    <m/>
    <m/>
    <m/>
    <m/>
    <m/>
    <m/>
    <m/>
    <m/>
    <m/>
    <m/>
    <m/>
    <m/>
    <m/>
    <m/>
    <m/>
    <m/>
    <m/>
    <m/>
    <m/>
    <m/>
    <n v="120"/>
    <n v="130"/>
    <n v="120"/>
    <n v="100"/>
    <n v="100"/>
  </r>
  <r>
    <s v="Enhancement"/>
    <x v="0"/>
    <m/>
    <s v="504814, 409266, , DDE (TCP2), Credit Card Processing for Bus Accounts using FiS"/>
    <s v="RRS"/>
    <m/>
    <x v="1"/>
    <s v="Cobol, DB2"/>
    <s v="CARE-MF"/>
    <s v="James Koernig"/>
    <s v="Christine Moretti"/>
    <x v="0"/>
    <s v="Amit Patidar"/>
    <x v="14"/>
    <s v="Apr-23"/>
    <x v="0"/>
    <n v="60"/>
    <m/>
    <m/>
    <m/>
    <m/>
    <m/>
    <m/>
    <m/>
    <m/>
    <m/>
    <m/>
    <m/>
    <m/>
    <m/>
    <m/>
    <m/>
    <n v="10"/>
    <m/>
    <m/>
    <n v="60"/>
    <m/>
    <m/>
    <m/>
    <m/>
    <m/>
    <m/>
    <m/>
    <m/>
    <m/>
  </r>
  <r>
    <s v="Enhancement"/>
    <x v="0"/>
    <n v="1"/>
    <s v="505734 - EBDB Cloud"/>
    <s v="BOCRIS"/>
    <m/>
    <x v="1"/>
    <s v="Cobol, IMS-DC"/>
    <s v="SE-BILLING"/>
    <s v="Greg Painter"/>
    <s v="Muawiah Qaimari"/>
    <x v="1"/>
    <s v="Tarun Raghuwanshi"/>
    <x v="11"/>
    <s v="Dec-23"/>
    <x v="0"/>
    <n v="150"/>
    <m/>
    <m/>
    <m/>
    <m/>
    <m/>
    <m/>
    <m/>
    <m/>
    <m/>
    <m/>
    <m/>
    <m/>
    <m/>
    <m/>
    <m/>
    <m/>
    <s v=" "/>
    <s v=" "/>
    <n v="20"/>
    <n v="10"/>
    <n v="10"/>
    <n v="10"/>
    <n v="10"/>
    <n v="20"/>
    <n v="20"/>
    <n v="20"/>
    <n v="20"/>
    <n v="10"/>
  </r>
  <r>
    <s v="Enhancement"/>
    <x v="0"/>
    <m/>
    <s v="ECDW, EDW Snowflak Migration - OOM686"/>
    <s v="EASE - SW"/>
    <s v="Green - Test Only"/>
    <x v="1"/>
    <s v="Tandem, Powerbuilder"/>
    <s v="Tandem"/>
    <s v="James Radtke"/>
    <s v="Christine Moretti"/>
    <x v="3"/>
    <s v="Daljeet Arora"/>
    <x v="10"/>
    <s v="Nov-23"/>
    <x v="0"/>
    <n v="35"/>
    <m/>
    <m/>
    <m/>
    <m/>
    <m/>
    <m/>
    <m/>
    <m/>
    <m/>
    <m/>
    <m/>
    <m/>
    <m/>
    <m/>
    <m/>
    <m/>
    <m/>
    <m/>
    <m/>
    <m/>
    <m/>
    <m/>
    <m/>
    <m/>
    <m/>
    <m/>
    <n v="35"/>
    <m/>
  </r>
  <r>
    <s v="Enhancement"/>
    <x v="0"/>
    <n v="6"/>
    <s v="328680a Vista Mobility"/>
    <s v="CRIS RC-RECON"/>
    <m/>
    <x v="1"/>
    <s v="Assembler"/>
    <s v="SW-CRIS"/>
    <s v="Ruben Rodriguez "/>
    <s v="Muawiah Qaimari"/>
    <x v="3"/>
    <s v="Daljeet Arora"/>
    <x v="5"/>
    <s v="Nov-22"/>
    <x v="0"/>
    <n v="40"/>
    <m/>
    <m/>
    <m/>
    <m/>
    <m/>
    <m/>
    <m/>
    <m/>
    <m/>
    <m/>
    <m/>
    <m/>
    <n v="10"/>
    <n v="20"/>
    <n v="10"/>
    <m/>
    <m/>
    <m/>
    <m/>
    <m/>
    <m/>
    <m/>
    <m/>
    <m/>
    <m/>
    <m/>
    <m/>
    <m/>
  </r>
  <r>
    <s v="Enhancement"/>
    <x v="0"/>
    <n v="4"/>
    <s v="OOM664 - Complete Link Utilization of USOCs effort"/>
    <s v="FSP"/>
    <s v="Green - YTS"/>
    <x v="1"/>
    <s v="Cobol, DB2"/>
    <s v="SW-CRIS"/>
    <s v="Ruben Rodriguez "/>
    <s v="Muawiah Qaimari"/>
    <x v="3"/>
    <s v="Daljeet Arora"/>
    <x v="8"/>
    <s v="TBD"/>
    <x v="1"/>
    <n v="30"/>
    <m/>
    <m/>
    <m/>
    <m/>
    <m/>
    <m/>
    <m/>
    <m/>
    <m/>
    <m/>
    <m/>
    <m/>
    <m/>
    <m/>
    <m/>
    <m/>
    <m/>
    <m/>
    <m/>
    <m/>
    <m/>
    <m/>
    <m/>
    <m/>
    <m/>
    <m/>
    <n v="30"/>
    <m/>
  </r>
  <r>
    <s v="Enhancement"/>
    <x v="0"/>
    <n v="3"/>
    <s v="OOM664 - Complete Link Utilization of USOCs effort"/>
    <s v="ECRIS-CR RSI"/>
    <s v="Green - YTS"/>
    <x v="1"/>
    <s v="Cobol, DB2"/>
    <s v="SW-CRIS"/>
    <s v="Ruben Rodriguez "/>
    <s v="Muawiah Qaimari"/>
    <x v="3"/>
    <s v="Daljeet Arora"/>
    <x v="8"/>
    <s v="TBD"/>
    <x v="1"/>
    <n v="100"/>
    <m/>
    <m/>
    <m/>
    <m/>
    <m/>
    <m/>
    <m/>
    <m/>
    <m/>
    <m/>
    <m/>
    <m/>
    <m/>
    <m/>
    <m/>
    <m/>
    <m/>
    <m/>
    <m/>
    <m/>
    <m/>
    <m/>
    <m/>
    <m/>
    <m/>
    <m/>
    <n v="100"/>
    <m/>
  </r>
  <r>
    <s v="Enhancement"/>
    <x v="0"/>
    <m/>
    <s v="ECDW, EDW Snowflak Migration - OOM686"/>
    <s v="EASE - West"/>
    <s v="Green - Test Only"/>
    <x v="1"/>
    <s v="Tandem, Powerbuilder"/>
    <s v="Tandem"/>
    <s v="James Radtke"/>
    <s v="Christine Moretti"/>
    <x v="3"/>
    <s v="Daljeet Arora"/>
    <x v="10"/>
    <s v="Nov-23"/>
    <x v="0"/>
    <n v="30"/>
    <m/>
    <m/>
    <m/>
    <m/>
    <m/>
    <m/>
    <m/>
    <m/>
    <m/>
    <m/>
    <m/>
    <m/>
    <m/>
    <m/>
    <m/>
    <m/>
    <m/>
    <m/>
    <m/>
    <m/>
    <m/>
    <m/>
    <m/>
    <m/>
    <m/>
    <m/>
    <n v="30"/>
    <m/>
  </r>
  <r>
    <s v="Enhancement"/>
    <x v="0"/>
    <n v="4"/>
    <s v="EDW and ECDW snowflake transformation - impact for legacy wireline applications"/>
    <s v="ADR"/>
    <s v="Green - Impact Analysis &amp; Estimation done."/>
    <x v="1"/>
    <s v="Cobol, DB2"/>
    <s v="SW-CRIS"/>
    <s v="Ruben Rodriguez "/>
    <s v="Muawiah Qaimari"/>
    <x v="3"/>
    <s v="Daljeet Arora"/>
    <x v="11"/>
    <s v="Dec-23"/>
    <x v="0"/>
    <n v="60"/>
    <m/>
    <m/>
    <m/>
    <m/>
    <m/>
    <m/>
    <m/>
    <m/>
    <m/>
    <m/>
    <m/>
    <m/>
    <m/>
    <m/>
    <m/>
    <m/>
    <m/>
    <m/>
    <m/>
    <m/>
    <m/>
    <m/>
    <n v="20"/>
    <n v="15"/>
    <n v="10"/>
    <n v="10"/>
    <n v="10"/>
    <n v="5"/>
  </r>
  <r>
    <s v="Enhancement"/>
    <x v="0"/>
    <n v="4"/>
    <s v="EDW and ECDW snowflake transformation - impact for legacy wireline applications"/>
    <s v="FSP"/>
    <s v="Green - Impact Analysis &amp; Estimation done."/>
    <x v="1"/>
    <s v="Cobol, DB2"/>
    <s v="SW-CRIS"/>
    <s v="Ruben Rodriguez "/>
    <s v="Muawiah Qaimari"/>
    <x v="3"/>
    <s v="Daljeet Arora"/>
    <x v="11"/>
    <s v="Dec-23"/>
    <x v="0"/>
    <n v="30"/>
    <m/>
    <m/>
    <m/>
    <m/>
    <m/>
    <m/>
    <m/>
    <m/>
    <m/>
    <m/>
    <m/>
    <m/>
    <m/>
    <m/>
    <m/>
    <m/>
    <m/>
    <m/>
    <m/>
    <m/>
    <m/>
    <m/>
    <n v="5"/>
    <n v="5"/>
    <n v="5"/>
    <n v="5"/>
    <n v="5"/>
    <n v="5"/>
  </r>
  <r>
    <s v="Enhancement"/>
    <x v="0"/>
    <m/>
    <s v="Terrdata to Snowflake Migration"/>
    <s v="ECRIS-CR RSI"/>
    <s v="Yellow - Impact Analysis &amp; Estimation done. Unavailability of utility to connect from MF to snowflake."/>
    <x v="1"/>
    <s v="Cobol, DB2"/>
    <s v="SW-CRIS"/>
    <s v="Ruben Rodriguez "/>
    <s v="Muawiah Qaimari"/>
    <x v="3"/>
    <s v="Daljeet Arora"/>
    <x v="11"/>
    <m/>
    <x v="0"/>
    <n v="500"/>
    <m/>
    <m/>
    <m/>
    <m/>
    <m/>
    <m/>
    <m/>
    <m/>
    <m/>
    <m/>
    <m/>
    <m/>
    <m/>
    <m/>
    <m/>
    <m/>
    <m/>
    <m/>
    <m/>
    <m/>
    <m/>
    <m/>
    <n v="50"/>
    <n v="100"/>
    <n v="100"/>
    <n v="100"/>
    <n v="100"/>
    <n v="50"/>
  </r>
  <r>
    <s v="Enhancement"/>
    <x v="0"/>
    <n v="6"/>
    <s v="EDW and ECDW snowflake transformation - impact for legacy wireline applications"/>
    <s v="CRIS CASH"/>
    <s v="Green - Impact Analysis &amp; Estimation done."/>
    <x v="1"/>
    <s v="Assembler"/>
    <s v="SW-CRIS"/>
    <s v="Ruben Rodriguez "/>
    <s v="Muawiah Qaimari"/>
    <x v="3"/>
    <s v="Daljeet Arora"/>
    <x v="11"/>
    <s v="Dec-23"/>
    <x v="0"/>
    <n v="480"/>
    <m/>
    <m/>
    <m/>
    <m/>
    <m/>
    <m/>
    <m/>
    <m/>
    <m/>
    <m/>
    <m/>
    <m/>
    <m/>
    <m/>
    <m/>
    <m/>
    <m/>
    <m/>
    <m/>
    <m/>
    <m/>
    <m/>
    <n v="90"/>
    <n v="90"/>
    <n v="100"/>
    <n v="100"/>
    <n v="80"/>
    <n v="20"/>
  </r>
  <r>
    <s v="Enhancement"/>
    <x v="0"/>
    <n v="6"/>
    <s v="EDW and ECDW snowflake transformation - impact for legacy wireline applications"/>
    <s v="CRIS BCAP"/>
    <s v="Green - Impact Analysis &amp; Estimation done."/>
    <x v="1"/>
    <s v="PL1, Assembler"/>
    <s v="SW-CRIS"/>
    <s v="Ruben Rodriguez "/>
    <s v="Muawiah Qaimari"/>
    <x v="3"/>
    <s v="Daljeet Arora"/>
    <x v="11"/>
    <s v="Dec-23"/>
    <x v="0"/>
    <n v="80"/>
    <m/>
    <m/>
    <m/>
    <m/>
    <m/>
    <m/>
    <m/>
    <m/>
    <m/>
    <m/>
    <m/>
    <m/>
    <m/>
    <m/>
    <m/>
    <m/>
    <m/>
    <m/>
    <m/>
    <m/>
    <m/>
    <m/>
    <n v="20"/>
    <n v="20"/>
    <n v="10"/>
    <n v="10"/>
    <n v="10"/>
    <n v="10"/>
  </r>
  <r>
    <s v="Enhancement"/>
    <x v="0"/>
    <n v="6"/>
    <s v="EDW and ECDW snowflake transformation - impact for legacy wireline applications"/>
    <s v="CRIS BILLDAY"/>
    <s v="Green - Impact Analysis &amp; Estimation done."/>
    <x v="1"/>
    <s v="Cobol, IMS-DB"/>
    <s v="SW-CRIS"/>
    <s v="Ruben Rodriguez "/>
    <s v="Muawiah Qaimari"/>
    <x v="3"/>
    <s v="Daljeet Arora"/>
    <x v="11"/>
    <s v="Dec-23"/>
    <x v="0"/>
    <n v="80"/>
    <m/>
    <m/>
    <m/>
    <m/>
    <m/>
    <m/>
    <m/>
    <m/>
    <m/>
    <m/>
    <m/>
    <m/>
    <m/>
    <m/>
    <m/>
    <m/>
    <m/>
    <m/>
    <m/>
    <m/>
    <m/>
    <m/>
    <n v="20"/>
    <n v="20"/>
    <n v="10"/>
    <n v="10"/>
    <n v="10"/>
    <n v="10"/>
  </r>
  <r>
    <s v="Enhancement"/>
    <x v="0"/>
    <n v="6"/>
    <s v="EDW and ECDW snowflake transformation - impact for legacy wireline applications"/>
    <s v="CRIS RC-RECON"/>
    <s v="Green - Impact Analysis &amp; Estimation done."/>
    <x v="1"/>
    <s v="Assembler"/>
    <s v="SW-CRIS"/>
    <s v="Ruben Rodriguez "/>
    <s v="Muawiah Qaimari"/>
    <x v="3"/>
    <s v="Daljeet Arora"/>
    <x v="11"/>
    <s v="Dec-23"/>
    <x v="0"/>
    <n v="160"/>
    <m/>
    <m/>
    <m/>
    <m/>
    <m/>
    <m/>
    <m/>
    <m/>
    <m/>
    <m/>
    <m/>
    <m/>
    <m/>
    <m/>
    <m/>
    <m/>
    <m/>
    <m/>
    <m/>
    <m/>
    <m/>
    <m/>
    <n v="40"/>
    <n v="40"/>
    <n v="30"/>
    <n v="20"/>
    <n v="20"/>
    <n v="10"/>
  </r>
  <r>
    <s v="Enhancement"/>
    <x v="0"/>
    <n v="3"/>
    <s v="EDW and ECDW snowflake transformation - impact for legacy wireline applications"/>
    <s v="InstaRate"/>
    <s v="Green - Impact Analysis &amp; Estimation done."/>
    <x v="1"/>
    <s v="Cobol, DB2"/>
    <s v="SW-CRIS"/>
    <s v="Ruben Rodriguez "/>
    <s v="Muawiah Qaimari"/>
    <x v="3"/>
    <s v="Daljeet Arora"/>
    <x v="11"/>
    <s v="Dec-23"/>
    <x v="0"/>
    <n v="160"/>
    <m/>
    <m/>
    <m/>
    <m/>
    <m/>
    <m/>
    <m/>
    <m/>
    <m/>
    <m/>
    <m/>
    <m/>
    <m/>
    <m/>
    <m/>
    <m/>
    <m/>
    <m/>
    <m/>
    <m/>
    <m/>
    <m/>
    <n v="40"/>
    <n v="40"/>
    <n v="30"/>
    <n v="20"/>
    <n v="20"/>
    <n v="10"/>
  </r>
  <r>
    <s v="Sustenance"/>
    <x v="4"/>
    <n v="4"/>
    <s v="RD1169 SW Calendar SUDV026 2022-2023 (CR-2210-0874)"/>
    <s v="FSP"/>
    <m/>
    <x v="1"/>
    <s v="Cobol, DB2"/>
    <s v="SW-CRIS"/>
    <s v="Ruben Rodriguez "/>
    <s v="Muawiah Qaimari"/>
    <x v="3"/>
    <s v="Daljeet Arora"/>
    <x v="1"/>
    <s v="Dec-22"/>
    <x v="0"/>
    <n v="15"/>
    <m/>
    <m/>
    <m/>
    <m/>
    <m/>
    <m/>
    <m/>
    <m/>
    <m/>
    <m/>
    <m/>
    <m/>
    <m/>
    <m/>
    <m/>
    <n v="15"/>
    <m/>
    <m/>
    <m/>
    <m/>
    <m/>
    <m/>
    <m/>
    <m/>
    <m/>
    <m/>
    <m/>
    <m/>
  </r>
  <r>
    <s v="Sustenance"/>
    <x v="4"/>
    <n v="4"/>
    <s v="RD0017 - San Francisco e911 increase; tar 053 (CR-2210-0883)"/>
    <s v="FSP"/>
    <m/>
    <x v="1"/>
    <s v="Cobol, DB2"/>
    <s v="SW-CRIS"/>
    <s v="Ruben Rodriguez "/>
    <s v="Muawiah Qaimari"/>
    <x v="3"/>
    <s v="Daljeet Arora"/>
    <x v="1"/>
    <s v="Dec-22"/>
    <x v="0"/>
    <n v="10"/>
    <m/>
    <m/>
    <m/>
    <m/>
    <m/>
    <m/>
    <m/>
    <m/>
    <m/>
    <m/>
    <m/>
    <m/>
    <m/>
    <m/>
    <m/>
    <n v="10"/>
    <m/>
    <m/>
    <m/>
    <m/>
    <m/>
    <m/>
    <m/>
    <m/>
    <m/>
    <m/>
    <m/>
    <m/>
  </r>
  <r>
    <s v="Sustenance"/>
    <x v="4"/>
    <n v="4"/>
    <s v="RD0018 Billing and Collection Changes (CR-2209-0633)"/>
    <s v="FSP"/>
    <m/>
    <x v="1"/>
    <s v="Cobol, DB2"/>
    <s v="SW-CRIS"/>
    <s v="Ruben Rodriguez "/>
    <s v="Muawiah Qaimari"/>
    <x v="3"/>
    <s v="Daljeet Arora"/>
    <x v="1"/>
    <s v="Dec-22"/>
    <x v="0"/>
    <n v="40"/>
    <m/>
    <m/>
    <m/>
    <m/>
    <m/>
    <m/>
    <m/>
    <m/>
    <m/>
    <m/>
    <m/>
    <m/>
    <m/>
    <m/>
    <m/>
    <n v="40"/>
    <m/>
    <m/>
    <m/>
    <m/>
    <m/>
    <m/>
    <m/>
    <m/>
    <m/>
    <m/>
    <m/>
    <m/>
  </r>
  <r>
    <s v="Sustenance"/>
    <x v="1"/>
    <n v="4"/>
    <s v="PMATT 375821 - Migrating STAR and APLUS to Changeman _x000a_Note: Not Committing this project as it cannot be worked upon due to capacity crunch"/>
    <s v="ADR"/>
    <s v="Green - YTS"/>
    <x v="1"/>
    <s v="Cobol, DB2"/>
    <s v="SW-CRIS"/>
    <s v="Ruben Rodriguez "/>
    <s v="Muawiah Qaimari"/>
    <x v="3"/>
    <s v="Daljeet Arora"/>
    <x v="8"/>
    <s v="TBD"/>
    <x v="1"/>
    <n v="50"/>
    <m/>
    <m/>
    <m/>
    <m/>
    <m/>
    <m/>
    <m/>
    <m/>
    <m/>
    <m/>
    <m/>
    <m/>
    <m/>
    <m/>
    <m/>
    <m/>
    <m/>
    <m/>
    <m/>
    <m/>
    <m/>
    <m/>
    <m/>
    <m/>
    <m/>
    <m/>
    <m/>
    <m/>
  </r>
  <r>
    <s v="Sustenance"/>
    <x v="1"/>
    <n v="4"/>
    <s v="PMATT 375821 - Migrating STAR and APLUS to Changeman _x000a_Note: Not Committing this project as it cannot be worked upon due to capacity crunch"/>
    <s v="FSP"/>
    <s v="Green - YTS"/>
    <x v="1"/>
    <s v="Cobol, DB2"/>
    <s v="SW-CRIS"/>
    <s v="Ruben Rodriguez "/>
    <s v="Muawiah Qaimari"/>
    <x v="3"/>
    <s v="Daljeet Arora"/>
    <x v="8"/>
    <s v="TBD"/>
    <x v="1"/>
    <n v="50"/>
    <m/>
    <m/>
    <m/>
    <m/>
    <m/>
    <m/>
    <m/>
    <m/>
    <m/>
    <m/>
    <m/>
    <m/>
    <m/>
    <m/>
    <m/>
    <m/>
    <m/>
    <m/>
    <m/>
    <m/>
    <m/>
    <m/>
    <m/>
    <m/>
    <m/>
    <m/>
    <m/>
    <m/>
  </r>
  <r>
    <s v="Sustenance"/>
    <x v="1"/>
    <n v="4"/>
    <s v="PMATT 375821 - Migrating STAR and APLUS to Changeman _x000a_Note: Not Committing this project as it cannot be worked upon due to capacity crunch"/>
    <s v="HB"/>
    <s v="Green - YTS"/>
    <x v="1"/>
    <s v="Cobol, DB2, CICS"/>
    <s v="SW-CRIS"/>
    <s v="Ruben Rodriguez "/>
    <s v="Muawiah Qaimari"/>
    <x v="3"/>
    <s v="Daljeet Arora"/>
    <x v="8"/>
    <s v="TBD"/>
    <x v="1"/>
    <n v="50"/>
    <m/>
    <m/>
    <m/>
    <m/>
    <m/>
    <m/>
    <m/>
    <m/>
    <m/>
    <m/>
    <m/>
    <m/>
    <m/>
    <m/>
    <m/>
    <m/>
    <m/>
    <m/>
    <m/>
    <m/>
    <m/>
    <m/>
    <m/>
    <m/>
    <m/>
    <m/>
    <m/>
    <m/>
  </r>
  <r>
    <s v="Sustenance"/>
    <x v="1"/>
    <n v="4"/>
    <s v="PMATT 375821 - Migrating STAR and APLUS to Changeman _x000a_Note: Not Committing this project as it cannot be worked upon due to capacity crunch"/>
    <s v="SWHB"/>
    <s v="Green - YTS"/>
    <x v="1"/>
    <s v="Cobol, DB2, CICS"/>
    <s v="SW-CRIS"/>
    <s v="Ruben Rodriguez "/>
    <s v="Muawiah Qaimari"/>
    <x v="3"/>
    <s v="Daljeet Arora"/>
    <x v="8"/>
    <s v="TBD"/>
    <x v="1"/>
    <n v="50"/>
    <m/>
    <m/>
    <m/>
    <m/>
    <m/>
    <m/>
    <m/>
    <m/>
    <m/>
    <m/>
    <m/>
    <m/>
    <m/>
    <m/>
    <m/>
    <m/>
    <m/>
    <m/>
    <m/>
    <m/>
    <m/>
    <m/>
    <m/>
    <m/>
    <m/>
    <m/>
    <m/>
    <m/>
  </r>
  <r>
    <s v="Sustenance"/>
    <x v="1"/>
    <n v="6"/>
    <s v="PMATT 375821 - Migrating STAR and APLUS to Changeman _x000a_Note: Not Committing this project as it cannot be worked upon due to capacity crunch"/>
    <s v="CRIS BCAP"/>
    <s v="Green - YTS"/>
    <x v="1"/>
    <s v="PL1, Assembler"/>
    <s v="SW-CRIS"/>
    <s v="Ruben Rodriguez "/>
    <s v="Muawiah Qaimari"/>
    <x v="3"/>
    <s v="Daljeet Arora"/>
    <x v="8"/>
    <s v="TBD"/>
    <x v="1"/>
    <n v="50"/>
    <m/>
    <m/>
    <m/>
    <m/>
    <m/>
    <m/>
    <m/>
    <m/>
    <m/>
    <m/>
    <m/>
    <m/>
    <m/>
    <m/>
    <m/>
    <m/>
    <m/>
    <m/>
    <m/>
    <m/>
    <m/>
    <m/>
    <m/>
    <m/>
    <m/>
    <m/>
    <m/>
    <m/>
  </r>
  <r>
    <s v="Sustenance"/>
    <x v="1"/>
    <n v="6"/>
    <s v="PMATT 375821 - Migrating STAR and APLUS to Changeman _x000a_Note: Not Committing this project as it cannot be worked upon due to capacity crunch"/>
    <s v="CRIS CASH"/>
    <s v="Green - YTS"/>
    <x v="1"/>
    <s v="Assembler"/>
    <s v="SW-CRIS"/>
    <s v="Ruben Rodriguez "/>
    <s v="Muawiah Qaimari"/>
    <x v="3"/>
    <s v="Daljeet Arora"/>
    <x v="8"/>
    <s v="TBD"/>
    <x v="1"/>
    <n v="50"/>
    <m/>
    <m/>
    <m/>
    <m/>
    <m/>
    <m/>
    <m/>
    <m/>
    <m/>
    <m/>
    <m/>
    <m/>
    <m/>
    <m/>
    <m/>
    <m/>
    <m/>
    <m/>
    <m/>
    <m/>
    <m/>
    <m/>
    <m/>
    <m/>
    <m/>
    <m/>
    <m/>
    <m/>
  </r>
  <r>
    <s v="Sustenance"/>
    <x v="1"/>
    <n v="6"/>
    <s v="PMATT 375821 - Migrating STAR and APLUS to Changeman _x000a_Note: Not Committing this project as it cannot be worked upon due to capacity crunch"/>
    <s v="CRIS RC-RECON"/>
    <s v="Green - YTS"/>
    <x v="1"/>
    <s v="Assembler"/>
    <s v="SW-CRIS"/>
    <s v="Ruben Rodriguez "/>
    <s v="Muawiah Qaimari"/>
    <x v="3"/>
    <s v="Daljeet Arora"/>
    <x v="8"/>
    <s v="TBD"/>
    <x v="1"/>
    <n v="50"/>
    <m/>
    <m/>
    <m/>
    <m/>
    <m/>
    <m/>
    <m/>
    <m/>
    <m/>
    <m/>
    <m/>
    <m/>
    <m/>
    <m/>
    <m/>
    <m/>
    <m/>
    <m/>
    <m/>
    <m/>
    <m/>
    <m/>
    <m/>
    <m/>
    <m/>
    <m/>
    <m/>
    <m/>
  </r>
  <r>
    <s v="Sustenance"/>
    <x v="1"/>
    <n v="6"/>
    <s v="PMATT 375821 - Migrating STAR and APLUS to Changeman _x000a_Note: Not Committing this project as it cannot be worked upon due to capacity crunch"/>
    <s v="CRIS SO"/>
    <s v="Green - YTS"/>
    <x v="1"/>
    <s v="Cobol, IMS-DB, Assembler"/>
    <s v="SW-CRIS"/>
    <s v="Ruben Rodriguez "/>
    <s v="Muawiah Qaimari"/>
    <x v="3"/>
    <s v="Daljeet Arora"/>
    <x v="8"/>
    <s v="TBD"/>
    <x v="1"/>
    <n v="50"/>
    <m/>
    <m/>
    <m/>
    <m/>
    <m/>
    <m/>
    <m/>
    <m/>
    <m/>
    <m/>
    <m/>
    <m/>
    <m/>
    <m/>
    <m/>
    <m/>
    <m/>
    <m/>
    <m/>
    <m/>
    <m/>
    <m/>
    <m/>
    <m/>
    <m/>
    <m/>
    <m/>
    <m/>
  </r>
  <r>
    <s v="Sustenance"/>
    <x v="1"/>
    <n v="3"/>
    <s v="PMATT 375821 - Migrating STAR and APLUS to Changeman _x000a_Note: Not Committing this project as it cannot be worked upon due to capacity crunch"/>
    <s v="InstaRate"/>
    <s v="Green - YTS"/>
    <x v="1"/>
    <s v="Cobol, DB2"/>
    <s v="SW-CRIS"/>
    <s v="Ruben Rodriguez "/>
    <s v="Muawiah Qaimari"/>
    <x v="3"/>
    <s v="Daljeet Arora"/>
    <x v="8"/>
    <s v="TBD"/>
    <x v="1"/>
    <n v="50"/>
    <m/>
    <m/>
    <m/>
    <m/>
    <m/>
    <m/>
    <m/>
    <m/>
    <m/>
    <m/>
    <m/>
    <m/>
    <m/>
    <m/>
    <m/>
    <m/>
    <m/>
    <m/>
    <m/>
    <m/>
    <m/>
    <m/>
    <m/>
    <m/>
    <m/>
    <m/>
    <m/>
    <m/>
  </r>
  <r>
    <s v="Sustenance"/>
    <x v="1"/>
    <n v="3"/>
    <s v="PMATT 375821 - Migrating STAR and APLUS to Changeman _x000a_Note: Not Committing this project as it cannot be worked upon due to capacity crunch"/>
    <s v="ECRIS-CR RSI"/>
    <s v="Green - YTS"/>
    <x v="1"/>
    <s v="Cobol, DB2"/>
    <s v="SW-CRIS"/>
    <s v="Ruben Rodriguez "/>
    <s v="Muawiah Qaimari"/>
    <x v="3"/>
    <s v="Daljeet Arora"/>
    <x v="8"/>
    <s v="TBD"/>
    <x v="1"/>
    <n v="50"/>
    <m/>
    <m/>
    <m/>
    <m/>
    <m/>
    <m/>
    <m/>
    <m/>
    <m/>
    <m/>
    <m/>
    <m/>
    <m/>
    <m/>
    <m/>
    <m/>
    <m/>
    <m/>
    <m/>
    <m/>
    <m/>
    <m/>
    <m/>
    <m/>
    <m/>
    <m/>
    <m/>
    <m/>
  </r>
  <r>
    <s v="Sustenance"/>
    <x v="1"/>
    <n v="3"/>
    <s v="PMATT 375821 - Migrating STAR and APLUS to Changeman _x000a_Note: Not Committing this project as it cannot be worked upon due to capacity crunch"/>
    <s v="Miscellaneous Rating"/>
    <s v="Green - YTS"/>
    <x v="1"/>
    <s v="Cobol, DB2"/>
    <s v="SW-CRIS"/>
    <s v="Ruben Rodriguez "/>
    <s v="Muawiah Qaimari"/>
    <x v="3"/>
    <s v="Daljeet Arora"/>
    <x v="8"/>
    <s v="TBD"/>
    <x v="1"/>
    <n v="50"/>
    <m/>
    <m/>
    <m/>
    <m/>
    <m/>
    <m/>
    <m/>
    <m/>
    <m/>
    <m/>
    <m/>
    <m/>
    <m/>
    <m/>
    <m/>
    <m/>
    <m/>
    <m/>
    <m/>
    <m/>
    <m/>
    <m/>
    <m/>
    <m/>
    <m/>
    <m/>
    <m/>
    <m/>
  </r>
  <r>
    <s v="Sustenance"/>
    <x v="1"/>
    <n v="6"/>
    <s v="PMATT 375821 - Migrating STAR and APLUS to Changeman _x000a_Note: Not Committing this project as it cannot be worked upon due to capacity crunch"/>
    <s v="CRIS BILLDAY"/>
    <s v="Green - YTS"/>
    <x v="1"/>
    <s v="Cobol, IMS-DB"/>
    <s v="SW-CRIS"/>
    <s v="Ruben Rodriguez "/>
    <s v="Muawiah Qaimari"/>
    <x v="3"/>
    <s v="Daljeet Arora"/>
    <x v="8"/>
    <s v="TBD"/>
    <x v="1"/>
    <n v="50"/>
    <m/>
    <m/>
    <m/>
    <m/>
    <m/>
    <m/>
    <m/>
    <m/>
    <m/>
    <m/>
    <m/>
    <m/>
    <m/>
    <m/>
    <m/>
    <m/>
    <m/>
    <m/>
    <m/>
    <m/>
    <m/>
    <m/>
    <m/>
    <m/>
    <m/>
    <m/>
    <m/>
    <m/>
  </r>
  <r>
    <s v="Sustenance"/>
    <x v="1"/>
    <n v="6"/>
    <s v="PMATT 375821 - Migrating STAR and APLUS to Changeman _x000a_Note: Not Committing this project as it cannot be worked upon due to capacity crunch"/>
    <s v="CRIS ADST"/>
    <s v="Green - YTS"/>
    <x v="1"/>
    <s v="Cobol, IMS-DB"/>
    <s v="SW-CRIS"/>
    <s v="Ruben Rodriguez "/>
    <s v="Muawiah Qaimari"/>
    <x v="3"/>
    <s v="Daljeet Arora"/>
    <x v="8"/>
    <s v="TBD"/>
    <x v="1"/>
    <n v="50"/>
    <m/>
    <m/>
    <m/>
    <m/>
    <m/>
    <m/>
    <m/>
    <m/>
    <m/>
    <m/>
    <m/>
    <m/>
    <m/>
    <m/>
    <m/>
    <m/>
    <m/>
    <m/>
    <m/>
    <m/>
    <m/>
    <m/>
    <m/>
    <m/>
    <m/>
    <m/>
    <m/>
    <m/>
  </r>
  <r>
    <s v="Sustenance"/>
    <x v="3"/>
    <n v="4"/>
    <s v="MWR R23.06 SECB Lib and Env Setup"/>
    <s v="ADR"/>
    <s v="Yellow - WorkBench Panel used for CT Extract process isn't working as BAU. Work around identified (which is time consuming) to build libraries/environment."/>
    <x v="1"/>
    <s v="Cobol, DB2"/>
    <s v="SW-CRIS"/>
    <s v="Ruben Rodriguez "/>
    <s v="Muawiah Qaimari"/>
    <x v="3"/>
    <s v="Daljeet Arora"/>
    <x v="18"/>
    <s v="Jun-23"/>
    <x v="0"/>
    <n v="296"/>
    <m/>
    <m/>
    <m/>
    <m/>
    <m/>
    <m/>
    <m/>
    <m/>
    <m/>
    <m/>
    <m/>
    <m/>
    <m/>
    <m/>
    <m/>
    <m/>
    <m/>
    <n v="40"/>
    <n v="80"/>
    <n v="80"/>
    <n v="50"/>
    <n v="46"/>
    <m/>
    <m/>
    <m/>
    <m/>
    <m/>
    <m/>
  </r>
  <r>
    <s v="Sustenance"/>
    <x v="3"/>
    <n v="6"/>
    <s v="Management Class Change for ACTIVELOG file"/>
    <s v="CRIS CASH"/>
    <s v="Green"/>
    <x v="1"/>
    <s v="Assembler"/>
    <s v="SW-CRIS"/>
    <s v="Ruben Rodriguez "/>
    <s v="Muawiah Qaimari"/>
    <x v="3"/>
    <s v="Daljeet Arora"/>
    <x v="13"/>
    <s v="Jan-23"/>
    <x v="0"/>
    <n v="100"/>
    <m/>
    <m/>
    <m/>
    <m/>
    <m/>
    <m/>
    <m/>
    <m/>
    <m/>
    <m/>
    <m/>
    <m/>
    <m/>
    <m/>
    <n v="25"/>
    <n v="50"/>
    <n v="25"/>
    <m/>
    <m/>
    <m/>
    <m/>
    <m/>
    <m/>
    <m/>
    <m/>
    <m/>
    <m/>
    <m/>
  </r>
  <r>
    <s v="Sustenance"/>
    <x v="3"/>
    <n v="4"/>
    <s v="Multiple MWRs created - Nov'22 Dallas 2022 MIT Mainframe DR exercise"/>
    <s v="ADR"/>
    <m/>
    <x v="1"/>
    <s v="Cobol, DB2"/>
    <s v="SW-CRIS"/>
    <s v="Ruben Rodriguez "/>
    <s v="Muawiah Qaimari"/>
    <x v="3"/>
    <s v="Daljeet Arora"/>
    <x v="5"/>
    <s v="Nov-22"/>
    <x v="0"/>
    <n v="323"/>
    <m/>
    <m/>
    <m/>
    <m/>
    <m/>
    <m/>
    <m/>
    <m/>
    <m/>
    <m/>
    <m/>
    <m/>
    <m/>
    <m/>
    <n v="323"/>
    <m/>
    <m/>
    <m/>
    <m/>
    <m/>
    <m/>
    <m/>
    <m/>
    <m/>
    <m/>
    <m/>
    <m/>
    <m/>
  </r>
  <r>
    <s v="Sustenance"/>
    <x v="3"/>
    <n v="4"/>
    <s v="2005517 - CRIS SW Billing BPP2 DataServe Refresh Automation (ADR)    "/>
    <s v="ADR"/>
    <m/>
    <x v="1"/>
    <s v="Cobol, DB2"/>
    <s v="SW-CRIS"/>
    <s v="Ruben Rodriguez "/>
    <s v="Muawiah Qaimari"/>
    <x v="3"/>
    <s v="Daljeet Arora"/>
    <x v="1"/>
    <s v="Dec-22"/>
    <x v="0"/>
    <n v="100"/>
    <m/>
    <m/>
    <m/>
    <m/>
    <m/>
    <m/>
    <m/>
    <m/>
    <m/>
    <m/>
    <m/>
    <m/>
    <m/>
    <m/>
    <n v="50"/>
    <n v="50"/>
    <m/>
    <m/>
    <m/>
    <m/>
    <m/>
    <m/>
    <m/>
    <m/>
    <m/>
    <m/>
    <m/>
    <m/>
  </r>
  <r>
    <s v="Sustenance"/>
    <x v="3"/>
    <n v="4"/>
    <s v="2005518 - CRIS SW Billing BPP2 DataServe Refresh Automation (FSP)    "/>
    <s v="FSP"/>
    <m/>
    <x v="1"/>
    <s v="Cobol, DB2"/>
    <s v="SW-CRIS"/>
    <s v="Ruben Rodriguez "/>
    <s v="Muawiah Qaimari"/>
    <x v="3"/>
    <s v="Daljeet Arora"/>
    <x v="1"/>
    <s v="Dec-22"/>
    <x v="0"/>
    <n v="100"/>
    <m/>
    <m/>
    <m/>
    <m/>
    <m/>
    <m/>
    <m/>
    <m/>
    <m/>
    <m/>
    <m/>
    <m/>
    <m/>
    <m/>
    <n v="50"/>
    <n v="50"/>
    <m/>
    <m/>
    <m/>
    <m/>
    <m/>
    <m/>
    <m/>
    <m/>
    <m/>
    <m/>
    <m/>
    <m/>
  </r>
  <r>
    <s v="Sustenance"/>
    <x v="3"/>
    <n v="4"/>
    <s v="xxxxx - R23.02 SECB LC700 Libraries creation &amp; various Environment creations (ADR)"/>
    <s v="ADR"/>
    <s v="Green"/>
    <x v="1"/>
    <s v="Cobol, DB2"/>
    <s v="SW-CRIS"/>
    <s v="Ruben Rodriguez "/>
    <s v="Muawiah Qaimari"/>
    <x v="3"/>
    <s v="Daljeet Arora"/>
    <x v="2"/>
    <s v="Feb-23"/>
    <x v="1"/>
    <n v="148"/>
    <m/>
    <m/>
    <m/>
    <m/>
    <m/>
    <m/>
    <m/>
    <m/>
    <m/>
    <m/>
    <m/>
    <m/>
    <m/>
    <m/>
    <n v="133"/>
    <n v="5"/>
    <n v="5"/>
    <n v="5"/>
    <m/>
    <m/>
    <m/>
    <m/>
    <m/>
    <m/>
    <m/>
    <m/>
    <m/>
    <m/>
  </r>
  <r>
    <s v="Sustenance"/>
    <x v="3"/>
    <n v="4"/>
    <s v="xxxxx - R23.02 SECB LC700 Libraries creation &amp; various Environment creations (FSP)"/>
    <s v="FSP"/>
    <s v="Green"/>
    <x v="1"/>
    <s v="Cobol, DB2"/>
    <s v="SW-CRIS"/>
    <s v="Ruben Rodriguez "/>
    <s v="Muawiah Qaimari"/>
    <x v="3"/>
    <s v="Daljeet Arora"/>
    <x v="2"/>
    <s v="Feb-23"/>
    <x v="1"/>
    <n v="148"/>
    <m/>
    <m/>
    <m/>
    <m/>
    <m/>
    <m/>
    <m/>
    <m/>
    <m/>
    <m/>
    <m/>
    <m/>
    <m/>
    <m/>
    <n v="133"/>
    <n v="5"/>
    <n v="5"/>
    <n v="5"/>
    <m/>
    <m/>
    <m/>
    <m/>
    <m/>
    <m/>
    <m/>
    <m/>
    <m/>
    <m/>
  </r>
  <r>
    <s v="Sustenance"/>
    <x v="3"/>
    <n v="3"/>
    <s v="xxxxx - R23.02 - Env Setup"/>
    <s v="ECRIS-CR RSI"/>
    <s v="Green"/>
    <x v="1"/>
    <s v="Cobol, DB2"/>
    <s v="SW-CRIS"/>
    <s v="Ruben Rodriguez "/>
    <s v="Muawiah Qaimari"/>
    <x v="3"/>
    <s v="Daljeet Arora"/>
    <x v="2"/>
    <s v="Feb-23"/>
    <x v="0"/>
    <n v="60"/>
    <m/>
    <m/>
    <m/>
    <m/>
    <m/>
    <m/>
    <m/>
    <m/>
    <m/>
    <m/>
    <m/>
    <m/>
    <m/>
    <m/>
    <n v="30"/>
    <n v="20"/>
    <n v="5"/>
    <n v="5"/>
    <m/>
    <m/>
    <m/>
    <m/>
    <m/>
    <m/>
    <m/>
    <m/>
    <m/>
    <m/>
  </r>
  <r>
    <s v="Sustenance"/>
    <x v="3"/>
    <n v="4"/>
    <s v="MCI Data to Downstream application"/>
    <s v="FSP"/>
    <m/>
    <x v="1"/>
    <s v="Cobol, DB2"/>
    <s v="SW-CRIS"/>
    <s v="Ruben Rodriguez "/>
    <s v="Muawiah Qaimari"/>
    <x v="3"/>
    <s v="Daljeet Arora"/>
    <x v="1"/>
    <s v="Dec-22"/>
    <x v="0"/>
    <n v="50"/>
    <m/>
    <m/>
    <m/>
    <m/>
    <m/>
    <m/>
    <m/>
    <m/>
    <m/>
    <m/>
    <m/>
    <m/>
    <m/>
    <n v="30"/>
    <n v="10"/>
    <n v="10"/>
    <m/>
    <m/>
    <m/>
    <m/>
    <m/>
    <m/>
    <m/>
    <m/>
    <m/>
    <m/>
    <m/>
    <m/>
  </r>
  <r>
    <s v="Enhancement"/>
    <x v="0"/>
    <m/>
    <s v="AT&amp;T Global Logon authentication cookie is sunsetting!"/>
    <s v="ATTM SMRT"/>
    <m/>
    <x v="0"/>
    <s v="Java"/>
    <s v="MA-SOAP"/>
    <s v="James Radtke"/>
    <s v="Christine Moretti"/>
    <x v="8"/>
    <s v="Dinesh Bansal (Gurgaon)"/>
    <x v="3"/>
    <s v="On hold"/>
    <x v="1"/>
    <n v="200"/>
    <m/>
    <m/>
    <m/>
    <m/>
    <m/>
    <m/>
    <m/>
    <m/>
    <m/>
    <m/>
    <m/>
    <s v=" "/>
    <s v=" "/>
    <s v=" "/>
    <s v=" "/>
    <s v=" "/>
    <s v=" "/>
    <m/>
    <m/>
    <m/>
    <m/>
    <m/>
    <m/>
    <m/>
    <m/>
    <m/>
    <m/>
    <m/>
  </r>
  <r>
    <s v="Enhancement"/>
    <x v="0"/>
    <m/>
    <s v="GAL Cookie replacement - OIDC for Galaxy"/>
    <s v="GALAXY ACS"/>
    <m/>
    <x v="0"/>
    <s v="Java"/>
    <s v="Gal-SAF"/>
    <s v="James Koernig"/>
    <s v="Christine Moretti"/>
    <x v="9"/>
    <s v="Dinesh Bansal (Gurgaon)"/>
    <x v="9"/>
    <s v="Aug-22"/>
    <x v="1"/>
    <n v="320"/>
    <m/>
    <m/>
    <m/>
    <m/>
    <m/>
    <m/>
    <m/>
    <m/>
    <m/>
    <m/>
    <m/>
    <s v=" "/>
    <s v=" "/>
    <s v=" "/>
    <s v=" "/>
    <m/>
    <s v=" "/>
    <m/>
    <m/>
    <m/>
    <m/>
    <m/>
    <m/>
    <m/>
    <m/>
    <m/>
    <m/>
    <m/>
  </r>
  <r>
    <s v="Enhancement"/>
    <x v="0"/>
    <m/>
    <s v="BIS transformation (Test Only)"/>
    <s v="RNS"/>
    <m/>
    <x v="0"/>
    <s v="C, C++"/>
    <s v="Freedom C Apps"/>
    <s v="James Koernig"/>
    <s v="Christine Moretti"/>
    <x v="9"/>
    <s v="Dinesh Bansal (Gurgaon)"/>
    <x v="9"/>
    <s v="Aug-22"/>
    <x v="1"/>
    <n v="240"/>
    <m/>
    <m/>
    <m/>
    <m/>
    <m/>
    <m/>
    <m/>
    <m/>
    <m/>
    <m/>
    <n v="120"/>
    <n v="120"/>
    <s v=" "/>
    <s v=" "/>
    <s v=" "/>
    <m/>
    <s v=" "/>
    <m/>
    <m/>
    <m/>
    <m/>
    <m/>
    <m/>
    <m/>
    <m/>
    <m/>
    <m/>
    <m/>
  </r>
  <r>
    <s v="Enhancement"/>
    <x v="0"/>
    <m/>
    <s v="DSAPDDI (MF-Mid Range)"/>
    <s v="RNS"/>
    <m/>
    <x v="0"/>
    <s v="C, C++"/>
    <s v="Freedom C Apps"/>
    <s v="James Koernig"/>
    <s v="Christine Moretti"/>
    <x v="9"/>
    <s v="Dinesh Bansal (Gurgaon)"/>
    <x v="3"/>
    <s v="On hold"/>
    <x v="1"/>
    <n v="800"/>
    <m/>
    <m/>
    <m/>
    <m/>
    <m/>
    <m/>
    <m/>
    <m/>
    <m/>
    <m/>
    <m/>
    <s v=" "/>
    <s v=" "/>
    <s v=" "/>
    <s v=" "/>
    <s v=" "/>
    <s v=" "/>
    <m/>
    <m/>
    <m/>
    <m/>
    <m/>
    <m/>
    <m/>
    <m/>
    <m/>
    <m/>
    <m/>
  </r>
  <r>
    <s v="Enhancement"/>
    <x v="0"/>
    <m/>
    <s v="FL 562 NPA Overlay with 728"/>
    <s v="RNS"/>
    <s v="Completed "/>
    <x v="0"/>
    <s v="C, C++"/>
    <s v="Freedom C Apps"/>
    <s v="James Koernig"/>
    <s v="Christine Moretti"/>
    <x v="9"/>
    <s v="Dinesh Bansal (Gurgaon)"/>
    <x v="13"/>
    <s v="Jan-23"/>
    <x v="0"/>
    <n v="130"/>
    <m/>
    <m/>
    <m/>
    <m/>
    <m/>
    <m/>
    <m/>
    <m/>
    <m/>
    <m/>
    <m/>
    <s v=" "/>
    <s v=" "/>
    <s v=" "/>
    <s v=" "/>
    <s v=" "/>
    <s v=" "/>
    <m/>
    <m/>
    <m/>
    <m/>
    <m/>
    <m/>
    <m/>
    <m/>
    <m/>
    <m/>
    <m/>
  </r>
  <r>
    <s v="Enhancement"/>
    <x v="0"/>
    <m/>
    <s v="Legacy Order Blocking Phase 2"/>
    <s v="RNS"/>
    <s v="Completed "/>
    <x v="0"/>
    <s v="C, C++"/>
    <s v="Freedom C Apps"/>
    <s v="James Koernig"/>
    <s v="Christine Moretti"/>
    <x v="9"/>
    <s v="Dinesh Bansal (Gurgaon)"/>
    <x v="17"/>
    <s v="Mar-23"/>
    <x v="0"/>
    <n v="2200"/>
    <m/>
    <m/>
    <m/>
    <m/>
    <m/>
    <m/>
    <m/>
    <m/>
    <m/>
    <m/>
    <m/>
    <n v="0"/>
    <n v="0"/>
    <n v="440"/>
    <n v="440"/>
    <n v="350"/>
    <n v="350"/>
    <n v="350"/>
    <n v="350"/>
    <m/>
    <m/>
    <m/>
    <m/>
    <m/>
    <m/>
    <m/>
    <m/>
    <m/>
  </r>
  <r>
    <s v="Enhancement"/>
    <x v="0"/>
    <m/>
    <s v="PID  504548/401127a - CAPM-EOSL Finish U2L Migration"/>
    <s v="RNS"/>
    <m/>
    <x v="0"/>
    <s v="C, C++"/>
    <s v="Freedom C Apps"/>
    <s v="James Koernig"/>
    <s v="Christine Moretti"/>
    <x v="9"/>
    <s v="Dinesh Bansal (Gurgaon)"/>
    <x v="3"/>
    <s v="On hold"/>
    <x v="1"/>
    <n v="60"/>
    <m/>
    <m/>
    <m/>
    <m/>
    <m/>
    <m/>
    <m/>
    <m/>
    <m/>
    <m/>
    <m/>
    <s v=" "/>
    <s v=" "/>
    <s v=" "/>
    <s v=" "/>
    <s v=" "/>
    <s v=" "/>
    <m/>
    <m/>
    <m/>
    <m/>
    <m/>
    <m/>
    <m/>
    <m/>
    <m/>
    <m/>
    <m/>
  </r>
  <r>
    <s v="Enhancement"/>
    <x v="0"/>
    <m/>
    <s v="PID 405096 FIRST-ASSET and Agent Desktops(Telco Authorization)"/>
    <s v="RNS"/>
    <m/>
    <x v="0"/>
    <s v="C, C++"/>
    <s v="Freedom C Apps"/>
    <s v="James Koernig"/>
    <s v="Christine Moretti"/>
    <x v="9"/>
    <s v="Dinesh Bansal (Gurgaon)"/>
    <x v="3"/>
    <s v="On hold"/>
    <x v="1"/>
    <s v="TBD"/>
    <m/>
    <m/>
    <m/>
    <m/>
    <m/>
    <m/>
    <m/>
    <m/>
    <m/>
    <m/>
    <m/>
    <s v=" "/>
    <s v=" "/>
    <s v=" "/>
    <s v=" "/>
    <s v=" "/>
    <s v=" "/>
    <m/>
    <m/>
    <m/>
    <m/>
    <m/>
    <m/>
    <m/>
    <m/>
    <m/>
    <m/>
    <m/>
  </r>
  <r>
    <s v="Enhancement"/>
    <x v="0"/>
    <m/>
    <s v="SPI SOCS (Encryption/Description)"/>
    <s v="RNS"/>
    <m/>
    <x v="0"/>
    <s v="C, C++"/>
    <s v="Freedom C Apps"/>
    <s v="James Koernig"/>
    <s v="Christine Moretti"/>
    <x v="9"/>
    <s v="Dinesh Bansal (Gurgaon)"/>
    <x v="3"/>
    <s v="On hold"/>
    <x v="1"/>
    <n v="960"/>
    <m/>
    <m/>
    <m/>
    <m/>
    <m/>
    <m/>
    <m/>
    <m/>
    <m/>
    <m/>
    <m/>
    <s v=" "/>
    <s v=" "/>
    <s v=" "/>
    <s v=" "/>
    <s v=" "/>
    <s v=" "/>
    <m/>
    <m/>
    <m/>
    <m/>
    <m/>
    <m/>
    <m/>
    <m/>
    <m/>
    <m/>
    <m/>
  </r>
  <r>
    <s v="Enhancement"/>
    <x v="0"/>
    <m/>
    <s v="Unix to Unix upgrade - RNS"/>
    <s v="RNS"/>
    <m/>
    <x v="0"/>
    <s v="C, C++"/>
    <s v="Freedom C Apps"/>
    <s v="James Koernig"/>
    <s v="Christine Moretti"/>
    <x v="9"/>
    <s v="Dinesh Bansal (Gurgaon)"/>
    <x v="11"/>
    <s v="Dec-23"/>
    <x v="1"/>
    <n v="5760"/>
    <m/>
    <m/>
    <m/>
    <m/>
    <m/>
    <m/>
    <m/>
    <m/>
    <m/>
    <m/>
    <m/>
    <s v=" "/>
    <s v=" "/>
    <s v=" "/>
    <s v=" "/>
    <s v=" "/>
    <s v=" "/>
    <m/>
    <m/>
    <m/>
    <m/>
    <m/>
    <m/>
    <m/>
    <m/>
    <m/>
    <m/>
    <m/>
  </r>
  <r>
    <s v="Enhancement"/>
    <x v="0"/>
    <m/>
    <s v="GAL Cookie replacement - OIDC for Safari"/>
    <s v="SAFARI-MR"/>
    <m/>
    <x v="0"/>
    <s v="Java"/>
    <s v="Gal-SAF"/>
    <s v="James Koernig"/>
    <s v="Christine Moretti"/>
    <x v="9"/>
    <s v="Dinesh Bansal (Gurgaon)"/>
    <x v="9"/>
    <s v="Aug-22"/>
    <x v="1"/>
    <n v="320"/>
    <m/>
    <m/>
    <m/>
    <m/>
    <m/>
    <m/>
    <m/>
    <m/>
    <m/>
    <m/>
    <m/>
    <s v=" "/>
    <s v=" "/>
    <s v=" "/>
    <s v=" "/>
    <m/>
    <s v=" "/>
    <m/>
    <m/>
    <m/>
    <m/>
    <m/>
    <m/>
    <m/>
    <m/>
    <m/>
    <m/>
    <m/>
  </r>
  <r>
    <s v="Sustenance"/>
    <x v="5"/>
    <n v="2"/>
    <s v="Production Support, Health Checkup, Interface Issues handling and follow ups, "/>
    <s v="GRP-Gal-SAF"/>
    <s v="Green"/>
    <x v="0"/>
    <s v="Java"/>
    <s v="Gal-SAF"/>
    <s v="James Koernig"/>
    <s v="Christine Moretti"/>
    <x v="9"/>
    <s v="Dinesh Bansal (Gurgaon)"/>
    <x v="0"/>
    <s v="Ongoing"/>
    <x v="0"/>
    <m/>
    <m/>
    <m/>
    <m/>
    <m/>
    <m/>
    <m/>
    <m/>
    <m/>
    <m/>
    <m/>
    <m/>
    <n v="180"/>
    <n v="180"/>
    <s v=" "/>
    <s v=" "/>
    <s v=" "/>
    <n v="50"/>
    <n v="50"/>
    <n v="50"/>
    <n v="50"/>
    <n v="50"/>
    <n v="50"/>
    <n v="50"/>
    <n v="50"/>
    <n v="50"/>
    <m/>
    <m/>
    <m/>
  </r>
  <r>
    <s v="Enhancement"/>
    <x v="0"/>
    <m/>
    <s v="Move Ticketing functionality from ATTM CRM to LS CRM"/>
    <s v="SOAP"/>
    <s v="NA, Project was cancelled as SOAP is moving to cloud without ATTM CRM as its interface"/>
    <x v="0"/>
    <s v="Java"/>
    <s v="MA-SOAP"/>
    <s v="James Radtke"/>
    <s v="Christine Moretti"/>
    <x v="8"/>
    <s v="Dinesh Bansal (Gurgaon)"/>
    <x v="15"/>
    <s v="May-23"/>
    <x v="1"/>
    <n v="400"/>
    <m/>
    <m/>
    <m/>
    <m/>
    <m/>
    <m/>
    <m/>
    <m/>
    <m/>
    <m/>
    <m/>
    <s v=" "/>
    <s v=" "/>
    <s v=" "/>
    <s v=" "/>
    <s v=" "/>
    <s v=" "/>
    <m/>
    <m/>
    <m/>
    <m/>
    <m/>
    <m/>
    <m/>
    <m/>
    <m/>
    <m/>
    <m/>
  </r>
  <r>
    <s v="Enhancement"/>
    <x v="0"/>
    <m/>
    <s v="DCC RET 8716 CX0448 EMBUS ESB (PMT 500347 / PID 403741)"/>
    <s v="RNS"/>
    <s v="Completed"/>
    <x v="0"/>
    <s v="C, C++"/>
    <s v="Freedom C Apps"/>
    <s v="James Koernig"/>
    <s v="Christine Moretti"/>
    <x v="9"/>
    <s v="Dinesh Bansal (Gurgaon)"/>
    <x v="14"/>
    <s v="Apr-23"/>
    <x v="0"/>
    <n v="300"/>
    <m/>
    <m/>
    <m/>
    <m/>
    <m/>
    <m/>
    <m/>
    <m/>
    <m/>
    <m/>
    <m/>
    <s v=" "/>
    <s v=" "/>
    <s v=" "/>
    <s v=" "/>
    <s v=" "/>
    <s v=" "/>
    <n v="200"/>
    <n v="100"/>
    <m/>
    <m/>
    <m/>
    <m/>
    <m/>
    <m/>
    <m/>
    <m/>
    <m/>
  </r>
  <r>
    <s v="Enhancement"/>
    <x v="0"/>
    <n v="1"/>
    <s v="SOAP PMT - 503122 &amp; PID - 325140ba - Modernization"/>
    <s v="SOAP"/>
    <s v="On Track"/>
    <x v="0"/>
    <s v="Java"/>
    <s v="MA-SOAP"/>
    <s v="James Radtke"/>
    <s v="Christine Moretti"/>
    <x v="8"/>
    <s v="Dinesh Bansal (Gurgaon)"/>
    <x v="15"/>
    <s v="May-23"/>
    <x v="0"/>
    <n v="5800"/>
    <m/>
    <m/>
    <m/>
    <m/>
    <m/>
    <m/>
    <m/>
    <m/>
    <m/>
    <m/>
    <m/>
    <s v=" "/>
    <s v=" "/>
    <s v=" "/>
    <s v=" "/>
    <m/>
    <m/>
    <n v="360"/>
    <n v="360"/>
    <n v="180"/>
    <n v="180"/>
    <m/>
    <m/>
    <m/>
    <m/>
    <m/>
    <m/>
    <m/>
  </r>
  <r>
    <s v="Enhancement"/>
    <x v="0"/>
    <m/>
    <s v="AT&amp;T Global Logon authentication cookie is sunsetting!"/>
    <s v="UC DID"/>
    <m/>
    <x v="0"/>
    <s v="Java"/>
    <s v="MA-SOAP"/>
    <s v="James Radtke"/>
    <s v="Christine Moretti"/>
    <x v="8"/>
    <s v="Dinesh Bansal (Gurgaon)"/>
    <x v="3"/>
    <s v="On hold"/>
    <x v="1"/>
    <n v="200"/>
    <m/>
    <m/>
    <m/>
    <m/>
    <m/>
    <m/>
    <m/>
    <m/>
    <m/>
    <m/>
    <m/>
    <s v=" "/>
    <s v=" "/>
    <s v=" "/>
    <s v=" "/>
    <s v=" "/>
    <s v=" "/>
    <m/>
    <m/>
    <m/>
    <m/>
    <m/>
    <m/>
    <m/>
    <m/>
    <m/>
    <m/>
    <m/>
  </r>
  <r>
    <s v="Enhancement"/>
    <x v="0"/>
    <m/>
    <s v="DUE 3/28: 505304, 410435, , OOM/Resources, DCC MOV 8711 ASON ROS TCS"/>
    <s v="UC DID"/>
    <m/>
    <x v="0"/>
    <s v="Java"/>
    <s v="MA-SOAP"/>
    <s v="James Radtke"/>
    <s v="Christine Moretti"/>
    <x v="8"/>
    <s v="Dinesh Bansal (Gurgaon)"/>
    <x v="19"/>
    <s v="Sep-23"/>
    <x v="1"/>
    <n v="75"/>
    <m/>
    <m/>
    <m/>
    <m/>
    <m/>
    <m/>
    <m/>
    <m/>
    <m/>
    <m/>
    <m/>
    <s v=" "/>
    <s v=" "/>
    <s v=" "/>
    <s v=" "/>
    <s v=" "/>
    <s v=" "/>
    <m/>
    <m/>
    <m/>
    <m/>
    <m/>
    <m/>
    <m/>
    <m/>
    <m/>
    <m/>
    <m/>
  </r>
  <r>
    <s v="Sustenance"/>
    <x v="1"/>
    <m/>
    <s v="Upgrade Connect Direct"/>
    <s v="GRP-Gal-SAF"/>
    <s v="Completed"/>
    <x v="0"/>
    <s v="Java"/>
    <s v="Gal-SAF"/>
    <s v="James Koernig"/>
    <s v="Christine Moretti"/>
    <x v="9"/>
    <s v="Dinesh Bansal (Gurgaon)"/>
    <x v="6"/>
    <s v="Sep-22"/>
    <x v="0"/>
    <n v="200"/>
    <m/>
    <m/>
    <m/>
    <m/>
    <m/>
    <m/>
    <m/>
    <m/>
    <m/>
    <m/>
    <n v="100"/>
    <n v="100"/>
    <m/>
    <m/>
    <m/>
    <m/>
    <m/>
    <m/>
    <m/>
    <m/>
    <m/>
    <m/>
    <m/>
    <m/>
    <m/>
    <m/>
    <m/>
    <m/>
  </r>
  <r>
    <s v="Sustenance"/>
    <x v="2"/>
    <m/>
    <s v="TL-Mgmt's - Tushar Vispute"/>
    <s v="GRP-Freedom C Apps"/>
    <s v="Green"/>
    <x v="0"/>
    <s v="C, C++"/>
    <s v="Freedom C Apps"/>
    <s v="James Koernig"/>
    <s v="Christine Moretti"/>
    <x v="9"/>
    <s v="Dinesh Bansal (Gurgaon)"/>
    <x v="0"/>
    <s v="Ongoing"/>
    <x v="0"/>
    <n v="126"/>
    <m/>
    <m/>
    <m/>
    <m/>
    <m/>
    <m/>
    <m/>
    <m/>
    <m/>
    <m/>
    <n v="60"/>
    <n v="60"/>
    <n v="60"/>
    <n v="60"/>
    <n v="60"/>
    <n v="60"/>
    <n v="60"/>
    <n v="44"/>
    <n v="44"/>
    <m/>
    <m/>
    <m/>
    <m/>
    <m/>
    <m/>
    <m/>
    <m/>
    <m/>
  </r>
  <r>
    <s v="Sustenance"/>
    <x v="2"/>
    <m/>
    <s v="TL-Mgmt's - Tushar Vispute"/>
    <s v="GRP-Gal-SAF"/>
    <s v="Green"/>
    <x v="0"/>
    <s v="Java"/>
    <s v="Gal-SAF"/>
    <s v="James Koernig"/>
    <s v="Christine Moretti"/>
    <x v="9"/>
    <s v="Dinesh Bansal (Gurgaon)"/>
    <x v="0"/>
    <s v="Ongoing"/>
    <x v="0"/>
    <n v="126"/>
    <m/>
    <m/>
    <m/>
    <m/>
    <m/>
    <m/>
    <m/>
    <m/>
    <m/>
    <m/>
    <n v="60"/>
    <n v="60"/>
    <n v="60"/>
    <n v="60"/>
    <n v="60"/>
    <n v="60"/>
    <m/>
    <m/>
    <m/>
    <n v="44"/>
    <n v="44"/>
    <n v="44"/>
    <n v="44"/>
    <n v="44"/>
    <n v="44"/>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60"/>
    <n v="60"/>
    <n v="60"/>
    <n v="60"/>
    <n v="60"/>
    <n v="60"/>
    <m/>
    <m/>
    <m/>
    <m/>
    <m/>
    <m/>
    <m/>
    <m/>
    <m/>
    <m/>
    <m/>
    <m/>
  </r>
  <r>
    <s v="Sustenance"/>
    <x v="5"/>
    <n v="2"/>
    <s v="Production Support, Health Checkup, Interface Issues handling and follow ups, "/>
    <s v="GRP-Freedom C Apps"/>
    <s v="Green"/>
    <x v="0"/>
    <s v="C, C++"/>
    <s v="Freedom C Apps"/>
    <s v="James Koernig"/>
    <s v="Christine Moretti"/>
    <x v="9"/>
    <s v="Dinesh Bansal (Gurgaon)"/>
    <x v="0"/>
    <s v="Ongoing"/>
    <x v="0"/>
    <m/>
    <m/>
    <m/>
    <m/>
    <m/>
    <m/>
    <m/>
    <m/>
    <m/>
    <m/>
    <m/>
    <n v="176"/>
    <n v="176"/>
    <n v="176"/>
    <n v="176"/>
    <n v="176"/>
    <n v="176"/>
    <n v="150"/>
    <n v="150"/>
    <n v="150"/>
    <n v="150"/>
    <n v="150"/>
    <n v="150"/>
    <n v="150"/>
    <n v="150"/>
    <n v="150"/>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44"/>
    <n v="44"/>
    <n v="44"/>
    <n v="44"/>
    <n v="44"/>
    <n v="44"/>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132"/>
    <n v="132"/>
    <n v="132"/>
    <n v="132"/>
    <n v="88"/>
    <n v="88"/>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264"/>
    <n v="264"/>
    <n v="264"/>
    <n v="264"/>
    <n v="176"/>
    <n v="176"/>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176"/>
    <n v="176"/>
    <n v="176"/>
    <n v="176"/>
    <n v="176"/>
    <n v="176"/>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264"/>
    <n v="264"/>
    <n v="264"/>
    <n v="264"/>
    <n v="176"/>
    <n v="176"/>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704"/>
    <n v="704"/>
    <n v="704"/>
    <n v="704"/>
    <n v="352"/>
    <n v="352"/>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88"/>
    <n v="88"/>
    <n v="88"/>
    <n v="88"/>
    <n v="88"/>
    <n v="88"/>
    <m/>
    <m/>
    <m/>
    <m/>
    <m/>
    <m/>
    <m/>
    <m/>
    <m/>
    <m/>
    <m/>
    <m/>
  </r>
  <r>
    <s v="Sustenance"/>
    <x v="4"/>
    <n v="5"/>
    <s v="Daily RD Front End validation (600+ RDs)"/>
    <s v="BPM RD"/>
    <s v="Green"/>
    <x v="0"/>
    <s v="RD"/>
    <s v="BPM RD"/>
    <s v="Angie Farazier"/>
    <s v="Jonie Greenwood"/>
    <x v="10"/>
    <s v="Dinesh Bansal (Gurgaon)"/>
    <x v="0"/>
    <s v="Ongoing"/>
    <x v="0"/>
    <n v="7040"/>
    <m/>
    <m/>
    <m/>
    <m/>
    <m/>
    <m/>
    <m/>
    <m/>
    <m/>
    <m/>
    <m/>
    <m/>
    <m/>
    <m/>
    <n v="880"/>
    <n v="880"/>
    <n v="150"/>
    <n v="150"/>
    <n v="150"/>
    <n v="150"/>
    <n v="150"/>
    <n v="150"/>
    <n v="150"/>
    <n v="150"/>
    <n v="150"/>
    <m/>
    <m/>
    <m/>
  </r>
  <r>
    <s v="Sustenance"/>
    <x v="4"/>
    <n v="5"/>
    <s v="Client Queries and Resolution around on an average ~750 RD implemented per month and have ~1% requires followup queries from client, Adhoc Requests, Defect resolutions"/>
    <s v="BPM RD"/>
    <s v="Green"/>
    <x v="0"/>
    <s v="RD"/>
    <s v="BPM RD"/>
    <s v="Angie Farazier"/>
    <s v="Jonie Greenwood"/>
    <x v="10"/>
    <s v="Dinesh Bansal (Gurgaon)"/>
    <x v="0"/>
    <s v="Ongoing"/>
    <x v="0"/>
    <m/>
    <m/>
    <m/>
    <m/>
    <m/>
    <m/>
    <m/>
    <m/>
    <m/>
    <m/>
    <m/>
    <n v="88"/>
    <n v="88"/>
    <n v="88"/>
    <n v="88"/>
    <n v="88"/>
    <n v="88"/>
    <n v="60"/>
    <n v="60"/>
    <n v="60"/>
    <n v="60"/>
    <n v="60"/>
    <n v="60"/>
    <n v="60"/>
    <n v="60"/>
    <n v="60"/>
    <m/>
    <m/>
    <m/>
  </r>
  <r>
    <s v="Sustenance"/>
    <x v="3"/>
    <n v="1"/>
    <s v="MWR 1985630 - CMRS-Correct Image Builder ( Packer ) Issues - /tmp Storage"/>
    <s v="CMRS"/>
    <m/>
    <x v="0"/>
    <s v="Java"/>
    <s v="Freedom Java Apps"/>
    <s v="Greg Painter"/>
    <s v="Muawiah Qaimari"/>
    <x v="11"/>
    <s v="Himanshu Mathur"/>
    <x v="4"/>
    <s v="Jul-22"/>
    <x v="0"/>
    <n v="50"/>
    <m/>
    <m/>
    <m/>
    <m/>
    <m/>
    <m/>
    <m/>
    <m/>
    <m/>
    <m/>
    <n v="50"/>
    <m/>
    <m/>
    <m/>
    <m/>
    <m/>
    <m/>
    <m/>
    <m/>
    <m/>
    <m/>
    <m/>
    <m/>
    <m/>
    <m/>
    <m/>
    <m/>
    <m/>
  </r>
  <r>
    <s v="Sustenance"/>
    <x v="3"/>
    <n v="1"/>
    <s v="MWR 1985629 - VDD Correct Image Builder ( Packer ) Issues - /tmp Storage"/>
    <s v="VDD"/>
    <m/>
    <x v="0"/>
    <s v="C, C++"/>
    <s v="Freedom CPP Apps"/>
    <s v="Greg Painter"/>
    <s v="Muawiah Qaimari"/>
    <x v="11"/>
    <s v="Himanshu Mathur"/>
    <x v="4"/>
    <s v="Jul-22"/>
    <x v="0"/>
    <n v="70"/>
    <m/>
    <m/>
    <m/>
    <m/>
    <m/>
    <m/>
    <m/>
    <m/>
    <m/>
    <m/>
    <n v="70"/>
    <m/>
    <m/>
    <m/>
    <m/>
    <m/>
    <m/>
    <m/>
    <m/>
    <m/>
    <m/>
    <m/>
    <m/>
    <m/>
    <m/>
    <m/>
    <m/>
    <m/>
  </r>
  <r>
    <s v="Sustenance"/>
    <x v="3"/>
    <n v="1"/>
    <s v="MWR 1987556 - CASH Updates - GI, Checksum fix - AVT Scan corrections"/>
    <s v="CASHWeb"/>
    <m/>
    <x v="0"/>
    <s v="Java"/>
    <s v="Freedom Java Apps"/>
    <s v="Greg Painter"/>
    <s v="Muawiah Qaimari"/>
    <x v="11"/>
    <s v="Himanshu Mathur"/>
    <x v="4"/>
    <s v="Jul-22"/>
    <x v="0"/>
    <n v="150"/>
    <m/>
    <m/>
    <m/>
    <m/>
    <m/>
    <m/>
    <m/>
    <m/>
    <m/>
    <m/>
    <n v="150"/>
    <m/>
    <m/>
    <m/>
    <m/>
    <m/>
    <m/>
    <m/>
    <m/>
    <m/>
    <m/>
    <m/>
    <m/>
    <m/>
    <m/>
    <m/>
    <m/>
    <m/>
  </r>
  <r>
    <s v="Sustenance"/>
    <x v="5"/>
    <n v="1"/>
    <s v="Setup Smalltalk IDE, pull code from Envy, verify ability to read code, resolve connection issue with dev Gemstone DB"/>
    <s v="LECSIS"/>
    <m/>
    <x v="0"/>
    <s v="SmallTalk, Gemstone"/>
    <s v="Freedom Java Apps"/>
    <s v="Greg Painter"/>
    <s v="Muawiah Qaimari"/>
    <x v="11"/>
    <s v="Himanshu Mathur"/>
    <x v="8"/>
    <s v="TBD"/>
    <x v="1"/>
    <n v="30"/>
    <m/>
    <m/>
    <m/>
    <m/>
    <m/>
    <m/>
    <m/>
    <m/>
    <m/>
    <m/>
    <m/>
    <m/>
    <m/>
    <m/>
    <m/>
    <m/>
    <m/>
    <m/>
    <m/>
    <m/>
    <m/>
    <m/>
    <m/>
    <m/>
    <m/>
    <m/>
    <m/>
    <m/>
  </r>
  <r>
    <s v="Enhancement"/>
    <x v="0"/>
    <n v="1"/>
    <s v="SMB/PMT TBD??? : Script to send Service Order details directly to WOI (bypassing OLCM SE GUI/DB)   "/>
    <s v="OMS - SE"/>
    <m/>
    <x v="0"/>
    <s v="Java"/>
    <s v="Freedom Java Apps"/>
    <s v="Greg Painter"/>
    <s v="Muawiah Qaimari"/>
    <x v="11"/>
    <s v="Himanshu Mathur"/>
    <x v="8"/>
    <s v="TBD"/>
    <x v="1"/>
    <n v="500"/>
    <m/>
    <m/>
    <m/>
    <m/>
    <m/>
    <m/>
    <m/>
    <m/>
    <m/>
    <m/>
    <m/>
    <m/>
    <m/>
    <m/>
    <m/>
    <m/>
    <m/>
    <m/>
    <m/>
    <m/>
    <m/>
    <m/>
    <m/>
    <m/>
    <m/>
    <m/>
    <m/>
    <m/>
  </r>
  <r>
    <s v="Sustenance"/>
    <x v="3"/>
    <n v="1"/>
    <s v="MWR TBD??? : OLCM Retirement"/>
    <s v="OMS - SE"/>
    <m/>
    <x v="0"/>
    <s v="Java"/>
    <s v="Freedom Java Apps"/>
    <s v="Greg Painter"/>
    <s v="Muawiah Qaimari"/>
    <x v="11"/>
    <s v="Himanshu Mathur"/>
    <x v="8"/>
    <s v="TBD"/>
    <x v="1"/>
    <n v="600"/>
    <m/>
    <m/>
    <m/>
    <m/>
    <m/>
    <m/>
    <m/>
    <m/>
    <m/>
    <m/>
    <m/>
    <m/>
    <m/>
    <m/>
    <m/>
    <m/>
    <m/>
    <m/>
    <m/>
    <m/>
    <m/>
    <m/>
    <m/>
    <m/>
    <m/>
    <m/>
    <m/>
    <m/>
  </r>
  <r>
    <s v="Sustenance"/>
    <x v="1"/>
    <n v="1"/>
    <s v="SMB 1955496 - OLCM-SE Vulnerability Fix - Apache Upgrade"/>
    <s v="OMS - SE"/>
    <m/>
    <x v="0"/>
    <s v="Java"/>
    <s v="Freedom Java Apps"/>
    <s v="Greg Painter"/>
    <s v="Muawiah Qaimari"/>
    <x v="11"/>
    <s v="Himanshu Mathur"/>
    <x v="4"/>
    <s v="Jul-22"/>
    <x v="0"/>
    <n v="185"/>
    <m/>
    <m/>
    <m/>
    <m/>
    <m/>
    <m/>
    <m/>
    <m/>
    <m/>
    <m/>
    <n v="185"/>
    <m/>
    <m/>
    <m/>
    <m/>
    <m/>
    <m/>
    <m/>
    <m/>
    <m/>
    <m/>
    <m/>
    <m/>
    <m/>
    <m/>
    <m/>
    <m/>
    <m/>
  </r>
  <r>
    <s v="Sustenance"/>
    <x v="1"/>
    <n v="1"/>
    <s v="SMB - 1955497 OLCM-SE Vulnerability Fix - Weblogic Upgrade"/>
    <s v="OMS - SE"/>
    <m/>
    <x v="0"/>
    <s v="Java"/>
    <s v="Freedom Java Apps"/>
    <s v="Greg Painter"/>
    <s v="Muawiah Qaimari"/>
    <x v="11"/>
    <s v="Himanshu Mathur"/>
    <x v="4"/>
    <s v="Jul-22"/>
    <x v="0"/>
    <n v="275"/>
    <m/>
    <m/>
    <m/>
    <m/>
    <m/>
    <m/>
    <m/>
    <m/>
    <m/>
    <m/>
    <n v="275"/>
    <m/>
    <m/>
    <m/>
    <m/>
    <m/>
    <m/>
    <m/>
    <m/>
    <m/>
    <m/>
    <m/>
    <m/>
    <m/>
    <m/>
    <m/>
    <m/>
    <m/>
  </r>
  <r>
    <s v="Sustenance"/>
    <x v="8"/>
    <n v="1"/>
    <s v="Checksum Evidence submission every Month."/>
    <s v="CASHWeb"/>
    <m/>
    <x v="0"/>
    <s v="Java"/>
    <s v="Freedom Java Apps"/>
    <s v="Greg Painter"/>
    <s v="Muawiah Qaimari"/>
    <x v="11"/>
    <s v="Himanshu Mathur"/>
    <x v="0"/>
    <s v="Ongoing"/>
    <x v="0"/>
    <n v="135"/>
    <m/>
    <m/>
    <m/>
    <m/>
    <m/>
    <m/>
    <m/>
    <m/>
    <m/>
    <m/>
    <n v="25"/>
    <n v="25"/>
    <n v="25"/>
    <n v="25"/>
    <n v="25"/>
    <n v="25"/>
    <n v="10"/>
    <n v="10"/>
    <n v="15"/>
    <n v="15"/>
    <n v="15"/>
    <n v="25"/>
    <n v="35"/>
    <n v="25"/>
    <n v="20"/>
    <m/>
    <m/>
    <m/>
  </r>
  <r>
    <s v="Sustenance"/>
    <x v="11"/>
    <n v="5"/>
    <s v="Weekly/Bi-weekly Meetings/Ad-Hoc Meetings with Onsite/TVM/EMAS/DBA/Others"/>
    <s v="GRP-Freedom Java Apps"/>
    <m/>
    <x v="0"/>
    <s v="Java"/>
    <s v="Freedom Java Apps"/>
    <s v="Greg Painter"/>
    <s v="Muawiah Qaimari"/>
    <x v="11"/>
    <s v="Himanshu Mathur"/>
    <x v="0"/>
    <s v="Ongoing"/>
    <x v="0"/>
    <n v="415"/>
    <m/>
    <m/>
    <m/>
    <m/>
    <m/>
    <m/>
    <m/>
    <m/>
    <m/>
    <m/>
    <n v="50"/>
    <n v="50"/>
    <n v="50"/>
    <n v="50"/>
    <n v="70"/>
    <n v="70"/>
    <n v="40"/>
    <n v="50"/>
    <n v="40"/>
    <n v="35"/>
    <n v="40"/>
    <n v="45"/>
    <n v="50"/>
    <n v="40"/>
    <n v="50"/>
    <m/>
    <m/>
    <m/>
  </r>
  <r>
    <s v="Sustenance"/>
    <x v="5"/>
    <n v="5"/>
    <s v="PSA activities, TA activities"/>
    <s v="GRP-Freedom Java Apps"/>
    <m/>
    <x v="0"/>
    <s v="Java"/>
    <s v="Freedom Java Apps"/>
    <s v="Greg Painter"/>
    <s v="Muawiah Qaimari"/>
    <x v="11"/>
    <s v="Himanshu Mathur"/>
    <x v="0"/>
    <s v="Ongoing"/>
    <x v="0"/>
    <n v="265"/>
    <m/>
    <m/>
    <m/>
    <m/>
    <m/>
    <m/>
    <m/>
    <m/>
    <m/>
    <m/>
    <n v="200"/>
    <n v="200"/>
    <n v="200"/>
    <n v="200"/>
    <n v="100"/>
    <n v="100"/>
    <n v="25"/>
    <n v="35"/>
    <n v="20"/>
    <n v="20"/>
    <n v="25"/>
    <n v="40"/>
    <n v="35"/>
    <n v="40"/>
    <n v="50"/>
    <m/>
    <m/>
    <m/>
  </r>
  <r>
    <s v="Sustenance"/>
    <x v="2"/>
    <n v="6"/>
    <s v="TL-Mgmt's - Ashish Bartwal"/>
    <s v="GRP-Freedom Java Apps"/>
    <m/>
    <x v="0"/>
    <s v="Java"/>
    <s v="Freedom Java Apps"/>
    <s v="Greg Painter"/>
    <s v="Muawiah Qaimari"/>
    <x v="11"/>
    <s v="Himanshu Mathur"/>
    <x v="0"/>
    <s v="Ongoing"/>
    <x v="0"/>
    <n v="1032"/>
    <m/>
    <m/>
    <m/>
    <m/>
    <m/>
    <m/>
    <m/>
    <m/>
    <m/>
    <m/>
    <n v="86"/>
    <n v="86"/>
    <n v="86"/>
    <n v="86"/>
    <n v="86"/>
    <n v="86"/>
    <n v="86"/>
    <n v="86"/>
    <n v="86"/>
    <n v="86"/>
    <n v="86"/>
    <n v="86"/>
    <n v="86"/>
    <n v="86"/>
    <n v="86"/>
    <n v="86"/>
    <n v="86"/>
    <n v="86"/>
  </r>
  <r>
    <s v="Sustenance"/>
    <x v="3"/>
    <n v="1"/>
    <s v="MWR 1993758 - CASH (15860) Build Automation via Azure Pipelines"/>
    <s v="CASHWeb"/>
    <m/>
    <x v="0"/>
    <s v="Java"/>
    <s v="Freedom Java Apps"/>
    <s v="Greg Painter"/>
    <s v="Muawiah Qaimari"/>
    <x v="11"/>
    <s v="Himanshu Mathur"/>
    <x v="9"/>
    <s v="Aug-22"/>
    <x v="0"/>
    <n v="150"/>
    <m/>
    <m/>
    <m/>
    <m/>
    <m/>
    <m/>
    <m/>
    <m/>
    <m/>
    <m/>
    <n v="100"/>
    <n v="50"/>
    <m/>
    <m/>
    <m/>
    <m/>
    <m/>
    <m/>
    <m/>
    <m/>
    <m/>
    <m/>
    <m/>
    <m/>
    <m/>
    <m/>
    <m/>
    <m/>
  </r>
  <r>
    <s v="Sustenance"/>
    <x v="1"/>
    <n v="1"/>
    <s v="SMB 1991764 - Bring into compliance for Edge Chromium Browser"/>
    <s v="OMS - SE"/>
    <m/>
    <x v="0"/>
    <s v="Java"/>
    <s v="Freedom Java Apps"/>
    <s v="Greg Painter"/>
    <s v="Muawiah Qaimari"/>
    <x v="11"/>
    <s v="Himanshu Mathur"/>
    <x v="12"/>
    <s v="Oct-22"/>
    <x v="0"/>
    <n v="300"/>
    <m/>
    <m/>
    <m/>
    <m/>
    <m/>
    <m/>
    <m/>
    <m/>
    <m/>
    <m/>
    <m/>
    <n v="100"/>
    <n v="200"/>
    <m/>
    <m/>
    <m/>
    <m/>
    <m/>
    <m/>
    <m/>
    <m/>
    <m/>
    <m/>
    <m/>
    <m/>
    <m/>
    <m/>
    <m/>
  </r>
  <r>
    <s v="Sustenance"/>
    <x v="3"/>
    <n v="1"/>
    <s v="MWR 1994124 - CMRS - Win 11 Certification."/>
    <s v="CMRS"/>
    <m/>
    <x v="0"/>
    <s v="Java"/>
    <s v="Freedom Java Apps"/>
    <s v="Greg Painter"/>
    <s v="Muawiah Qaimari"/>
    <x v="11"/>
    <s v="Himanshu Mathur"/>
    <x v="9"/>
    <s v="Aug-22"/>
    <x v="0"/>
    <n v="20"/>
    <m/>
    <m/>
    <m/>
    <m/>
    <m/>
    <m/>
    <m/>
    <m/>
    <m/>
    <m/>
    <m/>
    <n v="20"/>
    <m/>
    <m/>
    <m/>
    <m/>
    <m/>
    <m/>
    <m/>
    <m/>
    <m/>
    <m/>
    <m/>
    <m/>
    <m/>
    <m/>
    <m/>
    <m/>
  </r>
  <r>
    <s v="Sustenance"/>
    <x v="3"/>
    <n v="1"/>
    <s v="MWR 1994126 - LECSIS - Win 11 Certification."/>
    <s v="LECSIS"/>
    <m/>
    <x v="0"/>
    <s v="SmallTalk, Gemstone"/>
    <s v="Freedom Java Apps"/>
    <s v="Greg Painter"/>
    <s v="Muawiah Qaimari"/>
    <x v="11"/>
    <s v="Himanshu Mathur"/>
    <x v="9"/>
    <s v="Aug-22"/>
    <x v="0"/>
    <n v="20"/>
    <m/>
    <m/>
    <m/>
    <m/>
    <m/>
    <m/>
    <m/>
    <m/>
    <m/>
    <m/>
    <m/>
    <n v="20"/>
    <m/>
    <m/>
    <m/>
    <m/>
    <m/>
    <m/>
    <m/>
    <m/>
    <m/>
    <m/>
    <m/>
    <m/>
    <m/>
    <m/>
    <m/>
    <m/>
  </r>
  <r>
    <s v="Sustenance"/>
    <x v="3"/>
    <n v="1"/>
    <s v="MWR 1994128 - OLCM SE - Win 11 Certification."/>
    <s v="OMS - SE"/>
    <m/>
    <x v="0"/>
    <s v="Java"/>
    <s v="Freedom Java Apps"/>
    <s v="Greg Painter"/>
    <s v="Muawiah Qaimari"/>
    <x v="11"/>
    <s v="Himanshu Mathur"/>
    <x v="9"/>
    <s v="Aug-22"/>
    <x v="0"/>
    <n v="20"/>
    <m/>
    <m/>
    <m/>
    <m/>
    <m/>
    <m/>
    <m/>
    <m/>
    <m/>
    <m/>
    <m/>
    <n v="20"/>
    <m/>
    <m/>
    <m/>
    <m/>
    <m/>
    <m/>
    <m/>
    <m/>
    <m/>
    <m/>
    <m/>
    <m/>
    <m/>
    <m/>
    <m/>
    <m/>
  </r>
  <r>
    <s v="Sustenance"/>
    <x v="6"/>
    <n v="6"/>
    <s v=" User Queries, Job Abends analysis and recovery"/>
    <s v="GRP-Freedom DotNet-OA"/>
    <m/>
    <x v="0"/>
    <s v=".NET"/>
    <s v="Freedom DotNet-MQ"/>
    <s v="Greg Painter"/>
    <s v="Muawiah Qaimari"/>
    <x v="12"/>
    <s v="Himanshu Mathur"/>
    <x v="0"/>
    <s v="Ongoing"/>
    <x v="0"/>
    <n v="480"/>
    <n v="80"/>
    <n v="60"/>
    <n v="70"/>
    <n v="95"/>
    <n v="85"/>
    <n v="90"/>
    <m/>
    <m/>
    <m/>
    <m/>
    <n v="70"/>
    <n v="70"/>
    <n v="70"/>
    <n v="70"/>
    <n v="70"/>
    <n v="80"/>
    <n v="45"/>
    <n v="35"/>
    <n v="45"/>
    <n v="40"/>
    <n v="20"/>
    <n v="45"/>
    <n v="40"/>
    <n v="35"/>
    <n v="40"/>
    <m/>
    <m/>
    <m/>
  </r>
  <r>
    <s v="Enhancement"/>
    <x v="0"/>
    <n v="1"/>
    <s v="Halo E. sunsetting"/>
    <s v="CARAT"/>
    <m/>
    <x v="0"/>
    <s v="Hadoop, Java"/>
    <s v="CARAT"/>
    <s v="Greg Painter"/>
    <s v="Muawiah Qaimari"/>
    <x v="11"/>
    <s v="Himanshu Mathur"/>
    <x v="5"/>
    <s v="Nov-22"/>
    <x v="0"/>
    <n v="180"/>
    <m/>
    <m/>
    <m/>
    <m/>
    <m/>
    <m/>
    <m/>
    <m/>
    <m/>
    <m/>
    <n v="60"/>
    <n v="60"/>
    <n v="60"/>
    <m/>
    <m/>
    <m/>
    <m/>
    <m/>
    <m/>
    <m/>
    <m/>
    <m/>
    <m/>
    <m/>
    <m/>
    <m/>
    <m/>
    <m/>
  </r>
  <r>
    <s v="Enhancement"/>
    <x v="0"/>
    <n v="1"/>
    <s v="EOSL Sun Solaris and Oracle 11 Elimination CARAT"/>
    <s v="CARAT"/>
    <m/>
    <x v="0"/>
    <s v="Hadoop, Java"/>
    <s v="CARAT"/>
    <s v="Greg Painter"/>
    <s v="Muawiah Qaimari"/>
    <x v="11"/>
    <s v="Himanshu Mathur"/>
    <x v="1"/>
    <s v="Dec-22"/>
    <x v="1"/>
    <n v="1800"/>
    <m/>
    <m/>
    <m/>
    <m/>
    <m/>
    <m/>
    <m/>
    <m/>
    <m/>
    <m/>
    <n v="300"/>
    <n v="300"/>
    <n v="300"/>
    <n v="300"/>
    <n v="300"/>
    <n v="300"/>
    <m/>
    <m/>
    <m/>
    <m/>
    <m/>
    <m/>
    <m/>
    <m/>
    <m/>
    <m/>
    <m/>
    <m/>
  </r>
  <r>
    <s v="Sustenance"/>
    <x v="2"/>
    <n v="6"/>
    <s v="TL-Mgmt's - Darsha Naik"/>
    <s v="GRP-Freedom DotNet-OA"/>
    <m/>
    <x v="0"/>
    <s v=".NET"/>
    <s v="Freedom DotNet-MQ"/>
    <s v="Greg Painter"/>
    <s v="Muawiah Qaimari"/>
    <x v="12"/>
    <s v="Himanshu Mathur"/>
    <x v="0"/>
    <s v="Ongoing"/>
    <x v="0"/>
    <n v="1032"/>
    <m/>
    <m/>
    <m/>
    <m/>
    <m/>
    <m/>
    <m/>
    <m/>
    <m/>
    <m/>
    <n v="86"/>
    <n v="86"/>
    <n v="86"/>
    <n v="86"/>
    <n v="86"/>
    <n v="86"/>
    <n v="86"/>
    <n v="86"/>
    <n v="86"/>
    <n v="86"/>
    <n v="86"/>
    <n v="86"/>
    <n v="86"/>
    <n v="86"/>
    <n v="86"/>
    <m/>
    <m/>
    <m/>
  </r>
  <r>
    <s v="Sustenance"/>
    <x v="5"/>
    <n v="1"/>
    <s v="Application validations/investigations apart from EMAS Daily Monitoring/Mylogins file population"/>
    <s v="CARAT"/>
    <m/>
    <x v="0"/>
    <s v="Hadoop, Java"/>
    <s v="CARAT"/>
    <s v="Greg Painter"/>
    <s v="Muawiah Qaimari"/>
    <x v="11"/>
    <s v="Himanshu Mathur"/>
    <x v="0"/>
    <s v="Ongoing"/>
    <x v="0"/>
    <n v="420"/>
    <m/>
    <m/>
    <m/>
    <m/>
    <m/>
    <m/>
    <m/>
    <m/>
    <m/>
    <m/>
    <n v="80"/>
    <n v="80"/>
    <n v="80"/>
    <n v="80"/>
    <n v="70"/>
    <n v="50"/>
    <n v="30"/>
    <n v="40"/>
    <n v="30"/>
    <n v="30"/>
    <n v="35"/>
    <n v="40"/>
    <n v="35"/>
    <n v="40"/>
    <n v="50"/>
    <m/>
    <m/>
    <m/>
  </r>
  <r>
    <s v="Sustenance"/>
    <x v="8"/>
    <n v="1"/>
    <s v="VMS Advisories/Vulnerability Monitoring and Investigations on each components"/>
    <s v="CARAT"/>
    <m/>
    <x v="0"/>
    <s v="Hadoop, Java"/>
    <s v="CARAT"/>
    <s v="Greg Painter"/>
    <s v="Muawiah Qaimari"/>
    <x v="11"/>
    <s v="Himanshu Mathur"/>
    <x v="0"/>
    <s v="Ongoing"/>
    <x v="0"/>
    <n v="365"/>
    <m/>
    <m/>
    <m/>
    <m/>
    <m/>
    <m/>
    <m/>
    <m/>
    <m/>
    <m/>
    <n v="80"/>
    <n v="80"/>
    <n v="80"/>
    <n v="80"/>
    <n v="60"/>
    <n v="50"/>
    <n v="25"/>
    <n v="30"/>
    <n v="25"/>
    <n v="35"/>
    <n v="30"/>
    <n v="40"/>
    <n v="45"/>
    <n v="40"/>
    <n v="45"/>
    <m/>
    <m/>
    <m/>
  </r>
  <r>
    <s v="Sustenance"/>
    <x v="3"/>
    <n v="1"/>
    <s v="Quarterly - MWR 2003980 - GI Upgrade"/>
    <s v="USOC Browser"/>
    <m/>
    <x v="0"/>
    <s v=".NET"/>
    <s v="Freedom DotNet-MQ"/>
    <s v="Greg Painter"/>
    <s v="Muawiah Qaimari"/>
    <x v="12"/>
    <s v="Himanshu Mathur"/>
    <x v="0"/>
    <s v="Ongoing"/>
    <x v="0"/>
    <n v="100"/>
    <m/>
    <m/>
    <m/>
    <m/>
    <m/>
    <m/>
    <m/>
    <m/>
    <m/>
    <m/>
    <m/>
    <m/>
    <n v="50"/>
    <m/>
    <m/>
    <m/>
    <n v="50"/>
    <m/>
    <m/>
    <n v="50"/>
    <m/>
    <m/>
    <n v="50"/>
    <m/>
    <m/>
    <m/>
    <m/>
    <m/>
  </r>
  <r>
    <s v="Sustenance"/>
    <x v="7"/>
    <n v="4"/>
    <s v="ADO Agent upgrade(Windows Golden image upgrade)"/>
    <s v="GRP-Freedom DotNet-OA"/>
    <m/>
    <x v="0"/>
    <s v=".NET"/>
    <s v="Freedom DotNet-MQ"/>
    <s v="Greg Painter"/>
    <s v="Muawiah Qaimari"/>
    <x v="12"/>
    <s v="Himanshu Mathur"/>
    <x v="0"/>
    <s v="Ongoing"/>
    <x v="0"/>
    <n v="240"/>
    <n v="25"/>
    <n v="35"/>
    <n v="20"/>
    <n v="40"/>
    <n v="40"/>
    <n v="20"/>
    <m/>
    <m/>
    <m/>
    <m/>
    <n v="20"/>
    <n v="20"/>
    <n v="20"/>
    <n v="20"/>
    <n v="20"/>
    <n v="30"/>
    <n v="60"/>
    <n v="35"/>
    <n v="20"/>
    <n v="45"/>
    <n v="50"/>
    <n v="60"/>
    <n v="60"/>
    <n v="60"/>
    <n v="60"/>
    <m/>
    <m/>
    <m/>
  </r>
  <r>
    <s v="Sustenance"/>
    <x v="15"/>
    <n v="4"/>
    <s v="SAST Scan "/>
    <s v="GRP-Freedom DotNet-OA"/>
    <m/>
    <x v="0"/>
    <s v=".NET"/>
    <s v="Freedom DotNet-MQ"/>
    <s v="Greg Painter"/>
    <s v="Muawiah Qaimari"/>
    <x v="12"/>
    <s v="Himanshu Mathur"/>
    <x v="0"/>
    <s v="Ongoing"/>
    <x v="0"/>
    <n v="170"/>
    <n v="25"/>
    <n v="40"/>
    <n v="20"/>
    <n v="15"/>
    <n v="20"/>
    <n v="40"/>
    <m/>
    <m/>
    <m/>
    <m/>
    <m/>
    <m/>
    <m/>
    <m/>
    <m/>
    <m/>
    <n v="25"/>
    <n v="40"/>
    <n v="20"/>
    <n v="15"/>
    <n v="20"/>
    <n v="30"/>
    <n v="35"/>
    <n v="35"/>
    <n v="25"/>
    <m/>
    <m/>
    <m/>
  </r>
  <r>
    <s v="Sustenance"/>
    <x v="7"/>
    <n v="2"/>
    <s v="CRO Updates(vmss resize, vmss scaling, storage redundency update)"/>
    <s v="GRP-Freedom DotNet-OA"/>
    <m/>
    <x v="0"/>
    <s v=".NET"/>
    <s v="Freedom DotNet-MQ"/>
    <s v="Greg Painter"/>
    <s v="Muawiah Qaimari"/>
    <x v="12"/>
    <s v="Himanshu Mathur"/>
    <x v="0"/>
    <s v="Ongoing"/>
    <x v="0"/>
    <n v="185"/>
    <n v="30"/>
    <n v="25"/>
    <n v="35"/>
    <n v="20"/>
    <n v="35"/>
    <n v="40"/>
    <m/>
    <m/>
    <m/>
    <m/>
    <n v="20"/>
    <n v="20"/>
    <n v="20"/>
    <n v="20"/>
    <n v="50"/>
    <n v="40"/>
    <n v="30"/>
    <n v="25"/>
    <n v="20"/>
    <n v="15"/>
    <n v="20"/>
    <n v="30"/>
    <n v="35"/>
    <n v="30"/>
    <n v="50"/>
    <m/>
    <m/>
    <m/>
  </r>
  <r>
    <s v="Sustenance"/>
    <x v="13"/>
    <n v="1"/>
    <s v="MWR 2004450 - MechID password update"/>
    <s v="TAX/TAR- MR"/>
    <m/>
    <x v="0"/>
    <s v=".NET"/>
    <s v="Freedom DotNet-MQ"/>
    <s v="Greg Painter"/>
    <s v="Muawiah Qaimari"/>
    <x v="12"/>
    <s v="Himanshu Mathur"/>
    <x v="0"/>
    <s v="Ongoing"/>
    <x v="0"/>
    <n v="100"/>
    <m/>
    <m/>
    <m/>
    <m/>
    <m/>
    <m/>
    <m/>
    <m/>
    <m/>
    <m/>
    <n v="20"/>
    <n v="20"/>
    <n v="20"/>
    <n v="20"/>
    <n v="50"/>
    <n v="40"/>
    <m/>
    <m/>
    <m/>
    <n v="50"/>
    <m/>
    <m/>
    <m/>
    <m/>
    <m/>
    <m/>
    <m/>
    <m/>
  </r>
  <r>
    <s v="Sustenance"/>
    <x v="13"/>
    <n v="1"/>
    <s v="MWR 2004451 - MechID password update"/>
    <s v="CODB"/>
    <m/>
    <x v="0"/>
    <s v=".NET"/>
    <s v="Freedom DotNet-MQ"/>
    <s v="Greg Painter"/>
    <s v="Muawiah Qaimari"/>
    <x v="12"/>
    <s v="Himanshu Mathur"/>
    <x v="0"/>
    <s v="Ongoing"/>
    <x v="0"/>
    <n v="100"/>
    <m/>
    <m/>
    <m/>
    <m/>
    <m/>
    <m/>
    <m/>
    <m/>
    <m/>
    <m/>
    <n v="20"/>
    <n v="20"/>
    <n v="20"/>
    <n v="20"/>
    <n v="50"/>
    <n v="40"/>
    <m/>
    <m/>
    <n v="50"/>
    <m/>
    <m/>
    <m/>
    <m/>
    <m/>
    <m/>
    <m/>
    <m/>
    <m/>
  </r>
  <r>
    <s v="Sustenance"/>
    <x v="11"/>
    <n v="6"/>
    <s v="Weekly/Bi-weekly Meetings/Other Meetings"/>
    <s v="GRP-Freedom DotNet-OA"/>
    <m/>
    <x v="0"/>
    <s v=".NET"/>
    <s v="Freedom DotNet-MQ"/>
    <s v="Greg Painter"/>
    <s v="Muawiah Qaimari"/>
    <x v="12"/>
    <s v="Himanshu Mathur"/>
    <x v="0"/>
    <s v="Ongoing"/>
    <x v="0"/>
    <n v="275"/>
    <n v="45"/>
    <n v="50"/>
    <n v="40"/>
    <n v="35"/>
    <n v="45"/>
    <n v="55"/>
    <m/>
    <m/>
    <m/>
    <m/>
    <n v="40"/>
    <n v="40"/>
    <n v="20"/>
    <n v="40"/>
    <n v="40"/>
    <n v="40"/>
    <n v="45"/>
    <n v="50"/>
    <n v="80"/>
    <n v="70"/>
    <n v="75"/>
    <n v="85"/>
    <n v="80"/>
    <n v="85"/>
    <n v="80"/>
    <m/>
    <m/>
    <m/>
  </r>
  <r>
    <s v="Sustenance"/>
    <x v="8"/>
    <n v="6"/>
    <s v="PSA activities - Rolebase maintenance &amp; verification of role on monthly basis, access request , Approval of access request as Guardian, new User Access, documentation"/>
    <s v="GRP-Freedom DotNet-OA"/>
    <m/>
    <x v="0"/>
    <s v=".NET"/>
    <s v="Freedom DotNet-MQ"/>
    <s v="Greg Painter"/>
    <s v="Muawiah Qaimari"/>
    <x v="12"/>
    <s v="Himanshu Mathur"/>
    <x v="0"/>
    <s v="Ongoing"/>
    <x v="0"/>
    <n v="400"/>
    <n v="100"/>
    <n v="80"/>
    <n v="45"/>
    <n v="40"/>
    <n v="55"/>
    <n v="80"/>
    <m/>
    <m/>
    <m/>
    <m/>
    <n v="200"/>
    <n v="200"/>
    <n v="20"/>
    <n v="200"/>
    <n v="150"/>
    <n v="150"/>
    <n v="100"/>
    <n v="80"/>
    <n v="45"/>
    <n v="40"/>
    <n v="35"/>
    <n v="50"/>
    <n v="50"/>
    <n v="50"/>
    <n v="50"/>
    <m/>
    <m/>
    <m/>
  </r>
  <r>
    <s v="Enhancement"/>
    <x v="0"/>
    <n v="1"/>
    <s v="PID - 411100 Usage Mgmt GUIs- Replace Navigator with WebServices"/>
    <s v="Usg-Mgmt GUIs"/>
    <m/>
    <x v="0"/>
    <s v=".NET"/>
    <s v="Freedom DotNet-MQ"/>
    <s v="Greg Painter"/>
    <s v="Muawiah Qaimari"/>
    <x v="12"/>
    <s v="Himanshu Mathur"/>
    <x v="6"/>
    <s v="Sep-22"/>
    <x v="0"/>
    <n v="2352"/>
    <m/>
    <m/>
    <m/>
    <m/>
    <m/>
    <m/>
    <m/>
    <m/>
    <m/>
    <m/>
    <n v="588"/>
    <n v="588"/>
    <n v="20"/>
    <n v="588"/>
    <m/>
    <m/>
    <m/>
    <m/>
    <m/>
    <m/>
    <m/>
    <m/>
    <m/>
    <m/>
    <m/>
    <m/>
    <m/>
    <m/>
  </r>
  <r>
    <s v="Sustenance"/>
    <x v="11"/>
    <n v="1"/>
    <s v="Weekly/Bi-weekly Meetings/Monthly/Adhoc meetings with Onsite/DBA/CARAT MVS/MOSS/TVM etc."/>
    <s v="CARAT"/>
    <m/>
    <x v="0"/>
    <s v="Hadoop, Java"/>
    <s v="CARAT"/>
    <s v="Greg Painter"/>
    <s v="Muawiah Qaimari"/>
    <x v="11"/>
    <s v="Himanshu Mathur"/>
    <x v="0"/>
    <s v="Ongoing"/>
    <x v="0"/>
    <n v="320"/>
    <m/>
    <m/>
    <m/>
    <m/>
    <m/>
    <m/>
    <m/>
    <m/>
    <m/>
    <m/>
    <n v="40"/>
    <n v="40"/>
    <n v="20"/>
    <n v="40"/>
    <n v="40"/>
    <n v="40"/>
    <n v="20"/>
    <n v="30"/>
    <n v="35"/>
    <n v="30"/>
    <n v="35"/>
    <n v="30"/>
    <n v="40"/>
    <n v="35"/>
    <n v="40"/>
    <m/>
    <m/>
    <m/>
  </r>
  <r>
    <s v="Sustenance"/>
    <x v="9"/>
    <n v="1"/>
    <s v="MWR - SSL certificate renewal "/>
    <s v="CARAT"/>
    <m/>
    <x v="0"/>
    <s v="Hadoop, Java"/>
    <s v="CARAT"/>
    <s v="Greg Painter"/>
    <s v="Muawiah Qaimari"/>
    <x v="11"/>
    <s v="Himanshu Mathur"/>
    <x v="0"/>
    <s v="Ongoing"/>
    <x v="0"/>
    <n v="40"/>
    <m/>
    <m/>
    <m/>
    <m/>
    <m/>
    <m/>
    <m/>
    <m/>
    <m/>
    <m/>
    <m/>
    <m/>
    <m/>
    <m/>
    <m/>
    <n v="20"/>
    <n v="20"/>
    <n v="10"/>
    <n v="20"/>
    <n v="10"/>
    <n v="10"/>
    <n v="10"/>
    <n v="20"/>
    <n v="25"/>
    <n v="10"/>
    <m/>
    <m/>
    <m/>
  </r>
  <r>
    <s v="Sustenance"/>
    <x v="8"/>
    <n v="1"/>
    <s v="CARAT DB Password changes for 100+ schemas and for CARAT 19 Databases"/>
    <s v="CARAT"/>
    <m/>
    <x v="0"/>
    <s v="Hadoop, Java"/>
    <s v="CARAT"/>
    <s v="Greg Painter"/>
    <s v="Muawiah Qaimari"/>
    <x v="11"/>
    <s v="Himanshu Mathur"/>
    <x v="0"/>
    <s v="Ongoing"/>
    <x v="0"/>
    <n v="215"/>
    <m/>
    <m/>
    <m/>
    <m/>
    <m/>
    <m/>
    <m/>
    <m/>
    <m/>
    <m/>
    <n v="20"/>
    <n v="20"/>
    <n v="20"/>
    <n v="20"/>
    <n v="20"/>
    <n v="20"/>
    <n v="25"/>
    <n v="20"/>
    <n v="20"/>
    <n v="25"/>
    <n v="30"/>
    <n v="25"/>
    <n v="30"/>
    <n v="40"/>
    <n v="35"/>
    <m/>
    <m/>
    <m/>
  </r>
  <r>
    <s v="Sustenance"/>
    <x v="16"/>
    <n v="1"/>
    <s v="Unix OS Patching Activity - Multiple Servers"/>
    <s v="CARAT"/>
    <m/>
    <x v="0"/>
    <s v="Hadoop, Java"/>
    <s v="CARAT"/>
    <s v="Greg Painter"/>
    <s v="Muawiah Qaimari"/>
    <x v="11"/>
    <s v="Himanshu Mathur"/>
    <x v="0"/>
    <s v="Ongoing"/>
    <x v="0"/>
    <n v="60"/>
    <m/>
    <m/>
    <m/>
    <m/>
    <m/>
    <m/>
    <m/>
    <m/>
    <m/>
    <m/>
    <m/>
    <m/>
    <m/>
    <m/>
    <m/>
    <m/>
    <m/>
    <n v="20"/>
    <m/>
    <m/>
    <n v="25"/>
    <m/>
    <n v="30"/>
    <m/>
    <n v="25"/>
    <m/>
    <m/>
    <m/>
  </r>
  <r>
    <s v="Sustenance"/>
    <x v="13"/>
    <n v="1"/>
    <s v="MechId Password changes for multiple SMB connections/NDM/DB connectivity to interfaces"/>
    <s v="CARAT"/>
    <m/>
    <x v="0"/>
    <s v="Hadoop, Java"/>
    <s v="CARAT"/>
    <s v="Greg Painter"/>
    <s v="Muawiah Qaimari"/>
    <x v="11"/>
    <s v="Himanshu Mathur"/>
    <x v="0"/>
    <s v="Ongoing"/>
    <x v="0"/>
    <n v="195"/>
    <m/>
    <m/>
    <m/>
    <m/>
    <m/>
    <m/>
    <m/>
    <m/>
    <m/>
    <m/>
    <n v="20"/>
    <n v="20"/>
    <n v="20"/>
    <n v="20"/>
    <n v="20"/>
    <n v="20"/>
    <n v="20"/>
    <n v="20"/>
    <n v="25"/>
    <n v="25"/>
    <n v="20"/>
    <n v="30"/>
    <n v="35"/>
    <n v="30"/>
    <n v="25"/>
    <m/>
    <m/>
    <m/>
  </r>
  <r>
    <s v="Sustenance"/>
    <x v="10"/>
    <n v="1"/>
    <s v="DB data cleanup activity as required"/>
    <s v="CARAT"/>
    <m/>
    <x v="0"/>
    <s v="Hadoop, Java"/>
    <s v="CARAT"/>
    <s v="Greg Painter"/>
    <s v="Muawiah Qaimari"/>
    <x v="11"/>
    <s v="Himanshu Mathur"/>
    <x v="0"/>
    <s v="Ongoing"/>
    <x v="0"/>
    <n v="70"/>
    <m/>
    <m/>
    <m/>
    <m/>
    <m/>
    <m/>
    <m/>
    <m/>
    <m/>
    <m/>
    <m/>
    <m/>
    <m/>
    <n v="20"/>
    <m/>
    <n v="25"/>
    <m/>
    <m/>
    <n v="20"/>
    <m/>
    <m/>
    <n v="25"/>
    <m/>
    <n v="30"/>
    <m/>
    <m/>
    <m/>
    <m/>
  </r>
  <r>
    <s v="Sustenance"/>
    <x v="3"/>
    <n v="1"/>
    <s v="DB vulnerabilities "/>
    <s v="CARAT"/>
    <m/>
    <x v="0"/>
    <s v="Hadoop, Java"/>
    <s v="CARAT"/>
    <s v="Greg Painter"/>
    <s v="Muawiah Qaimari"/>
    <x v="11"/>
    <s v="Himanshu Mathur"/>
    <x v="0"/>
    <s v="Ongoing"/>
    <x v="0"/>
    <n v="75"/>
    <m/>
    <m/>
    <m/>
    <m/>
    <m/>
    <m/>
    <m/>
    <m/>
    <m/>
    <m/>
    <m/>
    <m/>
    <n v="35"/>
    <m/>
    <m/>
    <m/>
    <m/>
    <m/>
    <n v="30"/>
    <m/>
    <m/>
    <m/>
    <n v="40"/>
    <m/>
    <m/>
    <m/>
    <m/>
    <m/>
  </r>
  <r>
    <s v="Sustenance"/>
    <x v="5"/>
    <n v="1"/>
    <s v="Cycle Calender Load for CABS SE and MW"/>
    <s v="CARAT"/>
    <m/>
    <x v="0"/>
    <s v="Hadoop, Java"/>
    <s v="CARAT"/>
    <s v="Greg Painter"/>
    <s v="Muawiah Qaimari"/>
    <x v="11"/>
    <s v="Himanshu Mathur"/>
    <x v="0"/>
    <s v="Ongoing"/>
    <x v="0"/>
    <n v="180"/>
    <m/>
    <m/>
    <m/>
    <m/>
    <m/>
    <m/>
    <m/>
    <m/>
    <m/>
    <m/>
    <n v="20"/>
    <n v="20"/>
    <n v="20"/>
    <n v="20"/>
    <n v="20"/>
    <n v="20"/>
    <n v="20"/>
    <n v="15"/>
    <n v="20"/>
    <n v="20"/>
    <n v="15"/>
    <n v="20"/>
    <n v="25"/>
    <n v="30"/>
    <n v="20"/>
    <m/>
    <m/>
    <m/>
  </r>
  <r>
    <s v="Sustenance"/>
    <x v="16"/>
    <n v="1"/>
    <s v="DB Patching Activity"/>
    <s v="CARAT"/>
    <m/>
    <x v="0"/>
    <s v="Hadoop, Java"/>
    <s v="CARAT"/>
    <s v="Greg Painter"/>
    <s v="Muawiah Qaimari"/>
    <x v="11"/>
    <s v="Himanshu Mathur"/>
    <x v="17"/>
    <s v="Mar-23"/>
    <x v="0"/>
    <n v="115"/>
    <m/>
    <m/>
    <m/>
    <m/>
    <m/>
    <m/>
    <m/>
    <m/>
    <m/>
    <m/>
    <m/>
    <n v="50"/>
    <m/>
    <m/>
    <m/>
    <m/>
    <n v="20"/>
    <n v="20"/>
    <n v="20"/>
    <m/>
    <m/>
    <m/>
    <m/>
    <m/>
    <m/>
    <m/>
    <m/>
    <m/>
  </r>
  <r>
    <s v="Sustenance"/>
    <x v="3"/>
    <n v="1"/>
    <s v="Hadoop Upgrade"/>
    <s v="CARAT"/>
    <m/>
    <x v="0"/>
    <s v="Hadoop, Java"/>
    <s v="CARAT"/>
    <s v="Greg Painter"/>
    <s v="Muawiah Qaimari"/>
    <x v="11"/>
    <s v="Himanshu Mathur"/>
    <x v="5"/>
    <s v="Nov-22"/>
    <x v="0"/>
    <n v="80"/>
    <m/>
    <m/>
    <m/>
    <m/>
    <m/>
    <m/>
    <m/>
    <m/>
    <m/>
    <m/>
    <m/>
    <m/>
    <m/>
    <m/>
    <n v="80"/>
    <m/>
    <m/>
    <m/>
    <m/>
    <m/>
    <m/>
    <m/>
    <m/>
    <m/>
    <m/>
    <m/>
    <m/>
    <m/>
  </r>
  <r>
    <s v="Sustenance"/>
    <x v="9"/>
    <n v="1"/>
    <s v="Connect Direct Certificate Renewal"/>
    <s v="CARAT"/>
    <m/>
    <x v="0"/>
    <s v="Hadoop, Java"/>
    <s v="CARAT"/>
    <s v="Greg Painter"/>
    <s v="Muawiah Qaimari"/>
    <x v="11"/>
    <s v="Himanshu Mathur"/>
    <x v="14"/>
    <s v="Apr-23"/>
    <x v="0"/>
    <n v="60"/>
    <m/>
    <m/>
    <m/>
    <m/>
    <m/>
    <m/>
    <m/>
    <m/>
    <m/>
    <m/>
    <m/>
    <m/>
    <m/>
    <n v="40"/>
    <m/>
    <m/>
    <n v="10"/>
    <n v="15"/>
    <n v="10"/>
    <n v="15"/>
    <m/>
    <m/>
    <m/>
    <m/>
    <m/>
    <m/>
    <m/>
    <m/>
  </r>
  <r>
    <s v="Sustenance"/>
    <x v="9"/>
    <n v="1"/>
    <s v="Yearly (divided in 2m) - CARAT Data Router Certificate Renewal"/>
    <s v="CARAT"/>
    <m/>
    <x v="0"/>
    <s v="Hadoop, Java"/>
    <s v="CARAT"/>
    <s v="Greg Painter"/>
    <s v="Muawiah Qaimari"/>
    <x v="11"/>
    <s v="Himanshu Mathur"/>
    <x v="0"/>
    <s v="Ongoing"/>
    <x v="0"/>
    <n v="60"/>
    <m/>
    <m/>
    <m/>
    <m/>
    <m/>
    <m/>
    <m/>
    <m/>
    <m/>
    <m/>
    <m/>
    <m/>
    <n v="50"/>
    <m/>
    <m/>
    <m/>
    <m/>
    <m/>
    <m/>
    <m/>
    <n v="30"/>
    <n v="30"/>
    <m/>
    <m/>
    <m/>
    <m/>
    <m/>
    <m/>
  </r>
  <r>
    <s v="Sustenance"/>
    <x v="15"/>
    <n v="1"/>
    <s v="Quarterly - Device Vulnerability"/>
    <s v="CARAT"/>
    <m/>
    <x v="0"/>
    <s v="Hadoop, Java"/>
    <s v="CARAT"/>
    <s v="Greg Painter"/>
    <s v="Muawiah Qaimari"/>
    <x v="11"/>
    <s v="Himanshu Mathur"/>
    <x v="0"/>
    <s v="Ongoing"/>
    <x v="0"/>
    <n v="70"/>
    <m/>
    <m/>
    <m/>
    <m/>
    <m/>
    <m/>
    <m/>
    <m/>
    <m/>
    <m/>
    <m/>
    <m/>
    <m/>
    <m/>
    <m/>
    <m/>
    <m/>
    <m/>
    <n v="15"/>
    <m/>
    <m/>
    <n v="20"/>
    <m/>
    <m/>
    <n v="20"/>
    <m/>
    <m/>
    <m/>
  </r>
  <r>
    <s v="Sustenance"/>
    <x v="3"/>
    <n v="1"/>
    <s v="Yearly (divided in 2 m)Microsoft Windows 11 Release Testing/Certification"/>
    <s v="CARAT"/>
    <m/>
    <x v="0"/>
    <s v="Hadoop, Java"/>
    <s v="CARAT"/>
    <s v="Greg Painter"/>
    <s v="Muawiah Qaimari"/>
    <x v="11"/>
    <s v="Himanshu Mathur"/>
    <x v="0"/>
    <s v="Ongoing"/>
    <x v="0"/>
    <n v="40"/>
    <m/>
    <m/>
    <m/>
    <m/>
    <m/>
    <m/>
    <m/>
    <m/>
    <m/>
    <m/>
    <m/>
    <m/>
    <n v="20"/>
    <n v="20"/>
    <m/>
    <m/>
    <m/>
    <m/>
    <m/>
    <n v="20"/>
    <m/>
    <m/>
    <m/>
    <m/>
    <n v="20"/>
    <m/>
    <m/>
    <m/>
  </r>
  <r>
    <s v="Sustenance"/>
    <x v="3"/>
    <n v="1"/>
    <s v="Quarterly - Tomcat Upgrade on 4 app servers (Windows)"/>
    <s v="CARAT"/>
    <m/>
    <x v="0"/>
    <s v="Hadoop, Java"/>
    <s v="CARAT"/>
    <s v="Greg Painter"/>
    <s v="Muawiah Qaimari"/>
    <x v="11"/>
    <s v="Himanshu Mathur"/>
    <x v="0"/>
    <s v="Ongoing"/>
    <x v="0"/>
    <n v="120"/>
    <m/>
    <m/>
    <m/>
    <m/>
    <m/>
    <m/>
    <m/>
    <m/>
    <m/>
    <m/>
    <n v="40"/>
    <m/>
    <m/>
    <m/>
    <n v="60"/>
    <m/>
    <n v="40"/>
    <m/>
    <m/>
    <m/>
    <n v="40"/>
    <m/>
    <m/>
    <m/>
    <n v="40"/>
    <m/>
    <m/>
    <m/>
  </r>
  <r>
    <s v="Sustenance"/>
    <x v="8"/>
    <n v="1"/>
    <s v="Yearly - Artifacts evidence certification for APP/DB/OS layers"/>
    <s v="CARAT"/>
    <m/>
    <x v="0"/>
    <s v="Hadoop, Java"/>
    <s v="CARAT"/>
    <s v="Greg Painter"/>
    <s v="Muawiah Qaimari"/>
    <x v="11"/>
    <s v="Himanshu Mathur"/>
    <x v="0"/>
    <s v="Ongoing"/>
    <x v="0"/>
    <n v="50"/>
    <m/>
    <m/>
    <m/>
    <m/>
    <m/>
    <m/>
    <m/>
    <m/>
    <m/>
    <m/>
    <m/>
    <m/>
    <m/>
    <n v="50"/>
    <m/>
    <m/>
    <m/>
    <m/>
    <m/>
    <m/>
    <m/>
    <m/>
    <m/>
    <n v="40"/>
    <m/>
    <m/>
    <m/>
    <m/>
  </r>
  <r>
    <s v="Sustenance"/>
    <x v="8"/>
    <n v="1"/>
    <s v="Yearly - Disaster Recovery certification"/>
    <s v="CARAT"/>
    <m/>
    <x v="0"/>
    <s v="Hadoop, Java"/>
    <s v="CARAT"/>
    <s v="Greg Painter"/>
    <s v="Muawiah Qaimari"/>
    <x v="11"/>
    <s v="Himanshu Mathur"/>
    <x v="0"/>
    <s v="Ongoing"/>
    <x v="0"/>
    <n v="20"/>
    <m/>
    <m/>
    <m/>
    <m/>
    <m/>
    <m/>
    <m/>
    <m/>
    <m/>
    <m/>
    <m/>
    <m/>
    <m/>
    <m/>
    <n v="20"/>
    <m/>
    <m/>
    <m/>
    <m/>
    <m/>
    <n v="20"/>
    <m/>
    <m/>
    <m/>
    <m/>
    <m/>
    <m/>
    <m/>
  </r>
  <r>
    <s v="Sustenance"/>
    <x v="5"/>
    <n v="1"/>
    <s v="Interface application support (CBS app suites)"/>
    <s v="BVA"/>
    <m/>
    <x v="0"/>
    <s v=".NET"/>
    <s v="Freedom DotNet-CM"/>
    <s v="James Koernig"/>
    <s v="Christine Moretti"/>
    <x v="12"/>
    <s v="Himanshu Mathur"/>
    <x v="0"/>
    <s v="Ongoing"/>
    <x v="0"/>
    <n v="750"/>
    <n v="110"/>
    <n v="120"/>
    <n v="115"/>
    <n v="105"/>
    <n v="130"/>
    <n v="155"/>
    <m/>
    <m/>
    <m/>
    <m/>
    <n v="180"/>
    <n v="180"/>
    <n v="180"/>
    <n v="180"/>
    <n v="180"/>
    <n v="180"/>
    <n v="110"/>
    <n v="120"/>
    <n v="115"/>
    <n v="105"/>
    <n v="130"/>
    <n v="135"/>
    <n v="150"/>
    <n v="140"/>
    <n v="150"/>
    <m/>
    <m/>
    <m/>
  </r>
  <r>
    <s v="Enhancement"/>
    <x v="0"/>
    <n v="1"/>
    <s v="OOM654: Large Business Collections Platform Modernization"/>
    <s v="CASH"/>
    <m/>
    <x v="0"/>
    <s v=".NET"/>
    <s v="Freedom DotNet-MQ"/>
    <s v="Greg Painter"/>
    <s v="Muawiah Qaimari"/>
    <x v="12"/>
    <s v="Himanshu Mathur"/>
    <x v="8"/>
    <s v="TBD"/>
    <x v="1"/>
    <n v="180"/>
    <m/>
    <m/>
    <m/>
    <m/>
    <m/>
    <m/>
    <m/>
    <m/>
    <m/>
    <m/>
    <m/>
    <m/>
    <m/>
    <m/>
    <m/>
    <m/>
    <m/>
    <m/>
    <m/>
    <m/>
    <m/>
    <m/>
    <m/>
    <m/>
    <m/>
    <m/>
    <m/>
    <m/>
  </r>
  <r>
    <s v="Sustenance"/>
    <x v="2"/>
    <n v="17"/>
    <s v="TL-Mgmt's - Ravinder Kumar"/>
    <s v="GRP-CBS-ATTCRM-SBS"/>
    <m/>
    <x v="0"/>
    <s v="Java, Websphere"/>
    <s v="CBS-ATTCRM-SBS"/>
    <s v="James Koernig"/>
    <s v="Christine Moretti"/>
    <x v="13"/>
    <s v="Himanshu Mathur"/>
    <x v="0"/>
    <s v="Ongoing"/>
    <x v="0"/>
    <n v="1290"/>
    <m/>
    <m/>
    <m/>
    <m/>
    <m/>
    <m/>
    <m/>
    <m/>
    <m/>
    <m/>
    <n v="86"/>
    <n v="86"/>
    <n v="86"/>
    <n v="86"/>
    <n v="86"/>
    <n v="86"/>
    <n v="86"/>
    <n v="86"/>
    <n v="86"/>
    <n v="86"/>
    <n v="86"/>
    <n v="86"/>
    <n v="86"/>
    <n v="86"/>
    <n v="86"/>
    <m/>
    <m/>
    <m/>
  </r>
  <r>
    <s v="Enhancement"/>
    <x v="0"/>
    <n v="1"/>
    <s v="PMT 500347 - DCC RET 8716 CX0448 EMBUS ESB"/>
    <s v="CBS BVA BPM"/>
    <m/>
    <x v="0"/>
    <s v="Java, Weblogic"/>
    <s v="CBS-ATTCRM-SBS"/>
    <s v="James Koernig"/>
    <s v="Christine Moretti"/>
    <x v="13"/>
    <s v="Himanshu Mathur"/>
    <x v="6"/>
    <s v="Sep-22"/>
    <x v="0"/>
    <n v="540"/>
    <m/>
    <m/>
    <m/>
    <m/>
    <m/>
    <m/>
    <m/>
    <m/>
    <m/>
    <m/>
    <n v="180"/>
    <n v="180"/>
    <n v="180"/>
    <m/>
    <m/>
    <m/>
    <m/>
    <m/>
    <m/>
    <m/>
    <m/>
    <m/>
    <m/>
    <m/>
    <m/>
    <m/>
    <m/>
    <m/>
  </r>
  <r>
    <s v="Enhancement"/>
    <x v="0"/>
    <n v="1"/>
    <s v="PMT 503593 - NC NPA 910 overlay with NPA 472 NPA Relief"/>
    <s v="CBS BVA BPM"/>
    <m/>
    <x v="0"/>
    <s v="Java, Weblogic"/>
    <s v="CBS-ATTCRM-SBS"/>
    <s v="James Koernig"/>
    <s v="Christine Moretti"/>
    <x v="13"/>
    <s v="Himanshu Mathur"/>
    <x v="4"/>
    <s v="Jul-22"/>
    <x v="0"/>
    <n v="180"/>
    <m/>
    <m/>
    <m/>
    <m/>
    <m/>
    <m/>
    <m/>
    <m/>
    <m/>
    <m/>
    <n v="180"/>
    <m/>
    <m/>
    <m/>
    <m/>
    <m/>
    <m/>
    <m/>
    <m/>
    <m/>
    <m/>
    <m/>
    <m/>
    <m/>
    <m/>
    <m/>
    <m/>
    <m/>
  </r>
  <r>
    <s v="Enhancement"/>
    <x v="0"/>
    <n v="1"/>
    <s v="PMT 501190 - DCC MOV 8711 CBS apps"/>
    <s v="CBS BVA BPM"/>
    <m/>
    <x v="0"/>
    <s v="Java, Weblogic"/>
    <s v="CBS-ATTCRM-SBS"/>
    <s v="James Koernig"/>
    <s v="Christine Moretti"/>
    <x v="13"/>
    <s v="Himanshu Mathur"/>
    <x v="9"/>
    <s v="Aug-22"/>
    <x v="0"/>
    <n v="360"/>
    <m/>
    <m/>
    <m/>
    <m/>
    <m/>
    <m/>
    <m/>
    <m/>
    <m/>
    <m/>
    <n v="180"/>
    <n v="180"/>
    <m/>
    <m/>
    <m/>
    <m/>
    <m/>
    <m/>
    <m/>
    <m/>
    <m/>
    <m/>
    <m/>
    <m/>
    <m/>
    <m/>
    <m/>
    <m/>
  </r>
  <r>
    <s v="Sustenance"/>
    <x v="5"/>
    <n v="15"/>
    <s v="Investigation and production support for 15 CBS suite of applications"/>
    <s v="CBS BVA BPM"/>
    <m/>
    <x v="0"/>
    <s v="Java, Weblogic"/>
    <s v="CBS-ATTCRM-SBS"/>
    <s v="James Koernig"/>
    <s v="Christine Moretti"/>
    <x v="13"/>
    <s v="Himanshu Mathur"/>
    <x v="0"/>
    <s v="Ongoing"/>
    <x v="0"/>
    <n v="4518"/>
    <m/>
    <m/>
    <m/>
    <m/>
    <m/>
    <m/>
    <m/>
    <m/>
    <m/>
    <m/>
    <n v="540"/>
    <n v="540"/>
    <n v="540"/>
    <n v="540"/>
    <n v="344"/>
    <n v="344"/>
    <n v="350"/>
    <n v="410"/>
    <n v="410"/>
    <n v="410"/>
    <n v="410"/>
    <n v="420"/>
    <n v="430"/>
    <n v="420"/>
    <n v="430"/>
    <m/>
    <m/>
    <m/>
  </r>
  <r>
    <s v="Enhancement"/>
    <x v="0"/>
    <n v="1"/>
    <s v="PMT 503335 - AR Quick Hits 2021-2022"/>
    <s v="ATTM CRM"/>
    <m/>
    <x v="0"/>
    <s v="Java"/>
    <s v="CBS-ATTCRM-SBS"/>
    <s v="James Radtke"/>
    <s v="Christine Moretti"/>
    <x v="13"/>
    <s v="Himanshu Mathur"/>
    <x v="8"/>
    <s v="TBD"/>
    <x v="1"/>
    <n v="300"/>
    <m/>
    <m/>
    <m/>
    <m/>
    <m/>
    <m/>
    <m/>
    <m/>
    <m/>
    <m/>
    <m/>
    <m/>
    <m/>
    <m/>
    <m/>
    <m/>
    <m/>
    <m/>
    <m/>
    <m/>
    <m/>
    <m/>
    <m/>
    <m/>
    <m/>
    <m/>
    <m/>
    <m/>
  </r>
  <r>
    <s v="Sustenance"/>
    <x v="13"/>
    <n v="1"/>
    <s v="DB Password changes for multiple schemas and databases, Client Data requirement"/>
    <s v="ATTM CRM"/>
    <m/>
    <x v="0"/>
    <s v="Java"/>
    <s v="CBS-ATTCRM-SBS"/>
    <s v="James Radtke"/>
    <s v="Christine Moretti"/>
    <x v="13"/>
    <s v="Himanshu Mathur"/>
    <x v="0"/>
    <s v="Ongoing"/>
    <x v="0"/>
    <n v="600"/>
    <m/>
    <m/>
    <m/>
    <m/>
    <m/>
    <m/>
    <m/>
    <m/>
    <m/>
    <m/>
    <n v="100"/>
    <n v="100"/>
    <n v="100"/>
    <n v="100"/>
    <n v="100"/>
    <n v="100"/>
    <m/>
    <m/>
    <m/>
    <m/>
    <m/>
    <m/>
    <m/>
    <m/>
    <m/>
    <m/>
    <m/>
    <m/>
  </r>
  <r>
    <s v="Sustenance"/>
    <x v="3"/>
    <n v="1"/>
    <s v="MWR 1995749 - UADM feed user account issue. UC-HelpDesk "/>
    <s v="ATTM CRM"/>
    <s v="Green : Completed "/>
    <x v="0"/>
    <s v="Java"/>
    <s v="CBS-ATTCRM-SBS"/>
    <s v="James Radtke"/>
    <s v="Christine Moretti"/>
    <x v="13"/>
    <s v="Himanshu Mathur"/>
    <x v="9"/>
    <s v="Aug-22"/>
    <x v="0"/>
    <n v="80"/>
    <m/>
    <m/>
    <m/>
    <m/>
    <m/>
    <m/>
    <m/>
    <m/>
    <m/>
    <m/>
    <m/>
    <n v="80"/>
    <m/>
    <m/>
    <m/>
    <m/>
    <m/>
    <m/>
    <m/>
    <m/>
    <m/>
    <m/>
    <m/>
    <m/>
    <m/>
    <m/>
    <m/>
    <m/>
  </r>
  <r>
    <s v="Sustenance"/>
    <x v="1"/>
    <n v="1"/>
    <s v="SMB 1994149 - Server Reduction Assessment"/>
    <s v="ATTM CRM"/>
    <s v="Green : Completed "/>
    <x v="0"/>
    <s v="Java"/>
    <s v="CBS-ATTCRM-SBS"/>
    <s v="James Radtke"/>
    <s v="Christine Moretti"/>
    <x v="13"/>
    <s v="Himanshu Mathur"/>
    <x v="6"/>
    <s v="Sep-22"/>
    <x v="0"/>
    <n v="100"/>
    <m/>
    <m/>
    <m/>
    <m/>
    <m/>
    <m/>
    <m/>
    <m/>
    <m/>
    <m/>
    <m/>
    <n v="20"/>
    <n v="80"/>
    <m/>
    <m/>
    <m/>
    <m/>
    <m/>
    <m/>
    <m/>
    <m/>
    <m/>
    <m/>
    <m/>
    <m/>
    <m/>
    <m/>
    <m/>
  </r>
  <r>
    <s v="Sustenance"/>
    <x v="3"/>
    <n v="1"/>
    <s v="MWR 1995939 - SPI Data Discovery Scan"/>
    <s v="ATTM CRM"/>
    <s v="Green : Completed "/>
    <x v="0"/>
    <s v="Java"/>
    <s v="CBS-ATTCRM-SBS"/>
    <s v="James Radtke"/>
    <s v="Christine Moretti"/>
    <x v="13"/>
    <s v="Himanshu Mathur"/>
    <x v="6"/>
    <s v="Sep-22"/>
    <x v="0"/>
    <n v="50"/>
    <m/>
    <m/>
    <m/>
    <m/>
    <m/>
    <m/>
    <m/>
    <m/>
    <m/>
    <m/>
    <m/>
    <n v="10"/>
    <n v="40"/>
    <m/>
    <m/>
    <m/>
    <m/>
    <m/>
    <m/>
    <m/>
    <m/>
    <m/>
    <m/>
    <m/>
    <m/>
    <m/>
    <m/>
    <m/>
  </r>
  <r>
    <s v="Sustenance"/>
    <x v="3"/>
    <n v="1"/>
    <s v="MWR 1995940 - SAST Vulnerability analysis"/>
    <s v="ATTM CRM"/>
    <s v="Green : Completed "/>
    <x v="0"/>
    <s v="Java"/>
    <s v="CBS-ATTCRM-SBS"/>
    <s v="James Radtke"/>
    <s v="Christine Moretti"/>
    <x v="13"/>
    <s v="Himanshu Mathur"/>
    <x v="6"/>
    <s v="Sep-22"/>
    <x v="0"/>
    <n v="50"/>
    <m/>
    <m/>
    <m/>
    <m/>
    <m/>
    <m/>
    <m/>
    <m/>
    <m/>
    <m/>
    <m/>
    <n v="10"/>
    <n v="40"/>
    <m/>
    <m/>
    <m/>
    <m/>
    <m/>
    <m/>
    <m/>
    <m/>
    <m/>
    <m/>
    <m/>
    <m/>
    <m/>
    <m/>
    <m/>
  </r>
  <r>
    <s v="Enhancement"/>
    <x v="0"/>
    <n v="1"/>
    <s v="PMT - 506833 : FL 561 NPA Overlay with new NPA 728"/>
    <s v="CBS BVA BPM"/>
    <s v="Green : Completed "/>
    <x v="0"/>
    <s v="Java, Weblogic"/>
    <s v="CBS-ATTCRM-SBS"/>
    <s v="James Koernig"/>
    <s v="Christine Moretti"/>
    <x v="13"/>
    <s v="Himanshu Mathur"/>
    <x v="2"/>
    <s v="Feb-23"/>
    <x v="0"/>
    <n v="180"/>
    <m/>
    <m/>
    <m/>
    <m/>
    <m/>
    <m/>
    <m/>
    <m/>
    <m/>
    <m/>
    <m/>
    <m/>
    <m/>
    <m/>
    <m/>
    <m/>
    <n v="90"/>
    <n v="90"/>
    <m/>
    <m/>
    <m/>
    <m/>
    <m/>
    <m/>
    <m/>
    <m/>
    <m/>
    <m/>
  </r>
  <r>
    <s v="Enhancement"/>
    <x v="0"/>
    <n v="1"/>
    <s v="PMT 503122 : Wave 1 Azure Modernization Batch 1- Amdocs- Apps prior to 0801 2021"/>
    <s v="ATTM CRM"/>
    <m/>
    <x v="0"/>
    <s v="Java"/>
    <s v="CBS-ATTCRM-SBS"/>
    <s v="James Radtke"/>
    <s v="Christine Moretti"/>
    <x v="13"/>
    <s v="Himanshu Mathur"/>
    <x v="3"/>
    <s v="On hold"/>
    <x v="1"/>
    <n v="60"/>
    <m/>
    <m/>
    <m/>
    <m/>
    <m/>
    <m/>
    <m/>
    <m/>
    <m/>
    <m/>
    <m/>
    <m/>
    <m/>
    <m/>
    <m/>
    <m/>
    <m/>
    <m/>
    <m/>
    <m/>
    <m/>
    <m/>
    <m/>
    <m/>
    <m/>
    <m/>
    <m/>
    <m/>
  </r>
  <r>
    <s v="Sustenance"/>
    <x v="5"/>
    <n v="1"/>
    <s v="MOSS-ASG : Application server health check and file status (Outgoing MIDs to downstream((9 MIDs), Analysis services(7 services), reporting services(2), Jobs/ any upcoming issues, MEP reextractions(8 MIDs), Analysing Combined tables(19 tables), check for missing files, check for duplicates files, reprocess files that are stuck on data only/ control only(these all tasks needs to be done on all 4 servers), reprocess stuck files( on 2 e2e servers), check files stuck on hold and reprocess them on e2efileloader folder, reprocess files on e2esqlloader, reprocess gpp files that are stuck after comparing the 2 tables(needs to be done on 2 MOSS servers)"/>
    <s v="MOSS"/>
    <m/>
    <x v="0"/>
    <s v=".NET, VC++"/>
    <s v="MOSS"/>
    <s v="Greg Painter"/>
    <s v="Muawiah Qaimari"/>
    <x v="14"/>
    <s v="Himanshu Mathur"/>
    <x v="0"/>
    <s v="Ongoing"/>
    <x v="0"/>
    <n v="1052"/>
    <n v="175"/>
    <n v="190"/>
    <n v="160"/>
    <n v="165"/>
    <n v="172"/>
    <n v="195"/>
    <m/>
    <m/>
    <m/>
    <m/>
    <n v="172"/>
    <n v="172"/>
    <n v="172"/>
    <n v="172"/>
    <n v="172"/>
    <n v="172"/>
    <n v="172"/>
    <n v="172"/>
    <n v="172"/>
    <n v="172"/>
    <n v="172"/>
    <n v="172"/>
    <n v="172"/>
    <n v="172"/>
    <n v="172"/>
    <m/>
    <m/>
    <m/>
  </r>
  <r>
    <s v="Sustenance"/>
    <x v="3"/>
    <n v="1"/>
    <s v="MWR 1983419 - Renewal for MOSS SSL Certificates"/>
    <s v="MOSS"/>
    <m/>
    <x v="0"/>
    <s v=".NET, VC++"/>
    <s v="MOSS"/>
    <s v="Greg Painter"/>
    <s v="Muawiah Qaimari"/>
    <x v="14"/>
    <s v="Himanshu Mathur"/>
    <x v="6"/>
    <s v="Sep-22"/>
    <x v="0"/>
    <n v="200"/>
    <m/>
    <m/>
    <m/>
    <m/>
    <m/>
    <m/>
    <m/>
    <m/>
    <m/>
    <m/>
    <n v="50"/>
    <n v="75"/>
    <n v="75"/>
    <m/>
    <m/>
    <m/>
    <m/>
    <m/>
    <m/>
    <m/>
    <m/>
    <m/>
    <m/>
    <m/>
    <m/>
    <m/>
    <m/>
    <m/>
  </r>
  <r>
    <s v="Sustenance"/>
    <x v="3"/>
    <n v="1"/>
    <s v="MWR - 1982285 Null Sessions targeting "/>
    <s v="MOSS"/>
    <m/>
    <x v="0"/>
    <s v=".NET, VC++"/>
    <s v="MOSS"/>
    <s v="Greg Painter"/>
    <s v="Muawiah Qaimari"/>
    <x v="14"/>
    <s v="Himanshu Mathur"/>
    <x v="1"/>
    <s v="Dec-22"/>
    <x v="0"/>
    <n v="300"/>
    <m/>
    <m/>
    <m/>
    <m/>
    <m/>
    <m/>
    <m/>
    <m/>
    <m/>
    <m/>
    <n v="50"/>
    <n v="50"/>
    <n v="50"/>
    <n v="50"/>
    <n v="50"/>
    <n v="50"/>
    <m/>
    <m/>
    <m/>
    <m/>
    <m/>
    <m/>
    <m/>
    <m/>
    <m/>
    <m/>
    <m/>
    <m/>
  </r>
  <r>
    <s v="Enhancement"/>
    <x v="0"/>
    <n v="1"/>
    <s v="Tracks #14256 Modification - PID 412145 RAMP-DM retirement"/>
    <s v="MOSS"/>
    <m/>
    <x v="0"/>
    <s v=".NET, VC++"/>
    <s v="MOSS"/>
    <s v="Greg Painter"/>
    <s v="Muawiah Qaimari"/>
    <x v="14"/>
    <s v="Himanshu Mathur"/>
    <x v="1"/>
    <s v="Dec-22"/>
    <x v="0"/>
    <n v="300"/>
    <m/>
    <m/>
    <m/>
    <m/>
    <m/>
    <m/>
    <m/>
    <m/>
    <m/>
    <m/>
    <n v="50"/>
    <n v="50"/>
    <n v="50"/>
    <n v="50"/>
    <n v="50"/>
    <n v="50"/>
    <m/>
    <m/>
    <m/>
    <m/>
    <m/>
    <m/>
    <m/>
    <m/>
    <m/>
    <m/>
    <m/>
    <m/>
  </r>
  <r>
    <s v="Sustenance"/>
    <x v="3"/>
    <n v="1"/>
    <s v="MWR 1954475 Windows 11 Testing/Certification"/>
    <s v="MOSS"/>
    <m/>
    <x v="0"/>
    <s v=".NET, VC++"/>
    <s v="MOSS"/>
    <s v="Greg Painter"/>
    <s v="Muawiah Qaimari"/>
    <x v="14"/>
    <s v="Himanshu Mathur"/>
    <x v="4"/>
    <s v="Jul-22"/>
    <x v="0"/>
    <n v="80"/>
    <m/>
    <m/>
    <m/>
    <m/>
    <m/>
    <m/>
    <m/>
    <m/>
    <m/>
    <m/>
    <n v="80"/>
    <m/>
    <m/>
    <m/>
    <m/>
    <m/>
    <m/>
    <m/>
    <m/>
    <m/>
    <m/>
    <m/>
    <m/>
    <m/>
    <m/>
    <m/>
    <m/>
    <m/>
  </r>
  <r>
    <s v="Sustenance"/>
    <x v="11"/>
    <n v="1"/>
    <s v="Daily, Weekly and AdHoc Meetings"/>
    <s v="MOSS"/>
    <m/>
    <x v="0"/>
    <s v=".NET, VC++"/>
    <s v="MOSS"/>
    <s v="Greg Painter"/>
    <s v="Muawiah Qaimari"/>
    <x v="14"/>
    <s v="Himanshu Mathur"/>
    <x v="0"/>
    <s v="Ongoing"/>
    <x v="0"/>
    <n v="245"/>
    <n v="40"/>
    <n v="55"/>
    <n v="35"/>
    <n v="50"/>
    <n v="45"/>
    <n v="60"/>
    <m/>
    <m/>
    <m/>
    <m/>
    <n v="150"/>
    <n v="150"/>
    <n v="150"/>
    <n v="150"/>
    <n v="100"/>
    <n v="150"/>
    <n v="60"/>
    <n v="60"/>
    <n v="60"/>
    <n v="95"/>
    <n v="90"/>
    <n v="95"/>
    <n v="90"/>
    <n v="90"/>
    <n v="95"/>
    <m/>
    <m/>
    <m/>
  </r>
  <r>
    <s v="Sustenance"/>
    <x v="13"/>
    <n v="1"/>
    <s v="Mech-ID Password Change Activity In Test,Prod &amp;Dev"/>
    <s v="MOSS"/>
    <m/>
    <x v="0"/>
    <s v=".NET, VC++"/>
    <s v="MOSS"/>
    <s v="Greg Painter"/>
    <s v="Muawiah Qaimari"/>
    <x v="14"/>
    <s v="Himanshu Mathur"/>
    <x v="0"/>
    <s v="Ongoing"/>
    <x v="0"/>
    <n v="150"/>
    <m/>
    <m/>
    <m/>
    <m/>
    <m/>
    <m/>
    <m/>
    <m/>
    <m/>
    <m/>
    <n v="80"/>
    <n v="80"/>
    <n v="80"/>
    <n v="80"/>
    <n v="80"/>
    <n v="80"/>
    <m/>
    <n v="50"/>
    <n v="35"/>
    <n v="30"/>
    <m/>
    <m/>
    <m/>
    <m/>
    <m/>
    <m/>
    <m/>
    <m/>
  </r>
  <r>
    <s v="Enhancement"/>
    <x v="0"/>
    <n v="1"/>
    <s v="PID - 404138 DCC MOVE 8711 PMOSS PIP and EDS"/>
    <s v="MOSS"/>
    <m/>
    <x v="0"/>
    <s v=".NET, VC++"/>
    <s v="MOSS"/>
    <s v="Greg Painter"/>
    <s v="Muawiah Qaimari"/>
    <x v="14"/>
    <s v="Himanshu Mathur"/>
    <x v="3"/>
    <s v="On hold"/>
    <x v="1"/>
    <n v="520"/>
    <m/>
    <m/>
    <m/>
    <m/>
    <m/>
    <m/>
    <m/>
    <m/>
    <m/>
    <m/>
    <m/>
    <m/>
    <m/>
    <m/>
    <m/>
    <m/>
    <m/>
    <m/>
    <m/>
    <m/>
    <m/>
    <m/>
    <m/>
    <m/>
    <m/>
    <m/>
    <m/>
    <m/>
  </r>
  <r>
    <s v="Sustenance"/>
    <x v="6"/>
    <n v="1"/>
    <s v="Client Query and Resolution"/>
    <s v="MOSS"/>
    <m/>
    <x v="0"/>
    <s v=".NET, VC++"/>
    <s v="MOSS"/>
    <s v="Greg Painter"/>
    <s v="Muawiah Qaimari"/>
    <x v="14"/>
    <s v="Himanshu Mathur"/>
    <x v="0"/>
    <s v="Ongoing"/>
    <x v="0"/>
    <n v="230"/>
    <n v="30"/>
    <n v="35"/>
    <n v="30"/>
    <n v="35"/>
    <n v="40"/>
    <n v="45"/>
    <m/>
    <m/>
    <m/>
    <m/>
    <n v="40"/>
    <n v="40"/>
    <n v="40"/>
    <n v="40"/>
    <n v="40"/>
    <n v="40"/>
    <n v="30"/>
    <n v="35"/>
    <n v="30"/>
    <n v="35"/>
    <n v="40"/>
    <n v="60"/>
    <n v="50"/>
    <n v="60"/>
    <n v="55"/>
    <m/>
    <m/>
    <m/>
  </r>
  <r>
    <s v="Sustenance"/>
    <x v="3"/>
    <n v="1"/>
    <s v="MWR 1992822 - Maint Window for D10 HDD slot1 replacement"/>
    <s v="MOSS"/>
    <m/>
    <x v="0"/>
    <s v=".NET, VC++"/>
    <s v="MOSS"/>
    <s v="Greg Painter"/>
    <s v="Muawiah Qaimari"/>
    <x v="14"/>
    <s v="Himanshu Mathur"/>
    <x v="1"/>
    <s v="Dec-22"/>
    <x v="0"/>
    <n v="150"/>
    <m/>
    <m/>
    <m/>
    <m/>
    <m/>
    <m/>
    <m/>
    <m/>
    <m/>
    <m/>
    <n v="25"/>
    <n v="25"/>
    <n v="25"/>
    <n v="25"/>
    <n v="25"/>
    <n v="25"/>
    <m/>
    <m/>
    <m/>
    <m/>
    <m/>
    <m/>
    <m/>
    <m/>
    <m/>
    <m/>
    <m/>
    <m/>
  </r>
  <r>
    <s v="Sustenance"/>
    <x v="3"/>
    <n v="1"/>
    <s v="MWR 1993754 - MOSS needs to replace its EOSL servers"/>
    <s v="MOSS"/>
    <m/>
    <x v="0"/>
    <s v=".NET, VC++"/>
    <s v="MOSS"/>
    <s v="Greg Painter"/>
    <s v="Muawiah Qaimari"/>
    <x v="14"/>
    <s v="Himanshu Mathur"/>
    <x v="14"/>
    <s v="Apr-23"/>
    <x v="0"/>
    <n v="480"/>
    <n v="100"/>
    <n v="120"/>
    <n v="150"/>
    <m/>
    <m/>
    <m/>
    <m/>
    <m/>
    <m/>
    <m/>
    <m/>
    <m/>
    <n v="150"/>
    <n v="150"/>
    <n v="150"/>
    <n v="150"/>
    <n v="110"/>
    <n v="100"/>
    <n v="120"/>
    <n v="150"/>
    <m/>
    <m/>
    <m/>
    <m/>
    <m/>
    <m/>
    <m/>
    <m/>
  </r>
  <r>
    <s v="Sustenance"/>
    <x v="3"/>
    <n v="1"/>
    <s v="MWR 1992822 - Update website for new HALO access request instructions"/>
    <s v="MOSS"/>
    <m/>
    <x v="0"/>
    <s v=".NET, VC++"/>
    <s v="MOSS"/>
    <s v="Greg Painter"/>
    <s v="Muawiah Qaimari"/>
    <x v="14"/>
    <s v="Himanshu Mathur"/>
    <x v="6"/>
    <s v="Sep-22"/>
    <x v="0"/>
    <n v="40"/>
    <m/>
    <m/>
    <m/>
    <m/>
    <m/>
    <m/>
    <m/>
    <m/>
    <m/>
    <m/>
    <m/>
    <m/>
    <n v="20"/>
    <n v="20"/>
    <m/>
    <m/>
    <m/>
    <m/>
    <m/>
    <m/>
    <m/>
    <m/>
    <m/>
    <m/>
    <m/>
    <m/>
    <m/>
    <m/>
  </r>
  <r>
    <s v="Sustenance"/>
    <x v="3"/>
    <n v="1"/>
    <s v="MWR 1992821 - grant of read-only access to our MOSS server instances to certain mechid/attuids for a SPI data audit"/>
    <s v="MOSS"/>
    <m/>
    <x v="0"/>
    <s v=".NET, VC++"/>
    <s v="MOSS"/>
    <s v="Greg Painter"/>
    <s v="Muawiah Qaimari"/>
    <x v="14"/>
    <s v="Himanshu Mathur"/>
    <x v="1"/>
    <s v="Dec-22"/>
    <x v="0"/>
    <n v="20"/>
    <m/>
    <m/>
    <m/>
    <m/>
    <m/>
    <m/>
    <m/>
    <m/>
    <m/>
    <m/>
    <m/>
    <m/>
    <m/>
    <m/>
    <n v="20"/>
    <m/>
    <m/>
    <m/>
    <m/>
    <m/>
    <m/>
    <m/>
    <m/>
    <m/>
    <m/>
    <m/>
    <m/>
    <m/>
  </r>
  <r>
    <s v="Sustenance"/>
    <x v="3"/>
    <n v="1"/>
    <s v="MWR 1985553 - CASH-Correct Image Builder ( Packer ) Issues - /tmp Storage"/>
    <s v="CASHWeb"/>
    <m/>
    <x v="0"/>
    <s v="Java"/>
    <s v="Freedom Java Apps"/>
    <s v="Greg Painter"/>
    <s v="Muawiah Qaimari"/>
    <x v="11"/>
    <s v="Himanshu Mathur"/>
    <x v="4"/>
    <s v="Jul-22"/>
    <x v="0"/>
    <n v="50"/>
    <m/>
    <m/>
    <m/>
    <m/>
    <m/>
    <m/>
    <m/>
    <m/>
    <m/>
    <m/>
    <n v="50"/>
    <m/>
    <m/>
    <m/>
    <m/>
    <m/>
    <m/>
    <m/>
    <m/>
    <m/>
    <m/>
    <m/>
    <m/>
    <m/>
    <m/>
    <m/>
    <m/>
    <m/>
  </r>
  <r>
    <s v="Sustenance"/>
    <x v="3"/>
    <n v="1"/>
    <s v="VDD - Upgrade Connect:Direct to 6.1"/>
    <s v="VDD"/>
    <m/>
    <x v="0"/>
    <s v="C, C++"/>
    <s v="Freedom CPP Apps"/>
    <s v="Greg Painter"/>
    <s v="Muawiah Qaimari"/>
    <x v="11"/>
    <s v="Himanshu Mathur"/>
    <x v="6"/>
    <s v="Sep-22"/>
    <x v="0"/>
    <n v="100"/>
    <m/>
    <m/>
    <m/>
    <m/>
    <m/>
    <m/>
    <m/>
    <m/>
    <m/>
    <m/>
    <m/>
    <n v="50"/>
    <n v="50"/>
    <m/>
    <m/>
    <m/>
    <m/>
    <m/>
    <m/>
    <m/>
    <m/>
    <m/>
    <m/>
    <m/>
    <m/>
    <m/>
    <m/>
    <m/>
  </r>
  <r>
    <s v="Sustenance"/>
    <x v="5"/>
    <n v="2"/>
    <s v="Outage,P1/P2 issues, Job Abends, Fixes, Interface Issues handling and follow ups, RCAs, jobs check/update"/>
    <s v="GRP-BOOM-BIGSYS"/>
    <s v="Green"/>
    <x v="0"/>
    <s v="Java"/>
    <s v="BOOM-BIGSYS"/>
    <s v="James Koernig"/>
    <s v="Christine Moretti"/>
    <x v="15"/>
    <s v="Dinesh Bansal (Gurgaon)"/>
    <x v="0"/>
    <s v="Y"/>
    <x v="0"/>
    <m/>
    <m/>
    <m/>
    <m/>
    <m/>
    <m/>
    <m/>
    <m/>
    <m/>
    <m/>
    <m/>
    <m/>
    <m/>
    <m/>
    <m/>
    <m/>
    <m/>
    <m/>
    <m/>
    <m/>
    <n v="30"/>
    <n v="30"/>
    <n v="30"/>
    <n v="30"/>
    <n v="30"/>
    <n v="30"/>
    <m/>
    <m/>
    <m/>
  </r>
  <r>
    <s v="Sustenance"/>
    <x v="6"/>
    <n v="2"/>
    <s v="Client queries, user tickets and interface app queries, Code Analysis, Edit Analysis"/>
    <s v="GRP-BOOM-BIGSYS"/>
    <s v="Green"/>
    <x v="0"/>
    <s v="Java"/>
    <s v="BOOM-BIGSYS"/>
    <s v="James Koernig"/>
    <s v="Christine Moretti"/>
    <x v="15"/>
    <s v="Dinesh Bansal (Gurgaon)"/>
    <x v="0"/>
    <s v="Y"/>
    <x v="0"/>
    <m/>
    <m/>
    <m/>
    <m/>
    <m/>
    <m/>
    <m/>
    <m/>
    <m/>
    <m/>
    <m/>
    <m/>
    <m/>
    <m/>
    <m/>
    <m/>
    <m/>
    <n v="100"/>
    <n v="100"/>
    <n v="100"/>
    <n v="100"/>
    <n v="100"/>
    <n v="100"/>
    <n v="100"/>
    <n v="100"/>
    <n v="100"/>
    <m/>
    <m/>
    <m/>
  </r>
  <r>
    <s v="Sustenance"/>
    <x v="11"/>
    <n v="2"/>
    <s v="Status Call, Huddle, Meeting, queries, Onshore requests for order/user count etc, Client Calls, interfacing Apps calls"/>
    <s v="GRP-BOOM-BIGSYS"/>
    <s v="Green"/>
    <x v="0"/>
    <s v="Java"/>
    <s v="BOOM-BIGSYS"/>
    <s v="James Koernig"/>
    <s v="Christine Moretti"/>
    <x v="15"/>
    <s v="Dinesh Bansal (Gurgaon)"/>
    <x v="0"/>
    <s v="Y"/>
    <x v="0"/>
    <m/>
    <m/>
    <m/>
    <m/>
    <m/>
    <m/>
    <m/>
    <m/>
    <m/>
    <m/>
    <m/>
    <m/>
    <m/>
    <m/>
    <m/>
    <m/>
    <m/>
    <m/>
    <m/>
    <m/>
    <n v="40"/>
    <n v="40"/>
    <n v="40"/>
    <n v="40"/>
    <n v="40"/>
    <n v="40"/>
    <m/>
    <m/>
    <m/>
  </r>
  <r>
    <s v="Enhancement"/>
    <x v="0"/>
    <m/>
    <s v="PID 402946c | BIS "/>
    <s v="CODES"/>
    <s v="Completed"/>
    <x v="0"/>
    <s v="Java"/>
    <s v="CODES-ULTS"/>
    <s v="James Koernig"/>
    <s v="Christine Moretti"/>
    <x v="15"/>
    <s v="Dinesh Bansal (Gurgaon)"/>
    <x v="6"/>
    <s v="Sep-22"/>
    <x v="0"/>
    <n v="300"/>
    <m/>
    <m/>
    <m/>
    <m/>
    <m/>
    <m/>
    <m/>
    <m/>
    <m/>
    <m/>
    <n v="90"/>
    <n v="90"/>
    <n v="90"/>
    <n v="30"/>
    <m/>
    <m/>
    <m/>
    <m/>
    <m/>
    <n v="0"/>
    <n v="0"/>
    <n v="0"/>
    <n v="0"/>
    <n v="0"/>
    <n v="0"/>
    <m/>
    <m/>
    <m/>
  </r>
  <r>
    <s v="Sustenance"/>
    <x v="1"/>
    <m/>
    <s v="ASLA Onboarding "/>
    <s v="CODES"/>
    <m/>
    <x v="0"/>
    <s v="Java"/>
    <s v="CODES-ULTS"/>
    <s v="James Koernig"/>
    <s v="Christine Moretti"/>
    <x v="15"/>
    <s v="Dinesh Bansal (Gurgaon)"/>
    <x v="3"/>
    <s v="On hold"/>
    <x v="1"/>
    <n v="700"/>
    <m/>
    <m/>
    <m/>
    <m/>
    <m/>
    <m/>
    <m/>
    <m/>
    <m/>
    <m/>
    <m/>
    <m/>
    <m/>
    <m/>
    <m/>
    <m/>
    <m/>
    <m/>
    <m/>
    <m/>
    <m/>
    <m/>
    <m/>
    <m/>
    <m/>
    <m/>
    <m/>
    <m/>
  </r>
  <r>
    <s v="Sustenance"/>
    <x v="15"/>
    <n v="2"/>
    <s v="DSO, SCA, AVT, DAST, SAST, SONAR, SPI"/>
    <s v="GRP-BOOM-BIGSYS"/>
    <s v="Green"/>
    <x v="0"/>
    <s v="Java"/>
    <s v="BOOM-BIGSYS"/>
    <s v="James Koernig"/>
    <s v="Christine Moretti"/>
    <x v="15"/>
    <s v="Dinesh Bansal (Gurgaon)"/>
    <x v="0"/>
    <s v="Y"/>
    <x v="0"/>
    <m/>
    <m/>
    <m/>
    <m/>
    <m/>
    <m/>
    <m/>
    <m/>
    <m/>
    <m/>
    <m/>
    <m/>
    <m/>
    <m/>
    <m/>
    <m/>
    <m/>
    <m/>
    <m/>
    <m/>
    <n v="20"/>
    <n v="20"/>
    <n v="20"/>
    <n v="20"/>
    <n v="20"/>
    <n v="20"/>
    <m/>
    <m/>
    <m/>
  </r>
  <r>
    <s v="Do not enter, will be populated based on other column(s)"/>
    <x v="14"/>
    <m/>
    <m/>
    <m/>
    <m/>
    <x v="2"/>
    <s v="Do not enter, will be populated based on other column(s)"/>
    <s v="Do not enter, will be populated based on other column(s)"/>
    <m/>
    <s v="Do not enter, will be populated based on other column(s)"/>
    <x v="9"/>
    <s v="Dinesh Bansal (Gurgaon)"/>
    <x v="22"/>
    <e v="#N/A"/>
    <x v="2"/>
    <m/>
    <m/>
    <m/>
    <m/>
    <m/>
    <m/>
    <m/>
    <m/>
    <m/>
    <m/>
    <m/>
    <n v="86"/>
    <n v="86"/>
    <n v="86"/>
    <n v="86"/>
    <n v="86"/>
    <n v="86"/>
    <m/>
    <m/>
    <m/>
    <m/>
    <m/>
    <m/>
    <m/>
    <m/>
    <m/>
    <m/>
    <m/>
    <m/>
  </r>
  <r>
    <s v="Enhancement"/>
    <x v="0"/>
    <n v="1"/>
    <s v="PMT - 504938 / LSRV U2L"/>
    <s v="LSRV"/>
    <s v="Green"/>
    <x v="0"/>
    <s v="Java"/>
    <s v="LSRV"/>
    <s v="James Koernig"/>
    <s v="Christine Moretti"/>
    <x v="16"/>
    <s v="Dinesh Bansal (Gurgaon)"/>
    <x v="6"/>
    <s v="Sep-22"/>
    <x v="1"/>
    <m/>
    <m/>
    <m/>
    <m/>
    <m/>
    <m/>
    <m/>
    <m/>
    <m/>
    <m/>
    <m/>
    <n v="540"/>
    <n v="540"/>
    <n v="540"/>
    <n v="180"/>
    <m/>
    <m/>
    <n v="0"/>
    <n v="0"/>
    <n v="0"/>
    <n v="0"/>
    <n v="0"/>
    <n v="0"/>
    <n v="0"/>
    <n v="0"/>
    <n v="0"/>
    <m/>
    <m/>
    <m/>
  </r>
  <r>
    <s v="EMAS-Sustenance"/>
    <x v="17"/>
    <m/>
    <s v="EMAS - Operations"/>
    <s v="EMAS Ops"/>
    <m/>
    <x v="3"/>
    <s v="Ops"/>
    <s v="EMAS Ops"/>
    <s v="Om Bansal"/>
    <s v="Jonie Greenwood"/>
    <x v="17"/>
    <s v="Prasad Kulkarni"/>
    <x v="0"/>
    <s v="Ongoing"/>
    <x v="0"/>
    <m/>
    <m/>
    <m/>
    <m/>
    <m/>
    <m/>
    <m/>
    <m/>
    <m/>
    <m/>
    <m/>
    <n v="3264"/>
    <n v="3264"/>
    <n v="3264"/>
    <n v="3264"/>
    <n v="3072"/>
    <n v="2024"/>
    <n v="2024"/>
    <n v="2024"/>
    <n v="2024"/>
    <n v="2024"/>
    <n v="2024"/>
    <n v="2024"/>
    <n v="2024"/>
    <n v="2024"/>
    <n v="2024"/>
    <m/>
    <m/>
    <m/>
  </r>
  <r>
    <s v="EMAS-Sustenance"/>
    <x v="17"/>
    <m/>
    <s v="EMAS - Compliance"/>
    <s v="EMAS Compliance"/>
    <m/>
    <x v="3"/>
    <s v="Ops"/>
    <s v="EMAS Compliance"/>
    <s v="Om Bansal"/>
    <s v="Jonie Greenwood"/>
    <x v="18"/>
    <s v="Prasad Kulkarni"/>
    <x v="0"/>
    <s v="Ongoing"/>
    <x v="0"/>
    <m/>
    <m/>
    <m/>
    <m/>
    <m/>
    <m/>
    <m/>
    <m/>
    <m/>
    <m/>
    <m/>
    <n v="576"/>
    <n v="576"/>
    <n v="576"/>
    <n v="576"/>
    <n v="480"/>
    <n v="380"/>
    <n v="380"/>
    <n v="380"/>
    <n v="380"/>
    <n v="380"/>
    <n v="380"/>
    <n v="380"/>
    <n v="380"/>
    <n v="380"/>
    <n v="380"/>
    <m/>
    <m/>
    <m/>
  </r>
  <r>
    <s v="EMAS-Sustenance"/>
    <x v="17"/>
    <m/>
    <s v="EMAS - SDC"/>
    <s v="EMAS SDC"/>
    <m/>
    <x v="3"/>
    <s v="Ops"/>
    <s v="EMAS SDC"/>
    <s v="Om Bansal"/>
    <s v="Jonie Greenwood"/>
    <x v="18"/>
    <s v="Prasad Kulkarni"/>
    <x v="0"/>
    <s v="Ongoing"/>
    <x v="0"/>
    <m/>
    <m/>
    <m/>
    <m/>
    <m/>
    <m/>
    <m/>
    <m/>
    <m/>
    <m/>
    <m/>
    <n v="384"/>
    <n v="384"/>
    <n v="384"/>
    <n v="384"/>
    <n v="480"/>
    <n v="380"/>
    <n v="290"/>
    <n v="290"/>
    <n v="290"/>
    <n v="290"/>
    <n v="290"/>
    <n v="290"/>
    <n v="290"/>
    <n v="290"/>
    <n v="290"/>
    <m/>
    <m/>
    <m/>
  </r>
  <r>
    <s v="Sustenance"/>
    <x v="7"/>
    <m/>
    <s v="Cloud activities (GI+CRO+VM patching),SSL/Venafi/LGW certs renewal,ASTRA vulnerabilities"/>
    <s v="ELH"/>
    <m/>
    <x v="0"/>
    <s v="Java"/>
    <s v="MDRG-RR"/>
    <s v="James Radtke"/>
    <s v="Christine Moretti"/>
    <x v="19"/>
    <s v="Ranjit Rai"/>
    <x v="0"/>
    <s v="Ongoing"/>
    <x v="0"/>
    <m/>
    <n v="30"/>
    <n v="30"/>
    <n v="30"/>
    <n v="30"/>
    <n v="30"/>
    <n v="30"/>
    <m/>
    <m/>
    <m/>
    <m/>
    <n v="30"/>
    <n v="30"/>
    <n v="30"/>
    <n v="30"/>
    <n v="110"/>
    <n v="110"/>
    <n v="110"/>
    <n v="110"/>
    <n v="110"/>
    <n v="110"/>
    <n v="20"/>
    <n v="20"/>
    <n v="110"/>
    <n v="110"/>
    <n v="110"/>
    <n v="110"/>
    <n v="110"/>
    <n v="110"/>
  </r>
  <r>
    <s v="Sustenance"/>
    <x v="6"/>
    <m/>
    <s v="Job Abends, User Queries, User Access to Application - Manual entry to DB/Guiding user and Production Support"/>
    <s v="ELH"/>
    <m/>
    <x v="0"/>
    <s v="Java"/>
    <s v="MDRG-RR"/>
    <s v="James Radtke"/>
    <s v="Christine Moretti"/>
    <x v="19"/>
    <s v="Ranjit Rai"/>
    <x v="0"/>
    <s v="Ongoing"/>
    <x v="0"/>
    <m/>
    <n v="70"/>
    <n v="70"/>
    <n v="70"/>
    <n v="70"/>
    <n v="70"/>
    <n v="70"/>
    <m/>
    <m/>
    <m/>
    <m/>
    <n v="70"/>
    <n v="70"/>
    <n v="70"/>
    <n v="70"/>
    <n v="80"/>
    <n v="80"/>
    <n v="80"/>
    <n v="80"/>
    <n v="80"/>
    <n v="80"/>
    <n v="50"/>
    <n v="50"/>
    <n v="70"/>
    <n v="70"/>
    <n v="70"/>
    <n v="70"/>
    <n v="70"/>
    <n v="70"/>
  </r>
  <r>
    <s v="Sustenance"/>
    <x v="8"/>
    <m/>
    <s v="AVT vulnerabilities/AVT scan fixes"/>
    <s v="ELH"/>
    <m/>
    <x v="0"/>
    <s v="Java"/>
    <s v="MDRG-RR"/>
    <s v="James Radtke"/>
    <s v="Christine Moretti"/>
    <x v="19"/>
    <s v="Ranjit Rai"/>
    <x v="0"/>
    <s v="Ongoing"/>
    <x v="0"/>
    <m/>
    <m/>
    <m/>
    <m/>
    <m/>
    <m/>
    <m/>
    <m/>
    <m/>
    <m/>
    <m/>
    <n v="50"/>
    <n v="50"/>
    <n v="50"/>
    <n v="50"/>
    <n v="50"/>
    <n v="50"/>
    <n v="50"/>
    <n v="0"/>
    <n v="0"/>
    <n v="50"/>
    <n v="200"/>
    <n v="200"/>
    <n v="0"/>
    <n v="0"/>
    <n v="0"/>
    <n v="0"/>
    <n v="0"/>
    <n v="0"/>
  </r>
  <r>
    <s v="Sustenance"/>
    <x v="13"/>
    <m/>
    <s v="Password updates for mechid's/DB/keyvault"/>
    <s v="ELH"/>
    <m/>
    <x v="0"/>
    <s v="Java"/>
    <s v="MDRG-RR"/>
    <s v="James Radtke"/>
    <s v="Christine Moretti"/>
    <x v="19"/>
    <s v="Ranjit Rai"/>
    <x v="0"/>
    <s v="Ongoing"/>
    <x v="0"/>
    <m/>
    <n v="20"/>
    <n v="20"/>
    <n v="20"/>
    <n v="20"/>
    <n v="20"/>
    <n v="20"/>
    <m/>
    <m/>
    <m/>
    <m/>
    <n v="20"/>
    <n v="20"/>
    <n v="20"/>
    <n v="20"/>
    <n v="20"/>
    <n v="20"/>
    <n v="0"/>
    <n v="0"/>
    <n v="20"/>
    <n v="0"/>
    <n v="0"/>
    <n v="0"/>
    <n v="0"/>
    <n v="0"/>
    <n v="0"/>
    <n v="0"/>
    <n v="0"/>
    <n v="0"/>
  </r>
  <r>
    <s v="Sustenance"/>
    <x v="6"/>
    <m/>
    <s v="Job Abends, User Queries, and Production Support"/>
    <s v="PCRCS"/>
    <m/>
    <x v="0"/>
    <s v="Java"/>
    <s v="MDRG-RR"/>
    <s v="Greg Painter"/>
    <s v="Muawiah Qaimari"/>
    <x v="19"/>
    <s v="Ranjit Rai"/>
    <x v="0"/>
    <s v="Ongoing"/>
    <x v="0"/>
    <m/>
    <n v="100"/>
    <n v="100"/>
    <n v="100"/>
    <n v="100"/>
    <n v="100"/>
    <n v="100"/>
    <m/>
    <m/>
    <m/>
    <m/>
    <n v="100"/>
    <n v="100"/>
    <n v="100"/>
    <n v="100"/>
    <n v="100"/>
    <n v="100"/>
    <n v="100"/>
    <n v="100"/>
    <n v="100"/>
    <n v="100"/>
    <n v="100"/>
    <n v="100"/>
    <n v="100"/>
    <n v="100"/>
    <n v="100"/>
    <n v="100"/>
    <n v="100"/>
    <n v="100"/>
  </r>
  <r>
    <s v="Sustenance"/>
    <x v="7"/>
    <m/>
    <s v="Cloud activities (GI+CRO+VM patching),SSL/Venafi/LGW certs renewal,ASTRA vulnerabilities"/>
    <s v="PCRCS"/>
    <m/>
    <x v="0"/>
    <s v="Java"/>
    <s v="MDRG-RR"/>
    <s v="Greg Painter"/>
    <s v="Muawiah Qaimari"/>
    <x v="19"/>
    <s v="Ranjit Rai"/>
    <x v="0"/>
    <s v="Ongoing"/>
    <x v="0"/>
    <m/>
    <n v="100"/>
    <n v="100"/>
    <n v="100"/>
    <n v="100"/>
    <n v="100"/>
    <n v="100"/>
    <m/>
    <m/>
    <m/>
    <m/>
    <n v="100"/>
    <n v="100"/>
    <n v="100"/>
    <n v="100"/>
    <n v="120"/>
    <n v="120"/>
    <n v="120"/>
    <n v="120"/>
    <n v="120"/>
    <n v="120"/>
    <n v="120"/>
    <n v="120"/>
    <n v="120"/>
    <n v="120"/>
    <n v="120"/>
    <n v="120"/>
    <n v="120"/>
    <n v="120"/>
  </r>
  <r>
    <s v="Sustenance"/>
    <x v="13"/>
    <m/>
    <s v="Password updates for mechid's/DB/keyvolt"/>
    <s v="PCRCS"/>
    <m/>
    <x v="0"/>
    <s v="Java"/>
    <s v="MDRG-RR"/>
    <s v="Greg Painter"/>
    <s v="Muawiah Qaimari"/>
    <x v="19"/>
    <s v="Ranjit Rai"/>
    <x v="0"/>
    <s v="Ongoing"/>
    <x v="0"/>
    <m/>
    <n v="20"/>
    <n v="20"/>
    <n v="20"/>
    <n v="20"/>
    <n v="20"/>
    <n v="20"/>
    <m/>
    <m/>
    <m/>
    <m/>
    <n v="20"/>
    <n v="20"/>
    <n v="20"/>
    <n v="20"/>
    <n v="20"/>
    <n v="20"/>
    <n v="0"/>
    <n v="0"/>
    <n v="20"/>
    <n v="0"/>
    <n v="0"/>
    <n v="0"/>
    <n v="0"/>
    <n v="0"/>
    <n v="0"/>
    <n v="0"/>
    <n v="0"/>
    <n v="0"/>
  </r>
  <r>
    <s v="Enhancement"/>
    <x v="0"/>
    <m/>
    <s v="ELH- AO retirement"/>
    <s v="ELH"/>
    <m/>
    <x v="0"/>
    <s v="Java"/>
    <s v="MDRG-RR"/>
    <s v="James Radtke"/>
    <s v="Christine Moretti"/>
    <x v="19"/>
    <s v="Ranjit Rai"/>
    <x v="3"/>
    <s v="On hold"/>
    <x v="1"/>
    <n v="780"/>
    <m/>
    <m/>
    <m/>
    <m/>
    <m/>
    <m/>
    <m/>
    <m/>
    <m/>
    <m/>
    <m/>
    <m/>
    <m/>
    <m/>
    <m/>
    <m/>
    <m/>
    <m/>
    <m/>
    <m/>
    <m/>
    <m/>
    <m/>
    <m/>
    <m/>
    <m/>
    <m/>
    <m/>
  </r>
  <r>
    <s v="Sustenance"/>
    <x v="1"/>
    <m/>
    <s v="TABLU url change due to azure linux to azure windows migration"/>
    <s v="PCRCS"/>
    <m/>
    <x v="0"/>
    <s v="Java"/>
    <s v="MDRG-RR"/>
    <s v="James Koernig"/>
    <s v="Christine Moretti"/>
    <x v="19"/>
    <s v="Ranjit Rai"/>
    <x v="9"/>
    <s v="Aug-22"/>
    <x v="0"/>
    <n v="40"/>
    <m/>
    <m/>
    <m/>
    <m/>
    <m/>
    <m/>
    <m/>
    <m/>
    <m/>
    <m/>
    <m/>
    <n v="40"/>
    <m/>
    <m/>
    <m/>
    <m/>
    <m/>
    <m/>
    <m/>
    <m/>
    <m/>
    <m/>
    <m/>
    <m/>
    <m/>
    <m/>
    <m/>
    <m/>
  </r>
  <r>
    <s v="Sustenance"/>
    <x v="1"/>
    <m/>
    <s v="Windows 11 Certification"/>
    <s v="PCRCS"/>
    <m/>
    <x v="0"/>
    <s v="Java"/>
    <s v="MDRG-RR"/>
    <s v="James Koernig"/>
    <s v="Christine Moretti"/>
    <x v="19"/>
    <s v="Ranjit Rai"/>
    <x v="9"/>
    <s v="Aug-22"/>
    <x v="0"/>
    <n v="70"/>
    <m/>
    <m/>
    <m/>
    <m/>
    <m/>
    <m/>
    <m/>
    <m/>
    <m/>
    <m/>
    <m/>
    <n v="70"/>
    <m/>
    <m/>
    <m/>
    <m/>
    <m/>
    <m/>
    <m/>
    <m/>
    <m/>
    <m/>
    <m/>
    <m/>
    <m/>
    <m/>
    <m/>
    <m/>
  </r>
  <r>
    <s v="Sustenance"/>
    <x v="3"/>
    <m/>
    <s v="Upgradation of Connect:Direct to latest version"/>
    <s v="PCRCS"/>
    <m/>
    <x v="0"/>
    <s v="Java"/>
    <s v="MDRG-RR"/>
    <s v="James Koernig"/>
    <s v="Christine Moretti"/>
    <x v="19"/>
    <s v="Ranjit Rai"/>
    <x v="5"/>
    <s v="Nov-22"/>
    <x v="0"/>
    <n v="250"/>
    <m/>
    <m/>
    <m/>
    <m/>
    <m/>
    <m/>
    <m/>
    <m/>
    <m/>
    <m/>
    <m/>
    <m/>
    <m/>
    <n v="100"/>
    <n v="100"/>
    <n v="50"/>
    <m/>
    <m/>
    <m/>
    <m/>
    <m/>
    <m/>
    <m/>
    <m/>
    <m/>
    <m/>
    <m/>
    <m/>
  </r>
  <r>
    <s v="Sustenance"/>
    <x v="7"/>
    <m/>
    <s v="Cloud activities (GI+CRO+VM patching),SSL/Venafi/LGW certs renewal,ASTRA vulnerabilities ,DR activity"/>
    <s v="DSCAT"/>
    <m/>
    <x v="0"/>
    <s v="Java"/>
    <s v="MDRG-RR"/>
    <s v="James Koernig"/>
    <s v="Christine Moretti"/>
    <x v="19"/>
    <s v="Ranjit Rai"/>
    <x v="0"/>
    <s v="Ongoing"/>
    <x v="0"/>
    <m/>
    <n v="70"/>
    <n v="70"/>
    <n v="70"/>
    <n v="70"/>
    <n v="70"/>
    <n v="70"/>
    <m/>
    <m/>
    <m/>
    <m/>
    <n v="70"/>
    <n v="70"/>
    <n v="70"/>
    <n v="70"/>
    <n v="150"/>
    <n v="150"/>
    <n v="130"/>
    <n v="130"/>
    <n v="130"/>
    <n v="130"/>
    <n v="130"/>
    <n v="130"/>
    <n v="130"/>
    <n v="130"/>
    <n v="130"/>
    <n v="130"/>
    <n v="130"/>
    <n v="130"/>
  </r>
  <r>
    <s v="Sustenance"/>
    <x v="6"/>
    <m/>
    <s v="Job Abends, User Queries, and Production Support"/>
    <s v="DSCAT"/>
    <m/>
    <x v="0"/>
    <s v="Java"/>
    <s v="MDRG-RR"/>
    <s v="James Koernig"/>
    <s v="Christine Moretti"/>
    <x v="19"/>
    <s v="Ranjit Rai"/>
    <x v="0"/>
    <s v="Ongoing"/>
    <x v="0"/>
    <m/>
    <n v="70"/>
    <n v="70"/>
    <n v="70"/>
    <n v="70"/>
    <n v="70"/>
    <n v="70"/>
    <m/>
    <m/>
    <m/>
    <m/>
    <n v="70"/>
    <n v="70"/>
    <n v="70"/>
    <n v="70"/>
    <n v="70"/>
    <n v="70"/>
    <n v="90"/>
    <n v="90"/>
    <n v="90"/>
    <n v="90"/>
    <n v="90"/>
    <n v="90"/>
    <n v="90"/>
    <n v="90"/>
    <n v="90"/>
    <n v="90"/>
    <n v="90"/>
    <n v="90"/>
  </r>
  <r>
    <s v="Sustenance"/>
    <x v="6"/>
    <m/>
    <s v="Job Abends, User Queries, and Production Support"/>
    <s v="SACCE Plus"/>
    <m/>
    <x v="0"/>
    <s v="Java"/>
    <s v="MDRG-RR"/>
    <s v="James Radtke"/>
    <s v="Christine Moretti"/>
    <x v="19"/>
    <s v="Ranjit Rai"/>
    <x v="0"/>
    <s v="Ongoing"/>
    <x v="0"/>
    <m/>
    <n v="70"/>
    <n v="70"/>
    <n v="70"/>
    <n v="70"/>
    <n v="70"/>
    <n v="70"/>
    <m/>
    <m/>
    <m/>
    <m/>
    <n v="70"/>
    <n v="70"/>
    <n v="70"/>
    <n v="70"/>
    <n v="70"/>
    <n v="70"/>
    <n v="70"/>
    <n v="70"/>
    <n v="70"/>
    <n v="70"/>
    <n v="70"/>
    <n v="70"/>
    <n v="70"/>
    <n v="70"/>
    <n v="70"/>
    <n v="70"/>
    <n v="70"/>
    <n v="70"/>
  </r>
  <r>
    <s v="Sustenance"/>
    <x v="6"/>
    <m/>
    <s v="Cloud activities (GI+CRO+VM patching),SSL/Venafi/LGW certs renewal,ASTRA vulnerabilities"/>
    <s v="SACCE Plus"/>
    <m/>
    <x v="0"/>
    <s v="Java"/>
    <s v="MDRG-RR"/>
    <s v="James Radtke"/>
    <s v="Christine Moretti"/>
    <x v="19"/>
    <s v="Ranjit Rai"/>
    <x v="0"/>
    <s v="Ongoing"/>
    <x v="0"/>
    <m/>
    <n v="10"/>
    <n v="10"/>
    <n v="10"/>
    <n v="10"/>
    <n v="10"/>
    <n v="10"/>
    <m/>
    <m/>
    <m/>
    <m/>
    <n v="10"/>
    <n v="10"/>
    <n v="10"/>
    <n v="10"/>
    <n v="110"/>
    <n v="110"/>
    <n v="110"/>
    <n v="110"/>
    <n v="110"/>
    <n v="110"/>
    <n v="110"/>
    <n v="110"/>
    <n v="110"/>
    <n v="110"/>
    <n v="110"/>
    <n v="110"/>
    <n v="110"/>
    <n v="110"/>
  </r>
  <r>
    <s v="Sustenance"/>
    <x v="5"/>
    <m/>
    <s v="User Access to Application - Manual entry to DB/Guiding user"/>
    <s v="SACCE Plus"/>
    <m/>
    <x v="0"/>
    <s v="Java"/>
    <s v="MDRG-RR"/>
    <s v="James Radtke"/>
    <s v="Christine Moretti"/>
    <x v="19"/>
    <s v="Ranjit Rai"/>
    <x v="0"/>
    <s v="Ongoing"/>
    <x v="0"/>
    <m/>
    <n v="10"/>
    <n v="10"/>
    <n v="10"/>
    <n v="10"/>
    <n v="10"/>
    <n v="10"/>
    <m/>
    <m/>
    <m/>
    <m/>
    <n v="10"/>
    <n v="10"/>
    <n v="10"/>
    <n v="10"/>
    <n v="10"/>
    <n v="10"/>
    <n v="10"/>
    <n v="10"/>
    <n v="10"/>
    <n v="10"/>
    <n v="10"/>
    <n v="10"/>
    <n v="10"/>
    <n v="10"/>
    <n v="10"/>
    <n v="10"/>
    <n v="10"/>
    <n v="10"/>
  </r>
  <r>
    <s v="Sustenance"/>
    <x v="6"/>
    <m/>
    <s v="Job Abends, User Queries, and Production Support"/>
    <s v="ICBT"/>
    <m/>
    <x v="0"/>
    <s v="Java"/>
    <s v="MDRG-RR"/>
    <s v="James Radtke"/>
    <s v="Christine Moretti"/>
    <x v="19"/>
    <s v="Ranjit Rai"/>
    <x v="0"/>
    <s v="Ongoing"/>
    <x v="0"/>
    <m/>
    <n v="70"/>
    <n v="70"/>
    <n v="70"/>
    <n v="70"/>
    <n v="70"/>
    <n v="70"/>
    <m/>
    <m/>
    <m/>
    <m/>
    <n v="70"/>
    <n v="70"/>
    <n v="70"/>
    <n v="70"/>
    <n v="70"/>
    <n v="70"/>
    <n v="70"/>
    <n v="70"/>
    <n v="70"/>
    <n v="70"/>
    <n v="70"/>
    <n v="70"/>
    <n v="70"/>
    <n v="70"/>
    <n v="70"/>
    <n v="70"/>
    <n v="70"/>
    <n v="70"/>
  </r>
  <r>
    <s v="Sustenance"/>
    <x v="13"/>
    <m/>
    <s v="Password updates for mechid's/DB"/>
    <s v="ICBT"/>
    <m/>
    <x v="0"/>
    <s v="Java"/>
    <s v="MDRG-RR"/>
    <s v="James Radtke"/>
    <s v="Christine Moretti"/>
    <x v="19"/>
    <s v="Ranjit Rai"/>
    <x v="0"/>
    <s v="Ongoing"/>
    <x v="0"/>
    <m/>
    <n v="20"/>
    <n v="20"/>
    <n v="20"/>
    <n v="20"/>
    <n v="20"/>
    <n v="20"/>
    <m/>
    <m/>
    <m/>
    <m/>
    <n v="20"/>
    <n v="20"/>
    <n v="20"/>
    <n v="20"/>
    <n v="20"/>
    <n v="20"/>
    <n v="0"/>
    <n v="0"/>
    <n v="0"/>
    <n v="20"/>
    <n v="0"/>
    <n v="0"/>
    <n v="0"/>
    <n v="0"/>
    <n v="0"/>
    <n v="0"/>
    <n v="0"/>
    <n v="0"/>
  </r>
  <r>
    <s v="Sustenance"/>
    <x v="7"/>
    <m/>
    <s v="GI upgrade"/>
    <s v="CCTP Scripting"/>
    <m/>
    <x v="0"/>
    <s v="Java"/>
    <s v="MDRG-RR"/>
    <s v="James Radtke"/>
    <s v="Christine Moretti"/>
    <x v="19"/>
    <s v="Ranjit Rai"/>
    <x v="0"/>
    <s v="Ongoing"/>
    <x v="0"/>
    <m/>
    <n v="30"/>
    <n v="30"/>
    <n v="30"/>
    <n v="30"/>
    <n v="30"/>
    <n v="30"/>
    <n v="30"/>
    <n v="30"/>
    <n v="30"/>
    <n v="30"/>
    <n v="30"/>
    <n v="30"/>
    <n v="30"/>
    <n v="30"/>
    <n v="30"/>
    <n v="30"/>
    <n v="0"/>
    <n v="0"/>
    <n v="30"/>
    <n v="0"/>
    <n v="0"/>
    <n v="30"/>
    <n v="0"/>
    <n v="0"/>
    <n v="30"/>
    <n v="0"/>
    <n v="0"/>
    <n v="30"/>
  </r>
  <r>
    <s v="Sustenance"/>
    <x v="9"/>
    <m/>
    <s v="SSL certificate renewable NPRD"/>
    <s v="CCTP Scripting"/>
    <m/>
    <x v="0"/>
    <s v="Java"/>
    <s v="MDRG-RR"/>
    <s v="James Radtke"/>
    <s v="Christine Moretti"/>
    <x v="19"/>
    <s v="Ranjit Rai"/>
    <x v="0"/>
    <s v="Ongoing"/>
    <x v="0"/>
    <m/>
    <n v="30"/>
    <n v="30"/>
    <n v="30"/>
    <n v="30"/>
    <n v="30"/>
    <n v="30"/>
    <n v="30"/>
    <n v="30"/>
    <n v="30"/>
    <n v="30"/>
    <n v="30"/>
    <n v="30"/>
    <n v="30"/>
    <n v="30"/>
    <n v="30"/>
    <n v="30"/>
    <n v="0"/>
    <n v="0"/>
    <n v="0"/>
    <n v="0"/>
    <n v="0"/>
    <n v="0"/>
    <n v="0"/>
    <n v="0"/>
    <n v="20"/>
    <n v="30"/>
    <n v="0"/>
    <n v="0"/>
  </r>
  <r>
    <s v="Sustenance"/>
    <x v="5"/>
    <m/>
    <s v="App Maintenace and bug fixing (PROD)"/>
    <s v="CCTP Scripting"/>
    <m/>
    <x v="0"/>
    <s v="Java"/>
    <s v="MDRG-RR"/>
    <s v="James Radtke"/>
    <s v="Christine Moretti"/>
    <x v="19"/>
    <s v="Ranjit Rai"/>
    <x v="0"/>
    <s v="Ongoing"/>
    <x v="0"/>
    <m/>
    <n v="20"/>
    <n v="20"/>
    <n v="20"/>
    <n v="20"/>
    <n v="20"/>
    <n v="20"/>
    <n v="20"/>
    <n v="20"/>
    <n v="20"/>
    <n v="20"/>
    <n v="20"/>
    <n v="20"/>
    <n v="20"/>
    <n v="20"/>
    <n v="20"/>
    <n v="20"/>
    <n v="20"/>
    <n v="20"/>
    <n v="20"/>
    <n v="20"/>
    <n v="20"/>
    <n v="20"/>
    <n v="20"/>
    <n v="20"/>
    <n v="20"/>
    <n v="20"/>
    <n v="20"/>
    <n v="20"/>
  </r>
  <r>
    <s v="Sustenance"/>
    <x v="13"/>
    <m/>
    <s v="mechid password change activity nprd"/>
    <s v="BOSSSWRCAccess"/>
    <m/>
    <x v="0"/>
    <s v="Java"/>
    <s v="MDRG-RR"/>
    <s v="James Radtke"/>
    <s v="Christine Moretti"/>
    <x v="19"/>
    <s v="Ranjit Rai"/>
    <x v="0"/>
    <s v="Ongoing"/>
    <x v="0"/>
    <m/>
    <n v="20"/>
    <n v="20"/>
    <n v="20"/>
    <n v="20"/>
    <n v="20"/>
    <n v="20"/>
    <n v="20"/>
    <n v="20"/>
    <n v="20"/>
    <n v="20"/>
    <n v="20"/>
    <n v="20"/>
    <n v="20"/>
    <n v="20"/>
    <n v="20"/>
    <n v="20"/>
    <n v="0"/>
    <n v="0"/>
    <n v="0"/>
    <n v="0"/>
    <n v="0"/>
    <n v="0"/>
    <n v="0"/>
    <n v="0"/>
    <n v="20"/>
    <n v="30"/>
    <n v="0"/>
    <n v="0"/>
  </r>
  <r>
    <s v="Sustenance"/>
    <x v="9"/>
    <m/>
    <s v="SSL Certificates renewable nprd"/>
    <s v="BOSSSWRCAccess"/>
    <m/>
    <x v="0"/>
    <s v="Java"/>
    <s v="MDRG-RR"/>
    <s v="James Radtke"/>
    <s v="Christine Moretti"/>
    <x v="19"/>
    <s v="Ranjit Rai"/>
    <x v="0"/>
    <s v="Ongoing"/>
    <x v="0"/>
    <m/>
    <n v="30"/>
    <n v="30"/>
    <n v="30"/>
    <n v="30"/>
    <n v="30"/>
    <n v="30"/>
    <n v="30"/>
    <n v="30"/>
    <n v="30"/>
    <n v="30"/>
    <n v="30"/>
    <n v="30"/>
    <n v="30"/>
    <n v="30"/>
    <n v="30"/>
    <n v="30"/>
    <n v="0"/>
    <n v="0"/>
    <n v="0"/>
    <n v="0"/>
    <n v="0"/>
    <n v="0"/>
    <n v="0"/>
    <n v="0"/>
    <n v="20"/>
    <n v="30"/>
    <n v="0"/>
    <n v="0"/>
  </r>
  <r>
    <s v="Sustenance"/>
    <x v="5"/>
    <m/>
    <s v="Application Performance managment (Prod)"/>
    <s v="BOSSSWRCAccess"/>
    <m/>
    <x v="0"/>
    <s v="Java"/>
    <s v="MDRG-RR"/>
    <s v="James Radtke"/>
    <s v="Christine Moretti"/>
    <x v="19"/>
    <s v="Ranjit Rai"/>
    <x v="0"/>
    <s v="Ongoing"/>
    <x v="0"/>
    <m/>
    <n v="30"/>
    <n v="30"/>
    <n v="30"/>
    <n v="30"/>
    <n v="30"/>
    <n v="30"/>
    <n v="30"/>
    <n v="30"/>
    <n v="30"/>
    <n v="30"/>
    <n v="30"/>
    <n v="30"/>
    <n v="30"/>
    <n v="30"/>
    <n v="30"/>
    <n v="30"/>
    <n v="30"/>
    <n v="30"/>
    <n v="30"/>
    <n v="30"/>
    <n v="30"/>
    <n v="30"/>
    <n v="30"/>
    <n v="30"/>
    <n v="30"/>
    <n v="30"/>
    <n v="30"/>
    <n v="30"/>
  </r>
  <r>
    <s v="Sustenance"/>
    <x v="5"/>
    <m/>
    <s v="log monitoring (Prod)"/>
    <s v="SBCButler"/>
    <m/>
    <x v="0"/>
    <s v="C, C++"/>
    <s v="MDRG-RR"/>
    <s v="James Radtke"/>
    <s v="Christine Moretti"/>
    <x v="19"/>
    <s v="Ranjit Rai"/>
    <x v="0"/>
    <s v="Ongoing"/>
    <x v="0"/>
    <m/>
    <n v="20"/>
    <n v="20"/>
    <n v="20"/>
    <n v="20"/>
    <n v="20"/>
    <n v="20"/>
    <n v="20"/>
    <n v="20"/>
    <n v="20"/>
    <n v="20"/>
    <n v="20"/>
    <n v="20"/>
    <n v="20"/>
    <n v="20"/>
    <n v="20"/>
    <n v="20"/>
    <n v="20"/>
    <n v="20"/>
    <n v="20"/>
    <n v="20"/>
    <n v="20"/>
    <n v="20"/>
    <n v="20"/>
    <n v="20"/>
    <n v="20"/>
    <n v="20"/>
    <n v="20"/>
    <n v="20"/>
  </r>
  <r>
    <s v="Sustenance"/>
    <x v="5"/>
    <m/>
    <s v="Bug fixing (Prod)"/>
    <s v="SBCButler"/>
    <m/>
    <x v="0"/>
    <s v="C, C++"/>
    <s v="MDRG-RR"/>
    <s v="James Radtke"/>
    <s v="Christine Moretti"/>
    <x v="19"/>
    <s v="Ranjit Rai"/>
    <x v="0"/>
    <s v="Ongoing"/>
    <x v="0"/>
    <m/>
    <n v="30"/>
    <n v="30"/>
    <n v="30"/>
    <n v="30"/>
    <n v="30"/>
    <n v="30"/>
    <n v="30"/>
    <n v="30"/>
    <n v="30"/>
    <n v="30"/>
    <n v="30"/>
    <n v="30"/>
    <n v="30"/>
    <n v="30"/>
    <n v="30"/>
    <n v="30"/>
    <n v="10"/>
    <n v="10"/>
    <n v="10"/>
    <n v="10"/>
    <n v="10"/>
    <n v="10"/>
    <n v="10"/>
    <n v="10"/>
    <n v="10"/>
    <n v="10"/>
    <n v="10"/>
    <n v="10"/>
  </r>
  <r>
    <s v="Sustenance"/>
    <x v="5"/>
    <m/>
    <s v="User queries and Tickets (Prod)"/>
    <s v="SBCButler"/>
    <m/>
    <x v="0"/>
    <s v="C, C++"/>
    <s v="MDRG-RR"/>
    <s v="James Radtke"/>
    <s v="Christine Moretti"/>
    <x v="19"/>
    <s v="Ranjit Rai"/>
    <x v="0"/>
    <s v="Ongoing"/>
    <x v="0"/>
    <m/>
    <n v="30"/>
    <n v="30"/>
    <n v="30"/>
    <n v="30"/>
    <n v="30"/>
    <n v="30"/>
    <n v="30"/>
    <n v="30"/>
    <n v="30"/>
    <n v="30"/>
    <n v="30"/>
    <n v="30"/>
    <n v="30"/>
    <n v="30"/>
    <n v="30"/>
    <n v="30"/>
    <n v="10"/>
    <n v="10"/>
    <n v="10"/>
    <n v="10"/>
    <n v="10"/>
    <n v="10"/>
    <n v="10"/>
    <n v="10"/>
    <n v="10"/>
    <n v="10"/>
    <n v="10"/>
    <n v="10"/>
  </r>
  <r>
    <s v="Sustenance"/>
    <x v="9"/>
    <m/>
    <s v="SSL Certificates renewable nprd"/>
    <s v="BIS/BAM"/>
    <m/>
    <x v="0"/>
    <s v="Java"/>
    <s v="MDRG-RR"/>
    <s v="James Radtke"/>
    <s v="Christine Moretti"/>
    <x v="19"/>
    <s v="Ranjit Rai"/>
    <x v="0"/>
    <s v="Ongoing"/>
    <x v="0"/>
    <m/>
    <n v="30"/>
    <n v="30"/>
    <n v="30"/>
    <n v="30"/>
    <n v="30"/>
    <n v="30"/>
    <n v="30"/>
    <n v="30"/>
    <n v="30"/>
    <n v="30"/>
    <n v="30"/>
    <n v="30"/>
    <n v="30"/>
    <n v="30"/>
    <n v="30"/>
    <n v="30"/>
    <n v="0"/>
    <n v="0"/>
    <n v="0"/>
    <n v="0"/>
    <n v="0"/>
    <n v="0"/>
    <n v="0"/>
    <n v="0"/>
    <n v="0"/>
    <n v="30"/>
    <n v="30"/>
    <n v="0"/>
  </r>
  <r>
    <s v="Sustenance"/>
    <x v="7"/>
    <m/>
    <s v="GI upgrade NPRD"/>
    <s v="BIS/BAM"/>
    <m/>
    <x v="0"/>
    <s v="Java"/>
    <s v="MDRG-RR"/>
    <s v="James Radtke"/>
    <s v="Christine Moretti"/>
    <x v="19"/>
    <s v="Ranjit Rai"/>
    <x v="0"/>
    <s v="Ongoing"/>
    <x v="0"/>
    <m/>
    <n v="30"/>
    <n v="30"/>
    <n v="30"/>
    <n v="30"/>
    <n v="30"/>
    <n v="30"/>
    <n v="30"/>
    <n v="30"/>
    <n v="30"/>
    <n v="30"/>
    <n v="30"/>
    <n v="30"/>
    <n v="30"/>
    <n v="30"/>
    <n v="30"/>
    <n v="30"/>
    <n v="0"/>
    <n v="0"/>
    <n v="30"/>
    <n v="0"/>
    <n v="0"/>
    <n v="30"/>
    <n v="0"/>
    <n v="0"/>
    <n v="30"/>
    <n v="0"/>
    <n v="0"/>
    <n v="30"/>
  </r>
  <r>
    <s v="Sustenance"/>
    <x v="13"/>
    <m/>
    <s v="mechid password change activity nprd"/>
    <s v="BIS/BAM"/>
    <m/>
    <x v="0"/>
    <s v="Java"/>
    <s v="MDRG-RR"/>
    <s v="James Radtke"/>
    <s v="Christine Moretti"/>
    <x v="19"/>
    <s v="Ranjit Rai"/>
    <x v="0"/>
    <s v="Ongoing"/>
    <x v="0"/>
    <m/>
    <n v="20"/>
    <n v="20"/>
    <n v="20"/>
    <n v="20"/>
    <n v="20"/>
    <n v="20"/>
    <n v="20"/>
    <n v="20"/>
    <n v="20"/>
    <n v="20"/>
    <n v="20"/>
    <n v="20"/>
    <n v="20"/>
    <n v="20"/>
    <n v="20"/>
    <n v="20"/>
    <n v="0"/>
    <n v="0"/>
    <n v="0"/>
    <n v="0"/>
    <n v="0"/>
    <n v="0"/>
    <n v="40"/>
    <n v="0"/>
    <n v="0"/>
    <n v="0"/>
    <n v="0"/>
    <n v="0"/>
  </r>
  <r>
    <s v="Sustenance"/>
    <x v="5"/>
    <m/>
    <s v="App Maintenace and bug fixing (PROD)"/>
    <s v="BIS/BAM"/>
    <m/>
    <x v="0"/>
    <s v="Java"/>
    <s v="MDRG-RR"/>
    <s v="James Radtke"/>
    <s v="Christine Moretti"/>
    <x v="19"/>
    <s v="Ranjit Rai"/>
    <x v="0"/>
    <s v="Ongoing"/>
    <x v="0"/>
    <m/>
    <n v="60"/>
    <n v="60"/>
    <n v="60"/>
    <n v="60"/>
    <n v="60"/>
    <n v="60"/>
    <n v="60"/>
    <n v="60"/>
    <n v="60"/>
    <n v="60"/>
    <n v="60"/>
    <n v="60"/>
    <n v="60"/>
    <n v="60"/>
    <n v="60"/>
    <n v="60"/>
    <n v="40"/>
    <n v="40"/>
    <n v="40"/>
    <n v="40"/>
    <n v="40"/>
    <n v="40"/>
    <n v="40"/>
    <n v="40"/>
    <n v="40"/>
    <n v="40"/>
    <n v="40"/>
    <n v="40"/>
  </r>
  <r>
    <s v="Sustenance"/>
    <x v="5"/>
    <m/>
    <s v="log monitoring (Prod)"/>
    <s v="ATTEaseLauncher"/>
    <m/>
    <x v="0"/>
    <s v="C, C++"/>
    <s v="MDRG-RR"/>
    <s v="James Radtke"/>
    <s v="Christine Moretti"/>
    <x v="19"/>
    <s v="Ranjit Rai"/>
    <x v="0"/>
    <s v="Ongoing"/>
    <x v="0"/>
    <m/>
    <n v="20"/>
    <n v="20"/>
    <n v="20"/>
    <n v="20"/>
    <n v="20"/>
    <n v="20"/>
    <n v="20"/>
    <n v="20"/>
    <n v="20"/>
    <n v="20"/>
    <n v="20"/>
    <n v="20"/>
    <n v="20"/>
    <n v="20"/>
    <n v="20"/>
    <n v="20"/>
    <n v="20"/>
    <n v="20"/>
    <n v="20"/>
    <n v="20"/>
    <n v="20"/>
    <n v="20"/>
    <n v="20"/>
    <n v="20"/>
    <n v="20"/>
    <n v="20"/>
    <n v="20"/>
    <n v="20"/>
  </r>
  <r>
    <s v="Sustenance"/>
    <x v="5"/>
    <m/>
    <s v="Bug fixing (Prod)"/>
    <s v="ATTEaseLauncher"/>
    <m/>
    <x v="0"/>
    <s v="C, C++"/>
    <s v="MDRG-RR"/>
    <s v="James Radtke"/>
    <s v="Christine Moretti"/>
    <x v="19"/>
    <s v="Ranjit Rai"/>
    <x v="0"/>
    <s v="Ongoing"/>
    <x v="0"/>
    <m/>
    <n v="30"/>
    <n v="30"/>
    <n v="30"/>
    <n v="30"/>
    <n v="30"/>
    <n v="30"/>
    <n v="30"/>
    <n v="30"/>
    <n v="30"/>
    <n v="30"/>
    <n v="30"/>
    <n v="30"/>
    <n v="30"/>
    <n v="30"/>
    <n v="30"/>
    <n v="30"/>
    <n v="30"/>
    <n v="30"/>
    <n v="30"/>
    <n v="30"/>
    <n v="30"/>
    <n v="30"/>
    <n v="30"/>
    <n v="30"/>
    <n v="30"/>
    <n v="30"/>
    <n v="30"/>
    <n v="30"/>
  </r>
  <r>
    <s v="Sustenance"/>
    <x v="6"/>
    <m/>
    <s v="User queries and Tickets (Prod)"/>
    <s v="ATTEaseLauncher"/>
    <m/>
    <x v="0"/>
    <s v="C, C++"/>
    <s v="MDRG-RR"/>
    <s v="James Radtke"/>
    <s v="Christine Moretti"/>
    <x v="19"/>
    <s v="Ranjit Rai"/>
    <x v="0"/>
    <s v="Ongoing"/>
    <x v="0"/>
    <m/>
    <n v="30"/>
    <n v="30"/>
    <n v="30"/>
    <n v="30"/>
    <n v="30"/>
    <n v="30"/>
    <n v="30"/>
    <n v="30"/>
    <n v="30"/>
    <n v="30"/>
    <n v="30"/>
    <n v="30"/>
    <n v="30"/>
    <n v="30"/>
    <n v="30"/>
    <n v="30"/>
    <n v="30"/>
    <n v="30"/>
    <n v="30"/>
    <n v="30"/>
    <n v="30"/>
    <n v="30"/>
    <n v="30"/>
    <n v="30"/>
    <n v="30"/>
    <n v="30"/>
    <n v="30"/>
    <n v="30"/>
  </r>
  <r>
    <s v="Sustenance"/>
    <x v="6"/>
    <m/>
    <s v="Cloud activities (GI+CRO+VM patching),SSL/Venafi/LGW certs renewal,ASTRA vulnerabilities"/>
    <s v="ICBT"/>
    <m/>
    <x v="0"/>
    <s v="Java"/>
    <s v="MDRG-RR"/>
    <s v="James Radtke"/>
    <s v="Christine Moretti"/>
    <x v="19"/>
    <s v="Ranjit Rai"/>
    <x v="0"/>
    <s v="Ongoing"/>
    <x v="0"/>
    <m/>
    <n v="20"/>
    <n v="20"/>
    <n v="20"/>
    <n v="20"/>
    <n v="20"/>
    <n v="20"/>
    <m/>
    <m/>
    <m/>
    <m/>
    <n v="20"/>
    <n v="20"/>
    <n v="20"/>
    <n v="20"/>
    <n v="150"/>
    <n v="150"/>
    <n v="150"/>
    <n v="150"/>
    <n v="150"/>
    <n v="150"/>
    <n v="150"/>
    <n v="150"/>
    <n v="150"/>
    <n v="150"/>
    <n v="150"/>
    <n v="150"/>
    <n v="150"/>
    <n v="150"/>
  </r>
  <r>
    <s v="Sustenance"/>
    <x v="8"/>
    <m/>
    <s v="AVT vulnerabilities/AVT scan fixes"/>
    <s v="ICBT"/>
    <m/>
    <x v="0"/>
    <s v="Java"/>
    <s v="MDRG-RR"/>
    <s v="James Radtke"/>
    <s v="Christine Moretti"/>
    <x v="19"/>
    <s v="Ranjit Rai"/>
    <x v="0"/>
    <s v="Ongoing"/>
    <x v="0"/>
    <m/>
    <m/>
    <m/>
    <m/>
    <m/>
    <n v="30"/>
    <n v="30"/>
    <n v="30"/>
    <n v="30"/>
    <n v="30"/>
    <n v="30"/>
    <m/>
    <m/>
    <m/>
    <m/>
    <n v="50"/>
    <n v="50"/>
    <n v="50"/>
    <n v="50"/>
    <n v="50"/>
    <n v="50"/>
    <n v="50"/>
    <n v="50"/>
    <n v="50"/>
    <n v="50"/>
    <n v="50"/>
    <n v="50"/>
    <n v="50"/>
    <n v="50"/>
  </r>
  <r>
    <s v="Sustenance"/>
    <x v="2"/>
    <m/>
    <s v="TL-Mgnmt- Narmada"/>
    <s v="iCBT"/>
    <m/>
    <x v="0"/>
    <s v="Java"/>
    <s v="MDRG-RR"/>
    <s v="James Radtke"/>
    <s v="Christine Moretti"/>
    <x v="19"/>
    <s v="Ranjit Rai"/>
    <x v="0"/>
    <s v="Ongoing"/>
    <x v="0"/>
    <m/>
    <m/>
    <m/>
    <m/>
    <m/>
    <m/>
    <m/>
    <m/>
    <m/>
    <m/>
    <m/>
    <n v="116"/>
    <n v="116"/>
    <n v="116"/>
    <n v="116"/>
    <n v="116"/>
    <n v="116"/>
    <n v="86"/>
    <n v="86"/>
    <n v="86"/>
    <n v="86"/>
    <n v="86"/>
    <n v="86"/>
    <n v="86"/>
    <n v="86"/>
    <n v="86"/>
    <n v="86"/>
    <n v="86"/>
    <n v="86"/>
  </r>
  <r>
    <s v="Enhancement"/>
    <x v="0"/>
    <m/>
    <s v="ICBT Azure migration"/>
    <s v="ICBT"/>
    <m/>
    <x v="0"/>
    <s v="Java"/>
    <s v="MDRG-RR"/>
    <s v="James Radtke"/>
    <s v="Christine Moretti"/>
    <x v="19"/>
    <s v="Ranjit Rai"/>
    <x v="9"/>
    <s v="Aug-22"/>
    <x v="0"/>
    <n v="3450"/>
    <n v="480"/>
    <n v="480"/>
    <m/>
    <m/>
    <m/>
    <m/>
    <m/>
    <m/>
    <m/>
    <m/>
    <n v="480"/>
    <n v="480"/>
    <m/>
    <m/>
    <m/>
    <m/>
    <m/>
    <m/>
    <m/>
    <m/>
    <m/>
    <m/>
    <m/>
    <m/>
    <m/>
    <m/>
    <m/>
    <m/>
  </r>
  <r>
    <s v="Sustenance"/>
    <x v="3"/>
    <m/>
    <s v="mechid,Voltage password change activity nprd"/>
    <s v="Dashboard"/>
    <s v="Completed"/>
    <x v="0"/>
    <s v="Java"/>
    <s v="MDRG-RR"/>
    <s v="James Radtke"/>
    <s v="Christine Moretti"/>
    <x v="19"/>
    <s v="Ranjit Rai"/>
    <x v="9"/>
    <s v="Aug-22"/>
    <x v="1"/>
    <n v="160"/>
    <n v="40"/>
    <n v="40"/>
    <n v="40"/>
    <n v="40"/>
    <n v="40"/>
    <n v="40"/>
    <n v="40"/>
    <n v="40"/>
    <n v="40"/>
    <n v="40"/>
    <m/>
    <n v="80"/>
    <n v="80"/>
    <m/>
    <m/>
    <m/>
    <m/>
    <m/>
    <m/>
    <m/>
    <m/>
    <m/>
    <m/>
    <m/>
    <m/>
    <m/>
    <m/>
    <m/>
  </r>
  <r>
    <s v="Sustenance"/>
    <x v="5"/>
    <m/>
    <s v="Data Source and DB link removal"/>
    <s v="Dashboard"/>
    <m/>
    <x v="0"/>
    <s v="Java"/>
    <s v="MDRG-RR"/>
    <s v="James Radtke"/>
    <s v="Christine Moretti"/>
    <x v="19"/>
    <s v="Ranjit Rai"/>
    <x v="5"/>
    <s v="Nov-22"/>
    <x v="0"/>
    <n v="100"/>
    <n v="50"/>
    <n v="50"/>
    <n v="50"/>
    <n v="50"/>
    <n v="50"/>
    <n v="50"/>
    <n v="50"/>
    <n v="50"/>
    <n v="50"/>
    <n v="50"/>
    <m/>
    <m/>
    <m/>
    <m/>
    <n v="50"/>
    <n v="50"/>
    <m/>
    <m/>
    <m/>
    <m/>
    <m/>
    <m/>
    <m/>
    <m/>
    <m/>
    <m/>
    <m/>
    <m/>
  </r>
  <r>
    <s v="Sustenance"/>
    <x v="16"/>
    <m/>
    <s v="Monitoring OS/DB Patching, AVT Scan"/>
    <s v="Dashboard"/>
    <m/>
    <x v="0"/>
    <s v="Java"/>
    <s v="MDRG-RR"/>
    <s v="James Radtke"/>
    <s v="Christine Moretti"/>
    <x v="19"/>
    <s v="Ranjit Rai"/>
    <x v="0"/>
    <s v="Ongoing"/>
    <x v="0"/>
    <m/>
    <n v="50"/>
    <n v="50"/>
    <n v="50"/>
    <n v="50"/>
    <n v="50"/>
    <n v="50"/>
    <n v="50"/>
    <n v="50"/>
    <n v="50"/>
    <n v="50"/>
    <n v="50"/>
    <n v="50"/>
    <n v="50"/>
    <n v="50"/>
    <n v="50"/>
    <n v="50"/>
    <n v="30"/>
    <n v="30"/>
    <n v="30"/>
    <n v="70"/>
    <n v="70"/>
    <n v="70"/>
    <n v="30"/>
    <n v="30"/>
    <n v="30"/>
    <n v="70"/>
    <n v="70"/>
    <n v="70"/>
  </r>
  <r>
    <s v="Sustenance"/>
    <x v="6"/>
    <m/>
    <s v="User queries and Tickets (Prod)"/>
    <s v="Dashboard"/>
    <m/>
    <x v="0"/>
    <s v="Java"/>
    <s v="MDRG-RR"/>
    <s v="James Radtke"/>
    <s v="Christine Moretti"/>
    <x v="19"/>
    <s v="Ranjit Rai"/>
    <x v="0"/>
    <s v="Ongoing"/>
    <x v="0"/>
    <m/>
    <n v="50"/>
    <n v="50"/>
    <n v="50"/>
    <n v="50"/>
    <n v="50"/>
    <n v="50"/>
    <n v="50"/>
    <n v="50"/>
    <n v="50"/>
    <n v="50"/>
    <n v="50"/>
    <n v="50"/>
    <n v="50"/>
    <n v="50"/>
    <n v="50"/>
    <n v="50"/>
    <n v="50"/>
    <n v="50"/>
    <n v="50"/>
    <n v="50"/>
    <n v="50"/>
    <n v="50"/>
    <n v="50"/>
    <n v="50"/>
    <n v="50"/>
    <n v="50"/>
    <n v="50"/>
    <n v="50"/>
  </r>
  <r>
    <s v="Sustenance"/>
    <x v="5"/>
    <m/>
    <s v="Bug fixing (Prod)"/>
    <s v="Dashboard"/>
    <m/>
    <x v="0"/>
    <s v="Java"/>
    <s v="MDRG-RR"/>
    <s v="James Radtke"/>
    <s v="Christine Moretti"/>
    <x v="19"/>
    <s v="Ranjit Rai"/>
    <x v="0"/>
    <s v="Ongoing"/>
    <x v="0"/>
    <m/>
    <n v="150"/>
    <n v="150"/>
    <n v="150"/>
    <n v="150"/>
    <n v="150"/>
    <n v="150"/>
    <n v="150"/>
    <n v="150"/>
    <n v="150"/>
    <n v="150"/>
    <n v="150"/>
    <n v="150"/>
    <n v="150"/>
    <n v="150"/>
    <n v="150"/>
    <n v="150"/>
    <n v="70"/>
    <n v="70"/>
    <n v="70"/>
    <n v="70"/>
    <n v="70"/>
    <n v="70"/>
    <n v="70"/>
    <n v="70"/>
    <n v="70"/>
    <n v="70"/>
    <n v="70"/>
    <n v="70"/>
  </r>
  <r>
    <s v="Sustenance"/>
    <x v="5"/>
    <m/>
    <s v="OS Patching (Prod/NRD)"/>
    <s v="ABPS"/>
    <m/>
    <x v="0"/>
    <s v="Proc C, React JS"/>
    <s v="MDRG-RR"/>
    <s v="James Koernig"/>
    <s v="Christine Moretti"/>
    <x v="19"/>
    <s v="Ranjit Rai"/>
    <x v="0"/>
    <s v="Ongoing"/>
    <x v="0"/>
    <m/>
    <m/>
    <n v="10"/>
    <n v="10"/>
    <m/>
    <m/>
    <m/>
    <m/>
    <m/>
    <m/>
    <m/>
    <n v="50"/>
    <n v="50"/>
    <n v="50"/>
    <n v="50"/>
    <n v="50"/>
    <n v="10"/>
    <n v="0"/>
    <n v="0"/>
    <n v="0"/>
    <n v="30"/>
    <n v="0"/>
    <n v="0"/>
    <n v="30"/>
    <n v="0"/>
    <n v="0"/>
    <n v="30"/>
    <n v="0"/>
    <n v="0"/>
  </r>
  <r>
    <s v="Sustenance"/>
    <x v="1"/>
    <m/>
    <s v="CCTP-Scripting Windows 11 Certification"/>
    <s v="CCTP Scripting"/>
    <s v="Completed"/>
    <x v="0"/>
    <s v="Java"/>
    <s v="MDRG-RR"/>
    <s v="James Radtke"/>
    <s v="Christine Moretti"/>
    <x v="19"/>
    <s v="Ranjit Rai"/>
    <x v="9"/>
    <s v="Aug-22"/>
    <x v="0"/>
    <n v="70"/>
    <m/>
    <m/>
    <m/>
    <m/>
    <m/>
    <m/>
    <m/>
    <m/>
    <m/>
    <m/>
    <m/>
    <n v="70"/>
    <m/>
    <m/>
    <m/>
    <m/>
    <m/>
    <m/>
    <m/>
    <m/>
    <m/>
    <m/>
    <m/>
    <m/>
    <m/>
    <m/>
    <m/>
    <m/>
  </r>
  <r>
    <s v="Sustenance"/>
    <x v="13"/>
    <m/>
    <s v="Mechid password change activity for Datarouter and for voltage  (Prod/NRD)"/>
    <s v="ABPS"/>
    <m/>
    <x v="0"/>
    <s v="Proc C, React JS"/>
    <s v="MDRG-RR"/>
    <s v="James Koernig"/>
    <s v="Christine Moretti"/>
    <x v="19"/>
    <s v="Ranjit Rai"/>
    <x v="0"/>
    <s v="Ongoing"/>
    <x v="0"/>
    <m/>
    <m/>
    <m/>
    <m/>
    <m/>
    <m/>
    <m/>
    <m/>
    <m/>
    <m/>
    <m/>
    <n v="80"/>
    <n v="80"/>
    <n v="80"/>
    <n v="80"/>
    <n v="80"/>
    <n v="10"/>
    <m/>
    <m/>
    <m/>
    <n v="10"/>
    <n v="10"/>
    <n v="10"/>
    <n v="10"/>
    <n v="10"/>
    <n v="10"/>
    <n v="10"/>
    <n v="10"/>
    <n v="10"/>
  </r>
  <r>
    <s v="Sustenance"/>
    <x v="9"/>
    <m/>
    <s v="Key rotation (Prod/NRD)"/>
    <s v="ABPS"/>
    <m/>
    <x v="0"/>
    <s v="Proc C, React JS"/>
    <s v="MDRG-RR"/>
    <s v="James Koernig"/>
    <s v="Christine Moretti"/>
    <x v="19"/>
    <s v="Ranjit Rai"/>
    <x v="0"/>
    <s v="Ongoing"/>
    <x v="0"/>
    <m/>
    <m/>
    <m/>
    <m/>
    <m/>
    <m/>
    <m/>
    <m/>
    <m/>
    <m/>
    <m/>
    <n v="30"/>
    <n v="30"/>
    <n v="30"/>
    <n v="30"/>
    <n v="30"/>
    <n v="30"/>
    <n v="30"/>
    <n v="0"/>
    <n v="0"/>
    <n v="0"/>
    <n v="0"/>
    <n v="0"/>
    <n v="0"/>
    <n v="0"/>
    <n v="0"/>
    <n v="0"/>
    <n v="0"/>
    <n v="0"/>
  </r>
  <r>
    <s v="Sustenance"/>
    <x v="9"/>
    <m/>
    <s v="MQ certificate renewal (Prod)"/>
    <s v="ABPS"/>
    <m/>
    <x v="0"/>
    <s v="Proc C, React JS"/>
    <s v="MDRG-RR"/>
    <s v="James Koernig"/>
    <s v="Christine Moretti"/>
    <x v="19"/>
    <s v="Ranjit Rai"/>
    <x v="8"/>
    <s v="TBD"/>
    <x v="0"/>
    <m/>
    <m/>
    <m/>
    <m/>
    <m/>
    <m/>
    <m/>
    <m/>
    <m/>
    <m/>
    <m/>
    <n v="40"/>
    <n v="40"/>
    <n v="40"/>
    <n v="40"/>
    <n v="40"/>
    <n v="20"/>
    <n v="0"/>
    <n v="0"/>
    <n v="0"/>
    <n v="0"/>
    <n v="0"/>
    <n v="0"/>
    <n v="0"/>
    <n v="0"/>
    <n v="0"/>
    <n v="0"/>
    <n v="0"/>
    <n v="0"/>
  </r>
  <r>
    <s v="Sustenance"/>
    <x v="1"/>
    <m/>
    <s v="WMQ Jar upgradation/removal"/>
    <s v="BOSSSWRCAccess"/>
    <s v="Completed"/>
    <x v="0"/>
    <s v="Java"/>
    <s v="MDRG-RR"/>
    <s v="James Radtke"/>
    <s v="Christine Moretti"/>
    <x v="19"/>
    <s v="Ranjit Rai"/>
    <x v="5"/>
    <s v="Nov-22"/>
    <x v="0"/>
    <n v="360"/>
    <m/>
    <m/>
    <m/>
    <m/>
    <m/>
    <m/>
    <m/>
    <m/>
    <m/>
    <m/>
    <m/>
    <n v="60"/>
    <n v="100"/>
    <n v="100"/>
    <n v="100"/>
    <m/>
    <m/>
    <m/>
    <m/>
    <m/>
    <m/>
    <m/>
    <m/>
    <m/>
    <m/>
    <m/>
    <m/>
    <m/>
  </r>
  <r>
    <s v="Sustenance"/>
    <x v="5"/>
    <m/>
    <s v="Chase Decryption (monthly) (Prod)"/>
    <s v="ABPS"/>
    <m/>
    <x v="0"/>
    <s v="Proc C, React JS"/>
    <s v="MDRG-RR"/>
    <s v="James Koernig"/>
    <s v="Christine Moretti"/>
    <x v="19"/>
    <s v="Ranjit Rai"/>
    <x v="0"/>
    <s v="Ongoing"/>
    <x v="0"/>
    <m/>
    <n v="10"/>
    <n v="10"/>
    <n v="10"/>
    <n v="10"/>
    <m/>
    <m/>
    <m/>
    <m/>
    <m/>
    <m/>
    <n v="10"/>
    <n v="10"/>
    <n v="10"/>
    <n v="10"/>
    <n v="10"/>
    <n v="10"/>
    <n v="0"/>
    <n v="0"/>
    <n v="0"/>
    <n v="0"/>
    <n v="100"/>
    <n v="0"/>
    <n v="0"/>
    <n v="0"/>
    <n v="0"/>
    <n v="0"/>
    <n v="0"/>
    <n v="0"/>
  </r>
  <r>
    <s v="Sustenance"/>
    <x v="5"/>
    <m/>
    <s v="Mid Add/Update (Prod)"/>
    <s v="ABPS"/>
    <m/>
    <x v="0"/>
    <s v="Proc C, React JS"/>
    <s v="MDRG-RR"/>
    <s v="James Koernig"/>
    <s v="Christine Moretti"/>
    <x v="19"/>
    <s v="Ranjit Rai"/>
    <x v="0"/>
    <s v="Ongoing"/>
    <x v="0"/>
    <m/>
    <n v="2"/>
    <n v="2"/>
    <n v="2"/>
    <n v="2"/>
    <m/>
    <m/>
    <m/>
    <m/>
    <m/>
    <m/>
    <n v="8"/>
    <n v="8"/>
    <n v="8"/>
    <n v="8"/>
    <n v="8"/>
    <n v="8"/>
    <n v="8"/>
    <n v="8"/>
    <n v="8"/>
    <n v="8"/>
    <n v="8"/>
    <n v="8"/>
    <n v="8"/>
    <n v="8"/>
    <n v="8"/>
    <n v="8"/>
    <n v="8"/>
    <n v="8"/>
  </r>
  <r>
    <s v="Sustenance"/>
    <x v="6"/>
    <m/>
    <s v="User Queries and Tickets (Prod)"/>
    <s v="ABPS"/>
    <m/>
    <x v="0"/>
    <s v="Proc C, React JS"/>
    <s v="MDRG-RR"/>
    <s v="James Koernig"/>
    <s v="Christine Moretti"/>
    <x v="19"/>
    <s v="Ranjit Rai"/>
    <x v="0"/>
    <s v="Ongoing"/>
    <x v="0"/>
    <m/>
    <m/>
    <m/>
    <m/>
    <m/>
    <m/>
    <m/>
    <m/>
    <m/>
    <m/>
    <m/>
    <n v="20"/>
    <n v="20"/>
    <n v="20"/>
    <n v="20"/>
    <n v="20"/>
    <n v="20"/>
    <n v="20"/>
    <n v="20"/>
    <n v="100"/>
    <n v="100"/>
    <n v="100"/>
    <n v="100"/>
    <n v="100"/>
    <n v="100"/>
    <n v="100"/>
    <n v="100"/>
    <n v="100"/>
    <n v="100"/>
  </r>
  <r>
    <s v="Sustenance"/>
    <x v="5"/>
    <m/>
    <s v="File missing details check enquired by EMAS (Prod)"/>
    <s v="ABPS"/>
    <m/>
    <x v="0"/>
    <s v="Proc C, React JS"/>
    <s v="MDRG-RR"/>
    <s v="James Koernig"/>
    <s v="Christine Moretti"/>
    <x v="19"/>
    <s v="Ranjit Rai"/>
    <x v="0"/>
    <s v="Ongoing"/>
    <x v="0"/>
    <m/>
    <m/>
    <m/>
    <m/>
    <m/>
    <m/>
    <m/>
    <m/>
    <m/>
    <m/>
    <m/>
    <n v="20"/>
    <n v="20"/>
    <n v="20"/>
    <n v="20"/>
    <n v="20"/>
    <n v="20"/>
    <n v="20"/>
    <n v="20"/>
    <n v="20"/>
    <n v="20"/>
    <n v="20"/>
    <n v="20"/>
    <n v="20"/>
    <n v="20"/>
    <n v="20"/>
    <n v="20"/>
    <n v="20"/>
    <n v="20"/>
  </r>
  <r>
    <s v="Sustenance"/>
    <x v="5"/>
    <m/>
    <s v="DFR Split issue (Prod)"/>
    <s v="ABPS"/>
    <m/>
    <x v="0"/>
    <s v="Proc C, React JS"/>
    <s v="MDRG-RR"/>
    <s v="James Koernig"/>
    <s v="Christine Moretti"/>
    <x v="19"/>
    <s v="Ranjit Rai"/>
    <x v="0"/>
    <s v="Ongoing"/>
    <x v="0"/>
    <m/>
    <m/>
    <m/>
    <m/>
    <m/>
    <m/>
    <m/>
    <m/>
    <m/>
    <m/>
    <m/>
    <n v="8"/>
    <n v="8"/>
    <n v="8"/>
    <n v="8"/>
    <n v="8"/>
    <n v="2"/>
    <n v="2"/>
    <n v="2"/>
    <n v="2"/>
    <n v="2"/>
    <n v="2"/>
    <n v="2"/>
    <n v="2"/>
    <n v="2"/>
    <n v="2"/>
    <n v="2"/>
    <n v="2"/>
    <n v="2"/>
  </r>
  <r>
    <s v="Sustenance"/>
    <x v="5"/>
    <m/>
    <s v="Chase file release (Prod)"/>
    <s v="ABPS"/>
    <m/>
    <x v="0"/>
    <s v="Proc C, React JS"/>
    <s v="MDRG-RR"/>
    <s v="James Koernig"/>
    <s v="Christine Moretti"/>
    <x v="19"/>
    <s v="Ranjit Rai"/>
    <x v="0"/>
    <s v="Ongoing"/>
    <x v="0"/>
    <m/>
    <m/>
    <m/>
    <m/>
    <m/>
    <m/>
    <m/>
    <m/>
    <m/>
    <m/>
    <m/>
    <n v="4"/>
    <n v="4"/>
    <n v="4"/>
    <n v="4"/>
    <n v="4"/>
    <n v="4"/>
    <n v="4"/>
    <n v="4"/>
    <n v="4"/>
    <n v="4"/>
    <n v="4"/>
    <n v="4"/>
    <n v="4"/>
    <n v="4"/>
    <n v="4"/>
    <n v="4"/>
    <n v="4"/>
    <n v="4"/>
  </r>
  <r>
    <s v="Sustenance"/>
    <x v="5"/>
    <m/>
    <s v="CopyBMDS Process (Prod)"/>
    <s v="ABPS"/>
    <m/>
    <x v="0"/>
    <s v="Proc C, React JS"/>
    <s v="MDRG-RR"/>
    <s v="James Koernig"/>
    <s v="Christine Moretti"/>
    <x v="19"/>
    <s v="Ranjit Rai"/>
    <x v="0"/>
    <s v="Ongoing"/>
    <x v="0"/>
    <m/>
    <m/>
    <m/>
    <m/>
    <m/>
    <m/>
    <m/>
    <m/>
    <m/>
    <m/>
    <m/>
    <n v="4"/>
    <n v="4"/>
    <n v="4"/>
    <n v="4"/>
    <n v="4"/>
    <n v="4"/>
    <n v="4"/>
    <n v="4"/>
    <n v="4"/>
    <n v="4"/>
    <n v="4"/>
    <n v="4"/>
    <n v="4"/>
    <n v="4"/>
    <n v="4"/>
    <n v="4"/>
    <n v="4"/>
    <n v="4"/>
  </r>
  <r>
    <s v="Sustenance"/>
    <x v="5"/>
    <m/>
    <s v="E012N missing file  (Prod)"/>
    <s v="ABPS"/>
    <m/>
    <x v="0"/>
    <s v="Proc C, React JS"/>
    <s v="MDRG-RR"/>
    <s v="James Koernig"/>
    <s v="Christine Moretti"/>
    <x v="19"/>
    <s v="Ranjit Rai"/>
    <x v="0"/>
    <s v="Ongoing"/>
    <x v="0"/>
    <m/>
    <m/>
    <m/>
    <m/>
    <m/>
    <m/>
    <m/>
    <m/>
    <m/>
    <m/>
    <m/>
    <n v="4"/>
    <n v="4"/>
    <n v="4"/>
    <n v="4"/>
    <n v="4"/>
    <n v="4"/>
    <n v="4"/>
    <n v="4"/>
    <n v="4"/>
    <n v="4"/>
    <n v="4"/>
    <n v="4"/>
    <n v="4"/>
    <n v="4"/>
    <n v="4"/>
    <n v="4"/>
    <n v="4"/>
    <n v="4"/>
  </r>
  <r>
    <s v="Sustenance"/>
    <x v="5"/>
    <m/>
    <s v="Prepaid refund activity (Ad hoc) (Prod)"/>
    <s v="ABPS"/>
    <m/>
    <x v="0"/>
    <s v="Proc C, React JS"/>
    <s v="MDRG-RR"/>
    <s v="James Koernig"/>
    <s v="Christine Moretti"/>
    <x v="19"/>
    <s v="Ranjit Rai"/>
    <x v="0"/>
    <s v="Ongoing"/>
    <x v="0"/>
    <m/>
    <m/>
    <m/>
    <m/>
    <m/>
    <m/>
    <m/>
    <m/>
    <m/>
    <m/>
    <m/>
    <n v="4"/>
    <n v="4"/>
    <n v="4"/>
    <n v="4"/>
    <n v="4"/>
    <n v="4"/>
    <n v="4"/>
    <n v="4"/>
    <n v="4"/>
    <n v="4"/>
    <n v="4"/>
    <n v="4"/>
    <n v="4"/>
    <n v="4"/>
    <n v="4"/>
    <n v="4"/>
    <n v="4"/>
    <n v="4"/>
  </r>
  <r>
    <s v="Sustenance"/>
    <x v="5"/>
    <m/>
    <s v="Prepaid Customer charge investigation (Adhoc) (Prod)"/>
    <s v="ABPS"/>
    <m/>
    <x v="0"/>
    <s v="Proc C, React JS"/>
    <s v="MDRG-RR"/>
    <s v="James Koernig"/>
    <s v="Christine Moretti"/>
    <x v="19"/>
    <s v="Ranjit Rai"/>
    <x v="0"/>
    <s v="Ongoing"/>
    <x v="0"/>
    <m/>
    <m/>
    <m/>
    <m/>
    <m/>
    <m/>
    <m/>
    <m/>
    <m/>
    <m/>
    <m/>
    <n v="4"/>
    <n v="4"/>
    <n v="4"/>
    <n v="4"/>
    <n v="4"/>
    <n v="4"/>
    <n v="4"/>
    <n v="4"/>
    <n v="4"/>
    <n v="4"/>
    <n v="4"/>
    <n v="4"/>
    <n v="4"/>
    <n v="4"/>
    <n v="4"/>
    <n v="4"/>
    <n v="4"/>
    <n v="4"/>
  </r>
  <r>
    <s v="Sustenance"/>
    <x v="5"/>
    <m/>
    <s v="Sequence Number( Adhoc)"/>
    <s v="ABPS"/>
    <m/>
    <x v="0"/>
    <s v="Proc C, React JS"/>
    <s v="MDRG-RR"/>
    <s v="James Koernig"/>
    <s v="Christine Moretti"/>
    <x v="19"/>
    <s v="Ranjit Rai"/>
    <x v="0"/>
    <s v="Ongoing"/>
    <x v="0"/>
    <m/>
    <m/>
    <m/>
    <m/>
    <m/>
    <m/>
    <m/>
    <m/>
    <m/>
    <m/>
    <m/>
    <n v="4"/>
    <n v="4"/>
    <n v="4"/>
    <n v="4"/>
    <n v="4"/>
    <n v="4"/>
    <n v="4"/>
    <n v="4"/>
    <n v="4"/>
    <n v="4"/>
    <n v="4"/>
    <n v="4"/>
    <n v="4"/>
    <n v="4"/>
    <n v="4"/>
    <n v="4"/>
    <n v="4"/>
    <n v="4"/>
  </r>
  <r>
    <s v="Sustenance"/>
    <x v="5"/>
    <m/>
    <s v="TCP error for CPS (Prod)"/>
    <s v="ABPS"/>
    <m/>
    <x v="0"/>
    <s v="Proc C, React JS"/>
    <s v="MDRG-RR"/>
    <s v="James Koernig"/>
    <s v="Christine Moretti"/>
    <x v="19"/>
    <s v="Ranjit Rai"/>
    <x v="0"/>
    <s v="Ongoing"/>
    <x v="0"/>
    <m/>
    <m/>
    <m/>
    <m/>
    <m/>
    <m/>
    <m/>
    <m/>
    <m/>
    <m/>
    <m/>
    <n v="4"/>
    <n v="4"/>
    <n v="4"/>
    <n v="4"/>
    <n v="4"/>
    <n v="4"/>
    <n v="4"/>
    <n v="4"/>
    <n v="4"/>
    <n v="4"/>
    <n v="4"/>
    <n v="4"/>
    <n v="4"/>
    <n v="4"/>
    <n v="4"/>
    <n v="4"/>
    <n v="4"/>
    <n v="4"/>
  </r>
  <r>
    <s v="Enhancement"/>
    <x v="0"/>
    <m/>
    <s v="EMBUS Retirement"/>
    <s v="Dashboard"/>
    <s v="Completed"/>
    <x v="0"/>
    <s v="Java"/>
    <s v="MDRG-RR"/>
    <s v="James Radtke"/>
    <s v="Christine Moretti"/>
    <x v="19"/>
    <s v="Ranjit Rai"/>
    <x v="4"/>
    <s v="Jul-22"/>
    <x v="0"/>
    <n v="750"/>
    <n v="300"/>
    <n v="300"/>
    <n v="150"/>
    <m/>
    <m/>
    <m/>
    <m/>
    <m/>
    <m/>
    <m/>
    <n v="300"/>
    <n v="300"/>
    <n v="150"/>
    <m/>
    <m/>
    <m/>
    <m/>
    <m/>
    <m/>
    <m/>
    <m/>
    <m/>
    <m/>
    <m/>
    <m/>
    <m/>
    <m/>
    <m/>
  </r>
  <r>
    <s v="Enhancement"/>
    <x v="0"/>
    <m/>
    <s v="BIS Apps: Migration CORBA to REST call "/>
    <s v="Dashboard"/>
    <s v="Completed"/>
    <x v="0"/>
    <s v="Java"/>
    <s v="MDRG-RR"/>
    <s v="James Radtke"/>
    <s v="Christine Moretti"/>
    <x v="19"/>
    <s v="Ranjit Rai"/>
    <x v="17"/>
    <s v="Mar-23"/>
    <x v="0"/>
    <n v="1780"/>
    <n v="600"/>
    <n v="600"/>
    <n v="600"/>
    <n v="600"/>
    <n v="600"/>
    <m/>
    <m/>
    <m/>
    <m/>
    <m/>
    <m/>
    <m/>
    <n v="600"/>
    <n v="600"/>
    <n v="100"/>
    <n v="300"/>
    <n v="80"/>
    <n v="100"/>
    <m/>
    <m/>
    <m/>
    <m/>
    <m/>
    <m/>
    <m/>
    <m/>
    <m/>
    <m/>
  </r>
  <r>
    <s v="Sustenance"/>
    <x v="1"/>
    <m/>
    <s v="Dashboard Windows 11 Certification"/>
    <s v="Dashboard"/>
    <m/>
    <x v="0"/>
    <s v="Java"/>
    <s v="MDRG-RR"/>
    <s v="James Radtke"/>
    <s v="Christine Moretti"/>
    <x v="19"/>
    <s v="Ranjit Rai"/>
    <x v="9"/>
    <s v="Aug-22"/>
    <x v="0"/>
    <n v="70"/>
    <m/>
    <m/>
    <m/>
    <m/>
    <m/>
    <m/>
    <m/>
    <m/>
    <m/>
    <m/>
    <m/>
    <n v="70"/>
    <m/>
    <m/>
    <m/>
    <m/>
    <m/>
    <m/>
    <m/>
    <m/>
    <m/>
    <m/>
    <m/>
    <m/>
    <m/>
    <m/>
    <m/>
    <m/>
  </r>
  <r>
    <s v="Sustenance"/>
    <x v="1"/>
    <m/>
    <s v="CIMBIS  retirement"/>
    <s v="Dashboard"/>
    <m/>
    <x v="0"/>
    <s v="Java"/>
    <s v="MDRG-RR"/>
    <s v="James Radtke"/>
    <s v="Christine Moretti"/>
    <x v="19"/>
    <s v="Ranjit Rai"/>
    <x v="13"/>
    <s v="Jan-23"/>
    <x v="0"/>
    <n v="200"/>
    <m/>
    <m/>
    <m/>
    <m/>
    <m/>
    <m/>
    <m/>
    <m/>
    <m/>
    <m/>
    <m/>
    <m/>
    <m/>
    <m/>
    <m/>
    <n v="100"/>
    <n v="100"/>
    <m/>
    <m/>
    <m/>
    <m/>
    <m/>
    <m/>
    <m/>
    <m/>
    <m/>
    <m/>
    <m/>
  </r>
  <r>
    <s v="Sustenance"/>
    <x v="1"/>
    <m/>
    <s v="Inadequate Account Lockout after 5 Attempts"/>
    <s v="Dashboard"/>
    <m/>
    <x v="0"/>
    <s v="Java"/>
    <s v="MDRG-RR"/>
    <s v="James Radtke"/>
    <s v="Christine Moretti"/>
    <x v="19"/>
    <s v="Ranjit Rai"/>
    <x v="13"/>
    <s v="Jan-23"/>
    <x v="0"/>
    <n v="600"/>
    <m/>
    <m/>
    <m/>
    <m/>
    <m/>
    <m/>
    <m/>
    <m/>
    <m/>
    <m/>
    <m/>
    <m/>
    <n v="100"/>
    <n v="200"/>
    <n v="300"/>
    <m/>
    <m/>
    <m/>
    <m/>
    <m/>
    <m/>
    <m/>
    <m/>
    <m/>
    <m/>
    <m/>
    <m/>
    <m/>
  </r>
  <r>
    <s v="Sustenance"/>
    <x v="3"/>
    <m/>
    <s v="Prod Database and Database OS Patching"/>
    <s v="Dashboard"/>
    <m/>
    <x v="0"/>
    <s v="Java"/>
    <s v="MDRG-RR"/>
    <s v="James Radtke"/>
    <s v="Christine Moretti"/>
    <x v="19"/>
    <s v="Ranjit Rai"/>
    <x v="17"/>
    <s v="Mar-23"/>
    <x v="0"/>
    <n v="160"/>
    <m/>
    <m/>
    <m/>
    <m/>
    <m/>
    <m/>
    <m/>
    <m/>
    <m/>
    <m/>
    <m/>
    <n v="80"/>
    <n v="80"/>
    <m/>
    <m/>
    <m/>
    <m/>
    <m/>
    <m/>
    <m/>
    <m/>
    <m/>
    <m/>
    <m/>
    <m/>
    <m/>
    <m/>
    <m/>
  </r>
  <r>
    <s v="Sustenance"/>
    <x v="3"/>
    <m/>
    <s v="Prod Database Password Change Activity"/>
    <s v="Dashboard"/>
    <m/>
    <x v="0"/>
    <s v="Java"/>
    <s v="MDRG-RR"/>
    <s v="James Radtke"/>
    <s v="Christine Moretti"/>
    <x v="19"/>
    <s v="Ranjit Rai"/>
    <x v="6"/>
    <s v="Sep-22"/>
    <x v="0"/>
    <n v="160"/>
    <m/>
    <m/>
    <m/>
    <m/>
    <m/>
    <m/>
    <m/>
    <m/>
    <m/>
    <m/>
    <m/>
    <m/>
    <n v="80"/>
    <n v="80"/>
    <m/>
    <m/>
    <m/>
    <m/>
    <m/>
    <m/>
    <m/>
    <m/>
    <m/>
    <m/>
    <m/>
    <m/>
    <m/>
    <m/>
  </r>
  <r>
    <s v="Sustenance"/>
    <x v="3"/>
    <m/>
    <s v="Launch Ease West and SW from Dashboard GUI"/>
    <s v="Dashboard"/>
    <m/>
    <x v="0"/>
    <s v="Java"/>
    <s v="MDRG-RR"/>
    <s v="James Radtke"/>
    <s v="Christine Moretti"/>
    <x v="19"/>
    <s v="Ranjit Rai"/>
    <x v="1"/>
    <s v="Dec-22"/>
    <x v="0"/>
    <n v="250"/>
    <m/>
    <m/>
    <m/>
    <m/>
    <m/>
    <m/>
    <m/>
    <m/>
    <m/>
    <m/>
    <m/>
    <m/>
    <m/>
    <m/>
    <n v="100"/>
    <n v="150"/>
    <m/>
    <m/>
    <m/>
    <m/>
    <m/>
    <m/>
    <m/>
    <m/>
    <m/>
    <m/>
    <m/>
    <m/>
  </r>
  <r>
    <s v="Sustenance"/>
    <x v="3"/>
    <m/>
    <s v="User should see login screen if navigating to direct URL"/>
    <s v="Dashboard"/>
    <m/>
    <x v="0"/>
    <s v="Java"/>
    <s v="MDRG-RR"/>
    <s v="James Radtke"/>
    <s v="Christine Moretti"/>
    <x v="19"/>
    <s v="Ranjit Rai"/>
    <x v="8"/>
    <s v="TBD"/>
    <x v="1"/>
    <n v="250"/>
    <m/>
    <m/>
    <m/>
    <m/>
    <m/>
    <m/>
    <m/>
    <m/>
    <m/>
    <m/>
    <m/>
    <m/>
    <m/>
    <n v="100"/>
    <n v="50"/>
    <n v="100"/>
    <m/>
    <m/>
    <m/>
    <m/>
    <m/>
    <m/>
    <m/>
    <m/>
    <m/>
    <m/>
    <m/>
    <m/>
  </r>
  <r>
    <s v="Enhancement"/>
    <x v="0"/>
    <m/>
    <s v="SecMod ABPS Informix Migration and Rewrite"/>
    <s v="ABPS"/>
    <m/>
    <x v="0"/>
    <s v="Proc C, React JS"/>
    <s v="MDRG-RR"/>
    <s v="James Koernig"/>
    <s v="Christine Moretti"/>
    <x v="19"/>
    <s v="Ranjit Rai"/>
    <x v="9"/>
    <s v="Aug-22"/>
    <x v="0"/>
    <n v="30"/>
    <n v="1000"/>
    <n v="1000"/>
    <n v="1000"/>
    <n v="1000"/>
    <m/>
    <m/>
    <m/>
    <m/>
    <m/>
    <m/>
    <n v="10"/>
    <n v="10"/>
    <n v="10"/>
    <n v="10"/>
    <m/>
    <m/>
    <m/>
    <m/>
    <m/>
    <m/>
    <m/>
    <m/>
    <m/>
    <m/>
    <m/>
    <m/>
    <m/>
    <m/>
  </r>
  <r>
    <s v="Enhancement"/>
    <x v="0"/>
    <m/>
    <s v="CPS MQ migration"/>
    <s v="ABPS"/>
    <s v="On Track"/>
    <x v="0"/>
    <s v="Proc C, React JS"/>
    <s v="MDRG-RR"/>
    <s v="James Koernig"/>
    <s v="Christine Moretti"/>
    <x v="19"/>
    <s v="Ranjit Rai"/>
    <x v="17"/>
    <s v="Mar-23"/>
    <x v="0"/>
    <n v="1500"/>
    <m/>
    <m/>
    <m/>
    <m/>
    <m/>
    <m/>
    <m/>
    <m/>
    <m/>
    <m/>
    <m/>
    <m/>
    <m/>
    <m/>
    <m/>
    <m/>
    <n v="300"/>
    <n v="400"/>
    <n v="400"/>
    <n v="400"/>
    <m/>
    <m/>
    <m/>
    <m/>
    <m/>
    <m/>
    <m/>
    <m/>
  </r>
  <r>
    <s v="Enhancement"/>
    <x v="0"/>
    <m/>
    <s v="ABPS - PI 1-Billing SaaS Globys1"/>
    <s v="ABPS"/>
    <m/>
    <x v="0"/>
    <s v="Proc C, React JS"/>
    <s v="MDRG-RR"/>
    <s v="James Koernig"/>
    <s v="Christine Moretti"/>
    <x v="19"/>
    <s v="Ranjit Rai"/>
    <x v="8"/>
    <s v="TBD"/>
    <x v="1"/>
    <n v="900"/>
    <n v="10"/>
    <n v="10"/>
    <n v="100"/>
    <n v="100"/>
    <m/>
    <m/>
    <m/>
    <m/>
    <m/>
    <m/>
    <n v="1"/>
    <n v="1"/>
    <n v="1"/>
    <n v="1"/>
    <m/>
    <m/>
    <m/>
    <m/>
    <m/>
    <m/>
    <m/>
    <m/>
    <m/>
    <m/>
    <m/>
    <m/>
    <m/>
    <m/>
  </r>
  <r>
    <s v="EMAS-Sustenance"/>
    <x v="17"/>
    <m/>
    <s v="EMAS - App Support"/>
    <s v="EMAS App Support"/>
    <m/>
    <x v="3"/>
    <s v="Ops"/>
    <s v="EMAS App Support"/>
    <s v="Om Bansal"/>
    <s v="Jonie Greenwood"/>
    <x v="20"/>
    <s v="Ranjit Rai"/>
    <x v="0"/>
    <s v="Ongoing"/>
    <x v="0"/>
    <m/>
    <m/>
    <m/>
    <m/>
    <m/>
    <m/>
    <m/>
    <m/>
    <m/>
    <m/>
    <m/>
    <n v="1344"/>
    <n v="1344"/>
    <n v="1344"/>
    <n v="1344"/>
    <n v="1152"/>
    <n v="852"/>
    <n v="852"/>
    <n v="852"/>
    <n v="852"/>
    <n v="852"/>
    <n v="852"/>
    <n v="852"/>
    <n v="852"/>
    <n v="852"/>
    <n v="852"/>
    <n v="852"/>
    <n v="852"/>
    <n v="852"/>
  </r>
  <r>
    <s v="EMAS-Sustenance"/>
    <x v="17"/>
    <m/>
    <s v="EMAS - Cloud"/>
    <s v="EMAS Cloud"/>
    <m/>
    <x v="3"/>
    <s v="Ops"/>
    <s v="EMAS Cloud"/>
    <s v="Om Bansal"/>
    <s v="Jonie Greenwood"/>
    <x v="20"/>
    <s v="Ranjit Rai"/>
    <x v="0"/>
    <s v="Ongoing"/>
    <x v="0"/>
    <m/>
    <m/>
    <m/>
    <m/>
    <m/>
    <m/>
    <m/>
    <m/>
    <m/>
    <m/>
    <m/>
    <n v="1536"/>
    <n v="1536"/>
    <n v="1536"/>
    <n v="1536"/>
    <n v="1344"/>
    <n v="1344"/>
    <n v="1172"/>
    <n v="1172"/>
    <n v="1172"/>
    <n v="1172"/>
    <n v="1172"/>
    <n v="1172"/>
    <n v="1172"/>
    <n v="1172"/>
    <n v="1172"/>
    <n v="1172"/>
    <n v="1172"/>
    <n v="1172"/>
  </r>
  <r>
    <s v="HD-Jade-Sustenance"/>
    <x v="18"/>
    <m/>
    <s v="HD-Jade"/>
    <s v="HD-Jade"/>
    <m/>
    <x v="3"/>
    <s v="Ops"/>
    <s v="HD-Jade"/>
    <s v="Om Bansal"/>
    <s v="Jonie Greenwood"/>
    <x v="20"/>
    <s v="Ranjit Rai"/>
    <x v="0"/>
    <s v="Ongoing"/>
    <x v="0"/>
    <m/>
    <m/>
    <m/>
    <m/>
    <m/>
    <m/>
    <m/>
    <m/>
    <m/>
    <m/>
    <m/>
    <m/>
    <m/>
    <m/>
    <m/>
    <m/>
    <m/>
    <n v="1548"/>
    <n v="1548"/>
    <n v="1548"/>
    <n v="1548"/>
    <n v="1548"/>
    <n v="1548"/>
    <n v="1548"/>
    <n v="1548"/>
    <n v="1548"/>
    <n v="1548"/>
    <n v="1548"/>
    <n v="1548"/>
  </r>
  <r>
    <s v="Jewel-Jade-Sustenance"/>
    <x v="19"/>
    <m/>
    <s v="Jewel-Jade"/>
    <s v="Jewel-Jade"/>
    <m/>
    <x v="3"/>
    <s v="Ops"/>
    <s v="Jewel-Jade"/>
    <s v="Om Bansal"/>
    <s v="Jonie Greenwood"/>
    <x v="20"/>
    <s v="Ranjit Rai"/>
    <x v="0"/>
    <s v="Ongoing"/>
    <x v="0"/>
    <m/>
    <m/>
    <m/>
    <m/>
    <m/>
    <m/>
    <m/>
    <m/>
    <m/>
    <m/>
    <m/>
    <m/>
    <m/>
    <m/>
    <m/>
    <m/>
    <m/>
    <n v="344"/>
    <n v="344"/>
    <n v="344"/>
    <n v="344"/>
    <n v="344"/>
    <n v="344"/>
    <n v="344"/>
    <n v="344"/>
    <n v="344"/>
    <n v="344"/>
    <n v="344"/>
    <n v="344"/>
  </r>
  <r>
    <s v="Enhancement"/>
    <x v="0"/>
    <m/>
    <s v="497825 - BDS Mainframe Modernization "/>
    <s v="ADJUST"/>
    <m/>
    <x v="1"/>
    <s v="Cobol, DB2"/>
    <s v="JW"/>
    <s v="Ruben Rodriguez "/>
    <s v="Muawiah Qaimari"/>
    <x v="5"/>
    <s v="Tarun Raghuwanshi"/>
    <x v="4"/>
    <s v="Jul-22"/>
    <x v="0"/>
    <n v="60"/>
    <m/>
    <m/>
    <m/>
    <m/>
    <m/>
    <m/>
    <m/>
    <m/>
    <m/>
    <n v="20"/>
    <m/>
    <m/>
    <m/>
    <m/>
    <m/>
    <m/>
    <m/>
    <m/>
    <m/>
    <m/>
    <m/>
    <m/>
    <m/>
    <m/>
    <m/>
    <m/>
    <m/>
    <m/>
  </r>
  <r>
    <s v="Enhancement"/>
    <x v="0"/>
    <m/>
    <s v="409937 - Add CAC to UUT in Telco West Biller CR230335"/>
    <s v="ADJUST"/>
    <m/>
    <x v="1"/>
    <s v="Cobol, DB2"/>
    <s v="JW"/>
    <s v="Ruben Rodriguez "/>
    <s v="Muawiah Qaimari"/>
    <x v="5"/>
    <s v="Tarun Raghuwanshi"/>
    <x v="5"/>
    <s v="Nov-22"/>
    <x v="0"/>
    <n v="250"/>
    <m/>
    <m/>
    <m/>
    <m/>
    <m/>
    <m/>
    <m/>
    <m/>
    <m/>
    <n v="50"/>
    <n v="50"/>
    <n v="60"/>
    <n v="50"/>
    <n v="20"/>
    <n v="20"/>
    <m/>
    <m/>
    <m/>
    <m/>
    <m/>
    <m/>
    <m/>
    <m/>
    <m/>
    <m/>
    <m/>
    <m/>
    <m/>
  </r>
  <r>
    <s v="Enhancement"/>
    <x v="0"/>
    <m/>
    <s v="409937(a) - Add CAC to UUT in Telco West Biller"/>
    <s v="AIM"/>
    <m/>
    <x v="1"/>
    <s v="Cobol, DB2"/>
    <s v="JW"/>
    <s v="Ruben Rodriguez "/>
    <s v="Muawiah Qaimari"/>
    <x v="5"/>
    <s v="Tarun Raghuwanshi"/>
    <x v="5"/>
    <s v="Nov-22"/>
    <x v="0"/>
    <n v="225"/>
    <m/>
    <m/>
    <m/>
    <m/>
    <m/>
    <m/>
    <m/>
    <m/>
    <m/>
    <n v="50"/>
    <n v="50"/>
    <n v="50"/>
    <n v="25"/>
    <n v="25"/>
    <n v="25"/>
    <m/>
    <m/>
    <m/>
    <m/>
    <m/>
    <m/>
    <m/>
    <m/>
    <m/>
    <m/>
    <m/>
    <m/>
    <m/>
  </r>
  <r>
    <s v="Enhancement"/>
    <x v="0"/>
    <m/>
    <s v="497825 - BDS Mainframe Modernization "/>
    <s v="C/CA"/>
    <m/>
    <x v="1"/>
    <s v="Cobol, DB2"/>
    <s v="JW"/>
    <s v="Ruben Rodriguez "/>
    <s v="Muawiah Qaimari"/>
    <x v="5"/>
    <s v="Tarun Raghuwanshi"/>
    <x v="4"/>
    <s v="Jul-22"/>
    <x v="0"/>
    <n v="20"/>
    <m/>
    <m/>
    <m/>
    <m/>
    <m/>
    <m/>
    <m/>
    <m/>
    <m/>
    <n v="20"/>
    <m/>
    <m/>
    <m/>
    <m/>
    <m/>
    <m/>
    <m/>
    <m/>
    <m/>
    <m/>
    <m/>
    <m/>
    <m/>
    <m/>
    <m/>
    <m/>
    <m/>
    <m/>
  </r>
  <r>
    <s v="Enhancement"/>
    <x v="0"/>
    <m/>
    <s v="497825 - BDS Mainframe Modernization "/>
    <s v="DT"/>
    <m/>
    <x v="1"/>
    <s v="Cobol, DB2"/>
    <s v="JW"/>
    <s v="Ruben Rodriguez "/>
    <s v="Muawiah Qaimari"/>
    <x v="5"/>
    <s v="Tarun Raghuwanshi"/>
    <x v="4"/>
    <s v="Jul-22"/>
    <x v="0"/>
    <n v="20"/>
    <m/>
    <m/>
    <m/>
    <m/>
    <m/>
    <m/>
    <m/>
    <m/>
    <m/>
    <n v="20"/>
    <m/>
    <m/>
    <m/>
    <m/>
    <m/>
    <m/>
    <m/>
    <m/>
    <m/>
    <m/>
    <m/>
    <m/>
    <m/>
    <m/>
    <m/>
    <m/>
    <m/>
    <m/>
  </r>
  <r>
    <s v="Enhancement"/>
    <x v="0"/>
    <m/>
    <s v="497825 - BDS Mainframe Modernization "/>
    <s v="ADJUST"/>
    <m/>
    <x v="1"/>
    <s v="Cobol, DB2"/>
    <s v="JW"/>
    <s v="Ruben Rodriguez "/>
    <s v="Muawiah Qaimari"/>
    <x v="5"/>
    <s v="Tarun Raghuwanshi"/>
    <x v="4"/>
    <s v="Jul-22"/>
    <x v="0"/>
    <n v="20"/>
    <m/>
    <m/>
    <m/>
    <m/>
    <m/>
    <m/>
    <m/>
    <m/>
    <m/>
    <n v="20"/>
    <m/>
    <m/>
    <m/>
    <m/>
    <m/>
    <m/>
    <m/>
    <m/>
    <m/>
    <m/>
    <m/>
    <m/>
    <m/>
    <m/>
    <m/>
    <m/>
    <m/>
    <m/>
  </r>
  <r>
    <s v="Enhancement"/>
    <x v="0"/>
    <m/>
    <s v="497825 - BDS Mainframe Modernization "/>
    <s v="AIM"/>
    <m/>
    <x v="1"/>
    <s v="Cobol, DB2"/>
    <s v="JW"/>
    <s v="Ruben Rodriguez "/>
    <s v="Muawiah Qaimari"/>
    <x v="5"/>
    <s v="Tarun Raghuwanshi"/>
    <x v="4"/>
    <s v="Jul-22"/>
    <x v="0"/>
    <n v="20"/>
    <m/>
    <m/>
    <m/>
    <m/>
    <m/>
    <m/>
    <m/>
    <m/>
    <m/>
    <n v="20"/>
    <m/>
    <m/>
    <m/>
    <m/>
    <m/>
    <m/>
    <m/>
    <m/>
    <m/>
    <m/>
    <m/>
    <m/>
    <m/>
    <m/>
    <m/>
    <m/>
    <m/>
    <m/>
  </r>
  <r>
    <s v="Enhancement"/>
    <x v="0"/>
    <m/>
    <s v="497825 - BDS Mainframe Modernization "/>
    <s v="EBMIS"/>
    <m/>
    <x v="0"/>
    <s v="Java"/>
    <s v="MDRG-RR"/>
    <s v="Ruben Rodriguez "/>
    <s v="Muawiah Qaimari"/>
    <x v="19"/>
    <s v="Ranjit Rai"/>
    <x v="4"/>
    <s v="Jul-22"/>
    <x v="0"/>
    <n v="20"/>
    <m/>
    <m/>
    <m/>
    <m/>
    <m/>
    <m/>
    <m/>
    <m/>
    <m/>
    <n v="20"/>
    <m/>
    <m/>
    <m/>
    <m/>
    <m/>
    <m/>
    <m/>
    <m/>
    <m/>
    <m/>
    <m/>
    <m/>
    <m/>
    <m/>
    <m/>
    <m/>
    <m/>
    <m/>
  </r>
  <r>
    <s v="Enhancement"/>
    <x v="0"/>
    <m/>
    <s v="497343 - Replace Everest CX0447"/>
    <s v="UPSE-SWBT/PB"/>
    <m/>
    <x v="0"/>
    <s v="Proc C"/>
    <s v="JW"/>
    <s v="Ruben Rodriguez "/>
    <s v="Muawiah Qaimari"/>
    <x v="5"/>
    <s v="Tarun Raghuwanshi"/>
    <x v="6"/>
    <s v="Sep-22"/>
    <x v="1"/>
    <n v="186"/>
    <m/>
    <m/>
    <m/>
    <m/>
    <m/>
    <m/>
    <m/>
    <m/>
    <m/>
    <n v="40"/>
    <n v="40"/>
    <n v="40"/>
    <n v="40"/>
    <m/>
    <m/>
    <m/>
    <m/>
    <m/>
    <m/>
    <m/>
    <m/>
    <m/>
    <m/>
    <m/>
    <m/>
    <m/>
    <m/>
    <m/>
  </r>
  <r>
    <s v="Enhancement"/>
    <x v="0"/>
    <m/>
    <s v="504037 - AMPD Azure Migration"/>
    <s v="DT"/>
    <m/>
    <x v="1"/>
    <s v="Cobol, DB2"/>
    <s v="JW"/>
    <s v="Ruben Rodriguez "/>
    <s v="Muawiah Qaimari"/>
    <x v="5"/>
    <s v="Tarun Raghuwanshi"/>
    <x v="9"/>
    <s v="Aug-22"/>
    <x v="0"/>
    <n v="70"/>
    <m/>
    <m/>
    <m/>
    <m/>
    <m/>
    <m/>
    <m/>
    <m/>
    <n v="20"/>
    <n v="40"/>
    <n v="10"/>
    <m/>
    <m/>
    <m/>
    <m/>
    <m/>
    <m/>
    <m/>
    <m/>
    <m/>
    <m/>
    <m/>
    <m/>
    <m/>
    <m/>
    <m/>
    <m/>
    <m/>
  </r>
  <r>
    <s v="Enhancement"/>
    <x v="0"/>
    <n v="4"/>
    <s v="Legacy Blocking Phase- 2"/>
    <s v="EASE - SW"/>
    <s v="Completed"/>
    <x v="1"/>
    <s v="Tandem, Powerbuilder"/>
    <s v="Tandem"/>
    <s v="James Radtke"/>
    <s v="Christine Moretti"/>
    <x v="3"/>
    <s v="Daljeet Arora"/>
    <x v="17"/>
    <s v="Mar-23"/>
    <x v="0"/>
    <n v="700"/>
    <m/>
    <m/>
    <m/>
    <m/>
    <m/>
    <m/>
    <m/>
    <m/>
    <m/>
    <m/>
    <m/>
    <m/>
    <m/>
    <n v="30"/>
    <n v="30"/>
    <n v="30"/>
    <n v="15.5"/>
    <n v="25"/>
    <n v="25"/>
    <m/>
    <m/>
    <m/>
    <m/>
    <m/>
    <m/>
    <m/>
    <m/>
    <m/>
  </r>
  <r>
    <s v="Enhancement"/>
    <x v="0"/>
    <n v="4"/>
    <s v="Legacy Blocking Phase- 2"/>
    <s v="EASE - West"/>
    <s v="Completed"/>
    <x v="1"/>
    <s v="Tandem, Powerbuilder"/>
    <s v="Tandem"/>
    <s v="James Radtke"/>
    <s v="Christine Moretti"/>
    <x v="3"/>
    <s v="Daljeet Arora"/>
    <x v="17"/>
    <s v="Mar-23"/>
    <x v="0"/>
    <n v="700"/>
    <m/>
    <m/>
    <m/>
    <m/>
    <m/>
    <m/>
    <m/>
    <m/>
    <m/>
    <m/>
    <m/>
    <m/>
    <m/>
    <n v="40"/>
    <n v="40"/>
    <n v="20"/>
    <n v="27.5"/>
    <n v="25"/>
    <n v="25"/>
    <m/>
    <m/>
    <m/>
    <m/>
    <m/>
    <m/>
    <m/>
    <m/>
    <m/>
  </r>
  <r>
    <s v="Enhancement"/>
    <x v="0"/>
    <m/>
    <s v="493546 - CALNET 4 migration phase 5"/>
    <s v="C/CA"/>
    <m/>
    <x v="1"/>
    <s v="Cobol, DB2"/>
    <s v="JW"/>
    <s v="Ruben Rodriguez "/>
    <s v="Muawiah Qaimari"/>
    <x v="5"/>
    <s v="Tarun Raghuwanshi"/>
    <x v="6"/>
    <s v="Sep-22"/>
    <x v="0"/>
    <n v="60"/>
    <m/>
    <m/>
    <m/>
    <m/>
    <m/>
    <m/>
    <m/>
    <m/>
    <m/>
    <n v="10"/>
    <n v="20"/>
    <n v="20"/>
    <n v="10"/>
    <m/>
    <m/>
    <m/>
    <m/>
    <m/>
    <m/>
    <m/>
    <m/>
    <m/>
    <m/>
    <m/>
    <m/>
    <m/>
    <m/>
    <m/>
  </r>
  <r>
    <s v="Enhancement"/>
    <x v="0"/>
    <m/>
    <s v="501214 - Vista Retirement "/>
    <s v="PR"/>
    <m/>
    <x v="1"/>
    <s v="Cobol, DB2"/>
    <s v="JW"/>
    <s v="Ruben Rodriguez "/>
    <s v="Muawiah Qaimari"/>
    <x v="5"/>
    <s v="Tarun Raghuwanshi"/>
    <x v="5"/>
    <s v="Nov-22"/>
    <x v="0"/>
    <n v="40"/>
    <m/>
    <m/>
    <m/>
    <m/>
    <m/>
    <m/>
    <m/>
    <m/>
    <n v="10"/>
    <n v="10"/>
    <n v="5"/>
    <n v="5"/>
    <n v="5"/>
    <n v="5"/>
    <n v="20"/>
    <m/>
    <m/>
    <m/>
    <m/>
    <m/>
    <m/>
    <m/>
    <m/>
    <m/>
    <m/>
    <m/>
    <m/>
    <m/>
  </r>
  <r>
    <s v="Enhancement"/>
    <x v="0"/>
    <m/>
    <s v="OOM, Large Business Collections Platform Modernization"/>
    <s v="AIM"/>
    <m/>
    <x v="1"/>
    <s v="Cobol, DB2"/>
    <s v="JW"/>
    <s v="Ruben Rodriguez "/>
    <s v="Muawiah Qaimari"/>
    <x v="5"/>
    <s v="Tarun Raghuwanshi"/>
    <x v="8"/>
    <s v="TBD"/>
    <x v="1"/>
    <n v="175"/>
    <m/>
    <m/>
    <m/>
    <m/>
    <m/>
    <m/>
    <m/>
    <m/>
    <m/>
    <m/>
    <m/>
    <m/>
    <m/>
    <m/>
    <m/>
    <m/>
    <m/>
    <m/>
    <m/>
    <m/>
    <m/>
    <m/>
    <m/>
    <m/>
    <m/>
    <m/>
    <m/>
    <m/>
  </r>
  <r>
    <s v="Sustenance"/>
    <x v="1"/>
    <n v="3"/>
    <s v="MERCATOR replacement"/>
    <s v="CROSS RAO"/>
    <m/>
    <x v="1"/>
    <s v="Cobol"/>
    <s v="SE-BILLING"/>
    <s v="Greg Painter"/>
    <s v="Muawiah Qaimari"/>
    <x v="1"/>
    <s v="Tarun Raghuwanshi"/>
    <x v="11"/>
    <s v="Dec-23"/>
    <x v="0"/>
    <n v="1200"/>
    <m/>
    <m/>
    <m/>
    <m/>
    <m/>
    <m/>
    <m/>
    <m/>
    <m/>
    <m/>
    <m/>
    <m/>
    <m/>
    <m/>
    <n v="50"/>
    <m/>
    <m/>
    <m/>
    <m/>
    <m/>
    <m/>
    <n v="100"/>
    <n v="200"/>
    <n v="200"/>
    <n v="200"/>
    <n v="200"/>
    <n v="200"/>
    <n v="100"/>
  </r>
  <r>
    <s v="Sustenance"/>
    <x v="3"/>
    <m/>
    <s v="1982470 - for deploying COBL V6 changes in AIM."/>
    <s v="AIM"/>
    <m/>
    <x v="1"/>
    <s v="Cobol, DB2"/>
    <s v="JW"/>
    <s v="Ruben Rodriguez "/>
    <s v="Muawiah Qaimari"/>
    <x v="5"/>
    <s v="Tarun Raghuwanshi"/>
    <x v="4"/>
    <s v="Jul-22"/>
    <x v="0"/>
    <n v="100"/>
    <m/>
    <m/>
    <m/>
    <m/>
    <m/>
    <m/>
    <m/>
    <m/>
    <n v="50"/>
    <n v="50"/>
    <m/>
    <m/>
    <m/>
    <m/>
    <m/>
    <m/>
    <m/>
    <m/>
    <m/>
    <m/>
    <m/>
    <m/>
    <m/>
    <m/>
    <m/>
    <m/>
    <m/>
    <m/>
  </r>
  <r>
    <s v="Sustenance"/>
    <x v="3"/>
    <m/>
    <s v="1984746 - for deploying COBL V6 changes for S0C7"/>
    <s v="ADJUST"/>
    <m/>
    <x v="1"/>
    <s v="Cobol, DB2"/>
    <s v="JW"/>
    <s v="Ruben Rodriguez "/>
    <s v="Muawiah Qaimari"/>
    <x v="5"/>
    <s v="Tarun Raghuwanshi"/>
    <x v="7"/>
    <s v="Jun-22"/>
    <x v="0"/>
    <n v="100"/>
    <m/>
    <m/>
    <m/>
    <m/>
    <m/>
    <m/>
    <m/>
    <m/>
    <n v="100"/>
    <m/>
    <m/>
    <m/>
    <m/>
    <m/>
    <m/>
    <m/>
    <m/>
    <m/>
    <m/>
    <m/>
    <m/>
    <m/>
    <m/>
    <m/>
    <m/>
    <m/>
    <m/>
    <m/>
  </r>
  <r>
    <s v="Sustenance"/>
    <x v="1"/>
    <m/>
    <s v=" RAP database update for RCC code"/>
    <s v="RAP"/>
    <m/>
    <x v="1"/>
    <s v="Cobol, DB2"/>
    <s v="JW"/>
    <s v="Ruben Rodriguez "/>
    <s v="Muawiah Qaimari"/>
    <x v="5"/>
    <s v="Tarun Raghuwanshi"/>
    <x v="4"/>
    <s v="Jul-22"/>
    <x v="0"/>
    <n v="25"/>
    <m/>
    <m/>
    <m/>
    <m/>
    <m/>
    <m/>
    <m/>
    <m/>
    <m/>
    <n v="25"/>
    <m/>
    <m/>
    <m/>
    <m/>
    <m/>
    <m/>
    <m/>
    <m/>
    <m/>
    <m/>
    <m/>
    <m/>
    <m/>
    <m/>
    <m/>
    <m/>
    <m/>
    <m/>
  </r>
  <r>
    <s v="Sustenance"/>
    <x v="1"/>
    <m/>
    <s v="VK-EARP Syncsort Analysis phase 1"/>
    <s v="VK EARP"/>
    <m/>
    <x v="1"/>
    <s v="Cobol, DB2"/>
    <s v="JW"/>
    <s v="Ruben Rodriguez "/>
    <s v="Muawiah Qaimari"/>
    <x v="5"/>
    <s v="Tarun Raghuwanshi"/>
    <x v="7"/>
    <s v="Jun-22"/>
    <x v="0"/>
    <n v="16"/>
    <m/>
    <m/>
    <m/>
    <m/>
    <m/>
    <m/>
    <m/>
    <m/>
    <n v="8"/>
    <n v="8"/>
    <m/>
    <m/>
    <m/>
    <m/>
    <m/>
    <m/>
    <m/>
    <m/>
    <m/>
    <m/>
    <m/>
    <m/>
    <m/>
    <m/>
    <m/>
    <m/>
    <m/>
    <m/>
  </r>
  <r>
    <s v="Sustenance"/>
    <x v="1"/>
    <m/>
    <s v="PR Syncsort Analysis phase 1"/>
    <s v="PR"/>
    <m/>
    <x v="1"/>
    <s v="Cobol, DB2"/>
    <s v="JW"/>
    <s v="Ruben Rodriguez "/>
    <s v="Muawiah Qaimari"/>
    <x v="5"/>
    <s v="Tarun Raghuwanshi"/>
    <x v="7"/>
    <s v="Jun-22"/>
    <x v="0"/>
    <n v="16"/>
    <m/>
    <m/>
    <m/>
    <m/>
    <m/>
    <m/>
    <m/>
    <m/>
    <n v="8"/>
    <n v="8"/>
    <m/>
    <m/>
    <m/>
    <m/>
    <m/>
    <m/>
    <m/>
    <m/>
    <m/>
    <m/>
    <m/>
    <m/>
    <m/>
    <m/>
    <m/>
    <m/>
    <m/>
    <m/>
  </r>
  <r>
    <s v="Sustenance"/>
    <x v="1"/>
    <m/>
    <s v="OSI Syncsort Analysis phase 1"/>
    <s v="OSI"/>
    <m/>
    <x v="1"/>
    <s v="Cobol, DB2"/>
    <s v="JW"/>
    <s v="Ruben Rodriguez "/>
    <s v="Muawiah Qaimari"/>
    <x v="5"/>
    <s v="Tarun Raghuwanshi"/>
    <x v="7"/>
    <s v="Jun-22"/>
    <x v="0"/>
    <n v="16"/>
    <m/>
    <m/>
    <m/>
    <m/>
    <m/>
    <m/>
    <m/>
    <m/>
    <n v="8"/>
    <n v="8"/>
    <m/>
    <m/>
    <m/>
    <m/>
    <m/>
    <m/>
    <m/>
    <m/>
    <m/>
    <m/>
    <m/>
    <m/>
    <m/>
    <m/>
    <m/>
    <m/>
    <m/>
    <m/>
  </r>
  <r>
    <s v="Sustenance"/>
    <x v="1"/>
    <m/>
    <s v="ADJUST  Syncsort Analysis phase 1"/>
    <s v="ADJUST"/>
    <m/>
    <x v="1"/>
    <s v="Cobol, DB2"/>
    <s v="JW"/>
    <s v="Ruben Rodriguez "/>
    <s v="Muawiah Qaimari"/>
    <x v="5"/>
    <s v="Tarun Raghuwanshi"/>
    <x v="7"/>
    <s v="Jun-22"/>
    <x v="0"/>
    <n v="16"/>
    <m/>
    <m/>
    <m/>
    <m/>
    <m/>
    <m/>
    <m/>
    <m/>
    <n v="8"/>
    <n v="8"/>
    <m/>
    <m/>
    <m/>
    <m/>
    <m/>
    <m/>
    <m/>
    <m/>
    <m/>
    <m/>
    <m/>
    <m/>
    <m/>
    <m/>
    <m/>
    <m/>
    <m/>
    <m/>
  </r>
  <r>
    <s v="Sustenance"/>
    <x v="1"/>
    <m/>
    <s v="RAP Syncsort Analysis phase 1"/>
    <s v="RAP"/>
    <m/>
    <x v="1"/>
    <s v="Cobol, DB2"/>
    <s v="JW"/>
    <s v="Ruben Rodriguez "/>
    <s v="Muawiah Qaimari"/>
    <x v="5"/>
    <s v="Tarun Raghuwanshi"/>
    <x v="7"/>
    <s v="Jun-22"/>
    <x v="0"/>
    <n v="16"/>
    <m/>
    <m/>
    <m/>
    <m/>
    <m/>
    <m/>
    <m/>
    <m/>
    <n v="8"/>
    <n v="8"/>
    <m/>
    <m/>
    <m/>
    <m/>
    <m/>
    <m/>
    <m/>
    <m/>
    <m/>
    <m/>
    <m/>
    <m/>
    <m/>
    <m/>
    <m/>
    <m/>
    <m/>
    <m/>
  </r>
  <r>
    <s v="Sustenance"/>
    <x v="1"/>
    <m/>
    <s v="RA Syncsort Analysis phase 1"/>
    <s v="RA"/>
    <m/>
    <x v="1"/>
    <s v="Cobol, DB2"/>
    <s v="JW"/>
    <s v="Ruben Rodriguez "/>
    <s v="Muawiah Qaimari"/>
    <x v="5"/>
    <s v="Tarun Raghuwanshi"/>
    <x v="7"/>
    <s v="Jun-22"/>
    <x v="0"/>
    <n v="16"/>
    <m/>
    <m/>
    <m/>
    <m/>
    <m/>
    <m/>
    <m/>
    <m/>
    <n v="8"/>
    <n v="8"/>
    <m/>
    <m/>
    <m/>
    <m/>
    <m/>
    <m/>
    <m/>
    <m/>
    <m/>
    <m/>
    <m/>
    <m/>
    <m/>
    <m/>
    <m/>
    <m/>
    <m/>
    <m/>
  </r>
  <r>
    <s v="Sustenance"/>
    <x v="1"/>
    <m/>
    <s v="C/CA ECF Syncsort Analysis phase 1"/>
    <s v="CCA ECF"/>
    <m/>
    <x v="0"/>
    <s v=".Net"/>
    <s v="JW"/>
    <s v="Ruben Rodriguez "/>
    <s v="Muawiah Qaimari"/>
    <x v="5"/>
    <s v="Tarun Raghuwanshi"/>
    <x v="7"/>
    <s v="Jun-22"/>
    <x v="0"/>
    <n v="16"/>
    <m/>
    <m/>
    <m/>
    <m/>
    <m/>
    <m/>
    <m/>
    <m/>
    <n v="8"/>
    <n v="8"/>
    <m/>
    <m/>
    <m/>
    <m/>
    <m/>
    <m/>
    <m/>
    <m/>
    <m/>
    <m/>
    <m/>
    <m/>
    <m/>
    <m/>
    <m/>
    <m/>
    <m/>
    <m/>
  </r>
  <r>
    <s v="Sustenance"/>
    <x v="1"/>
    <m/>
    <s v="C/CA Syncsort Analysis phase 1"/>
    <s v="C/CA"/>
    <m/>
    <x v="1"/>
    <s v="Cobol, DB2"/>
    <s v="JW"/>
    <s v="Ruben Rodriguez "/>
    <s v="Muawiah Qaimari"/>
    <x v="5"/>
    <s v="Tarun Raghuwanshi"/>
    <x v="7"/>
    <s v="Jun-22"/>
    <x v="0"/>
    <n v="16"/>
    <m/>
    <m/>
    <m/>
    <m/>
    <m/>
    <m/>
    <m/>
    <m/>
    <n v="8"/>
    <n v="8"/>
    <m/>
    <m/>
    <m/>
    <m/>
    <m/>
    <m/>
    <m/>
    <m/>
    <m/>
    <m/>
    <m/>
    <m/>
    <m/>
    <m/>
    <m/>
    <m/>
    <m/>
    <m/>
  </r>
  <r>
    <s v="Sustenance"/>
    <x v="1"/>
    <m/>
    <s v="VK EARP SYNCSORT UPGRADE PHASE 2"/>
    <s v="VK EARP"/>
    <m/>
    <x v="1"/>
    <s v="Cobol, DB2"/>
    <s v="JW"/>
    <s v="Ruben Rodriguez "/>
    <s v="Muawiah Qaimari"/>
    <x v="5"/>
    <s v="Tarun Raghuwanshi"/>
    <x v="9"/>
    <s v="Aug-22"/>
    <x v="0"/>
    <n v="30"/>
    <m/>
    <m/>
    <m/>
    <m/>
    <m/>
    <m/>
    <m/>
    <m/>
    <m/>
    <n v="20"/>
    <n v="10"/>
    <m/>
    <m/>
    <m/>
    <m/>
    <m/>
    <m/>
    <m/>
    <m/>
    <m/>
    <m/>
    <m/>
    <m/>
    <m/>
    <m/>
    <m/>
    <m/>
    <m/>
  </r>
  <r>
    <s v="Sustenance"/>
    <x v="1"/>
    <m/>
    <s v="RAP SYNCSORT UPGRADE PHASE 2"/>
    <s v="RAP"/>
    <m/>
    <x v="1"/>
    <s v="Cobol, DB2"/>
    <s v="JW"/>
    <s v="Ruben Rodriguez "/>
    <s v="Muawiah Qaimari"/>
    <x v="5"/>
    <s v="Tarun Raghuwanshi"/>
    <x v="9"/>
    <s v="Aug-22"/>
    <x v="0"/>
    <n v="10"/>
    <m/>
    <m/>
    <m/>
    <m/>
    <m/>
    <m/>
    <m/>
    <m/>
    <m/>
    <n v="5"/>
    <n v="5"/>
    <m/>
    <m/>
    <m/>
    <m/>
    <m/>
    <m/>
    <m/>
    <m/>
    <m/>
    <m/>
    <m/>
    <m/>
    <m/>
    <m/>
    <m/>
    <m/>
    <m/>
  </r>
  <r>
    <s v="Sustenance"/>
    <x v="1"/>
    <m/>
    <s v="PR SYNCSORT UPGRADE PHASE 2"/>
    <s v="PR"/>
    <m/>
    <x v="1"/>
    <s v="Cobol, DB2"/>
    <s v="JW"/>
    <s v="Ruben Rodriguez "/>
    <s v="Muawiah Qaimari"/>
    <x v="5"/>
    <s v="Tarun Raghuwanshi"/>
    <x v="9"/>
    <s v="Aug-22"/>
    <x v="0"/>
    <n v="10"/>
    <m/>
    <m/>
    <m/>
    <m/>
    <m/>
    <m/>
    <m/>
    <m/>
    <m/>
    <n v="5"/>
    <n v="5"/>
    <m/>
    <m/>
    <m/>
    <m/>
    <m/>
    <m/>
    <m/>
    <m/>
    <m/>
    <m/>
    <m/>
    <m/>
    <m/>
    <m/>
    <m/>
    <m/>
    <m/>
  </r>
  <r>
    <s v="Sustenance"/>
    <x v="1"/>
    <m/>
    <s v="C/CA SYNCSORT UPGRADE PHASE 2"/>
    <s v="C/CA"/>
    <m/>
    <x v="1"/>
    <s v="Cobol, DB2"/>
    <s v="JW"/>
    <s v="Ruben Rodriguez "/>
    <s v="Muawiah Qaimari"/>
    <x v="5"/>
    <s v="Tarun Raghuwanshi"/>
    <x v="9"/>
    <s v="Aug-22"/>
    <x v="0"/>
    <n v="10"/>
    <m/>
    <m/>
    <m/>
    <m/>
    <m/>
    <m/>
    <m/>
    <m/>
    <m/>
    <n v="5"/>
    <n v="5"/>
    <m/>
    <m/>
    <m/>
    <m/>
    <m/>
    <m/>
    <m/>
    <m/>
    <m/>
    <m/>
    <m/>
    <m/>
    <m/>
    <m/>
    <m/>
    <m/>
    <m/>
  </r>
  <r>
    <s v="Sustenance"/>
    <x v="3"/>
    <m/>
    <s v="EBMIS Syncsort Analysis, testing and validation"/>
    <s v="EBMIS"/>
    <m/>
    <x v="0"/>
    <s v="Java"/>
    <s v="MDRG-RR"/>
    <s v="Ruben Rodriguez "/>
    <s v="Muawiah Qaimari"/>
    <x v="19"/>
    <s v="Ranjit Rai"/>
    <x v="9"/>
    <s v="Aug-22"/>
    <x v="0"/>
    <n v="50"/>
    <m/>
    <m/>
    <m/>
    <m/>
    <m/>
    <m/>
    <m/>
    <m/>
    <n v="10"/>
    <n v="20"/>
    <n v="20"/>
    <m/>
    <m/>
    <m/>
    <m/>
    <m/>
    <m/>
    <m/>
    <m/>
    <m/>
    <m/>
    <m/>
    <m/>
    <m/>
    <m/>
    <m/>
    <m/>
    <m/>
  </r>
  <r>
    <s v="Sustenance"/>
    <x v="3"/>
    <m/>
    <s v="UPSE SYNCSORT UPGRADE PHASE 2"/>
    <s v="UPSE-SWBT/PB"/>
    <m/>
    <x v="0"/>
    <s v="Proc C"/>
    <s v="JW"/>
    <s v="Ruben Rodriguez "/>
    <s v="Muawiah Qaimari"/>
    <x v="5"/>
    <s v="Tarun Raghuwanshi"/>
    <x v="9"/>
    <s v="Aug-22"/>
    <x v="0"/>
    <n v="50"/>
    <m/>
    <m/>
    <m/>
    <m/>
    <m/>
    <m/>
    <m/>
    <m/>
    <n v="10"/>
    <n v="20"/>
    <n v="20"/>
    <m/>
    <m/>
    <m/>
    <m/>
    <m/>
    <m/>
    <m/>
    <m/>
    <m/>
    <m/>
    <m/>
    <m/>
    <m/>
    <m/>
    <m/>
    <m/>
    <m/>
  </r>
  <r>
    <s v="Sustenance"/>
    <x v="2"/>
    <m/>
    <s v="TL-Mgmt's - Ashish Ranjan"/>
    <s v="GRP-JW"/>
    <m/>
    <x v="1"/>
    <s v="Cobol, DB2"/>
    <s v="JW"/>
    <s v="Ruben Rodriguez "/>
    <s v="Muawiah Qaimari"/>
    <x v="5"/>
    <s v="Tarun Raghuwanshi"/>
    <x v="0"/>
    <s v="Ongoing"/>
    <x v="0"/>
    <m/>
    <m/>
    <m/>
    <m/>
    <m/>
    <m/>
    <m/>
    <n v="86"/>
    <n v="86"/>
    <n v="86"/>
    <n v="86"/>
    <n v="86"/>
    <n v="86"/>
    <n v="86"/>
    <n v="86"/>
    <n v="86"/>
    <n v="86"/>
    <n v="86"/>
    <n v="86"/>
    <n v="86"/>
    <n v="86"/>
    <n v="86"/>
    <n v="86"/>
    <n v="86"/>
    <n v="86"/>
    <n v="86"/>
    <n v="86"/>
    <n v="86"/>
    <n v="86"/>
  </r>
  <r>
    <s v="Sustenance"/>
    <x v="7"/>
    <m/>
    <s v="Cloud work - GI (7 App VMs) + DB VM (30 VMs) + DB patching + CRO + Adhoc (Vulnerability fixes)"/>
    <s v="UPSE-SWBT/PB"/>
    <m/>
    <x v="0"/>
    <s v="Proc C"/>
    <s v="JW"/>
    <s v="Ruben Rodriguez "/>
    <s v="Muawiah Qaimari"/>
    <x v="5"/>
    <s v="Tarun Raghuwanshi"/>
    <x v="0"/>
    <s v="Ongoing"/>
    <x v="0"/>
    <m/>
    <m/>
    <m/>
    <m/>
    <m/>
    <m/>
    <m/>
    <m/>
    <m/>
    <m/>
    <m/>
    <n v="150"/>
    <n v="150"/>
    <n v="150"/>
    <n v="150"/>
    <n v="90"/>
    <n v="90"/>
    <n v="90"/>
    <n v="90"/>
    <n v="90"/>
    <n v="90"/>
    <n v="90"/>
    <n v="90"/>
    <n v="90"/>
    <n v="90"/>
    <n v="90"/>
    <n v="90"/>
    <n v="90"/>
    <n v="90"/>
  </r>
  <r>
    <s v="Sustenance"/>
    <x v="7"/>
    <m/>
    <s v="Cloud work(GI + CRO + Adhoc), certifiaction and pwd reneawal, Vulnearabilties"/>
    <s v="CCTP-ACT"/>
    <m/>
    <x v="0"/>
    <s v="Java"/>
    <s v="MDRG-RR"/>
    <s v="James Koernig"/>
    <s v="Christine Moretti"/>
    <x v="19"/>
    <s v="Ranjit Rai"/>
    <x v="0"/>
    <s v="Ongoing"/>
    <x v="0"/>
    <m/>
    <m/>
    <m/>
    <m/>
    <m/>
    <m/>
    <m/>
    <m/>
    <m/>
    <m/>
    <m/>
    <n v="45"/>
    <n v="45"/>
    <n v="45"/>
    <n v="45"/>
    <n v="90"/>
    <n v="90"/>
    <n v="70"/>
    <n v="70"/>
    <n v="90"/>
    <n v="70"/>
    <n v="70"/>
    <n v="90"/>
    <n v="70"/>
    <n v="70"/>
    <n v="90"/>
    <n v="70"/>
    <n v="70"/>
    <n v="90"/>
  </r>
  <r>
    <s v="Sustenance"/>
    <x v="7"/>
    <m/>
    <s v="Cloud work(GI + CRO + Adhoc)"/>
    <s v="EBMIS"/>
    <m/>
    <x v="0"/>
    <s v="Java"/>
    <s v="MDRG-RR"/>
    <s v="Ruben Rodriguez "/>
    <s v="Muawiah Qaimari"/>
    <x v="19"/>
    <s v="Ranjit Rai"/>
    <x v="0"/>
    <s v="Ongoing"/>
    <x v="0"/>
    <m/>
    <m/>
    <m/>
    <m/>
    <m/>
    <m/>
    <m/>
    <m/>
    <m/>
    <m/>
    <m/>
    <n v="90"/>
    <n v="90"/>
    <n v="90"/>
    <n v="90"/>
    <n v="90"/>
    <n v="90"/>
    <n v="60"/>
    <n v="60"/>
    <n v="60"/>
    <n v="60"/>
    <n v="60"/>
    <n v="60"/>
    <n v="60"/>
    <n v="60"/>
    <n v="60"/>
    <n v="60"/>
    <n v="60"/>
    <n v="60"/>
  </r>
  <r>
    <s v="Sustenance"/>
    <x v="10"/>
    <n v="1"/>
    <s v="RMW WEB Daily (2 hrs daily for 22 cycles) and Monthly Activity (25 hrs) including issues fixes and final reviews"/>
    <s v="RMW WEB"/>
    <m/>
    <x v="0"/>
    <s v="Java"/>
    <s v="JW"/>
    <s v="Ruben Rodriguez "/>
    <s v="Muawiah Qaimari"/>
    <x v="5"/>
    <s v="Tarun Raghuwanshi"/>
    <x v="0"/>
    <s v="Ongoing"/>
    <x v="0"/>
    <m/>
    <m/>
    <m/>
    <m/>
    <m/>
    <m/>
    <m/>
    <n v="140"/>
    <n v="140"/>
    <n v="140"/>
    <n v="140"/>
    <n v="140"/>
    <n v="140"/>
    <n v="140"/>
    <n v="140"/>
    <n v="90"/>
    <n v="90"/>
    <n v="80"/>
    <n v="80"/>
    <n v="80"/>
    <n v="80"/>
    <n v="80"/>
    <n v="80"/>
    <n v="80"/>
    <n v="80"/>
    <n v="80"/>
    <n v="80"/>
    <n v="80"/>
    <n v="80"/>
  </r>
  <r>
    <s v="Sustenance"/>
    <x v="7"/>
    <n v="1"/>
    <s v="Cloud work(GI + CRO + Adhoc)"/>
    <s v="RMW WEB"/>
    <m/>
    <x v="0"/>
    <s v="Java"/>
    <s v="JW"/>
    <s v="Ruben Rodriguez "/>
    <s v="Muawiah Qaimari"/>
    <x v="5"/>
    <s v="Tarun Raghuwanshi"/>
    <x v="0"/>
    <s v="Ongoing"/>
    <x v="0"/>
    <m/>
    <m/>
    <m/>
    <m/>
    <m/>
    <m/>
    <m/>
    <m/>
    <m/>
    <m/>
    <m/>
    <n v="20"/>
    <n v="20"/>
    <n v="20"/>
    <n v="20"/>
    <n v="20"/>
    <n v="20"/>
    <n v="20"/>
    <n v="20"/>
    <n v="20"/>
    <n v="20"/>
    <n v="20"/>
    <n v="20"/>
    <n v="20"/>
    <n v="20"/>
    <n v="20"/>
    <n v="20"/>
    <n v="20"/>
    <n v="20"/>
  </r>
  <r>
    <s v="Sustenance"/>
    <x v="4"/>
    <m/>
    <s v="To update AE205 script for ndm issue for SW regions."/>
    <s v="UPSE-SWBT/PB"/>
    <m/>
    <x v="0"/>
    <s v="Proc C"/>
    <s v="JW"/>
    <s v="Ruben Rodriguez "/>
    <s v="Muawiah Qaimari"/>
    <x v="5"/>
    <s v="Tarun Raghuwanshi"/>
    <x v="7"/>
    <s v="Jun-22"/>
    <x v="0"/>
    <m/>
    <m/>
    <m/>
    <m/>
    <m/>
    <m/>
    <m/>
    <m/>
    <m/>
    <m/>
    <n v="40"/>
    <m/>
    <m/>
    <m/>
    <m/>
    <m/>
    <m/>
    <m/>
    <m/>
    <m/>
    <m/>
    <m/>
    <m/>
    <m/>
    <m/>
    <m/>
    <m/>
    <m/>
    <m/>
  </r>
  <r>
    <s v="Sustenance"/>
    <x v="4"/>
    <m/>
    <s v="Updating UPS customer tables(Amdocs CST)"/>
    <s v="CCTP-ACT"/>
    <m/>
    <x v="0"/>
    <s v="Java"/>
    <s v="MDRG-RR"/>
    <s v="James Koernig"/>
    <s v="Christine Moretti"/>
    <x v="19"/>
    <s v="Ranjit Rai"/>
    <x v="0"/>
    <s v="Ongoing"/>
    <x v="0"/>
    <m/>
    <m/>
    <m/>
    <m/>
    <m/>
    <m/>
    <m/>
    <m/>
    <m/>
    <m/>
    <n v="20"/>
    <n v="20"/>
    <n v="20"/>
    <n v="20"/>
    <n v="20"/>
    <n v="20"/>
    <n v="20"/>
    <n v="20"/>
    <n v="20"/>
    <n v="20"/>
    <n v="20"/>
    <n v="20"/>
    <n v="20"/>
    <n v="20"/>
    <n v="20"/>
    <n v="20"/>
    <n v="20"/>
    <n v="20"/>
    <n v="20"/>
  </r>
  <r>
    <s v="Sustenance"/>
    <x v="4"/>
    <m/>
    <s v="Add 3 new L6"/>
    <s v="CCTP-ACT"/>
    <m/>
    <x v="0"/>
    <s v="Java"/>
    <s v="MDRG-RR"/>
    <s v="James Koernig"/>
    <s v="Christine Moretti"/>
    <x v="19"/>
    <s v="Ranjit Rai"/>
    <x v="0"/>
    <s v="Ongoing"/>
    <x v="0"/>
    <m/>
    <m/>
    <m/>
    <m/>
    <m/>
    <m/>
    <m/>
    <m/>
    <m/>
    <m/>
    <n v="20"/>
    <n v="10"/>
    <n v="10"/>
    <n v="10"/>
    <n v="10"/>
    <n v="10"/>
    <n v="10"/>
    <n v="10"/>
    <n v="10"/>
    <n v="10"/>
    <n v="10"/>
    <n v="10"/>
    <n v="10"/>
    <n v="10"/>
    <n v="10"/>
    <n v="10"/>
    <n v="10"/>
    <n v="10"/>
    <n v="10"/>
  </r>
  <r>
    <s v="Sustenance"/>
    <x v="4"/>
    <m/>
    <s v="Add new time zone mappings"/>
    <s v="CCTP-ACT"/>
    <m/>
    <x v="0"/>
    <s v="Java"/>
    <s v="MDRG-RR"/>
    <s v="James Koernig"/>
    <s v="Christine Moretti"/>
    <x v="19"/>
    <s v="Ranjit Rai"/>
    <x v="0"/>
    <s v="Ongoing"/>
    <x v="0"/>
    <m/>
    <m/>
    <m/>
    <m/>
    <m/>
    <m/>
    <m/>
    <m/>
    <m/>
    <m/>
    <n v="20"/>
    <n v="10"/>
    <n v="10"/>
    <n v="10"/>
    <n v="10"/>
    <n v="10"/>
    <n v="10"/>
    <n v="10"/>
    <n v="10"/>
    <n v="10"/>
    <n v="10"/>
    <n v="10"/>
    <n v="10"/>
    <n v="10"/>
    <n v="10"/>
    <n v="10"/>
    <n v="10"/>
    <n v="10"/>
    <n v="10"/>
  </r>
  <r>
    <s v="Sustenance"/>
    <x v="8"/>
    <n v="13"/>
    <s v="PSA activities, Audit requestes Compliance Activities RIM update, SPI data discoveries,_x000a_System Documantation, Surveys,Meta data certifications,CCAM Surveys"/>
    <s v="GRP-JW"/>
    <m/>
    <x v="1"/>
    <s v="Cobol, DB2"/>
    <s v="JW"/>
    <s v="Ruben Rodriguez "/>
    <s v="Muawiah Qaimari"/>
    <x v="5"/>
    <s v="Tarun Raghuwanshi"/>
    <x v="0"/>
    <s v="Ongoing"/>
    <x v="0"/>
    <m/>
    <m/>
    <m/>
    <m/>
    <m/>
    <m/>
    <m/>
    <m/>
    <m/>
    <m/>
    <n v="85"/>
    <n v="800"/>
    <n v="800"/>
    <n v="800"/>
    <n v="800"/>
    <n v="90"/>
    <n v="90"/>
    <n v="30"/>
    <n v="30"/>
    <n v="20"/>
    <n v="20"/>
    <n v="20"/>
    <n v="20"/>
    <n v="20"/>
    <n v="20"/>
    <n v="20"/>
    <n v="20"/>
    <n v="20"/>
    <n v="20"/>
  </r>
  <r>
    <s v="Sustenance"/>
    <x v="4"/>
    <m/>
    <s v="RAP table update for RCC"/>
    <s v="RAP"/>
    <m/>
    <x v="1"/>
    <s v="Cobol, DB2"/>
    <s v="JW"/>
    <s v="Ruben Rodriguez "/>
    <s v="Muawiah Qaimari"/>
    <x v="5"/>
    <s v="Tarun Raghuwanshi"/>
    <x v="0"/>
    <s v="Ongoing"/>
    <x v="1"/>
    <m/>
    <m/>
    <m/>
    <m/>
    <m/>
    <m/>
    <m/>
    <m/>
    <m/>
    <m/>
    <m/>
    <m/>
    <n v="50"/>
    <m/>
    <m/>
    <m/>
    <m/>
    <m/>
    <m/>
    <m/>
    <m/>
    <m/>
    <m/>
    <m/>
    <m/>
    <m/>
    <m/>
    <m/>
    <m/>
  </r>
  <r>
    <s v="Sustenance"/>
    <x v="3"/>
    <m/>
    <s v="Halo Access ALPHA GUI (Usg-Mgmt GUIs)"/>
    <s v="RMW WEB"/>
    <m/>
    <x v="0"/>
    <s v="Java"/>
    <s v="JW"/>
    <s v="Ruben Rodriguez "/>
    <s v="Muawiah Qaimari"/>
    <x v="5"/>
    <s v="Tarun Raghuwanshi"/>
    <x v="9"/>
    <s v="Aug-22"/>
    <x v="0"/>
    <m/>
    <m/>
    <m/>
    <m/>
    <m/>
    <m/>
    <m/>
    <m/>
    <m/>
    <m/>
    <m/>
    <m/>
    <n v="40"/>
    <m/>
    <m/>
    <m/>
    <m/>
    <m/>
    <m/>
    <m/>
    <m/>
    <m/>
    <m/>
    <m/>
    <m/>
    <m/>
    <m/>
    <m/>
    <m/>
  </r>
  <r>
    <s v="Sustenance"/>
    <x v="3"/>
    <m/>
    <s v="DR Exercise for 11 JW apps"/>
    <s v="GRP-JW"/>
    <m/>
    <x v="1"/>
    <s v="Cobol, DB2"/>
    <s v="JW"/>
    <s v="Ruben Rodriguez "/>
    <s v="Muawiah Qaimari"/>
    <x v="5"/>
    <s v="Tarun Raghuwanshi"/>
    <x v="6"/>
    <s v="Sep-22"/>
    <x v="0"/>
    <m/>
    <m/>
    <m/>
    <m/>
    <m/>
    <m/>
    <m/>
    <m/>
    <m/>
    <m/>
    <m/>
    <m/>
    <m/>
    <n v="330"/>
    <m/>
    <m/>
    <m/>
    <m/>
    <m/>
    <m/>
    <m/>
    <m/>
    <m/>
    <m/>
    <m/>
    <m/>
    <m/>
    <m/>
    <m/>
  </r>
  <r>
    <s v="Sustenance"/>
    <x v="3"/>
    <m/>
    <s v="CCA ECF - Installation on new windows Machine"/>
    <s v="CCA ECF"/>
    <m/>
    <x v="0"/>
    <s v=".Net"/>
    <s v="JW"/>
    <s v="Ruben Rodriguez "/>
    <s v="Muawiah Qaimari"/>
    <x v="5"/>
    <s v="Tarun Raghuwanshi"/>
    <x v="9"/>
    <s v="Aug-22"/>
    <x v="0"/>
    <n v="100"/>
    <m/>
    <m/>
    <m/>
    <m/>
    <m/>
    <m/>
    <m/>
    <m/>
    <m/>
    <n v="50"/>
    <n v="50"/>
    <m/>
    <m/>
    <m/>
    <m/>
    <m/>
    <m/>
    <m/>
    <m/>
    <m/>
    <m/>
    <m/>
    <m/>
    <m/>
    <m/>
    <m/>
    <m/>
    <m/>
  </r>
  <r>
    <s v="Enhancement"/>
    <x v="0"/>
    <m/>
    <s v="DCC RET 8716 CX0380 Tapestry"/>
    <s v="BAD DEBT"/>
    <m/>
    <x v="1"/>
    <s v="Cobol"/>
    <s v="SE-BILLING-CARE"/>
    <s v="Greg Painter"/>
    <s v="Muawiah Qaimari"/>
    <x v="1"/>
    <s v="Tarun Raghuwanshi"/>
    <x v="9"/>
    <s v="Aug-22"/>
    <x v="0"/>
    <n v="125"/>
    <m/>
    <m/>
    <m/>
    <m/>
    <m/>
    <m/>
    <m/>
    <m/>
    <m/>
    <n v="20"/>
    <n v="20"/>
    <m/>
    <m/>
    <m/>
    <m/>
    <m/>
    <m/>
    <m/>
    <m/>
    <m/>
    <m/>
    <m/>
    <m/>
    <m/>
    <m/>
    <m/>
    <m/>
    <m/>
  </r>
  <r>
    <s v="Enhancement"/>
    <x v="0"/>
    <m/>
    <s v="DCC RET 8716 CX0380 Tapestry"/>
    <s v="FDB-POB"/>
    <m/>
    <x v="1"/>
    <s v="Cobol, DB2"/>
    <s v="SE-BILLING"/>
    <s v="Greg Painter"/>
    <s v="Muawiah Qaimari"/>
    <x v="1"/>
    <s v="Tarun Raghuwanshi"/>
    <x v="9"/>
    <s v="Aug-22"/>
    <x v="0"/>
    <n v="155"/>
    <m/>
    <m/>
    <m/>
    <m/>
    <m/>
    <m/>
    <m/>
    <m/>
    <m/>
    <n v="20"/>
    <n v="20"/>
    <m/>
    <m/>
    <m/>
    <m/>
    <m/>
    <m/>
    <m/>
    <m/>
    <m/>
    <m/>
    <m/>
    <m/>
    <m/>
    <m/>
    <m/>
    <m/>
    <m/>
  </r>
  <r>
    <s v="Enhancement"/>
    <x v="0"/>
    <m/>
    <s v="DCC RET 8716 CX0380 Tapestry"/>
    <s v="FDB-REVDIR"/>
    <m/>
    <x v="1"/>
    <s v="Cobol, DB2"/>
    <s v="SE-BILLING"/>
    <s v="Greg Painter"/>
    <s v="Muawiah Qaimari"/>
    <x v="1"/>
    <s v="Tarun Raghuwanshi"/>
    <x v="9"/>
    <s v="Aug-22"/>
    <x v="0"/>
    <n v="270"/>
    <m/>
    <m/>
    <m/>
    <m/>
    <m/>
    <m/>
    <m/>
    <m/>
    <m/>
    <n v="30"/>
    <n v="30"/>
    <m/>
    <m/>
    <m/>
    <m/>
    <m/>
    <m/>
    <m/>
    <m/>
    <m/>
    <m/>
    <m/>
    <m/>
    <m/>
    <m/>
    <m/>
    <m/>
    <m/>
  </r>
  <r>
    <s v="Enhancement"/>
    <x v="0"/>
    <m/>
    <s v="DCC RET 8716 CX0380 Tapestry"/>
    <s v="OC&amp;C-DBASE &amp; POSTING"/>
    <m/>
    <x v="1"/>
    <s v="Cobol, IMS DB"/>
    <s v="SE-BILLING-CARE"/>
    <s v="Greg Painter"/>
    <s v="Muawiah Qaimari"/>
    <x v="1"/>
    <s v="Tarun Raghuwanshi"/>
    <x v="9"/>
    <s v="Aug-22"/>
    <x v="0"/>
    <n v="250"/>
    <m/>
    <m/>
    <m/>
    <m/>
    <m/>
    <m/>
    <m/>
    <m/>
    <m/>
    <n v="30"/>
    <n v="30"/>
    <m/>
    <m/>
    <m/>
    <m/>
    <m/>
    <m/>
    <m/>
    <m/>
    <m/>
    <m/>
    <m/>
    <m/>
    <m/>
    <m/>
    <m/>
    <m/>
    <m/>
  </r>
  <r>
    <s v="Enhancement"/>
    <x v="0"/>
    <m/>
    <s v="DCC move 8711 CBS apps"/>
    <s v="BOCRIS"/>
    <m/>
    <x v="1"/>
    <s v="Cobol, IMS-DC"/>
    <s v="SE-BILLING"/>
    <s v="Greg Painter"/>
    <s v="Muawiah Qaimari"/>
    <x v="1"/>
    <s v="Tarun Raghuwanshi"/>
    <x v="9"/>
    <s v="Aug-22"/>
    <x v="0"/>
    <n v="60"/>
    <m/>
    <m/>
    <m/>
    <m/>
    <m/>
    <m/>
    <m/>
    <m/>
    <m/>
    <n v="30"/>
    <n v="30"/>
    <m/>
    <m/>
    <m/>
    <m/>
    <m/>
    <m/>
    <m/>
    <m/>
    <m/>
    <m/>
    <m/>
    <m/>
    <m/>
    <m/>
    <m/>
    <m/>
    <m/>
  </r>
  <r>
    <s v="Enhancement"/>
    <x v="0"/>
    <m/>
    <s v="DCC move 8711 CBS apps"/>
    <s v="BOCRIS"/>
    <m/>
    <x v="1"/>
    <s v="Cobol, IMS-DC"/>
    <s v="SE-BILLING"/>
    <s v="Greg Painter"/>
    <s v="Muawiah Qaimari"/>
    <x v="1"/>
    <s v="Tarun Raghuwanshi"/>
    <x v="9"/>
    <s v="Aug-22"/>
    <x v="0"/>
    <n v="60"/>
    <m/>
    <m/>
    <m/>
    <m/>
    <m/>
    <m/>
    <m/>
    <m/>
    <m/>
    <n v="30"/>
    <n v="30"/>
    <m/>
    <m/>
    <m/>
    <m/>
    <m/>
    <m/>
    <m/>
    <m/>
    <m/>
    <m/>
    <m/>
    <m/>
    <m/>
    <m/>
    <m/>
    <m/>
    <m/>
  </r>
  <r>
    <s v="Sustenance"/>
    <x v="1"/>
    <m/>
    <s v="1990254 - SYNCSORT and IEBGENER upgrade"/>
    <s v="AAN-CRIS"/>
    <m/>
    <x v="1"/>
    <s v="Cobol"/>
    <s v="SE-BILLING-CARE"/>
    <s v="Greg Painter"/>
    <s v="Muawiah Qaimari"/>
    <x v="1"/>
    <s v="Tarun Raghuwanshi"/>
    <x v="1"/>
    <s v="Dec-22"/>
    <x v="0"/>
    <n v="2220"/>
    <m/>
    <m/>
    <m/>
    <m/>
    <m/>
    <m/>
    <m/>
    <m/>
    <m/>
    <n v="5"/>
    <n v="410"/>
    <n v="410"/>
    <n v="410"/>
    <n v="410"/>
    <s v=" "/>
    <s v=" "/>
    <m/>
    <m/>
    <m/>
    <m/>
    <m/>
    <m/>
    <m/>
    <m/>
    <m/>
    <m/>
    <m/>
    <m/>
  </r>
  <r>
    <s v="Enhancement"/>
    <x v="0"/>
    <m/>
    <s v="SecMod EOSL 7337 Finish U2L Migration CAPM"/>
    <s v="CASH MF"/>
    <m/>
    <x v="1"/>
    <s v="COBOL,DB2,IMS DB"/>
    <s v="SE-BILLING-CARE"/>
    <s v="Greg Painter"/>
    <s v="Muawiah Qaimari"/>
    <x v="1"/>
    <s v="Tarun Raghuwanshi"/>
    <x v="12"/>
    <s v="Oct-22"/>
    <x v="0"/>
    <n v="100"/>
    <m/>
    <m/>
    <m/>
    <m/>
    <m/>
    <m/>
    <m/>
    <m/>
    <m/>
    <n v="10"/>
    <n v="10"/>
    <n v="30"/>
    <n v="30"/>
    <n v="20"/>
    <m/>
    <m/>
    <m/>
    <m/>
    <m/>
    <m/>
    <m/>
    <m/>
    <m/>
    <m/>
    <m/>
    <m/>
    <m/>
    <m/>
  </r>
  <r>
    <s v="Enhancement"/>
    <x v="0"/>
    <m/>
    <s v="SecMod EOSL 7337 Finish U2L Migration CAPM"/>
    <s v="BOCRIS"/>
    <m/>
    <x v="1"/>
    <s v="Cobol, IMS-DC"/>
    <s v="SE-BILLING"/>
    <s v="Greg Painter"/>
    <s v="Muawiah Qaimari"/>
    <x v="1"/>
    <s v="Tarun Raghuwanshi"/>
    <x v="12"/>
    <s v="Oct-22"/>
    <x v="0"/>
    <n v="100"/>
    <m/>
    <m/>
    <m/>
    <m/>
    <m/>
    <m/>
    <m/>
    <m/>
    <m/>
    <n v="10"/>
    <n v="10"/>
    <n v="30"/>
    <n v="30"/>
    <n v="20"/>
    <m/>
    <m/>
    <m/>
    <m/>
    <m/>
    <m/>
    <m/>
    <m/>
    <m/>
    <m/>
    <m/>
    <m/>
    <m/>
    <m/>
  </r>
  <r>
    <s v="Enhancement"/>
    <x v="0"/>
    <m/>
    <s v="DCC RET 8716 CX0448 EMBUS ESB "/>
    <s v="BOCRIS"/>
    <m/>
    <x v="1"/>
    <s v="Cobol, IMS-DC"/>
    <s v="SE-BILLING"/>
    <s v="Greg Painter"/>
    <s v="Muawiah Qaimari"/>
    <x v="1"/>
    <s v="Tarun Raghuwanshi"/>
    <x v="9"/>
    <s v="Aug-22"/>
    <x v="0"/>
    <n v="80"/>
    <m/>
    <m/>
    <m/>
    <m/>
    <m/>
    <m/>
    <m/>
    <m/>
    <m/>
    <m/>
    <n v="80"/>
    <m/>
    <m/>
    <m/>
    <m/>
    <m/>
    <m/>
    <m/>
    <m/>
    <m/>
    <m/>
    <m/>
    <m/>
    <m/>
    <m/>
    <m/>
    <m/>
    <m/>
  </r>
  <r>
    <s v="Enhancement"/>
    <x v="0"/>
    <m/>
    <s v="506833 - 412204 OOM FL Overlay"/>
    <s v="BOCRIS"/>
    <m/>
    <x v="1"/>
    <s v="Cobol, IMS-DC"/>
    <s v="SE-BILLING"/>
    <s v="Greg Painter"/>
    <s v="Muawiah Qaimari"/>
    <x v="1"/>
    <s v="Tarun Raghuwanshi"/>
    <x v="2"/>
    <s v="Feb-23"/>
    <x v="0"/>
    <n v="3936"/>
    <m/>
    <m/>
    <m/>
    <m/>
    <m/>
    <m/>
    <m/>
    <m/>
    <m/>
    <m/>
    <m/>
    <m/>
    <n v="700"/>
    <n v="1100"/>
    <n v="540"/>
    <n v="500"/>
    <n v="150"/>
    <n v="80"/>
    <n v="90"/>
    <m/>
    <m/>
    <m/>
    <m/>
    <m/>
    <m/>
    <m/>
    <m/>
    <m/>
  </r>
  <r>
    <s v="Enhancement"/>
    <x v="0"/>
    <m/>
    <s v="506126 - Replace Securedata"/>
    <s v="BOCRIS"/>
    <m/>
    <x v="1"/>
    <s v="Cobol, IMS-DC"/>
    <s v="SE-BILLING"/>
    <s v="Greg Painter"/>
    <s v="Muawiah Qaimari"/>
    <x v="1"/>
    <s v="Tarun Raghuwanshi"/>
    <x v="2"/>
    <s v="Feb-23"/>
    <x v="0"/>
    <n v="400"/>
    <m/>
    <m/>
    <m/>
    <m/>
    <m/>
    <m/>
    <m/>
    <m/>
    <m/>
    <n v="150"/>
    <m/>
    <n v="100"/>
    <n v="150"/>
    <n v="150"/>
    <n v="160"/>
    <n v="20"/>
    <n v="90"/>
    <n v="50"/>
    <m/>
    <m/>
    <m/>
    <m/>
    <m/>
    <m/>
    <m/>
    <m/>
    <m/>
    <m/>
  </r>
  <r>
    <s v="Sustenance"/>
    <x v="3"/>
    <m/>
    <s v="Pending Voucher Deletion"/>
    <s v="BOCRIS"/>
    <m/>
    <x v="1"/>
    <s v="Cobol, IMS-DC"/>
    <s v="SE-BILLING"/>
    <s v="Greg Painter"/>
    <s v="Muawiah Qaimari"/>
    <x v="1"/>
    <s v="Tarun Raghuwanshi"/>
    <x v="2"/>
    <s v="Feb-23"/>
    <x v="0"/>
    <n v="180"/>
    <m/>
    <m/>
    <m/>
    <m/>
    <m/>
    <m/>
    <m/>
    <m/>
    <m/>
    <m/>
    <m/>
    <m/>
    <m/>
    <n v="10"/>
    <n v="80"/>
    <n v="50"/>
    <n v="20"/>
    <n v="10"/>
    <m/>
    <m/>
    <m/>
    <m/>
    <m/>
    <m/>
    <m/>
    <m/>
    <m/>
    <m/>
  </r>
  <r>
    <s v="Sustenance"/>
    <x v="3"/>
    <m/>
    <s v="TAXING site T OOB- Analysis"/>
    <s v="TAXING"/>
    <m/>
    <x v="1"/>
    <s v="Cobol, DB2"/>
    <s v="SE-BILLING-CARE"/>
    <s v="Greg Painter"/>
    <s v="Muawiah Qaimari"/>
    <x v="1"/>
    <s v="Tarun Raghuwanshi"/>
    <x v="15"/>
    <s v="May-23"/>
    <x v="0"/>
    <n v="100"/>
    <m/>
    <m/>
    <m/>
    <m/>
    <m/>
    <m/>
    <m/>
    <m/>
    <m/>
    <m/>
    <m/>
    <m/>
    <m/>
    <m/>
    <m/>
    <n v="20"/>
    <n v="10"/>
    <n v="20"/>
    <n v="30"/>
    <m/>
    <n v="40"/>
    <m/>
    <s v=" "/>
    <m/>
    <m/>
    <m/>
    <m/>
    <m/>
  </r>
  <r>
    <s v="Sustenance"/>
    <x v="3"/>
    <m/>
    <s v="TAXING site Q OOB- Analysis"/>
    <s v="TAXING"/>
    <m/>
    <x v="1"/>
    <s v="Cobol, DB2"/>
    <s v="SE-BILLING-CARE"/>
    <s v="Greg Painter"/>
    <s v="Muawiah Qaimari"/>
    <x v="1"/>
    <s v="Tarun Raghuwanshi"/>
    <x v="15"/>
    <s v="May-23"/>
    <x v="0"/>
    <n v="100"/>
    <m/>
    <m/>
    <m/>
    <m/>
    <m/>
    <m/>
    <m/>
    <m/>
    <m/>
    <m/>
    <m/>
    <m/>
    <m/>
    <m/>
    <m/>
    <n v="20"/>
    <n v="10"/>
    <n v="20"/>
    <n v="30"/>
    <m/>
    <n v="40"/>
    <m/>
    <s v=" "/>
    <m/>
    <m/>
    <m/>
    <m/>
    <m/>
  </r>
  <r>
    <s v="Enhancement"/>
    <x v="0"/>
    <m/>
    <s v="Vista Server move- CR235711"/>
    <s v="AAN-CRIS"/>
    <m/>
    <x v="1"/>
    <s v="Cobol"/>
    <s v="SE-BILLING-CARE"/>
    <s v="Greg Painter"/>
    <s v="Muawiah Qaimari"/>
    <x v="1"/>
    <s v="Tarun Raghuwanshi"/>
    <x v="5"/>
    <s v="Nov-22"/>
    <x v="0"/>
    <n v="150"/>
    <m/>
    <m/>
    <m/>
    <m/>
    <m/>
    <m/>
    <m/>
    <m/>
    <m/>
    <m/>
    <m/>
    <m/>
    <n v="100"/>
    <n v="50"/>
    <m/>
    <m/>
    <m/>
    <m/>
    <m/>
    <m/>
    <m/>
    <m/>
    <m/>
    <m/>
    <m/>
    <m/>
    <m/>
    <m/>
  </r>
  <r>
    <s v="Enhancement"/>
    <x v="0"/>
    <m/>
    <s v="Vista Server move- CR235711"/>
    <s v="BAD DEBT"/>
    <m/>
    <x v="1"/>
    <s v="Cobol"/>
    <s v="SE-BILLING-CARE"/>
    <s v="Greg Painter"/>
    <s v="Muawiah Qaimari"/>
    <x v="1"/>
    <s v="Tarun Raghuwanshi"/>
    <x v="6"/>
    <s v="Sep-22"/>
    <x v="1"/>
    <n v="150"/>
    <m/>
    <m/>
    <m/>
    <m/>
    <m/>
    <m/>
    <m/>
    <m/>
    <m/>
    <m/>
    <m/>
    <m/>
    <n v="100"/>
    <n v="50"/>
    <m/>
    <m/>
    <m/>
    <m/>
    <m/>
    <m/>
    <m/>
    <m/>
    <m/>
    <m/>
    <m/>
    <m/>
    <m/>
    <m/>
  </r>
  <r>
    <s v="Enhancement"/>
    <x v="0"/>
    <m/>
    <s v="Vista Server move- CR235711"/>
    <s v="IDB-CBLD"/>
    <m/>
    <x v="1"/>
    <s v="Cobol"/>
    <s v="SE-BILLING"/>
    <s v="Greg Painter"/>
    <s v="Muawiah Qaimari"/>
    <x v="1"/>
    <s v="Tarun Raghuwanshi"/>
    <x v="6"/>
    <s v="Sep-22"/>
    <x v="1"/>
    <n v="150"/>
    <m/>
    <m/>
    <m/>
    <m/>
    <m/>
    <m/>
    <m/>
    <m/>
    <m/>
    <m/>
    <m/>
    <m/>
    <n v="100"/>
    <n v="50"/>
    <m/>
    <m/>
    <m/>
    <m/>
    <m/>
    <m/>
    <m/>
    <m/>
    <m/>
    <m/>
    <m/>
    <m/>
    <m/>
    <m/>
  </r>
  <r>
    <s v="Enhancement"/>
    <x v="0"/>
    <m/>
    <s v="Vista Server move- CR235711"/>
    <s v="IXC PBA"/>
    <m/>
    <x v="1"/>
    <s v="Cobol"/>
    <s v="SE-BILLING-CARE"/>
    <s v="Greg Painter"/>
    <s v="Muawiah Qaimari"/>
    <x v="1"/>
    <s v="Tarun Raghuwanshi"/>
    <x v="6"/>
    <s v="Sep-22"/>
    <x v="1"/>
    <n v="150"/>
    <m/>
    <m/>
    <m/>
    <m/>
    <m/>
    <m/>
    <m/>
    <m/>
    <m/>
    <m/>
    <m/>
    <m/>
    <n v="100"/>
    <n v="50"/>
    <m/>
    <m/>
    <m/>
    <m/>
    <m/>
    <m/>
    <m/>
    <m/>
    <m/>
    <m/>
    <m/>
    <m/>
    <m/>
    <m/>
  </r>
  <r>
    <s v="Enhancement"/>
    <x v="0"/>
    <m/>
    <s v="Vista Server move- CR235711"/>
    <s v="FLEX"/>
    <m/>
    <x v="1"/>
    <s v="Cobol"/>
    <s v="SE-BILLING"/>
    <s v="Greg Painter"/>
    <s v="Muawiah Qaimari"/>
    <x v="1"/>
    <s v="Tarun Raghuwanshi"/>
    <x v="5"/>
    <s v="Nov-22"/>
    <x v="0"/>
    <n v="270"/>
    <m/>
    <m/>
    <m/>
    <m/>
    <m/>
    <m/>
    <m/>
    <m/>
    <m/>
    <m/>
    <m/>
    <n v="120"/>
    <n v="100"/>
    <n v="50"/>
    <m/>
    <m/>
    <m/>
    <m/>
    <m/>
    <m/>
    <m/>
    <m/>
    <m/>
    <m/>
    <m/>
    <m/>
    <m/>
    <m/>
  </r>
  <r>
    <s v="Sustenance"/>
    <x v="3"/>
    <m/>
    <s v="TAXING site R OOB- Analysis"/>
    <s v="TAXING"/>
    <m/>
    <x v="1"/>
    <s v="Cobol, DB2"/>
    <s v="SE-BILLING-CARE"/>
    <s v="Greg Painter"/>
    <s v="Muawiah Qaimari"/>
    <x v="1"/>
    <s v="Tarun Raghuwanshi"/>
    <x v="15"/>
    <s v="May-23"/>
    <x v="0"/>
    <n v="100"/>
    <m/>
    <m/>
    <m/>
    <m/>
    <m/>
    <m/>
    <m/>
    <m/>
    <m/>
    <m/>
    <m/>
    <m/>
    <m/>
    <m/>
    <m/>
    <n v="20"/>
    <n v="10"/>
    <n v="20"/>
    <n v="30"/>
    <m/>
    <n v="40"/>
    <m/>
    <s v=" "/>
    <m/>
    <m/>
    <m/>
    <m/>
    <m/>
  </r>
  <r>
    <s v="Sustenance"/>
    <x v="3"/>
    <m/>
    <s v="ICO STLMT - fix MN75CEL job"/>
    <s v="ICO-STLMT"/>
    <m/>
    <x v="1"/>
    <s v="Cobol"/>
    <s v="SE-BILLING-CARE"/>
    <s v="Greg Painter"/>
    <s v="Muawiah Qaimari"/>
    <x v="1"/>
    <s v="Tarun Raghuwanshi"/>
    <x v="2"/>
    <s v="Feb-23"/>
    <x v="0"/>
    <n v="100"/>
    <m/>
    <m/>
    <m/>
    <m/>
    <m/>
    <m/>
    <m/>
    <m/>
    <m/>
    <m/>
    <m/>
    <m/>
    <m/>
    <m/>
    <n v="40"/>
    <n v="80"/>
    <n v="20"/>
    <m/>
    <m/>
    <m/>
    <m/>
    <m/>
    <m/>
    <m/>
    <m/>
    <m/>
    <m/>
    <m/>
  </r>
  <r>
    <s v="Sustenance"/>
    <x v="3"/>
    <m/>
    <s v="CLUB causing issues with BBGW - Analysis"/>
    <s v="CLUB"/>
    <m/>
    <x v="1"/>
    <s v="Cobol, DB2"/>
    <s v="SE-BILLING-CARE"/>
    <s v="Greg Painter"/>
    <s v="Muawiah Qaimari"/>
    <x v="1"/>
    <s v="Tarun Raghuwanshi"/>
    <x v="19"/>
    <s v="Sep-23"/>
    <x v="0"/>
    <n v="40"/>
    <m/>
    <m/>
    <m/>
    <m/>
    <m/>
    <m/>
    <m/>
    <m/>
    <m/>
    <m/>
    <m/>
    <m/>
    <n v="20"/>
    <m/>
    <m/>
    <m/>
    <m/>
    <m/>
    <m/>
    <m/>
    <m/>
    <m/>
    <m/>
    <n v="20"/>
    <n v="20"/>
    <m/>
    <m/>
    <m/>
  </r>
  <r>
    <s v="Enhancement"/>
    <x v="0"/>
    <m/>
    <s v="328680a 271 performance Measurement"/>
    <s v="FLEX"/>
    <m/>
    <x v="1"/>
    <s v="Cobol"/>
    <s v="SE-BILLING"/>
    <s v="Greg Painter"/>
    <s v="Muawiah Qaimari"/>
    <x v="1"/>
    <s v="Tarun Raghuwanshi"/>
    <x v="12"/>
    <s v="Oct-22"/>
    <x v="0"/>
    <n v="629"/>
    <m/>
    <m/>
    <m/>
    <m/>
    <m/>
    <m/>
    <m/>
    <m/>
    <m/>
    <m/>
    <m/>
    <m/>
    <n v="200"/>
    <n v="300"/>
    <n v="80"/>
    <m/>
    <m/>
    <m/>
    <m/>
    <m/>
    <m/>
    <m/>
    <m/>
    <m/>
    <m/>
    <m/>
    <m/>
    <m/>
  </r>
  <r>
    <s v="Enhancement"/>
    <x v="0"/>
    <m/>
    <s v="BDS Migration"/>
    <s v="ACIS CBF"/>
    <m/>
    <x v="1"/>
    <s v="Cobol,IMS-DB"/>
    <s v="MW-Billing"/>
    <s v="Ruben Rodriguez "/>
    <s v="Muawiah Qaimari"/>
    <x v="21"/>
    <s v="Tarun Raghuwanshi"/>
    <x v="4"/>
    <s v="Jul-22"/>
    <x v="0"/>
    <n v="50"/>
    <m/>
    <m/>
    <m/>
    <m/>
    <m/>
    <m/>
    <m/>
    <m/>
    <m/>
    <m/>
    <m/>
    <m/>
    <m/>
    <m/>
    <m/>
    <m/>
    <s v=" "/>
    <s v=" "/>
    <s v=" "/>
    <m/>
    <m/>
    <m/>
    <m/>
    <m/>
    <m/>
    <m/>
    <m/>
    <m/>
  </r>
  <r>
    <s v="Enhancement"/>
    <x v="0"/>
    <m/>
    <s v="PID 411900 - EOSL Secure Data Upgrade to z Protect "/>
    <s v="ACIS-CI"/>
    <m/>
    <x v="1"/>
    <s v="Cobol,Assembler,IMS-DB,IMS-DC,DB2"/>
    <s v="BRAVO-MF-Rick"/>
    <s v="Ruben Rodriguez "/>
    <s v="Muawiah Qaimari"/>
    <x v="21"/>
    <s v="Tarun Raghuwanshi"/>
    <x v="2"/>
    <s v="Feb-23"/>
    <x v="0"/>
    <n v="240"/>
    <m/>
    <m/>
    <m/>
    <m/>
    <m/>
    <m/>
    <m/>
    <m/>
    <m/>
    <n v="40"/>
    <s v=" "/>
    <n v="10"/>
    <n v="10"/>
    <n v="70"/>
    <n v="60"/>
    <n v="30"/>
    <n v="30"/>
    <n v="30"/>
    <m/>
    <m/>
    <m/>
    <m/>
    <m/>
    <m/>
    <m/>
    <m/>
    <m/>
    <m/>
  </r>
  <r>
    <s v="Enhancement"/>
    <x v="0"/>
    <m/>
    <s v="PID 401674 Interfaces Modernization - BDS"/>
    <s v="AIRS"/>
    <m/>
    <x v="1"/>
    <s v="Cobol, Assembler"/>
    <s v="MW-MF-JULIE"/>
    <s v="Ruben Rodriguez "/>
    <s v="Muawiah Qaimari"/>
    <x v="21"/>
    <s v="Tarun Raghuwanshi"/>
    <x v="4"/>
    <s v="Jul-22"/>
    <x v="0"/>
    <n v="270"/>
    <m/>
    <m/>
    <m/>
    <m/>
    <m/>
    <m/>
    <m/>
    <m/>
    <m/>
    <m/>
    <m/>
    <m/>
    <m/>
    <m/>
    <m/>
    <m/>
    <m/>
    <m/>
    <m/>
    <m/>
    <m/>
    <m/>
    <m/>
    <m/>
    <m/>
    <m/>
    <m/>
    <m/>
  </r>
  <r>
    <s v="Enhancement"/>
    <x v="0"/>
    <m/>
    <s v="Interfaces Modernization - TLG or BB  ( TEST ONLY)"/>
    <s v="AIRS"/>
    <m/>
    <x v="1"/>
    <s v="Cobol, Assembler"/>
    <s v="MW-MF-JULIE"/>
    <s v="Ruben Rodriguez "/>
    <s v="Muawiah Qaimari"/>
    <x v="21"/>
    <s v="Tarun Raghuwanshi"/>
    <x v="4"/>
    <s v="Jul-22"/>
    <x v="0"/>
    <n v="122"/>
    <m/>
    <m/>
    <m/>
    <m/>
    <m/>
    <m/>
    <m/>
    <m/>
    <m/>
    <n v="22"/>
    <m/>
    <m/>
    <m/>
    <m/>
    <m/>
    <m/>
    <m/>
    <m/>
    <m/>
    <m/>
    <m/>
    <m/>
    <m/>
    <m/>
    <m/>
    <m/>
    <m/>
    <m/>
  </r>
  <r>
    <s v="Enhancement"/>
    <x v="0"/>
    <m/>
    <s v="PMATT 359881 IBM MO MF Convert IMS Databases from DBT Compress to IBM HDCE"/>
    <s v="ACIS-CI"/>
    <m/>
    <x v="1"/>
    <s v="Cobol,Assembler,IMS-DB,IMS-DC,DB2"/>
    <s v="BRAVO-MF-Rick"/>
    <s v="Ruben Rodriguez "/>
    <s v="Muawiah Qaimari"/>
    <x v="21"/>
    <s v="Tarun Raghuwanshi"/>
    <x v="8"/>
    <s v="TBD"/>
    <x v="0"/>
    <n v="650"/>
    <m/>
    <m/>
    <m/>
    <m/>
    <m/>
    <m/>
    <m/>
    <m/>
    <m/>
    <m/>
    <m/>
    <m/>
    <m/>
    <m/>
    <m/>
    <m/>
    <m/>
    <m/>
    <m/>
    <m/>
    <m/>
    <m/>
    <m/>
    <m/>
    <m/>
    <m/>
    <m/>
    <m/>
  </r>
  <r>
    <s v="Enhancement"/>
    <x v="0"/>
    <m/>
    <s v="ABMS / DITREX PID 411102"/>
    <s v="ABMS"/>
    <m/>
    <x v="1"/>
    <s v="Cobol, Focus DB"/>
    <s v="MW-Billing"/>
    <s v="Ruben Rodriguez "/>
    <s v="Muawiah Qaimari"/>
    <x v="21"/>
    <s v="Tarun Raghuwanshi"/>
    <x v="9"/>
    <s v="Aug-22"/>
    <x v="0"/>
    <n v="4500"/>
    <m/>
    <m/>
    <m/>
    <m/>
    <m/>
    <m/>
    <m/>
    <m/>
    <m/>
    <n v="1500"/>
    <n v="1500"/>
    <n v="500"/>
    <m/>
    <m/>
    <m/>
    <m/>
    <m/>
    <m/>
    <m/>
    <m/>
    <m/>
    <m/>
    <m/>
    <m/>
    <m/>
    <m/>
    <m/>
    <m/>
  </r>
  <r>
    <s v="Enhancement"/>
    <x v="0"/>
    <m/>
    <s v="PID 411900 - EOSL Secure Data Upgrade to z Protect "/>
    <s v="ACIS-BI"/>
    <m/>
    <x v="1"/>
    <s v="Cobol,Assembler,IMS-DB,IMS-DC,DB2,PL1"/>
    <s v="BRAVO-MF-Rick"/>
    <s v="Ruben Rodriguez "/>
    <s v="Muawiah Qaimari"/>
    <x v="21"/>
    <s v="Tarun Raghuwanshi"/>
    <x v="2"/>
    <s v="Feb-23"/>
    <x v="0"/>
    <n v="140"/>
    <m/>
    <m/>
    <m/>
    <m/>
    <m/>
    <m/>
    <m/>
    <m/>
    <m/>
    <n v="20"/>
    <s v=" "/>
    <n v="5"/>
    <n v="5"/>
    <n v="35"/>
    <n v="40"/>
    <n v="25"/>
    <n v="15"/>
    <n v="15"/>
    <m/>
    <m/>
    <m/>
    <m/>
    <m/>
    <m/>
    <m/>
    <m/>
    <m/>
    <m/>
  </r>
  <r>
    <s v="Enhancement"/>
    <x v="0"/>
    <m/>
    <s v="PID 411900 - EOSL Secure Data Upgrade to z Protect "/>
    <s v="MODX"/>
    <m/>
    <x v="1"/>
    <s v="Cobol, IMS-DB"/>
    <s v="BRAVO-MF-Rick"/>
    <s v="Ruben Rodriguez "/>
    <s v="Muawiah Qaimari"/>
    <x v="21"/>
    <s v="Tarun Raghuwanshi"/>
    <x v="2"/>
    <s v="Feb-23"/>
    <x v="0"/>
    <n v="180"/>
    <m/>
    <m/>
    <m/>
    <m/>
    <m/>
    <m/>
    <m/>
    <m/>
    <m/>
    <n v="30"/>
    <s v=" "/>
    <n v="5"/>
    <n v="10"/>
    <n v="50"/>
    <n v="60"/>
    <n v="30"/>
    <n v="10"/>
    <n v="15"/>
    <m/>
    <m/>
    <m/>
    <m/>
    <m/>
    <m/>
    <m/>
    <m/>
    <m/>
    <m/>
  </r>
  <r>
    <s v="Enhancement"/>
    <x v="0"/>
    <m/>
    <s v="PMT 504475, PID 410147, SecMod SDP SPI Data Non-Compliance SOCS"/>
    <s v="ACIS-CI"/>
    <m/>
    <x v="1"/>
    <s v="Cobol,Assembler,IMS-DB,IMS-DC,DB2"/>
    <s v="BRAVO-MF-Rick"/>
    <s v="Ruben Rodriguez "/>
    <s v="Muawiah Qaimari"/>
    <x v="21"/>
    <s v="Tarun Raghuwanshi"/>
    <x v="2"/>
    <s v="Feb-23"/>
    <x v="1"/>
    <n v="516"/>
    <m/>
    <m/>
    <m/>
    <m/>
    <m/>
    <m/>
    <m/>
    <m/>
    <m/>
    <n v="80"/>
    <n v="10"/>
    <n v="20"/>
    <n v="40"/>
    <n v="50"/>
    <n v="50"/>
    <n v="50"/>
    <n v="30"/>
    <n v="20"/>
    <m/>
    <m/>
    <m/>
    <m/>
    <m/>
    <m/>
    <m/>
    <m/>
    <m/>
    <m/>
  </r>
  <r>
    <s v="Enhancement"/>
    <x v="0"/>
    <m/>
    <s v="PID 411900 - EOSL Secure Data Upgrade to z Protect "/>
    <s v="AIRS"/>
    <m/>
    <x v="1"/>
    <s v="Cobol, Assembler"/>
    <s v="MW-MF-JULIE"/>
    <s v="Ruben Rodriguez "/>
    <s v="Muawiah Qaimari"/>
    <x v="21"/>
    <s v="Tarun Raghuwanshi"/>
    <x v="2"/>
    <s v="Feb-23"/>
    <x v="0"/>
    <n v="1200"/>
    <m/>
    <m/>
    <m/>
    <m/>
    <m/>
    <m/>
    <m/>
    <m/>
    <m/>
    <n v="200"/>
    <n v="40"/>
    <n v="60"/>
    <n v="240"/>
    <n v="260"/>
    <n v="400"/>
    <n v="160"/>
    <n v="120"/>
    <n v="40"/>
    <m/>
    <m/>
    <m/>
    <m/>
    <m/>
    <m/>
    <m/>
    <m/>
    <m/>
    <m/>
  </r>
  <r>
    <s v="Enhancement"/>
    <x v="0"/>
    <m/>
    <s v="PID 411900 - EOSL Secure Data Upgrade to z Protect "/>
    <s v="ACIS-ADST"/>
    <m/>
    <x v="1"/>
    <s v="Cobol, IMS-DB"/>
    <s v="MW-Billing"/>
    <s v="Ruben Rodriguez "/>
    <s v="Muawiah Qaimari"/>
    <x v="21"/>
    <s v="Tarun Raghuwanshi"/>
    <x v="2"/>
    <s v="Feb-23"/>
    <x v="0"/>
    <n v="1000"/>
    <m/>
    <m/>
    <m/>
    <m/>
    <m/>
    <m/>
    <m/>
    <m/>
    <m/>
    <n v="200"/>
    <n v="40"/>
    <n v="60"/>
    <n v="210"/>
    <n v="220"/>
    <n v="160"/>
    <n v="160"/>
    <n v="60"/>
    <n v="40"/>
    <m/>
    <m/>
    <m/>
    <m/>
    <m/>
    <m/>
    <m/>
    <m/>
    <m/>
    <m/>
  </r>
  <r>
    <s v="Enhancement"/>
    <x v="0"/>
    <m/>
    <s v="IL NPA 309 overlay with NPA 861 NPA Relief"/>
    <s v="ACIS-TREATMENT&amp;CASH UPDAT"/>
    <m/>
    <x v="1"/>
    <s v="Cobol, IMS-DB"/>
    <s v="MW-Billing"/>
    <s v="Ruben Rodriguez "/>
    <s v="Muawiah Qaimari"/>
    <x v="21"/>
    <s v="Tarun Raghuwanshi"/>
    <x v="5"/>
    <s v="Nov-22"/>
    <x v="0"/>
    <n v="246"/>
    <m/>
    <m/>
    <m/>
    <m/>
    <m/>
    <m/>
    <m/>
    <m/>
    <m/>
    <n v="40"/>
    <n v="40"/>
    <n v="40"/>
    <n v="36"/>
    <n v="20"/>
    <n v="20"/>
    <m/>
    <m/>
    <m/>
    <m/>
    <m/>
    <m/>
    <m/>
    <m/>
    <m/>
    <m/>
    <m/>
    <m/>
    <m/>
  </r>
  <r>
    <s v="Enhancement"/>
    <x v="0"/>
    <m/>
    <s v="IL NPA 309 overlay with NPA 861 NPA Relief"/>
    <s v="ACIS-Usage Arrangement"/>
    <m/>
    <x v="1"/>
    <s v="Cobol, IMS-DB"/>
    <s v="MW-Billing"/>
    <s v="Ruben Rodriguez "/>
    <s v="Muawiah Qaimari"/>
    <x v="21"/>
    <s v="Tarun Raghuwanshi"/>
    <x v="5"/>
    <s v="Nov-22"/>
    <x v="0"/>
    <n v="227"/>
    <m/>
    <m/>
    <m/>
    <m/>
    <m/>
    <m/>
    <m/>
    <m/>
    <m/>
    <n v="36"/>
    <n v="36"/>
    <n v="36"/>
    <n v="37"/>
    <n v="20"/>
    <n v="20"/>
    <m/>
    <m/>
    <m/>
    <m/>
    <m/>
    <m/>
    <m/>
    <m/>
    <m/>
    <m/>
    <m/>
    <m/>
    <m/>
  </r>
  <r>
    <s v="Enhancement"/>
    <x v="0"/>
    <m/>
    <s v="IL NPA 309 overlay with NPA 861 NPA Relief"/>
    <s v="ACIS CBF"/>
    <m/>
    <x v="1"/>
    <s v="Cobol,IMS-DB"/>
    <s v="MW-Billing"/>
    <s v="Ruben Rodriguez "/>
    <s v="Muawiah Qaimari"/>
    <x v="21"/>
    <s v="Tarun Raghuwanshi"/>
    <x v="5"/>
    <s v="Nov-22"/>
    <x v="0"/>
    <n v="244"/>
    <m/>
    <m/>
    <m/>
    <m/>
    <m/>
    <m/>
    <m/>
    <m/>
    <m/>
    <n v="40"/>
    <n v="40"/>
    <n v="40"/>
    <n v="34"/>
    <n v="20"/>
    <n v="20"/>
    <m/>
    <m/>
    <m/>
    <m/>
    <m/>
    <m/>
    <m/>
    <m/>
    <m/>
    <m/>
    <m/>
    <m/>
    <m/>
  </r>
  <r>
    <s v="Enhancement"/>
    <x v="0"/>
    <m/>
    <s v="PMT 500753 PID 401127a SecMod EOSL 7337 Finish U2L Migration CAPM"/>
    <s v="AIRS"/>
    <m/>
    <x v="1"/>
    <s v="Cobol, Assembler"/>
    <s v="MW-MF-JULIE"/>
    <s v="Ruben Rodriguez "/>
    <s v="Muawiah Qaimari"/>
    <x v="21"/>
    <s v="Tarun Raghuwanshi"/>
    <x v="6"/>
    <s v="Sep-22"/>
    <x v="0"/>
    <n v="80"/>
    <m/>
    <m/>
    <m/>
    <m/>
    <m/>
    <m/>
    <m/>
    <m/>
    <m/>
    <m/>
    <m/>
    <m/>
    <m/>
    <m/>
    <m/>
    <m/>
    <m/>
    <m/>
    <m/>
    <m/>
    <m/>
    <m/>
    <m/>
    <m/>
    <m/>
    <m/>
    <m/>
    <m/>
  </r>
  <r>
    <s v="Enhancement"/>
    <x v="0"/>
    <m/>
    <s v="PMT 500753 PID 401127a SecMod EOSL 7337 Finish U2L Migration CAPM"/>
    <s v="OPNS"/>
    <m/>
    <x v="1"/>
    <s v="Cobol"/>
    <s v="MW-MF-JULIE"/>
    <s v="Ruben Rodriguez "/>
    <s v="Muawiah Qaimari"/>
    <x v="21"/>
    <s v="Tarun Raghuwanshi"/>
    <x v="6"/>
    <s v="Sep-22"/>
    <x v="0"/>
    <n v="80"/>
    <m/>
    <m/>
    <m/>
    <m/>
    <m/>
    <m/>
    <m/>
    <m/>
    <m/>
    <m/>
    <m/>
    <m/>
    <m/>
    <m/>
    <m/>
    <m/>
    <m/>
    <m/>
    <m/>
    <m/>
    <m/>
    <m/>
    <m/>
    <m/>
    <m/>
    <m/>
    <m/>
    <m/>
  </r>
  <r>
    <s v="Enhancement"/>
    <x v="0"/>
    <m/>
    <s v="BDS Mainframe Modernization"/>
    <s v="ACIS-CI"/>
    <m/>
    <x v="1"/>
    <s v="Cobol,Assembler,IMS-DB,IMS-DC,DB2"/>
    <s v="BRAVO-MF-Rick"/>
    <s v="Ruben Rodriguez "/>
    <s v="Muawiah Qaimari"/>
    <x v="21"/>
    <s v="Tarun Raghuwanshi"/>
    <x v="4"/>
    <s v="Jul-22"/>
    <x v="0"/>
    <n v="20"/>
    <m/>
    <m/>
    <m/>
    <m/>
    <m/>
    <m/>
    <m/>
    <m/>
    <m/>
    <m/>
    <m/>
    <m/>
    <m/>
    <m/>
    <m/>
    <m/>
    <m/>
    <m/>
    <m/>
    <m/>
    <m/>
    <m/>
    <m/>
    <m/>
    <m/>
    <m/>
    <m/>
    <m/>
  </r>
  <r>
    <s v="Enhancement"/>
    <x v="0"/>
    <n v="5"/>
    <s v="506836/412205 - OH NPA 513 overlay new NPA 283"/>
    <s v="GRP-MW-Billing"/>
    <m/>
    <x v="1"/>
    <s v="Cobol, IMS-DB"/>
    <s v="MW-Billing"/>
    <s v="Ruben Rodriguez "/>
    <s v="Muawiah Qaimari"/>
    <x v="21"/>
    <s v="Tarun Raghuwanshi"/>
    <x v="2"/>
    <s v="Feb-23"/>
    <x v="0"/>
    <n v="410"/>
    <m/>
    <m/>
    <m/>
    <m/>
    <m/>
    <m/>
    <m/>
    <m/>
    <m/>
    <m/>
    <s v=" "/>
    <m/>
    <m/>
    <n v="20"/>
    <n v="80"/>
    <n v="160"/>
    <n v="140"/>
    <n v="40"/>
    <m/>
    <m/>
    <m/>
    <m/>
    <m/>
    <m/>
    <m/>
    <m/>
    <m/>
    <m/>
  </r>
  <r>
    <s v="Enhancement"/>
    <x v="0"/>
    <m/>
    <s v="410826 to update customer DB"/>
    <s v="ACIS CBF"/>
    <m/>
    <x v="1"/>
    <s v="Cobol,IMS-DB"/>
    <s v="MW-Billing"/>
    <s v="Ruben Rodriguez "/>
    <s v="Muawiah Qaimari"/>
    <x v="21"/>
    <s v="Tarun Raghuwanshi"/>
    <x v="18"/>
    <s v="Jun-23"/>
    <x v="1"/>
    <n v="416"/>
    <m/>
    <m/>
    <m/>
    <m/>
    <m/>
    <m/>
    <m/>
    <m/>
    <m/>
    <m/>
    <m/>
    <m/>
    <m/>
    <m/>
    <n v="80"/>
    <m/>
    <m/>
    <m/>
    <m/>
    <m/>
    <m/>
    <m/>
    <m/>
    <m/>
    <m/>
    <m/>
    <m/>
    <m/>
  </r>
  <r>
    <s v="Enhancement"/>
    <x v="0"/>
    <m/>
    <s v="OOM630 Encryption project (SPI)"/>
    <s v="ACIS-ADST"/>
    <m/>
    <x v="1"/>
    <s v="Cobol, IMS-DB"/>
    <s v="MW-Billing"/>
    <s v="Ruben Rodriguez "/>
    <s v="Muawiah Qaimari"/>
    <x v="21"/>
    <s v="Tarun Raghuwanshi"/>
    <x v="18"/>
    <s v="Jun-23"/>
    <x v="1"/>
    <n v="300"/>
    <m/>
    <m/>
    <m/>
    <m/>
    <m/>
    <m/>
    <m/>
    <m/>
    <m/>
    <n v="45"/>
    <n v="45"/>
    <n v="45"/>
    <n v="45"/>
    <m/>
    <m/>
    <m/>
    <m/>
    <m/>
    <m/>
    <m/>
    <m/>
    <m/>
    <m/>
    <m/>
    <m/>
    <m/>
    <m/>
    <m/>
  </r>
  <r>
    <s v="Enhancement"/>
    <x v="0"/>
    <m/>
    <s v="PID-405212  PMT 503393  DCC MOV 8711 ESP-CARE II"/>
    <s v="OPNS"/>
    <m/>
    <x v="1"/>
    <s v="Cobol"/>
    <s v="MW-MF-JULIE"/>
    <s v="Ruben Rodriguez "/>
    <s v="Muawiah Qaimari"/>
    <x v="21"/>
    <s v="Tarun Raghuwanshi"/>
    <x v="4"/>
    <s v="Jul-22"/>
    <x v="0"/>
    <n v="139"/>
    <m/>
    <m/>
    <m/>
    <m/>
    <m/>
    <m/>
    <m/>
    <m/>
    <m/>
    <n v="39"/>
    <m/>
    <m/>
    <m/>
    <m/>
    <m/>
    <m/>
    <m/>
    <m/>
    <m/>
    <m/>
    <m/>
    <m/>
    <m/>
    <m/>
    <m/>
    <m/>
    <m/>
    <m/>
  </r>
  <r>
    <s v="Enhancement"/>
    <x v="0"/>
    <m/>
    <s v="PID 410247 Peacock Migration"/>
    <s v="OPNS"/>
    <m/>
    <x v="1"/>
    <s v="Cobol"/>
    <s v="MW-MF-JULIE"/>
    <s v="Ruben Rodriguez "/>
    <s v="Muawiah Qaimari"/>
    <x v="21"/>
    <s v="Tarun Raghuwanshi"/>
    <x v="5"/>
    <s v="Nov-22"/>
    <x v="0"/>
    <n v="305"/>
    <m/>
    <m/>
    <m/>
    <m/>
    <m/>
    <m/>
    <m/>
    <m/>
    <m/>
    <n v="80"/>
    <n v="80"/>
    <n v="60"/>
    <n v="60"/>
    <n v="25"/>
    <n v="20"/>
    <m/>
    <m/>
    <m/>
    <m/>
    <m/>
    <m/>
    <m/>
    <m/>
    <m/>
    <m/>
    <m/>
    <m/>
    <m/>
  </r>
  <r>
    <s v="Enhancement"/>
    <x v="0"/>
    <m/>
    <s v="DCC RET 8716 CX0380 Tapestry"/>
    <s v="CASH MF"/>
    <m/>
    <x v="1"/>
    <s v="COBOL,DB2,IMS DB"/>
    <s v="SE-BILLING-CARE"/>
    <s v="Greg Painter"/>
    <s v="Muawiah Qaimari"/>
    <x v="1"/>
    <s v="Tarun Raghuwanshi"/>
    <x v="9"/>
    <s v="Aug-22"/>
    <x v="0"/>
    <n v="155"/>
    <m/>
    <m/>
    <m/>
    <m/>
    <m/>
    <m/>
    <m/>
    <m/>
    <m/>
    <n v="20"/>
    <n v="20"/>
    <m/>
    <m/>
    <m/>
    <m/>
    <m/>
    <m/>
    <m/>
    <m/>
    <m/>
    <m/>
    <m/>
    <m/>
    <m/>
    <m/>
    <m/>
    <m/>
    <m/>
  </r>
  <r>
    <s v="Sustenance"/>
    <x v="3"/>
    <m/>
    <s v="CLUB OOB in site T - - Analysis"/>
    <s v="CLUB"/>
    <m/>
    <x v="1"/>
    <s v="Cobol, DB2"/>
    <s v="SE-BILLING-CARE"/>
    <s v="Greg Painter"/>
    <s v="Muawiah Qaimari"/>
    <x v="1"/>
    <s v="Tarun Raghuwanshi"/>
    <x v="15"/>
    <s v="May-23"/>
    <x v="0"/>
    <n v="40"/>
    <m/>
    <m/>
    <m/>
    <m/>
    <m/>
    <m/>
    <m/>
    <m/>
    <m/>
    <m/>
    <m/>
    <m/>
    <n v="10"/>
    <m/>
    <m/>
    <m/>
    <m/>
    <m/>
    <m/>
    <m/>
    <m/>
    <n v="10"/>
    <n v="10"/>
    <n v="10"/>
    <n v="10"/>
    <m/>
    <m/>
    <m/>
  </r>
  <r>
    <s v="Sustenance"/>
    <x v="3"/>
    <m/>
    <s v="RIGA COBOL V6 issue with IGZERRE"/>
    <s v="RIGA"/>
    <m/>
    <x v="1"/>
    <s v="Cobol"/>
    <s v="SE-BILLING"/>
    <s v="Greg Painter"/>
    <s v="Muawiah Qaimari"/>
    <x v="1"/>
    <s v="Tarun Raghuwanshi"/>
    <x v="16"/>
    <s v="Jul-23"/>
    <x v="0"/>
    <n v="160"/>
    <m/>
    <m/>
    <m/>
    <m/>
    <m/>
    <m/>
    <m/>
    <m/>
    <m/>
    <m/>
    <m/>
    <m/>
    <m/>
    <m/>
    <s v=" "/>
    <m/>
    <m/>
    <m/>
    <m/>
    <m/>
    <m/>
    <n v="40"/>
    <n v="40"/>
    <n v="40"/>
    <n v="40"/>
    <m/>
    <m/>
    <m/>
  </r>
  <r>
    <s v="Sustenance"/>
    <x v="3"/>
    <m/>
    <s v="ALPHA COBOL V6 issues with IGZERRE"/>
    <s v="ALPHA"/>
    <m/>
    <x v="1"/>
    <s v="Cobol, DB2"/>
    <s v="SE-BILLING-CARE"/>
    <s v="Greg Painter"/>
    <s v="Muawiah Qaimari"/>
    <x v="1"/>
    <s v="Tarun Raghuwanshi"/>
    <x v="16"/>
    <s v="Jul-23"/>
    <x v="0"/>
    <n v="160"/>
    <m/>
    <m/>
    <m/>
    <m/>
    <m/>
    <m/>
    <m/>
    <m/>
    <m/>
    <m/>
    <m/>
    <m/>
    <m/>
    <m/>
    <s v=" "/>
    <m/>
    <m/>
    <m/>
    <m/>
    <m/>
    <m/>
    <n v="40"/>
    <n v="40"/>
    <n v="40"/>
    <n v="40"/>
    <m/>
    <m/>
    <m/>
  </r>
  <r>
    <s v="Sustenance"/>
    <x v="3"/>
    <m/>
    <s v="VERBATIM COBOL v6 issue with IGZERRE"/>
    <s v="VERBATIM"/>
    <m/>
    <x v="1"/>
    <s v="Cobol"/>
    <s v="SE-BILLING"/>
    <s v="Greg Painter"/>
    <s v="Muawiah Qaimari"/>
    <x v="1"/>
    <s v="Tarun Raghuwanshi"/>
    <x v="16"/>
    <s v="Jul-23"/>
    <x v="0"/>
    <n v="160"/>
    <m/>
    <m/>
    <m/>
    <m/>
    <m/>
    <m/>
    <m/>
    <m/>
    <m/>
    <m/>
    <m/>
    <m/>
    <m/>
    <m/>
    <s v=" "/>
    <m/>
    <m/>
    <m/>
    <m/>
    <m/>
    <m/>
    <n v="40"/>
    <n v="70"/>
    <n v="40"/>
    <n v="20"/>
    <m/>
    <m/>
    <m/>
  </r>
  <r>
    <s v="Enhancement"/>
    <x v="0"/>
    <m/>
    <s v="ALPHA replace navigator with Webservices"/>
    <s v="Alpha"/>
    <m/>
    <x v="1"/>
    <s v="Cobol, DB2"/>
    <s v="SE-BILLING-CARE"/>
    <s v="Greg Painter"/>
    <s v="Muawiah Qaimari"/>
    <x v="1"/>
    <s v="Tarun Raghuwanshi"/>
    <x v="12"/>
    <s v="Oct-22"/>
    <x v="0"/>
    <n v="0"/>
    <m/>
    <m/>
    <m/>
    <m/>
    <m/>
    <m/>
    <n v="1000"/>
    <n v="1000"/>
    <m/>
    <n v="1000"/>
    <n v="1000"/>
    <n v="1000"/>
    <n v="1000"/>
    <n v="1000"/>
    <m/>
    <m/>
    <m/>
    <m/>
    <m/>
    <m/>
    <m/>
    <m/>
    <m/>
    <m/>
    <m/>
    <m/>
    <m/>
    <m/>
  </r>
  <r>
    <s v="Enhancement"/>
    <x v="0"/>
    <m/>
    <s v="CR235944/RSRCS, Billing SaaS Globys - Phase 2"/>
    <s v="TAXING"/>
    <m/>
    <x v="1"/>
    <s v="Cobol, DB2"/>
    <s v="SE-BILLING-CARE"/>
    <s v="Greg Painter"/>
    <s v="Muawiah Qaimari"/>
    <x v="1"/>
    <s v="Tarun Raghuwanshi"/>
    <x v="5"/>
    <s v="Nov-22"/>
    <x v="0"/>
    <n v="275"/>
    <m/>
    <m/>
    <m/>
    <m/>
    <m/>
    <m/>
    <m/>
    <m/>
    <m/>
    <m/>
    <m/>
    <m/>
    <n v="100"/>
    <n v="100"/>
    <n v="75"/>
    <m/>
    <m/>
    <m/>
    <m/>
    <m/>
    <m/>
    <m/>
    <m/>
    <m/>
    <m/>
    <m/>
    <m/>
    <m/>
  </r>
  <r>
    <s v="Enhancement"/>
    <x v="0"/>
    <m/>
    <s v="OOM654: Large Business Collections Platform Modernization"/>
    <s v="BOCRIS"/>
    <m/>
    <x v="1"/>
    <s v="Cobol, IMS-DC"/>
    <s v="SE-BILLING"/>
    <s v="Greg Painter"/>
    <s v="Muawiah Qaimari"/>
    <x v="1"/>
    <s v="Tarun Raghuwanshi"/>
    <x v="8"/>
    <s v="TBD"/>
    <x v="1"/>
    <n v="100"/>
    <m/>
    <m/>
    <m/>
    <m/>
    <m/>
    <m/>
    <m/>
    <m/>
    <m/>
    <m/>
    <m/>
    <m/>
    <m/>
    <m/>
    <m/>
    <m/>
    <m/>
    <m/>
    <m/>
    <m/>
    <m/>
    <m/>
    <m/>
    <m/>
    <m/>
    <m/>
    <m/>
    <m/>
  </r>
  <r>
    <s v="Enhancement"/>
    <x v="0"/>
    <m/>
    <s v="OOM654: Large Business Collections Platform Modernization"/>
    <s v="PULL BILL"/>
    <m/>
    <x v="1"/>
    <s v="Cobol, IMS DB"/>
    <s v="SE-BILLING"/>
    <s v="Greg Painter"/>
    <s v="Muawiah Qaimari"/>
    <x v="1"/>
    <s v="Tarun Raghuwanshi"/>
    <x v="8"/>
    <s v="TBD"/>
    <x v="1"/>
    <n v="180"/>
    <m/>
    <m/>
    <m/>
    <m/>
    <m/>
    <m/>
    <m/>
    <m/>
    <m/>
    <m/>
    <m/>
    <m/>
    <m/>
    <m/>
    <m/>
    <m/>
    <m/>
    <m/>
    <m/>
    <m/>
    <m/>
    <m/>
    <m/>
    <m/>
    <m/>
    <m/>
    <m/>
    <m/>
  </r>
  <r>
    <s v="Enhancement"/>
    <x v="0"/>
    <m/>
    <s v="PID 411380 EWIP (AIRS SSN Edit changes)"/>
    <s v="AIRS"/>
    <m/>
    <x v="1"/>
    <s v="Cobol, Assembler"/>
    <s v="MW-MF-JULIE"/>
    <s v="Ruben Rodriguez "/>
    <s v="Muawiah Qaimari"/>
    <x v="21"/>
    <s v="Tarun Raghuwanshi"/>
    <x v="5"/>
    <s v="Nov-22"/>
    <x v="0"/>
    <n v="400"/>
    <m/>
    <m/>
    <m/>
    <m/>
    <m/>
    <m/>
    <m/>
    <m/>
    <m/>
    <m/>
    <n v="20"/>
    <n v="20"/>
    <n v="160"/>
    <n v="140"/>
    <n v="20"/>
    <m/>
    <m/>
    <m/>
    <m/>
    <m/>
    <m/>
    <m/>
    <m/>
    <m/>
    <m/>
    <m/>
    <m/>
    <m/>
  </r>
  <r>
    <s v="Enhancement"/>
    <x v="0"/>
    <m/>
    <s v="DCC MOV 8711 ASON ROS TCS"/>
    <s v="AIRS"/>
    <m/>
    <x v="1"/>
    <s v="Cobol, Assembler"/>
    <s v="MW-MF-JULIE"/>
    <s v="Ruben Rodriguez "/>
    <s v="Muawiah Qaimari"/>
    <x v="21"/>
    <s v="Tarun Raghuwanshi"/>
    <x v="19"/>
    <s v="Sep-23"/>
    <x v="1"/>
    <n v="40"/>
    <m/>
    <m/>
    <m/>
    <m/>
    <m/>
    <m/>
    <m/>
    <m/>
    <m/>
    <m/>
    <m/>
    <m/>
    <m/>
    <m/>
    <m/>
    <m/>
    <m/>
    <m/>
    <m/>
    <m/>
    <m/>
    <m/>
    <m/>
    <m/>
    <m/>
    <m/>
    <m/>
    <m/>
  </r>
  <r>
    <s v="Sustenance"/>
    <x v="4"/>
    <m/>
    <s v="CR-2210-1414 RD2481 Add BAN to the CAC Exemption table"/>
    <s v="ACIS-CI"/>
    <m/>
    <x v="1"/>
    <s v="Cobol,Assembler,IMS-DB,IMS-DC,DB2"/>
    <s v="BRAVO-MF-Rick"/>
    <s v="James Radtke"/>
    <s v="Christine Moretti"/>
    <x v="21"/>
    <s v="Tarun Raghuwanshi"/>
    <x v="10"/>
    <s v="Nov-23"/>
    <x v="0"/>
    <n v="25"/>
    <m/>
    <m/>
    <m/>
    <m/>
    <m/>
    <m/>
    <m/>
    <m/>
    <m/>
    <m/>
    <m/>
    <m/>
    <m/>
    <m/>
    <n v="25"/>
    <m/>
    <m/>
    <m/>
    <m/>
    <m/>
    <m/>
    <m/>
    <m/>
    <m/>
    <m/>
    <m/>
    <m/>
    <m/>
  </r>
  <r>
    <s v="Enhancement"/>
    <x v="0"/>
    <m/>
    <s v="DCC RET 8716 CX0380 Tapestry"/>
    <s v="ACCT-Interfaces Billing"/>
    <m/>
    <x v="1"/>
    <s v="Cobol"/>
    <s v="SE-BILLING-USAGE"/>
    <s v="Greg Painter"/>
    <s v="Muawiah Qaimari"/>
    <x v="1"/>
    <s v="Tarun Raghuwanshi"/>
    <x v="9"/>
    <s v="Aug-22"/>
    <x v="0"/>
    <n v="560"/>
    <m/>
    <m/>
    <m/>
    <m/>
    <m/>
    <m/>
    <m/>
    <m/>
    <m/>
    <n v="30"/>
    <n v="40"/>
    <m/>
    <m/>
    <m/>
    <m/>
    <m/>
    <m/>
    <m/>
    <m/>
    <m/>
    <m/>
    <m/>
    <m/>
    <m/>
    <m/>
    <m/>
    <m/>
    <m/>
  </r>
  <r>
    <s v="Enhancement"/>
    <x v="0"/>
    <m/>
    <s v="DCC RET 8716 CX0380 Tapestry"/>
    <s v="FDB"/>
    <m/>
    <x v="1"/>
    <s v="Cobol, DB2"/>
    <s v="SE-BILLING-USAGE"/>
    <s v="Greg Painter"/>
    <s v="Muawiah Qaimari"/>
    <x v="1"/>
    <s v="Tarun Raghuwanshi"/>
    <x v="9"/>
    <s v="Aug-22"/>
    <x v="0"/>
    <n v="225"/>
    <m/>
    <m/>
    <m/>
    <m/>
    <m/>
    <m/>
    <m/>
    <m/>
    <m/>
    <n v="30"/>
    <n v="30"/>
    <m/>
    <m/>
    <m/>
    <m/>
    <m/>
    <m/>
    <m/>
    <m/>
    <m/>
    <m/>
    <m/>
    <m/>
    <m/>
    <m/>
    <m/>
    <m/>
    <m/>
  </r>
  <r>
    <s v="Enhancement"/>
    <x v="0"/>
    <m/>
    <s v="DCC RET 8716 CX0380 Tapestry"/>
    <s v="CRIS-RATE-DB"/>
    <m/>
    <x v="1"/>
    <s v="Cobol, IMS-DC, IMS DB"/>
    <s v="SE-BILLING-USAGE"/>
    <s v="Greg Painter"/>
    <s v="Muawiah Qaimari"/>
    <x v="1"/>
    <s v="Tarun Raghuwanshi"/>
    <x v="9"/>
    <s v="Aug-22"/>
    <x v="0"/>
    <n v="270"/>
    <m/>
    <m/>
    <m/>
    <m/>
    <m/>
    <m/>
    <m/>
    <m/>
    <m/>
    <n v="30"/>
    <n v="30"/>
    <m/>
    <m/>
    <m/>
    <m/>
    <m/>
    <m/>
    <m/>
    <m/>
    <m/>
    <m/>
    <m/>
    <m/>
    <m/>
    <m/>
    <m/>
    <m/>
    <m/>
  </r>
  <r>
    <s v="Enhancement"/>
    <x v="0"/>
    <m/>
    <s v="DCC RET 8716 CX0380 Tapestry"/>
    <s v="CRIS MP"/>
    <m/>
    <x v="1"/>
    <s v="Cobol"/>
    <s v="SE-BILLING-USAGE"/>
    <s v="Greg Painter"/>
    <s v="Muawiah Qaimari"/>
    <x v="1"/>
    <s v="Tarun Raghuwanshi"/>
    <x v="9"/>
    <s v="Aug-22"/>
    <x v="0"/>
    <n v="125"/>
    <m/>
    <m/>
    <m/>
    <m/>
    <m/>
    <m/>
    <m/>
    <m/>
    <m/>
    <n v="20"/>
    <n v="20"/>
    <m/>
    <m/>
    <m/>
    <m/>
    <m/>
    <m/>
    <m/>
    <m/>
    <m/>
    <m/>
    <m/>
    <m/>
    <m/>
    <m/>
    <m/>
    <m/>
    <m/>
  </r>
  <r>
    <s v="Enhancement"/>
    <x v="0"/>
    <m/>
    <s v="DCC RET 8716 CX0380 Tapestry"/>
    <s v="CRIS-SO-UPDATE"/>
    <m/>
    <x v="1"/>
    <s v="COBOL,DB2,IMS DB"/>
    <s v="SE-BILLING-USAGE"/>
    <s v="Greg Painter"/>
    <s v="Muawiah Qaimari"/>
    <x v="1"/>
    <s v="Tarun Raghuwanshi"/>
    <x v="9"/>
    <s v="Aug-22"/>
    <x v="0"/>
    <n v="100"/>
    <m/>
    <m/>
    <m/>
    <m/>
    <m/>
    <m/>
    <m/>
    <m/>
    <m/>
    <n v="20"/>
    <n v="20"/>
    <m/>
    <m/>
    <m/>
    <m/>
    <m/>
    <m/>
    <m/>
    <m/>
    <m/>
    <m/>
    <m/>
    <m/>
    <m/>
    <m/>
    <m/>
    <m/>
    <m/>
  </r>
  <r>
    <s v="Enhancement"/>
    <x v="0"/>
    <m/>
    <s v="DCC RET 8716 CX0380 Tapestry"/>
    <s v="GADB"/>
    <m/>
    <x v="1"/>
    <s v="Cobol, DB2"/>
    <s v="SE-BILLING-USAGE"/>
    <s v="Greg Painter"/>
    <s v="Muawiah Qaimari"/>
    <x v="1"/>
    <s v="Tarun Raghuwanshi"/>
    <x v="9"/>
    <s v="Aug-22"/>
    <x v="0"/>
    <n v="270"/>
    <m/>
    <m/>
    <m/>
    <m/>
    <m/>
    <m/>
    <m/>
    <m/>
    <m/>
    <n v="30"/>
    <n v="30"/>
    <m/>
    <m/>
    <m/>
    <m/>
    <m/>
    <m/>
    <m/>
    <m/>
    <m/>
    <m/>
    <m/>
    <m/>
    <m/>
    <m/>
    <m/>
    <m/>
    <m/>
  </r>
  <r>
    <s v="Enhancement"/>
    <x v="0"/>
    <m/>
    <s v="DCC RET 8716 CX0380 Tapestry"/>
    <s v="MOOSA - SE"/>
    <m/>
    <x v="1"/>
    <s v="Cobol, DB2"/>
    <s v="SE-BILLING-USAGE"/>
    <s v="Greg Painter"/>
    <s v="Muawiah Qaimari"/>
    <x v="1"/>
    <s v="Tarun Raghuwanshi"/>
    <x v="9"/>
    <s v="Aug-22"/>
    <x v="0"/>
    <n v="270"/>
    <m/>
    <m/>
    <m/>
    <m/>
    <m/>
    <m/>
    <m/>
    <m/>
    <m/>
    <n v="30"/>
    <n v="30"/>
    <m/>
    <m/>
    <m/>
    <m/>
    <m/>
    <m/>
    <m/>
    <m/>
    <m/>
    <m/>
    <m/>
    <m/>
    <m/>
    <m/>
    <m/>
    <m/>
    <m/>
  </r>
  <r>
    <s v="Enhancement"/>
    <x v="0"/>
    <m/>
    <s v="DCC move 8711 CBS apps"/>
    <s v="CRIS POLICIES"/>
    <m/>
    <x v="1"/>
    <s v="Cobol, IMS-DC, DB2"/>
    <s v="SE-BILLING-USAGE"/>
    <s v="Greg Painter"/>
    <s v="Muawiah Qaimari"/>
    <x v="1"/>
    <s v="Tarun Raghuwanshi"/>
    <x v="9"/>
    <s v="Aug-22"/>
    <x v="0"/>
    <n v="60"/>
    <m/>
    <m/>
    <m/>
    <m/>
    <m/>
    <m/>
    <m/>
    <m/>
    <m/>
    <n v="30"/>
    <n v="30"/>
    <m/>
    <m/>
    <m/>
    <m/>
    <m/>
    <m/>
    <m/>
    <m/>
    <m/>
    <m/>
    <m/>
    <m/>
    <m/>
    <m/>
    <m/>
    <m/>
    <m/>
  </r>
  <r>
    <s v="Sustenance"/>
    <x v="1"/>
    <m/>
    <s v="IBIS-SE C:D change"/>
    <s v="IBIS - SE"/>
    <m/>
    <x v="1"/>
    <s v="Cobol, IMS DB"/>
    <s v="SE-BILLING-USAGE"/>
    <s v="Greg Painter"/>
    <s v="Muawiah Qaimari"/>
    <x v="1"/>
    <s v="Tarun Raghuwanshi"/>
    <x v="4"/>
    <s v="Jul-22"/>
    <x v="0"/>
    <n v="80"/>
    <m/>
    <m/>
    <m/>
    <m/>
    <m/>
    <m/>
    <m/>
    <m/>
    <m/>
    <n v="80"/>
    <m/>
    <m/>
    <m/>
    <m/>
    <m/>
    <m/>
    <m/>
    <m/>
    <m/>
    <m/>
    <m/>
    <m/>
    <m/>
    <m/>
    <m/>
    <m/>
    <m/>
    <m/>
  </r>
  <r>
    <s v="Enhancement"/>
    <x v="0"/>
    <m/>
    <s v="SecMod EOSL 7337 Finish U2L Migration CAPM"/>
    <s v="ACCT-Interfaces Billing"/>
    <m/>
    <x v="1"/>
    <s v="Cobol"/>
    <s v="SE-BILLING-USAGE"/>
    <s v="Greg Painter"/>
    <s v="Muawiah Qaimari"/>
    <x v="1"/>
    <s v="Tarun Raghuwanshi"/>
    <x v="12"/>
    <s v="Oct-22"/>
    <x v="0"/>
    <n v="100"/>
    <m/>
    <m/>
    <m/>
    <m/>
    <m/>
    <m/>
    <m/>
    <m/>
    <m/>
    <n v="10"/>
    <n v="10"/>
    <n v="30"/>
    <n v="30"/>
    <n v="20"/>
    <m/>
    <m/>
    <m/>
    <m/>
    <m/>
    <m/>
    <m/>
    <m/>
    <m/>
    <m/>
    <m/>
    <m/>
    <m/>
    <m/>
  </r>
  <r>
    <s v="Enhancement"/>
    <x v="0"/>
    <m/>
    <s v="SecMod EOSL 7337 Finish U2L Migration CAPM"/>
    <s v="CRIS Cash-Posting"/>
    <m/>
    <x v="1"/>
    <s v="Cobol, IMS DB"/>
    <s v="SE-BILLING-USAGE"/>
    <s v="Greg Painter"/>
    <s v="Muawiah Qaimari"/>
    <x v="1"/>
    <s v="Tarun Raghuwanshi"/>
    <x v="12"/>
    <s v="Oct-22"/>
    <x v="0"/>
    <n v="100"/>
    <m/>
    <m/>
    <m/>
    <m/>
    <m/>
    <m/>
    <m/>
    <m/>
    <m/>
    <n v="10"/>
    <n v="10"/>
    <n v="30"/>
    <n v="30"/>
    <n v="20"/>
    <m/>
    <m/>
    <m/>
    <m/>
    <m/>
    <m/>
    <m/>
    <m/>
    <m/>
    <m/>
    <m/>
    <m/>
    <m/>
    <m/>
  </r>
  <r>
    <s v="Enhancement"/>
    <x v="0"/>
    <m/>
    <s v="DCC RET 8716 CX0448 EMBUS ESB "/>
    <s v="CRIS POLICIES"/>
    <m/>
    <x v="1"/>
    <s v="Cobol, IMS-DC, DB2"/>
    <s v="SE-BILLING-USAGE"/>
    <s v="Greg Painter"/>
    <s v="Muawiah Qaimari"/>
    <x v="1"/>
    <s v="Tarun Raghuwanshi"/>
    <x v="9"/>
    <s v="Aug-22"/>
    <x v="0"/>
    <n v="80"/>
    <m/>
    <m/>
    <m/>
    <m/>
    <m/>
    <m/>
    <m/>
    <m/>
    <m/>
    <m/>
    <n v="80"/>
    <m/>
    <m/>
    <m/>
    <m/>
    <m/>
    <m/>
    <m/>
    <m/>
    <m/>
    <m/>
    <m/>
    <m/>
    <m/>
    <m/>
    <m/>
    <m/>
    <m/>
  </r>
  <r>
    <s v="Enhancement"/>
    <x v="0"/>
    <m/>
    <s v="Privacy CCPA Mapping and Tagging Refresh"/>
    <s v="ACCT-Interfaces Billing"/>
    <m/>
    <x v="1"/>
    <s v="Cobol"/>
    <s v="SE-BILLING-USAGE"/>
    <s v="Greg Painter"/>
    <s v="Muawiah Qaimari"/>
    <x v="1"/>
    <s v="Tarun Raghuwanshi"/>
    <x v="1"/>
    <s v="Dec-22"/>
    <x v="1"/>
    <m/>
    <m/>
    <m/>
    <m/>
    <m/>
    <m/>
    <m/>
    <m/>
    <m/>
    <m/>
    <m/>
    <m/>
    <m/>
    <n v="20"/>
    <n v="20"/>
    <n v="20"/>
    <m/>
    <m/>
    <m/>
    <m/>
    <m/>
    <m/>
    <m/>
    <m/>
    <m/>
    <m/>
    <m/>
    <m/>
    <m/>
  </r>
  <r>
    <s v="Enhancement"/>
    <x v="0"/>
    <m/>
    <s v="Privacy CCPA Mapping and Tagging Refresh"/>
    <s v="CRIS POLICIES"/>
    <m/>
    <x v="1"/>
    <s v="Cobol, IMS-DC, DB2"/>
    <s v="SE-BILLING-USAGE"/>
    <s v="Greg Painter"/>
    <s v="Muawiah Qaimari"/>
    <x v="1"/>
    <s v="Tarun Raghuwanshi"/>
    <x v="1"/>
    <s v="Dec-22"/>
    <x v="1"/>
    <m/>
    <m/>
    <m/>
    <m/>
    <m/>
    <m/>
    <m/>
    <m/>
    <m/>
    <m/>
    <m/>
    <m/>
    <m/>
    <n v="20"/>
    <n v="20"/>
    <n v="20"/>
    <m/>
    <m/>
    <m/>
    <m/>
    <m/>
    <m/>
    <m/>
    <m/>
    <m/>
    <m/>
    <m/>
    <m/>
    <m/>
  </r>
  <r>
    <s v="Enhancement"/>
    <x v="0"/>
    <m/>
    <s v="Privacy CCPA Mapping and Tagging Refresh"/>
    <s v="MOBI"/>
    <m/>
    <x v="1"/>
    <s v="Cobol, DB2, IMS DC"/>
    <s v="SE-BILLING-USAGE"/>
    <s v="Greg Painter"/>
    <s v="Muawiah Qaimari"/>
    <x v="1"/>
    <s v="Tarun Raghuwanshi"/>
    <x v="1"/>
    <s v="Dec-22"/>
    <x v="1"/>
    <m/>
    <m/>
    <m/>
    <m/>
    <m/>
    <m/>
    <m/>
    <m/>
    <m/>
    <m/>
    <m/>
    <m/>
    <m/>
    <n v="50"/>
    <n v="50"/>
    <n v="100"/>
    <m/>
    <m/>
    <m/>
    <m/>
    <m/>
    <m/>
    <m/>
    <m/>
    <m/>
    <m/>
    <m/>
    <m/>
    <m/>
  </r>
  <r>
    <s v="Sustenance"/>
    <x v="5"/>
    <n v="27"/>
    <s v="Job Abends analysis and recovery"/>
    <s v="GRP-SE-BILLING-USAGE"/>
    <m/>
    <x v="1"/>
    <s v="Cobol, DB2, IMS DB"/>
    <s v="SE-BILLING-USAGE"/>
    <s v="Greg Painter"/>
    <s v="Muawiah Qaimari"/>
    <x v="1"/>
    <s v="Tarun Raghuwanshi"/>
    <x v="0"/>
    <s v="Ongoing"/>
    <x v="0"/>
    <m/>
    <n v="100"/>
    <n v="100"/>
    <n v="250"/>
    <n v="250"/>
    <n v="250"/>
    <n v="250"/>
    <n v="250"/>
    <m/>
    <m/>
    <m/>
    <m/>
    <m/>
    <m/>
    <m/>
    <n v="90"/>
    <n v="90"/>
    <n v="80"/>
    <n v="80"/>
    <n v="80"/>
    <n v="80"/>
    <n v="80"/>
    <n v="80"/>
    <n v="80"/>
    <n v="80"/>
    <n v="80"/>
    <n v="80"/>
    <n v="80"/>
    <n v="80"/>
  </r>
  <r>
    <s v="Sustenance"/>
    <x v="6"/>
    <n v="27"/>
    <s v="Interfacing application queries. Initial Analysis for MWR, PID, SMB, RD"/>
    <s v="GRP-SE-BILLING-USAGE"/>
    <m/>
    <x v="1"/>
    <s v="Cobol, DB2, IMS DB"/>
    <s v="SE-BILLING-USAGE"/>
    <s v="Greg Painter"/>
    <s v="Muawiah Qaimari"/>
    <x v="1"/>
    <s v="Tarun Raghuwanshi"/>
    <x v="0"/>
    <s v="Ongoing"/>
    <x v="0"/>
    <m/>
    <n v="60"/>
    <n v="60"/>
    <n v="100"/>
    <n v="100"/>
    <n v="100"/>
    <n v="100"/>
    <n v="100"/>
    <m/>
    <m/>
    <m/>
    <m/>
    <m/>
    <m/>
    <m/>
    <n v="5"/>
    <n v="8"/>
    <n v="60"/>
    <n v="60"/>
    <n v="60"/>
    <n v="60"/>
    <n v="60"/>
    <n v="60"/>
    <n v="60"/>
    <n v="60"/>
    <n v="60"/>
    <n v="60"/>
    <n v="60"/>
    <n v="60"/>
  </r>
  <r>
    <s v="Sustenance"/>
    <x v="8"/>
    <n v="27"/>
    <s v="Monthly &amp; quarterly reports activities, Compliance Activities"/>
    <s v="GRP-SE-BILLING-USAGE"/>
    <m/>
    <x v="1"/>
    <s v="Cobol, DB2, IMS DB"/>
    <s v="SE-BILLING-USAGE"/>
    <s v="Greg Painter"/>
    <s v="Muawiah Qaimari"/>
    <x v="1"/>
    <s v="Tarun Raghuwanshi"/>
    <x v="0"/>
    <s v="Ongoing"/>
    <x v="0"/>
    <m/>
    <n v="20"/>
    <n v="20"/>
    <n v="150"/>
    <n v="150"/>
    <n v="150"/>
    <n v="150"/>
    <n v="150"/>
    <n v="8"/>
    <m/>
    <n v="8"/>
    <n v="400"/>
    <n v="400"/>
    <n v="400"/>
    <n v="400"/>
    <n v="45"/>
    <n v="45"/>
    <n v="30"/>
    <n v="30"/>
    <n v="30"/>
    <n v="30"/>
    <n v="30"/>
    <n v="90"/>
    <n v="90"/>
    <n v="90"/>
    <n v="90"/>
    <n v="90"/>
    <n v="90"/>
    <n v="90"/>
  </r>
  <r>
    <s v="Enhancement"/>
    <x v="0"/>
    <m/>
    <s v="Replace Securedata"/>
    <s v="ACCT-Interfaces Billing"/>
    <m/>
    <x v="1"/>
    <s v="Cobol"/>
    <s v="SE-BILLING-USAGE"/>
    <s v="Greg Painter"/>
    <s v="Muawiah Qaimari"/>
    <x v="1"/>
    <s v="Tarun Raghuwanshi"/>
    <x v="2"/>
    <s v="Feb-23"/>
    <x v="0"/>
    <m/>
    <m/>
    <m/>
    <m/>
    <m/>
    <m/>
    <m/>
    <m/>
    <m/>
    <m/>
    <n v="100"/>
    <m/>
    <n v="80"/>
    <n v="100"/>
    <n v="110"/>
    <n v="30"/>
    <n v="10"/>
    <n v="30"/>
    <n v="10"/>
    <n v="20"/>
    <m/>
    <m/>
    <m/>
    <m/>
    <m/>
    <m/>
    <m/>
    <m/>
    <m/>
  </r>
  <r>
    <s v="Enhancement"/>
    <x v="0"/>
    <m/>
    <s v="Replace Securedata"/>
    <s v="CRIS-SO-UPDATE"/>
    <m/>
    <x v="1"/>
    <s v="COBOL,DB2,IMS DB"/>
    <s v="SE-BILLING-USAGE"/>
    <s v="Greg Painter"/>
    <s v="Muawiah Qaimari"/>
    <x v="1"/>
    <s v="Tarun Raghuwanshi"/>
    <x v="2"/>
    <s v="Feb-23"/>
    <x v="0"/>
    <m/>
    <m/>
    <m/>
    <m/>
    <m/>
    <m/>
    <m/>
    <m/>
    <m/>
    <m/>
    <n v="100"/>
    <m/>
    <n v="80"/>
    <n v="100"/>
    <n v="110"/>
    <n v="30"/>
    <n v="10"/>
    <n v="30"/>
    <n v="10"/>
    <n v="20"/>
    <m/>
    <m/>
    <m/>
    <m/>
    <m/>
    <m/>
    <m/>
    <m/>
    <m/>
  </r>
  <r>
    <s v="Enhancement"/>
    <x v="0"/>
    <m/>
    <s v="Replace Securedata"/>
    <s v="CRIS Misc. Input"/>
    <m/>
    <x v="1"/>
    <s v="COBOL,DB2,IMS DB"/>
    <s v="SE-BILLING-USAGE"/>
    <s v="Greg Painter"/>
    <s v="Muawiah Qaimari"/>
    <x v="1"/>
    <s v="Tarun Raghuwanshi"/>
    <x v="2"/>
    <s v="Feb-23"/>
    <x v="0"/>
    <m/>
    <m/>
    <m/>
    <m/>
    <m/>
    <m/>
    <m/>
    <m/>
    <m/>
    <m/>
    <n v="100"/>
    <m/>
    <n v="80"/>
    <n v="100"/>
    <n v="110"/>
    <n v="30"/>
    <n v="10"/>
    <n v="30"/>
    <n v="10"/>
    <n v="20"/>
    <m/>
    <m/>
    <m/>
    <m/>
    <m/>
    <m/>
    <m/>
    <m/>
    <m/>
  </r>
  <r>
    <s v="Enhancement"/>
    <x v="0"/>
    <m/>
    <s v="Replace Securedata"/>
    <s v="MOBI"/>
    <m/>
    <x v="1"/>
    <s v="Cobol, DB2, IMS DC"/>
    <s v="SE-BILLING-USAGE"/>
    <s v="Greg Painter"/>
    <s v="Muawiah Qaimari"/>
    <x v="1"/>
    <s v="Tarun Raghuwanshi"/>
    <x v="2"/>
    <s v="Feb-23"/>
    <x v="0"/>
    <m/>
    <m/>
    <m/>
    <m/>
    <m/>
    <m/>
    <m/>
    <m/>
    <m/>
    <m/>
    <n v="100"/>
    <m/>
    <n v="80"/>
    <n v="100"/>
    <n v="110"/>
    <n v="30"/>
    <n v="10"/>
    <n v="30"/>
    <n v="10"/>
    <n v="20"/>
    <m/>
    <m/>
    <m/>
    <m/>
    <m/>
    <m/>
    <m/>
    <m/>
    <m/>
  </r>
  <r>
    <s v="Enhancement"/>
    <x v="0"/>
    <m/>
    <s v="Replace Securedata"/>
    <s v="CRIS POLICIES"/>
    <m/>
    <x v="1"/>
    <s v="Cobol, IMS-DC, DB2"/>
    <s v="SE-BILLING-USAGE"/>
    <s v="Greg Painter"/>
    <s v="Muawiah Qaimari"/>
    <x v="1"/>
    <s v="Tarun Raghuwanshi"/>
    <x v="2"/>
    <s v="Feb-23"/>
    <x v="0"/>
    <m/>
    <m/>
    <m/>
    <m/>
    <m/>
    <m/>
    <m/>
    <m/>
    <m/>
    <m/>
    <n v="100"/>
    <m/>
    <n v="80"/>
    <n v="100"/>
    <n v="110"/>
    <n v="30"/>
    <n v="10"/>
    <n v="30"/>
    <n v="10"/>
    <n v="20"/>
    <m/>
    <m/>
    <m/>
    <m/>
    <m/>
    <m/>
    <m/>
    <m/>
    <m/>
  </r>
  <r>
    <s v="Sustenance"/>
    <x v="3"/>
    <m/>
    <s v="CMDS - determine sequence issue MD30A01"/>
    <s v="CMDS HQ"/>
    <m/>
    <x v="1"/>
    <s v="Cobol"/>
    <s v="SE-BILLING-USAGE"/>
    <s v="Greg Painter"/>
    <s v="Muawiah Qaimari"/>
    <x v="1"/>
    <s v="Tarun Raghuwanshi"/>
    <x v="3"/>
    <s v="On hold"/>
    <x v="1"/>
    <n v="300"/>
    <m/>
    <m/>
    <m/>
    <m/>
    <m/>
    <m/>
    <m/>
    <m/>
    <m/>
    <n v="150"/>
    <n v="150"/>
    <m/>
    <m/>
    <m/>
    <m/>
    <m/>
    <m/>
    <m/>
    <m/>
    <m/>
    <m/>
    <m/>
    <m/>
    <m/>
    <m/>
    <m/>
    <m/>
    <m/>
  </r>
  <r>
    <s v="Enhancement"/>
    <x v="0"/>
    <m/>
    <s v="SECMOD SDP SPI in text field"/>
    <s v="CRIS-STUDIES"/>
    <m/>
    <x v="1"/>
    <s v="Cobol, DB2"/>
    <s v="SE-BILLING-USAGE"/>
    <s v="Greg Painter"/>
    <s v="Muawiah Qaimari"/>
    <x v="1"/>
    <s v="Tarun Raghuwanshi"/>
    <x v="21"/>
    <s v="Feb-24"/>
    <x v="1"/>
    <n v="500"/>
    <m/>
    <m/>
    <m/>
    <m/>
    <m/>
    <m/>
    <m/>
    <m/>
    <m/>
    <m/>
    <m/>
    <m/>
    <m/>
    <m/>
    <m/>
    <m/>
    <m/>
    <m/>
    <m/>
    <m/>
    <m/>
    <m/>
    <m/>
    <m/>
    <s v=" "/>
    <n v="100"/>
    <n v="100"/>
    <n v="100"/>
  </r>
  <r>
    <s v="Enhancement"/>
    <x v="0"/>
    <m/>
    <s v="SECMOD SDP SPI in text field"/>
    <s v="MOBI"/>
    <m/>
    <x v="1"/>
    <s v="Cobol, DB2, IMS DC"/>
    <s v="SE-BILLING-USAGE"/>
    <s v="Greg Painter"/>
    <s v="Muawiah Qaimari"/>
    <x v="1"/>
    <s v="Tarun Raghuwanshi"/>
    <x v="21"/>
    <s v="Feb-24"/>
    <x v="1"/>
    <n v="500"/>
    <m/>
    <m/>
    <m/>
    <m/>
    <m/>
    <m/>
    <m/>
    <m/>
    <m/>
    <m/>
    <m/>
    <m/>
    <m/>
    <m/>
    <m/>
    <m/>
    <m/>
    <m/>
    <m/>
    <m/>
    <m/>
    <m/>
    <m/>
    <m/>
    <m/>
    <n v="100"/>
    <n v="100"/>
    <n v="100"/>
  </r>
  <r>
    <s v="Enhancement"/>
    <x v="0"/>
    <m/>
    <s v="DS1 DS3 24-36 month for existing longer trm contracts - FED Gov needing longer contracts"/>
    <s v="CRIS-RATE-DB"/>
    <m/>
    <x v="1"/>
    <s v="Cobol, IMS-DC, IMS DB"/>
    <s v="SE-BILLING-USAGE"/>
    <s v="Greg Painter"/>
    <s v="Muawiah Qaimari"/>
    <x v="1"/>
    <s v="Tarun Raghuwanshi"/>
    <x v="8"/>
    <s v="TBD"/>
    <x v="1"/>
    <n v="100"/>
    <m/>
    <m/>
    <m/>
    <m/>
    <m/>
    <m/>
    <m/>
    <m/>
    <m/>
    <m/>
    <m/>
    <m/>
    <m/>
    <m/>
    <m/>
    <m/>
    <m/>
    <m/>
    <m/>
    <m/>
    <m/>
    <m/>
    <m/>
    <m/>
    <m/>
    <m/>
    <m/>
    <m/>
  </r>
  <r>
    <s v="Enhancement"/>
    <x v="0"/>
    <m/>
    <s v="DS1 DS3 24-36 month for existing longer trm contracts - FED Gov needing longer contracts"/>
    <s v="CRIS-SO-UPDATE"/>
    <m/>
    <x v="1"/>
    <s v="COBOL,DB2,IMS DB"/>
    <s v="SE-BILLING-USAGE"/>
    <s v="Greg Painter"/>
    <s v="Muawiah Qaimari"/>
    <x v="1"/>
    <s v="Tarun Raghuwanshi"/>
    <x v="8"/>
    <s v="TBD"/>
    <x v="1"/>
    <n v="100"/>
    <m/>
    <m/>
    <m/>
    <m/>
    <m/>
    <m/>
    <m/>
    <m/>
    <m/>
    <m/>
    <m/>
    <m/>
    <m/>
    <m/>
    <m/>
    <m/>
    <m/>
    <m/>
    <m/>
    <m/>
    <m/>
    <m/>
    <m/>
    <m/>
    <m/>
    <m/>
    <m/>
    <m/>
  </r>
  <r>
    <s v="Enhancement"/>
    <x v="0"/>
    <m/>
    <s v="SecMod SDP SPI in text field MAGTAPE"/>
    <s v="CRIS DATA CONV"/>
    <m/>
    <x v="1"/>
    <s v="Cobol, IMS DB"/>
    <s v="SE-BILLING-USAGE"/>
    <s v="Greg Painter"/>
    <s v="Muawiah Qaimari"/>
    <x v="1"/>
    <s v="Tarun Raghuwanshi"/>
    <x v="21"/>
    <s v="Feb-24"/>
    <x v="1"/>
    <n v="1035"/>
    <m/>
    <m/>
    <m/>
    <m/>
    <m/>
    <m/>
    <m/>
    <m/>
    <m/>
    <m/>
    <m/>
    <m/>
    <m/>
    <m/>
    <m/>
    <m/>
    <m/>
    <m/>
    <m/>
    <m/>
    <m/>
    <m/>
    <m/>
    <n v="35"/>
    <n v="200"/>
    <n v="200"/>
    <n v="100"/>
    <n v="200"/>
  </r>
  <r>
    <s v="Enhancement"/>
    <x v="0"/>
    <m/>
    <s v="SecMod SDP SPI in text field MAGTAPE"/>
    <s v="CRIS-SO-UPDATE"/>
    <m/>
    <x v="1"/>
    <s v="COBOL,DB2,IMS DB"/>
    <s v="SE-BILLING-USAGE"/>
    <s v="Greg Painter"/>
    <s v="Muawiah Qaimari"/>
    <x v="1"/>
    <s v="Tarun Raghuwanshi"/>
    <x v="21"/>
    <s v="Feb-24"/>
    <x v="1"/>
    <n v="120"/>
    <m/>
    <m/>
    <m/>
    <m/>
    <m/>
    <m/>
    <m/>
    <m/>
    <m/>
    <m/>
    <m/>
    <m/>
    <m/>
    <m/>
    <m/>
    <m/>
    <m/>
    <m/>
    <m/>
    <m/>
    <m/>
    <m/>
    <m/>
    <m/>
    <m/>
    <m/>
    <m/>
    <m/>
  </r>
  <r>
    <s v="Enhancement"/>
    <x v="0"/>
    <m/>
    <s v="SecMod SDP SPI in text field MAGTAPE"/>
    <s v="CRIS POLICIES"/>
    <m/>
    <x v="1"/>
    <s v="Cobol, IMS-DC, DB2"/>
    <s v="SE-BILLING-USAGE"/>
    <s v="Greg Painter"/>
    <s v="Muawiah Qaimari"/>
    <x v="1"/>
    <s v="Tarun Raghuwanshi"/>
    <x v="21"/>
    <s v="Feb-24"/>
    <x v="1"/>
    <n v="150"/>
    <m/>
    <m/>
    <m/>
    <m/>
    <m/>
    <m/>
    <m/>
    <m/>
    <m/>
    <m/>
    <m/>
    <m/>
    <m/>
    <m/>
    <m/>
    <m/>
    <m/>
    <m/>
    <m/>
    <m/>
    <m/>
    <m/>
    <m/>
    <m/>
    <m/>
    <m/>
    <n v="30"/>
    <n v="40"/>
  </r>
  <r>
    <s v="Enhancement"/>
    <x v="0"/>
    <m/>
    <s v="OOM654: Large Business Collections Platform Modernization"/>
    <s v="CRIS DATA CONV"/>
    <m/>
    <x v="1"/>
    <s v="Cobol, IMS DB"/>
    <s v="SE-BILLING-USAGE"/>
    <s v="Greg Painter"/>
    <s v="Muawiah Qaimari"/>
    <x v="1"/>
    <s v="Tarun Raghuwanshi"/>
    <x v="8"/>
    <s v="TBD"/>
    <x v="1"/>
    <n v="730"/>
    <m/>
    <m/>
    <m/>
    <m/>
    <m/>
    <m/>
    <m/>
    <m/>
    <m/>
    <m/>
    <m/>
    <m/>
    <m/>
    <m/>
    <m/>
    <m/>
    <m/>
    <m/>
    <m/>
    <m/>
    <m/>
    <m/>
    <m/>
    <m/>
    <m/>
    <m/>
    <m/>
    <m/>
  </r>
  <r>
    <s v="Sustenance"/>
    <x v="7"/>
    <m/>
    <s v="GI upgrade, VM upgrade, DB VM patching, CRO"/>
    <s v="ETM"/>
    <m/>
    <x v="0"/>
    <s v="Java"/>
    <s v="MR-ETM-eDocs"/>
    <s v="Greg Painter"/>
    <s v="Muawiah Qaimari"/>
    <x v="1"/>
    <s v="Tarun Raghuwanshi"/>
    <x v="0"/>
    <s v="Ongoing"/>
    <x v="0"/>
    <m/>
    <m/>
    <m/>
    <m/>
    <m/>
    <m/>
    <m/>
    <m/>
    <m/>
    <m/>
    <m/>
    <n v="180"/>
    <n v="180"/>
    <n v="180"/>
    <n v="180"/>
    <n v="180"/>
    <n v="180"/>
    <n v="90"/>
    <n v="25"/>
    <n v="25"/>
    <n v="25"/>
    <n v="25"/>
    <n v="25"/>
    <n v="25"/>
    <n v="25"/>
    <n v="25"/>
    <n v="25"/>
    <n v="25"/>
    <n v="25"/>
  </r>
  <r>
    <s v="Sustenance"/>
    <x v="5"/>
    <m/>
    <s v="ST Activities on ETM (Weekly, Monthly, Release related) - Monthly - 8 Task(50 hours), Weekly - 3(10 Hours), Release- 19 task(30/month)"/>
    <s v="ETM"/>
    <m/>
    <x v="0"/>
    <s v="Java"/>
    <s v="MR-ETM-eDocs"/>
    <s v="Greg Painter"/>
    <s v="Muawiah Qaimari"/>
    <x v="1"/>
    <s v="Tarun Raghuwanshi"/>
    <x v="0"/>
    <s v="Ongoing"/>
    <x v="0"/>
    <m/>
    <m/>
    <m/>
    <m/>
    <m/>
    <m/>
    <m/>
    <m/>
    <m/>
    <m/>
    <m/>
    <n v="90"/>
    <n v="90"/>
    <n v="90"/>
    <n v="90"/>
    <n v="90"/>
    <n v="90"/>
    <n v="90"/>
    <n v="90"/>
    <n v="90"/>
    <n v="90"/>
    <n v="90"/>
    <n v="90"/>
    <n v="90"/>
    <n v="90"/>
    <n v="90"/>
    <n v="90"/>
    <n v="90"/>
    <n v="90"/>
  </r>
  <r>
    <s v="Sustenance"/>
    <x v="1"/>
    <n v="1"/>
    <s v="SMB 1977746 - OLCM-SE Vulnerability Fix - Weblogic Upgrade"/>
    <s v="OMS - SE"/>
    <m/>
    <x v="0"/>
    <s v="Java"/>
    <s v="Freedom Java Apps"/>
    <s v="Greg Painter"/>
    <s v="Muawiah Qaimari"/>
    <x v="11"/>
    <s v="Himanshu Mathur"/>
    <x v="9"/>
    <s v="Aug-22"/>
    <x v="0"/>
    <n v="275"/>
    <m/>
    <m/>
    <m/>
    <m/>
    <m/>
    <m/>
    <m/>
    <m/>
    <m/>
    <m/>
    <n v="200"/>
    <n v="75"/>
    <m/>
    <m/>
    <m/>
    <m/>
    <m/>
    <m/>
    <m/>
    <m/>
    <m/>
    <m/>
    <m/>
    <m/>
    <m/>
    <m/>
    <m/>
    <m/>
  </r>
  <r>
    <s v="Sustenance"/>
    <x v="3"/>
    <n v="1"/>
    <s v="MWR 2001760  - OLCM SQL Injection Vulnerability (Critical) fix"/>
    <s v="OMS - SE"/>
    <m/>
    <x v="0"/>
    <s v="Java"/>
    <s v="Freedom Java Apps"/>
    <s v="Greg Painter"/>
    <s v="Muawiah Qaimari"/>
    <x v="11"/>
    <s v="Himanshu Mathur"/>
    <x v="6"/>
    <s v="Sep-22"/>
    <x v="0"/>
    <n v="30"/>
    <m/>
    <m/>
    <m/>
    <m/>
    <m/>
    <m/>
    <m/>
    <m/>
    <m/>
    <m/>
    <m/>
    <m/>
    <n v="30"/>
    <m/>
    <m/>
    <m/>
    <m/>
    <m/>
    <m/>
    <m/>
    <m/>
    <m/>
    <m/>
    <m/>
    <m/>
    <m/>
    <m/>
    <m/>
  </r>
  <r>
    <s v="Sustenance"/>
    <x v="3"/>
    <n v="1"/>
    <s v="MWR 2002007 - CASH GI Upgrade &amp; Checksum mailx Implementation "/>
    <s v="CASH"/>
    <m/>
    <x v="0"/>
    <s v=".NET"/>
    <s v="Freedom DotNet-MQ"/>
    <s v="Greg Painter"/>
    <s v="Muawiah Qaimari"/>
    <x v="12"/>
    <s v="Himanshu Mathur"/>
    <x v="6"/>
    <s v="Sep-22"/>
    <x v="0"/>
    <n v="30"/>
    <m/>
    <m/>
    <m/>
    <m/>
    <m/>
    <m/>
    <m/>
    <m/>
    <m/>
    <m/>
    <m/>
    <m/>
    <n v="30"/>
    <m/>
    <m/>
    <m/>
    <m/>
    <m/>
    <m/>
    <m/>
    <m/>
    <m/>
    <m/>
    <m/>
    <m/>
    <m/>
    <m/>
    <m/>
  </r>
  <r>
    <s v="Sustenance"/>
    <x v="13"/>
    <n v="1"/>
    <s v="MWR 2002008 - VDD MECHID Password renewal - m01528 (NPRD) &amp; m01032 (PROD)"/>
    <s v="VDD"/>
    <m/>
    <x v="0"/>
    <s v="C, C++"/>
    <s v="Freedom CPP Apps"/>
    <s v="Greg Painter"/>
    <s v="Muawiah Qaimari"/>
    <x v="11"/>
    <s v="Himanshu Mathur"/>
    <x v="12"/>
    <s v="Oct-22"/>
    <x v="0"/>
    <n v="50"/>
    <m/>
    <m/>
    <m/>
    <m/>
    <m/>
    <m/>
    <m/>
    <m/>
    <m/>
    <m/>
    <m/>
    <m/>
    <n v="30"/>
    <n v="20"/>
    <m/>
    <m/>
    <m/>
    <m/>
    <m/>
    <m/>
    <m/>
    <m/>
    <m/>
    <m/>
    <m/>
    <m/>
    <m/>
    <m/>
  </r>
  <r>
    <s v="Sustenance"/>
    <x v="3"/>
    <n v="1"/>
    <s v="MWR 2003313 - VDD (16403) Month End File Processing Automation"/>
    <s v="VDD"/>
    <m/>
    <x v="0"/>
    <s v="C, C++"/>
    <s v="Freedom CPP Apps"/>
    <s v="Greg Painter"/>
    <s v="Muawiah Qaimari"/>
    <x v="11"/>
    <s v="Himanshu Mathur"/>
    <x v="12"/>
    <s v="Oct-22"/>
    <x v="0"/>
    <n v="50"/>
    <m/>
    <m/>
    <m/>
    <m/>
    <m/>
    <m/>
    <m/>
    <m/>
    <m/>
    <m/>
    <m/>
    <m/>
    <n v="40"/>
    <n v="10"/>
    <m/>
    <m/>
    <m/>
    <m/>
    <m/>
    <m/>
    <m/>
    <m/>
    <m/>
    <m/>
    <m/>
    <m/>
    <m/>
    <m/>
  </r>
  <r>
    <s v="Sustenance"/>
    <x v="3"/>
    <n v="1"/>
    <s v="MWR 2006158 - VDD Astra Vulnerability Fixes - VDD - Installation of Missing agent for Prod Jump VM"/>
    <s v="VDD"/>
    <m/>
    <x v="0"/>
    <s v="C, C++"/>
    <s v="Freedom CPP Apps"/>
    <s v="Greg Painter"/>
    <s v="Muawiah Qaimari"/>
    <x v="11"/>
    <s v="Himanshu Mathur"/>
    <x v="12"/>
    <s v="Oct-22"/>
    <x v="0"/>
    <n v="50"/>
    <m/>
    <m/>
    <m/>
    <m/>
    <m/>
    <m/>
    <m/>
    <m/>
    <m/>
    <m/>
    <m/>
    <m/>
    <n v="40"/>
    <n v="10"/>
    <m/>
    <m/>
    <m/>
    <m/>
    <m/>
    <m/>
    <m/>
    <m/>
    <m/>
    <m/>
    <m/>
    <m/>
    <m/>
    <m/>
  </r>
  <r>
    <s v="Sustenance"/>
    <x v="13"/>
    <n v="1"/>
    <s v="MWR 2002009 - LECSIS MECHID Password renewal - m01943 (NPRD) &amp; m01098 (PROD) "/>
    <s v="LECSIS"/>
    <m/>
    <x v="0"/>
    <s v="SmallTalk, Gemstone"/>
    <s v="Freedom Java Apps"/>
    <s v="Greg Painter"/>
    <s v="Muawiah Qaimari"/>
    <x v="11"/>
    <s v="Himanshu Mathur"/>
    <x v="12"/>
    <s v="Oct-22"/>
    <x v="0"/>
    <n v="50"/>
    <m/>
    <m/>
    <m/>
    <m/>
    <m/>
    <m/>
    <m/>
    <m/>
    <m/>
    <m/>
    <m/>
    <m/>
    <n v="40"/>
    <n v="10"/>
    <m/>
    <m/>
    <m/>
    <m/>
    <m/>
    <m/>
    <m/>
    <m/>
    <m/>
    <m/>
    <m/>
    <m/>
    <m/>
    <m/>
  </r>
  <r>
    <s v="Sustenance"/>
    <x v="3"/>
    <n v="1"/>
    <s v="MWR 2003991 - CMRS-Astra fix for Ensure Sticky Bit is set"/>
    <s v="CMRS"/>
    <m/>
    <x v="0"/>
    <s v="Java"/>
    <s v="Freedom Java Apps"/>
    <s v="Greg Painter"/>
    <s v="Muawiah Qaimari"/>
    <x v="11"/>
    <s v="Himanshu Mathur"/>
    <x v="12"/>
    <s v="Oct-22"/>
    <x v="0"/>
    <n v="40"/>
    <m/>
    <m/>
    <m/>
    <m/>
    <m/>
    <m/>
    <m/>
    <m/>
    <m/>
    <m/>
    <m/>
    <m/>
    <n v="30"/>
    <n v="10"/>
    <m/>
    <m/>
    <m/>
    <m/>
    <m/>
    <m/>
    <m/>
    <m/>
    <m/>
    <m/>
    <m/>
    <m/>
    <m/>
    <m/>
  </r>
  <r>
    <s v="Sustenance"/>
    <x v="3"/>
    <n v="1"/>
    <s v="MWR 2006432 - CASH GI Upgrade + Astra Fixes."/>
    <s v="CASH"/>
    <m/>
    <x v="0"/>
    <s v=".NET"/>
    <s v="Freedom DotNet-MQ"/>
    <s v="Greg Painter"/>
    <s v="Muawiah Qaimari"/>
    <x v="12"/>
    <s v="Himanshu Mathur"/>
    <x v="12"/>
    <s v="Oct-22"/>
    <x v="0"/>
    <n v="50"/>
    <m/>
    <m/>
    <m/>
    <m/>
    <m/>
    <m/>
    <m/>
    <m/>
    <m/>
    <m/>
    <m/>
    <m/>
    <m/>
    <n v="50"/>
    <m/>
    <m/>
    <m/>
    <m/>
    <m/>
    <m/>
    <m/>
    <m/>
    <m/>
    <m/>
    <m/>
    <m/>
    <m/>
    <m/>
  </r>
  <r>
    <s v="Sustenance"/>
    <x v="3"/>
    <n v="1"/>
    <s v="MWR 2007408 - CMRS Astra Fixes"/>
    <s v="CMRS"/>
    <m/>
    <x v="0"/>
    <s v="Java"/>
    <s v="Freedom Java Apps"/>
    <s v="Greg Painter"/>
    <s v="Muawiah Qaimari"/>
    <x v="11"/>
    <s v="Himanshu Mathur"/>
    <x v="12"/>
    <s v="Oct-22"/>
    <x v="0"/>
    <n v="30"/>
    <m/>
    <m/>
    <m/>
    <m/>
    <m/>
    <m/>
    <m/>
    <m/>
    <m/>
    <m/>
    <m/>
    <m/>
    <m/>
    <n v="30"/>
    <m/>
    <m/>
    <m/>
    <m/>
    <m/>
    <m/>
    <m/>
    <m/>
    <m/>
    <m/>
    <m/>
    <m/>
    <m/>
    <m/>
  </r>
  <r>
    <s v="Sustenance"/>
    <x v="3"/>
    <n v="1"/>
    <s v="MWR 2008119 - VDD GI Upgrade"/>
    <s v="VDD"/>
    <m/>
    <x v="0"/>
    <s v="C, C++"/>
    <s v="Freedom CPP Apps"/>
    <s v="Greg Painter"/>
    <s v="Muawiah Qaimari"/>
    <x v="11"/>
    <s v="Himanshu Mathur"/>
    <x v="5"/>
    <s v="Nov-22"/>
    <x v="0"/>
    <n v="50"/>
    <m/>
    <m/>
    <m/>
    <m/>
    <m/>
    <m/>
    <m/>
    <m/>
    <m/>
    <m/>
    <m/>
    <m/>
    <m/>
    <m/>
    <n v="50"/>
    <m/>
    <m/>
    <m/>
    <m/>
    <m/>
    <m/>
    <m/>
    <m/>
    <m/>
    <m/>
    <m/>
    <m/>
    <m/>
  </r>
  <r>
    <s v="Sustenance"/>
    <x v="3"/>
    <n v="1"/>
    <s v="MWR - 2006340 Certificate renewal for ‘cash.web.att.com’ &amp; ‘cash.dev.att.com’"/>
    <s v="CASH"/>
    <m/>
    <x v="0"/>
    <s v=".NET"/>
    <s v="Freedom DotNet-MQ"/>
    <s v="Greg Painter"/>
    <s v="Muawiah Qaimari"/>
    <x v="12"/>
    <s v="Himanshu Mathur"/>
    <x v="5"/>
    <s v="Nov-22"/>
    <x v="0"/>
    <n v="30"/>
    <m/>
    <m/>
    <m/>
    <m/>
    <m/>
    <m/>
    <m/>
    <m/>
    <m/>
    <m/>
    <m/>
    <m/>
    <m/>
    <m/>
    <n v="30"/>
    <m/>
    <m/>
    <m/>
    <m/>
    <m/>
    <m/>
    <m/>
    <m/>
    <m/>
    <m/>
    <m/>
    <m/>
    <m/>
  </r>
  <r>
    <s v="Sustenance"/>
    <x v="11"/>
    <n v="17"/>
    <s v="Weekly/Bi-weekly Meetings/Other Meetings "/>
    <s v="GRP-CBS-ATTCRM-SBS"/>
    <m/>
    <x v="0"/>
    <s v="Java, Websphere"/>
    <s v="CBS-ATTCRM-SBS"/>
    <s v="James Koernig"/>
    <s v="Christine Moretti"/>
    <x v="13"/>
    <s v="Himanshu Mathur"/>
    <x v="0"/>
    <s v="Ongoing"/>
    <x v="0"/>
    <n v="1025"/>
    <m/>
    <m/>
    <m/>
    <m/>
    <m/>
    <m/>
    <m/>
    <m/>
    <m/>
    <m/>
    <n v="50"/>
    <n v="50"/>
    <n v="50"/>
    <n v="50"/>
    <n v="50"/>
    <n v="70"/>
    <n v="90"/>
    <n v="90"/>
    <n v="70"/>
    <n v="60"/>
    <n v="80"/>
    <n v="100"/>
    <n v="110"/>
    <n v="100"/>
    <n v="110"/>
    <m/>
    <m/>
    <m/>
  </r>
  <r>
    <s v="Sustenance"/>
    <x v="3"/>
    <n v="1"/>
    <s v="MWR 2003981 - ATTM CRM -HP-UX: NMC: Midrange:Storage migration and UNIX Patching for DB VM "/>
    <s v="ATTM CRM"/>
    <s v="Green : Completed "/>
    <x v="0"/>
    <s v="Java"/>
    <s v="CBS-ATTCRM-SBS"/>
    <s v="James Radtke"/>
    <s v="Christine Moretti"/>
    <x v="13"/>
    <s v="Himanshu Mathur"/>
    <x v="12"/>
    <s v="Oct-22"/>
    <x v="0"/>
    <n v="100"/>
    <m/>
    <m/>
    <m/>
    <m/>
    <m/>
    <m/>
    <m/>
    <m/>
    <m/>
    <m/>
    <m/>
    <m/>
    <n v="20"/>
    <n v="80"/>
    <m/>
    <m/>
    <m/>
    <m/>
    <m/>
    <m/>
    <m/>
    <m/>
    <m/>
    <m/>
    <m/>
    <m/>
    <m/>
    <m/>
  </r>
  <r>
    <s v="Sustenance"/>
    <x v="5"/>
    <n v="1"/>
    <s v="Hadoop File processing/Data Load Issues for 12 types of File Patterns (Weekly)"/>
    <s v="CARAT"/>
    <m/>
    <x v="0"/>
    <s v="Hadoop, Java"/>
    <s v="CARAT"/>
    <s v="Greg Painter"/>
    <s v="Muawiah Qaimari"/>
    <x v="11"/>
    <s v="Himanshu Mathur"/>
    <x v="0"/>
    <s v="Ongoing"/>
    <x v="0"/>
    <n v="590"/>
    <m/>
    <m/>
    <m/>
    <m/>
    <m/>
    <m/>
    <m/>
    <m/>
    <m/>
    <m/>
    <n v="60"/>
    <n v="60"/>
    <n v="60"/>
    <n v="60"/>
    <n v="90"/>
    <n v="90"/>
    <n v="40"/>
    <n v="30"/>
    <n v="35"/>
    <n v="30"/>
    <n v="35"/>
    <n v="40"/>
    <n v="40"/>
    <n v="50"/>
    <n v="40"/>
    <m/>
    <m/>
    <m/>
  </r>
  <r>
    <s v="Enhancement"/>
    <x v="0"/>
    <n v="1"/>
    <s v="PID 404855 - ODR DB Migration"/>
    <s v="CARAT"/>
    <m/>
    <x v="0"/>
    <s v="Hadoop, Java"/>
    <s v="CARAT"/>
    <s v="Greg Painter"/>
    <s v="Muawiah Qaimari"/>
    <x v="11"/>
    <s v="Himanshu Mathur"/>
    <x v="14"/>
    <s v="Apr-23"/>
    <x v="0"/>
    <n v="400"/>
    <m/>
    <m/>
    <m/>
    <m/>
    <m/>
    <m/>
    <m/>
    <m/>
    <m/>
    <m/>
    <m/>
    <m/>
    <n v="133"/>
    <n v="133"/>
    <n v="300"/>
    <n v="100"/>
    <m/>
    <n v="50"/>
    <n v="50"/>
    <n v="100"/>
    <m/>
    <m/>
    <m/>
    <m/>
    <m/>
    <m/>
    <m/>
    <m/>
  </r>
  <r>
    <s v="Sustenance"/>
    <x v="3"/>
    <n v="1"/>
    <s v="MWR 1999379 - CARAT-5617-retire UBC schemas from DEV; TEST; PROTO and PROD servers"/>
    <s v="CARAT"/>
    <m/>
    <x v="0"/>
    <s v="Hadoop, Java"/>
    <s v="CARAT"/>
    <s v="Greg Painter"/>
    <s v="Muawiah Qaimari"/>
    <x v="11"/>
    <s v="Himanshu Mathur"/>
    <x v="1"/>
    <s v="Dec-22"/>
    <x v="0"/>
    <n v="100"/>
    <m/>
    <m/>
    <m/>
    <m/>
    <m/>
    <m/>
    <m/>
    <m/>
    <m/>
    <m/>
    <m/>
    <m/>
    <m/>
    <n v="33"/>
    <n v="50"/>
    <n v="50"/>
    <m/>
    <m/>
    <m/>
    <m/>
    <m/>
    <m/>
    <m/>
    <m/>
    <m/>
    <m/>
    <m/>
    <m/>
  </r>
  <r>
    <s v="Sustenance"/>
    <x v="3"/>
    <n v="1"/>
    <s v="MWR 2000346 and TR-14263 Modification - Sql Server patching"/>
    <s v="MOSS"/>
    <m/>
    <x v="0"/>
    <s v=".NET, VC++"/>
    <s v="MOSS"/>
    <s v="Greg Painter"/>
    <s v="Muawiah Qaimari"/>
    <x v="14"/>
    <s v="Himanshu Mathur"/>
    <x v="6"/>
    <s v="Sep-22"/>
    <x v="0"/>
    <n v="70"/>
    <m/>
    <m/>
    <m/>
    <m/>
    <m/>
    <m/>
    <m/>
    <m/>
    <m/>
    <m/>
    <m/>
    <m/>
    <n v="70"/>
    <m/>
    <m/>
    <m/>
    <m/>
    <m/>
    <m/>
    <m/>
    <m/>
    <m/>
    <m/>
    <m/>
    <m/>
    <m/>
    <m/>
    <m/>
  </r>
  <r>
    <s v="Sustenance"/>
    <x v="3"/>
    <n v="1"/>
    <s v="MWR 1986886 Update to use EDGE"/>
    <s v="MOSS"/>
    <m/>
    <x v="0"/>
    <s v=".NET, VC++"/>
    <s v="MOSS"/>
    <s v="Greg Painter"/>
    <s v="Muawiah Qaimari"/>
    <x v="14"/>
    <s v="Himanshu Mathur"/>
    <x v="6"/>
    <s v="Sep-22"/>
    <x v="0"/>
    <n v="50"/>
    <m/>
    <m/>
    <m/>
    <m/>
    <m/>
    <m/>
    <m/>
    <m/>
    <m/>
    <m/>
    <m/>
    <n v="25"/>
    <n v="25"/>
    <m/>
    <m/>
    <m/>
    <m/>
    <m/>
    <m/>
    <m/>
    <m/>
    <m/>
    <m/>
    <m/>
    <m/>
    <m/>
    <m/>
    <m/>
  </r>
  <r>
    <s v="Enhancement"/>
    <x v="0"/>
    <n v="1"/>
    <s v="DCC MOVE 8711 PMOSS PIP and EDS"/>
    <s v="MOSS"/>
    <m/>
    <x v="0"/>
    <s v=".NET, VC++"/>
    <s v="MOSS"/>
    <s v="Greg Painter"/>
    <s v="Muawiah Qaimari"/>
    <x v="14"/>
    <s v="Himanshu Mathur"/>
    <x v="3"/>
    <s v="On hold"/>
    <x v="1"/>
    <n v="520"/>
    <m/>
    <m/>
    <m/>
    <m/>
    <m/>
    <m/>
    <m/>
    <m/>
    <m/>
    <m/>
    <m/>
    <m/>
    <m/>
    <m/>
    <m/>
    <m/>
    <m/>
    <m/>
    <m/>
    <m/>
    <m/>
    <m/>
    <m/>
    <m/>
    <m/>
    <m/>
    <m/>
    <m/>
  </r>
  <r>
    <s v="Sustenance"/>
    <x v="3"/>
    <n v="1"/>
    <s v="MWR 2000346 and TR-14263 Modification - Sql Server patching"/>
    <s v="MOSS"/>
    <m/>
    <x v="0"/>
    <s v=".NET, VC++"/>
    <s v="MOSS"/>
    <s v="Greg Painter"/>
    <s v="Muawiah Qaimari"/>
    <x v="14"/>
    <s v="Himanshu Mathur"/>
    <x v="6"/>
    <s v="Sep-22"/>
    <x v="0"/>
    <n v="130"/>
    <m/>
    <m/>
    <m/>
    <m/>
    <m/>
    <m/>
    <m/>
    <m/>
    <m/>
    <m/>
    <m/>
    <m/>
    <n v="130"/>
    <m/>
    <m/>
    <m/>
    <m/>
    <m/>
    <m/>
    <m/>
    <m/>
    <m/>
    <m/>
    <m/>
    <m/>
    <m/>
    <m/>
    <m/>
  </r>
  <r>
    <s v="Sustenance"/>
    <x v="3"/>
    <n v="1"/>
    <s v="Tracks #14267: MOSS will update Teradata Tools and Utilities to v17.x.  MWR 2008597, WR 4277613 "/>
    <s v="MOSS"/>
    <m/>
    <x v="0"/>
    <s v=".NET, VC++"/>
    <s v="MOSS"/>
    <s v="Greg Painter"/>
    <s v="Muawiah Qaimari"/>
    <x v="14"/>
    <s v="Himanshu Mathur"/>
    <x v="5"/>
    <s v="Nov-22"/>
    <x v="0"/>
    <n v="150"/>
    <m/>
    <m/>
    <m/>
    <m/>
    <m/>
    <m/>
    <m/>
    <m/>
    <m/>
    <m/>
    <m/>
    <m/>
    <m/>
    <m/>
    <n v="150"/>
    <m/>
    <m/>
    <m/>
    <m/>
    <m/>
    <m/>
    <m/>
    <m/>
    <m/>
    <m/>
    <m/>
    <m/>
    <m/>
  </r>
  <r>
    <s v="Sustenance"/>
    <x v="3"/>
    <n v="1"/>
    <s v="MWR/TR for updating PUTTY software"/>
    <s v="MOSS"/>
    <m/>
    <x v="0"/>
    <s v=".NET, VC++"/>
    <s v="MOSS"/>
    <s v="Greg Painter"/>
    <s v="Muawiah Qaimari"/>
    <x v="14"/>
    <s v="Himanshu Mathur"/>
    <x v="5"/>
    <s v="Nov-22"/>
    <x v="0"/>
    <n v="125"/>
    <m/>
    <m/>
    <m/>
    <m/>
    <m/>
    <m/>
    <m/>
    <m/>
    <m/>
    <m/>
    <m/>
    <m/>
    <m/>
    <m/>
    <n v="125"/>
    <m/>
    <m/>
    <m/>
    <m/>
    <m/>
    <m/>
    <m/>
    <m/>
    <m/>
    <m/>
    <m/>
    <m/>
    <m/>
  </r>
  <r>
    <s v="Sustenance"/>
    <x v="3"/>
    <n v="1"/>
    <s v="MWR 2000346 and TR-14263 Modification - Sql Server patching"/>
    <s v="MOSS"/>
    <m/>
    <x v="0"/>
    <s v=".NET, VC++"/>
    <s v="MOSS"/>
    <s v="Greg Painter"/>
    <s v="Muawiah Qaimari"/>
    <x v="14"/>
    <s v="Himanshu Mathur"/>
    <x v="6"/>
    <s v="Sep-22"/>
    <x v="0"/>
    <n v="130"/>
    <m/>
    <m/>
    <m/>
    <m/>
    <m/>
    <m/>
    <m/>
    <m/>
    <m/>
    <m/>
    <m/>
    <m/>
    <n v="130"/>
    <m/>
    <m/>
    <m/>
    <m/>
    <m/>
    <m/>
    <m/>
    <m/>
    <m/>
    <m/>
    <m/>
    <m/>
    <m/>
    <m/>
    <m/>
  </r>
  <r>
    <s v="Sustenance"/>
    <x v="3"/>
    <m/>
    <s v="BOCRIS COBOL v6 issue with IGZERRE"/>
    <s v="BOCRIS"/>
    <m/>
    <x v="1"/>
    <s v="Cobol, IMS-DC"/>
    <s v="SE-BILLING"/>
    <s v="Greg Painter"/>
    <s v="Muawiah Qaimari"/>
    <x v="1"/>
    <s v="Tarun Raghuwanshi"/>
    <x v="19"/>
    <s v="Sep-23"/>
    <x v="0"/>
    <n v="260"/>
    <m/>
    <m/>
    <m/>
    <m/>
    <m/>
    <m/>
    <m/>
    <m/>
    <m/>
    <m/>
    <m/>
    <m/>
    <m/>
    <m/>
    <s v=" "/>
    <m/>
    <m/>
    <m/>
    <m/>
    <m/>
    <n v="30"/>
    <n v="30"/>
    <m/>
    <m/>
    <m/>
    <m/>
    <m/>
    <m/>
  </r>
  <r>
    <s v="Sustenance"/>
    <x v="4"/>
    <m/>
    <s v="CR-2211-0396 RD2481 Add BAN to the CAC Exemption table"/>
    <s v="ACIS-CI"/>
    <m/>
    <x v="1"/>
    <s v="Cobol,Assembler,IMS-DB,IMS-DC,DB2"/>
    <s v="BRAVO-MF-Rick"/>
    <s v="James Radtke"/>
    <s v="Christine Moretti"/>
    <x v="21"/>
    <s v="Tarun Raghuwanshi"/>
    <x v="10"/>
    <s v="Nov-23"/>
    <x v="0"/>
    <n v="25"/>
    <m/>
    <m/>
    <m/>
    <m/>
    <m/>
    <m/>
    <m/>
    <m/>
    <m/>
    <m/>
    <m/>
    <m/>
    <m/>
    <m/>
    <n v="25"/>
    <m/>
    <m/>
    <m/>
    <m/>
    <m/>
    <m/>
    <m/>
    <m/>
    <m/>
    <m/>
    <m/>
    <m/>
    <m/>
  </r>
  <r>
    <s v="Sustenance"/>
    <x v="2"/>
    <m/>
    <s v="TL Management - Rudra"/>
    <s v="GRP-SE-BILLING-USAGE"/>
    <m/>
    <x v="1"/>
    <s v="Cobol, DB2, IMS DB"/>
    <s v="SE-BILLING-USAGE"/>
    <s v="Greg Painter"/>
    <s v="Muawiah Qaimari"/>
    <x v="1"/>
    <s v="Tarun Raghuwanshi"/>
    <x v="0"/>
    <s v="Ongoing"/>
    <x v="0"/>
    <m/>
    <m/>
    <m/>
    <m/>
    <m/>
    <m/>
    <m/>
    <m/>
    <m/>
    <m/>
    <m/>
    <n v="90"/>
    <n v="90"/>
    <n v="90"/>
    <n v="90"/>
    <n v="90"/>
    <n v="90"/>
    <n v="90"/>
    <n v="90"/>
    <n v="90"/>
    <n v="90"/>
    <n v="90"/>
    <n v="90"/>
    <n v="90"/>
    <n v="90"/>
    <n v="90"/>
    <n v="90"/>
    <n v="90"/>
    <n v="90"/>
  </r>
  <r>
    <s v="Enhancement"/>
    <x v="0"/>
    <m/>
    <s v="409532 - SECMOD SDP SPI in text field"/>
    <s v="BOCRIS"/>
    <m/>
    <x v="1"/>
    <s v="Cobol, IMS-DC"/>
    <s v="SE-BILLING"/>
    <s v="Greg Painter"/>
    <s v="Muawiah Qaimari"/>
    <x v="1"/>
    <s v="Tarun Raghuwanshi"/>
    <x v="21"/>
    <s v="Feb-24"/>
    <x v="1"/>
    <n v="100"/>
    <m/>
    <m/>
    <m/>
    <m/>
    <m/>
    <m/>
    <m/>
    <m/>
    <m/>
    <m/>
    <m/>
    <m/>
    <m/>
    <m/>
    <m/>
    <m/>
    <n v="100"/>
    <n v="150"/>
    <n v="300"/>
    <n v="200"/>
    <n v="150"/>
    <n v="100"/>
    <m/>
    <m/>
    <m/>
    <m/>
    <m/>
    <m/>
  </r>
  <r>
    <s v="Enhancement"/>
    <x v="0"/>
    <m/>
    <s v="409532 - SecMod SDP SPI in text field MAGTAPE"/>
    <s v="BOCRIS"/>
    <m/>
    <x v="1"/>
    <s v="Cobol, IMS-DC"/>
    <s v="SE-BILLING"/>
    <s v="Greg Painter"/>
    <s v="Muawiah Qaimari"/>
    <x v="1"/>
    <s v="Tarun Raghuwanshi"/>
    <x v="21"/>
    <s v="Feb-24"/>
    <x v="1"/>
    <n v="1295"/>
    <m/>
    <m/>
    <m/>
    <m/>
    <m/>
    <m/>
    <m/>
    <m/>
    <m/>
    <m/>
    <m/>
    <m/>
    <m/>
    <m/>
    <m/>
    <m/>
    <m/>
    <m/>
    <m/>
    <m/>
    <m/>
    <m/>
    <m/>
    <m/>
    <m/>
    <m/>
    <m/>
    <m/>
  </r>
  <r>
    <s v="Sustenance"/>
    <x v="4"/>
    <m/>
    <s v="Monthly RD Bill-Trk Calendar updates "/>
    <s v="BILL TRK"/>
    <m/>
    <x v="1"/>
    <s v="Cobol"/>
    <s v="MW-Billing"/>
    <s v="Ruben Rodriguez "/>
    <s v="Muawiah Qaimari"/>
    <x v="21"/>
    <s v="Tarun Raghuwanshi"/>
    <x v="0"/>
    <s v="Ongoing"/>
    <x v="0"/>
    <m/>
    <m/>
    <m/>
    <m/>
    <m/>
    <m/>
    <m/>
    <m/>
    <m/>
    <m/>
    <m/>
    <n v="10"/>
    <n v="10"/>
    <n v="10"/>
    <n v="10"/>
    <n v="10"/>
    <n v="10"/>
    <n v="10"/>
    <n v="10"/>
    <n v="10"/>
    <n v="10"/>
    <n v="10"/>
    <n v="10"/>
    <n v="10"/>
    <n v="10"/>
    <n v="10"/>
    <n v="10"/>
    <n v="10"/>
    <n v="10"/>
  </r>
  <r>
    <s v="Enhancement"/>
    <x v="0"/>
    <m/>
    <s v="409532 - SecMod SDP SPI in text field MAGTAPE"/>
    <s v="PULL BILL"/>
    <m/>
    <x v="1"/>
    <s v="Cobol, IMS DB"/>
    <s v="SE-BILLING"/>
    <s v="Greg Painter"/>
    <s v="Muawiah Qaimari"/>
    <x v="1"/>
    <s v="Tarun Raghuwanshi"/>
    <x v="21"/>
    <s v="Feb-24"/>
    <x v="1"/>
    <n v="120"/>
    <m/>
    <m/>
    <m/>
    <m/>
    <m/>
    <m/>
    <m/>
    <m/>
    <m/>
    <m/>
    <m/>
    <m/>
    <m/>
    <m/>
    <m/>
    <m/>
    <m/>
    <m/>
    <m/>
    <n v="60"/>
    <n v="40"/>
    <n v="20"/>
    <m/>
    <m/>
    <m/>
    <m/>
    <m/>
    <m/>
  </r>
  <r>
    <s v="Sustenance"/>
    <x v="5"/>
    <n v="25"/>
    <s v="Job Abends analysis and recovery"/>
    <s v="GRP-SE-BILLING"/>
    <m/>
    <x v="1"/>
    <s v="Cobol, IMS-DB, DB2"/>
    <s v="SE-BILLING"/>
    <s v="Greg Painter"/>
    <s v="Muawiah Qaimari"/>
    <x v="1"/>
    <s v="Tarun Raghuwanshi"/>
    <x v="0"/>
    <s v="Ongoing"/>
    <x v="0"/>
    <m/>
    <m/>
    <m/>
    <m/>
    <m/>
    <m/>
    <m/>
    <m/>
    <m/>
    <m/>
    <m/>
    <m/>
    <m/>
    <m/>
    <m/>
    <n v="90"/>
    <n v="90"/>
    <n v="90"/>
    <n v="80"/>
    <n v="80"/>
    <n v="80"/>
    <n v="80"/>
    <n v="80"/>
    <n v="80"/>
    <n v="80"/>
    <n v="80"/>
    <n v="80"/>
    <n v="80"/>
    <n v="80"/>
  </r>
  <r>
    <s v="Sustenance"/>
    <x v="6"/>
    <n v="25"/>
    <s v="Interfacing application queries,Interfacing application queries. Initial Analysis for MWR, PID, SMB, RD"/>
    <s v="GRP-SE-BILLING"/>
    <m/>
    <x v="1"/>
    <s v="Cobol, IMS-DB, DB2"/>
    <s v="SE-BILLING"/>
    <s v="Greg Painter"/>
    <s v="Muawiah Qaimari"/>
    <x v="1"/>
    <s v="Tarun Raghuwanshi"/>
    <x v="0"/>
    <s v="Ongoing"/>
    <x v="0"/>
    <m/>
    <n v="50"/>
    <n v="50"/>
    <n v="50"/>
    <n v="50"/>
    <n v="50"/>
    <n v="50"/>
    <n v="50"/>
    <m/>
    <m/>
    <m/>
    <m/>
    <m/>
    <m/>
    <m/>
    <n v="5"/>
    <n v="8"/>
    <n v="25"/>
    <n v="30"/>
    <n v="30"/>
    <n v="60"/>
    <n v="60"/>
    <n v="60"/>
    <n v="60"/>
    <n v="60"/>
    <n v="60"/>
    <n v="60"/>
    <n v="60"/>
    <n v="60"/>
  </r>
  <r>
    <s v="Sustenance"/>
    <x v="10"/>
    <m/>
    <s v="EDOCS - DMA Activities"/>
    <s v="EDOCS"/>
    <m/>
    <x v="0"/>
    <s v=".NET, Java"/>
    <s v="MR-ETM-eDocs"/>
    <s v="Greg Painter"/>
    <s v="Muawiah Qaimari"/>
    <x v="1"/>
    <s v="Tarun Raghuwanshi"/>
    <x v="0"/>
    <s v="Ongoing"/>
    <x v="0"/>
    <m/>
    <m/>
    <m/>
    <m/>
    <m/>
    <m/>
    <m/>
    <m/>
    <m/>
    <m/>
    <m/>
    <n v="90"/>
    <n v="90"/>
    <n v="90"/>
    <n v="90"/>
    <n v="40"/>
    <n v="40"/>
    <n v="45"/>
    <n v="90"/>
    <n v="90"/>
    <n v="90"/>
    <n v="90"/>
    <n v="90"/>
    <n v="90"/>
    <n v="90"/>
    <n v="90"/>
    <n v="90"/>
    <n v="90"/>
    <n v="90"/>
  </r>
  <r>
    <s v="Sustenance"/>
    <x v="2"/>
    <m/>
    <s v="TL Management - Lalit"/>
    <s v="GRP-MW-Billing"/>
    <m/>
    <x v="1"/>
    <s v="Cobol, IMS-DB"/>
    <s v="MW-Billing"/>
    <s v="Ruben Rodriguez "/>
    <s v="Muawiah Qaimari"/>
    <x v="21"/>
    <s v="Tarun Raghuwanshi"/>
    <x v="0"/>
    <s v="Ongoing"/>
    <x v="0"/>
    <m/>
    <m/>
    <m/>
    <m/>
    <m/>
    <m/>
    <m/>
    <m/>
    <m/>
    <m/>
    <m/>
    <n v="90"/>
    <n v="90"/>
    <n v="90"/>
    <n v="90"/>
    <n v="90"/>
    <n v="90"/>
    <n v="90"/>
    <n v="90"/>
    <n v="90"/>
    <n v="90"/>
    <n v="90"/>
    <n v="90"/>
    <n v="90"/>
    <n v="90"/>
    <n v="90"/>
    <n v="90"/>
    <n v="90"/>
    <n v="90"/>
  </r>
  <r>
    <s v="Enhancement"/>
    <x v="0"/>
    <m/>
    <s v="328680a 271 performance Measurement"/>
    <s v="ODUF"/>
    <m/>
    <x v="1"/>
    <s v="Cobol"/>
    <s v="SE-BILLING-CARE"/>
    <s v="Greg Painter"/>
    <s v="Muawiah Qaimari"/>
    <x v="1"/>
    <s v="Tarun Raghuwanshi"/>
    <x v="5"/>
    <s v="Nov-22"/>
    <x v="1"/>
    <n v="1500"/>
    <m/>
    <m/>
    <m/>
    <m/>
    <m/>
    <m/>
    <m/>
    <m/>
    <m/>
    <m/>
    <n v="100"/>
    <n v="100"/>
    <n v="500"/>
    <n v="500"/>
    <n v="150"/>
    <n v="50"/>
    <m/>
    <m/>
    <m/>
    <m/>
    <m/>
    <m/>
    <m/>
    <m/>
    <m/>
    <m/>
    <m/>
    <m/>
  </r>
  <r>
    <s v="Sustenance"/>
    <x v="8"/>
    <n v="17"/>
    <s v="PSA activities, Monthly &amp; quarterly reports activities, Compliance Activities such as Mylogins file population, RIM update etc."/>
    <s v="GRP-CBS-ATTCRM-SBS"/>
    <m/>
    <x v="0"/>
    <s v="Java, Websphere"/>
    <s v="CBS-ATTCRM-SBS"/>
    <s v="James Koernig"/>
    <s v="Christine Moretti"/>
    <x v="13"/>
    <s v="Himanshu Mathur"/>
    <x v="0"/>
    <s v="Ongoing"/>
    <x v="0"/>
    <n v="3975"/>
    <m/>
    <m/>
    <m/>
    <m/>
    <m/>
    <m/>
    <m/>
    <m/>
    <m/>
    <m/>
    <n v="300"/>
    <n v="300"/>
    <n v="300"/>
    <n v="300"/>
    <n v="100"/>
    <n v="200"/>
    <n v="110"/>
    <n v="110"/>
    <n v="120"/>
    <n v="110"/>
    <n v="120"/>
    <n v="140"/>
    <n v="145"/>
    <n v="140"/>
    <n v="150"/>
    <m/>
    <m/>
    <m/>
  </r>
  <r>
    <s v="Sustenance"/>
    <x v="8"/>
    <n v="78"/>
    <s v="PSA activities, System Documantation,Certifications"/>
    <s v="GRP-SE-BILLING"/>
    <m/>
    <x v="1"/>
    <s v="Cobol, IMS-DB, DB2"/>
    <s v="SE-BILLING"/>
    <s v="Greg Painter"/>
    <s v="Muawiah Qaimari"/>
    <x v="1"/>
    <s v="Tarun Raghuwanshi"/>
    <x v="0"/>
    <s v="Ongoing"/>
    <x v="0"/>
    <m/>
    <m/>
    <m/>
    <m/>
    <m/>
    <m/>
    <m/>
    <m/>
    <m/>
    <m/>
    <m/>
    <m/>
    <m/>
    <m/>
    <m/>
    <n v="20"/>
    <n v="20"/>
    <n v="20"/>
    <n v="20"/>
    <n v="20"/>
    <n v="20"/>
    <n v="20"/>
    <n v="20"/>
    <n v="20"/>
    <n v="20"/>
    <n v="20"/>
    <n v="20"/>
    <n v="20"/>
    <n v="20"/>
  </r>
  <r>
    <s v="Sustenance"/>
    <x v="10"/>
    <n v="25"/>
    <s v="Monthly &amp; quarterly reports activities"/>
    <s v="GRP-SE-BILLING"/>
    <m/>
    <x v="1"/>
    <s v="Cobol, IMS-DB, DB2"/>
    <s v="SE-BILLING"/>
    <s v="Greg Painter"/>
    <s v="Muawiah Qaimari"/>
    <x v="1"/>
    <s v="Tarun Raghuwanshi"/>
    <x v="0"/>
    <s v="Ongoing"/>
    <x v="0"/>
    <m/>
    <m/>
    <m/>
    <m/>
    <m/>
    <m/>
    <m/>
    <m/>
    <m/>
    <m/>
    <n v="400"/>
    <n v="600"/>
    <n v="600"/>
    <n v="600"/>
    <n v="600"/>
    <n v="30"/>
    <n v="30"/>
    <n v="20"/>
    <n v="20"/>
    <n v="30"/>
    <n v="30"/>
    <n v="30"/>
    <n v="72"/>
    <n v="72"/>
    <n v="72"/>
    <n v="72"/>
    <n v="72"/>
    <n v="72"/>
    <n v="72"/>
  </r>
  <r>
    <s v="Sustenance"/>
    <x v="5"/>
    <n v="26"/>
    <s v="Job Abends analysis and recovery"/>
    <s v="GRP-SE-BILLING-CARE"/>
    <m/>
    <x v="1"/>
    <s v="Cobol, IMS-DC, DB2"/>
    <s v="SE-BILLING-CARE"/>
    <s v="Greg Painter"/>
    <s v="Muawiah Qaimari"/>
    <x v="1"/>
    <s v="Tarun Raghuwanshi"/>
    <x v="0"/>
    <s v="Ongoing"/>
    <x v="0"/>
    <m/>
    <n v="100"/>
    <n v="100"/>
    <n v="250"/>
    <n v="250"/>
    <n v="250"/>
    <n v="250"/>
    <n v="250"/>
    <m/>
    <m/>
    <m/>
    <m/>
    <m/>
    <m/>
    <m/>
    <n v="90"/>
    <n v="90"/>
    <n v="80"/>
    <n v="80"/>
    <n v="80"/>
    <n v="80"/>
    <n v="80"/>
    <n v="80"/>
    <n v="80"/>
    <n v="80"/>
    <n v="80"/>
    <n v="80"/>
    <n v="80"/>
    <n v="80"/>
  </r>
  <r>
    <s v="Sustenance"/>
    <x v="6"/>
    <n v="26"/>
    <s v="Interfacing application queries,Interfacing application queries. Initial Analysis for MWR, PID, SMB, RD"/>
    <s v="GRP-SE-BILLING-CARE"/>
    <m/>
    <x v="1"/>
    <s v="Cobol, IMS-DC, DB2"/>
    <s v="SE-BILLING-CARE"/>
    <s v="Greg Painter"/>
    <s v="Muawiah Qaimari"/>
    <x v="1"/>
    <s v="Tarun Raghuwanshi"/>
    <x v="0"/>
    <s v="Ongoing"/>
    <x v="0"/>
    <m/>
    <n v="60"/>
    <n v="60"/>
    <n v="100"/>
    <n v="100"/>
    <n v="100"/>
    <n v="100"/>
    <n v="100"/>
    <m/>
    <m/>
    <m/>
    <m/>
    <m/>
    <m/>
    <m/>
    <n v="5"/>
    <n v="8"/>
    <n v="20"/>
    <n v="10"/>
    <n v="8"/>
    <n v="10"/>
    <n v="10"/>
    <n v="60"/>
    <n v="60"/>
    <n v="60"/>
    <n v="60"/>
    <n v="60"/>
    <n v="60"/>
    <n v="60"/>
  </r>
  <r>
    <s v="Sustenance"/>
    <x v="3"/>
    <m/>
    <s v="TAXING site W OOB - Analysis"/>
    <s v="TAXING"/>
    <m/>
    <x v="1"/>
    <s v="Cobol, DB2"/>
    <s v="SE-BILLING-CARE"/>
    <s v="Greg Painter"/>
    <s v="Muawiah Qaimari"/>
    <x v="1"/>
    <s v="Tarun Raghuwanshi"/>
    <x v="1"/>
    <s v="Dec-22"/>
    <x v="0"/>
    <n v="20"/>
    <m/>
    <m/>
    <m/>
    <m/>
    <m/>
    <m/>
    <m/>
    <m/>
    <m/>
    <m/>
    <m/>
    <m/>
    <m/>
    <m/>
    <m/>
    <n v="20"/>
    <m/>
    <m/>
    <s v=" "/>
    <m/>
    <m/>
    <m/>
    <m/>
    <m/>
    <m/>
    <m/>
    <m/>
    <m/>
  </r>
  <r>
    <s v="Sustenance"/>
    <x v="8"/>
    <n v="26"/>
    <s v="Monthly &amp; quarterly reports activities, Compliance Activities"/>
    <s v="GRP-SE-BILLING-CARE"/>
    <m/>
    <x v="1"/>
    <s v="Cobol, IMS-DC, DB2"/>
    <s v="SE-BILLING-CARE"/>
    <s v="Greg Painter"/>
    <s v="Muawiah Qaimari"/>
    <x v="1"/>
    <s v="Tarun Raghuwanshi"/>
    <x v="0"/>
    <s v="Ongoing"/>
    <x v="0"/>
    <m/>
    <n v="20"/>
    <n v="20"/>
    <n v="150"/>
    <n v="150"/>
    <n v="150"/>
    <n v="150"/>
    <n v="150"/>
    <n v="8"/>
    <m/>
    <n v="8"/>
    <n v="400"/>
    <n v="400"/>
    <n v="400"/>
    <n v="400"/>
    <n v="30"/>
    <n v="30"/>
    <n v="20"/>
    <n v="20"/>
    <n v="20"/>
    <n v="20"/>
    <n v="20"/>
    <n v="80"/>
    <n v="80"/>
    <n v="80"/>
    <n v="80"/>
    <n v="80"/>
    <n v="80"/>
    <n v="80"/>
  </r>
  <r>
    <s v="Sustenance"/>
    <x v="3"/>
    <m/>
    <s v="CMDS fix job when empty file"/>
    <s v="CMDS HQ"/>
    <m/>
    <x v="1"/>
    <s v="Cobol"/>
    <s v="SE-BILLING-USAGE"/>
    <s v="Greg Painter"/>
    <s v="Muawiah Qaimari"/>
    <x v="1"/>
    <s v="Tarun Raghuwanshi"/>
    <x v="1"/>
    <s v="Dec-22"/>
    <x v="0"/>
    <n v="110"/>
    <m/>
    <m/>
    <m/>
    <m/>
    <m/>
    <m/>
    <m/>
    <m/>
    <m/>
    <m/>
    <m/>
    <m/>
    <m/>
    <m/>
    <m/>
    <n v="40"/>
    <n v="40"/>
    <m/>
    <m/>
    <m/>
    <m/>
    <m/>
    <m/>
    <m/>
    <m/>
    <m/>
    <m/>
    <m/>
  </r>
  <r>
    <s v="Sustenance"/>
    <x v="6"/>
    <m/>
    <s v="Auto Letters Maintenance/Client query"/>
    <s v="Auto Letters"/>
    <m/>
    <x v="0"/>
    <s v="Java"/>
    <s v="PUNE-MR-GRP2"/>
    <s v="James Radtke"/>
    <s v="Christine Moretti"/>
    <x v="1"/>
    <s v="Tarun Raghuwanshi"/>
    <x v="0"/>
    <s v="Ongoing"/>
    <x v="0"/>
    <m/>
    <m/>
    <m/>
    <m/>
    <m/>
    <m/>
    <m/>
    <m/>
    <m/>
    <m/>
    <m/>
    <n v="90"/>
    <n v="90"/>
    <n v="90"/>
    <n v="90"/>
    <n v="30"/>
    <n v="30"/>
    <n v="30"/>
    <n v="30"/>
    <n v="30"/>
    <n v="30"/>
    <n v="30"/>
    <n v="30"/>
    <n v="30"/>
    <n v="30"/>
    <n v="30"/>
    <n v="30"/>
    <n v="30"/>
    <n v="30"/>
  </r>
  <r>
    <s v="Sustenance"/>
    <x v="7"/>
    <m/>
    <s v="Auto Letters GI Upgrade, Vulnabilities, Cloud Maintainance, CRO"/>
    <s v="Auto Letters"/>
    <m/>
    <x v="0"/>
    <s v="Java"/>
    <s v="PUNE-MR-GRP2"/>
    <s v="James Radtke"/>
    <s v="Christine Moretti"/>
    <x v="1"/>
    <s v="Tarun Raghuwanshi"/>
    <x v="0"/>
    <s v="Ongoing"/>
    <x v="0"/>
    <m/>
    <m/>
    <m/>
    <m/>
    <m/>
    <m/>
    <m/>
    <m/>
    <m/>
    <m/>
    <m/>
    <n v="30"/>
    <n v="30"/>
    <n v="30"/>
    <n v="30"/>
    <n v="30"/>
    <n v="30"/>
    <n v="30"/>
    <n v="30"/>
    <n v="30"/>
    <n v="30"/>
    <n v="30"/>
    <n v="30"/>
    <n v="30"/>
    <n v="30"/>
    <n v="30"/>
    <n v="30"/>
    <n v="30"/>
    <n v="30"/>
  </r>
  <r>
    <s v="Sustenance"/>
    <x v="7"/>
    <m/>
    <s v="MFTS Maintenance, Cloud activities"/>
    <s v="MFTS"/>
    <m/>
    <x v="0"/>
    <s v="Java"/>
    <s v="PUNE-MR-GRP2"/>
    <s v="Greg Painter"/>
    <s v="Muawiah Qaimari"/>
    <x v="1"/>
    <s v="Tarun Raghuwanshi"/>
    <x v="0"/>
    <s v="Ongoing"/>
    <x v="0"/>
    <m/>
    <m/>
    <m/>
    <m/>
    <m/>
    <m/>
    <m/>
    <m/>
    <m/>
    <m/>
    <m/>
    <n v="40"/>
    <n v="40"/>
    <n v="40"/>
    <n v="40"/>
    <n v="20"/>
    <n v="20"/>
    <n v="20"/>
    <n v="40"/>
    <n v="40"/>
    <n v="30"/>
    <n v="30"/>
    <n v="30"/>
    <n v="30"/>
    <n v="30"/>
    <n v="30"/>
    <n v="30"/>
    <n v="30"/>
    <n v="30"/>
  </r>
  <r>
    <s v="Sustenance"/>
    <x v="7"/>
    <m/>
    <s v="SOLS Maintance, Cloud activities "/>
    <s v="SOLS"/>
    <m/>
    <x v="0"/>
    <s v="Java"/>
    <s v="PUNE-MR-GRP2"/>
    <s v="James Radtke"/>
    <s v="Christine Moretti"/>
    <x v="1"/>
    <s v="Tarun Raghuwanshi"/>
    <x v="0"/>
    <s v="Ongoing"/>
    <x v="0"/>
    <m/>
    <m/>
    <m/>
    <m/>
    <m/>
    <m/>
    <m/>
    <m/>
    <m/>
    <m/>
    <m/>
    <n v="40"/>
    <n v="40"/>
    <n v="40"/>
    <n v="40"/>
    <n v="40"/>
    <n v="40"/>
    <n v="40"/>
    <n v="40"/>
    <n v="40"/>
    <n v="30"/>
    <n v="30"/>
    <n v="30"/>
    <n v="30"/>
    <n v="30"/>
    <n v="30"/>
    <n v="30"/>
    <n v="30"/>
    <n v="30"/>
  </r>
  <r>
    <s v="Sustenance"/>
    <x v="3"/>
    <m/>
    <s v="ACCT INTF - Eliminate U4000 Abend in RF55B73 "/>
    <s v="ACCT-Interfaces Billing"/>
    <m/>
    <x v="1"/>
    <s v="Cobol"/>
    <s v="SE-BILLING-USAGE"/>
    <s v="Greg Painter"/>
    <s v="Muawiah Qaimari"/>
    <x v="1"/>
    <s v="Tarun Raghuwanshi"/>
    <x v="16"/>
    <s v="Jul-23"/>
    <x v="0"/>
    <n v="180"/>
    <m/>
    <m/>
    <m/>
    <m/>
    <m/>
    <m/>
    <m/>
    <m/>
    <m/>
    <m/>
    <m/>
    <m/>
    <m/>
    <m/>
    <n v="90"/>
    <m/>
    <m/>
    <m/>
    <m/>
    <m/>
    <m/>
    <n v="90"/>
    <m/>
    <m/>
    <m/>
    <m/>
    <m/>
    <m/>
  </r>
  <r>
    <s v="Sustenance"/>
    <x v="5"/>
    <n v="3"/>
    <s v="Metasolv, TME Bonding, TBS/T Maintance"/>
    <s v="Metasolv"/>
    <m/>
    <x v="0"/>
    <s v="Java"/>
    <s v="PUNE-MR-GRP2"/>
    <s v="James Koernig"/>
    <s v="Christine Moretti"/>
    <x v="1"/>
    <s v="Tarun Raghuwanshi"/>
    <x v="0"/>
    <s v="Ongoing"/>
    <x v="0"/>
    <m/>
    <m/>
    <m/>
    <m/>
    <m/>
    <m/>
    <m/>
    <m/>
    <m/>
    <m/>
    <m/>
    <n v="90"/>
    <n v="90"/>
    <n v="90"/>
    <n v="90"/>
    <n v="90"/>
    <n v="90"/>
    <n v="90"/>
    <n v="90"/>
    <n v="90"/>
    <n v="20"/>
    <n v="20"/>
    <n v="20"/>
    <n v="20"/>
    <n v="20"/>
    <n v="20"/>
    <n v="20"/>
    <n v="20"/>
    <n v="20"/>
  </r>
  <r>
    <s v="Sustenance"/>
    <x v="3"/>
    <m/>
    <s v="CBR-MF failure in RK01B55 due to package usoc"/>
    <s v="CBR - MF"/>
    <m/>
    <x v="1"/>
    <s v="COBOL,DB2,IMS DB"/>
    <s v="SE-BILLING-CARE"/>
    <s v="Greg Painter"/>
    <s v="Muawiah Qaimari"/>
    <x v="1"/>
    <s v="Tarun Raghuwanshi"/>
    <x v="3"/>
    <s v="On hold"/>
    <x v="1"/>
    <n v="80"/>
    <m/>
    <m/>
    <m/>
    <m/>
    <m/>
    <m/>
    <m/>
    <m/>
    <m/>
    <m/>
    <m/>
    <m/>
    <m/>
    <n v="10"/>
    <n v="30"/>
    <n v="30"/>
    <n v="10"/>
    <m/>
    <m/>
    <m/>
    <m/>
    <m/>
    <m/>
    <m/>
    <m/>
    <m/>
    <m/>
    <m/>
  </r>
  <r>
    <s v="Sustenance"/>
    <x v="3"/>
    <m/>
    <s v="EDI-BILLING - investigate AOTS"/>
    <s v="EDI-BILLING"/>
    <m/>
    <x v="1"/>
    <s v="Cobol"/>
    <s v="SE-BILLING"/>
    <s v="Greg Painter"/>
    <s v="Muawiah Qaimari"/>
    <x v="1"/>
    <s v="Tarun Raghuwanshi"/>
    <x v="3"/>
    <s v="On hold"/>
    <x v="1"/>
    <n v="80"/>
    <m/>
    <m/>
    <m/>
    <m/>
    <m/>
    <m/>
    <m/>
    <m/>
    <m/>
    <m/>
    <m/>
    <m/>
    <m/>
    <m/>
    <n v="10"/>
    <n v="30"/>
    <n v="30"/>
    <n v="10"/>
    <m/>
    <m/>
    <m/>
    <m/>
    <m/>
    <m/>
    <m/>
    <m/>
    <m/>
    <m/>
  </r>
  <r>
    <s v="Sustenance"/>
    <x v="3"/>
    <m/>
    <s v="BIG HQ - RK22B40 analysis of bad header"/>
    <s v="BIG-HQ"/>
    <m/>
    <x v="1"/>
    <s v="Cobol"/>
    <s v="SE-BILLING-USAGE"/>
    <s v="Greg Painter"/>
    <s v="Muawiah Qaimari"/>
    <x v="1"/>
    <s v="Tarun Raghuwanshi"/>
    <x v="3"/>
    <s v="On hold"/>
    <x v="1"/>
    <n v="100"/>
    <m/>
    <m/>
    <m/>
    <m/>
    <m/>
    <m/>
    <m/>
    <m/>
    <m/>
    <m/>
    <m/>
    <m/>
    <m/>
    <n v="10"/>
    <n v="30"/>
    <n v="30"/>
    <n v="30"/>
    <m/>
    <m/>
    <m/>
    <m/>
    <m/>
    <m/>
    <m/>
    <m/>
    <m/>
    <m/>
    <m/>
  </r>
  <r>
    <s v="Sustenance"/>
    <x v="3"/>
    <m/>
    <s v="FDB - test June balances being added to current UNE POB file"/>
    <s v="FDB"/>
    <m/>
    <x v="1"/>
    <s v="Cobol, DB2"/>
    <s v="SE-BILLING-USAGE"/>
    <s v="Greg Painter"/>
    <s v="Muawiah Qaimari"/>
    <x v="1"/>
    <s v="Tarun Raghuwanshi"/>
    <x v="14"/>
    <s v="Apr-23"/>
    <x v="0"/>
    <n v="180"/>
    <m/>
    <m/>
    <m/>
    <m/>
    <m/>
    <m/>
    <m/>
    <m/>
    <m/>
    <m/>
    <m/>
    <m/>
    <m/>
    <n v="10"/>
    <s v=" "/>
    <n v="10"/>
    <n v="10"/>
    <n v="10"/>
    <n v="80"/>
    <n v="70"/>
    <m/>
    <m/>
    <m/>
    <m/>
    <m/>
    <m/>
    <m/>
    <m/>
  </r>
  <r>
    <s v="Sustenance"/>
    <x v="3"/>
    <m/>
    <s v="BOCRIS - BOES IND 1 testing"/>
    <s v="BOCRIS"/>
    <m/>
    <x v="1"/>
    <s v="Cobol, IMS-DC"/>
    <s v="SE-BILLING"/>
    <s v="Greg Painter"/>
    <s v="Muawiah Qaimari"/>
    <x v="1"/>
    <s v="Tarun Raghuwanshi"/>
    <x v="3"/>
    <s v="On hold"/>
    <x v="1"/>
    <n v="200"/>
    <m/>
    <m/>
    <m/>
    <m/>
    <m/>
    <m/>
    <m/>
    <m/>
    <m/>
    <m/>
    <m/>
    <m/>
    <m/>
    <m/>
    <m/>
    <m/>
    <n v="10"/>
    <n v="20"/>
    <n v="80"/>
    <n v="70"/>
    <m/>
    <m/>
    <m/>
    <m/>
    <m/>
    <m/>
    <m/>
    <m/>
  </r>
  <r>
    <s v="Sustenance"/>
    <x v="3"/>
    <m/>
    <s v="BILL CALC - TN BSLD audit data pull"/>
    <s v="BILL-CALCULATE"/>
    <m/>
    <x v="1"/>
    <s v="Cobol, DB2"/>
    <s v="SE-BILLING-CARE"/>
    <s v="Greg Painter"/>
    <s v="Muawiah Qaimari"/>
    <x v="1"/>
    <s v="Tarun Raghuwanshi"/>
    <x v="3"/>
    <s v="On hold"/>
    <x v="1"/>
    <n v="100"/>
    <m/>
    <m/>
    <m/>
    <m/>
    <m/>
    <m/>
    <m/>
    <m/>
    <m/>
    <m/>
    <m/>
    <m/>
    <m/>
    <m/>
    <m/>
    <m/>
    <n v="10"/>
    <n v="10"/>
    <n v="40"/>
    <n v="40"/>
    <m/>
    <m/>
    <m/>
    <m/>
    <m/>
    <m/>
    <m/>
    <m/>
  </r>
  <r>
    <s v="Sustenance"/>
    <x v="5"/>
    <n v="1"/>
    <s v="PSA activities, RIM updates etc, Work requests."/>
    <s v="CARAT"/>
    <m/>
    <x v="0"/>
    <s v="Hadoop, Java"/>
    <s v="CARAT"/>
    <s v="Greg Painter"/>
    <s v="Muawiah Qaimari"/>
    <x v="11"/>
    <s v="Himanshu Mathur"/>
    <x v="0"/>
    <s v="Ongoing"/>
    <x v="0"/>
    <n v="410"/>
    <m/>
    <m/>
    <m/>
    <m/>
    <m/>
    <m/>
    <m/>
    <m/>
    <m/>
    <m/>
    <m/>
    <m/>
    <m/>
    <m/>
    <n v="140"/>
    <n v="140"/>
    <n v="30"/>
    <n v="35"/>
    <n v="30"/>
    <n v="30"/>
    <n v="25"/>
    <n v="30"/>
    <n v="40"/>
    <n v="35"/>
    <n v="30"/>
    <m/>
    <m/>
    <m/>
  </r>
  <r>
    <s v="Sustenance"/>
    <x v="3"/>
    <n v="78"/>
    <s v="2009234 - NDM Failures - Monthly MWR"/>
    <s v="FDB"/>
    <m/>
    <x v="1"/>
    <s v="Cobol, DB2"/>
    <s v="SE-BILLING-USAGE"/>
    <s v="Greg Painter"/>
    <s v="Muawiah Qaimari"/>
    <x v="1"/>
    <s v="Tarun Raghuwanshi"/>
    <x v="0"/>
    <s v="Ongoing"/>
    <x v="0"/>
    <m/>
    <m/>
    <m/>
    <m/>
    <m/>
    <m/>
    <m/>
    <m/>
    <m/>
    <m/>
    <m/>
    <m/>
    <m/>
    <m/>
    <m/>
    <n v="30"/>
    <n v="10"/>
    <n v="10"/>
    <n v="10"/>
    <n v="10"/>
    <n v="20"/>
    <n v="20"/>
    <n v="20"/>
    <n v="20"/>
    <n v="20"/>
    <n v="20"/>
    <m/>
    <m/>
    <m/>
  </r>
  <r>
    <s v="Sustenance"/>
    <x v="3"/>
    <m/>
    <s v="2007501 - AAN-CRIS - update email list"/>
    <s v="AAN-CRIS"/>
    <m/>
    <x v="1"/>
    <s v="Cobol"/>
    <s v="SE-BILLING-CARE"/>
    <s v="Greg Painter"/>
    <s v="Muawiah Qaimari"/>
    <x v="1"/>
    <s v="Tarun Raghuwanshi"/>
    <x v="3"/>
    <s v="On hold"/>
    <x v="1"/>
    <n v="100"/>
    <m/>
    <m/>
    <m/>
    <m/>
    <m/>
    <m/>
    <m/>
    <m/>
    <m/>
    <m/>
    <m/>
    <m/>
    <m/>
    <m/>
    <m/>
    <m/>
    <m/>
    <n v="100"/>
    <m/>
    <m/>
    <m/>
    <m/>
    <m/>
    <m/>
    <m/>
    <m/>
    <m/>
    <m/>
  </r>
  <r>
    <s v="Sustenance"/>
    <x v="3"/>
    <m/>
    <s v="2008770 - FDB - test tax account code change with Stellar"/>
    <s v="FDB"/>
    <m/>
    <x v="1"/>
    <s v="Cobol, DB2"/>
    <s v="SE-BILLING-USAGE"/>
    <s v="Greg Painter"/>
    <s v="Muawiah Qaimari"/>
    <x v="1"/>
    <s v="Tarun Raghuwanshi"/>
    <x v="14"/>
    <s v="Apr-23"/>
    <x v="0"/>
    <n v="500"/>
    <m/>
    <m/>
    <m/>
    <m/>
    <m/>
    <m/>
    <m/>
    <m/>
    <m/>
    <m/>
    <m/>
    <m/>
    <m/>
    <m/>
    <m/>
    <n v="100"/>
    <n v="50"/>
    <n v="50"/>
    <n v="150"/>
    <n v="100"/>
    <n v="50"/>
    <m/>
    <m/>
    <m/>
    <m/>
    <m/>
    <m/>
    <m/>
  </r>
  <r>
    <s v="Sustenance"/>
    <x v="3"/>
    <m/>
    <s v="MWR 2010100 - MODX - Yearly Voltage update"/>
    <s v="MODX"/>
    <m/>
    <x v="1"/>
    <s v="Cobol, IMS-DB"/>
    <s v="BRAVO-MF-Rick"/>
    <s v="James Radtke"/>
    <s v="Christine Moretti"/>
    <x v="21"/>
    <s v="Tarun Raghuwanshi"/>
    <x v="5"/>
    <s v="Nov-22"/>
    <x v="0"/>
    <n v="10"/>
    <m/>
    <m/>
    <m/>
    <m/>
    <m/>
    <m/>
    <m/>
    <m/>
    <m/>
    <m/>
    <m/>
    <m/>
    <m/>
    <m/>
    <n v="10"/>
    <m/>
    <m/>
    <m/>
    <m/>
    <m/>
    <m/>
    <m/>
    <m/>
    <m/>
    <m/>
    <m/>
    <m/>
    <m/>
  </r>
  <r>
    <s v="Sustenance"/>
    <x v="3"/>
    <m/>
    <s v="Dallas 2022 MIT Mainframe DR Exercise for 5 ACIS Customer application"/>
    <s v="ACIS-CI"/>
    <m/>
    <x v="1"/>
    <s v="Cobol,Assembler,IMS-DB,IMS-DC,DB2"/>
    <s v="BRAVO-MF-Rick"/>
    <s v="James Radtke"/>
    <s v="Christine Moretti"/>
    <x v="21"/>
    <s v="Tarun Raghuwanshi"/>
    <x v="5"/>
    <s v="Nov-22"/>
    <x v="0"/>
    <m/>
    <m/>
    <m/>
    <m/>
    <m/>
    <m/>
    <m/>
    <m/>
    <m/>
    <m/>
    <m/>
    <m/>
    <m/>
    <m/>
    <m/>
    <n v="20"/>
    <m/>
    <m/>
    <m/>
    <m/>
    <m/>
    <m/>
    <m/>
    <m/>
    <m/>
    <m/>
    <m/>
    <m/>
    <m/>
  </r>
  <r>
    <s v="Sustenance"/>
    <x v="10"/>
    <m/>
    <s v="PSA activities, Monthly &amp; weekly reports activities  "/>
    <s v="GRP-MW-ERP-Group"/>
    <m/>
    <x v="1"/>
    <s v="Cobol, DB2"/>
    <s v="MW-ERP-Group"/>
    <s v="Ruben Rodriguez "/>
    <s v="Muawiah Qaimari"/>
    <x v="21"/>
    <s v="Tarun Raghuwanshi"/>
    <x v="0"/>
    <s v="Ongoing"/>
    <x v="0"/>
    <m/>
    <m/>
    <m/>
    <m/>
    <m/>
    <m/>
    <m/>
    <m/>
    <m/>
    <m/>
    <m/>
    <n v="360"/>
    <n v="360"/>
    <n v="360"/>
    <n v="360"/>
    <n v="45"/>
    <n v="45"/>
    <n v="40"/>
    <n v="40"/>
    <n v="10"/>
    <n v="10"/>
    <n v="10"/>
    <n v="10"/>
    <n v="10"/>
    <n v="10"/>
    <n v="10"/>
    <n v="10"/>
    <n v="10"/>
    <n v="10"/>
  </r>
  <r>
    <s v="Enhancement"/>
    <x v="0"/>
    <m/>
    <s v="PID 324811 Mobility Telegence Move to New (non-cloud) Server"/>
    <s v="ERP"/>
    <s v="On Track"/>
    <x v="1"/>
    <s v="Cobol"/>
    <s v="MW-MF-JULIE"/>
    <s v="Ruben Rodriguez "/>
    <s v="Muawiah Qaimari"/>
    <x v="21"/>
    <s v="Tarun Raghuwanshi"/>
    <x v="18"/>
    <s v="Jun-23"/>
    <x v="0"/>
    <n v="40"/>
    <m/>
    <m/>
    <m/>
    <m/>
    <m/>
    <m/>
    <m/>
    <m/>
    <m/>
    <n v="45"/>
    <n v="45"/>
    <n v="45"/>
    <n v="45"/>
    <m/>
    <m/>
    <m/>
    <m/>
    <m/>
    <m/>
    <n v="40"/>
    <m/>
    <m/>
    <m/>
    <m/>
    <m/>
    <m/>
    <m/>
    <m/>
  </r>
  <r>
    <s v="Enhancement"/>
    <x v="0"/>
    <n v="4"/>
    <s v="PID 411976 Tulsa Oklahoma MIF  Municipal Inspection Fee (R23.06)"/>
    <s v="ADR"/>
    <s v="Green - Test Support Impact. Assume ST support required isn't as extensive as R23.02."/>
    <x v="1"/>
    <s v="Cobol, DB2"/>
    <s v="SW-CRIS"/>
    <s v="Ruben Rodriguez "/>
    <s v="Muawiah Qaimari"/>
    <x v="3"/>
    <s v="Daljeet Arora"/>
    <x v="18"/>
    <s v="Jun-23"/>
    <x v="0"/>
    <n v="30"/>
    <m/>
    <m/>
    <m/>
    <m/>
    <m/>
    <m/>
    <m/>
    <m/>
    <m/>
    <m/>
    <m/>
    <m/>
    <m/>
    <m/>
    <m/>
    <m/>
    <m/>
    <m/>
    <n v="10"/>
    <n v="10"/>
    <n v="10"/>
    <m/>
    <m/>
    <m/>
    <m/>
    <m/>
    <m/>
    <m/>
  </r>
  <r>
    <s v="Enhancement"/>
    <x v="0"/>
    <m/>
    <s v="PID 413008, PMT 506482 Telco West biller Enhance 911 Data to reporting "/>
    <s v="AGG"/>
    <s v="Green - Good to deploy on M7 to ST"/>
    <x v="1"/>
    <s v="Cobol, DB2"/>
    <s v="WB-BPP1"/>
    <s v="Ruben Rodriguez "/>
    <s v="Muawiah Qaimari"/>
    <x v="2"/>
    <s v="Amit Patidar"/>
    <x v="18"/>
    <s v="Jun-23"/>
    <x v="0"/>
    <n v="240"/>
    <m/>
    <m/>
    <m/>
    <m/>
    <m/>
    <m/>
    <m/>
    <m/>
    <m/>
    <m/>
    <m/>
    <m/>
    <m/>
    <m/>
    <n v="25"/>
    <n v="25"/>
    <n v="50"/>
    <n v="50"/>
    <n v="50"/>
    <n v="20"/>
    <n v="10"/>
    <n v="10"/>
    <m/>
    <m/>
    <m/>
    <m/>
    <m/>
    <m/>
  </r>
  <r>
    <s v="Enhancement"/>
    <x v="0"/>
    <m/>
    <s v="PID 413008, PMT 506482 Telco West biller Enhance 911 Data to reporting "/>
    <s v="BDI"/>
    <s v="Green - Good to deploy on M7 to ST"/>
    <x v="1"/>
    <s v="Cobol, DB2"/>
    <s v="WB-BPP1"/>
    <s v="Ruben Rodriguez "/>
    <s v="Muawiah Qaimari"/>
    <x v="2"/>
    <s v="Amit Patidar"/>
    <x v="18"/>
    <s v="Jun-23"/>
    <x v="0"/>
    <n v="960"/>
    <m/>
    <m/>
    <m/>
    <m/>
    <m/>
    <m/>
    <m/>
    <m/>
    <m/>
    <m/>
    <m/>
    <m/>
    <m/>
    <m/>
    <n v="100"/>
    <n v="120"/>
    <n v="150"/>
    <n v="170"/>
    <n v="170"/>
    <n v="125"/>
    <n v="65"/>
    <n v="60"/>
    <m/>
    <m/>
    <m/>
    <m/>
    <m/>
    <m/>
  </r>
  <r>
    <s v="Enhancement"/>
    <x v="0"/>
    <m/>
    <s v="PID 413008, PMT 507233 Telco West biller Enhance 911 Data to reporting "/>
    <s v="T&amp;S"/>
    <s v="Green - Good to deploy on M7 to ST"/>
    <x v="1"/>
    <s v="Cobol, DB2"/>
    <s v="WB-BPP1"/>
    <s v="Ruben Rodriguez "/>
    <s v="Muawiah Qaimari"/>
    <x v="2"/>
    <s v="Amit Patidar"/>
    <x v="18"/>
    <s v="Jun-23"/>
    <x v="0"/>
    <n v="1600"/>
    <m/>
    <m/>
    <m/>
    <m/>
    <m/>
    <m/>
    <m/>
    <m/>
    <m/>
    <m/>
    <m/>
    <m/>
    <m/>
    <m/>
    <n v="150"/>
    <n v="200"/>
    <n v="300"/>
    <n v="300"/>
    <n v="100"/>
    <n v="300"/>
    <n v="100"/>
    <n v="50"/>
    <m/>
    <m/>
    <m/>
    <m/>
    <m/>
    <m/>
  </r>
  <r>
    <s v="Enhancement"/>
    <x v="0"/>
    <m/>
    <s v="PID 413008, PMT 507233 Telco West biller Enhance 911 Data to reporting "/>
    <s v="CR"/>
    <s v="Green - Good to deploy on M7 to ST"/>
    <x v="1"/>
    <s v="Cobol, DB2"/>
    <s v="WB-BPP1"/>
    <s v="Ruben Rodriguez "/>
    <s v="Muawiah Qaimari"/>
    <x v="2"/>
    <s v="Amit Patidar"/>
    <x v="18"/>
    <s v="Jun-23"/>
    <x v="0"/>
    <n v="800"/>
    <m/>
    <m/>
    <m/>
    <m/>
    <m/>
    <m/>
    <m/>
    <m/>
    <m/>
    <m/>
    <m/>
    <m/>
    <m/>
    <m/>
    <n v="75"/>
    <n v="100"/>
    <n v="150"/>
    <n v="150"/>
    <n v="150"/>
    <n v="100"/>
    <n v="50"/>
    <n v="25"/>
    <m/>
    <m/>
    <m/>
    <m/>
    <m/>
    <m/>
  </r>
  <r>
    <s v="Enhancement"/>
    <x v="0"/>
    <m/>
    <s v="PID 413008, PMT 507233 Telco West biller Enhance 911 Data to reporting "/>
    <s v="RAP"/>
    <s v="On Track"/>
    <x v="1"/>
    <s v="Cobol, DB2"/>
    <s v="JW"/>
    <s v="Ruben Rodriguez "/>
    <s v="Muawiah Qaimari"/>
    <x v="5"/>
    <s v="Tarun Raghuwanshi"/>
    <x v="18"/>
    <s v="Jun-23"/>
    <x v="0"/>
    <n v="1570"/>
    <m/>
    <m/>
    <m/>
    <m/>
    <m/>
    <m/>
    <m/>
    <m/>
    <m/>
    <m/>
    <m/>
    <m/>
    <m/>
    <m/>
    <n v="80"/>
    <n v="150"/>
    <n v="250"/>
    <n v="250"/>
    <n v="250"/>
    <n v="250"/>
    <n v="200"/>
    <n v="140"/>
    <m/>
    <m/>
    <m/>
    <m/>
    <m/>
    <m/>
  </r>
  <r>
    <s v="Enhancement"/>
    <x v="0"/>
    <m/>
    <s v="PID 413008, PMT 507233 Telco West biller Enhance 911 Data to reporting "/>
    <s v="PR"/>
    <s v="On Track"/>
    <x v="1"/>
    <s v="Cobol, DB2"/>
    <s v="JW"/>
    <s v="Ruben Rodriguez "/>
    <s v="Muawiah Qaimari"/>
    <x v="5"/>
    <s v="Tarun Raghuwanshi"/>
    <x v="18"/>
    <s v="Jun-23"/>
    <x v="0"/>
    <n v="195"/>
    <m/>
    <m/>
    <m/>
    <m/>
    <m/>
    <m/>
    <m/>
    <m/>
    <m/>
    <m/>
    <m/>
    <m/>
    <m/>
    <m/>
    <n v="5"/>
    <n v="30"/>
    <n v="30"/>
    <n v="40"/>
    <n v="30"/>
    <n v="10"/>
    <n v="30"/>
    <n v="20"/>
    <m/>
    <m/>
    <m/>
    <m/>
    <m/>
    <m/>
  </r>
  <r>
    <s v="Sustenance"/>
    <x v="3"/>
    <m/>
    <s v="MWR 2010099 ACIS-CI - Annual Voltage Password Change "/>
    <s v="ACIS-CI"/>
    <m/>
    <x v="1"/>
    <s v="Cobol,Assembler,IMS-DB,IMS-DC,DB2"/>
    <s v="BRAVO-MF-Rick"/>
    <s v="James Radtke"/>
    <s v="Christine Moretti"/>
    <x v="21"/>
    <s v="Tarun Raghuwanshi"/>
    <x v="5"/>
    <s v="Nov-22"/>
    <x v="0"/>
    <n v="10"/>
    <m/>
    <m/>
    <m/>
    <m/>
    <m/>
    <m/>
    <m/>
    <m/>
    <m/>
    <m/>
    <m/>
    <m/>
    <m/>
    <m/>
    <n v="10"/>
    <m/>
    <m/>
    <m/>
    <m/>
    <m/>
    <m/>
    <m/>
    <m/>
    <m/>
    <m/>
    <m/>
    <m/>
    <m/>
  </r>
  <r>
    <s v="Sustenance"/>
    <x v="7"/>
    <m/>
    <s v="Cloud work(GI + DB VM + DB patching + CRO + Adhoc), PWD renewal, Vulnearbilities "/>
    <s v="RBS"/>
    <m/>
    <x v="1"/>
    <s v="Cobol,DB2,CICS"/>
    <s v="MW-Billing"/>
    <s v="Ruben Rodriguez "/>
    <s v="Muawiah Qaimari"/>
    <x v="21"/>
    <s v="Tarun Raghuwanshi"/>
    <x v="0"/>
    <s v="Ongoing"/>
    <x v="0"/>
    <m/>
    <m/>
    <m/>
    <m/>
    <m/>
    <m/>
    <m/>
    <m/>
    <m/>
    <m/>
    <m/>
    <n v="90"/>
    <n v="90"/>
    <n v="90"/>
    <n v="90"/>
    <n v="30"/>
    <n v="30"/>
    <n v="30"/>
    <n v="30"/>
    <n v="30"/>
    <n v="30"/>
    <n v="30"/>
    <n v="30"/>
    <n v="30"/>
    <n v="30"/>
    <n v="30"/>
    <n v="30"/>
    <n v="30"/>
    <n v="30"/>
  </r>
  <r>
    <s v="Sustenance"/>
    <x v="6"/>
    <n v="1"/>
    <s v="Missing Usage queries from carrier/interafce"/>
    <s v="UPSE-SWBT/PB"/>
    <m/>
    <x v="0"/>
    <s v="Proc C"/>
    <s v="JW"/>
    <s v="Ruben Rodriguez "/>
    <s v="Muawiah Qaimari"/>
    <x v="5"/>
    <s v="Tarun Raghuwanshi"/>
    <x v="0"/>
    <s v="Ongoing"/>
    <x v="0"/>
    <s v=" "/>
    <m/>
    <m/>
    <m/>
    <m/>
    <m/>
    <m/>
    <m/>
    <m/>
    <m/>
    <m/>
    <m/>
    <m/>
    <m/>
    <m/>
    <n v="90"/>
    <n v="90"/>
    <n v="35"/>
    <n v="35"/>
    <n v="35"/>
    <n v="35"/>
    <n v="35"/>
    <n v="35"/>
    <n v="35"/>
    <n v="35"/>
    <n v="35"/>
    <n v="35"/>
    <n v="35"/>
    <n v="35"/>
  </r>
  <r>
    <s v="Sustenance"/>
    <x v="8"/>
    <n v="1"/>
    <s v="Compliance task,Mots Update,RIM validations,SPI data discoveries,SA Activities,Certifications, System documenations"/>
    <s v="UPSE-SWBT/PB"/>
    <m/>
    <x v="0"/>
    <s v="Proc C"/>
    <s v="JW"/>
    <s v="Ruben Rodriguez "/>
    <s v="Muawiah Qaimari"/>
    <x v="5"/>
    <s v="Tarun Raghuwanshi"/>
    <x v="0"/>
    <s v="Ongoing"/>
    <x v="0"/>
    <s v=" "/>
    <m/>
    <m/>
    <m/>
    <m/>
    <m/>
    <m/>
    <m/>
    <m/>
    <m/>
    <m/>
    <m/>
    <m/>
    <m/>
    <m/>
    <n v="20"/>
    <n v="20"/>
    <n v="5"/>
    <n v="5"/>
    <n v="5"/>
    <n v="5"/>
    <n v="5"/>
    <n v="5"/>
    <n v="5"/>
    <n v="5"/>
    <n v="5"/>
    <n v="5"/>
    <n v="5"/>
    <n v="5"/>
  </r>
  <r>
    <s v="Sustenance"/>
    <x v="5"/>
    <n v="13"/>
    <s v="Job Abends analysis and recovery"/>
    <s v="GRP-JW"/>
    <m/>
    <x v="1"/>
    <s v="Cobol, DB2"/>
    <s v="JW"/>
    <s v="Ruben Rodriguez "/>
    <s v="Muawiah Qaimari"/>
    <x v="5"/>
    <s v="Tarun Raghuwanshi"/>
    <x v="0"/>
    <s v="Ongoing"/>
    <x v="1"/>
    <s v=" "/>
    <m/>
    <m/>
    <m/>
    <m/>
    <m/>
    <m/>
    <m/>
    <m/>
    <m/>
    <m/>
    <m/>
    <m/>
    <m/>
    <m/>
    <n v="230"/>
    <n v="230"/>
    <n v="90"/>
    <n v="90"/>
    <n v="230"/>
    <n v="390"/>
    <n v="390"/>
    <n v="460"/>
    <n v="460"/>
    <n v="460"/>
    <n v="460"/>
    <n v="460"/>
    <n v="460"/>
    <n v="460"/>
  </r>
  <r>
    <s v="Sustenance"/>
    <x v="4"/>
    <n v="1"/>
    <s v="RD1145 - CTC and DB2 table update"/>
    <s v="PR"/>
    <m/>
    <x v="1"/>
    <s v="Cobol, DB2"/>
    <s v="JW"/>
    <s v="Ruben Rodriguez "/>
    <s v="Muawiah Qaimari"/>
    <x v="5"/>
    <s v="Tarun Raghuwanshi"/>
    <x v="0"/>
    <s v="Ongoing"/>
    <x v="1"/>
    <m/>
    <m/>
    <m/>
    <m/>
    <m/>
    <m/>
    <m/>
    <m/>
    <m/>
    <m/>
    <m/>
    <m/>
    <m/>
    <m/>
    <m/>
    <n v="40"/>
    <n v="40"/>
    <n v="40"/>
    <n v="40"/>
    <n v="40"/>
    <n v="40"/>
    <n v="40"/>
    <n v="40"/>
    <n v="40"/>
    <n v="40"/>
    <n v="40"/>
    <n v="40"/>
    <n v="40"/>
    <n v="40"/>
  </r>
  <r>
    <s v="Sustenance"/>
    <x v="4"/>
    <n v="1"/>
    <s v="RD506 - BAIF/CCA table update"/>
    <s v="C/CA"/>
    <m/>
    <x v="1"/>
    <s v="Cobol, DB2"/>
    <s v="JW"/>
    <s v="Ruben Rodriguez "/>
    <s v="Muawiah Qaimari"/>
    <x v="5"/>
    <s v="Tarun Raghuwanshi"/>
    <x v="0"/>
    <s v="Ongoing"/>
    <x v="1"/>
    <m/>
    <m/>
    <m/>
    <m/>
    <m/>
    <m/>
    <m/>
    <m/>
    <m/>
    <m/>
    <m/>
    <m/>
    <m/>
    <m/>
    <m/>
    <n v="15"/>
    <n v="15"/>
    <n v="0"/>
    <n v="0"/>
    <n v="15"/>
    <n v="15"/>
    <n v="15"/>
    <n v="15"/>
    <n v="15"/>
    <n v="15"/>
    <n v="15"/>
    <n v="15"/>
    <n v="15"/>
    <n v="15"/>
  </r>
  <r>
    <s v="Sustenance"/>
    <x v="1"/>
    <n v="1"/>
    <s v="SMB #2007423 Vista Mobility - VDMS interface changes"/>
    <s v="LSB"/>
    <m/>
    <x v="0"/>
    <s v="Power Builder, Sybase"/>
    <s v="MW Usage"/>
    <s v="Ruben Rodriguez "/>
    <s v="Muawiah Qaimari"/>
    <x v="7"/>
    <s v="Daljeet Arora"/>
    <x v="5"/>
    <s v="Nov-22"/>
    <x v="0"/>
    <n v="90"/>
    <m/>
    <m/>
    <m/>
    <m/>
    <m/>
    <m/>
    <m/>
    <m/>
    <m/>
    <m/>
    <m/>
    <m/>
    <m/>
    <m/>
    <n v="10"/>
    <n v="5"/>
    <m/>
    <m/>
    <m/>
    <m/>
    <m/>
    <m/>
    <m/>
    <m/>
    <m/>
    <m/>
    <m/>
    <m/>
  </r>
  <r>
    <s v="Sustenance"/>
    <x v="5"/>
    <n v="16"/>
    <s v="ST Defect /RTS Defect/RTS support"/>
    <s v="GRP-West Usage"/>
    <m/>
    <x v="1"/>
    <s v="Cobol, DB2"/>
    <s v="West Usage"/>
    <s v="Ruben Rodriguez "/>
    <s v="Muawiah Qaimari"/>
    <x v="7"/>
    <s v="Daljeet Arora"/>
    <x v="0"/>
    <s v="Ongoing"/>
    <x v="0"/>
    <m/>
    <m/>
    <m/>
    <m/>
    <m/>
    <m/>
    <m/>
    <m/>
    <m/>
    <m/>
    <m/>
    <m/>
    <m/>
    <m/>
    <m/>
    <n v="20"/>
    <n v="20"/>
    <n v="10"/>
    <n v="10"/>
    <n v="10"/>
    <n v="10"/>
    <n v="10"/>
    <n v="10"/>
    <n v="10"/>
    <n v="10"/>
    <n v="10"/>
    <n v="10"/>
    <n v="10"/>
    <n v="10"/>
  </r>
  <r>
    <s v="Sustenance"/>
    <x v="11"/>
    <n v="16"/>
    <s v="Working Session, Daily Huddle, Weekly/Bi-weekly Meetings"/>
    <s v="GRP-West Usage"/>
    <m/>
    <x v="1"/>
    <s v="Cobol, DB2"/>
    <s v="West Usage"/>
    <s v="Ruben Rodriguez "/>
    <s v="Muawiah Qaimari"/>
    <x v="7"/>
    <s v="Daljeet Arora"/>
    <x v="0"/>
    <s v="Ongoing"/>
    <x v="0"/>
    <m/>
    <m/>
    <m/>
    <m/>
    <m/>
    <m/>
    <m/>
    <m/>
    <m/>
    <m/>
    <m/>
    <m/>
    <m/>
    <m/>
    <m/>
    <n v="40"/>
    <n v="40"/>
    <n v="27"/>
    <n v="27"/>
    <n v="27"/>
    <n v="27"/>
    <n v="27"/>
    <n v="27"/>
    <n v="27"/>
    <n v="27"/>
    <n v="27"/>
    <n v="27"/>
    <n v="27"/>
    <n v="27"/>
  </r>
  <r>
    <s v="Sustenance"/>
    <x v="8"/>
    <n v="16"/>
    <s v="Compliance Activities - _x000a_CMPM Client Affiliate Allocation Certificatio, RIM inventory record Validation, DPLR Profile Survey,CCPA Inventory Survey, AVT Scan, Sensitive Data Inventory Recertifications , Interface discrepancies/MOTS Update, SOX IT Controls Certification,_x000a_Update Product Families &amp; Client of Records Fields in MOTS, CCAM compliance assessment, Review ARM Document, Online Application Security Checklist (OASC) Annual Compliance Review Process"/>
    <s v="GRP-West Usage"/>
    <m/>
    <x v="1"/>
    <s v="Cobol, DB2"/>
    <s v="West Usage"/>
    <s v="Ruben Rodriguez "/>
    <s v="Muawiah Qaimari"/>
    <x v="7"/>
    <s v="Daljeet Arora"/>
    <x v="0"/>
    <s v="Ongoing"/>
    <x v="0"/>
    <m/>
    <m/>
    <m/>
    <m/>
    <m/>
    <m/>
    <m/>
    <m/>
    <m/>
    <m/>
    <m/>
    <m/>
    <m/>
    <m/>
    <m/>
    <n v="40"/>
    <n v="40"/>
    <n v="33"/>
    <n v="33"/>
    <n v="33"/>
    <n v="33"/>
    <n v="33"/>
    <n v="33"/>
    <n v="33"/>
    <n v="33"/>
    <n v="33"/>
    <n v="33"/>
    <n v="33"/>
    <n v="33"/>
  </r>
  <r>
    <s v="Sustenance"/>
    <x v="6"/>
    <n v="16"/>
    <s v="Client Queries, Interfacing application queries and Adhoc Tasks._x000a_Daily activity -- Pack reject report_x000a_Monthly activity -- BTN Refresh File, 180-report, USSDB Monthly Activity, Jobs Validation for BR01 of every month._x000a_Yearly Activity -- DR Exercise, M641 North &amp; south Yearly jobs validation._x000a_Bi-Annual activity -- JH01 Job - Perform Time change validation)_x000a_"/>
    <s v="GRP-West Usage"/>
    <m/>
    <x v="1"/>
    <s v="Cobol, DB2"/>
    <s v="West Usage"/>
    <s v="Ruben Rodriguez "/>
    <s v="Muawiah Qaimari"/>
    <x v="7"/>
    <s v="Daljeet Arora"/>
    <x v="0"/>
    <s v="Ongoing"/>
    <x v="0"/>
    <m/>
    <m/>
    <m/>
    <m/>
    <m/>
    <m/>
    <m/>
    <m/>
    <m/>
    <m/>
    <m/>
    <m/>
    <m/>
    <m/>
    <m/>
    <n v="216"/>
    <n v="180"/>
    <n v="150"/>
    <n v="150"/>
    <n v="150"/>
    <n v="150"/>
    <n v="150"/>
    <n v="150"/>
    <n v="150"/>
    <n v="150"/>
    <n v="150"/>
    <n v="150"/>
    <n v="150"/>
    <n v="150"/>
  </r>
  <r>
    <s v="Sustenance"/>
    <x v="11"/>
    <n v="3"/>
    <s v="Working Session, Daily Huddle, Weekly/Bi-weekly Meetings"/>
    <s v="GRP-MW Usage"/>
    <m/>
    <x v="1"/>
    <s v="Cobol"/>
    <s v="MW Usage"/>
    <s v="Ruben Rodriguez "/>
    <s v="Muawiah Qaimari"/>
    <x v="7"/>
    <s v="Daljeet Arora"/>
    <x v="0"/>
    <s v="Ongoing"/>
    <x v="0"/>
    <m/>
    <m/>
    <m/>
    <m/>
    <m/>
    <m/>
    <m/>
    <m/>
    <m/>
    <m/>
    <m/>
    <m/>
    <m/>
    <m/>
    <m/>
    <n v="30"/>
    <n v="30"/>
    <n v="19"/>
    <n v="19"/>
    <n v="19"/>
    <n v="19"/>
    <n v="19"/>
    <n v="19"/>
    <n v="19"/>
    <n v="19"/>
    <n v="19"/>
    <n v="19"/>
    <n v="19"/>
    <n v="19"/>
  </r>
  <r>
    <s v="Sustenance"/>
    <x v="8"/>
    <n v="3"/>
    <s v="Compliance Activities - _x000a_CMPM Client Affiliate Allocation Certificatio, RIM inventory record Validation, DPLR Profile Survey,CCPA Inventory Survey, AVT Scan, DR Exercise, Sensitive Data Inventory Recertifications , Interface discrepancies/MOTS Update, SOX IT Controls Certification,_x000a_Update Product Families &amp; Client of Records Fields in MOTS, CCAM compliance assessment, Review ARM Document, _x000a_"/>
    <s v="GRP-MW Usage"/>
    <m/>
    <x v="1"/>
    <s v="Cobol"/>
    <s v="MW Usage"/>
    <s v="Ruben Rodriguez "/>
    <s v="Muawiah Qaimari"/>
    <x v="7"/>
    <s v="Daljeet Arora"/>
    <x v="0"/>
    <s v="Ongoing"/>
    <x v="0"/>
    <m/>
    <m/>
    <m/>
    <m/>
    <m/>
    <m/>
    <m/>
    <m/>
    <m/>
    <m/>
    <m/>
    <m/>
    <m/>
    <m/>
    <m/>
    <n v="20"/>
    <n v="20"/>
    <n v="7"/>
    <n v="7"/>
    <n v="7"/>
    <n v="7"/>
    <n v="7"/>
    <n v="7"/>
    <n v="7"/>
    <n v="7"/>
    <n v="7"/>
    <n v="7"/>
    <n v="7"/>
    <n v="7"/>
  </r>
  <r>
    <s v="Sustenance"/>
    <x v="6"/>
    <n v="3"/>
    <s v="Client Queries, Interfacing application queries, ST Defect and Adhoc Tasks(DR Exercise, Packlog monitoring, LERGDATA Activity, OLD DSN SCAN FOR all 5 LPAR activity, Validation for Job Delete alert Weekly job run which will get the consolidated report, CABI Christmas Processing for CABS, ETM Data Validation in CAMPS due to ETM password change activity, Validation for CLYDE CATHEDRAL TABLE data, )"/>
    <s v="GRP-MW Usage"/>
    <m/>
    <x v="1"/>
    <s v="Cobol"/>
    <s v="MW Usage"/>
    <s v="Ruben Rodriguez "/>
    <s v="Muawiah Qaimari"/>
    <x v="7"/>
    <s v="Daljeet Arora"/>
    <x v="0"/>
    <s v="Ongoing"/>
    <x v="0"/>
    <m/>
    <m/>
    <m/>
    <m/>
    <m/>
    <m/>
    <m/>
    <m/>
    <m/>
    <m/>
    <m/>
    <m/>
    <m/>
    <m/>
    <m/>
    <n v="258"/>
    <n v="240"/>
    <n v="229"/>
    <n v="229"/>
    <n v="229"/>
    <n v="229"/>
    <n v="229"/>
    <n v="229"/>
    <n v="229"/>
    <n v="229"/>
    <n v="229"/>
    <n v="229"/>
    <n v="229"/>
    <n v="229"/>
  </r>
  <r>
    <s v="Sustenance"/>
    <x v="11"/>
    <n v="1"/>
    <s v="Working Session, Daily Huddle, Weekly/Bi-weekly Meetings"/>
    <s v="LSB"/>
    <m/>
    <x v="0"/>
    <s v="Power Builder, Sybase"/>
    <s v="MW Usage"/>
    <s v="Ruben Rodriguez "/>
    <s v="Muawiah Qaimari"/>
    <x v="7"/>
    <s v="Daljeet Arora"/>
    <x v="0"/>
    <s v="Ongoing"/>
    <x v="0"/>
    <m/>
    <m/>
    <m/>
    <m/>
    <m/>
    <m/>
    <m/>
    <m/>
    <m/>
    <m/>
    <m/>
    <m/>
    <m/>
    <m/>
    <m/>
    <n v="10"/>
    <n v="10"/>
    <n v="10"/>
    <n v="10"/>
    <n v="10"/>
    <n v="10"/>
    <n v="10"/>
    <n v="10"/>
    <n v="10"/>
    <n v="10"/>
    <n v="10"/>
    <n v="10"/>
    <n v="10"/>
    <n v="10"/>
  </r>
  <r>
    <s v="Enhancement"/>
    <x v="0"/>
    <m/>
    <s v="PID 413008, PMT 507233 Telco West biller Enhance 911 Data to reporting "/>
    <s v="RA"/>
    <s v="On Track"/>
    <x v="1"/>
    <s v="Cobol, DB2"/>
    <s v="JW"/>
    <s v="Ruben Rodriguez "/>
    <s v="Muawiah Qaimari"/>
    <x v="5"/>
    <s v="Tarun Raghuwanshi"/>
    <x v="18"/>
    <s v="Jun-23"/>
    <x v="0"/>
    <n v="195"/>
    <m/>
    <m/>
    <m/>
    <m/>
    <m/>
    <m/>
    <m/>
    <m/>
    <m/>
    <m/>
    <m/>
    <m/>
    <m/>
    <m/>
    <n v="5"/>
    <n v="30"/>
    <n v="30"/>
    <n v="40"/>
    <n v="30"/>
    <n v="10"/>
    <n v="30"/>
    <n v="20"/>
    <m/>
    <m/>
    <m/>
    <m/>
    <m/>
    <m/>
  </r>
  <r>
    <s v="Enhancement"/>
    <x v="0"/>
    <m/>
    <s v="PID 413008, PMT 507233 Telco West biller Enhance 911 Data to reporting "/>
    <s v="AIM"/>
    <s v="On Track"/>
    <x v="1"/>
    <s v="Cobol, DB2"/>
    <s v="JW"/>
    <s v="Ruben Rodriguez "/>
    <s v="Muawiah Qaimari"/>
    <x v="5"/>
    <s v="Tarun Raghuwanshi"/>
    <x v="18"/>
    <s v="Jun-23"/>
    <x v="0"/>
    <n v="240"/>
    <m/>
    <m/>
    <m/>
    <m/>
    <m/>
    <m/>
    <m/>
    <m/>
    <m/>
    <m/>
    <m/>
    <m/>
    <m/>
    <m/>
    <n v="10"/>
    <n v="30"/>
    <n v="30"/>
    <n v="30"/>
    <n v="40"/>
    <n v="40"/>
    <n v="40"/>
    <n v="20"/>
    <m/>
    <m/>
    <m/>
    <m/>
    <m/>
    <m/>
  </r>
  <r>
    <s v="Sustenance"/>
    <x v="1"/>
    <n v="1"/>
    <s v="CASH - reject RBAN payments, vouchers, etc"/>
    <s v="FDB"/>
    <m/>
    <x v="1"/>
    <s v="Cobol, DB2"/>
    <s v="SE-BILLING-USAGE"/>
    <s v="Greg Painter"/>
    <s v="Muawiah Qaimari"/>
    <x v="1"/>
    <s v="Tarun Raghuwanshi"/>
    <x v="1"/>
    <s v="Dec-22"/>
    <x v="1"/>
    <n v="500"/>
    <m/>
    <m/>
    <m/>
    <m/>
    <m/>
    <m/>
    <m/>
    <m/>
    <m/>
    <m/>
    <m/>
    <m/>
    <m/>
    <m/>
    <n v="100"/>
    <n v="20"/>
    <m/>
    <m/>
    <m/>
    <m/>
    <m/>
    <m/>
    <m/>
    <m/>
    <m/>
    <m/>
    <m/>
    <m/>
  </r>
  <r>
    <s v="Sustenance"/>
    <x v="3"/>
    <n v="1"/>
    <s v="MWR 1999376 - CARAT-5617-retire Wireline schemas from DEV; TEST; PROTO and PROD servers"/>
    <s v="CARAT"/>
    <m/>
    <x v="0"/>
    <s v="Hadoop, Java"/>
    <s v="CARAT"/>
    <s v="Greg Painter"/>
    <s v="Muawiah Qaimari"/>
    <x v="11"/>
    <s v="Himanshu Mathur"/>
    <x v="1"/>
    <s v="Dec-22"/>
    <x v="0"/>
    <n v="100"/>
    <m/>
    <m/>
    <m/>
    <m/>
    <m/>
    <m/>
    <m/>
    <m/>
    <m/>
    <m/>
    <m/>
    <m/>
    <m/>
    <m/>
    <n v="50"/>
    <n v="50"/>
    <m/>
    <m/>
    <m/>
    <m/>
    <m/>
    <m/>
    <m/>
    <m/>
    <m/>
    <m/>
    <m/>
    <m/>
  </r>
  <r>
    <s v="Enhancement"/>
    <x v="0"/>
    <n v="1"/>
    <s v="404243 - Connect Direct upgrade to 6.1 version"/>
    <s v="CARAT"/>
    <m/>
    <x v="0"/>
    <s v="Hadoop, Java"/>
    <s v="CARAT"/>
    <s v="Greg Painter"/>
    <s v="Muawiah Qaimari"/>
    <x v="11"/>
    <s v="Himanshu Mathur"/>
    <x v="2"/>
    <s v="Feb-23"/>
    <x v="0"/>
    <n v="160"/>
    <m/>
    <m/>
    <m/>
    <m/>
    <m/>
    <m/>
    <m/>
    <m/>
    <m/>
    <m/>
    <m/>
    <m/>
    <m/>
    <m/>
    <n v="200"/>
    <m/>
    <n v="80"/>
    <n v="80"/>
    <m/>
    <m/>
    <m/>
    <m/>
    <m/>
    <m/>
    <m/>
    <m/>
    <m/>
    <m/>
  </r>
  <r>
    <s v="Sustenance"/>
    <x v="3"/>
    <n v="1"/>
    <s v="ASBS GUI 2023 Run dates"/>
    <s v="CRIS ASBS"/>
    <m/>
    <x v="0"/>
    <s v=".NET"/>
    <s v="Freedom DotNet-MQ"/>
    <s v="Greg Painter"/>
    <s v="Muawiah Qaimari"/>
    <x v="12"/>
    <s v="Himanshu Mathur"/>
    <x v="13"/>
    <s v="Jan-23"/>
    <x v="0"/>
    <n v="40"/>
    <m/>
    <m/>
    <m/>
    <m/>
    <m/>
    <m/>
    <m/>
    <m/>
    <m/>
    <m/>
    <m/>
    <m/>
    <m/>
    <m/>
    <m/>
    <m/>
    <n v="40"/>
    <m/>
    <m/>
    <m/>
    <m/>
    <m/>
    <m/>
    <m/>
    <m/>
    <m/>
    <m/>
    <m/>
  </r>
  <r>
    <s v="Sustenance"/>
    <x v="3"/>
    <n v="1"/>
    <s v="Connect Direct Certificate Update"/>
    <s v="TAX/TAR- MR"/>
    <m/>
    <x v="0"/>
    <s v=".NET"/>
    <s v="Freedom DotNet-MQ"/>
    <s v="Greg Painter"/>
    <s v="Muawiah Qaimari"/>
    <x v="12"/>
    <s v="Himanshu Mathur"/>
    <x v="17"/>
    <s v="Mar-23"/>
    <x v="0"/>
    <n v="40"/>
    <m/>
    <m/>
    <m/>
    <m/>
    <m/>
    <m/>
    <m/>
    <m/>
    <m/>
    <m/>
    <m/>
    <m/>
    <m/>
    <m/>
    <m/>
    <m/>
    <m/>
    <m/>
    <n v="40"/>
    <m/>
    <m/>
    <m/>
    <m/>
    <m/>
    <m/>
    <m/>
    <m/>
    <m/>
  </r>
  <r>
    <s v="Sustenance"/>
    <x v="3"/>
    <n v="1"/>
    <s v="2024036- MechId Password change"/>
    <s v="USOC Browser"/>
    <m/>
    <x v="0"/>
    <s v=".NET"/>
    <s v="Freedom DotNet-MQ"/>
    <s v="Greg Painter"/>
    <s v="Muawiah Qaimari"/>
    <x v="12"/>
    <s v="Himanshu Mathur"/>
    <x v="2"/>
    <s v="Feb-23"/>
    <x v="0"/>
    <n v="60"/>
    <m/>
    <m/>
    <m/>
    <m/>
    <m/>
    <m/>
    <m/>
    <m/>
    <m/>
    <m/>
    <m/>
    <m/>
    <m/>
    <m/>
    <m/>
    <m/>
    <m/>
    <n v="60"/>
    <m/>
    <m/>
    <m/>
    <m/>
    <m/>
    <m/>
    <m/>
    <m/>
    <m/>
    <m/>
  </r>
  <r>
    <s v="Enhancement"/>
    <x v="0"/>
    <m/>
    <s v="PID 413008, PMT 507233 Telco West biller Enhance 911 Data to reporting "/>
    <s v="ADJUST"/>
    <s v="On Track"/>
    <x v="1"/>
    <s v="Cobol, DB2"/>
    <s v="JW"/>
    <s v="Ruben Rodriguez "/>
    <s v="Muawiah Qaimari"/>
    <x v="5"/>
    <s v="Tarun Raghuwanshi"/>
    <x v="18"/>
    <s v="Jun-23"/>
    <x v="0"/>
    <n v="240"/>
    <m/>
    <m/>
    <m/>
    <m/>
    <m/>
    <m/>
    <m/>
    <m/>
    <m/>
    <m/>
    <m/>
    <m/>
    <m/>
    <m/>
    <n v="10"/>
    <n v="30"/>
    <n v="30"/>
    <n v="30"/>
    <n v="40"/>
    <n v="40"/>
    <n v="40"/>
    <n v="20"/>
    <m/>
    <m/>
    <m/>
    <m/>
    <m/>
    <m/>
  </r>
  <r>
    <s v="Sustenance"/>
    <x v="3"/>
    <n v="7"/>
    <s v="Code fix in SOFE for BTN change scenario for C4 accounts"/>
    <s v="SOFE"/>
    <m/>
    <x v="1"/>
    <s v="Cobol, DB2"/>
    <s v="WB-SAMW"/>
    <s v="Ruben Rodriguez "/>
    <s v="Muawiah Qaimari"/>
    <x v="4"/>
    <s v="Amit Patidar"/>
    <x v="2"/>
    <s v="Feb-23"/>
    <x v="0"/>
    <n v="180"/>
    <m/>
    <m/>
    <m/>
    <m/>
    <m/>
    <m/>
    <m/>
    <m/>
    <m/>
    <m/>
    <m/>
    <m/>
    <m/>
    <m/>
    <m/>
    <n v="70"/>
    <n v="70"/>
    <n v="40"/>
    <m/>
    <m/>
    <m/>
    <m/>
    <m/>
    <m/>
    <m/>
    <m/>
    <m/>
    <m/>
  </r>
  <r>
    <s v="Sustenance"/>
    <x v="7"/>
    <m/>
    <s v="Bi-Monthly Activity - NPRD DB VM OS Patching (7 dbs), PRPD DB VM OS Patching (15)_x000a_DB VM Patching NPRD &amp; PROD "/>
    <s v="UPS-EMS"/>
    <m/>
    <x v="0"/>
    <s v="Java"/>
    <s v="Usage-UPS"/>
    <s v="Greg Painter"/>
    <s v="Muawiah Qaimari"/>
    <x v="0"/>
    <s v="Amit Patidar"/>
    <x v="0"/>
    <s v="Ongoing"/>
    <x v="0"/>
    <m/>
    <m/>
    <m/>
    <m/>
    <m/>
    <m/>
    <m/>
    <m/>
    <m/>
    <m/>
    <m/>
    <m/>
    <m/>
    <m/>
    <m/>
    <n v="45"/>
    <n v="45"/>
    <n v="40"/>
    <n v="40"/>
    <n v="40"/>
    <n v="40"/>
    <n v="40"/>
    <n v="40"/>
    <n v="40"/>
    <n v="40"/>
    <n v="40"/>
    <n v="40"/>
    <m/>
    <m/>
  </r>
  <r>
    <s v="Sustenance"/>
    <x v="7"/>
    <m/>
    <s v="5 for 40 tasks Analysis and updates. -  (CRO Recommendations Analysis and update). _x000a_Cloud Workload &amp; Inspect Vuln._x000a_Resource Insights and log analytics._x000a_Resource utilization Analysis(private end points, production and development VM's, configuration analysis etc.)_x000a_DevOps management ( Repo, pipeline and project settings )._x000a_Update Branches and pipelines. _x000a_Coordination of activities which involves other stake holders (ADBA/SDBA/EMAS/EPAS)  and work CRO engineers(meetings, calls etc)   "/>
    <s v="UPS-EMS"/>
    <m/>
    <x v="0"/>
    <s v="Java"/>
    <s v="Usage-UPS"/>
    <s v="Greg Painter"/>
    <s v="Muawiah Qaimari"/>
    <x v="0"/>
    <s v="Amit Patidar"/>
    <x v="0"/>
    <s v="Ongoing"/>
    <x v="0"/>
    <m/>
    <m/>
    <m/>
    <m/>
    <m/>
    <m/>
    <m/>
    <m/>
    <m/>
    <m/>
    <m/>
    <m/>
    <m/>
    <m/>
    <m/>
    <n v="120"/>
    <n v="90"/>
    <n v="45"/>
    <n v="45"/>
    <n v="45"/>
    <n v="45"/>
    <n v="45"/>
    <n v="45"/>
    <n v="45"/>
    <n v="45"/>
    <n v="45"/>
    <n v="45"/>
    <m/>
    <m/>
  </r>
  <r>
    <s v="Enhancement"/>
    <x v="0"/>
    <n v="7"/>
    <s v="PID 413008, PMT 507233 Telco West biller Enhance 911 Data to reporting "/>
    <s v="EM"/>
    <s v="Green - Good to deploy on M7 to ST"/>
    <x v="1"/>
    <s v="Cobol, DB2"/>
    <s v="WB-SAMW"/>
    <s v="Ruben Rodriguez "/>
    <s v="Muawiah Qaimari"/>
    <x v="4"/>
    <s v="Amit Patidar"/>
    <x v="18"/>
    <s v="Jun-23"/>
    <x v="0"/>
    <n v="380"/>
    <n v="75"/>
    <n v="100"/>
    <n v="150"/>
    <n v="150"/>
    <n v="150"/>
    <n v="100"/>
    <n v="50"/>
    <n v="25"/>
    <m/>
    <m/>
    <m/>
    <m/>
    <m/>
    <m/>
    <n v="30"/>
    <n v="80"/>
    <n v="100"/>
    <n v="100"/>
    <n v="75"/>
    <n v="40"/>
    <n v="40"/>
    <n v="25"/>
    <m/>
    <m/>
    <m/>
    <m/>
    <m/>
    <m/>
  </r>
  <r>
    <s v="Sustenance"/>
    <x v="5"/>
    <n v="4"/>
    <s v="Job Abends, Production support, Interface issues"/>
    <s v="GRP-MW-ERP-Group"/>
    <m/>
    <x v="1"/>
    <s v="Cobol, DB2"/>
    <s v="MW-ERP-Group"/>
    <s v="Ruben Rodriguez "/>
    <s v="Muawiah Qaimari"/>
    <x v="21"/>
    <s v="Tarun Raghuwanshi"/>
    <x v="0"/>
    <s v="Ongoing"/>
    <x v="0"/>
    <m/>
    <m/>
    <m/>
    <m/>
    <m/>
    <m/>
    <m/>
    <m/>
    <m/>
    <m/>
    <m/>
    <m/>
    <m/>
    <m/>
    <m/>
    <n v="45"/>
    <n v="45"/>
    <n v="80"/>
    <n v="80"/>
    <n v="80"/>
    <n v="80"/>
    <n v="80"/>
    <n v="80"/>
    <n v="80"/>
    <n v="80"/>
    <n v="80"/>
    <n v="80"/>
    <n v="80"/>
    <n v="80"/>
  </r>
  <r>
    <s v="Sustenance"/>
    <x v="5"/>
    <n v="18"/>
    <s v="Job Abends, Production support, Interface issues"/>
    <s v="GRP-MW-Billing"/>
    <m/>
    <x v="1"/>
    <s v="Cobol, IMS-DB"/>
    <s v="MW-Billing"/>
    <s v="Ruben Rodriguez "/>
    <s v="Muawiah Qaimari"/>
    <x v="21"/>
    <s v="Tarun Raghuwanshi"/>
    <x v="0"/>
    <s v="Ongoing"/>
    <x v="0"/>
    <m/>
    <m/>
    <m/>
    <m/>
    <m/>
    <m/>
    <m/>
    <m/>
    <m/>
    <m/>
    <m/>
    <m/>
    <m/>
    <m/>
    <m/>
    <n v="240"/>
    <n v="240"/>
    <n v="160"/>
    <n v="160"/>
    <n v="140"/>
    <n v="140"/>
    <n v="140"/>
    <n v="140"/>
    <n v="140"/>
    <n v="140"/>
    <n v="140"/>
    <n v="140"/>
    <n v="140"/>
    <n v="140"/>
  </r>
  <r>
    <s v="Sustenance"/>
    <x v="4"/>
    <m/>
    <s v="RD's (RD0334, RD2481, RD2289, RD0065) Recurring RD's mostly in AIRS, OPNS,ACIS-CI, ACIS-BI, ADST, CDM1"/>
    <s v="GRP-MW-Billing"/>
    <m/>
    <x v="1"/>
    <s v="Cobol, IMS-DB"/>
    <s v="MW-Billing"/>
    <s v="Ruben Rodriguez "/>
    <s v="Muawiah Qaimari"/>
    <x v="21"/>
    <s v="Tarun Raghuwanshi"/>
    <x v="0"/>
    <s v="Ongoing"/>
    <x v="0"/>
    <m/>
    <m/>
    <m/>
    <m/>
    <m/>
    <m/>
    <m/>
    <m/>
    <m/>
    <m/>
    <m/>
    <m/>
    <m/>
    <m/>
    <m/>
    <n v="80"/>
    <n v="80"/>
    <n v="80"/>
    <n v="80"/>
    <n v="80"/>
    <n v="80"/>
    <n v="80"/>
    <n v="80"/>
    <n v="80"/>
    <n v="80"/>
    <n v="80"/>
    <n v="80"/>
    <n v="80"/>
    <n v="80"/>
  </r>
  <r>
    <s v="Sustenance"/>
    <x v="5"/>
    <n v="4"/>
    <s v="Production Support, Production Job Abend/Error Fix, Online Abends"/>
    <s v="BOSS-SW"/>
    <m/>
    <x v="1"/>
    <s v="Cobol, IMS-DB, IMS-DC"/>
    <s v="BOSS-SW-ABOM"/>
    <s v="James Radtke"/>
    <s v="Christine Moretti"/>
    <x v="3"/>
    <s v="Daljeet Arora"/>
    <x v="0"/>
    <s v="Ongoing"/>
    <x v="0"/>
    <m/>
    <m/>
    <m/>
    <m/>
    <m/>
    <m/>
    <m/>
    <m/>
    <m/>
    <m/>
    <m/>
    <m/>
    <m/>
    <m/>
    <m/>
    <n v="150"/>
    <n v="150"/>
    <n v="135"/>
    <n v="135"/>
    <n v="135"/>
    <n v="135"/>
    <n v="135"/>
    <n v="135"/>
    <n v="135"/>
    <n v="135"/>
    <n v="135"/>
    <n v="135"/>
    <n v="135"/>
    <m/>
  </r>
  <r>
    <s v="Sustenance"/>
    <x v="6"/>
    <n v="4"/>
    <s v="Client Queries and Resolution, Adhoc Requests, Interface Apps queries, Job monitoring, Yearly activity, Test online region support, Bill load process"/>
    <s v="BOSS-SW"/>
    <m/>
    <x v="1"/>
    <s v="Cobol, IMS-DB, IMS-DC"/>
    <s v="BOSS-SW-ABOM"/>
    <s v="James Radtke"/>
    <s v="Christine Moretti"/>
    <x v="3"/>
    <s v="Daljeet Arora"/>
    <x v="0"/>
    <s v="Ongoing"/>
    <x v="0"/>
    <m/>
    <m/>
    <m/>
    <m/>
    <m/>
    <m/>
    <m/>
    <m/>
    <m/>
    <m/>
    <m/>
    <m/>
    <m/>
    <m/>
    <m/>
    <n v="170"/>
    <n v="30"/>
    <n v="30"/>
    <n v="30"/>
    <n v="132"/>
    <n v="132"/>
    <n v="132"/>
    <n v="132"/>
    <n v="132"/>
    <n v="132"/>
    <n v="132"/>
    <n v="132"/>
    <n v="132"/>
    <m/>
  </r>
  <r>
    <s v="Sustenance"/>
    <x v="8"/>
    <n v="4"/>
    <s v="Compliance Activities (System Documantation, AVT Scans)"/>
    <s v="BOSS-SW"/>
    <m/>
    <x v="1"/>
    <s v="Cobol, IMS-DB, IMS-DC"/>
    <s v="BOSS-SW-ABOM"/>
    <s v="James Radtke"/>
    <s v="Christine Moretti"/>
    <x v="3"/>
    <s v="Daljeet Arora"/>
    <x v="0"/>
    <s v="Ongoing"/>
    <x v="0"/>
    <m/>
    <m/>
    <m/>
    <m/>
    <m/>
    <m/>
    <m/>
    <m/>
    <m/>
    <m/>
    <m/>
    <m/>
    <m/>
    <m/>
    <m/>
    <n v="60"/>
    <n v="60"/>
    <n v="13"/>
    <n v="13"/>
    <n v="13"/>
    <n v="13"/>
    <n v="13"/>
    <n v="13"/>
    <n v="13"/>
    <n v="13"/>
    <n v="13"/>
    <n v="13"/>
    <n v="13"/>
    <m/>
  </r>
  <r>
    <s v="Sustenance"/>
    <x v="11"/>
    <n v="4"/>
    <s v="Meetings and working session – Daily Huddles, Weekly/Bi-Weekly/Other Meetings, Working Sessions"/>
    <s v="BOSS-SW"/>
    <m/>
    <x v="1"/>
    <s v="Cobol, IMS-DB, IMS-DC"/>
    <s v="BOSS-SW-ABOM"/>
    <s v="James Radtke"/>
    <s v="Christine Moretti"/>
    <x v="3"/>
    <s v="Daljeet Arora"/>
    <x v="0"/>
    <s v="Ongoing"/>
    <x v="0"/>
    <m/>
    <m/>
    <m/>
    <m/>
    <m/>
    <m/>
    <m/>
    <m/>
    <m/>
    <m/>
    <m/>
    <m/>
    <m/>
    <m/>
    <m/>
    <n v="80"/>
    <n v="80"/>
    <n v="36"/>
    <n v="36"/>
    <n v="36"/>
    <n v="36"/>
    <n v="36"/>
    <n v="36"/>
    <n v="36"/>
    <n v="36"/>
    <n v="36"/>
    <n v="36"/>
    <n v="36"/>
    <m/>
  </r>
  <r>
    <s v="Sustenance"/>
    <x v="5"/>
    <n v="4"/>
    <s v="ST Support (ST Defect/Env Issues)"/>
    <s v="BOSS-SW"/>
    <m/>
    <x v="1"/>
    <s v="Cobol, IMS-DB, IMS-DC"/>
    <s v="BOSS-SW-ABOM"/>
    <s v="James Radtke"/>
    <s v="Christine Moretti"/>
    <x v="3"/>
    <s v="Daljeet Arora"/>
    <x v="0"/>
    <s v="Ongoing"/>
    <x v="0"/>
    <m/>
    <m/>
    <m/>
    <m/>
    <m/>
    <m/>
    <m/>
    <m/>
    <m/>
    <m/>
    <m/>
    <m/>
    <m/>
    <m/>
    <m/>
    <n v="60"/>
    <n v="60"/>
    <n v="18"/>
    <n v="18"/>
    <n v="18"/>
    <n v="18"/>
    <n v="18"/>
    <n v="18"/>
    <n v="18"/>
    <n v="18"/>
    <n v="18"/>
    <n v="18"/>
    <n v="18"/>
    <m/>
  </r>
  <r>
    <s v="Sustenance"/>
    <x v="5"/>
    <n v="12"/>
    <s v="Production Support, Job Abend/Error Fix"/>
    <s v="PTC"/>
    <m/>
    <x v="1"/>
    <s v="Cobol, IMS-DB"/>
    <s v="SW-USAGE"/>
    <s v="Greg Painter"/>
    <s v="Muawiah Qaimari"/>
    <x v="3"/>
    <s v="Daljeet Arora"/>
    <x v="0"/>
    <s v="Ongoing"/>
    <x v="0"/>
    <m/>
    <m/>
    <m/>
    <m/>
    <m/>
    <m/>
    <m/>
    <m/>
    <m/>
    <m/>
    <m/>
    <m/>
    <m/>
    <m/>
    <m/>
    <n v="120"/>
    <n v="120"/>
    <n v="120"/>
    <n v="120"/>
    <n v="120"/>
    <n v="120"/>
    <n v="120"/>
    <n v="120"/>
    <n v="120"/>
    <n v="120"/>
    <n v="120"/>
    <n v="120"/>
    <n v="120"/>
    <n v="120"/>
  </r>
  <r>
    <s v="Sustenance"/>
    <x v="6"/>
    <n v="12"/>
    <s v="Client Queries and Resolution, Adhoc Requests, Interface Apps queries_x000a__x000a_PTC Activities (PPCC Data PULL, AG619 Job Rerun, Disconnects,Masterfile Process , NDM CAT files, RD0352, etc.)_x000a__x000a_Note: "/>
    <s v="PTC"/>
    <m/>
    <x v="1"/>
    <s v="Cobol, IMS-DB"/>
    <s v="SW-USAGE"/>
    <s v="Greg Painter"/>
    <s v="Muawiah Qaimari"/>
    <x v="3"/>
    <s v="Daljeet Arora"/>
    <x v="0"/>
    <s v="Ongoing"/>
    <x v="0"/>
    <m/>
    <m/>
    <m/>
    <m/>
    <m/>
    <m/>
    <m/>
    <m/>
    <m/>
    <m/>
    <m/>
    <m/>
    <m/>
    <m/>
    <m/>
    <n v="120"/>
    <n v="20"/>
    <n v="80"/>
    <n v="80"/>
    <n v="80"/>
    <n v="80"/>
    <n v="160"/>
    <n v="160"/>
    <n v="160"/>
    <n v="160"/>
    <n v="160"/>
    <n v="160"/>
    <n v="160"/>
    <n v="160"/>
  </r>
  <r>
    <s v="Sustenance"/>
    <x v="8"/>
    <n v="12"/>
    <s v="Compliance Activities (PSA activities, MOTS update, System Documantation,  RIM update, SPI data discoveries,Certifications, AVT Scan, etc.)"/>
    <s v="PTC"/>
    <m/>
    <x v="1"/>
    <s v="Cobol, IMS-DB"/>
    <s v="SW-USAGE"/>
    <s v="Greg Painter"/>
    <s v="Muawiah Qaimari"/>
    <x v="3"/>
    <s v="Daljeet Arora"/>
    <x v="0"/>
    <s v="Ongoing"/>
    <x v="0"/>
    <m/>
    <m/>
    <m/>
    <m/>
    <m/>
    <m/>
    <m/>
    <m/>
    <m/>
    <m/>
    <m/>
    <m/>
    <m/>
    <m/>
    <m/>
    <n v="40"/>
    <n v="40"/>
    <n v="40"/>
    <n v="40"/>
    <n v="40"/>
    <n v="40"/>
    <n v="40"/>
    <n v="40"/>
    <n v="40"/>
    <n v="40"/>
    <n v="40"/>
    <n v="40"/>
    <n v="40"/>
    <n v="40"/>
  </r>
  <r>
    <s v="Sustenance"/>
    <x v="11"/>
    <n v="12"/>
    <s v="Meetings and working session – Daily Huddles, Weekly/Bi-Weekly/Other Meetings, Working Sessions"/>
    <s v="PTC"/>
    <m/>
    <x v="1"/>
    <s v="Cobol, IMS-DB"/>
    <s v="SW-USAGE"/>
    <s v="Greg Painter"/>
    <s v="Muawiah Qaimari"/>
    <x v="3"/>
    <s v="Daljeet Arora"/>
    <x v="0"/>
    <s v="Ongoing"/>
    <x v="0"/>
    <m/>
    <m/>
    <m/>
    <m/>
    <m/>
    <m/>
    <m/>
    <m/>
    <m/>
    <m/>
    <m/>
    <m/>
    <m/>
    <m/>
    <m/>
    <n v="40"/>
    <n v="40"/>
    <n v="10"/>
    <n v="10"/>
    <n v="10"/>
    <n v="10"/>
    <n v="10"/>
    <n v="10"/>
    <n v="10"/>
    <n v="10"/>
    <n v="10"/>
    <n v="10"/>
    <n v="10"/>
    <n v="10"/>
  </r>
  <r>
    <s v="Sustenance"/>
    <x v="5"/>
    <n v="12"/>
    <s v="ST Support (ST Defect/Env Issues)"/>
    <s v="PTC"/>
    <m/>
    <x v="1"/>
    <s v="Cobol, IMS-DB"/>
    <s v="SW-USAGE"/>
    <s v="Greg Painter"/>
    <s v="Muawiah Qaimari"/>
    <x v="3"/>
    <s v="Daljeet Arora"/>
    <x v="0"/>
    <s v="Ongoing"/>
    <x v="0"/>
    <m/>
    <m/>
    <m/>
    <m/>
    <m/>
    <m/>
    <m/>
    <m/>
    <m/>
    <m/>
    <m/>
    <m/>
    <m/>
    <m/>
    <m/>
    <n v="30"/>
    <n v="30"/>
    <n v="10"/>
    <n v="10"/>
    <n v="10"/>
    <n v="10"/>
    <n v="10"/>
    <n v="10"/>
    <n v="10"/>
    <n v="10"/>
    <n v="10"/>
    <n v="10"/>
    <n v="10"/>
    <n v="10"/>
  </r>
  <r>
    <s v="Sustenance"/>
    <x v="5"/>
    <n v="4"/>
    <s v="Production Support, Job Abend/Error Fix"/>
    <s v="ADR"/>
    <m/>
    <x v="1"/>
    <s v="Cobol, DB2"/>
    <s v="SW-CRIS"/>
    <s v="Ruben Rodriguez "/>
    <s v="Muawiah Qaimari"/>
    <x v="3"/>
    <s v="Daljeet Arora"/>
    <x v="0"/>
    <s v="Ongoing"/>
    <x v="0"/>
    <m/>
    <m/>
    <m/>
    <m/>
    <m/>
    <m/>
    <m/>
    <m/>
    <m/>
    <m/>
    <m/>
    <m/>
    <m/>
    <m/>
    <m/>
    <n v="60"/>
    <n v="60"/>
    <n v="60"/>
    <n v="60"/>
    <n v="60"/>
    <n v="60"/>
    <n v="60"/>
    <n v="60"/>
    <n v="60"/>
    <n v="60"/>
    <n v="60"/>
    <n v="60"/>
    <n v="60"/>
    <n v="60"/>
  </r>
  <r>
    <s v="Sustenance"/>
    <x v="6"/>
    <n v="4"/>
    <s v="Client Queries and Resolution, Adhoc Requests, Interface Apps queries_x000a__x000a_Investigation for interface apps like EDI team, BDR/BDS, BOSS-PAC, BOSS-SW, Print Center &amp; Business clients on customer queries. "/>
    <s v="ADR"/>
    <m/>
    <x v="1"/>
    <s v="Cobol, DB2"/>
    <s v="SW-CRIS"/>
    <s v="Ruben Rodriguez "/>
    <s v="Muawiah Qaimari"/>
    <x v="3"/>
    <s v="Daljeet Arora"/>
    <x v="0"/>
    <s v="Ongoing"/>
    <x v="0"/>
    <m/>
    <m/>
    <m/>
    <m/>
    <m/>
    <m/>
    <m/>
    <m/>
    <m/>
    <m/>
    <m/>
    <m/>
    <m/>
    <m/>
    <m/>
    <n v="80"/>
    <n v="40"/>
    <n v="140"/>
    <n v="140"/>
    <n v="140"/>
    <n v="140"/>
    <n v="140"/>
    <n v="140"/>
    <n v="140"/>
    <n v="140"/>
    <n v="140"/>
    <n v="140"/>
    <n v="140"/>
    <n v="140"/>
  </r>
  <r>
    <s v="Sustenance"/>
    <x v="8"/>
    <n v="4"/>
    <s v="Compliance Activities (PSA activities, MOTS update, System Documantation,  RIM update, SPI data discoveries,Certifications)"/>
    <s v="ADR"/>
    <m/>
    <x v="1"/>
    <s v="Cobol, DB2"/>
    <s v="SW-CRIS"/>
    <s v="Ruben Rodriguez "/>
    <s v="Muawiah Qaimari"/>
    <x v="3"/>
    <s v="Daljeet Arora"/>
    <x v="0"/>
    <s v="Ongoing"/>
    <x v="0"/>
    <m/>
    <m/>
    <m/>
    <m/>
    <m/>
    <m/>
    <m/>
    <m/>
    <m/>
    <m/>
    <m/>
    <m/>
    <m/>
    <m/>
    <m/>
    <n v="25"/>
    <n v="25"/>
    <n v="60"/>
    <n v="60"/>
    <n v="60"/>
    <n v="60"/>
    <n v="60"/>
    <n v="60"/>
    <n v="60"/>
    <n v="60"/>
    <n v="60"/>
    <n v="60"/>
    <n v="60"/>
    <n v="60"/>
  </r>
  <r>
    <s v="Sustenance"/>
    <x v="11"/>
    <n v="4"/>
    <s v="Meetings and working session – Daily Huddles, Weekly/Bi-Weekly/Other Meetings, Working Sessions"/>
    <s v="ADR"/>
    <m/>
    <x v="1"/>
    <s v="Cobol, DB2"/>
    <s v="SW-CRIS"/>
    <s v="Ruben Rodriguez "/>
    <s v="Muawiah Qaimari"/>
    <x v="3"/>
    <s v="Daljeet Arora"/>
    <x v="0"/>
    <s v="Ongoing"/>
    <x v="0"/>
    <m/>
    <m/>
    <m/>
    <m/>
    <m/>
    <m/>
    <m/>
    <m/>
    <m/>
    <m/>
    <m/>
    <m/>
    <m/>
    <m/>
    <m/>
    <n v="30"/>
    <n v="30"/>
    <n v="25"/>
    <n v="25"/>
    <n v="25"/>
    <n v="25"/>
    <n v="25"/>
    <n v="25"/>
    <n v="25"/>
    <n v="25"/>
    <n v="25"/>
    <n v="25"/>
    <n v="25"/>
    <n v="25"/>
  </r>
  <r>
    <s v="Sustenance"/>
    <x v="5"/>
    <n v="4"/>
    <s v="ST Support (ST Defect/Env Issues)"/>
    <s v="ADR"/>
    <m/>
    <x v="1"/>
    <s v="Cobol, DB2"/>
    <s v="SW-CRIS"/>
    <s v="Ruben Rodriguez "/>
    <s v="Muawiah Qaimari"/>
    <x v="3"/>
    <s v="Daljeet Arora"/>
    <x v="0"/>
    <s v="Ongoing"/>
    <x v="0"/>
    <m/>
    <m/>
    <m/>
    <m/>
    <m/>
    <m/>
    <m/>
    <m/>
    <m/>
    <m/>
    <m/>
    <m/>
    <m/>
    <m/>
    <m/>
    <n v="15"/>
    <n v="15"/>
    <n v="20"/>
    <n v="20"/>
    <n v="20"/>
    <n v="20"/>
    <n v="20"/>
    <n v="20"/>
    <n v="20"/>
    <n v="20"/>
    <n v="20"/>
    <n v="20"/>
    <n v="20"/>
    <n v="20"/>
  </r>
  <r>
    <s v="Sustenance"/>
    <x v="5"/>
    <n v="6"/>
    <s v="Production Support, Job Abend/Error Fix"/>
    <s v="CRIS CASH"/>
    <m/>
    <x v="1"/>
    <s v="Assembler"/>
    <s v="SW-CRIS"/>
    <s v="Ruben Rodriguez "/>
    <s v="Muawiah Qaimari"/>
    <x v="3"/>
    <s v="Daljeet Arora"/>
    <x v="0"/>
    <s v="Ongoing"/>
    <x v="0"/>
    <m/>
    <m/>
    <m/>
    <m/>
    <m/>
    <m/>
    <m/>
    <m/>
    <m/>
    <m/>
    <m/>
    <m/>
    <m/>
    <m/>
    <m/>
    <n v="95"/>
    <n v="95"/>
    <n v="95"/>
    <n v="95"/>
    <n v="95"/>
    <n v="95"/>
    <n v="95"/>
    <n v="95"/>
    <n v="95"/>
    <n v="95"/>
    <n v="95"/>
    <n v="95"/>
    <n v="95"/>
    <n v="95"/>
  </r>
  <r>
    <s v="Sustenance"/>
    <x v="6"/>
    <n v="6"/>
    <s v="Client Queries and Resolution, Adhoc Requests, Interface Apps queries."/>
    <s v="CRIS CASH"/>
    <m/>
    <x v="1"/>
    <s v="Assembler"/>
    <s v="SW-CRIS"/>
    <s v="Ruben Rodriguez "/>
    <s v="Muawiah Qaimari"/>
    <x v="3"/>
    <s v="Daljeet Arora"/>
    <x v="0"/>
    <s v="Ongoing"/>
    <x v="0"/>
    <m/>
    <m/>
    <m/>
    <m/>
    <m/>
    <m/>
    <m/>
    <m/>
    <m/>
    <m/>
    <m/>
    <m/>
    <m/>
    <m/>
    <m/>
    <n v="105"/>
    <n v="55"/>
    <n v="180"/>
    <n v="180"/>
    <n v="180"/>
    <n v="180"/>
    <n v="180"/>
    <n v="180"/>
    <n v="180"/>
    <n v="180"/>
    <n v="180"/>
    <n v="180"/>
    <n v="180"/>
    <n v="180"/>
  </r>
  <r>
    <s v="Sustenance"/>
    <x v="8"/>
    <n v="6"/>
    <s v="Compliance Activities (PSA activities, MOTS update, System Documantation,  RIM update, SPI data discoveries,Certifications, AVT Scans)"/>
    <s v="CRIS CASH"/>
    <m/>
    <x v="1"/>
    <s v="Assembler"/>
    <s v="SW-CRIS"/>
    <s v="Ruben Rodriguez "/>
    <s v="Muawiah Qaimari"/>
    <x v="3"/>
    <s v="Daljeet Arora"/>
    <x v="0"/>
    <s v="Ongoing"/>
    <x v="0"/>
    <m/>
    <m/>
    <m/>
    <m/>
    <m/>
    <m/>
    <m/>
    <m/>
    <m/>
    <m/>
    <m/>
    <m/>
    <m/>
    <m/>
    <m/>
    <n v="25"/>
    <n v="25"/>
    <n v="65"/>
    <n v="65"/>
    <n v="65"/>
    <n v="65"/>
    <n v="65"/>
    <n v="65"/>
    <n v="65"/>
    <n v="65"/>
    <n v="65"/>
    <n v="65"/>
    <n v="65"/>
    <n v="65"/>
  </r>
  <r>
    <s v="Sustenance"/>
    <x v="11"/>
    <n v="6"/>
    <s v="Meetings and working session – Daily Huddles, Weekly/Bi-Weekly/Other Meetings, Working Sessions"/>
    <s v="CRIS CASH"/>
    <m/>
    <x v="1"/>
    <s v="Assembler"/>
    <s v="SW-CRIS"/>
    <s v="Ruben Rodriguez "/>
    <s v="Muawiah Qaimari"/>
    <x v="3"/>
    <s v="Daljeet Arora"/>
    <x v="0"/>
    <s v="Ongoing"/>
    <x v="0"/>
    <m/>
    <m/>
    <m/>
    <m/>
    <m/>
    <m/>
    <m/>
    <m/>
    <m/>
    <m/>
    <m/>
    <m/>
    <m/>
    <m/>
    <m/>
    <n v="30"/>
    <n v="30"/>
    <n v="45"/>
    <n v="45"/>
    <n v="45"/>
    <n v="45"/>
    <n v="45"/>
    <n v="45"/>
    <n v="45"/>
    <n v="45"/>
    <n v="45"/>
    <n v="45"/>
    <n v="45"/>
    <n v="45"/>
  </r>
  <r>
    <s v="Sustenance"/>
    <x v="5"/>
    <n v="6"/>
    <s v="ST Support (ST Defect/Env Issues)"/>
    <s v="CRIS CASH"/>
    <m/>
    <x v="1"/>
    <s v="Assembler"/>
    <s v="SW-CRIS"/>
    <s v="Ruben Rodriguez "/>
    <s v="Muawiah Qaimari"/>
    <x v="3"/>
    <s v="Daljeet Arora"/>
    <x v="0"/>
    <s v="Ongoing"/>
    <x v="0"/>
    <m/>
    <m/>
    <m/>
    <m/>
    <m/>
    <m/>
    <m/>
    <m/>
    <m/>
    <m/>
    <m/>
    <m/>
    <m/>
    <m/>
    <m/>
    <n v="15"/>
    <n v="15"/>
    <n v="40"/>
    <n v="40"/>
    <n v="40"/>
    <n v="40"/>
    <n v="40"/>
    <n v="40"/>
    <n v="40"/>
    <n v="40"/>
    <n v="40"/>
    <n v="40"/>
    <n v="40"/>
    <n v="40"/>
  </r>
  <r>
    <s v="Sustenance"/>
    <x v="5"/>
    <n v="3"/>
    <s v="Production Support, Job Abend/Error Fix"/>
    <s v="ECRIS-CR RSI"/>
    <m/>
    <x v="1"/>
    <s v="Cobol, DB2"/>
    <s v="SW-CRIS"/>
    <s v="Ruben Rodriguez "/>
    <s v="Muawiah Qaimari"/>
    <x v="3"/>
    <s v="Daljeet Arora"/>
    <x v="0"/>
    <s v="Ongoing"/>
    <x v="0"/>
    <m/>
    <m/>
    <m/>
    <m/>
    <m/>
    <m/>
    <m/>
    <m/>
    <m/>
    <m/>
    <m/>
    <m/>
    <m/>
    <m/>
    <m/>
    <n v="60"/>
    <n v="60"/>
    <n v="30"/>
    <n v="30"/>
    <n v="30"/>
    <n v="30"/>
    <n v="30"/>
    <n v="30"/>
    <n v="30"/>
    <n v="30"/>
    <n v="30"/>
    <n v="30"/>
    <n v="30"/>
    <n v="30"/>
  </r>
  <r>
    <s v="Sustenance"/>
    <x v="6"/>
    <n v="3"/>
    <s v="Client Queries and Resolution, Adhoc Requests, Interface Apps queries"/>
    <s v="ECRIS-CR RSI"/>
    <m/>
    <x v="1"/>
    <s v="Cobol, DB2"/>
    <s v="SW-CRIS"/>
    <s v="Ruben Rodriguez "/>
    <s v="Muawiah Qaimari"/>
    <x v="3"/>
    <s v="Daljeet Arora"/>
    <x v="0"/>
    <s v="Ongoing"/>
    <x v="0"/>
    <m/>
    <m/>
    <m/>
    <m/>
    <m/>
    <m/>
    <m/>
    <m/>
    <m/>
    <m/>
    <m/>
    <m/>
    <m/>
    <m/>
    <m/>
    <n v="40"/>
    <n v="20"/>
    <n v="60"/>
    <n v="60"/>
    <n v="60"/>
    <n v="60"/>
    <n v="60"/>
    <n v="60"/>
    <n v="60"/>
    <n v="60"/>
    <n v="60"/>
    <n v="60"/>
    <n v="60"/>
    <n v="60"/>
  </r>
  <r>
    <s v="Sustenance"/>
    <x v="8"/>
    <n v="3"/>
    <s v="Compliance Activities (PSA activities, MOTS update, System Documantation,  RIM update, SPI data discoveries,Certifications)"/>
    <s v="ECRIS-CR RSI"/>
    <m/>
    <x v="1"/>
    <s v="Cobol, DB2"/>
    <s v="SW-CRIS"/>
    <s v="Ruben Rodriguez "/>
    <s v="Muawiah Qaimari"/>
    <x v="3"/>
    <s v="Daljeet Arora"/>
    <x v="0"/>
    <s v="Ongoing"/>
    <x v="0"/>
    <m/>
    <m/>
    <m/>
    <m/>
    <m/>
    <m/>
    <m/>
    <m/>
    <m/>
    <m/>
    <m/>
    <m/>
    <m/>
    <m/>
    <m/>
    <n v="25"/>
    <n v="25"/>
    <n v="60"/>
    <n v="60"/>
    <n v="60"/>
    <n v="60"/>
    <n v="60"/>
    <n v="60"/>
    <n v="60"/>
    <n v="60"/>
    <n v="60"/>
    <n v="60"/>
    <n v="60"/>
    <n v="60"/>
  </r>
  <r>
    <s v="Sustenance"/>
    <x v="11"/>
    <n v="3"/>
    <s v="Meetings and working session – Daily Huddles, Weekly/Bi-Weekly/Other Meetings, Working Sessions"/>
    <s v="ECRIS-CR RSI"/>
    <m/>
    <x v="1"/>
    <s v="Cobol, DB2"/>
    <s v="SW-CRIS"/>
    <s v="Ruben Rodriguez "/>
    <s v="Muawiah Qaimari"/>
    <x v="3"/>
    <s v="Daljeet Arora"/>
    <x v="0"/>
    <s v="Ongoing"/>
    <x v="0"/>
    <m/>
    <m/>
    <m/>
    <m/>
    <m/>
    <m/>
    <m/>
    <m/>
    <m/>
    <m/>
    <m/>
    <m/>
    <m/>
    <m/>
    <m/>
    <n v="30"/>
    <n v="30"/>
    <n v="20"/>
    <n v="20"/>
    <n v="20"/>
    <n v="20"/>
    <n v="20"/>
    <n v="20"/>
    <n v="20"/>
    <n v="20"/>
    <n v="20"/>
    <n v="20"/>
    <n v="20"/>
    <n v="20"/>
  </r>
  <r>
    <s v="Sustenance"/>
    <x v="5"/>
    <n v="3"/>
    <s v="ST Support (ST Defect/Env Issues)"/>
    <s v="ECRIS-CR RSI"/>
    <m/>
    <x v="1"/>
    <s v="Cobol, DB2"/>
    <s v="SW-CRIS"/>
    <s v="Ruben Rodriguez "/>
    <s v="Muawiah Qaimari"/>
    <x v="3"/>
    <s v="Daljeet Arora"/>
    <x v="0"/>
    <s v="Ongoing"/>
    <x v="0"/>
    <m/>
    <m/>
    <m/>
    <m/>
    <m/>
    <m/>
    <m/>
    <m/>
    <m/>
    <m/>
    <m/>
    <m/>
    <m/>
    <m/>
    <m/>
    <n v="15"/>
    <n v="15"/>
    <n v="15"/>
    <n v="15"/>
    <n v="15"/>
    <n v="15"/>
    <n v="15"/>
    <n v="15"/>
    <n v="15"/>
    <n v="15"/>
    <n v="15"/>
    <n v="15"/>
    <n v="15"/>
    <n v="15"/>
  </r>
  <r>
    <s v="Sustenance"/>
    <x v="5"/>
    <n v="4"/>
    <s v="Production Support, Job Abend/Error Fix"/>
    <s v="GRP-Tandem"/>
    <s v="Green"/>
    <x v="1"/>
    <s v="Tandem"/>
    <s v="Tandem"/>
    <s v="James Radtke"/>
    <s v="Christine Moretti"/>
    <x v="3"/>
    <s v="Daljeet Arora"/>
    <x v="0"/>
    <s v="Ongoing"/>
    <x v="0"/>
    <m/>
    <m/>
    <m/>
    <m/>
    <m/>
    <m/>
    <m/>
    <m/>
    <m/>
    <m/>
    <m/>
    <m/>
    <m/>
    <m/>
    <m/>
    <n v="70"/>
    <n v="70"/>
    <n v="30"/>
    <n v="30"/>
    <n v="30"/>
    <n v="30"/>
    <n v="30"/>
    <n v="30"/>
    <n v="30"/>
    <n v="30"/>
    <n v="30"/>
    <n v="30"/>
    <n v="30"/>
    <n v="30"/>
  </r>
  <r>
    <s v="Sustenance"/>
    <x v="6"/>
    <n v="4"/>
    <s v="Client Queries and Resolution, Adhoc Requests, Interface Apps queries_x000a__x000a_Note: There will be delay in addressing Client Queries due to Capacity Issues. Onshore to provide support/address client queries requesting urgent attention."/>
    <s v="GRP-Tandem"/>
    <s v="Green"/>
    <x v="1"/>
    <s v="Tandem"/>
    <s v="Tandem"/>
    <s v="James Radtke"/>
    <s v="Christine Moretti"/>
    <x v="3"/>
    <s v="Daljeet Arora"/>
    <x v="0"/>
    <s v="Ongoing"/>
    <x v="0"/>
    <m/>
    <m/>
    <m/>
    <m/>
    <m/>
    <m/>
    <m/>
    <m/>
    <m/>
    <m/>
    <m/>
    <m/>
    <m/>
    <m/>
    <m/>
    <n v="40"/>
    <n v="40"/>
    <n v="95"/>
    <n v="95"/>
    <n v="95"/>
    <n v="95"/>
    <n v="95"/>
    <n v="95"/>
    <n v="95"/>
    <n v="95"/>
    <n v="95"/>
    <n v="95"/>
    <n v="95"/>
    <n v="95"/>
  </r>
  <r>
    <s v="Sustenance"/>
    <x v="8"/>
    <n v="4"/>
    <s v="Compliance Activities (PSA activities, MOTS update, System Documantation,  RIM update, SPI data discoveries,Certifications, Write-Up, Licensing, AVT scans, etc.)"/>
    <s v="GRP-Tandem"/>
    <s v="Green"/>
    <x v="1"/>
    <s v="Tandem"/>
    <s v="Tandem"/>
    <s v="James Radtke"/>
    <s v="Christine Moretti"/>
    <x v="3"/>
    <s v="Daljeet Arora"/>
    <x v="0"/>
    <s v="Ongoing"/>
    <x v="0"/>
    <m/>
    <m/>
    <m/>
    <m/>
    <m/>
    <m/>
    <m/>
    <m/>
    <m/>
    <m/>
    <m/>
    <m/>
    <m/>
    <m/>
    <m/>
    <n v="10"/>
    <n v="10"/>
    <n v="30"/>
    <n v="30"/>
    <n v="30"/>
    <n v="30"/>
    <n v="30"/>
    <n v="30"/>
    <n v="30"/>
    <n v="30"/>
    <n v="30"/>
    <n v="30"/>
    <n v="30"/>
    <n v="30"/>
  </r>
  <r>
    <s v="Sustenance"/>
    <x v="5"/>
    <n v="4"/>
    <s v="ST Support (ST Defect/Env Issues)"/>
    <s v="GRP-Tandem"/>
    <s v="Green"/>
    <x v="1"/>
    <s v="Tandem"/>
    <s v="Tandem"/>
    <s v="James Radtke"/>
    <s v="Christine Moretti"/>
    <x v="3"/>
    <s v="Daljeet Arora"/>
    <x v="0"/>
    <s v="Ongoing"/>
    <x v="0"/>
    <m/>
    <m/>
    <m/>
    <m/>
    <m/>
    <m/>
    <m/>
    <m/>
    <m/>
    <m/>
    <m/>
    <m/>
    <m/>
    <m/>
    <m/>
    <m/>
    <m/>
    <n v="10"/>
    <n v="10"/>
    <n v="10"/>
    <n v="10"/>
    <n v="10"/>
    <n v="10"/>
    <n v="10"/>
    <n v="10"/>
    <n v="10"/>
    <n v="10"/>
    <n v="10"/>
    <n v="10"/>
  </r>
  <r>
    <s v="Sustenance"/>
    <x v="11"/>
    <n v="4"/>
    <s v="Meetings – Daily Huddles, Weekly/Bi-Weekly/Other Meetings , Working sessions"/>
    <s v="GRP-Tandem"/>
    <s v="Green"/>
    <x v="1"/>
    <s v="Tandem"/>
    <s v="Tandem"/>
    <s v="James Radtke"/>
    <s v="Christine Moretti"/>
    <x v="3"/>
    <s v="Daljeet Arora"/>
    <x v="0"/>
    <s v="Ongoing"/>
    <x v="0"/>
    <m/>
    <m/>
    <m/>
    <m/>
    <m/>
    <m/>
    <m/>
    <m/>
    <m/>
    <m/>
    <m/>
    <m/>
    <m/>
    <m/>
    <m/>
    <n v="20"/>
    <n v="20"/>
    <n v="20"/>
    <n v="20"/>
    <n v="20"/>
    <n v="20"/>
    <n v="20"/>
    <n v="20"/>
    <n v="20"/>
    <n v="20"/>
    <n v="20"/>
    <n v="20"/>
    <n v="20"/>
    <n v="20"/>
  </r>
  <r>
    <s v="Sustenance"/>
    <x v="4"/>
    <n v="4"/>
    <s v="RD Work for EASE,Icc, EXCHGPLUS_x000a__x000a_Ease SW RD's - RD001, RD030, RD513, RD1734_x000a_Ease WEST RD's - RD001, RD030, RD513, RD1735_x000a_ExchangePlus RDs - RD222, RD307, RD1864, RD2015, RD017, RD0520, RD0932, RD0934, etc."/>
    <s v="GRP-Tandem"/>
    <s v="Green"/>
    <x v="1"/>
    <s v="Tandem"/>
    <s v="Tandem"/>
    <s v="James Radtke"/>
    <s v="Christine Moretti"/>
    <x v="3"/>
    <s v="Daljeet Arora"/>
    <x v="0"/>
    <s v="Ongoing"/>
    <x v="0"/>
    <m/>
    <m/>
    <m/>
    <m/>
    <m/>
    <m/>
    <m/>
    <m/>
    <m/>
    <m/>
    <m/>
    <m/>
    <m/>
    <m/>
    <m/>
    <n v="50"/>
    <n v="50"/>
    <n v="100"/>
    <n v="100"/>
    <n v="100"/>
    <n v="100"/>
    <n v="350"/>
    <n v="350"/>
    <n v="350"/>
    <n v="350"/>
    <n v="350"/>
    <n v="350"/>
    <n v="350"/>
    <n v="350"/>
  </r>
  <r>
    <s v="Sustenance"/>
    <x v="3"/>
    <m/>
    <s v="Dallas DR activity - Nov - 2022"/>
    <s v="CARAT-MVS"/>
    <m/>
    <x v="1"/>
    <s v="Cobol, DB2"/>
    <s v="CARAT-MVS"/>
    <s v="Ruben Rodriguez "/>
    <s v="Muawiah Qaimari"/>
    <x v="4"/>
    <s v="Amit Patidar"/>
    <x v="5"/>
    <s v="Nov-22"/>
    <x v="0"/>
    <m/>
    <m/>
    <m/>
    <m/>
    <m/>
    <m/>
    <m/>
    <m/>
    <m/>
    <m/>
    <m/>
    <m/>
    <m/>
    <m/>
    <m/>
    <n v="120"/>
    <m/>
    <m/>
    <m/>
    <m/>
    <m/>
    <m/>
    <m/>
    <m/>
    <m/>
    <m/>
    <m/>
    <m/>
    <m/>
  </r>
  <r>
    <s v="Sustenance"/>
    <x v="1"/>
    <m/>
    <s v="SMB#2009630 Teradata job failure permanent fix"/>
    <s v="AMI/MAP"/>
    <m/>
    <x v="1"/>
    <s v="COBOL, Teradata"/>
    <s v="SALES"/>
    <s v="Ruben Rodriguez "/>
    <s v="Muawiah Qaimari"/>
    <x v="4"/>
    <s v="Amit Patidar"/>
    <x v="5"/>
    <s v="Nov-22"/>
    <x v="0"/>
    <n v="80"/>
    <m/>
    <m/>
    <m/>
    <m/>
    <m/>
    <m/>
    <m/>
    <m/>
    <m/>
    <m/>
    <m/>
    <m/>
    <m/>
    <m/>
    <n v="80"/>
    <m/>
    <m/>
    <m/>
    <m/>
    <m/>
    <m/>
    <m/>
    <m/>
    <m/>
    <m/>
    <m/>
    <m/>
    <m/>
  </r>
  <r>
    <s v="Sustenance"/>
    <x v="1"/>
    <m/>
    <s v="BIS Apps: Exception Handling for failed Responses"/>
    <s v="Dashboard"/>
    <m/>
    <x v="0"/>
    <s v="Java"/>
    <s v="MDRG-RR"/>
    <s v="James Radtke"/>
    <s v="Christine Moretti"/>
    <x v="19"/>
    <s v="Ranjit Rai"/>
    <x v="2"/>
    <s v="Feb-23"/>
    <x v="0"/>
    <n v="75"/>
    <n v="600"/>
    <n v="600"/>
    <n v="600"/>
    <n v="600"/>
    <n v="600"/>
    <m/>
    <m/>
    <m/>
    <m/>
    <m/>
    <m/>
    <m/>
    <n v="600"/>
    <n v="600"/>
    <n v="0"/>
    <n v="0"/>
    <n v="0"/>
    <n v="75"/>
    <m/>
    <m/>
    <m/>
    <m/>
    <m/>
    <m/>
    <m/>
    <m/>
    <m/>
    <m/>
  </r>
  <r>
    <s v="Sustenance"/>
    <x v="8"/>
    <n v="2"/>
    <s v="Compliance activities like, RIM update, SAST Scan etc_x000a_"/>
    <s v="CRIS ASBS-MF"/>
    <m/>
    <x v="1"/>
    <s v="COBOL, DB2"/>
    <s v="SW-CRIS-Billing "/>
    <s v="Ruben Rodriguez "/>
    <s v="Muawiah Qaimari"/>
    <x v="0"/>
    <s v="Amit Patidar"/>
    <x v="0"/>
    <s v="Ongoing"/>
    <x v="0"/>
    <n v="15"/>
    <m/>
    <m/>
    <m/>
    <m/>
    <m/>
    <m/>
    <m/>
    <m/>
    <m/>
    <m/>
    <m/>
    <m/>
    <m/>
    <m/>
    <n v="15"/>
    <n v="15"/>
    <n v="15"/>
    <n v="15"/>
    <n v="15"/>
    <n v="15"/>
    <n v="15"/>
    <n v="15"/>
    <n v="15"/>
    <n v="15"/>
    <n v="15"/>
    <n v="15"/>
    <m/>
    <m/>
  </r>
  <r>
    <s v="Sustenance"/>
    <x v="3"/>
    <m/>
    <s v="ASLA Alarm Notification - Initial - MOTS 20199"/>
    <s v="SACCE Plus"/>
    <m/>
    <x v="0"/>
    <s v="Java"/>
    <s v="MDRG-RR"/>
    <s v="James Radtke"/>
    <s v="Christine Moretti"/>
    <x v="19"/>
    <s v="Ranjit Rai"/>
    <x v="13"/>
    <s v="Jan-23"/>
    <x v="0"/>
    <n v="190"/>
    <m/>
    <m/>
    <m/>
    <n v="100"/>
    <n v="90"/>
    <m/>
    <m/>
    <m/>
    <m/>
    <m/>
    <m/>
    <m/>
    <m/>
    <m/>
    <m/>
    <n v="140"/>
    <n v="70"/>
    <m/>
    <m/>
    <m/>
    <m/>
    <m/>
    <m/>
    <m/>
    <m/>
    <m/>
    <m/>
    <m/>
  </r>
  <r>
    <s v="Enhancement"/>
    <x v="0"/>
    <m/>
    <s v="326756A - DSCAT &amp; OCX adding new circuit id's"/>
    <s v="DSCAT"/>
    <m/>
    <x v="0"/>
    <s v="Java"/>
    <s v="MDRG-RR"/>
    <s v="James Koernig"/>
    <s v="Christine Moretti"/>
    <x v="19"/>
    <s v="Ranjit Rai"/>
    <x v="2"/>
    <s v="Feb-23"/>
    <x v="0"/>
    <n v="320"/>
    <m/>
    <m/>
    <m/>
    <n v="70"/>
    <n v="120"/>
    <n v="100"/>
    <m/>
    <m/>
    <m/>
    <m/>
    <m/>
    <m/>
    <m/>
    <m/>
    <m/>
    <n v="100"/>
    <n v="150"/>
    <n v="170"/>
    <m/>
    <m/>
    <m/>
    <m/>
    <m/>
    <m/>
    <m/>
    <m/>
    <m/>
    <m/>
  </r>
  <r>
    <s v="Sustenance"/>
    <x v="4"/>
    <n v="1"/>
    <s v="RD1468, RD1470 : 07 RDs 22.12, Update Internet Section, remove activation fees and extend promos"/>
    <s v="QuickQuote SBS"/>
    <s v="Green : Completed "/>
    <x v="0"/>
    <s v=".NET"/>
    <s v="CBS-ATTCRM-SBS"/>
    <s v="James Koernig"/>
    <s v="Christine Moretti"/>
    <x v="13"/>
    <s v="Himanshu Mathur"/>
    <x v="1"/>
    <s v="Dec-22"/>
    <x v="0"/>
    <n v="222"/>
    <m/>
    <m/>
    <n v="140"/>
    <n v="82"/>
    <m/>
    <m/>
    <m/>
    <m/>
    <m/>
    <m/>
    <m/>
    <m/>
    <m/>
    <m/>
    <n v="140"/>
    <n v="82"/>
    <m/>
    <m/>
    <m/>
    <m/>
    <m/>
    <m/>
    <m/>
    <m/>
    <m/>
    <m/>
    <m/>
    <m/>
  </r>
  <r>
    <s v="Enhancement"/>
    <x v="0"/>
    <n v="6"/>
    <s v="OOM674: Venmo as a new Pay Method (Test Only Impact)"/>
    <s v="CRIS CASH"/>
    <s v="Green - Estimation Done"/>
    <x v="1"/>
    <s v="Assembler"/>
    <s v="SW-CRIS"/>
    <s v="Ruben Rodriguez "/>
    <s v="Muawiah Qaimari"/>
    <x v="3"/>
    <s v="Daljeet Arora"/>
    <x v="8"/>
    <s v="TBD"/>
    <x v="1"/>
    <n v="80"/>
    <m/>
    <m/>
    <m/>
    <m/>
    <m/>
    <m/>
    <m/>
    <m/>
    <m/>
    <m/>
    <m/>
    <m/>
    <m/>
    <m/>
    <m/>
    <m/>
    <m/>
    <m/>
    <m/>
    <m/>
    <m/>
    <m/>
    <m/>
    <m/>
    <m/>
    <m/>
    <m/>
    <m/>
  </r>
  <r>
    <s v="Sustenance"/>
    <x v="4"/>
    <n v="4"/>
    <s v="RD0483 - Copyright Update"/>
    <s v="FSP"/>
    <s v="Green - Development in progress"/>
    <x v="1"/>
    <s v="Cobol, DB2"/>
    <s v="SW-CRIS"/>
    <s v="Ruben Rodriguez "/>
    <s v="Muawiah Qaimari"/>
    <x v="3"/>
    <s v="Daljeet Arora"/>
    <x v="17"/>
    <s v="Mar-23"/>
    <x v="0"/>
    <n v="120"/>
    <m/>
    <m/>
    <m/>
    <m/>
    <m/>
    <m/>
    <m/>
    <m/>
    <m/>
    <m/>
    <m/>
    <m/>
    <m/>
    <m/>
    <m/>
    <m/>
    <m/>
    <n v="60"/>
    <n v="60"/>
    <m/>
    <m/>
    <m/>
    <m/>
    <m/>
    <m/>
    <m/>
    <m/>
    <m/>
  </r>
  <r>
    <s v="Sustenance"/>
    <x v="4"/>
    <n v="4"/>
    <s v="BPP2 - RDs"/>
    <s v="ADR"/>
    <s v="Green"/>
    <x v="1"/>
    <s v="Cobol, DB2"/>
    <s v="SW-CRIS"/>
    <s v="Ruben Rodriguez "/>
    <s v="Muawiah Qaimari"/>
    <x v="3"/>
    <s v="Daljeet Arora"/>
    <x v="0"/>
    <s v="Ongoing"/>
    <x v="0"/>
    <m/>
    <m/>
    <m/>
    <m/>
    <m/>
    <m/>
    <m/>
    <m/>
    <m/>
    <m/>
    <m/>
    <m/>
    <m/>
    <m/>
    <m/>
    <m/>
    <m/>
    <n v="50"/>
    <n v="50"/>
    <n v="50"/>
    <n v="50"/>
    <n v="50"/>
    <n v="50"/>
    <n v="50"/>
    <n v="50"/>
    <n v="50"/>
    <n v="50"/>
    <n v="50"/>
    <n v="50"/>
  </r>
  <r>
    <s v="Enhancement"/>
    <x v="0"/>
    <n v="4"/>
    <s v="OOM662 : DSL – Nutrition Label"/>
    <s v="ADR"/>
    <s v="Green - Estimation Done"/>
    <x v="1"/>
    <s v="Cobol, DB2"/>
    <s v="SW-CRIS"/>
    <s v="Ruben Rodriguez "/>
    <s v="Muawiah Qaimari"/>
    <x v="3"/>
    <s v="Daljeet Arora"/>
    <x v="8"/>
    <s v="TBD"/>
    <x v="1"/>
    <n v="1000"/>
    <m/>
    <m/>
    <m/>
    <m/>
    <m/>
    <m/>
    <m/>
    <m/>
    <m/>
    <m/>
    <m/>
    <m/>
    <m/>
    <m/>
    <m/>
    <m/>
    <m/>
    <m/>
    <m/>
    <m/>
    <m/>
    <m/>
    <m/>
    <m/>
    <m/>
    <m/>
    <m/>
    <m/>
  </r>
  <r>
    <s v="Enhancement"/>
    <x v="0"/>
    <n v="4"/>
    <s v="OOM662 : DSL – Nutrition Label"/>
    <s v="FSP"/>
    <s v="Green - Estimation Done"/>
    <x v="1"/>
    <s v="Cobol, DB2"/>
    <s v="SW-CRIS"/>
    <s v="Ruben Rodriguez "/>
    <s v="Muawiah Qaimari"/>
    <x v="3"/>
    <s v="Daljeet Arora"/>
    <x v="8"/>
    <s v="TBD"/>
    <x v="1"/>
    <n v="2000"/>
    <m/>
    <m/>
    <m/>
    <m/>
    <m/>
    <m/>
    <m/>
    <m/>
    <m/>
    <m/>
    <m/>
    <m/>
    <m/>
    <m/>
    <m/>
    <m/>
    <m/>
    <m/>
    <m/>
    <m/>
    <m/>
    <m/>
    <m/>
    <m/>
    <m/>
    <m/>
    <m/>
    <m/>
  </r>
  <r>
    <s v="Enhancement"/>
    <x v="0"/>
    <n v="6"/>
    <s v="OOM662 : DSL – Nutrition Label"/>
    <s v="CRIS BCAP"/>
    <s v="Green - Estimation Done"/>
    <x v="1"/>
    <s v="PL1, Assembler"/>
    <s v="SW-CRIS"/>
    <s v="Ruben Rodriguez "/>
    <s v="Muawiah Qaimari"/>
    <x v="3"/>
    <s v="Daljeet Arora"/>
    <x v="8"/>
    <s v="TBD"/>
    <x v="1"/>
    <n v="1000"/>
    <m/>
    <m/>
    <m/>
    <m/>
    <m/>
    <m/>
    <m/>
    <m/>
    <m/>
    <m/>
    <m/>
    <m/>
    <m/>
    <m/>
    <m/>
    <m/>
    <m/>
    <m/>
    <m/>
    <m/>
    <m/>
    <m/>
    <m/>
    <m/>
    <m/>
    <m/>
    <m/>
    <m/>
  </r>
  <r>
    <s v="Enhancement"/>
    <x v="0"/>
    <n v="6"/>
    <s v="PMT #504813 / PID #410283 USPS Address Change (Address of Record) Compliance"/>
    <s v="CRIS BCAP"/>
    <s v="Green - Estimation Done"/>
    <x v="1"/>
    <s v="PL1, Assembler"/>
    <s v="SW-CRIS"/>
    <s v="Ruben Rodriguez "/>
    <s v="Muawiah Qaimari"/>
    <x v="3"/>
    <s v="Daljeet Arora"/>
    <x v="8"/>
    <s v="TBD"/>
    <x v="1"/>
    <n v="40"/>
    <m/>
    <m/>
    <m/>
    <m/>
    <m/>
    <m/>
    <m/>
    <m/>
    <m/>
    <m/>
    <m/>
    <m/>
    <m/>
    <m/>
    <m/>
    <m/>
    <m/>
    <m/>
    <m/>
    <m/>
    <m/>
    <m/>
    <m/>
    <m/>
    <m/>
    <m/>
    <m/>
    <m/>
  </r>
  <r>
    <s v="Enhancement"/>
    <x v="0"/>
    <n v="6"/>
    <s v="PMT #504813 / PID #410283 USPS Address Change (Address of Record) Compliance"/>
    <s v="CRIS CASH"/>
    <s v="Green - Estimation Done"/>
    <x v="1"/>
    <s v="Assembler"/>
    <s v="SW-CRIS"/>
    <s v="Ruben Rodriguez "/>
    <s v="Muawiah Qaimari"/>
    <x v="3"/>
    <s v="Daljeet Arora"/>
    <x v="8"/>
    <s v="TBD"/>
    <x v="1"/>
    <n v="40"/>
    <m/>
    <m/>
    <m/>
    <m/>
    <m/>
    <m/>
    <m/>
    <m/>
    <m/>
    <m/>
    <m/>
    <m/>
    <m/>
    <m/>
    <m/>
    <m/>
    <m/>
    <m/>
    <m/>
    <m/>
    <m/>
    <m/>
    <m/>
    <m/>
    <m/>
    <m/>
    <m/>
    <m/>
  </r>
  <r>
    <s v="Enhancement"/>
    <x v="0"/>
    <n v="4"/>
    <s v="CA PPP per line surcharge - Interin Solution01 - BR01 April"/>
    <s v="ADR"/>
    <s v="Green - Late Impact Mandatory project - Delivered to Prod"/>
    <x v="1"/>
    <s v="Cobol, DB2"/>
    <s v="SW-CRIS"/>
    <s v="Ruben Rodriguez "/>
    <s v="Muawiah Qaimari"/>
    <x v="3"/>
    <s v="Daljeet Arora"/>
    <x v="14"/>
    <s v="Apr-23"/>
    <x v="0"/>
    <n v="150"/>
    <m/>
    <m/>
    <m/>
    <m/>
    <m/>
    <m/>
    <m/>
    <m/>
    <m/>
    <m/>
    <m/>
    <m/>
    <m/>
    <m/>
    <m/>
    <m/>
    <m/>
    <m/>
    <m/>
    <m/>
    <m/>
    <m/>
    <m/>
    <m/>
    <m/>
    <m/>
    <m/>
    <m/>
  </r>
  <r>
    <s v="Enhancement"/>
    <x v="0"/>
    <n v="4"/>
    <s v="CA PPP per line surcharge - Interin Solution01 - BR01 April"/>
    <s v="FSP"/>
    <s v="Green - Late Impact Mandatory project - Delivered to Prod"/>
    <x v="1"/>
    <s v="Cobol, DB2"/>
    <s v="SW-CRIS"/>
    <s v="Ruben Rodriguez "/>
    <s v="Muawiah Qaimari"/>
    <x v="3"/>
    <s v="Daljeet Arora"/>
    <x v="14"/>
    <s v="Apr-23"/>
    <x v="0"/>
    <n v="150"/>
    <m/>
    <m/>
    <m/>
    <m/>
    <m/>
    <m/>
    <m/>
    <m/>
    <m/>
    <m/>
    <m/>
    <m/>
    <m/>
    <m/>
    <m/>
    <m/>
    <m/>
    <m/>
    <m/>
    <m/>
    <m/>
    <m/>
    <m/>
    <m/>
    <m/>
    <m/>
    <m/>
    <m/>
  </r>
  <r>
    <s v="Enhancement"/>
    <x v="0"/>
    <n v="4"/>
    <s v="CA PPP per line surcharge - Interim Solution02 - R23.06"/>
    <s v="ADR"/>
    <s v="Green - Impact Analysis &amp; Estimation in progress."/>
    <x v="1"/>
    <s v="Cobol, DB2"/>
    <s v="SW-CRIS"/>
    <s v="Ruben Rodriguez "/>
    <s v="Muawiah Qaimari"/>
    <x v="3"/>
    <s v="Daljeet Arora"/>
    <x v="18"/>
    <s v="Jun-23"/>
    <x v="0"/>
    <n v="150"/>
    <m/>
    <m/>
    <m/>
    <m/>
    <m/>
    <m/>
    <m/>
    <m/>
    <m/>
    <m/>
    <m/>
    <m/>
    <m/>
    <m/>
    <m/>
    <m/>
    <m/>
    <m/>
    <n v="25"/>
    <n v="75"/>
    <n v="50"/>
    <m/>
    <m/>
    <m/>
    <m/>
    <m/>
    <m/>
    <m/>
  </r>
  <r>
    <s v="Enhancement"/>
    <x v="0"/>
    <n v="4"/>
    <s v="CA PPP per line surcharge - Interim Solution02 - R23.06"/>
    <s v="FSP"/>
    <s v="Green - Impact Analysis &amp; Estimation in progress."/>
    <x v="1"/>
    <s v="Cobol, DB2"/>
    <s v="SW-CRIS"/>
    <s v="Ruben Rodriguez "/>
    <s v="Muawiah Qaimari"/>
    <x v="3"/>
    <s v="Daljeet Arora"/>
    <x v="18"/>
    <s v="Jun-23"/>
    <x v="0"/>
    <n v="150"/>
    <m/>
    <m/>
    <m/>
    <m/>
    <m/>
    <m/>
    <m/>
    <m/>
    <m/>
    <m/>
    <m/>
    <m/>
    <m/>
    <m/>
    <m/>
    <m/>
    <m/>
    <m/>
    <n v="25"/>
    <n v="75"/>
    <n v="50"/>
    <m/>
    <m/>
    <m/>
    <m/>
    <m/>
    <m/>
    <m/>
  </r>
  <r>
    <s v="Enhancement"/>
    <x v="0"/>
    <m/>
    <s v="PID 413010 Telco MW Biller Enhance 911 Data for Reporting"/>
    <s v="ACIS-ADST"/>
    <s v="On Track"/>
    <x v="1"/>
    <s v="Cobol, IMS-DB"/>
    <s v="MW-Billing"/>
    <s v="Ruben Rodriguez "/>
    <s v="Muawiah Qaimari"/>
    <x v="21"/>
    <s v="Tarun Raghuwanshi"/>
    <x v="18"/>
    <s v="Jun-23"/>
    <x v="0"/>
    <n v="309"/>
    <m/>
    <m/>
    <m/>
    <m/>
    <m/>
    <m/>
    <m/>
    <m/>
    <m/>
    <n v="45"/>
    <n v="45"/>
    <n v="45"/>
    <n v="45"/>
    <m/>
    <m/>
    <m/>
    <n v="9"/>
    <n v="60"/>
    <n v="60"/>
    <n v="60"/>
    <n v="60"/>
    <n v="60"/>
    <m/>
    <m/>
    <m/>
    <m/>
    <m/>
    <m/>
  </r>
  <r>
    <s v="Enhancement"/>
    <x v="0"/>
    <m/>
    <s v="PID 413010 Telco MW Biller Enhance 911 Data for Reporting"/>
    <s v="ACIS-BILLING UPDATE"/>
    <s v="On Track"/>
    <x v="1"/>
    <s v="Cobol, IMS-DB"/>
    <s v="MW-Billing"/>
    <s v="Ruben Rodriguez "/>
    <s v="Muawiah Qaimari"/>
    <x v="21"/>
    <s v="Tarun Raghuwanshi"/>
    <x v="18"/>
    <s v="Jun-23"/>
    <x v="0"/>
    <n v="309"/>
    <m/>
    <m/>
    <m/>
    <m/>
    <m/>
    <m/>
    <m/>
    <m/>
    <m/>
    <n v="45"/>
    <n v="45"/>
    <n v="45"/>
    <n v="45"/>
    <m/>
    <m/>
    <m/>
    <n v="9"/>
    <n v="60"/>
    <n v="60"/>
    <n v="60"/>
    <n v="60"/>
    <n v="60"/>
    <m/>
    <m/>
    <m/>
    <m/>
    <m/>
    <m/>
  </r>
  <r>
    <s v="Enhancement"/>
    <x v="0"/>
    <m/>
    <s v="PID 413010 Telco MW Biller Enhance 911 Data for Reporting"/>
    <s v="ACIS-CDM1"/>
    <s v="On Track"/>
    <x v="1"/>
    <s v="Cobol, IMS-DB"/>
    <s v="MW-Billing"/>
    <s v="Ruben Rodriguez "/>
    <s v="Muawiah Qaimari"/>
    <x v="21"/>
    <s v="Tarun Raghuwanshi"/>
    <x v="18"/>
    <s v="Jun-23"/>
    <x v="0"/>
    <n v="309"/>
    <m/>
    <m/>
    <m/>
    <m/>
    <m/>
    <m/>
    <m/>
    <m/>
    <m/>
    <n v="45"/>
    <n v="45"/>
    <n v="45"/>
    <n v="45"/>
    <m/>
    <m/>
    <m/>
    <n v="9"/>
    <n v="60"/>
    <n v="60"/>
    <n v="60"/>
    <n v="60"/>
    <n v="60"/>
    <m/>
    <m/>
    <m/>
    <m/>
    <m/>
    <m/>
  </r>
  <r>
    <s v="Enhancement"/>
    <x v="0"/>
    <m/>
    <s v="PID 413010 Telco MW Biller Enhance 911 Data for Reporting"/>
    <s v="ACIS-REVENUE"/>
    <s v="On Track"/>
    <x v="1"/>
    <s v="Cobol, IMS-DB"/>
    <s v="MW-Billing"/>
    <s v="Ruben Rodriguez "/>
    <s v="Muawiah Qaimari"/>
    <x v="21"/>
    <s v="Tarun Raghuwanshi"/>
    <x v="18"/>
    <s v="Jun-23"/>
    <x v="0"/>
    <n v="156"/>
    <m/>
    <m/>
    <m/>
    <m/>
    <m/>
    <m/>
    <m/>
    <m/>
    <m/>
    <n v="45"/>
    <n v="45"/>
    <n v="45"/>
    <n v="45"/>
    <m/>
    <m/>
    <m/>
    <n v="6"/>
    <n v="30"/>
    <n v="30"/>
    <n v="30"/>
    <n v="30"/>
    <n v="30"/>
    <m/>
    <m/>
    <m/>
    <m/>
    <m/>
    <m/>
  </r>
  <r>
    <s v="Enhancement"/>
    <x v="0"/>
    <m/>
    <s v="PID 413010 Telco MW Biller Enhance 911 Data for Reporting"/>
    <s v="AIRS"/>
    <s v="This work will get delivered in Pass 2. Also By looking at current production issues trend in AIRS, This might get further delayed and can get  Red flagged in future. expected in Apr and can be handled."/>
    <x v="1"/>
    <s v="Cobol, Assembler"/>
    <s v="MW-MF-JULIE"/>
    <s v="Ruben Rodriguez "/>
    <s v="Muawiah Qaimari"/>
    <x v="21"/>
    <s v="Tarun Raghuwanshi"/>
    <x v="18"/>
    <s v="Jun-23"/>
    <x v="0"/>
    <n v="680"/>
    <m/>
    <m/>
    <m/>
    <m/>
    <m/>
    <m/>
    <m/>
    <m/>
    <m/>
    <n v="45"/>
    <n v="45"/>
    <n v="45"/>
    <n v="45"/>
    <m/>
    <m/>
    <m/>
    <n v="86"/>
    <n v="120"/>
    <n v="120"/>
    <n v="120"/>
    <n v="120"/>
    <n v="120"/>
    <m/>
    <m/>
    <m/>
    <m/>
    <m/>
    <m/>
  </r>
  <r>
    <s v="Enhancement"/>
    <x v="0"/>
    <m/>
    <s v="PID 413010 Telco MW Biller Enhance 911 Data for Reporting"/>
    <s v="RBS"/>
    <s v="This work will get delivered in Pass 2. Also this project involves integration testing with AIRS therefore this might get red flagged."/>
    <x v="1"/>
    <s v="Cobol,DB2,CICS"/>
    <s v="MW-Billing"/>
    <s v="Ruben Rodriguez "/>
    <s v="Muawiah Qaimari"/>
    <x v="21"/>
    <s v="Tarun Raghuwanshi"/>
    <x v="18"/>
    <s v="Jun-23"/>
    <x v="0"/>
    <n v="600"/>
    <m/>
    <m/>
    <m/>
    <m/>
    <m/>
    <m/>
    <m/>
    <m/>
    <m/>
    <n v="45"/>
    <n v="45"/>
    <n v="45"/>
    <n v="45"/>
    <m/>
    <m/>
    <m/>
    <n v="80"/>
    <n v="120"/>
    <n v="120"/>
    <n v="120"/>
    <n v="100"/>
    <n v="60"/>
    <m/>
    <m/>
    <m/>
    <m/>
    <m/>
    <m/>
  </r>
  <r>
    <s v="Enhancement"/>
    <x v="0"/>
    <m/>
    <s v="PID 413159 IL NPA 618 overlay with NPA 730 for NPA Relief"/>
    <s v="ACIS CBF"/>
    <s v="Targetting for Pass 2 delivery due to amount of work and capacity challenges "/>
    <x v="1"/>
    <s v="Cobol,IMS-DB"/>
    <s v="MW-Billing"/>
    <s v="Ruben Rodriguez "/>
    <s v="Muawiah Qaimari"/>
    <x v="21"/>
    <s v="Tarun Raghuwanshi"/>
    <x v="18"/>
    <s v="Jun-23"/>
    <x v="0"/>
    <n v="144"/>
    <m/>
    <m/>
    <m/>
    <m/>
    <m/>
    <m/>
    <m/>
    <m/>
    <m/>
    <n v="45"/>
    <n v="45"/>
    <n v="45"/>
    <n v="45"/>
    <m/>
    <m/>
    <m/>
    <n v="20"/>
    <n v="40"/>
    <n v="40"/>
    <n v="20"/>
    <n v="11"/>
    <n v="13"/>
    <m/>
    <m/>
    <m/>
    <m/>
    <m/>
    <m/>
  </r>
  <r>
    <s v="Enhancement"/>
    <x v="0"/>
    <m/>
    <s v="PID 413159 IL NPA 618 overlay with NPA 730 for NPA Relief"/>
    <s v="ACIS-CI"/>
    <s v="Targetting for Pass 2 delivery due to amount of work and capacity challenges "/>
    <x v="1"/>
    <s v="Cobol,Assembler,IMS-DB,IMS-DC,DB2"/>
    <s v="BRAVO-MF-Rick"/>
    <s v="James Radtke"/>
    <s v="Christine Moretti"/>
    <x v="21"/>
    <s v="Tarun Raghuwanshi"/>
    <x v="18"/>
    <s v="Jun-23"/>
    <x v="0"/>
    <n v="30"/>
    <m/>
    <m/>
    <m/>
    <m/>
    <m/>
    <m/>
    <m/>
    <m/>
    <m/>
    <n v="45"/>
    <n v="45"/>
    <n v="45"/>
    <n v="45"/>
    <m/>
    <m/>
    <m/>
    <m/>
    <n v="10"/>
    <n v="10"/>
    <n v="10"/>
    <m/>
    <m/>
    <m/>
    <m/>
    <m/>
    <m/>
    <m/>
    <m/>
  </r>
  <r>
    <s v="Enhancement"/>
    <x v="0"/>
    <m/>
    <s v="PID 413159 IL NPA 618 overlay with NPA 730 for NPA Relief"/>
    <s v="ACIS-TREATMENT&amp;CASH UPDAT"/>
    <s v="Targetting for Pass 2 delivery due to amount of work and capacity challenges "/>
    <x v="1"/>
    <s v="Cobol, IMS-DB"/>
    <s v="MW-Billing"/>
    <s v="Ruben Rodriguez "/>
    <s v="Muawiah Qaimari"/>
    <x v="21"/>
    <s v="Tarun Raghuwanshi"/>
    <x v="18"/>
    <s v="Jun-23"/>
    <x v="0"/>
    <n v="140"/>
    <m/>
    <m/>
    <m/>
    <m/>
    <m/>
    <m/>
    <m/>
    <m/>
    <m/>
    <n v="45"/>
    <n v="45"/>
    <n v="45"/>
    <n v="45"/>
    <m/>
    <m/>
    <m/>
    <n v="20"/>
    <n v="20"/>
    <n v="30"/>
    <n v="30"/>
    <n v="30"/>
    <n v="10"/>
    <m/>
    <m/>
    <m/>
    <m/>
    <m/>
    <m/>
  </r>
  <r>
    <s v="Enhancement"/>
    <x v="0"/>
    <m/>
    <s v="PID 413159 IL NPA 618 overlay with NPA 730 for NPA Relief"/>
    <s v="ACIS-Usage Arrangement"/>
    <s v="Targetting for Pass 2 delivery due to amount of work and capacity challenges "/>
    <x v="1"/>
    <s v="Cobol, IMS-DB"/>
    <s v="MW-Billing"/>
    <s v="Ruben Rodriguez "/>
    <s v="Muawiah Qaimari"/>
    <x v="21"/>
    <s v="Tarun Raghuwanshi"/>
    <x v="18"/>
    <s v="Jun-23"/>
    <x v="0"/>
    <n v="126"/>
    <m/>
    <m/>
    <m/>
    <m/>
    <m/>
    <m/>
    <m/>
    <m/>
    <m/>
    <n v="45"/>
    <n v="45"/>
    <n v="45"/>
    <n v="45"/>
    <m/>
    <m/>
    <m/>
    <n v="20"/>
    <n v="40"/>
    <n v="40"/>
    <n v="10"/>
    <n v="10"/>
    <n v="6"/>
    <m/>
    <m/>
    <m/>
    <m/>
    <m/>
    <m/>
  </r>
  <r>
    <s v="Enhancement"/>
    <x v="0"/>
    <n v="1"/>
    <s v="PID 414657 CA PPP Interim Solution"/>
    <s v="T&amp;S"/>
    <s v="Yellow - Will deploy in ST Pass2 due to capacity issue"/>
    <x v="1"/>
    <s v="Cobol, DB2"/>
    <s v="WB-BPP1"/>
    <s v="Ruben Rodriguez "/>
    <s v="Muawiah Qaimari"/>
    <x v="2"/>
    <s v="Amit Patidar"/>
    <x v="18"/>
    <s v="Jun-23"/>
    <x v="0"/>
    <n v="660"/>
    <m/>
    <m/>
    <m/>
    <m/>
    <m/>
    <m/>
    <m/>
    <m/>
    <m/>
    <m/>
    <m/>
    <m/>
    <m/>
    <m/>
    <m/>
    <m/>
    <m/>
    <n v="60"/>
    <n v="120"/>
    <n v="280"/>
    <n v="100"/>
    <n v="90"/>
    <n v="10"/>
    <m/>
    <m/>
    <m/>
    <m/>
    <m/>
  </r>
  <r>
    <s v="Sustenance"/>
    <x v="4"/>
    <n v="1"/>
    <s v="RD 1469 – CR-2212-0673 -  Update to BLC Assurance for all regions (Winback Only) - all regions"/>
    <s v="QuickQuote SBS"/>
    <s v="Green : Completed "/>
    <x v="0"/>
    <s v=".NET"/>
    <s v="CBS-ATTCRM-SBS"/>
    <s v="James Koernig"/>
    <s v="Christine Moretti"/>
    <x v="13"/>
    <s v="Himanshu Mathur"/>
    <x v="13"/>
    <s v="Jan-23"/>
    <x v="0"/>
    <n v="18"/>
    <m/>
    <m/>
    <m/>
    <m/>
    <m/>
    <m/>
    <m/>
    <m/>
    <m/>
    <m/>
    <m/>
    <m/>
    <m/>
    <m/>
    <m/>
    <m/>
    <n v="18"/>
    <m/>
    <m/>
    <m/>
    <m/>
    <m/>
    <m/>
    <m/>
    <m/>
    <m/>
    <m/>
    <m/>
  </r>
  <r>
    <s v="Sustenance"/>
    <x v="4"/>
    <n v="1"/>
    <s v="RD1470_x0009_CR-2212-0814 -- Internet - Manage Promo Expiration dates for Reward Card"/>
    <s v="QuickQuote SBS"/>
    <s v="Green : Completed "/>
    <x v="0"/>
    <s v=".NET"/>
    <s v="CBS-ATTCRM-SBS"/>
    <s v="James Koernig"/>
    <s v="Christine Moretti"/>
    <x v="13"/>
    <s v="Himanshu Mathur"/>
    <x v="13"/>
    <s v="Jan-23"/>
    <x v="0"/>
    <n v="35"/>
    <m/>
    <m/>
    <m/>
    <m/>
    <m/>
    <m/>
    <m/>
    <m/>
    <m/>
    <m/>
    <m/>
    <m/>
    <m/>
    <m/>
    <m/>
    <m/>
    <n v="35"/>
    <m/>
    <m/>
    <m/>
    <m/>
    <m/>
    <m/>
    <m/>
    <m/>
    <m/>
    <m/>
    <m/>
  </r>
  <r>
    <s v="Sustenance"/>
    <x v="4"/>
    <n v="1"/>
    <s v="RD1470_x0009_CR-2212-0813 -- Internet - Create new $250 Reward Card"/>
    <s v="QuickQuote SBS"/>
    <s v="Green : Completed "/>
    <x v="0"/>
    <s v=".NET"/>
    <s v="CBS-ATTCRM-SBS"/>
    <s v="James Koernig"/>
    <s v="Christine Moretti"/>
    <x v="13"/>
    <s v="Himanshu Mathur"/>
    <x v="13"/>
    <s v="Jan-23"/>
    <x v="0"/>
    <n v="35"/>
    <m/>
    <m/>
    <m/>
    <m/>
    <m/>
    <m/>
    <m/>
    <m/>
    <m/>
    <m/>
    <m/>
    <m/>
    <m/>
    <m/>
    <m/>
    <m/>
    <n v="35"/>
    <m/>
    <m/>
    <m/>
    <m/>
    <m/>
    <m/>
    <m/>
    <m/>
    <m/>
    <m/>
    <m/>
  </r>
  <r>
    <s v="Sustenance"/>
    <x v="4"/>
    <n v="1"/>
    <s v="RD1468_x0009_CR-2212-0812 -- Internet - Remove 100 M and add 500 M products to ABF-GPON"/>
    <s v="QuickQuote SBS"/>
    <s v="Green : Completed "/>
    <x v="0"/>
    <s v=".NET"/>
    <s v="CBS-ATTCRM-SBS"/>
    <s v="James Koernig"/>
    <s v="Christine Moretti"/>
    <x v="13"/>
    <s v="Himanshu Mathur"/>
    <x v="13"/>
    <s v="Jan-23"/>
    <x v="0"/>
    <n v="40"/>
    <m/>
    <m/>
    <m/>
    <m/>
    <m/>
    <m/>
    <m/>
    <m/>
    <m/>
    <m/>
    <m/>
    <m/>
    <m/>
    <m/>
    <m/>
    <m/>
    <n v="40"/>
    <m/>
    <m/>
    <m/>
    <m/>
    <m/>
    <m/>
    <m/>
    <m/>
    <m/>
    <m/>
    <m/>
  </r>
  <r>
    <s v="Enhancement"/>
    <x v="0"/>
    <n v="1"/>
    <s v="PID - 414963, AZURE Mod AMDOCS-EBDB Purger 19235"/>
    <s v="EBDB Purger"/>
    <s v="On Track"/>
    <x v="0"/>
    <s v="Java"/>
    <s v="CBS-ATTCRM-SBS"/>
    <s v="James Koernig"/>
    <s v="Christine Moretti"/>
    <x v="13"/>
    <s v="Himanshu Mathur"/>
    <x v="15"/>
    <s v="May-23"/>
    <x v="0"/>
    <n v="312"/>
    <m/>
    <m/>
    <m/>
    <m/>
    <m/>
    <m/>
    <m/>
    <m/>
    <m/>
    <m/>
    <m/>
    <m/>
    <m/>
    <m/>
    <m/>
    <m/>
    <m/>
    <n v="52"/>
    <n v="52"/>
    <n v="104"/>
    <n v="104"/>
    <m/>
    <m/>
    <m/>
    <m/>
    <m/>
    <m/>
    <m/>
  </r>
  <r>
    <s v="Enhancement"/>
    <x v="0"/>
    <n v="1"/>
    <s v="PID - 414966, AZURE Mod AMDOCS-EBDB Loaders 19266"/>
    <s v="EBDB Loaders"/>
    <s v="On Track"/>
    <x v="0"/>
    <s v="Java"/>
    <s v="CBS-ATTCRM-SBS"/>
    <s v="James Koernig"/>
    <s v="Christine Moretti"/>
    <x v="13"/>
    <s v="Himanshu Mathur"/>
    <x v="15"/>
    <s v="May-23"/>
    <x v="0"/>
    <n v="312"/>
    <m/>
    <m/>
    <m/>
    <m/>
    <m/>
    <m/>
    <m/>
    <m/>
    <m/>
    <m/>
    <m/>
    <m/>
    <m/>
    <m/>
    <m/>
    <m/>
    <m/>
    <n v="52"/>
    <n v="52"/>
    <n v="104"/>
    <n v="104"/>
    <m/>
    <m/>
    <m/>
    <m/>
    <m/>
    <m/>
    <m/>
  </r>
  <r>
    <s v="Enhancement"/>
    <x v="0"/>
    <n v="1"/>
    <s v="PID - 414965, AZURE Mod AMDOCS-EBDB Agents 19265"/>
    <s v="EBDB Agents"/>
    <s v="On Track"/>
    <x v="0"/>
    <s v="Java"/>
    <s v="CBS-ATTCRM-SBS"/>
    <s v="James Koernig"/>
    <s v="Christine Moretti"/>
    <x v="13"/>
    <s v="Himanshu Mathur"/>
    <x v="15"/>
    <s v="May-23"/>
    <x v="0"/>
    <n v="408"/>
    <m/>
    <m/>
    <m/>
    <m/>
    <m/>
    <m/>
    <m/>
    <m/>
    <m/>
    <m/>
    <m/>
    <m/>
    <m/>
    <m/>
    <m/>
    <m/>
    <m/>
    <n v="68"/>
    <n v="68"/>
    <n v="136"/>
    <n v="136"/>
    <m/>
    <m/>
    <m/>
    <m/>
    <m/>
    <m/>
    <m/>
  </r>
  <r>
    <s v="Enhancement"/>
    <x v="0"/>
    <n v="1"/>
    <s v="403840 L egacy Blocking Order Phase 2"/>
    <s v="ETM"/>
    <s v="Completed "/>
    <x v="0"/>
    <s v="Java"/>
    <s v="MR-ETM-eDocs"/>
    <s v="Greg Painter"/>
    <s v="Muawiah Qaimari"/>
    <x v="1"/>
    <s v="Tarun Raghuwanshi"/>
    <x v="17"/>
    <s v="Mar-23"/>
    <x v="0"/>
    <n v="200"/>
    <m/>
    <m/>
    <m/>
    <m/>
    <m/>
    <m/>
    <m/>
    <m/>
    <m/>
    <m/>
    <m/>
    <m/>
    <m/>
    <m/>
    <m/>
    <m/>
    <n v="60"/>
    <n v="60"/>
    <n v="60"/>
    <n v="20"/>
    <m/>
    <m/>
    <m/>
    <m/>
    <m/>
    <m/>
    <m/>
    <m/>
  </r>
  <r>
    <s v="Sustenance"/>
    <x v="3"/>
    <n v="1"/>
    <s v="2014238 - EDoCS - DMA automation"/>
    <s v="EDoCS"/>
    <m/>
    <x v="0"/>
    <s v=".NET, Java"/>
    <s v="MR-ETM-eDocs"/>
    <s v="Greg Painter"/>
    <s v="Muawiah Qaimari"/>
    <x v="1"/>
    <s v="Tarun Raghuwanshi"/>
    <x v="17"/>
    <s v="Mar-23"/>
    <x v="0"/>
    <n v="400"/>
    <m/>
    <m/>
    <m/>
    <m/>
    <m/>
    <m/>
    <m/>
    <m/>
    <m/>
    <m/>
    <m/>
    <m/>
    <m/>
    <m/>
    <m/>
    <m/>
    <n v="100"/>
    <n v="100"/>
    <n v="100"/>
    <m/>
    <m/>
    <m/>
    <m/>
    <m/>
    <m/>
    <m/>
    <m/>
    <m/>
  </r>
  <r>
    <s v="Enhancement"/>
    <x v="0"/>
    <m/>
    <s v="OOM674 Venmo as a new Pay Method"/>
    <s v="BDI"/>
    <m/>
    <x v="1"/>
    <s v="Cobol, DB2"/>
    <s v="WB-BPP1"/>
    <s v="Ruben Rodriguez "/>
    <s v="Muawiah Qaimari"/>
    <x v="2"/>
    <s v="Amit Patidar"/>
    <x v="10"/>
    <s v="Nov-23"/>
    <x v="1"/>
    <n v="150"/>
    <m/>
    <m/>
    <m/>
    <m/>
    <m/>
    <m/>
    <m/>
    <m/>
    <m/>
    <m/>
    <m/>
    <m/>
    <m/>
    <m/>
    <m/>
    <m/>
    <m/>
    <m/>
    <m/>
    <m/>
    <m/>
    <m/>
    <m/>
    <m/>
    <m/>
    <m/>
    <m/>
    <m/>
  </r>
  <r>
    <s v="Enhancement"/>
    <x v="0"/>
    <m/>
    <s v="409642 - SecMod SDP W Billing SPI in text field SOFE"/>
    <s v="BOSS-PAC"/>
    <m/>
    <x v="1"/>
    <s v="PL1, IMS-DB, IMS-DC"/>
    <s v="BOSS-PAC"/>
    <s v="James Radtke"/>
    <s v="Christine Moretti"/>
    <x v="0"/>
    <s v="Amit Patidar"/>
    <x v="18"/>
    <s v="Jun-23"/>
    <x v="1"/>
    <m/>
    <m/>
    <m/>
    <m/>
    <m/>
    <m/>
    <m/>
    <m/>
    <m/>
    <m/>
    <m/>
    <m/>
    <m/>
    <m/>
    <m/>
    <m/>
    <m/>
    <m/>
    <m/>
    <m/>
    <m/>
    <m/>
    <m/>
    <m/>
    <m/>
    <m/>
    <m/>
    <m/>
    <m/>
  </r>
  <r>
    <s v="Enhancement"/>
    <x v="0"/>
    <n v="4"/>
    <s v="OOM 677, SCO file in West region (CA &amp; NV) for ERF,SOFE,PL10 &amp; EM"/>
    <s v="GRP-WB-SAMW"/>
    <m/>
    <x v="1"/>
    <s v="Cobol, DB2"/>
    <s v="WB-SAMW"/>
    <s v="Ruben Rodriguez "/>
    <s v="Muawiah Qaimari"/>
    <x v="4"/>
    <s v="Amit Patidar"/>
    <x v="10"/>
    <s v="Nov-23"/>
    <x v="0"/>
    <n v="2815"/>
    <m/>
    <m/>
    <m/>
    <m/>
    <m/>
    <m/>
    <m/>
    <m/>
    <m/>
    <m/>
    <m/>
    <m/>
    <m/>
    <m/>
    <m/>
    <m/>
    <n v="0"/>
    <m/>
    <m/>
    <n v="205"/>
    <n v="180"/>
    <n v="540"/>
    <n v="540"/>
    <n v="540"/>
    <n v="90"/>
    <n v="540"/>
    <n v="180"/>
    <m/>
  </r>
  <r>
    <s v="Enhancement"/>
    <x v="0"/>
    <n v="1"/>
    <s v="EDW and ECDW   snowflake transformation"/>
    <s v="AMI/MAP"/>
    <m/>
    <x v="1"/>
    <s v="COBOL, Teradata"/>
    <s v="SALES"/>
    <s v="Ruben Rodriguez "/>
    <s v="Muawiah Qaimari"/>
    <x v="4"/>
    <s v="Amit Patidar"/>
    <x v="10"/>
    <s v="Nov-23"/>
    <x v="1"/>
    <n v="3775"/>
    <m/>
    <m/>
    <m/>
    <m/>
    <m/>
    <m/>
    <m/>
    <m/>
    <m/>
    <m/>
    <m/>
    <m/>
    <m/>
    <m/>
    <m/>
    <m/>
    <m/>
    <m/>
    <m/>
    <m/>
    <m/>
    <m/>
    <m/>
    <m/>
    <m/>
    <m/>
    <m/>
    <m/>
  </r>
  <r>
    <s v="Enhancement"/>
    <x v="0"/>
    <n v="1"/>
    <s v="EDW and ECDW   snowflake transformation"/>
    <s v="TCAM"/>
    <m/>
    <x v="1"/>
    <s v="Cobol, DB2"/>
    <s v="SALES"/>
    <s v="Ruben Rodriguez "/>
    <s v="Muawiah Qaimari"/>
    <x v="4"/>
    <s v="Amit Patidar"/>
    <x v="10"/>
    <s v="Nov-23"/>
    <x v="1"/>
    <n v="1784"/>
    <m/>
    <m/>
    <m/>
    <m/>
    <m/>
    <m/>
    <m/>
    <m/>
    <m/>
    <m/>
    <m/>
    <m/>
    <m/>
    <m/>
    <m/>
    <m/>
    <m/>
    <m/>
    <m/>
    <m/>
    <m/>
    <m/>
    <m/>
    <m/>
    <m/>
    <m/>
    <m/>
    <m/>
  </r>
  <r>
    <s v="Sustenance"/>
    <x v="3"/>
    <m/>
    <s v="MWR 2017334 - EM102400 changes to reduce allowed posting percentage to avoid EM1X abend"/>
    <s v="EM"/>
    <m/>
    <x v="1"/>
    <s v="Cobol, DB2"/>
    <s v="WB-SAMW"/>
    <s v="Ruben Rodriguez "/>
    <s v="Muawiah Qaimari"/>
    <x v="4"/>
    <s v="Amit Patidar"/>
    <x v="13"/>
    <s v="Jan-23"/>
    <x v="0"/>
    <n v="150"/>
    <m/>
    <m/>
    <m/>
    <m/>
    <m/>
    <m/>
    <m/>
    <m/>
    <m/>
    <m/>
    <m/>
    <m/>
    <m/>
    <m/>
    <m/>
    <m/>
    <n v="150"/>
    <m/>
    <m/>
    <m/>
    <m/>
    <m/>
    <m/>
    <m/>
    <m/>
    <m/>
    <m/>
    <m/>
  </r>
  <r>
    <s v="Sustenance"/>
    <x v="3"/>
    <n v="1"/>
    <s v="Inactive rows from KAT710_PKG_PRICE will be deleted to avoid system space abend in downstream jobs."/>
    <s v="ED"/>
    <m/>
    <x v="1"/>
    <s v="Cobol, DB2"/>
    <s v="WB-BPP1"/>
    <s v="Ruben Rodriguez "/>
    <s v="Muawiah Qaimari"/>
    <x v="2"/>
    <s v="Amit Patidar"/>
    <x v="2"/>
    <s v="Feb-23"/>
    <x v="0"/>
    <n v="70"/>
    <m/>
    <m/>
    <m/>
    <m/>
    <m/>
    <m/>
    <m/>
    <m/>
    <m/>
    <m/>
    <m/>
    <m/>
    <m/>
    <m/>
    <m/>
    <m/>
    <n v="50"/>
    <n v="20"/>
    <m/>
    <m/>
    <m/>
    <m/>
    <m/>
    <m/>
    <m/>
    <m/>
    <m/>
    <m/>
  </r>
  <r>
    <s v="Enhancement"/>
    <x v="0"/>
    <n v="1"/>
    <s v="OOM 677, SCO file in West region (CA &amp; NV)"/>
    <s v="ED"/>
    <m/>
    <x v="1"/>
    <s v="Cobol, DB2"/>
    <s v="WB-BPP1"/>
    <s v="Ruben Rodriguez "/>
    <s v="Muawiah Qaimari"/>
    <x v="2"/>
    <s v="Amit Patidar"/>
    <x v="10"/>
    <s v="Nov-23"/>
    <x v="0"/>
    <n v="80"/>
    <m/>
    <m/>
    <m/>
    <m/>
    <m/>
    <m/>
    <m/>
    <m/>
    <m/>
    <m/>
    <m/>
    <m/>
    <m/>
    <m/>
    <m/>
    <m/>
    <m/>
    <n v="30"/>
    <n v="30"/>
    <n v="5"/>
    <n v="5"/>
    <n v="10"/>
    <m/>
    <m/>
    <m/>
    <m/>
    <m/>
    <m/>
  </r>
  <r>
    <s v="Enhancement"/>
    <x v="0"/>
    <n v="1"/>
    <s v="PID 414657 CA PPP Interim Solution"/>
    <s v="CR"/>
    <s v="Yellow - Will deploy in ST Pass2 due to capacity issue"/>
    <x v="1"/>
    <s v="Cobol, DB2"/>
    <s v="WB-BPP1"/>
    <s v="Ruben Rodriguez "/>
    <s v="Muawiah Qaimari"/>
    <x v="2"/>
    <s v="Amit Patidar"/>
    <x v="18"/>
    <s v="Jun-23"/>
    <x v="0"/>
    <n v="120"/>
    <m/>
    <m/>
    <m/>
    <m/>
    <m/>
    <m/>
    <m/>
    <m/>
    <m/>
    <m/>
    <m/>
    <m/>
    <m/>
    <m/>
    <m/>
    <m/>
    <m/>
    <n v="30"/>
    <n v="60"/>
    <n v="30"/>
    <m/>
    <m/>
    <m/>
    <m/>
    <m/>
    <m/>
    <m/>
    <m/>
  </r>
  <r>
    <s v="Enhancement"/>
    <x v="0"/>
    <n v="1"/>
    <s v="PID 414657 CA PPP Interim Solution"/>
    <s v="BDI"/>
    <s v="Yellow - Will deploy in ST Pass2 due to capacity issue"/>
    <x v="1"/>
    <s v="Cobol, DB2"/>
    <s v="WB-BPP1"/>
    <s v="Ruben Rodriguez "/>
    <s v="Muawiah Qaimari"/>
    <x v="2"/>
    <s v="Amit Patidar"/>
    <x v="18"/>
    <s v="Jun-23"/>
    <x v="0"/>
    <n v="120"/>
    <m/>
    <m/>
    <m/>
    <m/>
    <m/>
    <m/>
    <m/>
    <m/>
    <m/>
    <m/>
    <m/>
    <m/>
    <m/>
    <m/>
    <m/>
    <m/>
    <m/>
    <n v="30"/>
    <n v="60"/>
    <n v="30"/>
    <m/>
    <m/>
    <m/>
    <m/>
    <m/>
    <m/>
    <m/>
    <m/>
  </r>
  <r>
    <s v="Enhancement"/>
    <x v="0"/>
    <n v="1"/>
    <s v="PID 414657 CA PPP Interim Solution IIR suppression"/>
    <s v="CR"/>
    <s v="Green - Deployed "/>
    <x v="1"/>
    <s v="Cobol, DB2"/>
    <s v="WB-BPP1"/>
    <s v="Ruben Rodriguez "/>
    <s v="Muawiah Qaimari"/>
    <x v="2"/>
    <s v="Amit Patidar"/>
    <x v="14"/>
    <s v="Apr-23"/>
    <x v="0"/>
    <n v="140"/>
    <m/>
    <m/>
    <m/>
    <m/>
    <m/>
    <m/>
    <m/>
    <m/>
    <m/>
    <m/>
    <m/>
    <m/>
    <m/>
    <m/>
    <m/>
    <m/>
    <m/>
    <n v="60"/>
    <n v="70"/>
    <n v="10"/>
    <m/>
    <m/>
    <m/>
    <m/>
    <m/>
    <m/>
    <m/>
    <m/>
  </r>
  <r>
    <s v="Enhancement"/>
    <x v="0"/>
    <n v="1"/>
    <s v="PID 414657 CA PPP Interim Solution IIR suppression"/>
    <s v="BDI"/>
    <s v="Green - Deployed "/>
    <x v="1"/>
    <s v="Cobol, DB2"/>
    <s v="WB-BPP1"/>
    <s v="Ruben Rodriguez "/>
    <s v="Muawiah Qaimari"/>
    <x v="2"/>
    <s v="Amit Patidar"/>
    <x v="14"/>
    <s v="Apr-23"/>
    <x v="0"/>
    <n v="110"/>
    <m/>
    <m/>
    <m/>
    <m/>
    <m/>
    <m/>
    <m/>
    <m/>
    <m/>
    <m/>
    <m/>
    <m/>
    <m/>
    <m/>
    <m/>
    <m/>
    <m/>
    <n v="40"/>
    <n v="60"/>
    <n v="10"/>
    <m/>
    <m/>
    <m/>
    <m/>
    <m/>
    <m/>
    <m/>
    <m/>
  </r>
  <r>
    <s v="Enhancement"/>
    <x v="0"/>
    <m/>
    <s v="PID 414657- CA PPP Telco biller - interim solution"/>
    <s v="ADJUST"/>
    <s v="On Track"/>
    <x v="1"/>
    <s v="Cobol, DB2"/>
    <s v="JW"/>
    <s v="Ruben Rodriguez "/>
    <s v="Muawiah Qaimari"/>
    <x v="5"/>
    <s v="Tarun Raghuwanshi"/>
    <x v="18"/>
    <m/>
    <x v="0"/>
    <n v="145"/>
    <m/>
    <m/>
    <m/>
    <m/>
    <m/>
    <m/>
    <m/>
    <m/>
    <m/>
    <m/>
    <m/>
    <m/>
    <m/>
    <m/>
    <m/>
    <m/>
    <m/>
    <m/>
    <n v="30"/>
    <n v="40"/>
    <n v="40"/>
    <n v="35"/>
    <m/>
    <m/>
    <m/>
    <m/>
    <m/>
    <m/>
  </r>
  <r>
    <s v="Enhancement"/>
    <x v="0"/>
    <m/>
    <s v="PID 414937 WI NPA 608 NPA Overlay with new NPA 353_x000a_"/>
    <s v="ACIS CBF"/>
    <s v="Targetting for Pass 2 delivery due to amount of work and capacity challenges "/>
    <x v="1"/>
    <s v="Cobol,IMS-DB"/>
    <s v="MW-Billing"/>
    <s v="Ruben Rodriguez "/>
    <s v="Muawiah Qaimari"/>
    <x v="21"/>
    <s v="Tarun Raghuwanshi"/>
    <x v="18"/>
    <s v="Jun-23"/>
    <x v="0"/>
    <n v="144"/>
    <m/>
    <m/>
    <m/>
    <m/>
    <m/>
    <m/>
    <m/>
    <m/>
    <m/>
    <n v="45"/>
    <n v="45"/>
    <n v="45"/>
    <n v="45"/>
    <m/>
    <m/>
    <m/>
    <n v="10"/>
    <n v="30"/>
    <n v="30"/>
    <n v="30"/>
    <n v="30"/>
    <n v="14"/>
    <m/>
    <m/>
    <m/>
    <m/>
    <m/>
    <m/>
  </r>
  <r>
    <s v="Enhancement"/>
    <x v="0"/>
    <m/>
    <s v="PID 414937 WI NPA 608 NPA Overlay with new NPA 353_x000a_"/>
    <s v="ACIS-CI"/>
    <s v="Targetting for Pass 2 delivery due to amount of work and capacity challenges "/>
    <x v="1"/>
    <s v="Cobol,Assembler,IMS-DB,IMS-DC,DB2"/>
    <s v="BRAVO-MF-Rick"/>
    <s v="Ruben Rodriguez "/>
    <s v="Muawiah Qaimari"/>
    <x v="21"/>
    <s v="Tarun Raghuwanshi"/>
    <x v="18"/>
    <s v="Jun-23"/>
    <x v="0"/>
    <n v="30"/>
    <m/>
    <m/>
    <m/>
    <m/>
    <m/>
    <m/>
    <m/>
    <m/>
    <m/>
    <n v="45"/>
    <n v="45"/>
    <n v="45"/>
    <n v="45"/>
    <m/>
    <m/>
    <m/>
    <n v="5"/>
    <n v="5"/>
    <n v="5"/>
    <n v="5"/>
    <n v="5"/>
    <n v="5"/>
    <m/>
    <m/>
    <m/>
    <m/>
    <m/>
    <m/>
  </r>
  <r>
    <s v="Sustenance"/>
    <x v="3"/>
    <n v="19"/>
    <s v="CABS Bill cycle rollover"/>
    <s v="ACCT-Interfaces Billing"/>
    <m/>
    <x v="1"/>
    <s v="Cobol"/>
    <s v="SE-BILLING-USAGE"/>
    <s v="Greg Painter"/>
    <s v="Muawiah Qaimari"/>
    <x v="1"/>
    <s v="Tarun Raghuwanshi"/>
    <x v="14"/>
    <s v="Apr-23"/>
    <x v="0"/>
    <n v="300"/>
    <m/>
    <m/>
    <m/>
    <m/>
    <m/>
    <m/>
    <m/>
    <m/>
    <m/>
    <m/>
    <m/>
    <m/>
    <m/>
    <m/>
    <m/>
    <m/>
    <m/>
    <n v="100"/>
    <n v="100"/>
    <n v="100"/>
    <m/>
    <m/>
    <m/>
    <m/>
    <m/>
    <m/>
    <m/>
    <m/>
  </r>
  <r>
    <s v="Sustenance"/>
    <x v="3"/>
    <n v="1"/>
    <s v="NB06 Job abend"/>
    <s v="AIM"/>
    <m/>
    <x v="1"/>
    <s v="Cobol, DB2"/>
    <s v="JW"/>
    <s v="Ruben Rodriguez "/>
    <s v="Muawiah Qaimari"/>
    <x v="5"/>
    <s v="Tarun Raghuwanshi"/>
    <x v="13"/>
    <s v="Jan-23"/>
    <x v="0"/>
    <n v="150"/>
    <m/>
    <m/>
    <m/>
    <m/>
    <m/>
    <m/>
    <m/>
    <m/>
    <m/>
    <m/>
    <m/>
    <m/>
    <m/>
    <m/>
    <m/>
    <m/>
    <n v="100"/>
    <m/>
    <m/>
    <m/>
    <m/>
    <m/>
    <m/>
    <m/>
    <m/>
    <m/>
    <m/>
    <m/>
  </r>
  <r>
    <s v="Enhancement"/>
    <x v="0"/>
    <m/>
    <s v="PID 414937 WI NPA 608 NPA Overlay with new NPA 353_x000a_"/>
    <s v="ACIS-TREATMENT&amp;CASH UPDAT"/>
    <s v="Targetting for Pass 2 delivery due to amount of work and capacity challenges "/>
    <x v="1"/>
    <s v="Cobol, IMS-DB"/>
    <s v="MW-Billing"/>
    <s v="Ruben Rodriguez "/>
    <s v="Muawiah Qaimari"/>
    <x v="21"/>
    <s v="Tarun Raghuwanshi"/>
    <x v="18"/>
    <s v="Jun-23"/>
    <x v="0"/>
    <n v="112"/>
    <m/>
    <m/>
    <m/>
    <m/>
    <m/>
    <m/>
    <m/>
    <m/>
    <m/>
    <n v="45"/>
    <n v="45"/>
    <n v="45"/>
    <n v="45"/>
    <m/>
    <m/>
    <m/>
    <n v="12"/>
    <n v="20"/>
    <n v="20"/>
    <n v="20"/>
    <n v="20"/>
    <n v="20"/>
    <m/>
    <m/>
    <m/>
    <m/>
    <m/>
    <m/>
  </r>
  <r>
    <s v="Enhancement"/>
    <x v="0"/>
    <n v="1"/>
    <s v="Removal of Cookies based Authentication Method"/>
    <s v="RMW WEB"/>
    <m/>
    <x v="0"/>
    <s v="Java"/>
    <s v="JW"/>
    <s v="Ruben Rodriguez "/>
    <s v="Muawiah Qaimari"/>
    <x v="5"/>
    <s v="Tarun Raghuwanshi"/>
    <x v="8"/>
    <s v="TBD"/>
    <x v="1"/>
    <n v="385"/>
    <m/>
    <m/>
    <m/>
    <m/>
    <m/>
    <m/>
    <m/>
    <m/>
    <m/>
    <m/>
    <m/>
    <m/>
    <m/>
    <m/>
    <m/>
    <m/>
    <m/>
    <m/>
    <m/>
    <m/>
    <m/>
    <m/>
    <m/>
    <m/>
    <m/>
    <m/>
    <m/>
    <m/>
  </r>
  <r>
    <s v="Sustenance"/>
    <x v="1"/>
    <n v="1"/>
    <s v="PBCF Upgrade"/>
    <s v="C/CA"/>
    <m/>
    <x v="1"/>
    <s v="Cobol, DB2"/>
    <s v="JW"/>
    <s v="Ruben Rodriguez "/>
    <s v="Muawiah Qaimari"/>
    <x v="5"/>
    <s v="Tarun Raghuwanshi"/>
    <x v="8"/>
    <s v="TBD"/>
    <x v="1"/>
    <m/>
    <m/>
    <m/>
    <m/>
    <m/>
    <m/>
    <m/>
    <m/>
    <m/>
    <m/>
    <m/>
    <m/>
    <m/>
    <m/>
    <m/>
    <m/>
    <m/>
    <m/>
    <m/>
    <m/>
    <m/>
    <m/>
    <m/>
    <m/>
    <m/>
    <m/>
    <m/>
    <m/>
    <m/>
  </r>
  <r>
    <s v="Sustenance"/>
    <x v="1"/>
    <n v="1"/>
    <s v="PBCF Upgrade"/>
    <s v="VK EARP"/>
    <m/>
    <x v="1"/>
    <s v="Cobol, DB2"/>
    <s v="JW"/>
    <s v="Ruben Rodriguez "/>
    <s v="Muawiah Qaimari"/>
    <x v="5"/>
    <s v="Tarun Raghuwanshi"/>
    <x v="8"/>
    <s v="TBD"/>
    <x v="1"/>
    <m/>
    <m/>
    <m/>
    <m/>
    <m/>
    <m/>
    <m/>
    <m/>
    <m/>
    <m/>
    <m/>
    <m/>
    <m/>
    <m/>
    <m/>
    <m/>
    <m/>
    <m/>
    <m/>
    <m/>
    <m/>
    <m/>
    <m/>
    <m/>
    <m/>
    <m/>
    <m/>
    <m/>
    <m/>
  </r>
  <r>
    <s v="Sustenance"/>
    <x v="1"/>
    <n v="1"/>
    <s v="PBCF Upgrade"/>
    <s v="AIM"/>
    <m/>
    <x v="1"/>
    <s v="Cobol, DB2"/>
    <s v="JW"/>
    <s v="Ruben Rodriguez "/>
    <s v="Muawiah Qaimari"/>
    <x v="5"/>
    <s v="Tarun Raghuwanshi"/>
    <x v="8"/>
    <s v="TBD"/>
    <x v="1"/>
    <m/>
    <m/>
    <m/>
    <m/>
    <m/>
    <m/>
    <m/>
    <m/>
    <m/>
    <m/>
    <m/>
    <m/>
    <m/>
    <m/>
    <m/>
    <m/>
    <m/>
    <m/>
    <m/>
    <m/>
    <m/>
    <m/>
    <m/>
    <m/>
    <m/>
    <m/>
    <m/>
    <m/>
    <m/>
  </r>
  <r>
    <s v="Sustenance"/>
    <x v="1"/>
    <n v="1"/>
    <s v="PBCF Upgrade"/>
    <s v="RAP"/>
    <m/>
    <x v="1"/>
    <s v="Cobol, DB2"/>
    <s v="JW"/>
    <s v="Ruben Rodriguez "/>
    <s v="Muawiah Qaimari"/>
    <x v="5"/>
    <s v="Tarun Raghuwanshi"/>
    <x v="8"/>
    <s v="TBD"/>
    <x v="1"/>
    <m/>
    <m/>
    <m/>
    <m/>
    <m/>
    <m/>
    <m/>
    <m/>
    <m/>
    <m/>
    <m/>
    <m/>
    <m/>
    <m/>
    <m/>
    <m/>
    <m/>
    <m/>
    <m/>
    <m/>
    <m/>
    <m/>
    <m/>
    <m/>
    <m/>
    <m/>
    <m/>
    <m/>
    <m/>
  </r>
  <r>
    <s v="Enhancement"/>
    <x v="0"/>
    <n v="1"/>
    <s v="Venmo as a new Pay Method"/>
    <s v="AIM"/>
    <m/>
    <x v="1"/>
    <s v="Cobol, DB2"/>
    <s v="JW"/>
    <s v="Ruben Rodriguez "/>
    <s v="Muawiah Qaimari"/>
    <x v="5"/>
    <s v="Tarun Raghuwanshi"/>
    <x v="8"/>
    <s v="TBD"/>
    <x v="1"/>
    <n v="140"/>
    <m/>
    <m/>
    <m/>
    <m/>
    <m/>
    <m/>
    <m/>
    <m/>
    <m/>
    <m/>
    <m/>
    <m/>
    <m/>
    <m/>
    <m/>
    <m/>
    <m/>
    <m/>
    <m/>
    <m/>
    <m/>
    <m/>
    <m/>
    <m/>
    <m/>
    <m/>
    <m/>
    <m/>
  </r>
  <r>
    <s v="Sustenance"/>
    <x v="1"/>
    <n v="1"/>
    <s v="ARG MCI and ARG PBD retirement effort "/>
    <s v="ADJUST"/>
    <s v="On Track"/>
    <x v="1"/>
    <s v="Cobol, DB2"/>
    <s v="JW"/>
    <s v="Ruben Rodriguez "/>
    <s v="Muawiah Qaimari"/>
    <x v="5"/>
    <s v="Tarun Raghuwanshi"/>
    <x v="10"/>
    <s v="Nov-23"/>
    <x v="0"/>
    <n v="155"/>
    <m/>
    <m/>
    <m/>
    <m/>
    <m/>
    <m/>
    <m/>
    <m/>
    <m/>
    <m/>
    <m/>
    <m/>
    <m/>
    <m/>
    <m/>
    <m/>
    <m/>
    <m/>
    <n v="20"/>
    <n v="30"/>
    <n v="20"/>
    <n v="30"/>
    <n v="20"/>
    <n v="10"/>
    <n v="20"/>
    <n v="5"/>
    <m/>
    <m/>
  </r>
  <r>
    <s v="Sustenance"/>
    <x v="1"/>
    <n v="1"/>
    <s v="ARG MCI and ARG PBD retirement effort "/>
    <s v="RAP"/>
    <s v="On Track"/>
    <x v="1"/>
    <s v="Cobol, DB2"/>
    <s v="JW"/>
    <s v="Ruben Rodriguez "/>
    <s v="Muawiah Qaimari"/>
    <x v="5"/>
    <s v="Tarun Raghuwanshi"/>
    <x v="10"/>
    <s v="Nov-23"/>
    <x v="0"/>
    <n v="175"/>
    <m/>
    <m/>
    <m/>
    <m/>
    <m/>
    <m/>
    <m/>
    <m/>
    <m/>
    <m/>
    <m/>
    <m/>
    <m/>
    <m/>
    <m/>
    <m/>
    <m/>
    <m/>
    <n v="20"/>
    <n v="30"/>
    <n v="20"/>
    <n v="20"/>
    <n v="30"/>
    <n v="20"/>
    <n v="20"/>
    <n v="15"/>
    <m/>
    <m/>
  </r>
  <r>
    <s v="Sustenance"/>
    <x v="1"/>
    <n v="1"/>
    <s v="ARG MCI and ARG PBD retirement effort "/>
    <s v="AIM"/>
    <s v="On Track"/>
    <x v="1"/>
    <s v="Cobol, DB2"/>
    <s v="JW"/>
    <s v="Ruben Rodriguez "/>
    <s v="Muawiah Qaimari"/>
    <x v="5"/>
    <s v="Tarun Raghuwanshi"/>
    <x v="10"/>
    <s v="Nov-23"/>
    <x v="0"/>
    <n v="85"/>
    <m/>
    <m/>
    <m/>
    <m/>
    <m/>
    <m/>
    <m/>
    <m/>
    <m/>
    <m/>
    <m/>
    <m/>
    <m/>
    <m/>
    <m/>
    <m/>
    <m/>
    <m/>
    <n v="10"/>
    <n v="10"/>
    <n v="20"/>
    <n v="10"/>
    <n v="10"/>
    <n v="10"/>
    <n v="10"/>
    <n v="5"/>
    <m/>
    <m/>
  </r>
  <r>
    <s v="Sustenance"/>
    <x v="1"/>
    <n v="1"/>
    <s v="ARG MCI and ARG PBD retirement effort "/>
    <s v="PR"/>
    <s v="On Track"/>
    <x v="1"/>
    <s v="Cobol, DB2"/>
    <s v="JW"/>
    <s v="Ruben Rodriguez "/>
    <s v="Muawiah Qaimari"/>
    <x v="5"/>
    <s v="Tarun Raghuwanshi"/>
    <x v="10"/>
    <s v="Nov-23"/>
    <x v="0"/>
    <n v="160"/>
    <m/>
    <m/>
    <m/>
    <m/>
    <m/>
    <m/>
    <m/>
    <m/>
    <m/>
    <m/>
    <m/>
    <m/>
    <m/>
    <m/>
    <m/>
    <m/>
    <m/>
    <m/>
    <n v="20"/>
    <n v="30"/>
    <n v="20"/>
    <n v="30"/>
    <n v="20"/>
    <n v="10"/>
    <n v="20"/>
    <n v="10"/>
    <m/>
    <m/>
  </r>
  <r>
    <s v="Sustenance"/>
    <x v="1"/>
    <n v="1"/>
    <s v="ARG MCI and ARG PBD retirement effort "/>
    <s v="C/CA"/>
    <s v="On Track"/>
    <x v="1"/>
    <s v="Cobol, DB2"/>
    <s v="JW"/>
    <s v="Ruben Rodriguez "/>
    <s v="Muawiah Qaimari"/>
    <x v="5"/>
    <s v="Tarun Raghuwanshi"/>
    <x v="10"/>
    <s v="Nov-23"/>
    <x v="0"/>
    <n v="85"/>
    <m/>
    <m/>
    <m/>
    <m/>
    <m/>
    <m/>
    <m/>
    <m/>
    <m/>
    <m/>
    <m/>
    <m/>
    <m/>
    <m/>
    <m/>
    <m/>
    <m/>
    <m/>
    <n v="10"/>
    <n v="10"/>
    <n v="20"/>
    <n v="10"/>
    <n v="10"/>
    <n v="10"/>
    <n v="10"/>
    <n v="5"/>
    <m/>
    <m/>
  </r>
  <r>
    <s v="Sustenance"/>
    <x v="3"/>
    <n v="1"/>
    <s v="2007424-JHFTP JOB fix"/>
    <s v="UPSE-SWBT/PB"/>
    <s v="Completed "/>
    <x v="0"/>
    <s v="Proc C"/>
    <s v="JW"/>
    <s v="Ruben Rodriguez "/>
    <s v="Muawiah Qaimari"/>
    <x v="5"/>
    <s v="Tarun Raghuwanshi"/>
    <x v="2"/>
    <s v="Feb-23"/>
    <x v="0"/>
    <n v="150"/>
    <m/>
    <m/>
    <m/>
    <m/>
    <m/>
    <m/>
    <m/>
    <m/>
    <m/>
    <m/>
    <m/>
    <m/>
    <m/>
    <m/>
    <m/>
    <m/>
    <n v="75"/>
    <n v="75"/>
    <m/>
    <m/>
    <m/>
    <m/>
    <m/>
    <m/>
    <m/>
    <m/>
    <m/>
    <m/>
  </r>
  <r>
    <s v="Enhancement"/>
    <x v="0"/>
    <n v="1"/>
    <s v="OOM677 -- SCO file in West region (CA &amp; NV)"/>
    <s v="Data Services"/>
    <m/>
    <x v="1"/>
    <s v="Cobol, DB2"/>
    <s v="West Usage"/>
    <s v="Ruben Rodriguez "/>
    <s v="Muawiah Qaimari"/>
    <x v="7"/>
    <s v="Daljeet Arora"/>
    <x v="8"/>
    <s v="TBD"/>
    <x v="1"/>
    <n v="280"/>
    <m/>
    <m/>
    <m/>
    <m/>
    <m/>
    <m/>
    <m/>
    <m/>
    <m/>
    <m/>
    <m/>
    <m/>
    <m/>
    <m/>
    <m/>
    <m/>
    <m/>
    <m/>
    <m/>
    <m/>
    <m/>
    <m/>
    <m/>
    <m/>
    <m/>
    <m/>
    <m/>
    <m/>
  </r>
  <r>
    <s v="Sustenance"/>
    <x v="1"/>
    <n v="1"/>
    <s v="SMB-2021592 -- To change MC Application fuctionality to handle empty  correction detail File received from UPS-EMS Application"/>
    <s v="MC"/>
    <m/>
    <x v="1"/>
    <s v="Cobol, DB2"/>
    <s v="West Usage"/>
    <s v="Ruben Rodriguez "/>
    <s v="Muawiah Qaimari"/>
    <x v="7"/>
    <s v="Daljeet Arora"/>
    <x v="2"/>
    <s v="Feb-23"/>
    <x v="0"/>
    <n v="96"/>
    <m/>
    <m/>
    <m/>
    <m/>
    <m/>
    <m/>
    <m/>
    <m/>
    <m/>
    <m/>
    <m/>
    <m/>
    <m/>
    <m/>
    <m/>
    <m/>
    <n v="20"/>
    <n v="30"/>
    <m/>
    <m/>
    <m/>
    <m/>
    <m/>
    <m/>
    <m/>
    <m/>
    <m/>
    <m/>
  </r>
  <r>
    <s v="Enhancement"/>
    <x v="0"/>
    <m/>
    <s v="PID 414937 WI NPA 608 NPA Overlay with new NPA 353_x000a_"/>
    <s v="ACIS-Usage Arrangement"/>
    <s v="Targetting for Pass 2 delivery due to amount of work and capacity challenges "/>
    <x v="1"/>
    <s v="Cobol, IMS-DB"/>
    <s v="MW-Billing"/>
    <s v="Ruben Rodriguez "/>
    <s v="Muawiah Qaimari"/>
    <x v="21"/>
    <s v="Tarun Raghuwanshi"/>
    <x v="18"/>
    <s v="Jun-23"/>
    <x v="0"/>
    <n v="128"/>
    <m/>
    <m/>
    <m/>
    <m/>
    <m/>
    <m/>
    <m/>
    <m/>
    <m/>
    <n v="45"/>
    <n v="45"/>
    <n v="45"/>
    <n v="45"/>
    <m/>
    <m/>
    <m/>
    <n v="8"/>
    <n v="25"/>
    <n v="25"/>
    <n v="25"/>
    <n v="25"/>
    <n v="20"/>
    <m/>
    <m/>
    <m/>
    <m/>
    <m/>
    <m/>
  </r>
  <r>
    <s v="Enhancement"/>
    <x v="0"/>
    <m/>
    <s v="PID 506832 WI 920 NPA Overlay with new NPA 274"/>
    <s v="ACIS CBF"/>
    <s v="As CAMS is still analysing the impact, ACIS cannot commit on any delivery dates before that. "/>
    <x v="1"/>
    <s v="Cobol"/>
    <s v="MW-Billing"/>
    <s v="Ruben Rodriguez "/>
    <s v="Muawiah Qaimari"/>
    <x v="21"/>
    <s v="Tarun Raghuwanshi"/>
    <x v="18"/>
    <m/>
    <x v="0"/>
    <n v="144"/>
    <m/>
    <m/>
    <m/>
    <m/>
    <m/>
    <m/>
    <m/>
    <m/>
    <m/>
    <m/>
    <m/>
    <m/>
    <m/>
    <m/>
    <m/>
    <m/>
    <m/>
    <n v="10"/>
    <n v="60"/>
    <n v="30"/>
    <n v="30"/>
    <n v="14"/>
    <m/>
    <m/>
    <m/>
    <m/>
    <m/>
    <m/>
  </r>
  <r>
    <s v="Enhancement"/>
    <x v="0"/>
    <m/>
    <s v="PID 506832 WI 920 NPA Overlay with new NPA 274"/>
    <s v="ACIS-TREATMENT&amp;CASH UPDAT"/>
    <s v="As CAMS is still analysing the impact, ACIS cannot commit on any delivery dates before that. "/>
    <x v="1"/>
    <s v="Cobol"/>
    <s v="MW-Billing"/>
    <s v="Ruben Rodriguez "/>
    <s v="Muawiah Qaimari"/>
    <x v="21"/>
    <s v="Tarun Raghuwanshi"/>
    <x v="18"/>
    <m/>
    <x v="0"/>
    <n v="126"/>
    <m/>
    <m/>
    <m/>
    <m/>
    <m/>
    <m/>
    <m/>
    <m/>
    <m/>
    <m/>
    <m/>
    <m/>
    <m/>
    <m/>
    <m/>
    <m/>
    <m/>
    <n v="10"/>
    <n v="40"/>
    <n v="30"/>
    <n v="30"/>
    <n v="16"/>
    <m/>
    <m/>
    <m/>
    <m/>
    <m/>
    <m/>
  </r>
  <r>
    <s v="Enhancement"/>
    <x v="0"/>
    <n v="1"/>
    <s v="OOM674: Venmo as a new Pay Method"/>
    <s v="CLYDE"/>
    <m/>
    <x v="1"/>
    <s v="Cobol, IMS-DB"/>
    <s v="MW Usage"/>
    <s v="Ruben Rodriguez "/>
    <s v="Muawiah Qaimari"/>
    <x v="7"/>
    <s v="Daljeet Arora"/>
    <x v="8"/>
    <s v="TBD"/>
    <x v="1"/>
    <n v="345"/>
    <m/>
    <m/>
    <m/>
    <m/>
    <m/>
    <m/>
    <m/>
    <m/>
    <m/>
    <m/>
    <m/>
    <m/>
    <m/>
    <m/>
    <m/>
    <m/>
    <m/>
    <m/>
    <m/>
    <m/>
    <m/>
    <m/>
    <m/>
    <m/>
    <m/>
    <m/>
    <m/>
    <m/>
  </r>
  <r>
    <s v="Enhancement"/>
    <x v="0"/>
    <m/>
    <s v="PID 506832 WI 920 NPA Overlay with new NPA 274"/>
    <s v="ACIS-Usage Arrangement"/>
    <s v="As CAMS is still analysing the impact, ACIS cannot commit on any delivery dates before that. "/>
    <x v="1"/>
    <s v="Cobol"/>
    <s v="MW-Billing"/>
    <s v="Ruben Rodriguez "/>
    <s v="Muawiah Qaimari"/>
    <x v="21"/>
    <s v="Tarun Raghuwanshi"/>
    <x v="18"/>
    <m/>
    <x v="0"/>
    <n v="140"/>
    <m/>
    <m/>
    <m/>
    <m/>
    <m/>
    <m/>
    <m/>
    <m/>
    <m/>
    <m/>
    <m/>
    <m/>
    <m/>
    <m/>
    <m/>
    <m/>
    <m/>
    <n v="10"/>
    <n v="60"/>
    <n v="30"/>
    <n v="30"/>
    <n v="10"/>
    <m/>
    <m/>
    <m/>
    <m/>
    <m/>
    <m/>
  </r>
  <r>
    <s v="Sustenance"/>
    <x v="3"/>
    <n v="4"/>
    <s v="MWR# 2015387 - CA983 cloning issue"/>
    <s v="BOSS-SW"/>
    <m/>
    <x v="1"/>
    <s v="Cobol, IMS-DB, IMS-DC"/>
    <s v="BOSS-SW-ABOM"/>
    <s v="James Radtke"/>
    <s v="Christine Moretti"/>
    <x v="3"/>
    <s v="Daljeet Arora"/>
    <x v="13"/>
    <s v="Jan-23"/>
    <x v="0"/>
    <n v="100"/>
    <m/>
    <m/>
    <m/>
    <m/>
    <m/>
    <m/>
    <m/>
    <m/>
    <m/>
    <m/>
    <m/>
    <m/>
    <m/>
    <m/>
    <m/>
    <m/>
    <n v="100"/>
    <m/>
    <m/>
    <m/>
    <m/>
    <m/>
    <m/>
    <m/>
    <m/>
    <m/>
    <m/>
    <m/>
  </r>
  <r>
    <s v="Sustenance"/>
    <x v="3"/>
    <n v="4"/>
    <s v="MWR# TBD - CIM CPNI proxy test connection issue"/>
    <s v="BOSS-SW"/>
    <m/>
    <x v="1"/>
    <s v="Cobol, IMS-DB, IMS-DC"/>
    <s v="BOSS-SW-ABOM"/>
    <s v="James Radtke"/>
    <s v="Christine Moretti"/>
    <x v="3"/>
    <s v="Daljeet Arora"/>
    <x v="18"/>
    <s v="Jun-23"/>
    <x v="0"/>
    <n v="120"/>
    <m/>
    <m/>
    <m/>
    <m/>
    <m/>
    <m/>
    <m/>
    <m/>
    <m/>
    <m/>
    <m/>
    <m/>
    <m/>
    <m/>
    <m/>
    <m/>
    <m/>
    <m/>
    <m/>
    <m/>
    <n v="30"/>
    <n v="30"/>
    <n v="30"/>
    <n v="30"/>
    <m/>
    <m/>
    <m/>
    <m/>
  </r>
  <r>
    <s v="Enhancement"/>
    <x v="0"/>
    <m/>
    <s v="PID 506832 WI 920 NPA Overlay with new NPA 274"/>
    <s v="ACIS-CI"/>
    <s v="As CAMS is still analysing the impact, ACIS cannot commit on any delivery dates before that. "/>
    <x v="1"/>
    <s v="Cobol"/>
    <s v="MW-Billing"/>
    <s v="Ruben Rodriguez "/>
    <s v="Muawiah Qaimari"/>
    <x v="21"/>
    <s v="Tarun Raghuwanshi"/>
    <x v="18"/>
    <m/>
    <x v="0"/>
    <n v="30"/>
    <m/>
    <m/>
    <m/>
    <m/>
    <m/>
    <m/>
    <m/>
    <m/>
    <m/>
    <m/>
    <m/>
    <m/>
    <m/>
    <m/>
    <m/>
    <m/>
    <m/>
    <m/>
    <n v="10"/>
    <n v="10"/>
    <n v="5"/>
    <n v="5"/>
    <m/>
    <m/>
    <m/>
    <m/>
    <m/>
    <m/>
  </r>
  <r>
    <s v="Sustenance"/>
    <x v="3"/>
    <m/>
    <s v="ST2 env issue needs to be researched"/>
    <s v="EASE - SW"/>
    <s v="Yellow:_x000a_Multiple approaches tried to resolve this issue. Appears to be rolebase specific. Dev team tried all approaches and is constantly working with ST and support team to debug the issue."/>
    <x v="1"/>
    <s v="Tandem, Powerbuilder"/>
    <s v="Tandem"/>
    <s v="James Radtke"/>
    <s v="Christine Moretti"/>
    <x v="3"/>
    <s v="Daljeet Arora"/>
    <x v="8"/>
    <s v="TBD"/>
    <x v="1"/>
    <m/>
    <m/>
    <m/>
    <m/>
    <m/>
    <m/>
    <m/>
    <m/>
    <m/>
    <m/>
    <m/>
    <m/>
    <m/>
    <m/>
    <m/>
    <m/>
    <m/>
    <m/>
    <m/>
    <m/>
    <m/>
    <m/>
    <m/>
    <m/>
    <m/>
    <m/>
    <m/>
    <m/>
    <m/>
  </r>
  <r>
    <s v="Enhancement"/>
    <x v="0"/>
    <m/>
    <s v="Labmachine issue – Miles is working with a Service desk "/>
    <s v="EASE - SW"/>
    <s v="Yellow - Philips from Onshore is working on it."/>
    <x v="1"/>
    <s v="Tandem, Powerbuilder"/>
    <s v="Tandem"/>
    <s v="James Radtke"/>
    <s v="Christine Moretti"/>
    <x v="3"/>
    <s v="Daljeet Arora"/>
    <x v="8"/>
    <s v="TBD"/>
    <x v="1"/>
    <m/>
    <m/>
    <m/>
    <m/>
    <m/>
    <m/>
    <m/>
    <m/>
    <m/>
    <m/>
    <m/>
    <m/>
    <m/>
    <m/>
    <m/>
    <m/>
    <m/>
    <m/>
    <m/>
    <m/>
    <m/>
    <m/>
    <m/>
    <m/>
    <m/>
    <m/>
    <m/>
    <m/>
    <m/>
  </r>
  <r>
    <s v="Enhancement"/>
    <x v="0"/>
    <n v="4"/>
    <s v="PID# 413008 - West E911 Data Reporting (ADR)_x000a_Note: Not Committing this project as it cannot be worked upon due to capacity crunch"/>
    <s v="ADR"/>
    <s v="Green - Dev in Progress"/>
    <x v="1"/>
    <s v="Cobol, DB2"/>
    <s v="SW-CRIS"/>
    <s v="Ruben Rodriguez "/>
    <s v="Muawiah Qaimari"/>
    <x v="3"/>
    <s v="Daljeet Arora"/>
    <x v="18"/>
    <s v="Jun-23"/>
    <x v="0"/>
    <n v="660"/>
    <m/>
    <m/>
    <m/>
    <m/>
    <m/>
    <m/>
    <m/>
    <m/>
    <m/>
    <m/>
    <m/>
    <m/>
    <m/>
    <m/>
    <m/>
    <n v="50"/>
    <n v="150"/>
    <n v="150"/>
    <n v="100"/>
    <n v="100"/>
    <n v="60"/>
    <n v="50"/>
    <m/>
    <m/>
    <m/>
    <m/>
    <m/>
    <m/>
  </r>
  <r>
    <s v="Enhancement"/>
    <x v="0"/>
    <m/>
    <s v="Jackson DCC Move - Interface Apps"/>
    <s v="EASE - West"/>
    <s v="Green - YTS"/>
    <x v="1"/>
    <s v="Tandem, Powerbuilder"/>
    <s v="Tandem"/>
    <s v="James Radtke"/>
    <s v="Christine Moretti"/>
    <x v="3"/>
    <s v="Daljeet Arora"/>
    <x v="21"/>
    <s v="Feb-24"/>
    <x v="1"/>
    <n v="750"/>
    <m/>
    <m/>
    <m/>
    <m/>
    <m/>
    <m/>
    <m/>
    <m/>
    <m/>
    <m/>
    <m/>
    <m/>
    <m/>
    <m/>
    <m/>
    <m/>
    <m/>
    <m/>
    <m/>
    <m/>
    <m/>
    <m/>
    <m/>
    <m/>
    <m/>
    <m/>
    <m/>
    <m/>
  </r>
  <r>
    <s v="Enhancement"/>
    <x v="0"/>
    <m/>
    <s v="CPE/400 Retirement"/>
    <s v="CPE/400"/>
    <s v="Green : PSD created. Onshore working with SORD "/>
    <x v="1"/>
    <s v="AS400"/>
    <s v="BOSS-SW-ABOM"/>
    <s v="James Radtke"/>
    <s v="Christine Moretti"/>
    <x v="3"/>
    <s v="Daljeet Arora"/>
    <x v="8"/>
    <s v="TBD"/>
    <x v="1"/>
    <m/>
    <m/>
    <m/>
    <m/>
    <m/>
    <m/>
    <m/>
    <m/>
    <m/>
    <m/>
    <m/>
    <m/>
    <m/>
    <m/>
    <m/>
    <m/>
    <m/>
    <m/>
    <m/>
    <m/>
    <m/>
    <m/>
    <m/>
    <m/>
    <m/>
    <m/>
    <m/>
    <m/>
    <m/>
  </r>
  <r>
    <s v="Enhancement"/>
    <x v="0"/>
    <m/>
    <s v="509158, 418146, EOSL - Replace Vicuna DataGate - EASE-SW_x000a__x000a_Note: Contingent of EASE Launcher retirement. If retirement happens prior to this project, there is no need for this project"/>
    <s v="EASE - SW"/>
    <s v="Yellow: _x000a_Post 1st week of May - Kunal (Primary Ease resource) is leaving org_x000a_Post 1st week of June - Abhishek (Tandem Expert) is leaving org"/>
    <x v="1"/>
    <s v="Tandem, Powerbuilder"/>
    <s v="Tandem"/>
    <s v="James Radtke"/>
    <s v="Christine Moretti"/>
    <x v="3"/>
    <s v="Daljeet Arora"/>
    <x v="14"/>
    <s v="Apr-23"/>
    <x v="1"/>
    <n v="1000"/>
    <m/>
    <m/>
    <m/>
    <m/>
    <m/>
    <m/>
    <m/>
    <m/>
    <m/>
    <m/>
    <m/>
    <m/>
    <m/>
    <m/>
    <m/>
    <m/>
    <m/>
    <m/>
    <m/>
    <m/>
    <m/>
    <m/>
    <m/>
    <m/>
    <m/>
    <m/>
    <m/>
    <m/>
  </r>
  <r>
    <s v="Enhancement"/>
    <x v="0"/>
    <m/>
    <s v="509158, 418146, EOSL - Replace Vicuna DataGate - EASE-West_x000a__x000a_Note: Contingent of EASE Launcher retirement. If retirement happens prior to this project, there is no need for this project"/>
    <s v="EASE - West"/>
    <s v="Yellow: _x000a_Post 1st week of May - Kunal (Primary Ease resource) is leaving org_x000a_Post 1st week of June - Abhishek (Tandem Expert) is leaving org"/>
    <x v="1"/>
    <s v="Tandem, Powerbuilder"/>
    <s v="Tandem"/>
    <s v="James Radtke"/>
    <s v="Christine Moretti"/>
    <x v="3"/>
    <s v="Daljeet Arora"/>
    <x v="14"/>
    <s v="Apr-23"/>
    <x v="1"/>
    <n v="1000"/>
    <m/>
    <m/>
    <m/>
    <m/>
    <m/>
    <m/>
    <m/>
    <m/>
    <m/>
    <m/>
    <m/>
    <m/>
    <m/>
    <m/>
    <m/>
    <m/>
    <m/>
    <m/>
    <m/>
    <m/>
    <m/>
    <m/>
    <m/>
    <m/>
    <m/>
    <m/>
    <m/>
    <m/>
  </r>
  <r>
    <s v="Enhancement"/>
    <x v="0"/>
    <n v="4"/>
    <s v="PID# 413008 - West E911 Data Reporting (FSP)_x000a_Note: Not Committing this project as it cannot be worked upon due to capacity crunch"/>
    <s v="FSP"/>
    <s v="Green - Dev in Progress"/>
    <x v="1"/>
    <s v="Cobol, DB2"/>
    <s v="SW-CRIS"/>
    <s v="Ruben Rodriguez "/>
    <s v="Muawiah Qaimari"/>
    <x v="3"/>
    <s v="Daljeet Arora"/>
    <x v="18"/>
    <s v="Jun-23"/>
    <x v="0"/>
    <n v="395"/>
    <m/>
    <m/>
    <m/>
    <m/>
    <m/>
    <m/>
    <m/>
    <m/>
    <m/>
    <m/>
    <m/>
    <m/>
    <m/>
    <m/>
    <m/>
    <n v="50"/>
    <n v="75"/>
    <n v="75"/>
    <n v="75"/>
    <n v="75"/>
    <n v="75"/>
    <n v="20"/>
    <m/>
    <m/>
    <m/>
    <m/>
    <m/>
    <m/>
  </r>
  <r>
    <s v="Enhancement"/>
    <x v="0"/>
    <m/>
    <s v="PID#405686 - CFM DataStage upgrade connectivity testing"/>
    <s v="RRS"/>
    <s v="On Track"/>
    <x v="1"/>
    <s v="Cobol, DB2"/>
    <s v="CARE-MF"/>
    <s v="James Koernig"/>
    <s v="Christine Moretti"/>
    <x v="0"/>
    <s v="Amit Patidar"/>
    <x v="18"/>
    <s v="Jun-23"/>
    <x v="0"/>
    <n v="60"/>
    <m/>
    <m/>
    <m/>
    <m/>
    <m/>
    <m/>
    <m/>
    <m/>
    <m/>
    <m/>
    <m/>
    <m/>
    <m/>
    <m/>
    <m/>
    <m/>
    <m/>
    <n v="10"/>
    <n v="10"/>
    <n v="20"/>
    <n v="10"/>
    <n v="10"/>
    <m/>
    <m/>
    <m/>
    <m/>
    <m/>
    <m/>
  </r>
  <r>
    <s v="Sustenance"/>
    <x v="1"/>
    <m/>
    <s v="MQ Upgrade"/>
    <s v="EASE - SW"/>
    <s v="Red:_x000a_MQ upgrade exercise tried already which didn't go through successfully. _x000a_Extensive co-ordination/involvement of Dev, MQ support team required for this upgrade. _x000a_Once this exercise resumes, rest of the deliverables go on hold due to unavailability of working environment._x000a_If it goes beyond May, we may face resource challenge as well."/>
    <x v="1"/>
    <s v="Tandem, Powerbuilder"/>
    <s v="Tandem"/>
    <s v="James Radtke"/>
    <s v="Christine Moretti"/>
    <x v="3"/>
    <s v="Daljeet Arora"/>
    <x v="20"/>
    <s v="Aug-23"/>
    <x v="0"/>
    <n v="100"/>
    <m/>
    <m/>
    <m/>
    <m/>
    <m/>
    <m/>
    <m/>
    <m/>
    <m/>
    <m/>
    <m/>
    <m/>
    <m/>
    <m/>
    <m/>
    <m/>
    <n v="50"/>
    <n v="50"/>
    <m/>
    <m/>
    <m/>
    <m/>
    <m/>
    <m/>
    <m/>
    <m/>
    <m/>
    <m/>
  </r>
  <r>
    <s v="Sustenance"/>
    <x v="2"/>
    <n v="5"/>
    <s v="TL-Mgmt's"/>
    <s v="BPM RD"/>
    <s v="Green"/>
    <x v="0"/>
    <s v="RD"/>
    <s v="BPM RD"/>
    <s v="Angie Farazier"/>
    <s v="Jonie Greenwood"/>
    <x v="10"/>
    <s v="Dinesh Bansal (Gurgaon)"/>
    <x v="0"/>
    <s v="Ongoing"/>
    <x v="0"/>
    <n v="126"/>
    <m/>
    <m/>
    <m/>
    <m/>
    <m/>
    <m/>
    <m/>
    <m/>
    <m/>
    <m/>
    <n v="60"/>
    <n v="60"/>
    <n v="60"/>
    <n v="60"/>
    <n v="60"/>
    <n v="88"/>
    <n v="88"/>
    <n v="88"/>
    <n v="88"/>
    <n v="88"/>
    <n v="88"/>
    <n v="88"/>
    <n v="88"/>
    <n v="88"/>
    <n v="88"/>
    <m/>
    <m/>
    <m/>
  </r>
  <r>
    <s v="Sustenance"/>
    <x v="9"/>
    <n v="1"/>
    <s v="MWR 2006340 : Description: MWR for certificate renewal for ‘cash.web.att.com’ &amp; ‘cash.dev.att.com’"/>
    <s v="CASHWeb"/>
    <m/>
    <x v="0"/>
    <s v="Java"/>
    <s v="Freedom Java Apps"/>
    <s v="Greg Painter"/>
    <s v="Muawiah Qaimari"/>
    <x v="11"/>
    <s v="Himanshu Mathur"/>
    <x v="5"/>
    <s v="Nov-22"/>
    <x v="0"/>
    <n v="30"/>
    <m/>
    <m/>
    <m/>
    <m/>
    <m/>
    <m/>
    <m/>
    <m/>
    <m/>
    <m/>
    <m/>
    <m/>
    <m/>
    <m/>
    <n v="30"/>
    <m/>
    <m/>
    <m/>
    <m/>
    <m/>
    <m/>
    <m/>
    <m/>
    <m/>
    <m/>
    <m/>
    <m/>
    <m/>
  </r>
  <r>
    <s v="Sustenance"/>
    <x v="3"/>
    <n v="1"/>
    <s v="MWR 2006340 : Description: CMRS: MWR : 2009550 - Golden-Image-Upgrade"/>
    <s v="CMRS"/>
    <m/>
    <x v="0"/>
    <s v="Java"/>
    <s v="Freedom Java Apps"/>
    <s v="Greg Painter"/>
    <s v="Muawiah Qaimari"/>
    <x v="11"/>
    <s v="Himanshu Mathur"/>
    <x v="5"/>
    <s v="Nov-22"/>
    <x v="0"/>
    <n v="50"/>
    <m/>
    <m/>
    <m/>
    <m/>
    <m/>
    <m/>
    <m/>
    <m/>
    <m/>
    <m/>
    <m/>
    <m/>
    <m/>
    <m/>
    <m/>
    <m/>
    <m/>
    <m/>
    <m/>
    <m/>
    <m/>
    <m/>
    <m/>
    <m/>
    <m/>
    <m/>
    <m/>
    <m/>
  </r>
  <r>
    <s v="Sustenance"/>
    <x v="3"/>
    <n v="1"/>
    <s v="MWR 2006340 : Description: Remove TWS/Tivoli from a3162183.al.bst.bls.com LECSIS server"/>
    <s v="LECSIS"/>
    <m/>
    <x v="0"/>
    <s v="SmallTalk, Gemstone"/>
    <s v="Freedom Java Apps"/>
    <s v="Greg Painter"/>
    <s v="Muawiah Qaimari"/>
    <x v="11"/>
    <s v="Himanshu Mathur"/>
    <x v="5"/>
    <s v="Nov-22"/>
    <x v="0"/>
    <n v="50"/>
    <m/>
    <m/>
    <m/>
    <m/>
    <m/>
    <m/>
    <m/>
    <m/>
    <m/>
    <m/>
    <m/>
    <m/>
    <m/>
    <m/>
    <n v="50"/>
    <m/>
    <m/>
    <m/>
    <m/>
    <m/>
    <m/>
    <m/>
    <m/>
    <m/>
    <m/>
    <m/>
    <m/>
    <m/>
  </r>
  <r>
    <s v="Sustenance"/>
    <x v="9"/>
    <n v="1"/>
    <s v="MWR 2006340 : Description: VDD Connect Direct Certificate Renewals"/>
    <s v="VDD"/>
    <m/>
    <x v="0"/>
    <s v="C, C++"/>
    <s v="Freedom CPP Apps"/>
    <s v="Greg Painter"/>
    <s v="Muawiah Qaimari"/>
    <x v="11"/>
    <s v="Himanshu Mathur"/>
    <x v="1"/>
    <s v="Dec-22"/>
    <x v="0"/>
    <n v="50"/>
    <m/>
    <m/>
    <m/>
    <m/>
    <m/>
    <m/>
    <m/>
    <m/>
    <m/>
    <m/>
    <m/>
    <m/>
    <m/>
    <m/>
    <m/>
    <n v="50"/>
    <m/>
    <m/>
    <m/>
    <m/>
    <m/>
    <m/>
    <m/>
    <m/>
    <m/>
    <m/>
    <m/>
    <m/>
  </r>
  <r>
    <s v="Sustenance"/>
    <x v="3"/>
    <n v="1"/>
    <s v="MWR 2006340 : Description: CASH(15860): Golden Image Upgrade and Checksum Log Personal Access token renewal"/>
    <s v="CASHWeb"/>
    <m/>
    <x v="0"/>
    <s v="Java"/>
    <s v="Freedom Java Apps"/>
    <s v="Greg Painter"/>
    <s v="Muawiah Qaimari"/>
    <x v="11"/>
    <s v="Himanshu Mathur"/>
    <x v="1"/>
    <s v="Dec-22"/>
    <x v="0"/>
    <n v="50"/>
    <m/>
    <m/>
    <m/>
    <m/>
    <m/>
    <m/>
    <m/>
    <m/>
    <m/>
    <m/>
    <m/>
    <m/>
    <m/>
    <m/>
    <m/>
    <m/>
    <m/>
    <m/>
    <m/>
    <m/>
    <m/>
    <m/>
    <m/>
    <m/>
    <m/>
    <m/>
    <m/>
    <m/>
  </r>
  <r>
    <s v="Sustenance"/>
    <x v="3"/>
    <n v="1"/>
    <s v="MWR 2006340 : Description: OLCM Prod Db password change"/>
    <s v="OMS - SE"/>
    <m/>
    <x v="0"/>
    <s v="Java"/>
    <s v="Freedom Java Apps"/>
    <s v="Greg Painter"/>
    <s v="Muawiah Qaimari"/>
    <x v="11"/>
    <s v="Himanshu Mathur"/>
    <x v="1"/>
    <s v="Dec-22"/>
    <x v="0"/>
    <n v="30"/>
    <m/>
    <m/>
    <m/>
    <m/>
    <m/>
    <m/>
    <m/>
    <m/>
    <m/>
    <m/>
    <m/>
    <m/>
    <m/>
    <m/>
    <m/>
    <n v="30"/>
    <m/>
    <m/>
    <m/>
    <m/>
    <m/>
    <m/>
    <m/>
    <m/>
    <m/>
    <m/>
    <m/>
    <m/>
  </r>
  <r>
    <s v="Sustenance"/>
    <x v="9"/>
    <n v="1"/>
    <s v="MWR 2016341 - Description: CMRS(16370) Certificate Renewal cmrsdev.az.3pc.att.com and cmrsprod.az.3pc.att.com"/>
    <s v="CMRS"/>
    <m/>
    <x v="0"/>
    <s v="Java"/>
    <s v="Freedom Java Apps"/>
    <s v="Greg Painter"/>
    <s v="Muawiah Qaimari"/>
    <x v="11"/>
    <s v="Himanshu Mathur"/>
    <x v="13"/>
    <s v="Jan-23"/>
    <x v="0"/>
    <n v="50"/>
    <m/>
    <m/>
    <m/>
    <m/>
    <m/>
    <m/>
    <m/>
    <m/>
    <m/>
    <m/>
    <m/>
    <m/>
    <m/>
    <m/>
    <m/>
    <m/>
    <n v="50"/>
    <m/>
    <m/>
    <m/>
    <m/>
    <m/>
    <m/>
    <m/>
    <m/>
    <m/>
    <m/>
    <m/>
  </r>
  <r>
    <s v="Enhancement"/>
    <x v="0"/>
    <m/>
    <s v="MySQL DB migration Estimate(FlexiServer migration)"/>
    <s v="DSCAT"/>
    <m/>
    <x v="0"/>
    <s v="Java"/>
    <s v="MDRG-RR"/>
    <s v="James Koernig"/>
    <s v="Christine Moretti"/>
    <x v="19"/>
    <s v="Ranjit Rai"/>
    <x v="8"/>
    <s v="TBD"/>
    <x v="1"/>
    <n v="690"/>
    <m/>
    <m/>
    <m/>
    <n v="70"/>
    <n v="120"/>
    <n v="100"/>
    <m/>
    <m/>
    <m/>
    <m/>
    <m/>
    <m/>
    <m/>
    <m/>
    <m/>
    <n v="100"/>
    <m/>
    <m/>
    <m/>
    <m/>
    <m/>
    <m/>
    <m/>
    <m/>
    <m/>
    <m/>
    <m/>
    <m/>
  </r>
  <r>
    <s v="Enhancement"/>
    <x v="0"/>
    <m/>
    <s v="Teradata Move to Snowflake - Interface with ELH"/>
    <s v="ELH"/>
    <m/>
    <x v="0"/>
    <s v="Java"/>
    <s v="MDRG-RR"/>
    <s v="James Radtke"/>
    <s v="Christine Moretti"/>
    <x v="19"/>
    <s v="Ranjit Rai"/>
    <x v="8"/>
    <s v="TBD"/>
    <x v="1"/>
    <n v="1060"/>
    <n v="30"/>
    <n v="30"/>
    <n v="30"/>
    <n v="30"/>
    <n v="30"/>
    <n v="30"/>
    <m/>
    <m/>
    <m/>
    <m/>
    <n v="30"/>
    <n v="30"/>
    <n v="30"/>
    <n v="30"/>
    <n v="110"/>
    <n v="110"/>
    <m/>
    <m/>
    <m/>
    <m/>
    <m/>
    <m/>
    <m/>
    <m/>
    <m/>
    <m/>
    <m/>
    <m/>
  </r>
  <r>
    <s v="Enhancement"/>
    <x v="0"/>
    <m/>
    <s v="Teradata Move to Snowflake - CCTP-ACT"/>
    <s v="CCTP-ACT"/>
    <m/>
    <x v="0"/>
    <s v="Java"/>
    <s v="MDRG-RR"/>
    <s v="James Koernig"/>
    <s v="Christine Moretti"/>
    <x v="19"/>
    <s v="Ranjit Rai"/>
    <x v="8"/>
    <s v="TBD"/>
    <x v="1"/>
    <n v="2255"/>
    <m/>
    <m/>
    <m/>
    <m/>
    <m/>
    <m/>
    <m/>
    <m/>
    <m/>
    <m/>
    <n v="45"/>
    <n v="45"/>
    <n v="45"/>
    <n v="45"/>
    <n v="90"/>
    <n v="90"/>
    <m/>
    <m/>
    <m/>
    <m/>
    <m/>
    <m/>
    <m/>
    <m/>
    <m/>
    <m/>
    <m/>
    <m/>
  </r>
  <r>
    <s v="Enhancement"/>
    <x v="0"/>
    <m/>
    <s v="PID#405686 - CFM DataStage upgrade connectivity testing"/>
    <s v="SAFARI-MF"/>
    <s v="On Track"/>
    <x v="1"/>
    <s v="Cobol, DB2"/>
    <s v="CARE-MF"/>
    <s v="James Koernig"/>
    <s v="Christine Moretti"/>
    <x v="0"/>
    <s v="Amit Patidar"/>
    <x v="18"/>
    <s v="Jun-23"/>
    <x v="0"/>
    <n v="60"/>
    <m/>
    <m/>
    <m/>
    <m/>
    <m/>
    <m/>
    <m/>
    <m/>
    <m/>
    <m/>
    <m/>
    <m/>
    <m/>
    <m/>
    <m/>
    <m/>
    <m/>
    <n v="10"/>
    <n v="10"/>
    <n v="20"/>
    <n v="10"/>
    <n v="10"/>
    <m/>
    <m/>
    <m/>
    <m/>
    <m/>
    <m/>
  </r>
  <r>
    <s v="Enhancement"/>
    <x v="0"/>
    <m/>
    <s v="PID#507236/PMT413009 Telco Southwest Biller Enhance 911 Data for Reporting + Additional Scope with CR#812062"/>
    <s v="CRIS Services"/>
    <m/>
    <x v="1"/>
    <s v="Cobol, IMS-DB"/>
    <s v="SW-CRIS-Billing "/>
    <s v="Ruben Rodriguez "/>
    <s v="Muawiah Qaimari"/>
    <x v="0"/>
    <s v="Amit Patidar"/>
    <x v="10"/>
    <s v="Nov-23"/>
    <x v="0"/>
    <n v="200"/>
    <m/>
    <m/>
    <m/>
    <m/>
    <m/>
    <m/>
    <m/>
    <m/>
    <m/>
    <m/>
    <m/>
    <m/>
    <m/>
    <m/>
    <m/>
    <n v="20"/>
    <n v="0"/>
    <n v="0"/>
    <m/>
    <n v="30"/>
    <n v="30"/>
    <n v="40"/>
    <n v="30"/>
    <n v="30"/>
    <n v="20"/>
    <n v="10"/>
    <n v="10"/>
    <m/>
  </r>
  <r>
    <s v="Enhancement"/>
    <x v="0"/>
    <m/>
    <s v="PID413159 -- IL NPA 618 overlay with NPA 730 for NPA Relief "/>
    <s v="CAMPS"/>
    <s v="AD in Progress. can deliver to ST for Pass2 (Not Pass1)"/>
    <x v="1"/>
    <s v="Cobol, IMS-DB"/>
    <s v="MW Usage"/>
    <s v="Ruben Rodriguez "/>
    <s v="Muawiah Qaimari"/>
    <x v="7"/>
    <s v="Daljeet Arora"/>
    <x v="18"/>
    <s v="Jun-23"/>
    <x v="0"/>
    <n v="531"/>
    <m/>
    <m/>
    <m/>
    <m/>
    <m/>
    <m/>
    <m/>
    <m/>
    <m/>
    <m/>
    <m/>
    <m/>
    <m/>
    <m/>
    <n v="10"/>
    <n v="10"/>
    <n v="40"/>
    <n v="90"/>
    <n v="100"/>
    <n v="100"/>
    <n v="110"/>
    <n v="90"/>
    <m/>
    <m/>
    <m/>
    <m/>
    <m/>
    <m/>
  </r>
  <r>
    <s v="Enhancement"/>
    <x v="0"/>
    <m/>
    <s v="PID413159 -- IL NPA 618 overlay with NPA 730 for NPA Relief "/>
    <s v="CLYDE"/>
    <s v="AD in Progress. Doesn't run in ST. Would complete the development by end of may"/>
    <x v="1"/>
    <s v="Cobol, IMS-DB"/>
    <s v="MW Usage"/>
    <s v="Ruben Rodriguez "/>
    <s v="Muawiah Qaimari"/>
    <x v="7"/>
    <s v="Daljeet Arora"/>
    <x v="18"/>
    <s v="Jun-23"/>
    <x v="0"/>
    <n v="197"/>
    <m/>
    <m/>
    <m/>
    <m/>
    <m/>
    <m/>
    <m/>
    <m/>
    <m/>
    <m/>
    <m/>
    <m/>
    <m/>
    <m/>
    <n v="5"/>
    <n v="5"/>
    <n v="5"/>
    <n v="5"/>
    <n v="20"/>
    <n v="60"/>
    <n v="65"/>
    <n v="50"/>
    <m/>
    <m/>
    <m/>
    <m/>
    <m/>
    <m/>
  </r>
  <r>
    <s v="Enhancement"/>
    <x v="0"/>
    <m/>
    <s v="PID413159 -- IL NPA 618 overlay with NPA 730 for NPA Relief "/>
    <s v="LOCAL FICHE"/>
    <s v="AD in Progress. Doesn't run in ST. Would complete the development by end of may"/>
    <x v="1"/>
    <s v="Cobol, DB2"/>
    <s v="MW Usage"/>
    <s v="Ruben Rodriguez "/>
    <s v="Muawiah Qaimari"/>
    <x v="7"/>
    <s v="Daljeet Arora"/>
    <x v="18"/>
    <s v="Jun-23"/>
    <x v="0"/>
    <n v="124"/>
    <m/>
    <m/>
    <m/>
    <m/>
    <m/>
    <m/>
    <m/>
    <m/>
    <m/>
    <m/>
    <m/>
    <m/>
    <m/>
    <m/>
    <n v="5"/>
    <n v="5"/>
    <n v="5"/>
    <n v="10"/>
    <n v="20"/>
    <n v="35"/>
    <n v="30"/>
    <n v="20"/>
    <m/>
    <m/>
    <m/>
    <m/>
    <m/>
    <m/>
  </r>
  <r>
    <s v="Enhancement"/>
    <x v="0"/>
    <n v="7"/>
    <s v="PMT 493546 - Calnet MSO P6 conversion"/>
    <s v="GRP-WB-SAMW"/>
    <m/>
    <x v="1"/>
    <s v="Cobol, DB2"/>
    <s v="WB-SAMW"/>
    <s v="Ruben Rodriguez "/>
    <s v="Muawiah Qaimari"/>
    <x v="4"/>
    <s v="Amit Patidar"/>
    <x v="17"/>
    <s v="Mar-23"/>
    <x v="0"/>
    <n v="1345"/>
    <m/>
    <m/>
    <m/>
    <m/>
    <m/>
    <m/>
    <m/>
    <m/>
    <m/>
    <m/>
    <m/>
    <m/>
    <m/>
    <m/>
    <m/>
    <m/>
    <m/>
    <n v="100"/>
    <n v="885"/>
    <n v="360"/>
    <m/>
    <m/>
    <m/>
    <m/>
    <m/>
    <m/>
    <m/>
    <m/>
  </r>
  <r>
    <s v="Enhancement"/>
    <x v="0"/>
    <m/>
    <s v="PMT 493546 - Calnet MSO P6 conversion"/>
    <s v="CR"/>
    <s v="Green - Test support"/>
    <x v="1"/>
    <s v="Cobol, DB2"/>
    <s v="WB-BPP1"/>
    <s v="Ruben Rodriguez "/>
    <s v="Muawiah Qaimari"/>
    <x v="2"/>
    <s v="Amit Patidar"/>
    <x v="17"/>
    <s v="Mar-23"/>
    <x v="0"/>
    <n v="60"/>
    <m/>
    <m/>
    <m/>
    <m/>
    <m/>
    <m/>
    <m/>
    <m/>
    <m/>
    <m/>
    <m/>
    <m/>
    <m/>
    <m/>
    <m/>
    <m/>
    <m/>
    <m/>
    <n v="60"/>
    <m/>
    <m/>
    <m/>
    <m/>
    <m/>
    <m/>
    <m/>
    <m/>
    <m/>
  </r>
  <r>
    <s v="Enhancement"/>
    <x v="0"/>
    <m/>
    <s v="PMT 493546 - Calnet MSO P6 conversion"/>
    <s v="DIAL"/>
    <s v="Green - Test support"/>
    <x v="1"/>
    <s v="Cobol, DB2"/>
    <s v="WB-BPP1"/>
    <s v="Ruben Rodriguez "/>
    <s v="Muawiah Qaimari"/>
    <x v="2"/>
    <s v="Amit Patidar"/>
    <x v="17"/>
    <s v="Mar-23"/>
    <x v="0"/>
    <n v="60"/>
    <m/>
    <m/>
    <m/>
    <m/>
    <m/>
    <m/>
    <m/>
    <m/>
    <m/>
    <m/>
    <m/>
    <m/>
    <m/>
    <m/>
    <m/>
    <m/>
    <m/>
    <m/>
    <n v="60"/>
    <m/>
    <m/>
    <m/>
    <m/>
    <m/>
    <m/>
    <m/>
    <m/>
    <m/>
  </r>
  <r>
    <s v="Enhancement"/>
    <x v="0"/>
    <n v="4"/>
    <s v="PMT 504488 / PID 409511 IAMS # 6668 - _x000a_SecMod SDP SPI Scan Database encryption BOSS-SW"/>
    <s v="BOSS-SW"/>
    <s v="Green - AD Inprogress"/>
    <x v="1"/>
    <s v="Cobol, IMS-DB, IMS-DC"/>
    <s v="BOSS-SW-ABOM"/>
    <s v="James Radtke"/>
    <s v="Christine Moretti"/>
    <x v="3"/>
    <s v="Daljeet Arora"/>
    <x v="10"/>
    <s v="Nov-23"/>
    <x v="0"/>
    <n v="2041"/>
    <n v="388"/>
    <n v="388"/>
    <n v="388"/>
    <n v="388"/>
    <n v="388"/>
    <n v="388"/>
    <n v="388"/>
    <n v="388"/>
    <n v="396"/>
    <m/>
    <m/>
    <m/>
    <m/>
    <m/>
    <m/>
    <m/>
    <m/>
    <n v="150"/>
    <n v="200"/>
    <n v="250"/>
    <n v="250"/>
    <n v="250"/>
    <n v="300"/>
    <n v="291"/>
    <n v="250"/>
    <n v="50"/>
    <n v="50"/>
    <m/>
  </r>
  <r>
    <s v="Enhancement"/>
    <x v="0"/>
    <n v="6"/>
    <s v="PMT 505913/PID 411976 TULSA OKLAHOMA MIF MUNICIPAL INSPECTION FEE (R23.06)"/>
    <s v="CRIS CASH"/>
    <s v="Yellow - Delivery of it may impact due to capacity issue and growing pipeline - Delivered to ST"/>
    <x v="1"/>
    <s v="Assembler"/>
    <s v="SW-CRIS"/>
    <s v="Ruben Rodriguez "/>
    <s v="Muawiah Qaimari"/>
    <x v="3"/>
    <s v="Daljeet Arora"/>
    <x v="18"/>
    <s v="Jun-23"/>
    <x v="0"/>
    <n v="2900"/>
    <m/>
    <m/>
    <m/>
    <m/>
    <m/>
    <m/>
    <m/>
    <m/>
    <m/>
    <m/>
    <m/>
    <m/>
    <m/>
    <m/>
    <n v="200"/>
    <n v="450"/>
    <n v="400"/>
    <n v="450"/>
    <n v="450"/>
    <n v="400"/>
    <n v="300"/>
    <n v="250"/>
    <m/>
    <m/>
    <m/>
    <m/>
    <m/>
    <m/>
  </r>
  <r>
    <s v="Enhancement"/>
    <x v="0"/>
    <n v="6"/>
    <s v="PMT 505913/PID 411976 TULSA OKLAHOMA MIF MUNICIPAL INSPECTION FEE (R23.06)"/>
    <s v="CRIS BCAP"/>
    <s v="Yellow - Delivery of it may impact due to capacity issue and growing pipeline - Delivered to ST"/>
    <x v="1"/>
    <s v="PL1, Assembler"/>
    <s v="SW-CRIS"/>
    <s v="Ruben Rodriguez "/>
    <s v="Muawiah Qaimari"/>
    <x v="3"/>
    <s v="Daljeet Arora"/>
    <x v="18"/>
    <s v="Jun-23"/>
    <x v="0"/>
    <n v="3350"/>
    <m/>
    <m/>
    <m/>
    <m/>
    <m/>
    <m/>
    <m/>
    <m/>
    <m/>
    <m/>
    <m/>
    <m/>
    <m/>
    <m/>
    <n v="150"/>
    <n v="350"/>
    <n v="650"/>
    <n v="700"/>
    <n v="550"/>
    <n v="550"/>
    <n v="200"/>
    <n v="200"/>
    <m/>
    <m/>
    <m/>
    <m/>
    <m/>
    <m/>
  </r>
  <r>
    <s v="Enhancement"/>
    <x v="0"/>
    <n v="6"/>
    <s v="PMT 505913/PID 411976 TULSA OKLAHOMA MIF MUNICIPAL INSPECTION FEE (R23.06)"/>
    <s v="CRIS RC-RECON"/>
    <s v="Yellow - Delivery of it may impact due to capacity issue and growing pipeline - Delivered to ST"/>
    <x v="1"/>
    <s v="Assembler"/>
    <s v="SW-CRIS"/>
    <s v="Ruben Rodriguez "/>
    <s v="Muawiah Qaimari"/>
    <x v="3"/>
    <s v="Daljeet Arora"/>
    <x v="18"/>
    <s v="Jun-23"/>
    <x v="0"/>
    <n v="1850"/>
    <m/>
    <m/>
    <m/>
    <m/>
    <m/>
    <m/>
    <m/>
    <m/>
    <m/>
    <m/>
    <m/>
    <m/>
    <m/>
    <m/>
    <n v="350"/>
    <n v="250"/>
    <n v="250"/>
    <n v="250"/>
    <n v="300"/>
    <n v="200"/>
    <n v="150"/>
    <n v="100"/>
    <m/>
    <m/>
    <m/>
    <m/>
    <m/>
    <m/>
  </r>
  <r>
    <s v="Enhancement"/>
    <x v="0"/>
    <n v="6"/>
    <s v="PMT 505913/PID 411976 TULSA OKLAHOMA MIF MUNICIPAL INSPECTION FEE (R23.06 - Additional USOC Testing) -CR812073"/>
    <s v="CRIS BCAP"/>
    <s v="Green - Assume no extensive ST Support required"/>
    <x v="1"/>
    <s v="PL1, Assembler"/>
    <s v="SW-CRIS"/>
    <s v="Ruben Rodriguez "/>
    <s v="Muawiah Qaimari"/>
    <x v="3"/>
    <s v="Daljeet Arora"/>
    <x v="18"/>
    <s v="Jun-23"/>
    <x v="0"/>
    <n v="120"/>
    <m/>
    <m/>
    <m/>
    <m/>
    <m/>
    <m/>
    <m/>
    <m/>
    <m/>
    <m/>
    <m/>
    <m/>
    <m/>
    <m/>
    <m/>
    <m/>
    <m/>
    <m/>
    <m/>
    <n v="40"/>
    <n v="40"/>
    <n v="40"/>
    <m/>
    <m/>
    <m/>
    <m/>
    <m/>
    <m/>
  </r>
  <r>
    <s v="Enhancement"/>
    <x v="0"/>
    <n v="6"/>
    <s v="PMT 505913/PID 411976 TULSA OKLAHOMA MIF MUNICIPAL INSPECTION FEE (R23.06 - Additional USOC Testing) -CR812073"/>
    <s v="CRIS CASH"/>
    <s v="Green - Assume no extensive ST Support required"/>
    <x v="1"/>
    <s v="Assembler"/>
    <s v="SW-CRIS"/>
    <s v="Ruben Rodriguez "/>
    <s v="Muawiah Qaimari"/>
    <x v="3"/>
    <s v="Daljeet Arora"/>
    <x v="18"/>
    <s v="Jun-23"/>
    <x v="0"/>
    <n v="120"/>
    <m/>
    <m/>
    <m/>
    <m/>
    <m/>
    <m/>
    <m/>
    <m/>
    <m/>
    <m/>
    <m/>
    <m/>
    <m/>
    <m/>
    <m/>
    <m/>
    <m/>
    <m/>
    <m/>
    <n v="40"/>
    <n v="40"/>
    <n v="40"/>
    <m/>
    <m/>
    <m/>
    <m/>
    <m/>
    <m/>
  </r>
  <r>
    <s v="Enhancement"/>
    <x v="0"/>
    <n v="4"/>
    <s v="SWOT - 18827 migrating to Azure Cloud"/>
    <s v="BOSS-SW"/>
    <m/>
    <x v="1"/>
    <s v="Cobol, IMS-DB, IMS-DC"/>
    <s v="BOSS-SW-ABOM"/>
    <s v="James Radtke"/>
    <s v="Christine Moretti"/>
    <x v="3"/>
    <s v="Daljeet Arora"/>
    <x v="3"/>
    <s v="On hold"/>
    <x v="1"/>
    <n v="100"/>
    <m/>
    <m/>
    <m/>
    <m/>
    <m/>
    <m/>
    <m/>
    <m/>
    <m/>
    <m/>
    <m/>
    <m/>
    <m/>
    <m/>
    <m/>
    <m/>
    <m/>
    <m/>
    <m/>
    <m/>
    <m/>
    <m/>
    <m/>
    <m/>
    <m/>
    <m/>
    <m/>
    <m/>
  </r>
  <r>
    <s v="Enhancement"/>
    <x v="0"/>
    <n v="4"/>
    <s v=" PMT 504962 IL NPA Overlay for new '730' NPA for '618'"/>
    <s v="BOSS-SW"/>
    <s v="Green - Dev Inprogress"/>
    <x v="1"/>
    <s v="Cobol, IMS-DB, IMS-DC"/>
    <s v="BOSS-SW-ABOM"/>
    <s v="James Radtke"/>
    <s v="Christine Moretti"/>
    <x v="3"/>
    <s v="Daljeet Arora"/>
    <x v="18"/>
    <s v="Jun-23"/>
    <x v="0"/>
    <n v="300"/>
    <m/>
    <m/>
    <m/>
    <m/>
    <m/>
    <m/>
    <m/>
    <m/>
    <m/>
    <m/>
    <m/>
    <m/>
    <m/>
    <m/>
    <m/>
    <m/>
    <m/>
    <m/>
    <n v="100"/>
    <n v="100"/>
    <n v="70"/>
    <n v="30"/>
    <m/>
    <m/>
    <m/>
    <m/>
    <m/>
    <m/>
  </r>
  <r>
    <s v="Sustenance"/>
    <x v="3"/>
    <n v="1"/>
    <s v="MWR 2017417 : Description - CASH Web LINUX GI Upgrade"/>
    <s v="CASHWeb"/>
    <m/>
    <x v="0"/>
    <s v="Java"/>
    <s v="Freedom Java Apps"/>
    <s v="Greg Painter"/>
    <s v="Muawiah Qaimari"/>
    <x v="11"/>
    <s v="Himanshu Mathur"/>
    <x v="13"/>
    <s v="Jan-23"/>
    <x v="0"/>
    <n v="50"/>
    <m/>
    <m/>
    <m/>
    <m/>
    <m/>
    <m/>
    <m/>
    <m/>
    <m/>
    <m/>
    <m/>
    <m/>
    <m/>
    <m/>
    <m/>
    <m/>
    <n v="50"/>
    <m/>
    <m/>
    <m/>
    <m/>
    <m/>
    <m/>
    <m/>
    <m/>
    <m/>
    <m/>
    <m/>
  </r>
  <r>
    <s v="Sustenance"/>
    <x v="3"/>
    <n v="1"/>
    <s v="MWR 2021489 : Description - CASH Web Vulnerability fixes"/>
    <s v="CASHWeb"/>
    <m/>
    <x v="0"/>
    <s v="Java"/>
    <s v="Freedom Java Apps"/>
    <s v="Greg Painter"/>
    <s v="Muawiah Qaimari"/>
    <x v="11"/>
    <s v="Himanshu Mathur"/>
    <x v="17"/>
    <s v="Mar-23"/>
    <x v="0"/>
    <n v="50"/>
    <m/>
    <m/>
    <m/>
    <m/>
    <m/>
    <m/>
    <m/>
    <m/>
    <m/>
    <m/>
    <m/>
    <m/>
    <m/>
    <m/>
    <m/>
    <m/>
    <n v="30"/>
    <n v="20"/>
    <m/>
    <m/>
    <m/>
    <m/>
    <m/>
    <m/>
    <m/>
    <m/>
    <m/>
    <m/>
  </r>
  <r>
    <s v="Sustenance"/>
    <x v="3"/>
    <n v="1"/>
    <s v="MWR 2021488 : Description - CASH Web - Fully Automated CASH GI upgrade NPRD and PROD"/>
    <s v="CASHWeb"/>
    <m/>
    <x v="0"/>
    <s v="Java"/>
    <s v="Freedom Java Apps"/>
    <s v="Greg Painter"/>
    <s v="Muawiah Qaimari"/>
    <x v="11"/>
    <s v="Himanshu Mathur"/>
    <x v="13"/>
    <s v="Jan-23"/>
    <x v="0"/>
    <n v="50"/>
    <m/>
    <m/>
    <m/>
    <m/>
    <m/>
    <m/>
    <m/>
    <m/>
    <m/>
    <m/>
    <m/>
    <m/>
    <m/>
    <m/>
    <m/>
    <m/>
    <n v="50"/>
    <m/>
    <m/>
    <m/>
    <m/>
    <m/>
    <m/>
    <m/>
    <m/>
    <m/>
    <m/>
    <m/>
  </r>
  <r>
    <s v="Sustenance"/>
    <x v="3"/>
    <n v="1"/>
    <s v="MWR 2018924 : Description - CMRS Astra Alerts-GI Upgrades"/>
    <s v="CMRS"/>
    <m/>
    <x v="0"/>
    <s v="Java"/>
    <s v="Freedom Java Apps"/>
    <s v="Greg Painter"/>
    <s v="Muawiah Qaimari"/>
    <x v="11"/>
    <s v="Himanshu Mathur"/>
    <x v="13"/>
    <s v="Jan-23"/>
    <x v="0"/>
    <n v="40"/>
    <m/>
    <m/>
    <m/>
    <m/>
    <m/>
    <m/>
    <m/>
    <m/>
    <m/>
    <m/>
    <m/>
    <m/>
    <m/>
    <m/>
    <m/>
    <m/>
    <n v="40"/>
    <m/>
    <m/>
    <m/>
    <m/>
    <m/>
    <m/>
    <m/>
    <m/>
    <m/>
    <m/>
    <m/>
  </r>
  <r>
    <s v="Sustenance"/>
    <x v="3"/>
    <n v="1"/>
    <s v="MWR 2018570 : Description - VDD Astra Alerts/GI Upgrades"/>
    <s v="VDD"/>
    <m/>
    <x v="0"/>
    <s v="C, C++"/>
    <s v="Freedom CPP Apps"/>
    <s v="Greg Painter"/>
    <s v="Muawiah Qaimari"/>
    <x v="11"/>
    <s v="Himanshu Mathur"/>
    <x v="13"/>
    <s v="Jan-23"/>
    <x v="0"/>
    <n v="50"/>
    <m/>
    <m/>
    <m/>
    <m/>
    <m/>
    <m/>
    <m/>
    <m/>
    <m/>
    <m/>
    <m/>
    <m/>
    <m/>
    <m/>
    <m/>
    <m/>
    <n v="50"/>
    <m/>
    <m/>
    <m/>
    <m/>
    <m/>
    <m/>
    <m/>
    <m/>
    <m/>
    <m/>
    <m/>
  </r>
  <r>
    <s v="Enhancement"/>
    <x v="0"/>
    <n v="4"/>
    <s v="PMT TBD - EDW and ECDW snowflake transformation - impact for legacy wireline applications"/>
    <s v="BOSS-SW"/>
    <s v="Green - YTS"/>
    <x v="1"/>
    <s v="Cobol, IMS-DB, IMS-DC"/>
    <s v="BOSS-SW-ABOM"/>
    <s v="James Radtke"/>
    <s v="Christine Moretti"/>
    <x v="3"/>
    <s v="Daljeet Arora"/>
    <x v="11"/>
    <s v="Dec-23"/>
    <x v="0"/>
    <n v="140"/>
    <m/>
    <m/>
    <m/>
    <m/>
    <m/>
    <m/>
    <m/>
    <m/>
    <m/>
    <m/>
    <m/>
    <m/>
    <m/>
    <m/>
    <m/>
    <m/>
    <m/>
    <m/>
    <m/>
    <m/>
    <m/>
    <m/>
    <m/>
    <n v="35"/>
    <n v="35"/>
    <n v="35"/>
    <n v="35"/>
    <m/>
  </r>
  <r>
    <s v="Enhancement"/>
    <x v="0"/>
    <n v="12"/>
    <s v="PMT 493440, PID 324811: DCC MOV 8711 Tech Refresh TLG MOB"/>
    <s v="ICBS"/>
    <s v="Yellow - Requirement/Connectivity Issue with XMARKET/TLG application."/>
    <x v="1"/>
    <s v="Cobol, IMS-DB"/>
    <s v="SW-USAGE"/>
    <s v="Greg Painter"/>
    <s v="Muawiah Qaimari"/>
    <x v="3"/>
    <s v="Daljeet Arora"/>
    <x v="2"/>
    <s v="Feb-23"/>
    <x v="0"/>
    <n v="140"/>
    <n v="64"/>
    <s v=" "/>
    <s v=" "/>
    <s v=" "/>
    <s v=" "/>
    <s v=" "/>
    <s v=" "/>
    <s v=" "/>
    <s v=" "/>
    <s v=" "/>
    <s v=" "/>
    <s v=" "/>
    <m/>
    <m/>
    <m/>
    <m/>
    <n v="100"/>
    <n v="40"/>
    <m/>
    <m/>
    <m/>
    <m/>
    <m/>
    <m/>
    <m/>
    <m/>
    <m/>
    <m/>
  </r>
  <r>
    <s v="Enhancement"/>
    <x v="0"/>
    <n v="4"/>
    <s v="PMT# 504548 - CAPM EOSL (Test Support)"/>
    <s v="BOSS-SW"/>
    <s v="Green"/>
    <x v="1"/>
    <s v="Cobol, IMS-DB, IMS-DC"/>
    <s v="BOSS-SW-ABOM"/>
    <s v="James Radtke"/>
    <s v="Christine Moretti"/>
    <x v="3"/>
    <s v="Daljeet Arora"/>
    <x v="10"/>
    <s v="Nov-23"/>
    <x v="0"/>
    <n v="60"/>
    <m/>
    <m/>
    <m/>
    <m/>
    <m/>
    <m/>
    <m/>
    <m/>
    <m/>
    <m/>
    <m/>
    <m/>
    <m/>
    <m/>
    <m/>
    <m/>
    <m/>
    <m/>
    <n v="15"/>
    <n v="15"/>
    <n v="15"/>
    <n v="15"/>
    <m/>
    <m/>
    <m/>
    <m/>
    <m/>
    <m/>
  </r>
  <r>
    <s v="Enhancement"/>
    <x v="0"/>
    <n v="4"/>
    <s v="PID 326140bb - BOSS SW - CPNI-DM Cloud Project Info"/>
    <s v="BOSS-SW"/>
    <s v="Green"/>
    <x v="1"/>
    <s v="Cobol, IMS-DB, IMS-DC"/>
    <s v="BOSS-SW-ABOM"/>
    <s v="James Radtke"/>
    <s v="Christine Moretti"/>
    <x v="3"/>
    <s v="Daljeet Arora"/>
    <x v="18"/>
    <s v="Jun-23"/>
    <x v="0"/>
    <n v="80"/>
    <m/>
    <m/>
    <m/>
    <m/>
    <m/>
    <m/>
    <m/>
    <m/>
    <m/>
    <m/>
    <m/>
    <m/>
    <m/>
    <m/>
    <m/>
    <m/>
    <m/>
    <m/>
    <n v="20"/>
    <n v="20"/>
    <n v="20"/>
    <n v="20"/>
    <m/>
    <m/>
    <m/>
    <m/>
    <m/>
    <m/>
  </r>
  <r>
    <s v="Enhancement"/>
    <x v="0"/>
    <n v="4"/>
    <s v="PID KANAS 998 sucide prevention "/>
    <s v="BOSS-SW"/>
    <m/>
    <x v="1"/>
    <s v="Cobol, IMS-DB, IMS-DC"/>
    <s v="BOSS-SW-ABOM"/>
    <s v="James Radtke"/>
    <s v="Christine Moretti"/>
    <x v="3"/>
    <s v="Daljeet Arora"/>
    <x v="3"/>
    <s v="On hold"/>
    <x v="1"/>
    <m/>
    <m/>
    <m/>
    <m/>
    <m/>
    <m/>
    <m/>
    <m/>
    <m/>
    <m/>
    <m/>
    <m/>
    <m/>
    <m/>
    <m/>
    <m/>
    <m/>
    <m/>
    <m/>
    <m/>
    <m/>
    <m/>
    <m/>
    <m/>
    <m/>
    <m/>
    <m/>
    <m/>
    <m/>
  </r>
  <r>
    <s v="Enhancement"/>
    <x v="0"/>
    <n v="4"/>
    <s v="PID 41170 Internet On Air"/>
    <s v="BOSS-SW"/>
    <m/>
    <x v="1"/>
    <s v="Cobol, IMS-DB, IMS-DC"/>
    <s v="BOSS-SW-ABOM"/>
    <s v="James Radtke"/>
    <s v="Christine Moretti"/>
    <x v="3"/>
    <s v="Daljeet Arora"/>
    <x v="3"/>
    <s v="On hold"/>
    <x v="1"/>
    <m/>
    <m/>
    <m/>
    <m/>
    <m/>
    <m/>
    <m/>
    <m/>
    <m/>
    <m/>
    <m/>
    <m/>
    <m/>
    <m/>
    <m/>
    <m/>
    <m/>
    <m/>
    <m/>
    <m/>
    <m/>
    <m/>
    <m/>
    <m/>
    <m/>
    <m/>
    <m/>
    <m/>
    <m/>
  </r>
  <r>
    <s v="Sustenance"/>
    <x v="4"/>
    <n v="4"/>
    <s v="RD1690, RD542"/>
    <s v="BOSS-SW"/>
    <m/>
    <x v="1"/>
    <s v="Cobol, IMS-DB, IMS-DC"/>
    <s v="BOSS-SW-ABOM"/>
    <s v="James Radtke"/>
    <s v="Christine Moretti"/>
    <x v="3"/>
    <s v="Daljeet Arora"/>
    <x v="0"/>
    <s v="Ongoing"/>
    <x v="0"/>
    <n v="200"/>
    <m/>
    <m/>
    <m/>
    <m/>
    <m/>
    <m/>
    <m/>
    <m/>
    <m/>
    <m/>
    <m/>
    <m/>
    <m/>
    <m/>
    <m/>
    <m/>
    <n v="17"/>
    <n v="17"/>
    <n v="17"/>
    <n v="17"/>
    <n v="17"/>
    <n v="17"/>
    <n v="17"/>
    <n v="17"/>
    <n v="17"/>
    <n v="17"/>
    <n v="17"/>
    <m/>
  </r>
  <r>
    <s v="Sustenance"/>
    <x v="5"/>
    <n v="4"/>
    <s v="Dallas and St Louis MIT MF DR Exercise"/>
    <s v="BOSS-SW"/>
    <m/>
    <x v="1"/>
    <s v="Cobol, IMS-DB, IMS-DC"/>
    <s v="BOSS-SW-ABOM"/>
    <s v="James Radtke"/>
    <s v="Christine Moretti"/>
    <x v="3"/>
    <s v="Daljeet Arora"/>
    <x v="0"/>
    <s v="Ongoing"/>
    <x v="0"/>
    <n v="160"/>
    <m/>
    <m/>
    <m/>
    <m/>
    <m/>
    <m/>
    <m/>
    <m/>
    <m/>
    <m/>
    <m/>
    <m/>
    <m/>
    <m/>
    <m/>
    <m/>
    <n v="14"/>
    <n v="14"/>
    <n v="14"/>
    <n v="14"/>
    <n v="14"/>
    <n v="14"/>
    <n v="14"/>
    <n v="14"/>
    <n v="14"/>
    <n v="14"/>
    <n v="14"/>
    <m/>
  </r>
  <r>
    <s v="Enhancement"/>
    <x v="0"/>
    <n v="6"/>
    <s v="PMT 507236,413009 E911-SW project - CR812062 (Flat) &amp; _x000a_CR# for % pending"/>
    <s v="CRIS CASH"/>
    <s v="Green - On Hold"/>
    <x v="1"/>
    <s v="Assembler"/>
    <s v="SW-CRIS"/>
    <s v="Ruben Rodriguez "/>
    <s v="Muawiah Qaimari"/>
    <x v="3"/>
    <s v="Daljeet Arora"/>
    <x v="10"/>
    <s v="Nov-23"/>
    <x v="0"/>
    <n v="3220"/>
    <m/>
    <m/>
    <m/>
    <m/>
    <m/>
    <m/>
    <m/>
    <m/>
    <m/>
    <m/>
    <m/>
    <m/>
    <m/>
    <m/>
    <m/>
    <m/>
    <m/>
    <m/>
    <m/>
    <m/>
    <m/>
    <n v="400"/>
    <n v="400"/>
    <n v="700"/>
    <n v="700"/>
    <n v="700"/>
    <n v="320"/>
    <m/>
  </r>
  <r>
    <s v="Enhancement"/>
    <x v="0"/>
    <n v="6"/>
    <s v="PMT 507236,413009 E911-SW project - CR812062 (Flat) &amp; _x000a_CR# for % pending"/>
    <s v="CRIS BCAP"/>
    <s v="Green - On Hold"/>
    <x v="1"/>
    <s v="PL1, Assembler"/>
    <s v="SW-CRIS"/>
    <s v="Ruben Rodriguez "/>
    <s v="Muawiah Qaimari"/>
    <x v="3"/>
    <s v="Daljeet Arora"/>
    <x v="10"/>
    <s v="Nov-23"/>
    <x v="0"/>
    <n v="1435"/>
    <m/>
    <m/>
    <m/>
    <m/>
    <m/>
    <m/>
    <m/>
    <m/>
    <m/>
    <m/>
    <m/>
    <m/>
    <m/>
    <m/>
    <m/>
    <m/>
    <m/>
    <m/>
    <m/>
    <m/>
    <m/>
    <n v="200"/>
    <n v="200"/>
    <n v="335"/>
    <n v="300"/>
    <n v="200"/>
    <n v="200"/>
    <m/>
  </r>
  <r>
    <s v="Sustenance"/>
    <x v="1"/>
    <n v="6"/>
    <s v="SMB PBCF COBOL v6 Upgrade"/>
    <s v="ADR"/>
    <s v="Green - YTS"/>
    <x v="1"/>
    <s v="Cobol, DB2"/>
    <s v="SW-CRIS"/>
    <s v="Ruben Rodriguez "/>
    <s v="Muawiah Qaimari"/>
    <x v="3"/>
    <s v="Daljeet Arora"/>
    <x v="8"/>
    <s v="TBD"/>
    <x v="1"/>
    <m/>
    <m/>
    <m/>
    <m/>
    <m/>
    <m/>
    <m/>
    <m/>
    <m/>
    <m/>
    <m/>
    <m/>
    <m/>
    <m/>
    <m/>
    <m/>
    <m/>
    <m/>
    <m/>
    <m/>
    <m/>
    <m/>
    <m/>
    <m/>
    <m/>
    <m/>
    <m/>
    <m/>
    <m/>
  </r>
  <r>
    <s v="Enhancement"/>
    <x v="0"/>
    <n v="6"/>
    <s v="PMT Removal of Tech Support 360 service"/>
    <s v="ADR"/>
    <s v="Green - YTS"/>
    <x v="1"/>
    <s v="Cobol, DB2"/>
    <s v="SW-CRIS"/>
    <s v="Ruben Rodriguez "/>
    <s v="Muawiah Qaimari"/>
    <x v="3"/>
    <s v="Daljeet Arora"/>
    <x v="8"/>
    <s v="TBD"/>
    <x v="1"/>
    <n v="680"/>
    <m/>
    <m/>
    <m/>
    <m/>
    <m/>
    <m/>
    <m/>
    <m/>
    <m/>
    <m/>
    <m/>
    <m/>
    <m/>
    <m/>
    <m/>
    <m/>
    <m/>
    <n v="400"/>
    <n v="280"/>
    <m/>
    <m/>
    <m/>
    <m/>
    <m/>
    <m/>
    <m/>
    <m/>
    <m/>
  </r>
  <r>
    <s v="Enhancement"/>
    <x v="0"/>
    <n v="1"/>
    <s v="PMT-493440, PID-324811, CR814993 updates to Mobility TLG servers ILL Market"/>
    <s v="CAMPS"/>
    <s v="Testing in progress"/>
    <x v="1"/>
    <s v="Cobol, IMS-DB"/>
    <s v="MW Usage"/>
    <s v="Ruben Rodriguez "/>
    <s v="Muawiah Qaimari"/>
    <x v="7"/>
    <s v="Daljeet Arora"/>
    <x v="15"/>
    <s v="May-23"/>
    <x v="0"/>
    <n v="150"/>
    <m/>
    <m/>
    <m/>
    <m/>
    <m/>
    <m/>
    <m/>
    <m/>
    <m/>
    <m/>
    <m/>
    <m/>
    <m/>
    <m/>
    <m/>
    <m/>
    <n v="10"/>
    <n v="20"/>
    <n v="10"/>
    <n v="50"/>
    <n v="60"/>
    <m/>
    <m/>
    <m/>
    <m/>
    <m/>
    <m/>
    <m/>
  </r>
  <r>
    <s v="Enhancement"/>
    <x v="0"/>
    <n v="1"/>
    <s v="PMT 508589, PID 414915 Phase6 - Calnet 4 Migration Execution"/>
    <s v="Data Services"/>
    <s v="Migration in progress"/>
    <x v="1"/>
    <s v="Cobol, DB2"/>
    <s v="West Usage"/>
    <s v="Ruben Rodriguez "/>
    <s v="Muawiah Qaimari"/>
    <x v="7"/>
    <s v="Daljeet Arora"/>
    <x v="18"/>
    <s v="Jun-23"/>
    <x v="0"/>
    <n v="560"/>
    <m/>
    <m/>
    <m/>
    <m/>
    <m/>
    <m/>
    <m/>
    <m/>
    <m/>
    <m/>
    <m/>
    <m/>
    <m/>
    <m/>
    <m/>
    <m/>
    <m/>
    <n v="50"/>
    <n v="150"/>
    <n v="90"/>
    <n v="50"/>
    <n v="50"/>
    <m/>
    <m/>
    <m/>
    <m/>
    <m/>
    <m/>
  </r>
  <r>
    <s v="Enhancement"/>
    <x v="0"/>
    <n v="1"/>
    <s v="PMT 508589, PID 414915 Phase6 - Calnet 4 Migration Execution"/>
    <s v="US"/>
    <s v="Migration in progress"/>
    <x v="1"/>
    <s v="Cobol, IMS-DB, Assembler"/>
    <s v="West Usage"/>
    <s v="Ruben Rodriguez "/>
    <s v="Muawiah Qaimari"/>
    <x v="7"/>
    <s v="Daljeet Arora"/>
    <x v="18"/>
    <s v="Jun-23"/>
    <x v="0"/>
    <n v="200"/>
    <m/>
    <m/>
    <m/>
    <m/>
    <m/>
    <m/>
    <m/>
    <m/>
    <m/>
    <m/>
    <m/>
    <m/>
    <m/>
    <m/>
    <m/>
    <m/>
    <m/>
    <n v="10"/>
    <n v="50"/>
    <n v="50"/>
    <n v="50"/>
    <n v="40"/>
    <m/>
    <m/>
    <m/>
    <m/>
    <m/>
    <m/>
  </r>
  <r>
    <s v="Enhancement"/>
    <x v="0"/>
    <n v="1"/>
    <s v="PMT 508589, PID 414915 Phase6 - Calnet 4 Migration Execution"/>
    <s v="MP"/>
    <s v="Migration in progress"/>
    <x v="1"/>
    <s v="Cobol, DB2"/>
    <s v="West Usage"/>
    <s v="Ruben Rodriguez "/>
    <s v="Muawiah Qaimari"/>
    <x v="7"/>
    <s v="Daljeet Arora"/>
    <x v="18"/>
    <s v="Jun-23"/>
    <x v="0"/>
    <n v="265"/>
    <m/>
    <m/>
    <m/>
    <m/>
    <m/>
    <m/>
    <m/>
    <m/>
    <m/>
    <m/>
    <m/>
    <m/>
    <m/>
    <m/>
    <m/>
    <m/>
    <m/>
    <n v="15"/>
    <n v="55"/>
    <n v="55"/>
    <n v="70"/>
    <n v="70"/>
    <m/>
    <m/>
    <m/>
    <m/>
    <m/>
    <m/>
  </r>
  <r>
    <s v="Enhancement"/>
    <x v="0"/>
    <n v="1"/>
    <s v="PMT508202 PID414937 WI NPA 608 NPA Overlay with new NPA 353"/>
    <s v="CAMPS"/>
    <s v="HLD in Progress. can deliver to ST for Pass2 (Not Pass1)"/>
    <x v="1"/>
    <s v="Cobol, IMS-DB"/>
    <s v="MW Usage"/>
    <s v="Ruben Rodriguez "/>
    <s v="Muawiah Qaimari"/>
    <x v="7"/>
    <s v="Daljeet Arora"/>
    <x v="18"/>
    <s v="Jun-23"/>
    <x v="0"/>
    <n v="530"/>
    <m/>
    <m/>
    <m/>
    <m/>
    <m/>
    <m/>
    <m/>
    <m/>
    <m/>
    <m/>
    <m/>
    <m/>
    <m/>
    <m/>
    <m/>
    <m/>
    <m/>
    <n v="90"/>
    <n v="100"/>
    <n v="100"/>
    <n v="120"/>
    <n v="100"/>
    <m/>
    <m/>
    <m/>
    <m/>
    <m/>
    <m/>
  </r>
  <r>
    <s v="Enhancement"/>
    <x v="0"/>
    <n v="1"/>
    <s v="PMT508202 PID414937 WI NPA 608 NPA Overlay with new NPA 353"/>
    <s v="CLYDE"/>
    <s v="HLD in Progress. Doesn't run in ST. Would complete the development by end of may"/>
    <x v="1"/>
    <s v="Cobol, IMS-DB"/>
    <s v="MW Usage"/>
    <s v="Ruben Rodriguez "/>
    <s v="Muawiah Qaimari"/>
    <x v="7"/>
    <s v="Daljeet Arora"/>
    <x v="18"/>
    <s v="Jun-23"/>
    <x v="0"/>
    <n v="205"/>
    <m/>
    <m/>
    <m/>
    <m/>
    <m/>
    <m/>
    <m/>
    <m/>
    <m/>
    <m/>
    <m/>
    <m/>
    <m/>
    <m/>
    <m/>
    <m/>
    <m/>
    <m/>
    <n v="40"/>
    <n v="50"/>
    <n v="70"/>
    <n v="45"/>
    <m/>
    <m/>
    <m/>
    <m/>
    <m/>
    <m/>
  </r>
  <r>
    <s v="Enhancement"/>
    <x v="0"/>
    <n v="1"/>
    <s v="PMT508202 PID414937 WI NPA 608 NPA Overlay with new NPA 353"/>
    <s v="LOCAL FICHE"/>
    <s v="HLD in Progress. Doesn't run in ST. Would complete the development by end of may"/>
    <x v="1"/>
    <s v="Cobol, DB2"/>
    <s v="MW Usage"/>
    <s v="Ruben Rodriguez "/>
    <s v="Muawiah Qaimari"/>
    <x v="7"/>
    <s v="Daljeet Arora"/>
    <x v="18"/>
    <s v="Jun-23"/>
    <x v="0"/>
    <n v="120"/>
    <m/>
    <m/>
    <m/>
    <m/>
    <m/>
    <m/>
    <m/>
    <m/>
    <m/>
    <m/>
    <m/>
    <m/>
    <m/>
    <m/>
    <m/>
    <m/>
    <m/>
    <m/>
    <m/>
    <n v="50"/>
    <n v="50"/>
    <n v="20"/>
    <m/>
    <m/>
    <m/>
    <m/>
    <m/>
    <m/>
  </r>
  <r>
    <s v="Sustenance"/>
    <x v="3"/>
    <m/>
    <s v="MWR - Connect Direct Upgrade "/>
    <s v="UPSE-SWBT/PB"/>
    <s v="Completed "/>
    <x v="0"/>
    <s v="Proc C"/>
    <s v="JW"/>
    <s v="Ruben Rodriguez "/>
    <s v="Muawiah Qaimari"/>
    <x v="5"/>
    <s v="Tarun Raghuwanshi"/>
    <x v="17"/>
    <s v="Mar-23"/>
    <x v="0"/>
    <n v="310"/>
    <m/>
    <m/>
    <m/>
    <m/>
    <m/>
    <m/>
    <m/>
    <m/>
    <m/>
    <m/>
    <m/>
    <m/>
    <m/>
    <m/>
    <m/>
    <m/>
    <n v="150"/>
    <n v="100"/>
    <n v="60"/>
    <m/>
    <m/>
    <m/>
    <m/>
    <m/>
    <m/>
    <m/>
    <m/>
    <m/>
  </r>
  <r>
    <s v="Sustenance"/>
    <x v="3"/>
    <m/>
    <s v="CFAS upgrading Connect: Direct to 6.1"/>
    <s v="RAP"/>
    <s v="Completed "/>
    <x v="1"/>
    <s v="Cobol, DB2"/>
    <s v="JW"/>
    <s v="Ruben Rodriguez "/>
    <s v="Muawiah Qaimari"/>
    <x v="5"/>
    <s v="Tarun Raghuwanshi"/>
    <x v="17"/>
    <s v="Mar-23"/>
    <x v="0"/>
    <n v="30"/>
    <m/>
    <m/>
    <m/>
    <m/>
    <m/>
    <m/>
    <m/>
    <m/>
    <m/>
    <m/>
    <m/>
    <m/>
    <m/>
    <m/>
    <m/>
    <m/>
    <m/>
    <n v="20"/>
    <n v="10"/>
    <m/>
    <m/>
    <m/>
    <m/>
    <m/>
    <m/>
    <m/>
    <m/>
    <m/>
  </r>
  <r>
    <s v="Enhancement"/>
    <x v="0"/>
    <m/>
    <s v="409511- SecMod SDP SPI Scan database encryption BOSS SW"/>
    <s v="Dashboard"/>
    <m/>
    <x v="0"/>
    <s v="Java"/>
    <s v="MDRG-RR"/>
    <s v="James Radtke"/>
    <s v="Christine Moretti"/>
    <x v="19"/>
    <s v="Ranjit Rai"/>
    <x v="10"/>
    <s v="Nov-23"/>
    <x v="0"/>
    <n v="3100"/>
    <n v="300"/>
    <n v="300"/>
    <n v="150"/>
    <m/>
    <m/>
    <m/>
    <m/>
    <m/>
    <m/>
    <m/>
    <n v="300"/>
    <n v="300"/>
    <n v="150"/>
    <m/>
    <m/>
    <m/>
    <m/>
    <m/>
    <m/>
    <n v="80"/>
    <n v="380"/>
    <n v="380"/>
    <n v="380"/>
    <n v="380"/>
    <n v="380"/>
    <n v="380"/>
    <n v="380"/>
    <n v="380"/>
  </r>
  <r>
    <s v="Enhancement"/>
    <x v="0"/>
    <m/>
    <s v="409642- SecMod SDP SPI Scan database encryption BOSS West"/>
    <s v="Dashboard"/>
    <m/>
    <x v="0"/>
    <s v="Java"/>
    <s v="MDRG-RR"/>
    <s v="James Radtke"/>
    <s v="Christine Moretti"/>
    <x v="19"/>
    <s v="Ranjit Rai"/>
    <x v="3"/>
    <s v="On hold"/>
    <x v="1"/>
    <n v="50"/>
    <n v="600"/>
    <n v="600"/>
    <n v="600"/>
    <n v="600"/>
    <n v="600"/>
    <m/>
    <m/>
    <m/>
    <m/>
    <m/>
    <m/>
    <m/>
    <n v="600"/>
    <n v="600"/>
    <n v="100"/>
    <n v="300"/>
    <m/>
    <m/>
    <m/>
    <m/>
    <m/>
    <m/>
    <m/>
    <m/>
    <m/>
    <m/>
    <m/>
    <m/>
  </r>
  <r>
    <s v="Sustenance"/>
    <x v="1"/>
    <m/>
    <s v="CSI Schema Validation"/>
    <s v="Dashboard"/>
    <m/>
    <x v="0"/>
    <s v="Java"/>
    <s v="MDRG-RR"/>
    <s v="James Radtke"/>
    <s v="Christine Moretti"/>
    <x v="19"/>
    <s v="Ranjit Rai"/>
    <x v="13"/>
    <s v="Jan-23"/>
    <x v="0"/>
    <n v="80"/>
    <m/>
    <m/>
    <m/>
    <m/>
    <m/>
    <m/>
    <m/>
    <m/>
    <m/>
    <m/>
    <m/>
    <n v="70"/>
    <m/>
    <m/>
    <m/>
    <m/>
    <m/>
    <m/>
    <n v="80"/>
    <m/>
    <m/>
    <m/>
    <m/>
    <m/>
    <m/>
    <m/>
    <m/>
    <m/>
  </r>
  <r>
    <s v="Sustenance"/>
    <x v="1"/>
    <m/>
    <s v="EDW &amp; ECDW Snowflake testing"/>
    <s v="Dashboard"/>
    <m/>
    <x v="0"/>
    <s v="Java"/>
    <s v="MDRG-RR"/>
    <s v="James Radtke"/>
    <s v="Christine Moretti"/>
    <x v="19"/>
    <s v="Ranjit Rai"/>
    <x v="8"/>
    <s v="TBD"/>
    <x v="0"/>
    <n v="80"/>
    <m/>
    <m/>
    <m/>
    <m/>
    <m/>
    <m/>
    <m/>
    <m/>
    <m/>
    <m/>
    <m/>
    <m/>
    <m/>
    <m/>
    <m/>
    <n v="100"/>
    <m/>
    <m/>
    <m/>
    <m/>
    <m/>
    <m/>
    <m/>
    <m/>
    <m/>
    <m/>
    <m/>
    <m/>
  </r>
  <r>
    <s v="Enhancement"/>
    <x v="0"/>
    <m/>
    <s v="Replace Datagate with Webservices (EASE efforts of 2000, ATTEASELauncher efforts of 800 added to Dashbaord)"/>
    <s v="Dashboard"/>
    <m/>
    <x v="0"/>
    <s v="Java"/>
    <s v="MDRG-RR"/>
    <s v="James Radtke"/>
    <s v="Christine Moretti"/>
    <x v="19"/>
    <s v="Ranjit Rai"/>
    <x v="10"/>
    <s v="Nov-23"/>
    <x v="0"/>
    <n v="3825"/>
    <n v="600"/>
    <n v="600"/>
    <n v="600"/>
    <n v="600"/>
    <n v="600"/>
    <m/>
    <m/>
    <m/>
    <m/>
    <m/>
    <m/>
    <m/>
    <n v="600"/>
    <n v="600"/>
    <n v="100"/>
    <n v="300"/>
    <m/>
    <m/>
    <m/>
    <n v="50"/>
    <n v="480"/>
    <n v="480"/>
    <n v="480"/>
    <n v="480"/>
    <n v="480"/>
    <n v="480"/>
    <n v="480"/>
    <n v="480"/>
  </r>
  <r>
    <s v="Sustenance"/>
    <x v="1"/>
    <n v="1"/>
    <s v="SMB#2027387 ARG-MCI and ARG-PBD Applications Retirement"/>
    <s v="BDI"/>
    <s v="Green - Minor code impact, Good to deploy as per schedule"/>
    <x v="1"/>
    <s v="Cobol, DB2"/>
    <s v="WB-BPP1"/>
    <s v="Ruben Rodriguez "/>
    <s v="Muawiah Qaimari"/>
    <x v="2"/>
    <s v="Amit Patidar"/>
    <x v="10"/>
    <s v="Nov-23"/>
    <x v="0"/>
    <n v="150"/>
    <m/>
    <m/>
    <m/>
    <m/>
    <m/>
    <m/>
    <m/>
    <m/>
    <m/>
    <m/>
    <m/>
    <m/>
    <m/>
    <m/>
    <m/>
    <m/>
    <m/>
    <m/>
    <m/>
    <m/>
    <m/>
    <m/>
    <n v="40"/>
    <n v="10"/>
    <n v="50"/>
    <n v="30"/>
    <n v="20"/>
    <m/>
  </r>
  <r>
    <s v="Enhancement"/>
    <x v="0"/>
    <n v="1"/>
    <s v="ARG: GUIDING-PB -- Retire Interface with ARG-MCI and ARG-PBD apps"/>
    <s v="ARG: GUIDING-PB"/>
    <s v="Green - Analysis inprogress"/>
    <x v="1"/>
    <s v="Cobol, DB2"/>
    <s v="West Usage"/>
    <s v="Ruben Rodriguez "/>
    <s v="Muawiah Qaimari"/>
    <x v="7"/>
    <s v="Daljeet Arora"/>
    <x v="10"/>
    <s v="Nov-23"/>
    <x v="0"/>
    <n v="140"/>
    <m/>
    <m/>
    <m/>
    <m/>
    <m/>
    <m/>
    <m/>
    <m/>
    <m/>
    <m/>
    <m/>
    <m/>
    <m/>
    <m/>
    <m/>
    <m/>
    <m/>
    <n v="20"/>
    <n v="10"/>
    <m/>
    <m/>
    <n v="10"/>
    <n v="30"/>
    <n v="30"/>
    <n v="30"/>
    <m/>
    <n v="10"/>
    <m/>
  </r>
  <r>
    <s v="Sustenance"/>
    <x v="3"/>
    <m/>
    <s v="2023218 - UPS-EMS AMA Cycle Date Update "/>
    <s v="UPS-EMS"/>
    <m/>
    <x v="0"/>
    <s v="Java"/>
    <s v="Usage-UPS"/>
    <s v="Greg Painter"/>
    <s v="Muawiah Qaimari"/>
    <x v="0"/>
    <s v="Amit Patidar"/>
    <x v="2"/>
    <s v="Feb-23"/>
    <x v="0"/>
    <n v="80"/>
    <m/>
    <m/>
    <m/>
    <m/>
    <m/>
    <m/>
    <m/>
    <m/>
    <m/>
    <m/>
    <m/>
    <m/>
    <m/>
    <m/>
    <m/>
    <m/>
    <n v="40"/>
    <n v="40"/>
    <m/>
    <m/>
    <m/>
    <m/>
    <m/>
    <m/>
    <m/>
    <m/>
    <m/>
    <m/>
  </r>
  <r>
    <s v="Enhancement"/>
    <x v="0"/>
    <m/>
    <s v="RE: EDW and ECDW   snowflake transformation - impact for legacy wireline applications"/>
    <s v="CRIS Services"/>
    <m/>
    <x v="1"/>
    <s v="Cobol, IMS-DB"/>
    <s v="SW-CRIS-Billing "/>
    <s v="Ruben Rodriguez "/>
    <s v="Muawiah Qaimari"/>
    <x v="0"/>
    <s v="Amit Patidar"/>
    <x v="11"/>
    <s v="Dec-23"/>
    <x v="0"/>
    <n v="20"/>
    <m/>
    <m/>
    <m/>
    <m/>
    <m/>
    <m/>
    <m/>
    <m/>
    <m/>
    <m/>
    <m/>
    <m/>
    <m/>
    <m/>
    <m/>
    <m/>
    <m/>
    <m/>
    <m/>
    <m/>
    <m/>
    <m/>
    <m/>
    <m/>
    <m/>
    <m/>
    <m/>
    <n v="20"/>
  </r>
  <r>
    <s v="Enhancement"/>
    <x v="0"/>
    <m/>
    <s v="PMT 504814 - Credit Card Processing for Bus Accounts using FiS"/>
    <s v="RRS"/>
    <s v="On Track"/>
    <x v="1"/>
    <s v="Cobol, DB2"/>
    <s v="CARE-MF"/>
    <s v="James Koernig"/>
    <s v="Christine Moretti"/>
    <x v="0"/>
    <s v="Amit Patidar"/>
    <x v="16"/>
    <s v="Jul-23"/>
    <x v="0"/>
    <n v="65"/>
    <m/>
    <m/>
    <m/>
    <m/>
    <m/>
    <m/>
    <m/>
    <m/>
    <m/>
    <m/>
    <m/>
    <m/>
    <m/>
    <m/>
    <m/>
    <m/>
    <m/>
    <m/>
    <m/>
    <n v="20"/>
    <n v="30"/>
    <n v="15"/>
    <m/>
    <m/>
    <m/>
    <m/>
    <m/>
    <m/>
  </r>
  <r>
    <s v="Enhancement"/>
    <x v="0"/>
    <n v="1"/>
    <s v="ARG: AT&amp;T IDB-PB -- Retire Interface with ARG-MCI app"/>
    <s v="ARG: AT&amp;T IDB-PB"/>
    <s v="Green - Analysis inprogress"/>
    <x v="1"/>
    <s v="Cobol, DB2"/>
    <s v="West Usage"/>
    <s v="Ruben Rodriguez "/>
    <s v="Muawiah Qaimari"/>
    <x v="7"/>
    <s v="Daljeet Arora"/>
    <x v="10"/>
    <s v="Nov-23"/>
    <x v="0"/>
    <n v="140"/>
    <m/>
    <m/>
    <m/>
    <m/>
    <m/>
    <m/>
    <m/>
    <m/>
    <m/>
    <m/>
    <m/>
    <m/>
    <m/>
    <m/>
    <m/>
    <m/>
    <m/>
    <n v="20"/>
    <n v="10"/>
    <m/>
    <m/>
    <n v="10"/>
    <n v="30"/>
    <n v="30"/>
    <n v="30"/>
    <m/>
    <n v="10"/>
    <m/>
  </r>
  <r>
    <s v="Sustenance"/>
    <x v="3"/>
    <n v="1"/>
    <s v="MWR 2023814 : Description - Fix the missing emails for the CMRS contract uploader files"/>
    <s v="CMRS"/>
    <m/>
    <x v="0"/>
    <s v="Java"/>
    <s v="Freedom Java Apps"/>
    <s v="Greg Painter"/>
    <s v="Muawiah Qaimari"/>
    <x v="11"/>
    <s v="Himanshu Mathur"/>
    <x v="2"/>
    <s v="Feb-23"/>
    <x v="0"/>
    <n v="25"/>
    <m/>
    <m/>
    <m/>
    <m/>
    <m/>
    <m/>
    <m/>
    <m/>
    <m/>
    <m/>
    <m/>
    <m/>
    <m/>
    <m/>
    <m/>
    <m/>
    <m/>
    <n v="25"/>
    <m/>
    <m/>
    <m/>
    <m/>
    <m/>
    <m/>
    <m/>
    <m/>
    <m/>
    <m/>
  </r>
  <r>
    <s v="Enhancement"/>
    <x v="0"/>
    <n v="1"/>
    <s v="ICBSWI -- Retire Interface with ARG-MCI and ARG-PBD apps"/>
    <s v="ICBSWI"/>
    <s v="Green - Analysis inprogress"/>
    <x v="1"/>
    <s v="Cobol, DB2"/>
    <s v="West Usage"/>
    <s v="Ruben Rodriguez "/>
    <s v="Muawiah Qaimari"/>
    <x v="7"/>
    <s v="Daljeet Arora"/>
    <x v="10"/>
    <s v="Nov-23"/>
    <x v="0"/>
    <n v="140"/>
    <m/>
    <m/>
    <m/>
    <m/>
    <m/>
    <m/>
    <m/>
    <m/>
    <m/>
    <m/>
    <m/>
    <m/>
    <m/>
    <m/>
    <m/>
    <m/>
    <m/>
    <n v="20"/>
    <n v="10"/>
    <m/>
    <m/>
    <n v="10"/>
    <n v="30"/>
    <n v="30"/>
    <n v="30"/>
    <m/>
    <n v="10"/>
    <m/>
  </r>
  <r>
    <s v="Sustenance"/>
    <x v="3"/>
    <n v="1"/>
    <s v="2021699  - CARAT - SMB fix for moving to local from share disk"/>
    <s v="CARAT"/>
    <m/>
    <x v="0"/>
    <s v="Hadoop, Java"/>
    <s v="CARAT"/>
    <s v="Greg Painter"/>
    <s v="Muawiah Qaimari"/>
    <x v="11"/>
    <s v="Himanshu Mathur"/>
    <x v="13"/>
    <s v="Jan-23"/>
    <x v="0"/>
    <n v="40"/>
    <m/>
    <m/>
    <m/>
    <m/>
    <m/>
    <m/>
    <m/>
    <m/>
    <m/>
    <m/>
    <m/>
    <m/>
    <m/>
    <m/>
    <m/>
    <m/>
    <n v="40"/>
    <m/>
    <m/>
    <m/>
    <m/>
    <m/>
    <m/>
    <m/>
    <m/>
    <m/>
    <m/>
    <m/>
  </r>
  <r>
    <s v="Sustenance"/>
    <x v="3"/>
    <n v="1"/>
    <s v="2016853 - CARAT-5617- CARAT DR automation"/>
    <s v="CARAT"/>
    <m/>
    <x v="0"/>
    <s v="Hadoop, Java"/>
    <s v="CARAT"/>
    <s v="Greg Painter"/>
    <s v="Muawiah Qaimari"/>
    <x v="11"/>
    <s v="Himanshu Mathur"/>
    <x v="13"/>
    <s v="Jan-23"/>
    <x v="0"/>
    <n v="15"/>
    <m/>
    <m/>
    <m/>
    <m/>
    <m/>
    <m/>
    <m/>
    <m/>
    <m/>
    <m/>
    <m/>
    <m/>
    <m/>
    <m/>
    <m/>
    <m/>
    <n v="15"/>
    <m/>
    <m/>
    <m/>
    <m/>
    <m/>
    <m/>
    <m/>
    <m/>
    <m/>
    <m/>
    <m/>
  </r>
  <r>
    <s v="Sustenance"/>
    <x v="9"/>
    <n v="1"/>
    <s v="MWR 2021698 - RequestCARAT - Certificate renewal 2023"/>
    <s v="CARAT"/>
    <m/>
    <x v="0"/>
    <s v="Hadoop, Java"/>
    <s v="CARAT"/>
    <s v="Greg Painter"/>
    <s v="Muawiah Qaimari"/>
    <x v="11"/>
    <s v="Himanshu Mathur"/>
    <x v="0"/>
    <s v="Ongoing"/>
    <x v="0"/>
    <n v="275"/>
    <m/>
    <m/>
    <m/>
    <m/>
    <m/>
    <m/>
    <m/>
    <m/>
    <m/>
    <m/>
    <m/>
    <m/>
    <m/>
    <m/>
    <m/>
    <m/>
    <n v="30"/>
    <n v="25"/>
    <n v="30"/>
    <n v="35"/>
    <n v="30"/>
    <n v="30"/>
    <n v="40"/>
    <n v="35"/>
    <n v="25"/>
    <m/>
    <m/>
    <m/>
  </r>
  <r>
    <s v="Sustenance"/>
    <x v="3"/>
    <n v="1"/>
    <s v="U2L on test environment"/>
    <s v="CARAT"/>
    <m/>
    <x v="0"/>
    <s v="Hadoop, Java"/>
    <s v="CARAT"/>
    <s v="Greg Painter"/>
    <s v="Muawiah Qaimari"/>
    <x v="11"/>
    <s v="Himanshu Mathur"/>
    <x v="18"/>
    <s v="Jun-23"/>
    <x v="0"/>
    <n v="600"/>
    <m/>
    <m/>
    <m/>
    <m/>
    <m/>
    <m/>
    <m/>
    <m/>
    <m/>
    <m/>
    <m/>
    <m/>
    <m/>
    <m/>
    <m/>
    <m/>
    <n v="100"/>
    <n v="100"/>
    <n v="100"/>
    <n v="100"/>
    <n v="100"/>
    <n v="100"/>
    <m/>
    <m/>
    <m/>
    <m/>
    <m/>
    <m/>
  </r>
  <r>
    <s v="Sustenance"/>
    <x v="3"/>
    <n v="1"/>
    <s v="Tomcat Upgrade"/>
    <s v="CARAT"/>
    <m/>
    <x v="0"/>
    <s v="Hadoop, Java"/>
    <s v="CARAT"/>
    <s v="Greg Painter"/>
    <s v="Muawiah Qaimari"/>
    <x v="11"/>
    <s v="Himanshu Mathur"/>
    <x v="17"/>
    <s v="Mar-23"/>
    <x v="0"/>
    <n v="60"/>
    <m/>
    <m/>
    <m/>
    <m/>
    <m/>
    <m/>
    <m/>
    <m/>
    <m/>
    <m/>
    <m/>
    <m/>
    <m/>
    <m/>
    <m/>
    <m/>
    <n v="20"/>
    <n v="20"/>
    <n v="20"/>
    <m/>
    <m/>
    <m/>
    <m/>
    <m/>
    <m/>
    <m/>
    <m/>
    <m/>
  </r>
  <r>
    <s v="Sustenance"/>
    <x v="5"/>
    <n v="1"/>
    <s v="CARAT Server Issues - Failover did not happen - failover services wnet down."/>
    <s v="CARAT"/>
    <m/>
    <x v="0"/>
    <s v="Hadoop, Java"/>
    <s v="CARAT"/>
    <s v="Greg Painter"/>
    <s v="Muawiah Qaimari"/>
    <x v="11"/>
    <s v="Himanshu Mathur"/>
    <x v="2"/>
    <s v="Feb-23"/>
    <x v="0"/>
    <n v="45"/>
    <m/>
    <m/>
    <m/>
    <m/>
    <m/>
    <m/>
    <m/>
    <m/>
    <m/>
    <m/>
    <m/>
    <m/>
    <m/>
    <m/>
    <m/>
    <m/>
    <n v="30"/>
    <n v="15"/>
    <m/>
    <m/>
    <m/>
    <m/>
    <m/>
    <m/>
    <m/>
    <m/>
    <m/>
    <m/>
  </r>
  <r>
    <s v="Sustenance"/>
    <x v="5"/>
    <n v="1"/>
    <s v="Interface Issues - Multiple file failures occur frequently (Daily/Weekly/Monthly)."/>
    <s v="CARAT"/>
    <m/>
    <x v="0"/>
    <s v="Hadoop, Java"/>
    <s v="CARAT"/>
    <s v="Greg Painter"/>
    <s v="Muawiah Qaimari"/>
    <x v="11"/>
    <s v="Himanshu Mathur"/>
    <x v="0"/>
    <s v="Ongoing"/>
    <x v="0"/>
    <n v="580"/>
    <m/>
    <m/>
    <m/>
    <m/>
    <m/>
    <m/>
    <m/>
    <m/>
    <m/>
    <m/>
    <m/>
    <m/>
    <m/>
    <m/>
    <m/>
    <m/>
    <n v="40"/>
    <n v="50"/>
    <n v="40"/>
    <n v="40"/>
    <n v="40"/>
    <n v="50"/>
    <n v="40"/>
    <n v="50"/>
    <n v="40"/>
    <m/>
    <m/>
    <m/>
  </r>
  <r>
    <s v="Sustenance"/>
    <x v="1"/>
    <n v="1"/>
    <s v="SMB - 2022282 CLUE Coolgen analysis only"/>
    <s v="CLUE"/>
    <s v="Currently onshore assiting with the analysis, offshore will be enagged activtly after 23.06 ST delivery of other projects."/>
    <x v="1"/>
    <s v="COBOL,DB2,IMS DB"/>
    <s v="SE-BILLING-USAGE"/>
    <s v="Greg Painter"/>
    <s v="Muawiah Qaimari"/>
    <x v="1"/>
    <s v="Tarun Raghuwanshi"/>
    <x v="15"/>
    <m/>
    <x v="0"/>
    <n v="500"/>
    <m/>
    <m/>
    <m/>
    <m/>
    <m/>
    <m/>
    <m/>
    <m/>
    <m/>
    <m/>
    <m/>
    <m/>
    <m/>
    <m/>
    <m/>
    <m/>
    <m/>
    <m/>
    <n v="200"/>
    <n v="200"/>
    <n v="100"/>
    <m/>
    <m/>
    <m/>
    <m/>
    <m/>
    <m/>
    <m/>
  </r>
  <r>
    <s v="Sustenance"/>
    <x v="1"/>
    <m/>
    <s v="SMB 2017969  AMT/QTY ABMS DEvelopment_x000a_"/>
    <s v="ABMS"/>
    <s v="Targetting for Pass 2 delivery due to amount of work and capacity challenges "/>
    <x v="1"/>
    <s v="Cobol, Focus DB"/>
    <s v="MW-Billing"/>
    <s v="Ruben Rodriguez "/>
    <s v="Muawiah Qaimari"/>
    <x v="21"/>
    <s v="Tarun Raghuwanshi"/>
    <x v="18"/>
    <s v="Jun-23"/>
    <x v="0"/>
    <n v="206"/>
    <m/>
    <m/>
    <m/>
    <m/>
    <m/>
    <m/>
    <m/>
    <m/>
    <m/>
    <n v="45"/>
    <n v="45"/>
    <n v="45"/>
    <n v="45"/>
    <m/>
    <m/>
    <m/>
    <m/>
    <n v="60"/>
    <n v="66"/>
    <n v="60"/>
    <n v="20"/>
    <m/>
    <m/>
    <m/>
    <m/>
    <m/>
    <m/>
    <m/>
  </r>
  <r>
    <s v="Sustenance"/>
    <x v="1"/>
    <n v="12"/>
    <s v="SMB# TBD Verizon Server Change - COLLECTS_x000a_Note: Can't be shifted due to Vendor server change"/>
    <s v="Collects - SWBT"/>
    <s v="Late Commit - Too many components impacted."/>
    <x v="1"/>
    <s v="Cobol, IMS-DB"/>
    <s v="SW-USAGE"/>
    <s v="Greg Painter"/>
    <s v="Muawiah Qaimari"/>
    <x v="3"/>
    <s v="Daljeet Arora"/>
    <x v="14"/>
    <s v="Apr-23"/>
    <x v="0"/>
    <n v="180"/>
    <m/>
    <m/>
    <m/>
    <m/>
    <m/>
    <m/>
    <m/>
    <m/>
    <m/>
    <m/>
    <m/>
    <m/>
    <m/>
    <m/>
    <m/>
    <m/>
    <m/>
    <m/>
    <n v="60"/>
    <n v="120"/>
    <m/>
    <m/>
    <m/>
    <m/>
    <m/>
    <m/>
    <m/>
    <m/>
  </r>
  <r>
    <s v="Sustenance"/>
    <x v="1"/>
    <n v="12"/>
    <s v="SMB# TBD Verizon Server Change - PTC_x000a_Note: Can't be shifted due to Vendor server change"/>
    <s v="PTC"/>
    <s v="Late Commit - Too many components impacted."/>
    <x v="1"/>
    <s v="Cobol, IMS-DB"/>
    <s v="SW-USAGE"/>
    <s v="Greg Painter"/>
    <s v="Muawiah Qaimari"/>
    <x v="3"/>
    <s v="Daljeet Arora"/>
    <x v="14"/>
    <s v="Apr-23"/>
    <x v="0"/>
    <n v="180"/>
    <m/>
    <m/>
    <m/>
    <m/>
    <m/>
    <m/>
    <m/>
    <m/>
    <m/>
    <m/>
    <m/>
    <m/>
    <m/>
    <m/>
    <m/>
    <m/>
    <m/>
    <m/>
    <n v="60"/>
    <n v="120"/>
    <m/>
    <m/>
    <m/>
    <m/>
    <m/>
    <m/>
    <m/>
    <m/>
  </r>
  <r>
    <s v="Enhancement"/>
    <x v="0"/>
    <m/>
    <s v="CR814374, SecMod SDP SPI Data Non-Compliance SOC"/>
    <s v="CRIS Services"/>
    <m/>
    <x v="1"/>
    <s v="Cobol, IMS-DB"/>
    <s v="SW-CRIS-Billing "/>
    <s v="James Koernig"/>
    <s v="Christine Moretti"/>
    <x v="0"/>
    <s v="Amit Patidar"/>
    <x v="21"/>
    <s v="Feb-24"/>
    <x v="1"/>
    <n v="450"/>
    <m/>
    <m/>
    <m/>
    <m/>
    <m/>
    <m/>
    <m/>
    <m/>
    <m/>
    <m/>
    <m/>
    <m/>
    <m/>
    <m/>
    <m/>
    <m/>
    <m/>
    <m/>
    <m/>
    <m/>
    <m/>
    <m/>
    <m/>
    <m/>
    <m/>
    <m/>
    <m/>
    <m/>
  </r>
  <r>
    <s v="Sustenance"/>
    <x v="3"/>
    <n v="1"/>
    <s v="MWR - 2026482, Cloud CheckR Remediation for both PROD and NPRD"/>
    <s v="QuickQuote SBS"/>
    <s v="Green : Completed "/>
    <x v="0"/>
    <s v=".NET"/>
    <s v="CBS-ATTCRM-SBS"/>
    <s v="James Koernig"/>
    <s v="Christine Moretti"/>
    <x v="13"/>
    <s v="Himanshu Mathur"/>
    <x v="2"/>
    <s v="Feb-23"/>
    <x v="0"/>
    <n v="15"/>
    <m/>
    <m/>
    <m/>
    <m/>
    <m/>
    <m/>
    <m/>
    <m/>
    <m/>
    <m/>
    <m/>
    <m/>
    <m/>
    <m/>
    <m/>
    <m/>
    <m/>
    <n v="15"/>
    <m/>
    <m/>
    <m/>
    <m/>
    <m/>
    <m/>
    <m/>
    <m/>
    <m/>
    <m/>
  </r>
  <r>
    <s v="Sustenance"/>
    <x v="3"/>
    <n v="1"/>
    <s v="MWR - 2026483, DB Certificate Renewal for both PROD and NPRD"/>
    <s v="QuickQuote SBS"/>
    <s v="Green : Completed "/>
    <x v="0"/>
    <s v=".NET"/>
    <s v="CBS-ATTCRM-SBS"/>
    <s v="James Koernig"/>
    <s v="Christine Moretti"/>
    <x v="13"/>
    <s v="Himanshu Mathur"/>
    <x v="2"/>
    <s v="Feb-23"/>
    <x v="0"/>
    <n v="20"/>
    <m/>
    <m/>
    <m/>
    <m/>
    <m/>
    <m/>
    <m/>
    <m/>
    <m/>
    <m/>
    <m/>
    <m/>
    <m/>
    <m/>
    <m/>
    <m/>
    <m/>
    <n v="20"/>
    <m/>
    <m/>
    <m/>
    <m/>
    <m/>
    <m/>
    <m/>
    <m/>
    <m/>
    <m/>
  </r>
  <r>
    <s v="Sustenance"/>
    <x v="3"/>
    <n v="1"/>
    <s v="MWR - 2026484, Application Certificate Renewal for both PROD and NPRD"/>
    <s v="QuickQuote SBS"/>
    <s v="Green : Completed "/>
    <x v="0"/>
    <s v=".NET"/>
    <s v="CBS-ATTCRM-SBS"/>
    <s v="James Koernig"/>
    <s v="Christine Moretti"/>
    <x v="13"/>
    <s v="Himanshu Mathur"/>
    <x v="2"/>
    <s v="Feb-23"/>
    <x v="0"/>
    <n v="20"/>
    <m/>
    <m/>
    <m/>
    <m/>
    <m/>
    <m/>
    <m/>
    <m/>
    <m/>
    <m/>
    <m/>
    <m/>
    <m/>
    <m/>
    <m/>
    <m/>
    <m/>
    <m/>
    <n v="20"/>
    <m/>
    <m/>
    <m/>
    <m/>
    <m/>
    <m/>
    <m/>
    <m/>
    <m/>
  </r>
  <r>
    <s v="Sustenance"/>
    <x v="3"/>
    <n v="1"/>
    <s v="Crystal Reports migration"/>
    <s v="CASH"/>
    <m/>
    <x v="0"/>
    <s v=".NET"/>
    <s v="Freedom DotNet-MQ"/>
    <s v="Greg Painter"/>
    <s v="Muawiah Qaimari"/>
    <x v="12"/>
    <s v="Himanshu Mathur"/>
    <x v="8"/>
    <s v="TBD"/>
    <x v="1"/>
    <m/>
    <m/>
    <m/>
    <m/>
    <m/>
    <m/>
    <m/>
    <m/>
    <m/>
    <m/>
    <m/>
    <m/>
    <m/>
    <m/>
    <m/>
    <m/>
    <m/>
    <m/>
    <m/>
    <m/>
    <m/>
    <m/>
    <m/>
    <m/>
    <m/>
    <m/>
    <m/>
    <m/>
    <m/>
  </r>
  <r>
    <s v="Sustenance"/>
    <x v="3"/>
    <n v="1"/>
    <s v="2022159 - Log Analytics fix"/>
    <s v="USOC Browser"/>
    <m/>
    <x v="0"/>
    <s v=".NET"/>
    <s v="Freedom DotNet-MQ"/>
    <s v="Greg Painter"/>
    <s v="Muawiah Qaimari"/>
    <x v="12"/>
    <s v="Himanshu Mathur"/>
    <x v="13"/>
    <s v="Jan-23"/>
    <x v="0"/>
    <n v="50"/>
    <m/>
    <m/>
    <m/>
    <m/>
    <m/>
    <m/>
    <m/>
    <m/>
    <m/>
    <m/>
    <m/>
    <m/>
    <m/>
    <m/>
    <m/>
    <m/>
    <n v="50"/>
    <m/>
    <m/>
    <m/>
    <m/>
    <m/>
    <m/>
    <m/>
    <m/>
    <m/>
    <m/>
    <m/>
  </r>
  <r>
    <s v="Sustenance"/>
    <x v="3"/>
    <n v="1"/>
    <s v="2021250 - Cloud CheckR Resource remediation"/>
    <s v="CODB"/>
    <m/>
    <x v="0"/>
    <s v=".NET"/>
    <s v="Freedom DotNet-MQ"/>
    <s v="Greg Painter"/>
    <s v="Muawiah Qaimari"/>
    <x v="12"/>
    <s v="Himanshu Mathur"/>
    <x v="13"/>
    <s v="Jan-23"/>
    <x v="0"/>
    <n v="10"/>
    <m/>
    <m/>
    <m/>
    <m/>
    <m/>
    <m/>
    <m/>
    <m/>
    <m/>
    <m/>
    <m/>
    <m/>
    <m/>
    <m/>
    <m/>
    <m/>
    <n v="10"/>
    <m/>
    <m/>
    <m/>
    <m/>
    <m/>
    <m/>
    <m/>
    <m/>
    <m/>
    <m/>
    <m/>
  </r>
  <r>
    <s v="Sustenance"/>
    <x v="3"/>
    <n v="1"/>
    <s v="2021251 - Cloud CheckR Resource remediation"/>
    <s v="CASH"/>
    <m/>
    <x v="0"/>
    <s v=".NET"/>
    <s v="Freedom DotNet-MQ"/>
    <s v="Greg Painter"/>
    <s v="Muawiah Qaimari"/>
    <x v="12"/>
    <s v="Himanshu Mathur"/>
    <x v="13"/>
    <s v="Jan-23"/>
    <x v="0"/>
    <n v="10"/>
    <m/>
    <m/>
    <m/>
    <m/>
    <m/>
    <m/>
    <m/>
    <m/>
    <m/>
    <m/>
    <m/>
    <m/>
    <m/>
    <m/>
    <m/>
    <m/>
    <n v="10"/>
    <m/>
    <m/>
    <m/>
    <m/>
    <m/>
    <m/>
    <m/>
    <m/>
    <m/>
    <m/>
    <m/>
  </r>
  <r>
    <s v="Sustenance"/>
    <x v="3"/>
    <n v="1"/>
    <s v="2021249 - Cloud CheckR Resource remediation"/>
    <s v="TAX/TAR- MR"/>
    <m/>
    <x v="0"/>
    <s v=".NET"/>
    <s v="Freedom DotNet-MQ"/>
    <s v="Greg Painter"/>
    <s v="Muawiah Qaimari"/>
    <x v="12"/>
    <s v="Himanshu Mathur"/>
    <x v="13"/>
    <s v="Jan-23"/>
    <x v="0"/>
    <n v="10"/>
    <m/>
    <m/>
    <m/>
    <m/>
    <m/>
    <m/>
    <m/>
    <m/>
    <m/>
    <m/>
    <m/>
    <m/>
    <m/>
    <m/>
    <m/>
    <m/>
    <n v="10"/>
    <m/>
    <m/>
    <m/>
    <m/>
    <m/>
    <m/>
    <m/>
    <m/>
    <m/>
    <m/>
    <m/>
  </r>
  <r>
    <s v="Sustenance"/>
    <x v="3"/>
    <m/>
    <s v="MWR: 2023178: UNICA Azure Migration"/>
    <s v="UPSE-SWBT/PB"/>
    <s v="Completed "/>
    <x v="0"/>
    <s v="Proc C"/>
    <s v="JW"/>
    <s v="Ruben Rodriguez "/>
    <s v="Muawiah Qaimari"/>
    <x v="5"/>
    <s v="Tarun Raghuwanshi"/>
    <x v="2"/>
    <m/>
    <x v="0"/>
    <n v="80"/>
    <m/>
    <m/>
    <m/>
    <m/>
    <m/>
    <m/>
    <m/>
    <m/>
    <m/>
    <m/>
    <m/>
    <m/>
    <m/>
    <m/>
    <m/>
    <m/>
    <n v="30"/>
    <n v="50"/>
    <m/>
    <m/>
    <m/>
    <m/>
    <m/>
    <m/>
    <m/>
    <m/>
    <m/>
    <m/>
  </r>
  <r>
    <s v="Sustenance"/>
    <x v="1"/>
    <n v="12"/>
    <s v="SMB#2012446: CAT11X files automation_x000a__x000a_Note: This SMB will be re-priotized to be targetted for later release considering recent server change exercise &amp; new projects."/>
    <s v="PTC"/>
    <s v="Yellow: _x000a_Without automation, manual intervention is required."/>
    <x v="1"/>
    <s v="Cobol, IMS-DB"/>
    <s v="SW-USAGE"/>
    <s v="Greg Painter"/>
    <s v="Muawiah Qaimari"/>
    <x v="3"/>
    <s v="Daljeet Arora"/>
    <x v="18"/>
    <s v="Jun-23"/>
    <x v="0"/>
    <n v="200"/>
    <s v=" "/>
    <s v=" "/>
    <s v=" "/>
    <s v=" "/>
    <s v=" "/>
    <s v=" "/>
    <s v=" "/>
    <s v=" "/>
    <s v=" "/>
    <s v=" "/>
    <s v=" "/>
    <s v=" "/>
    <m/>
    <m/>
    <m/>
    <m/>
    <m/>
    <m/>
    <m/>
    <n v="60"/>
    <n v="80"/>
    <n v="60"/>
    <m/>
    <m/>
    <m/>
    <m/>
    <m/>
    <m/>
  </r>
  <r>
    <s v="Sustenance"/>
    <x v="1"/>
    <n v="12"/>
    <s v="SMB#2017525 - misprod1 changing to vml241_x000a_Note: Can't be shifted due to Vendor server change"/>
    <s v="PTC"/>
    <m/>
    <x v="1"/>
    <s v="Cobol, IMS-DB"/>
    <s v="SW-USAGE"/>
    <s v="Greg Painter"/>
    <s v="Muawiah Qaimari"/>
    <x v="3"/>
    <s v="Daljeet Arora"/>
    <x v="13"/>
    <s v="Jan-23"/>
    <x v="0"/>
    <n v="280"/>
    <m/>
    <m/>
    <m/>
    <m/>
    <m/>
    <m/>
    <m/>
    <m/>
    <m/>
    <m/>
    <m/>
    <m/>
    <m/>
    <m/>
    <m/>
    <n v="100"/>
    <n v="150"/>
    <n v="45"/>
    <n v="15"/>
    <m/>
    <m/>
    <m/>
    <m/>
    <m/>
    <m/>
    <m/>
    <m/>
    <m/>
  </r>
  <r>
    <s v="Sustenance"/>
    <x v="1"/>
    <n v="1"/>
    <s v="SMB-2021139 -- Verizon Server Migration (NDM to SFG for files sent/received from Verizon)"/>
    <s v="TPB-TPDE"/>
    <s v="On Track"/>
    <x v="1"/>
    <s v="Cobol, IMS-DB, Assembler"/>
    <s v="West Usage"/>
    <s v="Ruben Rodriguez "/>
    <s v="Muawiah Qaimari"/>
    <x v="7"/>
    <s v="Daljeet Arora"/>
    <x v="14"/>
    <s v="Apr-23"/>
    <x v="0"/>
    <n v="99"/>
    <m/>
    <m/>
    <m/>
    <m/>
    <m/>
    <m/>
    <m/>
    <m/>
    <m/>
    <m/>
    <m/>
    <m/>
    <m/>
    <m/>
    <m/>
    <m/>
    <n v="10"/>
    <n v="20"/>
    <n v="20"/>
    <n v="30"/>
    <n v="19"/>
    <m/>
    <m/>
    <m/>
    <m/>
    <m/>
    <m/>
    <m/>
  </r>
  <r>
    <s v="Sustenance"/>
    <x v="3"/>
    <n v="1"/>
    <s v="2014210- CRIS-SO-UPDATE fix RG30B65 max packages issue work this along with 1991077 see Jeff's notes"/>
    <s v="CRIS-SO-Update"/>
    <m/>
    <x v="1"/>
    <s v="COBOL,DB2,IMS DB"/>
    <s v="SE-BILLING-USAGE"/>
    <s v="Greg Painter"/>
    <s v="Muawiah Qaimari"/>
    <x v="1"/>
    <s v="Tarun Raghuwanshi"/>
    <x v="2"/>
    <m/>
    <x v="0"/>
    <n v="200"/>
    <m/>
    <m/>
    <m/>
    <m/>
    <m/>
    <m/>
    <m/>
    <m/>
    <m/>
    <m/>
    <m/>
    <m/>
    <m/>
    <m/>
    <m/>
    <m/>
    <n v="100"/>
    <n v="100"/>
    <m/>
    <m/>
    <m/>
    <m/>
    <m/>
    <m/>
    <m/>
    <m/>
    <m/>
    <m/>
  </r>
  <r>
    <s v="Sustenance"/>
    <x v="3"/>
    <n v="1"/>
    <s v="MWR- CRIS MP - MF02 jobs force complete"/>
    <s v="CRIS MP"/>
    <m/>
    <x v="1"/>
    <s v="Cobol"/>
    <s v="SE-BILLING-USAGE"/>
    <s v="Greg Painter"/>
    <s v="Muawiah Qaimari"/>
    <x v="1"/>
    <s v="Tarun Raghuwanshi"/>
    <x v="14"/>
    <m/>
    <x v="0"/>
    <n v="100"/>
    <m/>
    <m/>
    <m/>
    <m/>
    <m/>
    <m/>
    <m/>
    <m/>
    <m/>
    <m/>
    <m/>
    <m/>
    <m/>
    <m/>
    <m/>
    <m/>
    <m/>
    <m/>
    <m/>
    <n v="100"/>
    <m/>
    <m/>
    <m/>
    <m/>
    <m/>
    <m/>
    <m/>
    <m/>
  </r>
  <r>
    <s v="Sustenance"/>
    <x v="3"/>
    <n v="1"/>
    <s v="CRIS UP- analysis for QA02 issue"/>
    <s v="CRIS-UP"/>
    <m/>
    <x v="1"/>
    <s v="Cobol, DB2"/>
    <s v="SE-BILLING-USAGE"/>
    <s v="Greg Painter"/>
    <s v="Muawiah Qaimari"/>
    <x v="1"/>
    <s v="Tarun Raghuwanshi"/>
    <x v="15"/>
    <m/>
    <x v="0"/>
    <n v="120"/>
    <m/>
    <m/>
    <m/>
    <m/>
    <m/>
    <m/>
    <m/>
    <m/>
    <m/>
    <m/>
    <m/>
    <m/>
    <m/>
    <m/>
    <m/>
    <m/>
    <m/>
    <m/>
    <m/>
    <n v="120"/>
    <m/>
    <m/>
    <m/>
    <m/>
    <m/>
    <m/>
    <m/>
    <m/>
  </r>
  <r>
    <s v="Sustenance"/>
    <x v="3"/>
    <n v="1"/>
    <s v="MWR 2024940 : CASH - Apache Tomcat Input Validation Command Injection Vulnerability - CVE-2022-45143"/>
    <s v="CASHWeb"/>
    <m/>
    <x v="0"/>
    <s v="Java"/>
    <s v="Freedom Java Apps"/>
    <s v="Greg Painter"/>
    <s v="Muawiah Qaimari"/>
    <x v="11"/>
    <s v="Himanshu Mathur"/>
    <x v="15"/>
    <m/>
    <x v="0"/>
    <n v="100"/>
    <m/>
    <m/>
    <m/>
    <m/>
    <m/>
    <m/>
    <m/>
    <m/>
    <m/>
    <m/>
    <m/>
    <m/>
    <m/>
    <m/>
    <m/>
    <m/>
    <m/>
    <n v="30"/>
    <n v="30"/>
    <n v="20"/>
    <n v="20"/>
    <m/>
    <m/>
    <m/>
    <m/>
    <m/>
    <m/>
    <m/>
  </r>
  <r>
    <s v="Sustenance"/>
    <x v="3"/>
    <n v="1"/>
    <s v="MWR 2024941 : CMRS - Apache Tomcat Input Validation Command Injection Vulnerability - CVE-2022-45143 "/>
    <s v="CMRS"/>
    <m/>
    <x v="0"/>
    <s v="Java"/>
    <s v="Freedom Java Apps"/>
    <s v="Greg Painter"/>
    <s v="Muawiah Qaimari"/>
    <x v="11"/>
    <s v="Himanshu Mathur"/>
    <x v="15"/>
    <m/>
    <x v="0"/>
    <n v="100"/>
    <m/>
    <m/>
    <m/>
    <m/>
    <m/>
    <m/>
    <m/>
    <m/>
    <m/>
    <m/>
    <m/>
    <m/>
    <m/>
    <m/>
    <m/>
    <m/>
    <m/>
    <n v="30"/>
    <n v="30"/>
    <n v="20"/>
    <n v="20"/>
    <m/>
    <m/>
    <m/>
    <m/>
    <m/>
    <m/>
    <m/>
  </r>
  <r>
    <s v="Sustenance"/>
    <x v="3"/>
    <n v="1"/>
    <s v="MWR 2025954 : OLCM SE Vulnerability fixes"/>
    <s v="OMS - SE"/>
    <m/>
    <x v="0"/>
    <s v="Java"/>
    <s v="Freedom Java Apps"/>
    <s v="Greg Painter"/>
    <s v="Muawiah Qaimari"/>
    <x v="11"/>
    <s v="Himanshu Mathur"/>
    <x v="17"/>
    <m/>
    <x v="0"/>
    <n v="100"/>
    <m/>
    <m/>
    <m/>
    <m/>
    <m/>
    <m/>
    <m/>
    <m/>
    <m/>
    <m/>
    <m/>
    <m/>
    <m/>
    <m/>
    <m/>
    <m/>
    <n v="30"/>
    <n v="40"/>
    <n v="30"/>
    <m/>
    <m/>
    <m/>
    <m/>
    <m/>
    <m/>
    <m/>
    <m/>
    <m/>
  </r>
  <r>
    <s v="Sustenance"/>
    <x v="3"/>
    <n v="1"/>
    <s v="MWR 2023076 : CASH Web LINUX GI Upgrade"/>
    <s v="CASHWeb"/>
    <m/>
    <x v="0"/>
    <s v="Java"/>
    <s v="Freedom Java Apps"/>
    <s v="Greg Painter"/>
    <s v="Muawiah Qaimari"/>
    <x v="11"/>
    <s v="Himanshu Mathur"/>
    <x v="2"/>
    <m/>
    <x v="0"/>
    <n v="50"/>
    <m/>
    <m/>
    <m/>
    <m/>
    <m/>
    <m/>
    <m/>
    <m/>
    <m/>
    <m/>
    <m/>
    <m/>
    <m/>
    <m/>
    <m/>
    <m/>
    <m/>
    <n v="50"/>
    <m/>
    <m/>
    <m/>
    <m/>
    <m/>
    <m/>
    <m/>
    <m/>
    <m/>
    <m/>
  </r>
  <r>
    <s v="Sustenance"/>
    <x v="9"/>
    <n v="1"/>
    <s v="MWR 2026133 : CASH Mailx Certificate Renewal"/>
    <s v="CASHWeb"/>
    <m/>
    <x v="0"/>
    <s v="Java"/>
    <s v="Freedom Java Apps"/>
    <s v="Greg Painter"/>
    <s v="Muawiah Qaimari"/>
    <x v="11"/>
    <s v="Himanshu Mathur"/>
    <x v="17"/>
    <m/>
    <x v="0"/>
    <n v="30"/>
    <m/>
    <m/>
    <m/>
    <m/>
    <m/>
    <m/>
    <m/>
    <m/>
    <m/>
    <m/>
    <m/>
    <m/>
    <m/>
    <m/>
    <m/>
    <m/>
    <m/>
    <n v="20"/>
    <n v="10"/>
    <m/>
    <m/>
    <m/>
    <m/>
    <m/>
    <m/>
    <m/>
    <m/>
    <m/>
  </r>
  <r>
    <s v="Sustenance"/>
    <x v="3"/>
    <n v="1"/>
    <s v="MWR 2023082 : VDD CRO Recommendations - Remove unused Private End Points."/>
    <s v="VDD"/>
    <m/>
    <x v="0"/>
    <s v="C, C++"/>
    <s v="Freedom CPP Apps"/>
    <s v="Greg Painter"/>
    <s v="Muawiah Qaimari"/>
    <x v="11"/>
    <s v="Himanshu Mathur"/>
    <x v="2"/>
    <m/>
    <x v="0"/>
    <n v="30"/>
    <m/>
    <m/>
    <m/>
    <m/>
    <m/>
    <m/>
    <m/>
    <m/>
    <m/>
    <m/>
    <m/>
    <m/>
    <m/>
    <m/>
    <m/>
    <m/>
    <m/>
    <n v="30"/>
    <m/>
    <m/>
    <m/>
    <m/>
    <m/>
    <m/>
    <m/>
    <m/>
    <m/>
    <m/>
  </r>
  <r>
    <s v="Sustenance"/>
    <x v="3"/>
    <m/>
    <s v="MWR 20240999  RBS Alerts for MR2000 files_x000a_"/>
    <s v="RBS"/>
    <s v="This work item is reprioritized due to other Dev work."/>
    <x v="1"/>
    <s v="Cobol,DB2,CICS"/>
    <s v="MW-Billing"/>
    <s v="Ruben Rodriguez "/>
    <s v="Muawiah Qaimari"/>
    <x v="21"/>
    <s v="Tarun Raghuwanshi"/>
    <x v="17"/>
    <m/>
    <x v="0"/>
    <m/>
    <m/>
    <m/>
    <m/>
    <m/>
    <m/>
    <m/>
    <m/>
    <m/>
    <m/>
    <m/>
    <m/>
    <m/>
    <m/>
    <m/>
    <m/>
    <m/>
    <m/>
    <n v="20"/>
    <n v="30"/>
    <m/>
    <m/>
    <m/>
    <m/>
    <m/>
    <m/>
    <m/>
    <m/>
    <m/>
  </r>
  <r>
    <s v="Enhancement"/>
    <x v="0"/>
    <n v="5"/>
    <s v="OOM682 - West BLC EBD - Partial disconnects and Port out"/>
    <s v="GRP-WB-BPP1"/>
    <m/>
    <x v="1"/>
    <s v="Cobol, DB2"/>
    <s v="WB-BPP1"/>
    <s v="Ruben Rodriguez "/>
    <s v="Muawiah Qaimari"/>
    <x v="2"/>
    <s v="Amit Patidar"/>
    <x v="10"/>
    <m/>
    <x v="0"/>
    <n v="3330"/>
    <m/>
    <m/>
    <m/>
    <m/>
    <m/>
    <m/>
    <m/>
    <m/>
    <m/>
    <m/>
    <m/>
    <m/>
    <m/>
    <m/>
    <m/>
    <m/>
    <m/>
    <m/>
    <m/>
    <n v="20"/>
    <n v="540"/>
    <n v="540"/>
    <n v="540"/>
    <n v="540"/>
    <n v="540"/>
    <n v="430"/>
    <n v="180"/>
    <m/>
  </r>
  <r>
    <s v="Enhancement"/>
    <x v="0"/>
    <n v="1"/>
    <s v="OOM682 - West BLC EBD - Partial disconnects and Port out"/>
    <s v="AGG"/>
    <m/>
    <x v="1"/>
    <s v="Cobol, DB2"/>
    <s v="WB-BPP1"/>
    <s v="Ruben Rodriguez "/>
    <s v="Muawiah Qaimari"/>
    <x v="2"/>
    <s v="Amit Patidar"/>
    <x v="10"/>
    <m/>
    <x v="1"/>
    <n v="0"/>
    <m/>
    <m/>
    <m/>
    <m/>
    <m/>
    <m/>
    <m/>
    <m/>
    <m/>
    <m/>
    <m/>
    <m/>
    <m/>
    <m/>
    <m/>
    <m/>
    <m/>
    <m/>
    <m/>
    <m/>
    <m/>
    <m/>
    <m/>
    <m/>
    <m/>
    <m/>
    <m/>
    <m/>
  </r>
  <r>
    <s v="Enhancement"/>
    <x v="0"/>
    <n v="1"/>
    <s v="OOM682 - West BLC EBD - Partial disconnects and Port out"/>
    <s v="ED"/>
    <m/>
    <x v="1"/>
    <s v="Cobol, DB2"/>
    <s v="WB-BPP1"/>
    <s v="Ruben Rodriguez "/>
    <s v="Muawiah Qaimari"/>
    <x v="2"/>
    <s v="Amit Patidar"/>
    <x v="10"/>
    <m/>
    <x v="1"/>
    <n v="0"/>
    <m/>
    <m/>
    <m/>
    <m/>
    <m/>
    <m/>
    <m/>
    <m/>
    <m/>
    <m/>
    <m/>
    <m/>
    <m/>
    <m/>
    <m/>
    <m/>
    <m/>
    <m/>
    <m/>
    <m/>
    <m/>
    <m/>
    <m/>
    <m/>
    <m/>
    <m/>
    <m/>
    <m/>
  </r>
  <r>
    <s v="Enhancement"/>
    <x v="0"/>
    <n v="1"/>
    <s v="OOM682 - West BLC EBD - Partial disconnects and Port out"/>
    <s v="DIAL"/>
    <m/>
    <x v="1"/>
    <s v="Cobol, DB2"/>
    <s v="WB-BPP1"/>
    <s v="Ruben Rodriguez "/>
    <s v="Muawiah Qaimari"/>
    <x v="2"/>
    <s v="Amit Patidar"/>
    <x v="10"/>
    <m/>
    <x v="1"/>
    <n v="0"/>
    <m/>
    <m/>
    <m/>
    <m/>
    <m/>
    <m/>
    <m/>
    <m/>
    <m/>
    <m/>
    <m/>
    <m/>
    <m/>
    <m/>
    <m/>
    <m/>
    <m/>
    <m/>
    <m/>
    <m/>
    <m/>
    <m/>
    <m/>
    <m/>
    <m/>
    <m/>
    <m/>
    <m/>
  </r>
  <r>
    <s v="Enhancement"/>
    <x v="0"/>
    <n v="1"/>
    <s v="OOM682 - West BLC EBD - Partial disconnects and Port out"/>
    <s v="T&amp;S"/>
    <m/>
    <x v="1"/>
    <s v="Cobol, DB2"/>
    <s v="WB-BPP1"/>
    <s v="Ruben Rodriguez "/>
    <s v="Muawiah Qaimari"/>
    <x v="2"/>
    <s v="Amit Patidar"/>
    <x v="10"/>
    <m/>
    <x v="1"/>
    <n v="0"/>
    <m/>
    <m/>
    <m/>
    <m/>
    <m/>
    <m/>
    <m/>
    <m/>
    <m/>
    <m/>
    <m/>
    <m/>
    <m/>
    <m/>
    <m/>
    <m/>
    <m/>
    <m/>
    <m/>
    <m/>
    <m/>
    <m/>
    <m/>
    <m/>
    <m/>
    <m/>
    <m/>
    <m/>
  </r>
  <r>
    <s v="Sustenance"/>
    <x v="1"/>
    <n v="1"/>
    <s v="SMB-2021140  -- Verizon Server Migration (NDM to SFG for files sent/received from Verizon)"/>
    <s v="CAMPS"/>
    <s v="Working on mechid and NetMap entry setup."/>
    <x v="1"/>
    <s v="Cobol, IMS-DB"/>
    <s v="MW Usage"/>
    <s v="Ruben Rodriguez "/>
    <s v="Muawiah Qaimari"/>
    <x v="7"/>
    <s v="Daljeet Arora"/>
    <x v="14"/>
    <s v="Apr-23"/>
    <x v="0"/>
    <n v="180"/>
    <m/>
    <m/>
    <m/>
    <m/>
    <m/>
    <m/>
    <m/>
    <m/>
    <m/>
    <m/>
    <m/>
    <m/>
    <m/>
    <m/>
    <m/>
    <m/>
    <n v="20"/>
    <n v="20"/>
    <n v="20"/>
    <n v="30"/>
    <m/>
    <m/>
    <m/>
    <m/>
    <m/>
    <m/>
    <m/>
    <m/>
  </r>
  <r>
    <s v="Sustenance"/>
    <x v="1"/>
    <n v="1"/>
    <s v="SMB-2021141 -- Verizon Server Migration (NDM to SFG for files sent/received from Verizon)"/>
    <s v="ME"/>
    <m/>
    <x v="1"/>
    <s v="Cobol, DB2"/>
    <s v="West Usage"/>
    <s v="Ruben Rodriguez "/>
    <s v="Muawiah Qaimari"/>
    <x v="7"/>
    <s v="Daljeet Arora"/>
    <x v="8"/>
    <s v="TBD"/>
    <x v="1"/>
    <n v="60"/>
    <m/>
    <m/>
    <m/>
    <m/>
    <m/>
    <m/>
    <m/>
    <m/>
    <m/>
    <m/>
    <m/>
    <m/>
    <m/>
    <m/>
    <m/>
    <m/>
    <n v="10"/>
    <n v="20"/>
    <n v="30"/>
    <m/>
    <m/>
    <m/>
    <m/>
    <m/>
    <m/>
    <m/>
    <m/>
    <m/>
  </r>
  <r>
    <s v="Enhancement"/>
    <x v="0"/>
    <n v="4"/>
    <s v="Telco Southeast Biller Enhance 911 Data for Reporting"/>
    <s v="FDB"/>
    <s v="On Track"/>
    <x v="1"/>
    <s v="Cobol, DB2"/>
    <s v="SE-BILLING-USAGE"/>
    <s v="Greg Painter"/>
    <s v="Muawiah Qaimari"/>
    <x v="1"/>
    <s v="Tarun Raghuwanshi"/>
    <x v="18"/>
    <s v="Jun-23"/>
    <x v="0"/>
    <n v="3600"/>
    <m/>
    <m/>
    <m/>
    <m/>
    <m/>
    <m/>
    <m/>
    <m/>
    <m/>
    <m/>
    <m/>
    <m/>
    <m/>
    <m/>
    <n v="50"/>
    <n v="400"/>
    <n v="700"/>
    <n v="700"/>
    <n v="700"/>
    <n v="450"/>
    <n v="450"/>
    <n v="400"/>
    <n v="200"/>
    <m/>
    <m/>
    <m/>
    <m/>
    <m/>
  </r>
  <r>
    <s v="Sustenance"/>
    <x v="1"/>
    <n v="6"/>
    <s v="Verizon connection to SFG"/>
    <s v="GADB"/>
    <s v="On Track"/>
    <x v="1"/>
    <s v="Cobol, DB2"/>
    <s v="SE-BILLING-USAGE"/>
    <s v="Greg Painter"/>
    <s v="Muawiah Qaimari"/>
    <x v="1"/>
    <s v="Tarun Raghuwanshi"/>
    <x v="14"/>
    <s v="Apr-23"/>
    <x v="0"/>
    <n v="680"/>
    <m/>
    <m/>
    <m/>
    <m/>
    <m/>
    <m/>
    <m/>
    <m/>
    <m/>
    <m/>
    <m/>
    <m/>
    <m/>
    <m/>
    <m/>
    <m/>
    <m/>
    <n v="400"/>
    <n v="200"/>
    <n v="80"/>
    <m/>
    <m/>
    <m/>
    <m/>
    <m/>
    <m/>
    <m/>
    <m/>
  </r>
  <r>
    <s v="Enhancement"/>
    <x v="0"/>
    <n v="1"/>
    <s v="OOM682 - West BLC EBD - Partial disconnects and Port out"/>
    <s v="EM"/>
    <m/>
    <x v="1"/>
    <s v="Cobol, DB2"/>
    <s v="WB-SAMW"/>
    <s v="Ruben Rodriguez "/>
    <s v="Muawiah Qaimari"/>
    <x v="4"/>
    <s v="Amit Patidar"/>
    <x v="10"/>
    <m/>
    <x v="0"/>
    <n v="470"/>
    <m/>
    <m/>
    <m/>
    <m/>
    <m/>
    <m/>
    <m/>
    <m/>
    <m/>
    <m/>
    <m/>
    <m/>
    <m/>
    <m/>
    <m/>
    <m/>
    <m/>
    <m/>
    <m/>
    <m/>
    <n v="90"/>
    <n v="100"/>
    <n v="100"/>
    <n v="100"/>
    <n v="30"/>
    <n v="30"/>
    <n v="20"/>
    <m/>
  </r>
  <r>
    <s v="Enhancement"/>
    <x v="0"/>
    <n v="1"/>
    <s v="OOM682 - West BLC EBD - Partial disconnects and Port out"/>
    <s v="SOFE"/>
    <m/>
    <x v="1"/>
    <s v="Cobol, DB2"/>
    <s v="WB-SAMW"/>
    <s v="Ruben Rodriguez "/>
    <s v="Muawiah Qaimari"/>
    <x v="4"/>
    <s v="Amit Patidar"/>
    <x v="10"/>
    <m/>
    <x v="0"/>
    <n v="140"/>
    <m/>
    <m/>
    <m/>
    <m/>
    <m/>
    <m/>
    <m/>
    <m/>
    <m/>
    <m/>
    <m/>
    <m/>
    <m/>
    <m/>
    <m/>
    <m/>
    <m/>
    <m/>
    <m/>
    <m/>
    <n v="30"/>
    <n v="40"/>
    <n v="30"/>
    <n v="20"/>
    <n v="5"/>
    <n v="5"/>
    <n v="10"/>
    <m/>
  </r>
  <r>
    <s v="Sustenance"/>
    <x v="3"/>
    <m/>
    <s v="R23.03 BR01 Tulsa USOC Post production validation"/>
    <s v="CRIS CASH"/>
    <s v="Green - Validation process in progress."/>
    <x v="1"/>
    <s v="Assembler"/>
    <s v="SW-CRIS"/>
    <s v="Ruben Rodriguez "/>
    <s v="Muawiah Qaimari"/>
    <x v="3"/>
    <s v="Daljeet Arora"/>
    <x v="17"/>
    <m/>
    <x v="0"/>
    <n v="80"/>
    <m/>
    <m/>
    <m/>
    <m/>
    <m/>
    <m/>
    <m/>
    <m/>
    <m/>
    <m/>
    <m/>
    <m/>
    <m/>
    <m/>
    <m/>
    <m/>
    <m/>
    <m/>
    <n v="80"/>
    <m/>
    <m/>
    <m/>
    <m/>
    <m/>
    <m/>
    <m/>
    <m/>
    <m/>
  </r>
  <r>
    <s v="Enhancement"/>
    <x v="0"/>
    <m/>
    <s v="CFAS upgrading Connect: Direct to 6.1 secure plus"/>
    <s v="CRIS CASH"/>
    <s v="Green - Impact Analysis in Progress"/>
    <x v="1"/>
    <s v="Assembler"/>
    <s v="SW-CRIS"/>
    <s v="Ruben Rodriguez "/>
    <s v="Muawiah Qaimari"/>
    <x v="3"/>
    <s v="Daljeet Arora"/>
    <x v="14"/>
    <m/>
    <x v="0"/>
    <m/>
    <m/>
    <m/>
    <m/>
    <m/>
    <m/>
    <m/>
    <m/>
    <m/>
    <m/>
    <m/>
    <m/>
    <m/>
    <m/>
    <m/>
    <m/>
    <m/>
    <m/>
    <m/>
    <m/>
    <m/>
    <m/>
    <m/>
    <m/>
    <m/>
    <m/>
    <m/>
    <m/>
    <m/>
  </r>
  <r>
    <s v="Enhancement"/>
    <x v="0"/>
    <m/>
    <s v="CA PPP per line surcharge - Permanent Solution"/>
    <s v="ADR"/>
    <s v="Green - Impact Analysis and Estimation in progress"/>
    <x v="1"/>
    <s v="Cobol, DB2"/>
    <s v="SW-CRIS"/>
    <s v="Ruben Rodriguez "/>
    <s v="Muawiah Qaimari"/>
    <x v="3"/>
    <s v="Daljeet Arora"/>
    <x v="10"/>
    <m/>
    <x v="0"/>
    <m/>
    <m/>
    <m/>
    <m/>
    <m/>
    <m/>
    <m/>
    <m/>
    <m/>
    <m/>
    <m/>
    <m/>
    <m/>
    <m/>
    <m/>
    <m/>
    <m/>
    <m/>
    <m/>
    <m/>
    <m/>
    <m/>
    <m/>
    <m/>
    <m/>
    <m/>
    <m/>
    <m/>
    <m/>
  </r>
  <r>
    <s v="Enhancement"/>
    <x v="0"/>
    <m/>
    <s v="CA PPP per line surcharge - Permanent Solution"/>
    <s v="FSP"/>
    <s v="Green - Impact Analysis and Estimation in progress"/>
    <x v="1"/>
    <s v="Cobol, DB2"/>
    <s v="SW-CRIS"/>
    <s v="Ruben Rodriguez "/>
    <s v="Muawiah Qaimari"/>
    <x v="3"/>
    <s v="Daljeet Arora"/>
    <x v="10"/>
    <m/>
    <x v="0"/>
    <m/>
    <m/>
    <m/>
    <m/>
    <m/>
    <m/>
    <m/>
    <m/>
    <m/>
    <m/>
    <m/>
    <m/>
    <m/>
    <m/>
    <m/>
    <m/>
    <m/>
    <m/>
    <m/>
    <m/>
    <m/>
    <m/>
    <m/>
    <m/>
    <m/>
    <m/>
    <m/>
    <m/>
    <m/>
  </r>
  <r>
    <s v="Enhancement"/>
    <x v="0"/>
    <m/>
    <s v="PMT 505913/PID 411976 TULSA OKLAHOMA MIF MUNICIPAL INSPECTION FEE ( CR812074 )"/>
    <s v="CRIS CASH"/>
    <s v="Green - Estimation Done"/>
    <x v="1"/>
    <s v="Assembler"/>
    <s v="SW-CRIS"/>
    <s v="Ruben Rodriguez "/>
    <s v="Muawiah Qaimari"/>
    <x v="3"/>
    <s v="Daljeet Arora"/>
    <x v="10"/>
    <m/>
    <x v="0"/>
    <n v="920"/>
    <m/>
    <m/>
    <m/>
    <m/>
    <m/>
    <m/>
    <m/>
    <m/>
    <m/>
    <m/>
    <m/>
    <m/>
    <m/>
    <m/>
    <m/>
    <m/>
    <m/>
    <m/>
    <m/>
    <m/>
    <m/>
    <n v="100"/>
    <n v="200"/>
    <n v="220"/>
    <n v="200"/>
    <n v="100"/>
    <n v="100"/>
    <m/>
  </r>
  <r>
    <s v="Enhancement"/>
    <x v="0"/>
    <m/>
    <s v="PMT 505913/PID 411976 TULSA OKLAHOMA MIF MUNICIPAL INSPECTION FEE ( CR812074 )"/>
    <s v="CRIS BCAP"/>
    <s v="Green - Estimation Done"/>
    <x v="1"/>
    <s v="PL1, Assembler"/>
    <s v="SW-CRIS"/>
    <s v="Ruben Rodriguez "/>
    <s v="Muawiah Qaimari"/>
    <x v="3"/>
    <s v="Daljeet Arora"/>
    <x v="10"/>
    <m/>
    <x v="0"/>
    <n v="80"/>
    <m/>
    <m/>
    <m/>
    <m/>
    <m/>
    <m/>
    <m/>
    <m/>
    <m/>
    <m/>
    <m/>
    <m/>
    <m/>
    <m/>
    <m/>
    <m/>
    <m/>
    <m/>
    <m/>
    <m/>
    <m/>
    <n v="10"/>
    <n v="10"/>
    <n v="20"/>
    <n v="20"/>
    <n v="10"/>
    <n v="10"/>
    <m/>
  </r>
  <r>
    <s v="Enhancement"/>
    <x v="0"/>
    <m/>
    <s v="504475, 410147, CR814374_x000a_SecMod SDP SPI Data Non-Compliance SOPs​"/>
    <s v="CRIS SO"/>
    <s v="Yellow - Late Impact OOM request."/>
    <x v="1"/>
    <s v="Cobol, IMS-DB, Assembler"/>
    <s v="SW-CRIS"/>
    <s v="Ruben Rodriguez "/>
    <s v="Muawiah Qaimari"/>
    <x v="3"/>
    <s v="Daljeet Arora"/>
    <x v="16"/>
    <m/>
    <x v="1"/>
    <n v="400"/>
    <m/>
    <m/>
    <m/>
    <m/>
    <m/>
    <m/>
    <m/>
    <m/>
    <m/>
    <m/>
    <m/>
    <m/>
    <m/>
    <m/>
    <m/>
    <m/>
    <m/>
    <m/>
    <m/>
    <n v="100"/>
    <n v="200"/>
    <n v="100"/>
    <m/>
    <m/>
    <m/>
    <m/>
    <m/>
    <m/>
  </r>
  <r>
    <s v="Enhancement"/>
    <x v="0"/>
    <m/>
    <s v="504475, 410147, CR814374_x000a_SecMod SDP SPI Data Non-Compliance SOPs​"/>
    <s v="CRIS RC-RECON"/>
    <s v="Yellow - Late Impact OOM request."/>
    <x v="1"/>
    <s v="Assembler"/>
    <s v="SW-CRIS"/>
    <s v="Ruben Rodriguez "/>
    <s v="Muawiah Qaimari"/>
    <x v="3"/>
    <s v="Daljeet Arora"/>
    <x v="16"/>
    <m/>
    <x v="1"/>
    <n v="400"/>
    <m/>
    <m/>
    <m/>
    <m/>
    <m/>
    <m/>
    <m/>
    <m/>
    <m/>
    <m/>
    <m/>
    <m/>
    <m/>
    <m/>
    <m/>
    <m/>
    <m/>
    <m/>
    <m/>
    <n v="100"/>
    <n v="200"/>
    <n v="100"/>
    <m/>
    <m/>
    <m/>
    <m/>
    <m/>
    <m/>
  </r>
  <r>
    <s v="Enhancement"/>
    <x v="0"/>
    <m/>
    <s v="506942, 413159, CR813876 : IL NPA 618 overlay with NPA 730 for NPA Relief "/>
    <s v="InstaRate"/>
    <s v="Green"/>
    <x v="1"/>
    <s v="Cobol, DB2"/>
    <s v="SW-CRIS"/>
    <s v="Ruben Rodriguez "/>
    <s v="Muawiah Qaimari"/>
    <x v="3"/>
    <s v="Daljeet Arora"/>
    <x v="18"/>
    <m/>
    <x v="0"/>
    <n v="30"/>
    <m/>
    <m/>
    <m/>
    <m/>
    <m/>
    <m/>
    <m/>
    <m/>
    <m/>
    <m/>
    <m/>
    <m/>
    <m/>
    <m/>
    <m/>
    <m/>
    <m/>
    <m/>
    <m/>
    <n v="10"/>
    <n v="10"/>
    <n v="10"/>
    <m/>
    <m/>
    <m/>
    <m/>
    <m/>
    <m/>
  </r>
  <r>
    <s v="Sustenance"/>
    <x v="1"/>
    <m/>
    <s v="ARG: MCI-PB &amp; ARG: PBD-PB Retirement"/>
    <s v="ADR"/>
    <s v="Green"/>
    <x v="1"/>
    <s v="Cobol, DB2"/>
    <s v="SW-CRIS"/>
    <s v="Ruben Rodriguez "/>
    <s v="Muawiah Qaimari"/>
    <x v="3"/>
    <s v="Daljeet Arora"/>
    <x v="10"/>
    <m/>
    <x v="0"/>
    <n v="260"/>
    <m/>
    <m/>
    <m/>
    <m/>
    <m/>
    <m/>
    <m/>
    <m/>
    <m/>
    <m/>
    <m/>
    <m/>
    <m/>
    <m/>
    <m/>
    <m/>
    <m/>
    <m/>
    <m/>
    <n v="130"/>
    <n v="100"/>
    <n v="30"/>
    <m/>
    <m/>
    <m/>
    <m/>
    <m/>
    <m/>
  </r>
  <r>
    <s v="Sustenance"/>
    <x v="3"/>
    <n v="1"/>
    <s v="MWR 2027276 : CARAT - support TADA data clean up requests regarding Hive performance issue"/>
    <s v="CARAT"/>
    <m/>
    <x v="0"/>
    <s v="Hadoop, Java"/>
    <s v="CARAT"/>
    <s v="Greg Painter"/>
    <s v="Muawiah Qaimari"/>
    <x v="11"/>
    <s v="Himanshu Mathur"/>
    <x v="19"/>
    <m/>
    <x v="0"/>
    <n v="45"/>
    <m/>
    <m/>
    <m/>
    <m/>
    <m/>
    <m/>
    <m/>
    <m/>
    <m/>
    <m/>
    <m/>
    <m/>
    <m/>
    <m/>
    <m/>
    <m/>
    <m/>
    <n v="15"/>
    <n v="10"/>
    <n v="10"/>
    <n v="10"/>
    <n v="15"/>
    <n v="15"/>
    <n v="15"/>
    <n v="10"/>
    <m/>
    <m/>
    <m/>
  </r>
  <r>
    <s v="Sustenance"/>
    <x v="3"/>
    <n v="1"/>
    <s v="MWR 2027275 : CARAT - validate and inventory CARAT Mech IDs as provided in e-mail"/>
    <s v="CARAT"/>
    <m/>
    <x v="0"/>
    <s v="Hadoop, Java"/>
    <s v="CARAT"/>
    <s v="Greg Painter"/>
    <s v="Muawiah Qaimari"/>
    <x v="11"/>
    <s v="Himanshu Mathur"/>
    <x v="17"/>
    <m/>
    <x v="0"/>
    <n v="30"/>
    <m/>
    <m/>
    <m/>
    <m/>
    <m/>
    <m/>
    <m/>
    <m/>
    <m/>
    <m/>
    <m/>
    <m/>
    <m/>
    <m/>
    <m/>
    <m/>
    <m/>
    <m/>
    <n v="30"/>
    <m/>
    <m/>
    <m/>
    <m/>
    <m/>
    <m/>
    <m/>
    <m/>
    <m/>
  </r>
  <r>
    <s v="Sustenance"/>
    <x v="3"/>
    <n v="1"/>
    <s v="MWR 2027274 : CARAT - FIX CVE-2023-24998 for common file upload jar warning"/>
    <s v="CARAT"/>
    <m/>
    <x v="0"/>
    <s v="Hadoop, Java"/>
    <s v="CARAT"/>
    <s v="Greg Painter"/>
    <s v="Muawiah Qaimari"/>
    <x v="11"/>
    <s v="Himanshu Mathur"/>
    <x v="15"/>
    <m/>
    <x v="0"/>
    <n v="80"/>
    <m/>
    <m/>
    <m/>
    <m/>
    <m/>
    <m/>
    <m/>
    <m/>
    <m/>
    <m/>
    <m/>
    <m/>
    <m/>
    <m/>
    <m/>
    <m/>
    <m/>
    <n v="20"/>
    <n v="20"/>
    <n v="20"/>
    <n v="20"/>
    <m/>
    <m/>
    <m/>
    <m/>
    <m/>
    <m/>
    <m/>
  </r>
  <r>
    <s v="Enhancement"/>
    <x v="0"/>
    <n v="5"/>
    <s v="PMT 509967 PID is 414657 CA PPP Long term solution"/>
    <s v="GRP-WB-BPP1"/>
    <m/>
    <x v="1"/>
    <s v="Cobol, DB2"/>
    <s v="WB-BPP1"/>
    <s v="Ruben Rodriguez "/>
    <s v="Muawiah Qaimari"/>
    <x v="2"/>
    <s v="Amit Patidar"/>
    <x v="10"/>
    <m/>
    <x v="0"/>
    <n v="6950"/>
    <m/>
    <m/>
    <m/>
    <m/>
    <m/>
    <m/>
    <m/>
    <m/>
    <m/>
    <m/>
    <m/>
    <m/>
    <m/>
    <m/>
    <m/>
    <m/>
    <m/>
    <m/>
    <m/>
    <n v="20"/>
    <n v="1080"/>
    <n v="1080"/>
    <n v="1080"/>
    <n v="1080"/>
    <n v="1080"/>
    <n v="1080"/>
    <n v="450"/>
    <m/>
  </r>
  <r>
    <s v="Enhancement"/>
    <x v="0"/>
    <n v="1"/>
    <s v="PMT 509967 PID is 414657 CA PPP Long term solution"/>
    <s v="AGG"/>
    <m/>
    <x v="1"/>
    <s v="Cobol, DB2"/>
    <s v="WB-BPP1"/>
    <s v="Ruben Rodriguez "/>
    <s v="Muawiah Qaimari"/>
    <x v="2"/>
    <s v="Amit Patidar"/>
    <x v="10"/>
    <m/>
    <x v="1"/>
    <n v="0"/>
    <m/>
    <m/>
    <m/>
    <m/>
    <m/>
    <m/>
    <m/>
    <m/>
    <m/>
    <m/>
    <m/>
    <m/>
    <m/>
    <m/>
    <m/>
    <m/>
    <m/>
    <m/>
    <m/>
    <m/>
    <m/>
    <m/>
    <m/>
    <m/>
    <m/>
    <m/>
    <m/>
    <m/>
  </r>
  <r>
    <s v="Sustenance"/>
    <x v="3"/>
    <n v="1"/>
    <s v="???? - BBGW migration testing"/>
    <s v="TAX/TAR- MR"/>
    <m/>
    <x v="0"/>
    <s v=".NET"/>
    <s v="Freedom DotNet-MQ"/>
    <s v="Greg Painter"/>
    <s v="Muawiah Qaimari"/>
    <x v="12"/>
    <s v="Himanshu Mathur"/>
    <x v="22"/>
    <m/>
    <x v="1"/>
    <n v="100"/>
    <m/>
    <m/>
    <m/>
    <m/>
    <m/>
    <m/>
    <m/>
    <m/>
    <m/>
    <m/>
    <m/>
    <m/>
    <m/>
    <m/>
    <m/>
    <m/>
    <m/>
    <m/>
    <m/>
    <m/>
    <m/>
    <m/>
    <m/>
    <m/>
    <m/>
    <m/>
    <m/>
    <m/>
  </r>
  <r>
    <s v="Sustenance"/>
    <x v="1"/>
    <n v="1"/>
    <s v="2022982 - Tax/Tar - Update GEO Code for SARDIS sales tax increase from 0% to 5%"/>
    <s v="TAX/TAR- MR"/>
    <m/>
    <x v="0"/>
    <s v=".NET"/>
    <s v="Freedom DotNet-MQ"/>
    <s v="Greg Painter"/>
    <s v="Muawiah Qaimari"/>
    <x v="12"/>
    <s v="Himanshu Mathur"/>
    <x v="8"/>
    <m/>
    <x v="1"/>
    <n v="140"/>
    <m/>
    <m/>
    <m/>
    <m/>
    <m/>
    <m/>
    <m/>
    <m/>
    <m/>
    <m/>
    <m/>
    <m/>
    <m/>
    <m/>
    <m/>
    <m/>
    <m/>
    <m/>
    <m/>
    <m/>
    <n v="140"/>
    <m/>
    <m/>
    <m/>
    <m/>
    <m/>
    <m/>
    <m/>
  </r>
  <r>
    <s v="Sustenance"/>
    <x v="13"/>
    <n v="1"/>
    <s v="New Mechids change"/>
    <s v="CODB"/>
    <m/>
    <x v="0"/>
    <s v=".NET"/>
    <s v="Freedom DotNet-MQ"/>
    <s v="Greg Painter"/>
    <s v="Muawiah Qaimari"/>
    <x v="12"/>
    <s v="Himanshu Mathur"/>
    <x v="8"/>
    <m/>
    <x v="1"/>
    <n v="70"/>
    <m/>
    <m/>
    <m/>
    <m/>
    <m/>
    <m/>
    <m/>
    <m/>
    <m/>
    <m/>
    <m/>
    <m/>
    <m/>
    <m/>
    <m/>
    <m/>
    <m/>
    <m/>
    <m/>
    <m/>
    <m/>
    <m/>
    <m/>
    <m/>
    <m/>
    <m/>
    <m/>
    <m/>
  </r>
  <r>
    <s v="Sustenance"/>
    <x v="13"/>
    <n v="1"/>
    <s v="New Mechids change"/>
    <s v="Usg-Mgmt GUIs"/>
    <m/>
    <x v="0"/>
    <s v=".NET"/>
    <s v="Freedom DotNet-MQ"/>
    <s v="Greg Painter"/>
    <s v="Muawiah Qaimari"/>
    <x v="12"/>
    <s v="Himanshu Mathur"/>
    <x v="8"/>
    <m/>
    <x v="1"/>
    <n v="70"/>
    <m/>
    <m/>
    <m/>
    <m/>
    <m/>
    <m/>
    <m/>
    <m/>
    <m/>
    <m/>
    <m/>
    <m/>
    <m/>
    <m/>
    <m/>
    <m/>
    <m/>
    <m/>
    <m/>
    <m/>
    <m/>
    <m/>
    <m/>
    <m/>
    <m/>
    <m/>
    <m/>
    <m/>
  </r>
  <r>
    <s v="Sustenance"/>
    <x v="13"/>
    <n v="1"/>
    <s v="New Mechids change"/>
    <s v="CRIS-BPRD GUIs"/>
    <m/>
    <x v="0"/>
    <s v=".NET"/>
    <s v="Freedom DotNet-MQ"/>
    <s v="Greg Painter"/>
    <s v="Muawiah Qaimari"/>
    <x v="12"/>
    <s v="Himanshu Mathur"/>
    <x v="8"/>
    <m/>
    <x v="1"/>
    <n v="140"/>
    <m/>
    <m/>
    <m/>
    <m/>
    <m/>
    <m/>
    <m/>
    <m/>
    <m/>
    <m/>
    <m/>
    <m/>
    <m/>
    <m/>
    <m/>
    <m/>
    <m/>
    <m/>
    <m/>
    <m/>
    <m/>
    <m/>
    <m/>
    <m/>
    <m/>
    <m/>
    <m/>
    <m/>
  </r>
  <r>
    <s v="Enhancement"/>
    <x v="0"/>
    <n v="1"/>
    <s v="PMT 509967 PID is 414657 CA PPP Long term solution"/>
    <s v="CR"/>
    <m/>
    <x v="1"/>
    <s v="Cobol, DB2"/>
    <s v="WB-BPP1"/>
    <s v="Ruben Rodriguez "/>
    <s v="Muawiah Qaimari"/>
    <x v="2"/>
    <s v="Amit Patidar"/>
    <x v="10"/>
    <m/>
    <x v="1"/>
    <n v="0"/>
    <m/>
    <m/>
    <m/>
    <m/>
    <m/>
    <m/>
    <m/>
    <m/>
    <m/>
    <m/>
    <m/>
    <m/>
    <m/>
    <m/>
    <m/>
    <m/>
    <m/>
    <m/>
    <m/>
    <m/>
    <m/>
    <m/>
    <m/>
    <m/>
    <m/>
    <m/>
    <m/>
    <m/>
  </r>
  <r>
    <s v="Enhancement"/>
    <x v="0"/>
    <n v="1"/>
    <s v="PMT 509967 PID is 414657 CA PPP Long term solution"/>
    <s v="BDI"/>
    <m/>
    <x v="1"/>
    <s v="Cobol, DB2"/>
    <s v="WB-BPP1"/>
    <s v="Ruben Rodriguez "/>
    <s v="Muawiah Qaimari"/>
    <x v="2"/>
    <s v="Amit Patidar"/>
    <x v="10"/>
    <m/>
    <x v="1"/>
    <n v="0"/>
    <m/>
    <m/>
    <m/>
    <m/>
    <m/>
    <m/>
    <m/>
    <m/>
    <m/>
    <m/>
    <m/>
    <m/>
    <m/>
    <m/>
    <m/>
    <m/>
    <m/>
    <m/>
    <m/>
    <m/>
    <m/>
    <m/>
    <m/>
    <m/>
    <m/>
    <m/>
    <m/>
    <m/>
  </r>
  <r>
    <s v="Enhancement"/>
    <x v="0"/>
    <n v="1"/>
    <s v="PMT 509967 PID is 414657 CA PPP Long term solution"/>
    <s v="SD/SU"/>
    <m/>
    <x v="1"/>
    <s v="Cobol, DB2"/>
    <s v="WB-BPP1"/>
    <s v="Ruben Rodriguez "/>
    <s v="Muawiah Qaimari"/>
    <x v="2"/>
    <s v="Amit Patidar"/>
    <x v="10"/>
    <m/>
    <x v="1"/>
    <n v="0"/>
    <m/>
    <m/>
    <m/>
    <m/>
    <m/>
    <m/>
    <m/>
    <m/>
    <m/>
    <m/>
    <m/>
    <m/>
    <m/>
    <m/>
    <m/>
    <m/>
    <m/>
    <m/>
    <m/>
    <m/>
    <m/>
    <m/>
    <m/>
    <m/>
    <m/>
    <m/>
    <m/>
    <m/>
  </r>
  <r>
    <s v="Sustenance"/>
    <x v="1"/>
    <n v="1"/>
    <s v="Windows 11 Release 22H2 certification"/>
    <s v="RTM"/>
    <s v="MR"/>
    <x v="1"/>
    <s v="Cobol, DB2"/>
    <s v="WB-BPP1"/>
    <s v="Ruben Rodriguez "/>
    <s v="Muawiah Qaimari"/>
    <x v="2"/>
    <s v="Amit Patidar"/>
    <x v="14"/>
    <m/>
    <x v="0"/>
    <n v="55"/>
    <m/>
    <m/>
    <m/>
    <m/>
    <m/>
    <m/>
    <m/>
    <m/>
    <m/>
    <m/>
    <m/>
    <m/>
    <m/>
    <m/>
    <m/>
    <m/>
    <m/>
    <m/>
    <n v="20"/>
    <n v="35"/>
    <m/>
    <m/>
    <m/>
    <m/>
    <m/>
    <m/>
    <m/>
    <m/>
  </r>
  <r>
    <s v="Sustenance"/>
    <x v="1"/>
    <n v="1"/>
    <s v="Windows 11 Release 22H2 certification"/>
    <s v="SD/SU"/>
    <s v="MR"/>
    <x v="1"/>
    <s v="Cobol, DB2"/>
    <s v="WB-BPP1"/>
    <s v="Ruben Rodriguez "/>
    <s v="Muawiah Qaimari"/>
    <x v="2"/>
    <s v="Amit Patidar"/>
    <x v="14"/>
    <m/>
    <x v="0"/>
    <n v="55"/>
    <m/>
    <m/>
    <m/>
    <m/>
    <m/>
    <m/>
    <m/>
    <m/>
    <m/>
    <m/>
    <m/>
    <m/>
    <m/>
    <m/>
    <m/>
    <m/>
    <m/>
    <m/>
    <n v="20"/>
    <n v="35"/>
    <m/>
    <m/>
    <m/>
    <m/>
    <m/>
    <m/>
    <m/>
    <m/>
  </r>
  <r>
    <s v="Sustenance"/>
    <x v="1"/>
    <n v="1"/>
    <s v="Windows 11 Release 22H2 certification"/>
    <s v="TCAM"/>
    <s v="MR"/>
    <x v="1"/>
    <s v="Cobol, DB2"/>
    <s v="SALES"/>
    <s v="Ruben Rodriguez "/>
    <s v="Muawiah Qaimari"/>
    <x v="4"/>
    <s v="Amit Patidar"/>
    <x v="14"/>
    <m/>
    <x v="0"/>
    <n v="55"/>
    <m/>
    <m/>
    <m/>
    <m/>
    <m/>
    <m/>
    <m/>
    <m/>
    <m/>
    <m/>
    <m/>
    <m/>
    <m/>
    <m/>
    <m/>
    <m/>
    <m/>
    <m/>
    <n v="30"/>
    <n v="25"/>
    <m/>
    <m/>
    <m/>
    <m/>
    <m/>
    <m/>
    <m/>
    <m/>
  </r>
  <r>
    <s v="Sustenance"/>
    <x v="1"/>
    <n v="1"/>
    <s v="Windows 11 Release 22H2 certification"/>
    <s v="AMI/MAP"/>
    <s v="MR"/>
    <x v="1"/>
    <s v="COBOL, Teradata"/>
    <s v="SALES"/>
    <s v="Ruben Rodriguez "/>
    <s v="Muawiah Qaimari"/>
    <x v="4"/>
    <s v="Amit Patidar"/>
    <x v="14"/>
    <m/>
    <x v="0"/>
    <n v="55"/>
    <m/>
    <m/>
    <m/>
    <m/>
    <m/>
    <m/>
    <m/>
    <m/>
    <m/>
    <m/>
    <m/>
    <m/>
    <m/>
    <m/>
    <m/>
    <m/>
    <m/>
    <m/>
    <n v="30"/>
    <n v="25"/>
    <m/>
    <m/>
    <m/>
    <m/>
    <m/>
    <m/>
    <m/>
    <m/>
  </r>
  <r>
    <s v="Sustenance"/>
    <x v="1"/>
    <n v="1"/>
    <s v="SMB 2028777 : Description: CASH - Windows 11 22H2 certification"/>
    <s v="CASHWeb"/>
    <s v="Completed."/>
    <x v="0"/>
    <s v="Java"/>
    <s v="Freedom Java Apps"/>
    <s v="Greg Painter"/>
    <s v="Muawiah Qaimari"/>
    <x v="11"/>
    <s v="Himanshu Mathur"/>
    <x v="17"/>
    <m/>
    <x v="0"/>
    <n v="30"/>
    <m/>
    <m/>
    <m/>
    <m/>
    <m/>
    <m/>
    <m/>
    <m/>
    <m/>
    <m/>
    <m/>
    <m/>
    <m/>
    <m/>
    <m/>
    <m/>
    <m/>
    <m/>
    <n v="30"/>
    <m/>
    <m/>
    <m/>
    <m/>
    <m/>
    <m/>
    <m/>
    <m/>
    <m/>
  </r>
  <r>
    <s v="Sustenance"/>
    <x v="1"/>
    <n v="1"/>
    <s v="SMB 2028776 : Description: CMRS - Windows 11 22H2 certification"/>
    <s v="CMRS"/>
    <s v="Completed."/>
    <x v="0"/>
    <s v="Java"/>
    <s v="Freedom Java Apps"/>
    <s v="Greg Painter"/>
    <s v="Muawiah Qaimari"/>
    <x v="11"/>
    <s v="Himanshu Mathur"/>
    <x v="17"/>
    <m/>
    <x v="0"/>
    <n v="20"/>
    <m/>
    <m/>
    <m/>
    <m/>
    <m/>
    <m/>
    <m/>
    <m/>
    <m/>
    <m/>
    <m/>
    <m/>
    <m/>
    <m/>
    <m/>
    <m/>
    <m/>
    <m/>
    <n v="20"/>
    <m/>
    <m/>
    <m/>
    <m/>
    <m/>
    <m/>
    <m/>
    <m/>
    <m/>
  </r>
  <r>
    <s v="Sustenance"/>
    <x v="1"/>
    <n v="1"/>
    <s v="SMB 2028781 : Description: OLCM SE - Windows 11 22H2 certification"/>
    <s v="OMS - SE"/>
    <s v="Completed."/>
    <x v="0"/>
    <s v="Java"/>
    <s v="Freedom Java Apps"/>
    <s v="Greg Painter"/>
    <s v="Muawiah Qaimari"/>
    <x v="11"/>
    <s v="Himanshu Mathur"/>
    <x v="14"/>
    <m/>
    <x v="0"/>
    <n v="20"/>
    <m/>
    <m/>
    <m/>
    <m/>
    <m/>
    <m/>
    <m/>
    <m/>
    <m/>
    <m/>
    <m/>
    <m/>
    <m/>
    <m/>
    <m/>
    <m/>
    <m/>
    <m/>
    <m/>
    <n v="20"/>
    <m/>
    <m/>
    <m/>
    <m/>
    <m/>
    <m/>
    <m/>
    <m/>
  </r>
  <r>
    <s v="Sustenance"/>
    <x v="1"/>
    <n v="1"/>
    <s v="SMB 2028782 : Description: LECSIS - Windows 11 22H2 certification"/>
    <s v="LECSIS"/>
    <s v="On Track"/>
    <x v="0"/>
    <s v="SmallTalk, Gemstone"/>
    <s v="Freedom Java Apps"/>
    <s v="Greg Painter"/>
    <s v="Muawiah Qaimari"/>
    <x v="11"/>
    <s v="Himanshu Mathur"/>
    <x v="15"/>
    <m/>
    <x v="0"/>
    <n v="20"/>
    <m/>
    <m/>
    <m/>
    <m/>
    <m/>
    <m/>
    <m/>
    <m/>
    <m/>
    <m/>
    <m/>
    <m/>
    <m/>
    <m/>
    <m/>
    <m/>
    <m/>
    <m/>
    <m/>
    <m/>
    <n v="20"/>
    <m/>
    <m/>
    <m/>
    <m/>
    <m/>
    <m/>
    <m/>
  </r>
  <r>
    <s v="Enhancement"/>
    <x v="0"/>
    <m/>
    <s v="PMT 509967 PID is 414657 CA PPP Long term solution"/>
    <s v="EM"/>
    <m/>
    <x v="1"/>
    <s v="Cobol, DB2"/>
    <s v="WB-SAMW"/>
    <s v="Ruben Rodriguez "/>
    <s v="Muawiah Qaimari"/>
    <x v="4"/>
    <s v="Amit Patidar"/>
    <x v="10"/>
    <m/>
    <x v="0"/>
    <n v="620"/>
    <m/>
    <m/>
    <m/>
    <m/>
    <m/>
    <m/>
    <m/>
    <m/>
    <m/>
    <m/>
    <m/>
    <m/>
    <m/>
    <m/>
    <m/>
    <m/>
    <m/>
    <m/>
    <m/>
    <m/>
    <n v="100"/>
    <n v="150"/>
    <n v="150"/>
    <n v="150"/>
    <n v="20"/>
    <n v="20"/>
    <n v="30"/>
    <m/>
  </r>
  <r>
    <s v="Sustenance"/>
    <x v="1"/>
    <n v="1"/>
    <s v="SMB 2029682 : Description - CASH Web - Change Security Service interface with Security Application by removing jar (axis2-kernel-1.4.1.jar) and using a webservice"/>
    <s v="CASHWeb"/>
    <s v="On Track"/>
    <x v="0"/>
    <s v="Java"/>
    <s v="Freedom Java Apps"/>
    <s v="Greg Painter"/>
    <s v="Muawiah Qaimari"/>
    <x v="11"/>
    <s v="Himanshu Mathur"/>
    <x v="18"/>
    <m/>
    <x v="0"/>
    <n v="250"/>
    <m/>
    <m/>
    <m/>
    <m/>
    <m/>
    <m/>
    <m/>
    <m/>
    <m/>
    <m/>
    <m/>
    <m/>
    <m/>
    <m/>
    <m/>
    <m/>
    <m/>
    <m/>
    <n v="40"/>
    <n v="40"/>
    <n v="70"/>
    <n v="100"/>
    <m/>
    <m/>
    <m/>
    <m/>
    <m/>
    <m/>
  </r>
  <r>
    <s v="Sustenance"/>
    <x v="3"/>
    <n v="1"/>
    <s v="MWR - 2028895 : Description: CARAT - Microsoft Windows 11 Release 22H2"/>
    <s v="CARAT"/>
    <m/>
    <x v="0"/>
    <s v="Hadoop, Java"/>
    <s v="CARAT"/>
    <s v="Greg Painter"/>
    <s v="Muawiah Qaimari"/>
    <x v="11"/>
    <s v="Himanshu Mathur"/>
    <x v="14"/>
    <m/>
    <x v="0"/>
    <n v="40"/>
    <m/>
    <m/>
    <m/>
    <m/>
    <m/>
    <m/>
    <m/>
    <m/>
    <m/>
    <m/>
    <m/>
    <m/>
    <m/>
    <m/>
    <m/>
    <m/>
    <m/>
    <m/>
    <n v="20"/>
    <n v="20"/>
    <m/>
    <m/>
    <m/>
    <m/>
    <m/>
    <m/>
    <m/>
    <m/>
  </r>
  <r>
    <s v="Sustenance"/>
    <x v="3"/>
    <n v="1"/>
    <s v="MWR - 2030760  : Description: CRIS BPRD GUIS’ CD certificate renewal"/>
    <s v="CRIS-BPRD GUIs"/>
    <m/>
    <x v="0"/>
    <s v=".NET"/>
    <s v="Freedom DotNet-MQ"/>
    <s v="Greg Painter"/>
    <s v="Muawiah Qaimari"/>
    <x v="12"/>
    <s v="Himanshu Mathur"/>
    <x v="14"/>
    <m/>
    <x v="0"/>
    <n v="50"/>
    <m/>
    <m/>
    <m/>
    <m/>
    <m/>
    <m/>
    <m/>
    <m/>
    <m/>
    <m/>
    <m/>
    <m/>
    <m/>
    <m/>
    <m/>
    <m/>
    <m/>
    <m/>
    <n v="50"/>
    <m/>
    <m/>
    <m/>
    <m/>
    <m/>
    <m/>
    <m/>
    <m/>
    <m/>
  </r>
  <r>
    <s v="Sustenance"/>
    <x v="1"/>
    <n v="1"/>
    <s v="SMB 2028777 : Description: CASH - Windows 11 22H2 certification"/>
    <s v="CASH"/>
    <s v="On Track"/>
    <x v="0"/>
    <s v=".NET"/>
    <s v="Freedom DotNet-MQ"/>
    <s v="Greg Painter"/>
    <s v="Muawiah Qaimari"/>
    <x v="12"/>
    <s v="Himanshu Mathur"/>
    <x v="14"/>
    <m/>
    <x v="0"/>
    <n v="60"/>
    <m/>
    <m/>
    <m/>
    <m/>
    <m/>
    <m/>
    <m/>
    <m/>
    <m/>
    <m/>
    <m/>
    <m/>
    <m/>
    <m/>
    <m/>
    <m/>
    <m/>
    <m/>
    <n v="60"/>
    <m/>
    <m/>
    <m/>
    <m/>
    <m/>
    <m/>
    <m/>
    <m/>
    <m/>
  </r>
  <r>
    <s v="Sustenance"/>
    <x v="1"/>
    <n v="1"/>
    <s v="2028785 Description: Windows 11 22H2 certification"/>
    <s v="CRIS ASBS"/>
    <s v="On Track"/>
    <x v="0"/>
    <s v=".NET"/>
    <s v="Freedom DotNet-MQ"/>
    <s v="Greg Painter"/>
    <s v="Muawiah Qaimari"/>
    <x v="12"/>
    <s v="Himanshu Mathur"/>
    <x v="14"/>
    <m/>
    <x v="0"/>
    <n v="90"/>
    <m/>
    <m/>
    <m/>
    <m/>
    <m/>
    <m/>
    <m/>
    <m/>
    <m/>
    <m/>
    <m/>
    <m/>
    <m/>
    <m/>
    <m/>
    <m/>
    <m/>
    <m/>
    <m/>
    <n v="70"/>
    <m/>
    <m/>
    <m/>
    <m/>
    <m/>
    <m/>
    <m/>
    <m/>
  </r>
  <r>
    <s v="Sustenance"/>
    <x v="1"/>
    <n v="1"/>
    <s v="2028786 Description: Windows 11 22H2 certification "/>
    <s v="CRIS-BPRD GUIs"/>
    <s v="On Track"/>
    <x v="0"/>
    <s v=".NET"/>
    <s v="Freedom DotNet-MQ"/>
    <s v="Greg Painter"/>
    <s v="Muawiah Qaimari"/>
    <x v="12"/>
    <s v="Himanshu Mathur"/>
    <x v="14"/>
    <m/>
    <x v="0"/>
    <n v="90"/>
    <m/>
    <m/>
    <m/>
    <m/>
    <m/>
    <m/>
    <m/>
    <m/>
    <m/>
    <m/>
    <m/>
    <m/>
    <m/>
    <m/>
    <m/>
    <m/>
    <m/>
    <m/>
    <m/>
    <n v="90"/>
    <m/>
    <m/>
    <m/>
    <m/>
    <m/>
    <m/>
    <m/>
    <m/>
  </r>
  <r>
    <s v="Sustenance"/>
    <x v="1"/>
    <n v="1"/>
    <s v="2028787 Description:Windows 11 22H2 certification "/>
    <s v="Usg-Mgmt GUIs"/>
    <s v="On Track"/>
    <x v="0"/>
    <s v=".NET"/>
    <s v="Freedom DotNet-MQ"/>
    <s v="Greg Painter"/>
    <s v="Muawiah Qaimari"/>
    <x v="12"/>
    <s v="Himanshu Mathur"/>
    <x v="15"/>
    <m/>
    <x v="0"/>
    <n v="160"/>
    <m/>
    <m/>
    <m/>
    <m/>
    <m/>
    <m/>
    <m/>
    <m/>
    <m/>
    <m/>
    <m/>
    <m/>
    <m/>
    <m/>
    <m/>
    <m/>
    <m/>
    <m/>
    <m/>
    <m/>
    <n v="160"/>
    <m/>
    <m/>
    <m/>
    <m/>
    <m/>
    <m/>
    <m/>
  </r>
  <r>
    <s v="Sustenance"/>
    <x v="1"/>
    <n v="1"/>
    <s v="2028788 Description: Windows 11 22H2 certification"/>
    <s v="TAX/TAR- MR"/>
    <s v="On Track"/>
    <x v="0"/>
    <s v=".NET"/>
    <s v="Freedom DotNet-MQ"/>
    <s v="Greg Painter"/>
    <s v="Muawiah Qaimari"/>
    <x v="12"/>
    <s v="Himanshu Mathur"/>
    <x v="15"/>
    <m/>
    <x v="0"/>
    <n v="90"/>
    <m/>
    <m/>
    <m/>
    <m/>
    <m/>
    <m/>
    <m/>
    <m/>
    <m/>
    <m/>
    <m/>
    <m/>
    <m/>
    <m/>
    <m/>
    <m/>
    <m/>
    <m/>
    <m/>
    <m/>
    <n v="90"/>
    <m/>
    <m/>
    <m/>
    <m/>
    <m/>
    <m/>
    <m/>
  </r>
  <r>
    <s v="Sustenance"/>
    <x v="1"/>
    <n v="1"/>
    <s v="Windows 11 22H2 certification "/>
    <s v="USOC Browser"/>
    <s v="On Track"/>
    <x v="0"/>
    <s v=".NET"/>
    <s v="Freedom DotNet-MQ"/>
    <s v="Greg Painter"/>
    <s v="Muawiah Qaimari"/>
    <x v="12"/>
    <s v="Himanshu Mathur"/>
    <x v="15"/>
    <m/>
    <x v="0"/>
    <n v="70"/>
    <m/>
    <m/>
    <m/>
    <m/>
    <m/>
    <m/>
    <m/>
    <m/>
    <m/>
    <m/>
    <m/>
    <m/>
    <m/>
    <m/>
    <m/>
    <m/>
    <m/>
    <m/>
    <m/>
    <m/>
    <n v="70"/>
    <m/>
    <m/>
    <m/>
    <m/>
    <m/>
    <m/>
    <m/>
  </r>
  <r>
    <s v="Sustenance"/>
    <x v="3"/>
    <n v="1"/>
    <s v="MWR - 2028896 : Windows 11 22H2 certification"/>
    <s v="MOSS"/>
    <m/>
    <x v="0"/>
    <s v=".NET, VC++"/>
    <s v="MOSS"/>
    <s v="Greg Painter"/>
    <s v="Muawiah Qaimari"/>
    <x v="14"/>
    <s v="Himanshu Mathur"/>
    <x v="18"/>
    <m/>
    <x v="0"/>
    <n v="100"/>
    <m/>
    <m/>
    <m/>
    <m/>
    <m/>
    <m/>
    <m/>
    <m/>
    <m/>
    <m/>
    <m/>
    <m/>
    <m/>
    <m/>
    <m/>
    <m/>
    <m/>
    <m/>
    <m/>
    <m/>
    <m/>
    <n v="100"/>
    <m/>
    <m/>
    <m/>
    <m/>
    <m/>
    <m/>
  </r>
  <r>
    <s v="Enhancement"/>
    <x v="0"/>
    <m/>
    <s v="PID 413010 Telco MW Biller Enhance 911 Data for Reporting"/>
    <s v="OPNS"/>
    <s v="late commit"/>
    <x v="1"/>
    <s v="Cobol"/>
    <s v="MW-MF-JULIE"/>
    <s v="Ruben Rodriguez "/>
    <s v="Muawiah Qaimari"/>
    <x v="21"/>
    <s v="Tarun Raghuwanshi"/>
    <x v="18"/>
    <m/>
    <x v="0"/>
    <n v="179"/>
    <m/>
    <m/>
    <m/>
    <m/>
    <m/>
    <m/>
    <m/>
    <m/>
    <m/>
    <m/>
    <m/>
    <m/>
    <m/>
    <m/>
    <m/>
    <m/>
    <m/>
    <m/>
    <n v="10"/>
    <n v="100"/>
    <n v="60"/>
    <n v="9"/>
    <m/>
    <m/>
    <m/>
    <m/>
    <m/>
    <m/>
  </r>
  <r>
    <s v="Sustenance"/>
    <x v="3"/>
    <n v="1"/>
    <s v="MWR 2031524 - Description : CMRS - Golden Image Upgrade"/>
    <s v="CMRS"/>
    <m/>
    <x v="0"/>
    <s v="Java"/>
    <s v="Freedom Java Apps"/>
    <s v="Greg Painter"/>
    <s v="Muawiah Qaimari"/>
    <x v="11"/>
    <s v="Himanshu Mathur"/>
    <x v="17"/>
    <m/>
    <x v="0"/>
    <n v="40"/>
    <m/>
    <m/>
    <m/>
    <m/>
    <m/>
    <m/>
    <m/>
    <m/>
    <m/>
    <m/>
    <m/>
    <m/>
    <m/>
    <m/>
    <m/>
    <m/>
    <m/>
    <m/>
    <n v="40"/>
    <m/>
    <m/>
    <m/>
    <m/>
    <m/>
    <m/>
    <m/>
    <m/>
    <m/>
  </r>
  <r>
    <s v="Sustenance"/>
    <x v="3"/>
    <n v="1"/>
    <s v="MWR 2031523 - Description : CASH - Golden Image Upgrade"/>
    <s v="CASHWeb"/>
    <m/>
    <x v="0"/>
    <s v="Java"/>
    <s v="Freedom Java Apps"/>
    <s v="Greg Painter"/>
    <s v="Muawiah Qaimari"/>
    <x v="11"/>
    <s v="Himanshu Mathur"/>
    <x v="17"/>
    <m/>
    <x v="0"/>
    <n v="40"/>
    <m/>
    <m/>
    <m/>
    <m/>
    <m/>
    <m/>
    <m/>
    <m/>
    <m/>
    <m/>
    <m/>
    <m/>
    <m/>
    <m/>
    <m/>
    <m/>
    <m/>
    <m/>
    <n v="40"/>
    <m/>
    <m/>
    <m/>
    <m/>
    <m/>
    <m/>
    <m/>
    <m/>
    <m/>
  </r>
  <r>
    <s v="Enhancement"/>
    <x v="0"/>
    <n v="1"/>
    <s v="PID - 414447 : FL NPA 305/786 Overlay with 645"/>
    <s v="CBS BVA BPM"/>
    <s v="On Track"/>
    <x v="0"/>
    <s v="Java, Weblogic"/>
    <s v="CBS-ATTCRM-SBS"/>
    <s v="James Koernig"/>
    <s v="Christine Moretti"/>
    <x v="13"/>
    <s v="Himanshu Mathur"/>
    <x v="18"/>
    <m/>
    <x v="0"/>
    <n v="176"/>
    <m/>
    <m/>
    <m/>
    <m/>
    <m/>
    <m/>
    <m/>
    <m/>
    <m/>
    <m/>
    <m/>
    <m/>
    <m/>
    <m/>
    <m/>
    <m/>
    <m/>
    <m/>
    <m/>
    <n v="90"/>
    <n v="86"/>
    <m/>
    <m/>
    <m/>
    <m/>
    <m/>
    <m/>
    <m/>
  </r>
  <r>
    <s v="Enhancement"/>
    <x v="0"/>
    <n v="1"/>
    <s v="PID - 413569 : FL 904 Overlay with 324"/>
    <s v="CBS BVA BPM"/>
    <m/>
    <x v="0"/>
    <s v="Java, Weblogic"/>
    <s v="CBS-ATTCRM-SBS"/>
    <s v="James Koernig"/>
    <s v="Christine Moretti"/>
    <x v="13"/>
    <s v="Himanshu Mathur"/>
    <x v="10"/>
    <m/>
    <x v="0"/>
    <n v="176"/>
    <m/>
    <m/>
    <m/>
    <m/>
    <m/>
    <m/>
    <m/>
    <m/>
    <m/>
    <m/>
    <m/>
    <m/>
    <m/>
    <m/>
    <m/>
    <m/>
    <m/>
    <m/>
    <m/>
    <m/>
    <m/>
    <m/>
    <m/>
    <m/>
    <m/>
    <n v="90"/>
    <n v="86"/>
    <m/>
  </r>
  <r>
    <s v="Sustenance"/>
    <x v="3"/>
    <n v="1"/>
    <s v="MWR 2031801: QQ-SBS - Windows 11 22H2 Certification"/>
    <s v="QuickQuote SBS"/>
    <m/>
    <x v="0"/>
    <s v=".NET"/>
    <s v="CBS-ATTCRM-SBS"/>
    <s v="James Koernig"/>
    <s v="Christine Moretti"/>
    <x v="13"/>
    <s v="Himanshu Mathur"/>
    <x v="14"/>
    <m/>
    <x v="0"/>
    <n v="10"/>
    <m/>
    <m/>
    <m/>
    <m/>
    <m/>
    <m/>
    <m/>
    <m/>
    <m/>
    <m/>
    <m/>
    <m/>
    <m/>
    <m/>
    <m/>
    <m/>
    <m/>
    <m/>
    <m/>
    <n v="10"/>
    <m/>
    <m/>
    <m/>
    <m/>
    <m/>
    <m/>
    <m/>
    <m/>
  </r>
  <r>
    <s v="Sustenance"/>
    <x v="3"/>
    <n v="1"/>
    <s v="MWR 2033224: ATTM CRM - Windows 11 22H2 Certification"/>
    <s v="ATTM CRM"/>
    <m/>
    <x v="0"/>
    <s v="Java"/>
    <s v="CBS-ATTCRM-SBS"/>
    <s v="James Radtke"/>
    <s v="Christine Moretti"/>
    <x v="13"/>
    <s v="Himanshu Mathur"/>
    <x v="14"/>
    <m/>
    <x v="0"/>
    <n v="10"/>
    <m/>
    <m/>
    <m/>
    <m/>
    <m/>
    <m/>
    <m/>
    <m/>
    <m/>
    <m/>
    <m/>
    <m/>
    <m/>
    <m/>
    <m/>
    <m/>
    <m/>
    <m/>
    <m/>
    <n v="10"/>
    <m/>
    <m/>
    <m/>
    <m/>
    <m/>
    <m/>
    <m/>
    <m/>
  </r>
  <r>
    <s v="Sustenance"/>
    <x v="3"/>
    <n v="1"/>
    <s v="MWR 2035648 : QQ-SBS - ADO Upgrade"/>
    <s v="QuickQuote SBS"/>
    <m/>
    <x v="0"/>
    <s v=".NET"/>
    <s v="CBS-ATTCRM-SBS"/>
    <s v="James Koernig"/>
    <s v="Christine Moretti"/>
    <x v="13"/>
    <s v="Himanshu Mathur"/>
    <x v="14"/>
    <m/>
    <x v="0"/>
    <n v="30"/>
    <m/>
    <m/>
    <m/>
    <m/>
    <m/>
    <m/>
    <m/>
    <m/>
    <m/>
    <m/>
    <m/>
    <m/>
    <m/>
    <m/>
    <m/>
    <m/>
    <m/>
    <m/>
    <m/>
    <n v="30"/>
    <m/>
    <m/>
    <m/>
    <m/>
    <m/>
    <m/>
    <m/>
    <m/>
  </r>
  <r>
    <s v="Sustenance"/>
    <x v="15"/>
    <n v="1"/>
    <s v="Scan Support (SCA/AVT/SAST/DAST/MPEN)"/>
    <s v="QuickQuote SBS"/>
    <m/>
    <x v="0"/>
    <s v=".NET"/>
    <s v="CBS-ATTCRM-SBS"/>
    <s v="James Koernig"/>
    <s v="Christine Moretti"/>
    <x v="13"/>
    <s v="Himanshu Mathur"/>
    <x v="0"/>
    <m/>
    <x v="0"/>
    <n v="30"/>
    <m/>
    <m/>
    <m/>
    <m/>
    <m/>
    <m/>
    <m/>
    <m/>
    <m/>
    <m/>
    <m/>
    <m/>
    <m/>
    <m/>
    <m/>
    <m/>
    <m/>
    <m/>
    <n v="10"/>
    <n v="20"/>
    <m/>
    <m/>
    <m/>
    <m/>
    <m/>
    <m/>
    <m/>
    <m/>
  </r>
  <r>
    <s v="Sustenance"/>
    <x v="5"/>
    <n v="15"/>
    <s v="Investigation for ESB connection and removal of ESB usage"/>
    <s v="CBS BVA BPM"/>
    <m/>
    <x v="0"/>
    <s v="Java, Weblogic"/>
    <s v="CBS-ATTCRM-SBS"/>
    <s v="James Koernig"/>
    <s v="Christine Moretti"/>
    <x v="13"/>
    <s v="Himanshu Mathur"/>
    <x v="0"/>
    <m/>
    <x v="0"/>
    <n v="160"/>
    <m/>
    <m/>
    <m/>
    <m/>
    <m/>
    <m/>
    <m/>
    <m/>
    <m/>
    <m/>
    <m/>
    <m/>
    <m/>
    <m/>
    <m/>
    <m/>
    <m/>
    <m/>
    <n v="50"/>
    <n v="60"/>
    <n v="50"/>
    <m/>
    <m/>
    <m/>
    <m/>
    <m/>
    <m/>
    <m/>
  </r>
  <r>
    <s v="Sustenance"/>
    <x v="5"/>
    <n v="1"/>
    <s v="CPC Connectivity investigation and testing"/>
    <s v="QuickQuote SBS"/>
    <m/>
    <x v="0"/>
    <s v=".NET"/>
    <s v="CBS-ATTCRM-SBS"/>
    <s v="James Koernig"/>
    <s v="Christine Moretti"/>
    <x v="13"/>
    <s v="Himanshu Mathur"/>
    <x v="0"/>
    <m/>
    <x v="0"/>
    <n v="100"/>
    <m/>
    <m/>
    <m/>
    <m/>
    <m/>
    <m/>
    <m/>
    <m/>
    <m/>
    <m/>
    <m/>
    <m/>
    <m/>
    <m/>
    <m/>
    <m/>
    <m/>
    <m/>
    <m/>
    <n v="60"/>
    <n v="40"/>
    <m/>
    <m/>
    <m/>
    <m/>
    <m/>
    <m/>
    <m/>
  </r>
  <r>
    <s v="Sustenance"/>
    <x v="3"/>
    <n v="1"/>
    <s v="MWR TBD : ATTM CRM - Disabling of SOAP Interface"/>
    <s v="ATTM CRM"/>
    <m/>
    <x v="0"/>
    <s v="Java"/>
    <s v="CBS-ATTCRM-SBS"/>
    <s v="James Radtke"/>
    <s v="Christine Moretti"/>
    <x v="13"/>
    <s v="Himanshu Mathur"/>
    <x v="18"/>
    <m/>
    <x v="0"/>
    <n v="150"/>
    <m/>
    <m/>
    <m/>
    <m/>
    <m/>
    <m/>
    <m/>
    <m/>
    <m/>
    <m/>
    <m/>
    <m/>
    <m/>
    <m/>
    <m/>
    <m/>
    <m/>
    <m/>
    <m/>
    <n v="60"/>
    <n v="50"/>
    <n v="40"/>
    <m/>
    <m/>
    <m/>
    <m/>
    <m/>
    <m/>
  </r>
  <r>
    <s v="Sustenance"/>
    <x v="3"/>
    <n v="1"/>
    <s v="MWR 2033225: ATTM CRM - MechID M99988 password update"/>
    <s v="ATTM CRM"/>
    <m/>
    <x v="0"/>
    <s v="Java"/>
    <s v="CBS-ATTCRM-SBS"/>
    <s v="James Radtke"/>
    <s v="Christine Moretti"/>
    <x v="13"/>
    <s v="Himanshu Mathur"/>
    <x v="15"/>
    <m/>
    <x v="0"/>
    <n v="40"/>
    <m/>
    <m/>
    <m/>
    <m/>
    <m/>
    <m/>
    <m/>
    <m/>
    <m/>
    <m/>
    <m/>
    <m/>
    <m/>
    <m/>
    <m/>
    <m/>
    <m/>
    <m/>
    <m/>
    <m/>
    <n v="40"/>
    <m/>
    <m/>
    <m/>
    <m/>
    <m/>
    <m/>
    <m/>
  </r>
  <r>
    <s v="Sustenance"/>
    <x v="4"/>
    <n v="1"/>
    <s v="RD1470 CR-2304-0102 - Internet - Add Discount for 1G"/>
    <s v="QuickQuote SBS"/>
    <m/>
    <x v="0"/>
    <s v=".NET"/>
    <s v="CBS-ATTCRM-SBS"/>
    <s v="James Koernig"/>
    <s v="Christine Moretti"/>
    <x v="13"/>
    <s v="Himanshu Mathur"/>
    <x v="14"/>
    <m/>
    <x v="0"/>
    <n v="30"/>
    <m/>
    <m/>
    <m/>
    <m/>
    <m/>
    <m/>
    <m/>
    <m/>
    <m/>
    <m/>
    <m/>
    <m/>
    <m/>
    <m/>
    <m/>
    <m/>
    <m/>
    <m/>
    <m/>
    <n v="30"/>
    <m/>
    <m/>
    <m/>
    <m/>
    <m/>
    <m/>
    <m/>
    <m/>
  </r>
  <r>
    <s v="Sustenance"/>
    <x v="4"/>
    <n v="1"/>
    <s v="RD1468 CR-2304-0114 - Internet - Add New Product Internet Backup – 12 hr  device"/>
    <s v="QuickQuote SBS"/>
    <m/>
    <x v="0"/>
    <s v=".NET"/>
    <s v="CBS-ATTCRM-SBS"/>
    <s v="James Koernig"/>
    <s v="Christine Moretti"/>
    <x v="13"/>
    <s v="Himanshu Mathur"/>
    <x v="14"/>
    <m/>
    <x v="0"/>
    <n v="30"/>
    <m/>
    <m/>
    <m/>
    <m/>
    <m/>
    <m/>
    <m/>
    <m/>
    <m/>
    <m/>
    <m/>
    <m/>
    <m/>
    <m/>
    <m/>
    <m/>
    <m/>
    <m/>
    <m/>
    <n v="30"/>
    <m/>
    <m/>
    <m/>
    <m/>
    <m/>
    <m/>
    <m/>
    <m/>
  </r>
  <r>
    <s v="Sustenance"/>
    <x v="4"/>
    <n v="1"/>
    <s v="RD1468 CR-2304-0110 - Internet - Add New Product Managed Internet Backup device"/>
    <s v="QuickQuote SBS"/>
    <m/>
    <x v="0"/>
    <m/>
    <m/>
    <s v="James Koernig"/>
    <m/>
    <x v="13"/>
    <s v="Himanshu Mathur"/>
    <x v="14"/>
    <m/>
    <x v="0"/>
    <n v="30"/>
    <m/>
    <m/>
    <m/>
    <m/>
    <m/>
    <m/>
    <m/>
    <m/>
    <m/>
    <m/>
    <m/>
    <m/>
    <m/>
    <m/>
    <m/>
    <m/>
    <m/>
    <m/>
    <m/>
    <n v="30"/>
    <m/>
    <m/>
    <m/>
    <m/>
    <m/>
    <m/>
    <m/>
    <m/>
  </r>
  <r>
    <s v="Sustenance"/>
    <x v="7"/>
    <n v="1"/>
    <s v="CRO Updates(vmss resize, vmss scaling, storage redundency update)"/>
    <s v="QuickQuote SBS"/>
    <m/>
    <x v="0"/>
    <s v=".NET"/>
    <s v="CBS-ATTCRM-SBS"/>
    <s v="James Koernig"/>
    <s v="Christine Moretti"/>
    <x v="13"/>
    <s v="Himanshu Mathur"/>
    <x v="0"/>
    <m/>
    <x v="0"/>
    <n v="40"/>
    <m/>
    <m/>
    <m/>
    <m/>
    <m/>
    <m/>
    <m/>
    <m/>
    <m/>
    <m/>
    <m/>
    <m/>
    <m/>
    <m/>
    <m/>
    <m/>
    <m/>
    <m/>
    <m/>
    <n v="20"/>
    <n v="20"/>
    <m/>
    <m/>
    <m/>
    <m/>
    <m/>
    <m/>
    <m/>
  </r>
  <r>
    <s v="Sustenance"/>
    <x v="5"/>
    <n v="17"/>
    <s v="Application Support (C2W, RCA/LL, Job issues/abends etc.)"/>
    <s v="GRP-CBS-ATTCRM-SBS"/>
    <m/>
    <x v="0"/>
    <s v="Java, Websphere"/>
    <s v="CBS-ATTCRM-SBS"/>
    <s v="James Koernig"/>
    <s v="Christine Moretti"/>
    <x v="13"/>
    <s v="Himanshu Mathur"/>
    <x v="0"/>
    <m/>
    <x v="0"/>
    <n v="825"/>
    <m/>
    <m/>
    <m/>
    <m/>
    <m/>
    <m/>
    <m/>
    <m/>
    <m/>
    <m/>
    <m/>
    <m/>
    <m/>
    <m/>
    <m/>
    <m/>
    <m/>
    <m/>
    <n v="100"/>
    <n v="100"/>
    <n v="115"/>
    <n v="135"/>
    <n v="130"/>
    <n v="135"/>
    <n v="110"/>
    <m/>
    <m/>
    <m/>
  </r>
  <r>
    <s v="Sustenance"/>
    <x v="15"/>
    <n v="1"/>
    <s v="Vulnerability Retest submissions, RMA's, Updating Questionires etc."/>
    <s v="QuickQuote SBS"/>
    <m/>
    <x v="0"/>
    <s v=".NET"/>
    <s v="CBS-ATTCRM-SBS"/>
    <s v="James Koernig"/>
    <s v="Christine Moretti"/>
    <x v="13"/>
    <s v="Himanshu Mathur"/>
    <x v="0"/>
    <m/>
    <x v="0"/>
    <n v="20"/>
    <m/>
    <m/>
    <m/>
    <m/>
    <m/>
    <m/>
    <m/>
    <m/>
    <m/>
    <m/>
    <m/>
    <m/>
    <m/>
    <m/>
    <m/>
    <m/>
    <m/>
    <m/>
    <n v="10"/>
    <n v="10"/>
    <m/>
    <m/>
    <m/>
    <m/>
    <m/>
    <m/>
    <m/>
    <m/>
  </r>
  <r>
    <s v="Sustenance"/>
    <x v="6"/>
    <n v="17"/>
    <s v="Client / Onsite Queries (Code/Config Analysis requests, documentation, etc.)"/>
    <s v="GRP-CBS-ATTCRM-SBS"/>
    <m/>
    <x v="0"/>
    <s v="Java, Websphere"/>
    <s v="CBS-ATTCRM-SBS"/>
    <s v="James Koernig"/>
    <s v="Christine Moretti"/>
    <x v="13"/>
    <s v="Himanshu Mathur"/>
    <x v="0"/>
    <m/>
    <x v="0"/>
    <n v="875"/>
    <m/>
    <m/>
    <m/>
    <m/>
    <m/>
    <m/>
    <m/>
    <m/>
    <m/>
    <m/>
    <m/>
    <m/>
    <m/>
    <m/>
    <m/>
    <m/>
    <m/>
    <m/>
    <n v="100"/>
    <n v="80"/>
    <n v="120"/>
    <n v="130"/>
    <n v="140"/>
    <n v="150"/>
    <n v="155"/>
    <m/>
    <m/>
    <m/>
  </r>
  <r>
    <s v="Sustenance"/>
    <x v="10"/>
    <n v="1"/>
    <s v="LECSIS C2W - 03202023 - C2W Investigations for LECSIS Job Queue not running after scheduled server reboot."/>
    <s v="LECSIS"/>
    <m/>
    <x v="0"/>
    <s v="SmallTalk, Gemstone"/>
    <s v="Freedom Java Apps"/>
    <s v="Greg Painter"/>
    <s v="Muawiah Qaimari"/>
    <x v="11"/>
    <s v="Himanshu Mathur"/>
    <x v="17"/>
    <m/>
    <x v="0"/>
    <n v="30"/>
    <m/>
    <m/>
    <m/>
    <m/>
    <m/>
    <m/>
    <m/>
    <m/>
    <m/>
    <m/>
    <m/>
    <m/>
    <m/>
    <m/>
    <m/>
    <m/>
    <m/>
    <m/>
    <n v="30"/>
    <m/>
    <m/>
    <m/>
    <m/>
    <m/>
    <m/>
    <m/>
    <m/>
    <m/>
  </r>
  <r>
    <s v="Sustenance"/>
    <x v="5"/>
    <n v="1"/>
    <s v="LECSIS JobQueue investigation for missing runs and pending files."/>
    <s v="LECSIS"/>
    <m/>
    <x v="0"/>
    <s v="SmallTalk, Gemstone"/>
    <s v="Freedom Java Apps"/>
    <s v="Greg Painter"/>
    <s v="Muawiah Qaimari"/>
    <x v="11"/>
    <s v="Himanshu Mathur"/>
    <x v="14"/>
    <m/>
    <x v="0"/>
    <n v="30"/>
    <m/>
    <m/>
    <m/>
    <m/>
    <m/>
    <m/>
    <m/>
    <m/>
    <m/>
    <m/>
    <m/>
    <m/>
    <m/>
    <m/>
    <m/>
    <m/>
    <m/>
    <m/>
    <n v="20"/>
    <n v="10"/>
    <m/>
    <m/>
    <m/>
    <m/>
    <m/>
    <m/>
    <m/>
    <m/>
  </r>
  <r>
    <s v="Sustenance"/>
    <x v="7"/>
    <n v="1"/>
    <s v="VDD RHEL 7 to 8 upgrade initial investigation."/>
    <s v="VDD"/>
    <m/>
    <x v="0"/>
    <s v="C, C++"/>
    <s v="Freedom CPP Apps"/>
    <s v="Greg Painter"/>
    <s v="Muawiah Qaimari"/>
    <x v="11"/>
    <s v="Himanshu Mathur"/>
    <x v="17"/>
    <m/>
    <x v="0"/>
    <n v="10"/>
    <m/>
    <m/>
    <m/>
    <m/>
    <m/>
    <m/>
    <m/>
    <m/>
    <m/>
    <m/>
    <m/>
    <m/>
    <m/>
    <m/>
    <m/>
    <m/>
    <m/>
    <m/>
    <n v="10"/>
    <m/>
    <m/>
    <m/>
    <m/>
    <m/>
    <m/>
    <m/>
    <m/>
    <m/>
  </r>
  <r>
    <s v="Sustenance"/>
    <x v="5"/>
    <n v="5"/>
    <s v="C2W, RCA, Job issues/abends etc."/>
    <s v="GRP-Freedom Java Apps"/>
    <m/>
    <x v="0"/>
    <s v="Java"/>
    <s v="Freedom Java Apps"/>
    <s v="Greg Painter"/>
    <s v="Muawiah Qaimari"/>
    <x v="11"/>
    <s v="Himanshu Mathur"/>
    <x v="0"/>
    <m/>
    <x v="0"/>
    <n v="70"/>
    <m/>
    <m/>
    <m/>
    <m/>
    <m/>
    <m/>
    <m/>
    <m/>
    <m/>
    <m/>
    <m/>
    <m/>
    <m/>
    <m/>
    <m/>
    <m/>
    <n v="10"/>
    <n v="10"/>
    <m/>
    <m/>
    <n v="10"/>
    <n v="5"/>
    <n v="10"/>
    <n v="5"/>
    <n v="10"/>
    <m/>
    <m/>
    <m/>
  </r>
  <r>
    <s v="Sustenance"/>
    <x v="5"/>
    <n v="1"/>
    <s v="OLCM SE Retirement Meetings with TVM and other statkeholders, PSD documentation"/>
    <s v="OMS - SE"/>
    <m/>
    <x v="0"/>
    <s v="Java"/>
    <s v="Freedom Java Apps"/>
    <s v="Greg Painter"/>
    <s v="Muawiah Qaimari"/>
    <x v="11"/>
    <s v="Himanshu Mathur"/>
    <x v="0"/>
    <m/>
    <x v="0"/>
    <n v="20"/>
    <m/>
    <m/>
    <m/>
    <m/>
    <m/>
    <m/>
    <m/>
    <m/>
    <m/>
    <m/>
    <m/>
    <m/>
    <m/>
    <m/>
    <m/>
    <m/>
    <n v="20"/>
    <n v="10"/>
    <n v="15"/>
    <n v="5"/>
    <n v="20"/>
    <n v="20"/>
    <n v="35"/>
    <n v="25"/>
    <n v="30"/>
    <m/>
    <m/>
    <m/>
  </r>
  <r>
    <s v="Sustenance"/>
    <x v="15"/>
    <n v="5"/>
    <s v="Vulnerability fixes, Retest submissions anf status checks"/>
    <s v="GRP-Freedom Java Apps"/>
    <m/>
    <x v="0"/>
    <s v="Java"/>
    <s v="Freedom Java Apps"/>
    <s v="Greg Painter"/>
    <s v="Muawiah Qaimari"/>
    <x v="11"/>
    <s v="Himanshu Mathur"/>
    <x v="0"/>
    <m/>
    <x v="0"/>
    <n v="30"/>
    <m/>
    <m/>
    <m/>
    <m/>
    <m/>
    <m/>
    <m/>
    <m/>
    <m/>
    <m/>
    <m/>
    <m/>
    <m/>
    <m/>
    <m/>
    <m/>
    <n v="40"/>
    <n v="35"/>
    <n v="30"/>
    <n v="40"/>
    <n v="40"/>
    <n v="50"/>
    <n v="60"/>
    <n v="65"/>
    <n v="60"/>
    <m/>
    <m/>
    <m/>
  </r>
  <r>
    <s v="Sustenance"/>
    <x v="15"/>
    <n v="2"/>
    <s v="AVT Scan Support (SCA/AVT/SAST/DAST/MPEN)"/>
    <s v="CASHWeb"/>
    <m/>
    <x v="0"/>
    <s v="Java"/>
    <s v="Freedom Java Apps"/>
    <s v="Greg Painter"/>
    <s v="Muawiah Qaimari"/>
    <x v="11"/>
    <s v="Himanshu Mathur"/>
    <x v="0"/>
    <m/>
    <x v="0"/>
    <n v="100"/>
    <m/>
    <m/>
    <m/>
    <m/>
    <m/>
    <m/>
    <m/>
    <m/>
    <m/>
    <m/>
    <m/>
    <m/>
    <m/>
    <m/>
    <m/>
    <m/>
    <n v="25"/>
    <n v="30"/>
    <n v="25"/>
    <n v="20"/>
    <n v="20"/>
    <n v="25"/>
    <n v="35"/>
    <n v="30"/>
    <n v="30"/>
    <m/>
    <m/>
    <m/>
  </r>
  <r>
    <s v="Sustenance"/>
    <x v="10"/>
    <n v="5"/>
    <s v="Handle SACTs tickets, Server FS issues etc."/>
    <s v="GRP-Freedom Java Apps"/>
    <m/>
    <x v="0"/>
    <s v="Java"/>
    <s v="Freedom Java Apps"/>
    <s v="Greg Painter"/>
    <s v="Muawiah Qaimari"/>
    <x v="11"/>
    <s v="Himanshu Mathur"/>
    <x v="0"/>
    <m/>
    <x v="0"/>
    <n v="10"/>
    <m/>
    <m/>
    <m/>
    <m/>
    <m/>
    <m/>
    <m/>
    <m/>
    <m/>
    <m/>
    <m/>
    <m/>
    <m/>
    <m/>
    <m/>
    <m/>
    <n v="10"/>
    <n v="15"/>
    <n v="10"/>
    <n v="10"/>
    <n v="5"/>
    <n v="5"/>
    <n v="10"/>
    <n v="5"/>
    <n v="10"/>
    <m/>
    <m/>
    <m/>
  </r>
  <r>
    <s v="Sustenance"/>
    <x v="16"/>
    <n v="1"/>
    <s v="Patching On Prem (DB, server OS, etc.)"/>
    <s v="OMS - SE"/>
    <m/>
    <x v="0"/>
    <s v="Java"/>
    <s v="Freedom Java Apps"/>
    <s v="Greg Painter"/>
    <s v="Muawiah Qaimari"/>
    <x v="11"/>
    <s v="Himanshu Mathur"/>
    <x v="0"/>
    <m/>
    <x v="0"/>
    <n v="25"/>
    <m/>
    <m/>
    <m/>
    <m/>
    <m/>
    <m/>
    <m/>
    <m/>
    <m/>
    <m/>
    <m/>
    <m/>
    <m/>
    <m/>
    <m/>
    <m/>
    <m/>
    <m/>
    <m/>
    <m/>
    <n v="15"/>
    <m/>
    <m/>
    <n v="15"/>
    <m/>
    <m/>
    <m/>
    <m/>
  </r>
  <r>
    <s v="Sustenance"/>
    <x v="6"/>
    <n v="18"/>
    <s v="Application related queries for MW apps (Client, Interface, analysis req, New estimate req)"/>
    <s v="GRP-MW-Billing"/>
    <m/>
    <x v="1"/>
    <s v="Cobol, IMS-DB"/>
    <s v="MW-Billing"/>
    <s v="Ruben Rodriguez "/>
    <s v="Muawiah Qaimari"/>
    <x v="21"/>
    <s v="Tarun Raghuwanshi"/>
    <x v="0"/>
    <m/>
    <x v="0"/>
    <m/>
    <m/>
    <m/>
    <m/>
    <m/>
    <m/>
    <m/>
    <m/>
    <m/>
    <m/>
    <m/>
    <m/>
    <m/>
    <m/>
    <m/>
    <m/>
    <m/>
    <m/>
    <m/>
    <n v="240"/>
    <n v="240"/>
    <n v="240"/>
    <n v="240"/>
    <n v="240"/>
    <n v="240"/>
    <n v="240"/>
    <n v="240"/>
    <n v="240"/>
    <n v="240"/>
  </r>
  <r>
    <s v="Sustenance"/>
    <x v="15"/>
    <m/>
    <s v="AVT SCANS support "/>
    <s v="GRP-MW-Billing"/>
    <m/>
    <x v="1"/>
    <s v="Cobol, IMS-DB"/>
    <s v="MW-Billing"/>
    <s v="Ruben Rodriguez "/>
    <s v="Muawiah Qaimari"/>
    <x v="21"/>
    <s v="Tarun Raghuwanshi"/>
    <x v="0"/>
    <m/>
    <x v="0"/>
    <m/>
    <m/>
    <m/>
    <m/>
    <m/>
    <m/>
    <m/>
    <m/>
    <m/>
    <m/>
    <m/>
    <m/>
    <m/>
    <m/>
    <m/>
    <m/>
    <m/>
    <m/>
    <m/>
    <n v="20"/>
    <n v="20"/>
    <n v="20"/>
    <n v="20"/>
    <n v="20"/>
    <n v="20"/>
    <n v="20"/>
    <n v="20"/>
    <n v="20"/>
    <n v="20"/>
  </r>
  <r>
    <s v="Sustenance"/>
    <x v="8"/>
    <m/>
    <s v="Compliance Activities, MOTS update, System Documentation,  Recovery, AVT scans"/>
    <s v="GRP-MW-ERP-Group"/>
    <m/>
    <x v="1"/>
    <s v="Cobol, DB2"/>
    <s v="MW-ERP-Group"/>
    <s v="Ruben Rodriguez "/>
    <s v="Muawiah Qaimari"/>
    <x v="21"/>
    <s v="Tarun Raghuwanshi"/>
    <x v="0"/>
    <m/>
    <x v="0"/>
    <m/>
    <m/>
    <m/>
    <m/>
    <m/>
    <m/>
    <m/>
    <m/>
    <m/>
    <m/>
    <m/>
    <m/>
    <m/>
    <m/>
    <m/>
    <m/>
    <m/>
    <m/>
    <m/>
    <n v="20"/>
    <n v="20"/>
    <n v="20"/>
    <n v="20"/>
    <n v="20"/>
    <n v="20"/>
    <n v="20"/>
    <n v="20"/>
    <n v="20"/>
    <n v="20"/>
  </r>
  <r>
    <s v="Sustenance"/>
    <x v="6"/>
    <n v="4"/>
    <s v="client queries, Interface queries"/>
    <s v="GRP-MW-ERP-Group"/>
    <m/>
    <x v="1"/>
    <s v="Cobol, DB2"/>
    <s v="MW-ERP-Group"/>
    <s v="Ruben Rodriguez "/>
    <s v="Muawiah Qaimari"/>
    <x v="21"/>
    <s v="Tarun Raghuwanshi"/>
    <x v="0"/>
    <m/>
    <x v="0"/>
    <m/>
    <m/>
    <m/>
    <m/>
    <m/>
    <m/>
    <m/>
    <m/>
    <m/>
    <m/>
    <m/>
    <m/>
    <m/>
    <m/>
    <m/>
    <m/>
    <m/>
    <m/>
    <m/>
    <n v="90"/>
    <n v="90"/>
    <n v="90"/>
    <n v="90"/>
    <n v="90"/>
    <n v="90"/>
    <n v="90"/>
    <n v="90"/>
    <n v="90"/>
    <n v="90"/>
  </r>
  <r>
    <s v="Sustenance"/>
    <x v="1"/>
    <m/>
    <s v="SMB 2032337 NDM to SFG for files sent/received from Verizon"/>
    <s v="OPNS"/>
    <s v="On Track"/>
    <x v="1"/>
    <s v="Cobol"/>
    <s v="MW-MF-JULIE"/>
    <s v="Ruben Rodriguez "/>
    <s v="Muawiah Qaimari"/>
    <x v="21"/>
    <s v="Tarun Raghuwanshi"/>
    <x v="15"/>
    <m/>
    <x v="0"/>
    <n v="120"/>
    <m/>
    <m/>
    <m/>
    <m/>
    <m/>
    <m/>
    <m/>
    <m/>
    <m/>
    <m/>
    <m/>
    <m/>
    <m/>
    <m/>
    <m/>
    <m/>
    <m/>
    <m/>
    <m/>
    <n v="40"/>
    <n v="40"/>
    <n v="40"/>
    <m/>
    <m/>
    <m/>
    <m/>
    <m/>
    <m/>
  </r>
  <r>
    <s v="Sustenance"/>
    <x v="1"/>
    <m/>
    <s v="SMB 2032339 NDM to SFG for files sent/received from Verizon"/>
    <s v="AIRS"/>
    <s v="On Track"/>
    <x v="1"/>
    <s v="Cobol, Assembler"/>
    <s v="MW-MF-JULIE"/>
    <s v="Ruben Rodriguez "/>
    <s v="Muawiah Qaimari"/>
    <x v="21"/>
    <s v="Tarun Raghuwanshi"/>
    <x v="15"/>
    <m/>
    <x v="0"/>
    <n v="135"/>
    <m/>
    <m/>
    <m/>
    <m/>
    <m/>
    <m/>
    <m/>
    <m/>
    <m/>
    <m/>
    <m/>
    <m/>
    <m/>
    <m/>
    <m/>
    <m/>
    <m/>
    <m/>
    <m/>
    <n v="45"/>
    <n v="45"/>
    <n v="45"/>
    <m/>
    <m/>
    <m/>
    <m/>
    <m/>
    <m/>
  </r>
  <r>
    <s v="Sustenance"/>
    <x v="1"/>
    <m/>
    <s v="SMB 2030540 SFG Taylor Communications"/>
    <s v="AIRS"/>
    <s v="Completed"/>
    <x v="1"/>
    <s v="Cobol, Assembler"/>
    <s v="MW-MF-JULIE"/>
    <s v="Ruben Rodriguez "/>
    <s v="Muawiah Qaimari"/>
    <x v="21"/>
    <s v="Tarun Raghuwanshi"/>
    <x v="14"/>
    <m/>
    <x v="0"/>
    <n v="80"/>
    <m/>
    <m/>
    <m/>
    <m/>
    <m/>
    <m/>
    <m/>
    <m/>
    <m/>
    <m/>
    <m/>
    <m/>
    <m/>
    <m/>
    <m/>
    <m/>
    <m/>
    <m/>
    <m/>
    <m/>
    <m/>
    <m/>
    <m/>
    <m/>
    <m/>
    <m/>
    <m/>
    <m/>
  </r>
  <r>
    <s v="Sustenance"/>
    <x v="1"/>
    <n v="1"/>
    <s v="SMB 2033623 : VDD RHEL 7 to 8 upgrade"/>
    <s v="VDD"/>
    <s v="On Track"/>
    <x v="0"/>
    <s v="C, C++"/>
    <s v="Freedom CPP Apps"/>
    <s v="Greg Painter"/>
    <s v="Muawiah Qaimari"/>
    <x v="11"/>
    <s v="Himanshu Mathur"/>
    <x v="15"/>
    <m/>
    <x v="0"/>
    <n v="100"/>
    <m/>
    <m/>
    <m/>
    <m/>
    <m/>
    <m/>
    <m/>
    <m/>
    <m/>
    <m/>
    <m/>
    <m/>
    <m/>
    <m/>
    <m/>
    <m/>
    <m/>
    <m/>
    <n v="30"/>
    <n v="40"/>
    <n v="30"/>
    <m/>
    <m/>
    <m/>
    <m/>
    <m/>
    <m/>
    <m/>
  </r>
  <r>
    <s v="Sustenance"/>
    <x v="1"/>
    <m/>
    <s v="SMB 2034605 SLB CPU Refresh - April 22-23 weekend - AIRS"/>
    <s v="AIRS"/>
    <s v="On Track"/>
    <x v="1"/>
    <s v="Cobol, Assembler"/>
    <s v="MW-MF-JULIE"/>
    <s v="Ruben Rodriguez "/>
    <s v="Muawiah Qaimari"/>
    <x v="21"/>
    <s v="Tarun Raghuwanshi"/>
    <x v="14"/>
    <m/>
    <x v="0"/>
    <m/>
    <m/>
    <m/>
    <m/>
    <m/>
    <m/>
    <m/>
    <m/>
    <m/>
    <m/>
    <m/>
    <m/>
    <m/>
    <m/>
    <m/>
    <m/>
    <m/>
    <m/>
    <m/>
    <m/>
    <m/>
    <m/>
    <m/>
    <m/>
    <m/>
    <m/>
    <m/>
    <m/>
    <m/>
  </r>
  <r>
    <s v="Sustenance"/>
    <x v="1"/>
    <m/>
    <s v="SMB 2027240 Interface change for Equifax - Rel 23.06 INT, code deploy, No ST needed - AIRS"/>
    <s v="AIRS"/>
    <s v="On Track"/>
    <x v="1"/>
    <s v="Cobol, Assembler"/>
    <s v="MW-MF-JULIE"/>
    <s v="Ruben Rodriguez "/>
    <s v="Muawiah Qaimari"/>
    <x v="21"/>
    <s v="Tarun Raghuwanshi"/>
    <x v="18"/>
    <m/>
    <x v="0"/>
    <m/>
    <m/>
    <m/>
    <m/>
    <m/>
    <m/>
    <m/>
    <m/>
    <m/>
    <m/>
    <m/>
    <m/>
    <m/>
    <m/>
    <m/>
    <m/>
    <m/>
    <m/>
    <m/>
    <m/>
    <m/>
    <m/>
    <m/>
    <m/>
    <m/>
    <m/>
    <m/>
    <m/>
    <m/>
  </r>
  <r>
    <s v="Sustenance"/>
    <x v="3"/>
    <m/>
    <s v="MWR 2022655 2Q2023 AVT Scan - Rel 23.03 INT, no code deploy, No ST needed - AIRS"/>
    <s v="AIRS"/>
    <s v="On Track"/>
    <x v="1"/>
    <s v="Cobol, Assembler"/>
    <s v="MW-MF-JULIE"/>
    <s v="Ruben Rodriguez "/>
    <s v="Muawiah Qaimari"/>
    <x v="21"/>
    <s v="Tarun Raghuwanshi"/>
    <x v="14"/>
    <m/>
    <x v="0"/>
    <m/>
    <m/>
    <m/>
    <m/>
    <m/>
    <m/>
    <m/>
    <m/>
    <m/>
    <m/>
    <m/>
    <m/>
    <m/>
    <m/>
    <m/>
    <m/>
    <m/>
    <m/>
    <m/>
    <m/>
    <m/>
    <m/>
    <m/>
    <m/>
    <m/>
    <m/>
    <m/>
    <m/>
    <m/>
  </r>
  <r>
    <s v="Sustenance"/>
    <x v="8"/>
    <n v="5"/>
    <s v="MOTS update - App Technologies Review"/>
    <s v="GRP-Freedom Java Apps"/>
    <m/>
    <x v="0"/>
    <s v="Java"/>
    <s v="Freedom Java Apps"/>
    <s v="Greg Painter"/>
    <s v="Muawiah Qaimari"/>
    <x v="11"/>
    <s v="Himanshu Mathur"/>
    <x v="0"/>
    <m/>
    <x v="0"/>
    <n v="10"/>
    <m/>
    <m/>
    <m/>
    <m/>
    <m/>
    <m/>
    <m/>
    <m/>
    <m/>
    <m/>
    <m/>
    <m/>
    <m/>
    <m/>
    <m/>
    <m/>
    <n v="2"/>
    <m/>
    <n v="2"/>
    <m/>
    <m/>
    <n v="2"/>
    <n v="2"/>
    <n v="2"/>
    <n v="2"/>
    <m/>
    <m/>
    <m/>
  </r>
  <r>
    <s v="Sustenance"/>
    <x v="8"/>
    <n v="5"/>
    <s v="Issues/Process/APP Prpfile Documentation"/>
    <s v="GRP-Freedom Java Apps"/>
    <m/>
    <x v="0"/>
    <s v="Java"/>
    <s v="Freedom Java Apps"/>
    <s v="Greg Painter"/>
    <s v="Muawiah Qaimari"/>
    <x v="11"/>
    <s v="Himanshu Mathur"/>
    <x v="0"/>
    <m/>
    <x v="0"/>
    <n v="34"/>
    <m/>
    <m/>
    <m/>
    <m/>
    <m/>
    <m/>
    <m/>
    <m/>
    <m/>
    <m/>
    <m/>
    <m/>
    <m/>
    <m/>
    <m/>
    <m/>
    <n v="5"/>
    <n v="10"/>
    <n v="5"/>
    <n v="10"/>
    <n v="5"/>
    <n v="5"/>
    <n v="10"/>
    <n v="5"/>
    <n v="5"/>
    <m/>
    <m/>
    <m/>
  </r>
  <r>
    <s v="Enhancement"/>
    <x v="0"/>
    <n v="1"/>
    <s v="PID 324811 : Monthly market migration for TLG - Meetings and Requirement Gathering"/>
    <s v="CARAT"/>
    <m/>
    <x v="0"/>
    <s v="Hadoop, Java"/>
    <s v="CARAT"/>
    <s v="Greg Painter"/>
    <s v="Muawiah Qaimari"/>
    <x v="11"/>
    <s v="Himanshu Mathur"/>
    <x v="0"/>
    <m/>
    <x v="0"/>
    <n v="180"/>
    <m/>
    <m/>
    <m/>
    <m/>
    <m/>
    <m/>
    <m/>
    <m/>
    <m/>
    <m/>
    <m/>
    <m/>
    <m/>
    <m/>
    <m/>
    <m/>
    <n v="25"/>
    <n v="20"/>
    <n v="30"/>
    <n v="25"/>
    <n v="20"/>
    <n v="15"/>
    <n v="25"/>
    <n v="30"/>
    <n v="20"/>
    <m/>
    <m/>
    <m/>
  </r>
  <r>
    <s v="Sustenance"/>
    <x v="10"/>
    <n v="1"/>
    <s v="Client USH tickets"/>
    <s v="CARAT"/>
    <m/>
    <x v="0"/>
    <s v="Hadoop, Java"/>
    <s v="CARAT"/>
    <s v="Greg Painter"/>
    <s v="Muawiah Qaimari"/>
    <x v="11"/>
    <s v="Himanshu Mathur"/>
    <x v="0"/>
    <m/>
    <x v="0"/>
    <n v="15"/>
    <m/>
    <m/>
    <m/>
    <m/>
    <m/>
    <m/>
    <m/>
    <m/>
    <m/>
    <m/>
    <m/>
    <m/>
    <m/>
    <m/>
    <m/>
    <m/>
    <n v="5"/>
    <m/>
    <m/>
    <m/>
    <n v="5"/>
    <m/>
    <m/>
    <m/>
    <n v="5"/>
    <m/>
    <m/>
    <m/>
  </r>
  <r>
    <s v="Sustenance"/>
    <x v="10"/>
    <n v="5"/>
    <s v="MyLogins/HALO E access related Queries."/>
    <s v="GRP-Freedom Java Apps"/>
    <m/>
    <x v="0"/>
    <s v="Java"/>
    <s v="Freedom Java Apps"/>
    <s v="Greg Painter"/>
    <s v="Muawiah Qaimari"/>
    <x v="11"/>
    <s v="Himanshu Mathur"/>
    <x v="0"/>
    <m/>
    <x v="0"/>
    <n v="10"/>
    <m/>
    <m/>
    <m/>
    <m/>
    <m/>
    <m/>
    <m/>
    <m/>
    <m/>
    <m/>
    <m/>
    <m/>
    <m/>
    <m/>
    <m/>
    <m/>
    <m/>
    <m/>
    <n v="5"/>
    <n v="5"/>
    <m/>
    <m/>
    <m/>
    <m/>
    <m/>
    <m/>
    <m/>
    <m/>
  </r>
  <r>
    <s v="Do not enter, will be populated based on other column(s)"/>
    <x v="14"/>
    <m/>
    <m/>
    <m/>
    <m/>
    <x v="2"/>
    <s v="Do not enter, will be populated based on other column(s)"/>
    <s v="Do not enter, will be populated based on other column(s)"/>
    <m/>
    <s v="Do not enter, will be populated based on other column(s)"/>
    <x v="21"/>
    <s v="Tarun Raghuwanshi"/>
    <x v="22"/>
    <m/>
    <x v="2"/>
    <m/>
    <m/>
    <m/>
    <m/>
    <m/>
    <m/>
    <m/>
    <m/>
    <m/>
    <m/>
    <m/>
    <m/>
    <m/>
    <m/>
    <m/>
    <m/>
    <m/>
    <m/>
    <m/>
    <m/>
    <m/>
    <m/>
    <m/>
    <m/>
    <m/>
    <m/>
    <m/>
    <m/>
    <m/>
  </r>
  <r>
    <s v="Enhancement"/>
    <x v="0"/>
    <m/>
    <s v="PID 414657- CA PPP Telco biller - interim solution"/>
    <s v="AIM"/>
    <s v="On Track"/>
    <x v="1"/>
    <s v="Cobol, DB2"/>
    <s v="JW"/>
    <s v="Ruben Rodriguez "/>
    <s v="Muawiah Qaimari"/>
    <x v="5"/>
    <s v="Tarun Raghuwanshi"/>
    <x v="18"/>
    <m/>
    <x v="0"/>
    <n v="85"/>
    <m/>
    <m/>
    <m/>
    <m/>
    <m/>
    <m/>
    <m/>
    <m/>
    <m/>
    <m/>
    <m/>
    <m/>
    <m/>
    <m/>
    <m/>
    <m/>
    <m/>
    <m/>
    <n v="20"/>
    <n v="20"/>
    <n v="30"/>
    <n v="15"/>
    <m/>
    <m/>
    <m/>
    <m/>
    <m/>
    <m/>
  </r>
  <r>
    <s v="Sustenance"/>
    <x v="1"/>
    <m/>
    <s v="SMB 2028661: Tomcat Version upgrade"/>
    <s v="RMW WEB"/>
    <s v="Completed "/>
    <x v="0"/>
    <s v="Java"/>
    <s v="JW"/>
    <s v="Ruben Rodriguez "/>
    <s v="Muawiah Qaimari"/>
    <x v="5"/>
    <s v="Tarun Raghuwanshi"/>
    <x v="17"/>
    <m/>
    <x v="0"/>
    <n v="100"/>
    <m/>
    <m/>
    <m/>
    <m/>
    <m/>
    <m/>
    <m/>
    <m/>
    <m/>
    <m/>
    <m/>
    <m/>
    <m/>
    <m/>
    <m/>
    <m/>
    <m/>
    <n v="20"/>
    <n v="60"/>
    <n v="20"/>
    <m/>
    <m/>
    <m/>
    <m/>
    <m/>
    <m/>
    <m/>
    <m/>
  </r>
  <r>
    <s v="Sustenance"/>
    <x v="1"/>
    <m/>
    <s v="WIN 11 Certification "/>
    <s v="RMW WEB"/>
    <s v="On Track"/>
    <x v="0"/>
    <s v="Java"/>
    <s v="JW"/>
    <s v="Ruben Rodriguez "/>
    <s v="Muawiah Qaimari"/>
    <x v="5"/>
    <s v="Tarun Raghuwanshi"/>
    <x v="15"/>
    <m/>
    <x v="0"/>
    <n v="30"/>
    <m/>
    <m/>
    <m/>
    <m/>
    <m/>
    <m/>
    <m/>
    <m/>
    <m/>
    <m/>
    <m/>
    <m/>
    <m/>
    <m/>
    <m/>
    <m/>
    <m/>
    <m/>
    <m/>
    <m/>
    <n v="30"/>
    <m/>
    <m/>
    <m/>
    <m/>
    <m/>
    <m/>
    <m/>
  </r>
  <r>
    <s v="Sustenance"/>
    <x v="1"/>
    <m/>
    <s v="WIN 11 Certification "/>
    <s v="CCA ECF"/>
    <s v="On Track"/>
    <x v="0"/>
    <s v=".Net"/>
    <s v="JW"/>
    <s v="Ruben Rodriguez "/>
    <s v="Muawiah Qaimari"/>
    <x v="5"/>
    <s v="Tarun Raghuwanshi"/>
    <x v="15"/>
    <m/>
    <x v="0"/>
    <n v="95"/>
    <m/>
    <m/>
    <m/>
    <m/>
    <m/>
    <m/>
    <m/>
    <m/>
    <m/>
    <m/>
    <m/>
    <m/>
    <m/>
    <m/>
    <m/>
    <m/>
    <m/>
    <m/>
    <m/>
    <n v="30"/>
    <n v="65"/>
    <m/>
    <m/>
    <m/>
    <m/>
    <m/>
    <m/>
    <m/>
  </r>
  <r>
    <s v="Sustenance"/>
    <x v="3"/>
    <m/>
    <s v="WIN 11 Certification "/>
    <s v="UPSE-SWBT/PB"/>
    <s v="On Track"/>
    <x v="0"/>
    <s v="Proc C"/>
    <s v="JW"/>
    <s v="Ruben Rodriguez "/>
    <s v="Muawiah Qaimari"/>
    <x v="5"/>
    <s v="Tarun Raghuwanshi"/>
    <x v="15"/>
    <m/>
    <x v="0"/>
    <n v="90"/>
    <m/>
    <m/>
    <m/>
    <m/>
    <m/>
    <m/>
    <m/>
    <m/>
    <m/>
    <m/>
    <m/>
    <m/>
    <m/>
    <m/>
    <m/>
    <m/>
    <m/>
    <m/>
    <m/>
    <n v="30"/>
    <n v="60"/>
    <m/>
    <m/>
    <m/>
    <m/>
    <m/>
    <m/>
    <m/>
  </r>
  <r>
    <s v="Sustenance"/>
    <x v="6"/>
    <n v="13"/>
    <s v="Adjustments/Revenue queries from client - Avg 10-12/month,_x000a_Jouranls queries from At&amp;t finance team - 4-5/Month,_x000a_Interfacing apps queries - 3-4/Month and  _x000a_Production Issue Analysis "/>
    <s v="GRP-JW"/>
    <m/>
    <x v="1"/>
    <s v="Cobol, DB2"/>
    <s v="JW"/>
    <s v="Ruben Rodriguez "/>
    <s v="Muawiah Qaimari"/>
    <x v="5"/>
    <s v="Tarun Raghuwanshi"/>
    <x v="0"/>
    <m/>
    <x v="0"/>
    <s v=" "/>
    <m/>
    <m/>
    <m/>
    <m/>
    <m/>
    <m/>
    <m/>
    <m/>
    <m/>
    <m/>
    <m/>
    <m/>
    <m/>
    <m/>
    <m/>
    <m/>
    <n v="115"/>
    <n v="155"/>
    <n v="155"/>
    <n v="155"/>
    <n v="155"/>
    <n v="155"/>
    <n v="155"/>
    <n v="155"/>
    <n v="155"/>
    <n v="155"/>
    <n v="155"/>
    <n v="155"/>
  </r>
  <r>
    <s v="Sustenance"/>
    <x v="3"/>
    <n v="13"/>
    <s v="Maintenance Work(JHFTP fix, C D upgrade, FTP206 fix, WIN 11 Certification, RHEL upgarde, Audit file txf)"/>
    <s v="GRP-JW"/>
    <m/>
    <x v="1"/>
    <s v="Cobol, DB2"/>
    <s v="JW"/>
    <s v="Ruben Rodriguez "/>
    <s v="Muawiah Qaimari"/>
    <x v="5"/>
    <s v="Tarun Raghuwanshi"/>
    <x v="0"/>
    <m/>
    <x v="0"/>
    <s v=" "/>
    <m/>
    <m/>
    <m/>
    <m/>
    <m/>
    <m/>
    <m/>
    <m/>
    <m/>
    <m/>
    <m/>
    <m/>
    <m/>
    <m/>
    <m/>
    <m/>
    <n v="150"/>
    <n v="150"/>
    <n v="150"/>
    <n v="150"/>
    <n v="150"/>
    <n v="150"/>
    <n v="150"/>
    <n v="150"/>
    <n v="150"/>
    <n v="150"/>
    <n v="150"/>
    <n v="150"/>
  </r>
  <r>
    <s v="Sustenance"/>
    <x v="4"/>
    <n v="13"/>
    <s v="RD1145,RD0222,RD506,RD2560"/>
    <s v="GRP-JW"/>
    <m/>
    <x v="1"/>
    <s v="Cobol, DB2"/>
    <s v="JW"/>
    <s v="Ruben Rodriguez "/>
    <s v="Muawiah Qaimari"/>
    <x v="5"/>
    <s v="Tarun Raghuwanshi"/>
    <x v="0"/>
    <m/>
    <x v="0"/>
    <s v=" "/>
    <m/>
    <m/>
    <m/>
    <m/>
    <m/>
    <m/>
    <m/>
    <m/>
    <m/>
    <m/>
    <m/>
    <m/>
    <m/>
    <m/>
    <m/>
    <m/>
    <n v="60"/>
    <n v="60"/>
    <n v="60"/>
    <n v="60"/>
    <n v="60"/>
    <n v="60"/>
    <n v="60"/>
    <n v="60"/>
    <n v="60"/>
    <n v="60"/>
    <n v="60"/>
    <n v="60"/>
  </r>
  <r>
    <s v="Sustenance"/>
    <x v="15"/>
    <n v="8"/>
    <s v="Quaterly AVT &amp; SPI  scan support"/>
    <s v="GRP-JW"/>
    <m/>
    <x v="1"/>
    <s v="Cobol, DB2"/>
    <s v="JW"/>
    <s v="Ruben Rodriguez "/>
    <s v="Muawiah Qaimari"/>
    <x v="5"/>
    <s v="Tarun Raghuwanshi"/>
    <x v="0"/>
    <m/>
    <x v="0"/>
    <s v=" "/>
    <m/>
    <m/>
    <m/>
    <m/>
    <m/>
    <m/>
    <m/>
    <m/>
    <m/>
    <m/>
    <m/>
    <m/>
    <m/>
    <m/>
    <m/>
    <m/>
    <n v="10"/>
    <n v="10"/>
    <n v="10"/>
    <n v="10"/>
    <n v="10"/>
    <n v="10"/>
    <n v="10"/>
    <n v="10"/>
    <n v="10"/>
    <n v="10"/>
    <n v="10"/>
    <n v="10"/>
  </r>
  <r>
    <s v="Sustenance"/>
    <x v="5"/>
    <n v="12"/>
    <s v="Application Support (C2W, RCA/LLs, Batch job abends, MF Heatlh Check, Online Tran Failure etc.)"/>
    <s v="GRP-JW"/>
    <m/>
    <x v="1"/>
    <s v="Cobol, DB2"/>
    <s v="JW"/>
    <s v="Ruben Rodriguez "/>
    <s v="Muawiah Qaimari"/>
    <x v="5"/>
    <s v="Tarun Raghuwanshi"/>
    <x v="0"/>
    <m/>
    <x v="0"/>
    <s v=" "/>
    <m/>
    <m/>
    <m/>
    <m/>
    <m/>
    <m/>
    <m/>
    <m/>
    <m/>
    <m/>
    <m/>
    <m/>
    <m/>
    <m/>
    <m/>
    <m/>
    <n v="20"/>
    <n v="20"/>
    <n v="20"/>
    <n v="20"/>
    <n v="20"/>
    <n v="20"/>
    <n v="20"/>
    <n v="20"/>
    <n v="20"/>
    <n v="20"/>
    <n v="20"/>
    <n v="20"/>
  </r>
  <r>
    <s v="Sustenance"/>
    <x v="11"/>
    <n v="13"/>
    <s v="Weekly Meetings, Issue Calls, Audit/Review Call"/>
    <s v="GRP-JW"/>
    <m/>
    <x v="1"/>
    <s v="Cobol, DB2"/>
    <s v="JW"/>
    <s v="Ruben Rodriguez "/>
    <s v="Muawiah Qaimari"/>
    <x v="5"/>
    <s v="Tarun Raghuwanshi"/>
    <x v="0"/>
    <m/>
    <x v="0"/>
    <s v=" "/>
    <m/>
    <m/>
    <m/>
    <m/>
    <m/>
    <m/>
    <m/>
    <m/>
    <m/>
    <m/>
    <m/>
    <m/>
    <m/>
    <m/>
    <m/>
    <m/>
    <n v="35"/>
    <n v="35"/>
    <n v="35"/>
    <n v="35"/>
    <n v="35"/>
    <n v="35"/>
    <n v="35"/>
    <n v="35"/>
    <n v="35"/>
    <n v="35"/>
    <n v="35"/>
    <n v="35"/>
  </r>
  <r>
    <s v="Sustenance"/>
    <x v="5"/>
    <n v="1"/>
    <s v="Application Support (C2W, RCA/LLs, Batch job abends, MF Heatlh Check, Online Tran Failure etc.)"/>
    <s v="UPSE-SWBT/PB"/>
    <m/>
    <x v="0"/>
    <s v="Proc C"/>
    <s v="JW"/>
    <s v="Ruben Rodriguez "/>
    <s v="Muawiah Qaimari"/>
    <x v="5"/>
    <s v="Tarun Raghuwanshi"/>
    <x v="0"/>
    <m/>
    <x v="0"/>
    <m/>
    <m/>
    <m/>
    <m/>
    <m/>
    <m/>
    <m/>
    <m/>
    <m/>
    <m/>
    <m/>
    <m/>
    <m/>
    <m/>
    <m/>
    <m/>
    <m/>
    <n v="55"/>
    <n v="55"/>
    <n v="55"/>
    <n v="55"/>
    <n v="55"/>
    <n v="55"/>
    <n v="55"/>
    <n v="55"/>
    <n v="55"/>
    <n v="55"/>
    <n v="55"/>
    <n v="55"/>
  </r>
  <r>
    <s v="Enhancement"/>
    <x v="0"/>
    <n v="1"/>
    <s v="Mandate Telco Calif PPP Fee to Flat Fee"/>
    <s v="AIM"/>
    <m/>
    <x v="1"/>
    <s v="Cobol, DB2"/>
    <s v="JW"/>
    <s v="Ruben Rodriguez "/>
    <s v="Muawiah Qaimari"/>
    <x v="5"/>
    <s v="Tarun Raghuwanshi"/>
    <x v="10"/>
    <m/>
    <x v="0"/>
    <n v="645"/>
    <m/>
    <m/>
    <m/>
    <m/>
    <m/>
    <m/>
    <m/>
    <m/>
    <m/>
    <m/>
    <m/>
    <m/>
    <m/>
    <m/>
    <m/>
    <m/>
    <m/>
    <m/>
    <m/>
    <m/>
    <n v="100"/>
    <n v="150"/>
    <n v="150"/>
    <n v="80"/>
    <n v="70"/>
    <n v="45"/>
    <n v="25"/>
    <n v="25"/>
  </r>
  <r>
    <s v="Enhancement"/>
    <x v="0"/>
    <n v="1"/>
    <s v="Mandate Telco Calif PPP Fee to Flat Fee"/>
    <s v="ADJUST"/>
    <m/>
    <x v="1"/>
    <s v="Cobol, DB2"/>
    <s v="JW"/>
    <s v="Ruben Rodriguez "/>
    <s v="Muawiah Qaimari"/>
    <x v="5"/>
    <s v="Tarun Raghuwanshi"/>
    <x v="10"/>
    <m/>
    <x v="0"/>
    <n v="720"/>
    <m/>
    <m/>
    <m/>
    <m/>
    <m/>
    <m/>
    <m/>
    <m/>
    <m/>
    <m/>
    <m/>
    <m/>
    <m/>
    <m/>
    <m/>
    <m/>
    <m/>
    <m/>
    <m/>
    <m/>
    <n v="100"/>
    <n v="100"/>
    <n v="150"/>
    <n v="130"/>
    <n v="120"/>
    <n v="50"/>
    <n v="50"/>
    <n v="20"/>
  </r>
  <r>
    <s v="Enhancement"/>
    <x v="0"/>
    <n v="1"/>
    <s v="Mandate Telco Calif PPP Fee to Flat Fee"/>
    <s v="RAP"/>
    <m/>
    <x v="1"/>
    <s v="Cobol, DB2"/>
    <s v="JW"/>
    <s v="Ruben Rodriguez "/>
    <s v="Muawiah Qaimari"/>
    <x v="5"/>
    <s v="Tarun Raghuwanshi"/>
    <x v="10"/>
    <m/>
    <x v="0"/>
    <n v="1675"/>
    <m/>
    <m/>
    <m/>
    <m/>
    <m/>
    <m/>
    <m/>
    <m/>
    <m/>
    <m/>
    <m/>
    <m/>
    <m/>
    <m/>
    <m/>
    <m/>
    <m/>
    <m/>
    <m/>
    <m/>
    <n v="150"/>
    <n v="250"/>
    <n v="250"/>
    <n v="250"/>
    <n v="300"/>
    <n v="300"/>
    <n v="100"/>
    <n v="75"/>
  </r>
  <r>
    <s v="Enhancement"/>
    <x v="0"/>
    <n v="1"/>
    <s v="Mandate Telco Calif PPP Fee to Flat Fee"/>
    <s v="PR"/>
    <m/>
    <x v="1"/>
    <s v="Cobol, DB2"/>
    <s v="JW"/>
    <s v="Ruben Rodriguez "/>
    <s v="Muawiah Qaimari"/>
    <x v="5"/>
    <s v="Tarun Raghuwanshi"/>
    <x v="10"/>
    <m/>
    <x v="0"/>
    <n v="270"/>
    <m/>
    <m/>
    <m/>
    <m/>
    <m/>
    <m/>
    <m/>
    <m/>
    <m/>
    <m/>
    <m/>
    <m/>
    <m/>
    <m/>
    <m/>
    <m/>
    <m/>
    <m/>
    <m/>
    <m/>
    <n v="10"/>
    <n v="30"/>
    <n v="30"/>
    <n v="50"/>
    <n v="50"/>
    <n v="30"/>
    <n v="50"/>
    <n v="20"/>
  </r>
  <r>
    <s v="Enhancement"/>
    <x v="0"/>
    <n v="1"/>
    <s v="Mandate Telco Calif PPP Fee to Flat Fee"/>
    <s v="RA"/>
    <m/>
    <x v="1"/>
    <s v="Cobol, DB2"/>
    <s v="JW"/>
    <s v="Ruben Rodriguez "/>
    <s v="Muawiah Qaimari"/>
    <x v="5"/>
    <s v="Tarun Raghuwanshi"/>
    <x v="10"/>
    <m/>
    <x v="0"/>
    <n v="270"/>
    <m/>
    <m/>
    <m/>
    <m/>
    <m/>
    <m/>
    <m/>
    <m/>
    <m/>
    <m/>
    <m/>
    <m/>
    <m/>
    <m/>
    <m/>
    <m/>
    <m/>
    <m/>
    <m/>
    <m/>
    <n v="10"/>
    <n v="30"/>
    <n v="30"/>
    <n v="50"/>
    <n v="50"/>
    <n v="30"/>
    <n v="50"/>
    <n v="20"/>
  </r>
  <r>
    <s v="Enhancement"/>
    <x v="0"/>
    <n v="1"/>
    <s v="Mandate Telco Calif PPP Fee to Flat Fee"/>
    <s v="OSI"/>
    <m/>
    <x v="1"/>
    <s v="Cobol, DB2"/>
    <s v="JW"/>
    <s v="Ruben Rodriguez "/>
    <s v="Muawiah Qaimari"/>
    <x v="5"/>
    <s v="Tarun Raghuwanshi"/>
    <x v="10"/>
    <m/>
    <x v="0"/>
    <n v="220"/>
    <m/>
    <m/>
    <m/>
    <m/>
    <m/>
    <m/>
    <m/>
    <m/>
    <m/>
    <m/>
    <m/>
    <m/>
    <m/>
    <m/>
    <m/>
    <m/>
    <m/>
    <m/>
    <m/>
    <m/>
    <n v="10"/>
    <n v="30"/>
    <n v="30"/>
    <n v="30"/>
    <n v="30"/>
    <n v="30"/>
    <n v="50"/>
    <n v="10"/>
  </r>
  <r>
    <s v="Sustenance"/>
    <x v="3"/>
    <n v="1"/>
    <s v="RHEL Upgrade 7 to 8"/>
    <s v="UPSE-SWBT/PB"/>
    <m/>
    <x v="0"/>
    <s v="Proc C"/>
    <s v="JW"/>
    <s v="Ruben Rodriguez "/>
    <s v="Muawiah Qaimari"/>
    <x v="5"/>
    <s v="Tarun Raghuwanshi"/>
    <x v="18"/>
    <m/>
    <x v="0"/>
    <n v="100"/>
    <m/>
    <m/>
    <m/>
    <m/>
    <m/>
    <m/>
    <m/>
    <m/>
    <m/>
    <m/>
    <m/>
    <m/>
    <m/>
    <m/>
    <m/>
    <m/>
    <m/>
    <m/>
    <m/>
    <n v="50"/>
    <n v="50"/>
    <m/>
    <m/>
    <m/>
    <m/>
    <m/>
    <m/>
    <m/>
  </r>
  <r>
    <s v="Do not enter, will be populated based on other column(s)"/>
    <x v="14"/>
    <m/>
    <m/>
    <m/>
    <m/>
    <x v="2"/>
    <s v="Do not enter, will be populated based on other column(s)"/>
    <s v="Do not enter, will be populated based on other column(s)"/>
    <m/>
    <s v="Do not enter, will be populated based on other column(s)"/>
    <x v="5"/>
    <s v="Tarun Raghuwansh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5"/>
    <s v="Tarun Raghuwansh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5"/>
    <s v="Tarun Raghuwansh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5"/>
    <s v="Tarun Raghuwansh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5"/>
    <s v="Tarun Raghuwansh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5"/>
    <s v="Tarun Raghuwansh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5"/>
    <s v="Tarun Raghuwansh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5"/>
    <s v="Tarun Raghuwanshi"/>
    <x v="22"/>
    <m/>
    <x v="2"/>
    <m/>
    <m/>
    <m/>
    <m/>
    <m/>
    <m/>
    <m/>
    <m/>
    <m/>
    <m/>
    <m/>
    <m/>
    <m/>
    <m/>
    <m/>
    <m/>
    <m/>
    <m/>
    <m/>
    <m/>
    <m/>
    <m/>
    <m/>
    <m/>
    <m/>
    <m/>
    <m/>
    <m/>
    <m/>
  </r>
  <r>
    <s v="Sustenance"/>
    <x v="1"/>
    <m/>
    <s v="PMAT 398118  508281 - Citrix servers OS / Count (Production )"/>
    <s v="EASE - West"/>
    <s v="Green"/>
    <x v="1"/>
    <s v="Tandem, Powerbuilder"/>
    <s v="Tandem"/>
    <s v="James Radtke"/>
    <s v="Christine Moretti"/>
    <x v="3"/>
    <s v="Daljeet Arora"/>
    <x v="20"/>
    <m/>
    <x v="0"/>
    <n v="1000"/>
    <m/>
    <m/>
    <m/>
    <m/>
    <m/>
    <m/>
    <m/>
    <m/>
    <m/>
    <m/>
    <m/>
    <m/>
    <m/>
    <m/>
    <m/>
    <m/>
    <m/>
    <m/>
    <m/>
    <m/>
    <n v="250"/>
    <n v="250"/>
    <n v="250"/>
    <n v="250"/>
    <m/>
    <m/>
    <m/>
    <m/>
  </r>
  <r>
    <s v="Sustenance"/>
    <x v="1"/>
    <m/>
    <s v="PMAT 398118  508281 - Citrix servers OS / Count (Development/ST)"/>
    <s v="EASE - West"/>
    <s v="Green"/>
    <x v="1"/>
    <s v="Tandem, Powerbuilder"/>
    <s v="Tandem"/>
    <s v="James Radtke"/>
    <s v="Christine Moretti"/>
    <x v="3"/>
    <s v="Daljeet Arora"/>
    <x v="14"/>
    <m/>
    <x v="0"/>
    <n v="500"/>
    <m/>
    <m/>
    <m/>
    <m/>
    <m/>
    <m/>
    <m/>
    <m/>
    <m/>
    <m/>
    <m/>
    <m/>
    <m/>
    <m/>
    <m/>
    <m/>
    <m/>
    <m/>
    <n v="200"/>
    <n v="300"/>
    <m/>
    <m/>
    <m/>
    <m/>
    <m/>
    <m/>
    <m/>
    <m/>
  </r>
  <r>
    <s v="Enhancement"/>
    <x v="0"/>
    <m/>
    <s v="OOM693 - Citrix to VMWare Horizon Migration (Test Only)"/>
    <s v="EASE - West"/>
    <s v="Green - Test Only"/>
    <x v="1"/>
    <s v="Tandem, Powerbuilder"/>
    <s v="Tandem"/>
    <s v="James Radtke"/>
    <s v="Christine Moretti"/>
    <x v="3"/>
    <s v="Daljeet Arora"/>
    <x v="8"/>
    <m/>
    <x v="1"/>
    <m/>
    <m/>
    <m/>
    <m/>
    <m/>
    <m/>
    <m/>
    <m/>
    <m/>
    <m/>
    <m/>
    <m/>
    <m/>
    <m/>
    <m/>
    <m/>
    <m/>
    <m/>
    <m/>
    <m/>
    <m/>
    <m/>
    <m/>
    <m/>
    <m/>
    <m/>
    <m/>
    <m/>
    <m/>
  </r>
  <r>
    <s v="Enhancement"/>
    <x v="0"/>
    <m/>
    <s v="OOM693 - Citrix to VMWare Horizon Migration (Test Only)"/>
    <s v="EASE - SW"/>
    <s v="Green - Test Only"/>
    <x v="1"/>
    <s v="Tandem, Powerbuilder"/>
    <s v="Tandem"/>
    <s v="James Radtke"/>
    <s v="Christine Moretti"/>
    <x v="3"/>
    <s v="Daljeet Arora"/>
    <x v="8"/>
    <m/>
    <x v="1"/>
    <m/>
    <m/>
    <m/>
    <m/>
    <m/>
    <m/>
    <m/>
    <m/>
    <m/>
    <m/>
    <m/>
    <m/>
    <m/>
    <m/>
    <m/>
    <m/>
    <m/>
    <m/>
    <m/>
    <m/>
    <m/>
    <m/>
    <m/>
    <m/>
    <m/>
    <m/>
    <m/>
    <m/>
    <m/>
  </r>
  <r>
    <s v="Sustenance"/>
    <x v="1"/>
    <m/>
    <s v="SMB 1994141(EASE W) &amp; SMB 1994140 (EASE WEST) - Win 22H2 testing. (Test Only)"/>
    <s v="EASE - SW"/>
    <s v="Green - ST to perform activities"/>
    <x v="1"/>
    <s v="Tandem, Powerbuilder"/>
    <s v="Tandem"/>
    <s v="James Radtke"/>
    <s v="Christine Moretti"/>
    <x v="3"/>
    <s v="Daljeet Arora"/>
    <x v="18"/>
    <m/>
    <x v="0"/>
    <m/>
    <m/>
    <m/>
    <m/>
    <m/>
    <m/>
    <m/>
    <m/>
    <m/>
    <m/>
    <m/>
    <m/>
    <m/>
    <m/>
    <m/>
    <m/>
    <m/>
    <m/>
    <m/>
    <m/>
    <m/>
    <m/>
    <m/>
    <m/>
    <m/>
    <m/>
    <m/>
    <m/>
    <m/>
  </r>
  <r>
    <s v="Sustenance"/>
    <x v="1"/>
    <m/>
    <s v="SMB 1994141(EASE W) &amp; SMB 1994140 (EASE WEST) - Win 22H2 testing. (Test Only)"/>
    <s v="EASE - West"/>
    <s v="Green - ST to perform activities"/>
    <x v="1"/>
    <s v="Tandem, Powerbuilder"/>
    <s v="Tandem"/>
    <s v="James Radtke"/>
    <s v="Christine Moretti"/>
    <x v="3"/>
    <s v="Daljeet Arora"/>
    <x v="18"/>
    <m/>
    <x v="0"/>
    <m/>
    <m/>
    <m/>
    <m/>
    <m/>
    <m/>
    <m/>
    <m/>
    <m/>
    <m/>
    <m/>
    <m/>
    <m/>
    <m/>
    <m/>
    <m/>
    <m/>
    <m/>
    <m/>
    <m/>
    <m/>
    <m/>
    <m/>
    <m/>
    <m/>
    <m/>
    <m/>
    <m/>
    <m/>
  </r>
  <r>
    <s v="Enhancement"/>
    <x v="0"/>
    <m/>
    <s v="418200/509443 SecMod CT - EASE Suite Vulnerabilities"/>
    <s v="EASE - SW"/>
    <s v="Yellow: _x000a_Post 1st week of May - Kunal (Primary Ease resource) is leaving org_x000a_Post 1st week of June - Abhishek (Tandem Expert) is leaving org"/>
    <x v="1"/>
    <s v="Tandem, Powerbuilder"/>
    <s v="Tandem"/>
    <s v="James Radtke"/>
    <s v="Christine Moretti"/>
    <x v="3"/>
    <s v="Daljeet Arora"/>
    <x v="8"/>
    <m/>
    <x v="1"/>
    <n v="2000"/>
    <m/>
    <m/>
    <m/>
    <m/>
    <m/>
    <m/>
    <m/>
    <m/>
    <m/>
    <m/>
    <m/>
    <m/>
    <m/>
    <m/>
    <m/>
    <m/>
    <m/>
    <m/>
    <m/>
    <m/>
    <m/>
    <m/>
    <m/>
    <m/>
    <m/>
    <m/>
    <m/>
    <m/>
  </r>
  <r>
    <s v="Enhancement"/>
    <x v="0"/>
    <m/>
    <s v="418200/509443 SecMod CT - EASE Suite Vulnerabilities"/>
    <s v="EASE - West"/>
    <s v="Yellow: _x000a_Post 1st week of May - Kunal (Primary Ease resource) is leaving org_x000a_Post 1st week of June - Abhishek (Tandem Expert) is leaving org"/>
    <x v="1"/>
    <s v="Tandem, Powerbuilder"/>
    <s v="Tandem"/>
    <s v="James Radtke"/>
    <s v="Christine Moretti"/>
    <x v="3"/>
    <s v="Daljeet Arora"/>
    <x v="8"/>
    <m/>
    <x v="1"/>
    <n v="2000"/>
    <m/>
    <m/>
    <m/>
    <m/>
    <m/>
    <m/>
    <m/>
    <m/>
    <m/>
    <m/>
    <m/>
    <m/>
    <m/>
    <m/>
    <m/>
    <m/>
    <m/>
    <m/>
    <m/>
    <m/>
    <m/>
    <m/>
    <m/>
    <m/>
    <m/>
    <m/>
    <m/>
    <m/>
  </r>
  <r>
    <s v="Enhancement"/>
    <x v="0"/>
    <m/>
    <s v="420219/511255 NumeriTrack Wireline (NuTWLN) Upgrade to 5.3"/>
    <s v="EASE - West"/>
    <s v="Yellow : Release shifted from 23.12 (during TCP2) to 23.04 (FB)"/>
    <x v="1"/>
    <s v="Tandem, Powerbuilder"/>
    <s v="Tandem"/>
    <s v="James Radtke"/>
    <s v="Christine Moretti"/>
    <x v="3"/>
    <s v="Daljeet Arora"/>
    <x v="14"/>
    <m/>
    <x v="0"/>
    <n v="200"/>
    <m/>
    <m/>
    <m/>
    <m/>
    <m/>
    <m/>
    <m/>
    <m/>
    <m/>
    <m/>
    <m/>
    <m/>
    <m/>
    <m/>
    <m/>
    <m/>
    <m/>
    <m/>
    <m/>
    <n v="200"/>
    <m/>
    <m/>
    <m/>
    <m/>
    <m/>
    <m/>
    <m/>
    <m/>
  </r>
  <r>
    <s v="Enhancement"/>
    <x v="0"/>
    <m/>
    <s v="420219/511255 NumeriTrack Wireline (NuTWLN) Upgrade to 5.3"/>
    <s v="EASE - SW"/>
    <s v="Yellow : Release shifted from 23.12 (during TCP2) to 23.04 (FB)"/>
    <x v="1"/>
    <s v="Tandem, Powerbuilder"/>
    <s v="Tandem"/>
    <s v="James Radtke"/>
    <s v="Christine Moretti"/>
    <x v="3"/>
    <s v="Daljeet Arora"/>
    <x v="14"/>
    <m/>
    <x v="0"/>
    <n v="200"/>
    <m/>
    <m/>
    <m/>
    <m/>
    <m/>
    <m/>
    <m/>
    <m/>
    <m/>
    <m/>
    <m/>
    <m/>
    <m/>
    <m/>
    <m/>
    <m/>
    <m/>
    <m/>
    <m/>
    <n v="200"/>
    <m/>
    <m/>
    <m/>
    <m/>
    <m/>
    <m/>
    <m/>
    <m/>
  </r>
  <r>
    <s v="Enhancement"/>
    <x v="0"/>
    <m/>
    <s v="OOM696 - Address SPI Data Findings in W"/>
    <s v="EASE - West"/>
    <s v="Green - Estimation Done"/>
    <x v="1"/>
    <s v="Tandem, Powerbuilder"/>
    <s v="Tandem"/>
    <s v="James Radtke"/>
    <s v="Christine Moretti"/>
    <x v="3"/>
    <s v="Daljeet Arora"/>
    <x v="8"/>
    <m/>
    <x v="1"/>
    <m/>
    <m/>
    <m/>
    <m/>
    <m/>
    <m/>
    <m/>
    <m/>
    <m/>
    <m/>
    <m/>
    <m/>
    <m/>
    <m/>
    <m/>
    <m/>
    <m/>
    <m/>
    <m/>
    <m/>
    <m/>
    <m/>
    <m/>
    <m/>
    <m/>
    <m/>
    <m/>
    <m/>
    <m/>
  </r>
  <r>
    <s v="Enhancement"/>
    <x v="0"/>
    <m/>
    <s v="OOM695 - Address SPI Data Findings in SW"/>
    <s v="EASE - SW"/>
    <s v="Green - Estimation Done"/>
    <x v="1"/>
    <s v="Tandem, Powerbuilder"/>
    <s v="Tandem"/>
    <s v="James Radtke"/>
    <s v="Christine Moretti"/>
    <x v="3"/>
    <s v="Daljeet Arora"/>
    <x v="8"/>
    <m/>
    <x v="1"/>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3"/>
    <s v="Daljeet Arora"/>
    <x v="22"/>
    <m/>
    <x v="2"/>
    <m/>
    <m/>
    <m/>
    <m/>
    <m/>
    <m/>
    <m/>
    <m/>
    <m/>
    <m/>
    <m/>
    <m/>
    <m/>
    <m/>
    <m/>
    <m/>
    <m/>
    <m/>
    <m/>
    <m/>
    <m/>
    <m/>
    <m/>
    <m/>
    <m/>
    <m/>
    <m/>
    <m/>
    <m/>
  </r>
  <r>
    <s v="Sustenance"/>
    <x v="1"/>
    <n v="1"/>
    <s v="SMB-2022239 -- CFAS upgrading Connect: Direct to 6.1 secure plus during the Feb 2023 Maintenance weekend. "/>
    <s v="Data Services"/>
    <s v="Need to do the validation once CDAS upgraded Coonect:Direct to 6.1 secure plus"/>
    <x v="1"/>
    <s v="Cobol, DB2"/>
    <s v="West Usage"/>
    <s v="Ruben Rodriguez "/>
    <s v="Muawiah Qaimari"/>
    <x v="7"/>
    <s v="Daljeet Arora"/>
    <x v="15"/>
    <m/>
    <x v="0"/>
    <n v="40"/>
    <m/>
    <m/>
    <m/>
    <m/>
    <m/>
    <m/>
    <m/>
    <m/>
    <m/>
    <m/>
    <m/>
    <m/>
    <m/>
    <m/>
    <m/>
    <m/>
    <m/>
    <m/>
    <n v="10"/>
    <n v="10"/>
    <n v="20"/>
    <m/>
    <m/>
    <m/>
    <m/>
    <m/>
    <m/>
    <m/>
  </r>
  <r>
    <s v="Enhancement"/>
    <x v="0"/>
    <n v="1"/>
    <s v="PMT 509967, PID 414657 -- Mandate Telco Calif PPP Fee to Flat Fee"/>
    <s v="ARG: AT&amp;T IDB-PB"/>
    <s v="Provided etimates. Test support impact"/>
    <x v="1"/>
    <s v="Cobol, DB2"/>
    <s v="West Usage"/>
    <s v="Ruben Rodriguez "/>
    <s v="Muawiah Qaimari"/>
    <x v="7"/>
    <s v="Daljeet Arora"/>
    <x v="14"/>
    <m/>
    <x v="0"/>
    <n v="80"/>
    <m/>
    <m/>
    <m/>
    <m/>
    <m/>
    <m/>
    <m/>
    <m/>
    <m/>
    <m/>
    <m/>
    <m/>
    <m/>
    <m/>
    <m/>
    <m/>
    <m/>
    <n v="10"/>
    <n v="20"/>
    <n v="50"/>
    <m/>
    <m/>
    <m/>
    <m/>
    <m/>
    <m/>
    <m/>
    <m/>
  </r>
  <r>
    <s v="Enhancement"/>
    <x v="0"/>
    <n v="1"/>
    <s v="PMT 506832, PID 412210 -- WI 920 NPA Overlay with new NPA 274"/>
    <s v="CAMPS"/>
    <s v="Received request for this project on 2/22. _x000a_CAMPS impact - Code Change._x000a_We cannot complete development work before ST pass2."/>
    <x v="1"/>
    <s v="Cobol, IMS-DB"/>
    <s v="MW Usage"/>
    <s v="Ruben Rodriguez "/>
    <s v="Muawiah Qaimari"/>
    <x v="7"/>
    <s v="Daljeet Arora"/>
    <x v="18"/>
    <m/>
    <x v="0"/>
    <n v="350"/>
    <m/>
    <m/>
    <m/>
    <m/>
    <m/>
    <m/>
    <m/>
    <m/>
    <m/>
    <m/>
    <m/>
    <m/>
    <m/>
    <m/>
    <m/>
    <m/>
    <m/>
    <m/>
    <n v="100"/>
    <n v="100"/>
    <n v="100"/>
    <n v="50"/>
    <m/>
    <m/>
    <m/>
    <m/>
    <m/>
    <m/>
  </r>
  <r>
    <s v="Enhancement"/>
    <x v="0"/>
    <n v="1"/>
    <s v="PMT 506832, PID 412210 -- WI 920 NPA Overlay with new NPA 274"/>
    <s v="CLYDE"/>
    <s v="Received request for this project on 2/22. _x000a_CLYDE impact is - test only. _x000a_CLYDE doesn't run in ST, We would complete the testing by end of may 5/31."/>
    <x v="1"/>
    <s v="Cobol, IMS-DB"/>
    <s v="MW Usage"/>
    <s v="Ruben Rodriguez "/>
    <s v="Muawiah Qaimari"/>
    <x v="7"/>
    <s v="Daljeet Arora"/>
    <x v="18"/>
    <m/>
    <x v="0"/>
    <n v="150"/>
    <m/>
    <m/>
    <m/>
    <m/>
    <m/>
    <m/>
    <m/>
    <m/>
    <m/>
    <m/>
    <m/>
    <m/>
    <m/>
    <m/>
    <m/>
    <m/>
    <m/>
    <m/>
    <n v="20"/>
    <n v="40"/>
    <n v="40"/>
    <n v="50"/>
    <m/>
    <m/>
    <m/>
    <m/>
    <m/>
    <m/>
  </r>
  <r>
    <s v="Enhancement"/>
    <x v="0"/>
    <n v="1"/>
    <s v="PMT 506832, PID 412210 -- WI 920 NPA Overlay with new NPA 274"/>
    <s v="LOCAL FICHE"/>
    <s v="Received request for this project on 2/22. _x000a_Local Fiche impact is - test only. _x000a_Local Fiche doesn't run in ST, We would complete the testing by end of may 5/31."/>
    <x v="1"/>
    <s v="Cobol, DB2"/>
    <s v="MW Usage"/>
    <s v="Ruben Rodriguez "/>
    <s v="Muawiah Qaimari"/>
    <x v="7"/>
    <s v="Daljeet Arora"/>
    <x v="18"/>
    <m/>
    <x v="0"/>
    <n v="60"/>
    <m/>
    <m/>
    <m/>
    <m/>
    <m/>
    <m/>
    <m/>
    <m/>
    <m/>
    <m/>
    <m/>
    <m/>
    <m/>
    <m/>
    <m/>
    <m/>
    <m/>
    <m/>
    <n v="10"/>
    <n v="10"/>
    <n v="20"/>
    <n v="20"/>
    <m/>
    <m/>
    <m/>
    <m/>
    <m/>
    <m/>
  </r>
  <r>
    <s v="Enhancement"/>
    <x v="0"/>
    <n v="1"/>
    <s v="OOM684 -- Batch Agent changes or retirement in future"/>
    <s v="LSB"/>
    <m/>
    <x v="0"/>
    <s v="Power Builder, Sybase"/>
    <s v="MW Usage"/>
    <s v="Ruben Rodriguez "/>
    <s v="Muawiah Qaimari"/>
    <x v="7"/>
    <s v="Daljeet Arora"/>
    <x v="8"/>
    <m/>
    <x v="1"/>
    <n v="520"/>
    <m/>
    <m/>
    <m/>
    <m/>
    <m/>
    <m/>
    <m/>
    <m/>
    <m/>
    <m/>
    <m/>
    <m/>
    <m/>
    <m/>
    <m/>
    <m/>
    <m/>
    <m/>
    <m/>
    <m/>
    <m/>
    <m/>
    <m/>
    <m/>
    <m/>
    <m/>
    <m/>
    <m/>
  </r>
  <r>
    <s v="Sustenance"/>
    <x v="1"/>
    <n v="1"/>
    <s v="SMB 2030108 -- OSCAS, CNAM and Blank notifications from LSB messages pop-up screen"/>
    <s v="LSB"/>
    <s v="On Track"/>
    <x v="0"/>
    <s v="Power Builder, Sybase"/>
    <s v="MW Usage"/>
    <s v="Ruben Rodriguez "/>
    <s v="Muawiah Qaimari"/>
    <x v="7"/>
    <s v="Daljeet Arora"/>
    <x v="14"/>
    <m/>
    <x v="0"/>
    <n v="70"/>
    <m/>
    <m/>
    <m/>
    <m/>
    <m/>
    <m/>
    <m/>
    <m/>
    <m/>
    <m/>
    <m/>
    <m/>
    <m/>
    <m/>
    <m/>
    <m/>
    <m/>
    <m/>
    <n v="20"/>
    <n v="50"/>
    <m/>
    <m/>
    <m/>
    <m/>
    <m/>
    <m/>
    <m/>
    <m/>
  </r>
  <r>
    <s v="Sustenance"/>
    <x v="1"/>
    <n v="1"/>
    <s v="SMB-2022240 CFAS upgrading Connect: Direct to 6.1 secure plus during the Apr 2023 Maintenance weekend"/>
    <s v="LSB"/>
    <s v="Need to do the validation once CDAS upgraded Coonect:Direct to 6.1 secure plus"/>
    <x v="0"/>
    <s v="Power Builder, Sybase"/>
    <s v="MW Usage"/>
    <s v="Ruben Rodriguez "/>
    <s v="Muawiah Qaimari"/>
    <x v="7"/>
    <s v="Daljeet Arora"/>
    <x v="15"/>
    <m/>
    <x v="0"/>
    <n v="40"/>
    <m/>
    <m/>
    <m/>
    <m/>
    <m/>
    <m/>
    <m/>
    <m/>
    <m/>
    <m/>
    <m/>
    <m/>
    <m/>
    <m/>
    <m/>
    <m/>
    <m/>
    <m/>
    <n v="10"/>
    <n v="10"/>
    <n v="20"/>
    <m/>
    <m/>
    <m/>
    <m/>
    <m/>
    <m/>
    <m/>
  </r>
  <r>
    <s v="Enhancement"/>
    <x v="0"/>
    <n v="1"/>
    <s v="Phase7 - CALNET 3 to CALNET 4 Acct Conversion"/>
    <s v="Data Services"/>
    <m/>
    <x v="1"/>
    <s v="Cobol, DB2"/>
    <s v="West Usage"/>
    <s v="Ruben Rodriguez "/>
    <s v="Muawiah Qaimari"/>
    <x v="7"/>
    <s v="Daljeet Arora"/>
    <x v="10"/>
    <m/>
    <x v="0"/>
    <n v="560"/>
    <m/>
    <m/>
    <m/>
    <m/>
    <m/>
    <m/>
    <m/>
    <m/>
    <m/>
    <m/>
    <m/>
    <m/>
    <m/>
    <m/>
    <m/>
    <m/>
    <m/>
    <m/>
    <m/>
    <m/>
    <m/>
    <m/>
    <m/>
    <n v="100"/>
    <n v="170"/>
    <n v="170"/>
    <n v="120"/>
    <m/>
  </r>
  <r>
    <s v="Enhancement"/>
    <x v="0"/>
    <n v="1"/>
    <s v="Phase7 - CALNET 3 to CALNET 4 Acct Conversion"/>
    <s v="US"/>
    <m/>
    <x v="1"/>
    <s v="Cobol, IMS-DB, Assembler"/>
    <s v="West Usage"/>
    <s v="Ruben Rodriguez "/>
    <s v="Muawiah Qaimari"/>
    <x v="7"/>
    <s v="Daljeet Arora"/>
    <x v="10"/>
    <m/>
    <x v="0"/>
    <n v="200"/>
    <m/>
    <m/>
    <m/>
    <m/>
    <m/>
    <m/>
    <m/>
    <m/>
    <m/>
    <m/>
    <m/>
    <m/>
    <m/>
    <m/>
    <m/>
    <m/>
    <m/>
    <m/>
    <m/>
    <m/>
    <m/>
    <m/>
    <m/>
    <n v="50"/>
    <n v="50"/>
    <n v="50"/>
    <n v="50"/>
    <m/>
  </r>
  <r>
    <s v="Enhancement"/>
    <x v="0"/>
    <n v="1"/>
    <s v="Phase7 - CALNET 3 to CALNET 4 Acct Conversion"/>
    <s v="MP"/>
    <m/>
    <x v="1"/>
    <s v="Cobol, DB2"/>
    <s v="West Usage"/>
    <s v="Ruben Rodriguez "/>
    <s v="Muawiah Qaimari"/>
    <x v="7"/>
    <s v="Daljeet Arora"/>
    <x v="10"/>
    <m/>
    <x v="0"/>
    <n v="265"/>
    <m/>
    <m/>
    <m/>
    <m/>
    <m/>
    <m/>
    <m/>
    <m/>
    <m/>
    <m/>
    <m/>
    <m/>
    <m/>
    <m/>
    <m/>
    <m/>
    <m/>
    <m/>
    <m/>
    <m/>
    <m/>
    <m/>
    <m/>
    <n v="50"/>
    <n v="50"/>
    <n v="80"/>
    <n v="85"/>
    <m/>
  </r>
  <r>
    <s v="Enhancement"/>
    <x v="0"/>
    <n v="1"/>
    <s v="PMT-493440, PID-324811 CR816573 updates to Mobility TLG servers"/>
    <s v="Data Services"/>
    <s v="On Track"/>
    <x v="1"/>
    <s v="Cobol, DB2"/>
    <s v="West Usage"/>
    <s v="Ruben Rodriguez "/>
    <s v="Muawiah Qaimari"/>
    <x v="7"/>
    <s v="Daljeet Arora"/>
    <x v="14"/>
    <m/>
    <x v="0"/>
    <n v="110"/>
    <m/>
    <m/>
    <m/>
    <m/>
    <m/>
    <m/>
    <m/>
    <m/>
    <m/>
    <m/>
    <m/>
    <m/>
    <m/>
    <m/>
    <m/>
    <m/>
    <m/>
    <m/>
    <n v="40"/>
    <n v="70"/>
    <m/>
    <m/>
    <m/>
    <m/>
    <m/>
    <m/>
    <m/>
    <m/>
  </r>
  <r>
    <s v="Enhancement"/>
    <x v="0"/>
    <n v="1"/>
    <s v="PMT 504548, PID 401127a --  EOSL Finish U2L Migration CAPM"/>
    <s v="CLYDE"/>
    <m/>
    <x v="1"/>
    <s v="Cobol, IMS-DB"/>
    <s v="MW Usage"/>
    <s v="Ruben Rodriguez "/>
    <s v="Muawiah Qaimari"/>
    <x v="7"/>
    <s v="Daljeet Arora"/>
    <x v="8"/>
    <m/>
    <x v="1"/>
    <n v="234"/>
    <m/>
    <m/>
    <m/>
    <m/>
    <m/>
    <m/>
    <m/>
    <m/>
    <m/>
    <m/>
    <m/>
    <m/>
    <m/>
    <m/>
    <m/>
    <m/>
    <m/>
    <m/>
    <m/>
    <m/>
    <m/>
    <m/>
    <m/>
    <m/>
    <m/>
    <m/>
    <m/>
    <m/>
  </r>
  <r>
    <s v="Enhancement"/>
    <x v="0"/>
    <n v="1"/>
    <s v="PMT-493440, PID-324811, CR814993 updates to Mobility TLG servers GLR Market"/>
    <s v="CAMPS"/>
    <s v="Deployed Successfully"/>
    <x v="1"/>
    <s v="Cobol, IMS-DB"/>
    <s v="MW Usage"/>
    <s v="Ruben Rodriguez "/>
    <s v="Muawiah Qaimari"/>
    <x v="7"/>
    <s v="Daljeet Arora"/>
    <x v="14"/>
    <m/>
    <x v="0"/>
    <n v="145"/>
    <m/>
    <m/>
    <m/>
    <m/>
    <m/>
    <m/>
    <m/>
    <m/>
    <m/>
    <m/>
    <m/>
    <m/>
    <m/>
    <m/>
    <m/>
    <m/>
    <n v="30"/>
    <n v="45"/>
    <n v="50"/>
    <n v="20"/>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7"/>
    <s v="Daljeet Arora"/>
    <x v="22"/>
    <m/>
    <x v="2"/>
    <m/>
    <m/>
    <m/>
    <m/>
    <m/>
    <m/>
    <m/>
    <m/>
    <m/>
    <m/>
    <m/>
    <m/>
    <m/>
    <m/>
    <m/>
    <m/>
    <m/>
    <m/>
    <m/>
    <m/>
    <m/>
    <m/>
    <m/>
    <m/>
    <m/>
    <m/>
    <m/>
    <m/>
    <m/>
  </r>
  <r>
    <s v="Enhancement"/>
    <x v="0"/>
    <m/>
    <s v="CCF-MAX - CCTool interface Azure migration"/>
    <s v="GRP-MR-APPS-PT"/>
    <s v="On Track"/>
    <x v="0"/>
    <s v=".NET"/>
    <s v="MR-APPS-PT"/>
    <s v="James Radtke"/>
    <s v="Christine Moretti"/>
    <x v="6"/>
    <s v="Daljeet Arora"/>
    <x v="18"/>
    <m/>
    <x v="0"/>
    <n v="170"/>
    <m/>
    <m/>
    <m/>
    <m/>
    <m/>
    <m/>
    <m/>
    <m/>
    <m/>
    <m/>
    <m/>
    <m/>
    <m/>
    <m/>
    <m/>
    <m/>
    <m/>
    <m/>
    <m/>
    <n v="70"/>
    <n v="50"/>
    <n v="50"/>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6"/>
    <s v="Daljeet Arora"/>
    <x v="22"/>
    <m/>
    <x v="2"/>
    <m/>
    <m/>
    <m/>
    <m/>
    <m/>
    <m/>
    <m/>
    <m/>
    <m/>
    <m/>
    <m/>
    <m/>
    <m/>
    <m/>
    <m/>
    <m/>
    <m/>
    <m/>
    <m/>
    <m/>
    <m/>
    <m/>
    <m/>
    <m/>
    <m/>
    <m/>
    <m/>
    <m/>
    <m/>
  </r>
  <r>
    <s v="Enhancement"/>
    <x v="0"/>
    <m/>
    <s v="413159 for IL NPA 618 overlay with new NPA 730​"/>
    <s v="CRIS Services"/>
    <s v="Deployed "/>
    <x v="1"/>
    <s v="Cobol, IMS-DB"/>
    <s v="SW-CRIS-Billing "/>
    <s v="Ruben Rodriguez "/>
    <s v="Muawiah Qaimari"/>
    <x v="0"/>
    <s v="Amit Patidar"/>
    <x v="14"/>
    <m/>
    <x v="0"/>
    <n v="20"/>
    <m/>
    <m/>
    <m/>
    <m/>
    <m/>
    <m/>
    <m/>
    <m/>
    <m/>
    <m/>
    <m/>
    <m/>
    <m/>
    <m/>
    <m/>
    <m/>
    <m/>
    <m/>
    <n v="20"/>
    <m/>
    <m/>
    <m/>
    <m/>
    <m/>
    <m/>
    <m/>
    <m/>
    <m/>
  </r>
  <r>
    <s v="Enhancement"/>
    <x v="0"/>
    <m/>
    <s v="509967, 414657, Mandate Telco Calif PPP Fee to Flat Fee"/>
    <s v="BOSS-PAC"/>
    <m/>
    <x v="1"/>
    <s v="PL1, IMS-DB, IMS-DC"/>
    <s v="BOSS-PAC"/>
    <s v="James Radtke"/>
    <s v="Christine Moretti"/>
    <x v="0"/>
    <s v="Amit Patidar"/>
    <x v="10"/>
    <m/>
    <x v="1"/>
    <m/>
    <m/>
    <m/>
    <m/>
    <m/>
    <m/>
    <m/>
    <m/>
    <m/>
    <m/>
    <m/>
    <m/>
    <m/>
    <m/>
    <m/>
    <m/>
    <m/>
    <m/>
    <m/>
    <m/>
    <m/>
    <m/>
    <m/>
    <m/>
    <m/>
    <m/>
    <m/>
    <m/>
    <m/>
  </r>
  <r>
    <s v="Sustenance"/>
    <x v="1"/>
    <m/>
    <s v="Orbix 6.31 upgrade in cS sites"/>
    <s v="BOSS-PAC"/>
    <m/>
    <x v="1"/>
    <s v="PL1, IMS-DB, IMS-DC"/>
    <s v="BOSS-PAC"/>
    <s v="James Radtke"/>
    <s v="Christine Moretti"/>
    <x v="0"/>
    <s v="Amit Patidar"/>
    <x v="20"/>
    <m/>
    <x v="0"/>
    <n v="200"/>
    <m/>
    <m/>
    <m/>
    <m/>
    <m/>
    <m/>
    <m/>
    <m/>
    <m/>
    <m/>
    <m/>
    <m/>
    <m/>
    <m/>
    <m/>
    <m/>
    <m/>
    <m/>
    <m/>
    <n v="40"/>
    <n v="40"/>
    <n v="40"/>
    <n v="40"/>
    <n v="40"/>
    <m/>
    <m/>
    <m/>
    <m/>
  </r>
  <r>
    <s v="Enhancement"/>
    <x v="0"/>
    <m/>
    <s v="EDW and ECDW Snowflake Transformation"/>
    <s v="BOSS-PAC"/>
    <m/>
    <x v="1"/>
    <s v="PL1, IMS-DB, IMS-DC"/>
    <s v="BOSS-PAC"/>
    <s v="James Radtke"/>
    <s v="Christine Moretti"/>
    <x v="0"/>
    <s v="Amit Patidar"/>
    <x v="11"/>
    <m/>
    <x v="0"/>
    <n v="100"/>
    <m/>
    <m/>
    <m/>
    <m/>
    <m/>
    <m/>
    <m/>
    <m/>
    <m/>
    <m/>
    <m/>
    <m/>
    <m/>
    <m/>
    <m/>
    <m/>
    <m/>
    <m/>
    <m/>
    <m/>
    <m/>
    <m/>
    <m/>
    <m/>
    <m/>
    <n v="30"/>
    <n v="40"/>
    <n v="30"/>
  </r>
  <r>
    <s v="Sustenance"/>
    <x v="3"/>
    <m/>
    <s v="2027661 - Apache HTTP Upgrade"/>
    <s v="UPS-EMS"/>
    <m/>
    <x v="0"/>
    <s v="Java"/>
    <s v="Usage-UPS"/>
    <s v="Greg Painter"/>
    <s v="Muawiah Qaimari"/>
    <x v="0"/>
    <s v="Amit Patidar"/>
    <x v="14"/>
    <m/>
    <x v="0"/>
    <n v="80"/>
    <m/>
    <m/>
    <m/>
    <m/>
    <m/>
    <m/>
    <m/>
    <m/>
    <m/>
    <m/>
    <m/>
    <m/>
    <m/>
    <m/>
    <m/>
    <m/>
    <m/>
    <m/>
    <n v="40"/>
    <n v="40"/>
    <m/>
    <m/>
    <m/>
    <m/>
    <m/>
    <m/>
    <m/>
    <m/>
  </r>
  <r>
    <s v="Sustenance"/>
    <x v="3"/>
    <m/>
    <s v="2028869 - WIN22H2 Certification"/>
    <s v="UPS-EMS"/>
    <m/>
    <x v="0"/>
    <s v="Java"/>
    <s v="Usage-UPS"/>
    <s v="Greg Painter"/>
    <s v="Muawiah Qaimari"/>
    <x v="0"/>
    <s v="Amit Patidar"/>
    <x v="18"/>
    <m/>
    <x v="0"/>
    <n v="75"/>
    <m/>
    <m/>
    <m/>
    <m/>
    <m/>
    <m/>
    <m/>
    <m/>
    <m/>
    <m/>
    <m/>
    <m/>
    <m/>
    <m/>
    <m/>
    <m/>
    <m/>
    <m/>
    <m/>
    <n v="20"/>
    <n v="35"/>
    <n v="20"/>
    <m/>
    <m/>
    <m/>
    <m/>
    <m/>
    <m/>
  </r>
  <r>
    <s v="Sustenance"/>
    <x v="3"/>
    <m/>
    <s v="2028865 - WIN22H2 Certification"/>
    <s v="UPSCUSTOL"/>
    <m/>
    <x v="0"/>
    <s v="PB"/>
    <s v="Usage-UPS"/>
    <s v="Greg Painter"/>
    <s v="Muawiah Qaimari"/>
    <x v="0"/>
    <s v="Amit Patidar"/>
    <x v="18"/>
    <m/>
    <x v="0"/>
    <n v="45"/>
    <m/>
    <m/>
    <m/>
    <m/>
    <m/>
    <m/>
    <m/>
    <m/>
    <m/>
    <m/>
    <m/>
    <m/>
    <m/>
    <m/>
    <m/>
    <m/>
    <m/>
    <m/>
    <m/>
    <m/>
    <n v="20"/>
    <n v="25"/>
    <m/>
    <m/>
    <m/>
    <m/>
    <m/>
    <m/>
  </r>
  <r>
    <s v="Sustenance"/>
    <x v="3"/>
    <m/>
    <s v="2030978 -  UPS-EMS - SKU Resize"/>
    <s v="UPS-EMS"/>
    <m/>
    <x v="0"/>
    <s v="Java"/>
    <s v="Usage-UPS"/>
    <s v="Greg Painter"/>
    <s v="Muawiah Qaimari"/>
    <x v="0"/>
    <s v="Amit Patidar"/>
    <x v="14"/>
    <m/>
    <x v="0"/>
    <n v="40"/>
    <m/>
    <m/>
    <m/>
    <m/>
    <m/>
    <m/>
    <m/>
    <m/>
    <m/>
    <m/>
    <m/>
    <m/>
    <m/>
    <m/>
    <m/>
    <m/>
    <m/>
    <m/>
    <m/>
    <n v="40"/>
    <m/>
    <m/>
    <m/>
    <m/>
    <m/>
    <m/>
    <m/>
    <m/>
  </r>
  <r>
    <s v="Sustenance"/>
    <x v="3"/>
    <m/>
    <s v="2030975 - UPS-EMS - Upgrade RHEL7 To RHEL8"/>
    <s v="UPS-EMS"/>
    <m/>
    <x v="0"/>
    <s v="Java"/>
    <s v="Usage-UPS"/>
    <s v="Greg Painter"/>
    <s v="Muawiah Qaimari"/>
    <x v="0"/>
    <s v="Amit Patidar"/>
    <x v="18"/>
    <m/>
    <x v="0"/>
    <n v="200"/>
    <m/>
    <m/>
    <m/>
    <m/>
    <m/>
    <m/>
    <m/>
    <m/>
    <m/>
    <m/>
    <m/>
    <m/>
    <m/>
    <m/>
    <m/>
    <m/>
    <m/>
    <m/>
    <n v="40"/>
    <n v="100"/>
    <n v="60"/>
    <m/>
    <m/>
    <m/>
    <m/>
    <m/>
    <m/>
    <m/>
  </r>
  <r>
    <s v="Sustenance"/>
    <x v="3"/>
    <m/>
    <s v="2030956 -  UPS-EMS - Duplicate Files sent to CRIS App"/>
    <s v="UPS-EMS"/>
    <m/>
    <x v="0"/>
    <s v="Java"/>
    <s v="Usage-UPS"/>
    <s v="Greg Painter"/>
    <s v="Muawiah Qaimari"/>
    <x v="0"/>
    <s v="Amit Patidar"/>
    <x v="17"/>
    <m/>
    <x v="0"/>
    <n v="60"/>
    <m/>
    <m/>
    <m/>
    <m/>
    <m/>
    <m/>
    <m/>
    <m/>
    <m/>
    <m/>
    <m/>
    <m/>
    <m/>
    <m/>
    <m/>
    <m/>
    <m/>
    <n v="40"/>
    <n v="20"/>
    <m/>
    <m/>
    <m/>
    <m/>
    <m/>
    <m/>
    <m/>
    <m/>
    <m/>
  </r>
  <r>
    <s v="Sustenance"/>
    <x v="11"/>
    <m/>
    <s v="Weekly and Bi-weekly Meetings, discussions"/>
    <s v="BOSS-PAC"/>
    <m/>
    <x v="1"/>
    <s v="PL1, IMS-DB, IMS-DC"/>
    <s v="BOSS-PAC"/>
    <s v="James Radtke"/>
    <s v="Christine Moretti"/>
    <x v="0"/>
    <s v="Amit Patidar"/>
    <x v="0"/>
    <m/>
    <x v="0"/>
    <m/>
    <m/>
    <m/>
    <m/>
    <m/>
    <m/>
    <m/>
    <m/>
    <m/>
    <m/>
    <m/>
    <m/>
    <m/>
    <m/>
    <m/>
    <m/>
    <m/>
    <n v="15"/>
    <n v="15"/>
    <n v="15"/>
    <n v="15"/>
    <n v="15"/>
    <n v="15"/>
    <n v="15"/>
    <n v="15"/>
    <n v="15"/>
    <n v="15"/>
    <m/>
    <m/>
  </r>
  <r>
    <s v="Sustenance"/>
    <x v="10"/>
    <m/>
    <s v="To add or remove user from boss system,_x000a_load accounts, Provide access (adding user in TYB table), Datagate connectivity, Bills related issues, CPU upgrade, OOM requests  "/>
    <s v="BOSS-PAC"/>
    <m/>
    <x v="1"/>
    <s v="PL1, IMS-DB, IMS-DC"/>
    <s v="BOSS-PAC"/>
    <s v="James Radtke"/>
    <s v="Christine Moretti"/>
    <x v="0"/>
    <s v="Amit Patidar"/>
    <x v="0"/>
    <m/>
    <x v="0"/>
    <n v="40"/>
    <m/>
    <m/>
    <m/>
    <m/>
    <m/>
    <m/>
    <m/>
    <m/>
    <m/>
    <m/>
    <m/>
    <m/>
    <m/>
    <m/>
    <m/>
    <m/>
    <m/>
    <n v="30"/>
    <n v="40"/>
    <n v="40"/>
    <n v="30"/>
    <n v="30"/>
    <n v="30"/>
    <n v="30"/>
    <n v="30"/>
    <n v="30"/>
    <m/>
    <m/>
  </r>
  <r>
    <s v="Sustenance"/>
    <x v="1"/>
    <m/>
    <s v="BOSS PAC - Removal of Voltage (SecureData) Mechids"/>
    <s v="BOSS-PAC"/>
    <m/>
    <x v="1"/>
    <s v="PL1, IMS-DB, IMS-DC"/>
    <s v="BOSS-PAC"/>
    <s v="James Radtke"/>
    <s v="Christine Moretti"/>
    <x v="0"/>
    <s v="Amit Patidar"/>
    <x v="15"/>
    <m/>
    <x v="0"/>
    <n v="80"/>
    <m/>
    <m/>
    <m/>
    <m/>
    <m/>
    <m/>
    <m/>
    <m/>
    <m/>
    <m/>
    <m/>
    <m/>
    <m/>
    <m/>
    <m/>
    <m/>
    <m/>
    <m/>
    <n v="10"/>
    <n v="30"/>
    <n v="40"/>
    <m/>
    <m/>
    <m/>
    <m/>
    <m/>
    <m/>
    <m/>
  </r>
  <r>
    <s v="Sustenance"/>
    <x v="10"/>
    <m/>
    <s v="To remove user access, remove un-assinged cased, Data finding Scans requests . "/>
    <s v="UPS-EMS"/>
    <m/>
    <x v="0"/>
    <s v="Java"/>
    <s v="Usage-UPS"/>
    <s v="Greg Painter"/>
    <s v="Muawiah Qaimari"/>
    <x v="0"/>
    <s v="Amit Patidar"/>
    <x v="0"/>
    <m/>
    <x v="0"/>
    <n v="30"/>
    <m/>
    <m/>
    <m/>
    <m/>
    <m/>
    <m/>
    <m/>
    <m/>
    <m/>
    <m/>
    <m/>
    <m/>
    <m/>
    <m/>
    <m/>
    <m/>
    <n v="30"/>
    <n v="30"/>
    <n v="30"/>
    <n v="30"/>
    <n v="30"/>
    <n v="30"/>
    <n v="30"/>
    <n v="30"/>
    <n v="30"/>
    <n v="30"/>
    <m/>
    <m/>
  </r>
  <r>
    <s v="Sustenance"/>
    <x v="11"/>
    <m/>
    <s v=" Weekly and Bi-weekly Meetings, discussions."/>
    <s v="UPS-EMS"/>
    <m/>
    <x v="0"/>
    <s v="Java"/>
    <s v="Usage-UPS"/>
    <s v="Greg Painter"/>
    <s v="Muawiah Qaimari"/>
    <x v="0"/>
    <s v="Amit Patidar"/>
    <x v="0"/>
    <m/>
    <x v="0"/>
    <m/>
    <m/>
    <m/>
    <m/>
    <m/>
    <m/>
    <m/>
    <m/>
    <m/>
    <m/>
    <m/>
    <m/>
    <m/>
    <m/>
    <m/>
    <m/>
    <m/>
    <n v="20"/>
    <n v="20"/>
    <n v="20"/>
    <n v="20"/>
    <n v="20"/>
    <n v="20"/>
    <n v="20"/>
    <n v="20"/>
    <n v="20"/>
    <n v="20"/>
    <m/>
    <m/>
  </r>
  <r>
    <s v="Sustenance"/>
    <x v="11"/>
    <m/>
    <s v=" Weekly and Bi-weekly Meetings, discussions."/>
    <s v="CRIS Services"/>
    <m/>
    <x v="1"/>
    <s v="Cobol, IMS-DB"/>
    <s v="SW-CRIS-Billing "/>
    <s v="Ruben Rodriguez "/>
    <s v="Muawiah Qaimari"/>
    <x v="0"/>
    <s v="Amit Patidar"/>
    <x v="0"/>
    <m/>
    <x v="0"/>
    <m/>
    <m/>
    <m/>
    <m/>
    <m/>
    <m/>
    <m/>
    <m/>
    <m/>
    <m/>
    <m/>
    <m/>
    <m/>
    <m/>
    <m/>
    <m/>
    <m/>
    <n v="10"/>
    <n v="10"/>
    <n v="10"/>
    <n v="10"/>
    <n v="10"/>
    <n v="10"/>
    <n v="10"/>
    <n v="10"/>
    <n v="10"/>
    <n v="10"/>
    <m/>
    <m/>
  </r>
  <r>
    <s v="Sustenance"/>
    <x v="6"/>
    <n v="5"/>
    <s v="Interfacing application queries, ST Queries, datagate event queries , Code Analysis and Estimation requests. "/>
    <s v="CRIS Services"/>
    <m/>
    <x v="1"/>
    <s v="Cobol, IMS-DB"/>
    <s v="SW-CRIS-Billing "/>
    <s v="Ruben Rodriguez "/>
    <s v="Muawiah Qaimari"/>
    <x v="0"/>
    <s v="Amit Patidar"/>
    <x v="0"/>
    <m/>
    <x v="0"/>
    <m/>
    <m/>
    <m/>
    <m/>
    <m/>
    <m/>
    <m/>
    <m/>
    <m/>
    <m/>
    <m/>
    <m/>
    <m/>
    <m/>
    <m/>
    <m/>
    <m/>
    <n v="50"/>
    <n v="50"/>
    <n v="50"/>
    <n v="50"/>
    <n v="50"/>
    <n v="50"/>
    <n v="50"/>
    <n v="50"/>
    <n v="50"/>
    <n v="50"/>
    <m/>
    <m/>
  </r>
  <r>
    <s v="Sustenance"/>
    <x v="6"/>
    <m/>
    <s v="Interfacing application queries, Code Analysis and estimation requests, "/>
    <s v="RRS"/>
    <m/>
    <x v="1"/>
    <s v="Cobol, DB2"/>
    <s v="CARE-MF"/>
    <s v="James Koernig"/>
    <s v="Christine Moretti"/>
    <x v="0"/>
    <s v="Amit Patidar"/>
    <x v="0"/>
    <m/>
    <x v="0"/>
    <n v="10"/>
    <m/>
    <m/>
    <m/>
    <m/>
    <m/>
    <m/>
    <m/>
    <m/>
    <m/>
    <m/>
    <m/>
    <m/>
    <m/>
    <m/>
    <m/>
    <m/>
    <n v="10"/>
    <n v="10"/>
    <n v="10"/>
    <n v="10"/>
    <n v="10"/>
    <n v="10"/>
    <n v="10"/>
    <n v="10"/>
    <n v="10"/>
    <n v="10"/>
    <m/>
    <m/>
  </r>
  <r>
    <s v="Sustenance"/>
    <x v="6"/>
    <m/>
    <s v="Interfacing application queries, Code Analysis and estimation requests"/>
    <s v="SAFARI-MF"/>
    <m/>
    <x v="1"/>
    <s v="Cobol, DB2"/>
    <s v="CARE-MF"/>
    <s v="James Koernig"/>
    <s v="Christine Moretti"/>
    <x v="0"/>
    <s v="Amit Patidar"/>
    <x v="0"/>
    <m/>
    <x v="0"/>
    <n v="15"/>
    <m/>
    <m/>
    <m/>
    <m/>
    <m/>
    <m/>
    <m/>
    <m/>
    <m/>
    <m/>
    <m/>
    <m/>
    <m/>
    <m/>
    <m/>
    <m/>
    <n v="15"/>
    <n v="15"/>
    <n v="15"/>
    <n v="15"/>
    <n v="15"/>
    <n v="15"/>
    <n v="15"/>
    <n v="15"/>
    <n v="15"/>
    <n v="15"/>
    <m/>
    <m/>
  </r>
  <r>
    <s v="Sustenance"/>
    <x v="11"/>
    <m/>
    <s v="Weekly and Bi-weekly Meetings, discussions."/>
    <s v="SAFARI-MF"/>
    <m/>
    <x v="1"/>
    <s v="Cobol, DB2"/>
    <s v="CARE-MF"/>
    <s v="James Koernig"/>
    <s v="Christine Moretti"/>
    <x v="0"/>
    <s v="Amit Patidar"/>
    <x v="0"/>
    <m/>
    <x v="0"/>
    <m/>
    <m/>
    <m/>
    <m/>
    <m/>
    <m/>
    <m/>
    <m/>
    <m/>
    <m/>
    <m/>
    <m/>
    <m/>
    <m/>
    <m/>
    <m/>
    <m/>
    <n v="5"/>
    <n v="5"/>
    <n v="5"/>
    <n v="5"/>
    <n v="5"/>
    <n v="5"/>
    <n v="5"/>
    <n v="5"/>
    <n v="5"/>
    <n v="5"/>
    <m/>
    <m/>
  </r>
  <r>
    <s v="Sustenance"/>
    <x v="11"/>
    <m/>
    <s v="Weekly and Bi-weekly Meetings, discussions."/>
    <s v="RRS"/>
    <m/>
    <x v="1"/>
    <s v="Cobol, DB2"/>
    <s v="CARE-MF"/>
    <s v="James Koernig"/>
    <s v="Christine Moretti"/>
    <x v="0"/>
    <s v="Amit Patidar"/>
    <x v="0"/>
    <m/>
    <x v="0"/>
    <m/>
    <m/>
    <m/>
    <m/>
    <m/>
    <m/>
    <m/>
    <m/>
    <m/>
    <m/>
    <m/>
    <m/>
    <m/>
    <m/>
    <m/>
    <m/>
    <m/>
    <n v="5"/>
    <n v="5"/>
    <n v="5"/>
    <n v="5"/>
    <n v="5"/>
    <n v="5"/>
    <n v="5"/>
    <n v="5"/>
    <n v="5"/>
    <n v="5"/>
    <m/>
    <m/>
  </r>
  <r>
    <s v="Sustenance"/>
    <x v="3"/>
    <m/>
    <s v="1954565 - DN749 - Feed file issue Duplicate mapping of accounts to different division"/>
    <s v="CRIS Services"/>
    <m/>
    <x v="1"/>
    <s v="Cobol, IMS-DB"/>
    <s v="SW-CRIS-Billing "/>
    <s v="Ruben Rodriguez "/>
    <s v="Muawiah Qaimari"/>
    <x v="0"/>
    <s v="Amit Patidar"/>
    <x v="8"/>
    <m/>
    <x v="1"/>
    <m/>
    <m/>
    <m/>
    <m/>
    <m/>
    <m/>
    <m/>
    <m/>
    <m/>
    <m/>
    <m/>
    <m/>
    <m/>
    <m/>
    <m/>
    <m/>
    <m/>
    <m/>
    <m/>
    <m/>
    <m/>
    <m/>
    <m/>
    <m/>
    <m/>
    <m/>
    <m/>
    <m/>
    <m/>
  </r>
  <r>
    <s v="Sustenance"/>
    <x v="3"/>
    <m/>
    <s v="2033600 -  Select Error Message handling with SPI return code not detailed in job log"/>
    <s v="CRIS Services"/>
    <m/>
    <x v="1"/>
    <s v="Cobol, IMS-DB"/>
    <s v="SW-CRIS-Billing "/>
    <s v="Ruben Rodriguez "/>
    <s v="Muawiah Qaimari"/>
    <x v="0"/>
    <s v="Amit Patidar"/>
    <x v="16"/>
    <m/>
    <x v="0"/>
    <n v="100"/>
    <m/>
    <m/>
    <m/>
    <m/>
    <m/>
    <m/>
    <m/>
    <m/>
    <m/>
    <m/>
    <m/>
    <m/>
    <m/>
    <m/>
    <m/>
    <m/>
    <m/>
    <m/>
    <m/>
    <n v="20"/>
    <n v="30"/>
    <n v="30"/>
    <n v="20"/>
    <m/>
    <m/>
    <m/>
    <m/>
    <m/>
  </r>
  <r>
    <s v="Enhancement"/>
    <x v="0"/>
    <m/>
    <s v="506944 -  MO NPA 573 NPA overlay with NPA 235"/>
    <s v="CRIS Services"/>
    <m/>
    <x v="1"/>
    <s v="Cobol, IMS-DB"/>
    <s v="SW-CRIS-Billing "/>
    <s v="Ruben Rodriguez "/>
    <s v="Muawiah Qaimari"/>
    <x v="0"/>
    <s v="Amit Patidar"/>
    <x v="20"/>
    <m/>
    <x v="0"/>
    <n v="30"/>
    <m/>
    <m/>
    <m/>
    <m/>
    <m/>
    <m/>
    <m/>
    <m/>
    <m/>
    <m/>
    <m/>
    <m/>
    <m/>
    <m/>
    <m/>
    <m/>
    <m/>
    <m/>
    <m/>
    <m/>
    <m/>
    <m/>
    <n v="15"/>
    <n v="15"/>
    <m/>
    <m/>
    <m/>
    <m/>
  </r>
  <r>
    <s v="Enhancement"/>
    <x v="0"/>
    <m/>
    <s v="420572-  Mainframe Transformation"/>
    <s v="UPS-EMS"/>
    <m/>
    <x v="0"/>
    <s v="Java"/>
    <s v="Usage-UPS"/>
    <s v="Greg Painter"/>
    <s v="Muawiah Qaimari"/>
    <x v="0"/>
    <s v="Amit Patidar"/>
    <x v="15"/>
    <m/>
    <x v="0"/>
    <n v="250"/>
    <m/>
    <m/>
    <m/>
    <m/>
    <m/>
    <m/>
    <m/>
    <m/>
    <m/>
    <m/>
    <m/>
    <m/>
    <m/>
    <m/>
    <m/>
    <m/>
    <m/>
    <m/>
    <n v="42"/>
    <n v="138"/>
    <n v="70"/>
    <m/>
    <m/>
    <m/>
    <m/>
    <m/>
    <m/>
    <m/>
  </r>
  <r>
    <s v="Sustenance"/>
    <x v="6"/>
    <m/>
    <s v="Clients unable to create RCA, Report Dates Issues, AMA region decade date issue, Custol installation issues, Access Issues with users for EMS and CUSTOL onlines, Interfacing application and ST queries. "/>
    <s v="UPS-EMS"/>
    <m/>
    <x v="0"/>
    <s v="Java"/>
    <s v="Usage-UPS"/>
    <s v="Greg Painter"/>
    <s v="Muawiah Qaimari"/>
    <x v="0"/>
    <s v="Amit Patidar"/>
    <x v="0"/>
    <m/>
    <x v="0"/>
    <m/>
    <m/>
    <m/>
    <m/>
    <m/>
    <m/>
    <m/>
    <m/>
    <m/>
    <m/>
    <m/>
    <m/>
    <m/>
    <m/>
    <m/>
    <m/>
    <m/>
    <n v="90"/>
    <n v="90"/>
    <n v="90"/>
    <n v="90"/>
    <n v="90"/>
    <n v="90"/>
    <n v="90"/>
    <n v="90"/>
    <n v="90"/>
    <n v="90"/>
    <m/>
    <m/>
  </r>
  <r>
    <s v="Sustenance"/>
    <x v="3"/>
    <m/>
    <s v="#2034838 Training region DLA database resizing "/>
    <s v="BOSS-PAC"/>
    <m/>
    <x v="1"/>
    <s v="PL1, IMS-DB, IMS-DC"/>
    <s v="BOSS-PAC"/>
    <s v="James Radtke"/>
    <s v="Christine Moretti"/>
    <x v="0"/>
    <s v="Amit Patidar"/>
    <x v="14"/>
    <m/>
    <x v="0"/>
    <m/>
    <m/>
    <m/>
    <m/>
    <m/>
    <m/>
    <m/>
    <m/>
    <m/>
    <m/>
    <m/>
    <m/>
    <m/>
    <m/>
    <m/>
    <m/>
    <m/>
    <m/>
    <m/>
    <m/>
    <n v="70"/>
    <m/>
    <m/>
    <m/>
    <m/>
    <m/>
    <m/>
    <m/>
    <m/>
  </r>
  <r>
    <s v="Sustenance"/>
    <x v="8"/>
    <m/>
    <s v="Compliance , SA related activity, audit requests, This is Mission Critical Application and also have online screens."/>
    <s v="BOSS-PAC"/>
    <m/>
    <x v="1"/>
    <s v="PL1, IMS-DB, IMS-DC"/>
    <s v="BOSS-PAC"/>
    <s v="James Radtke"/>
    <s v="Christine Moretti"/>
    <x v="0"/>
    <s v="Amit Patidar"/>
    <x v="0"/>
    <m/>
    <x v="0"/>
    <n v="15"/>
    <m/>
    <m/>
    <m/>
    <m/>
    <m/>
    <m/>
    <m/>
    <m/>
    <m/>
    <m/>
    <m/>
    <m/>
    <m/>
    <m/>
    <m/>
    <m/>
    <n v="15"/>
    <n v="15"/>
    <n v="15"/>
    <n v="15"/>
    <n v="15"/>
    <n v="15"/>
    <n v="15"/>
    <n v="15"/>
    <n v="15"/>
    <n v="15"/>
    <m/>
    <m/>
  </r>
  <r>
    <s v="Sustenance"/>
    <x v="5"/>
    <m/>
    <s v="Job Abends and Production Support"/>
    <s v="CRIS ASBS-MF"/>
    <m/>
    <x v="1"/>
    <s v="COBOL, DB2"/>
    <s v="SW-CRIS-Billing "/>
    <s v="Ruben Rodriguez "/>
    <s v="Muawiah Qaimari"/>
    <x v="0"/>
    <s v="Amit Patidar"/>
    <x v="0"/>
    <m/>
    <x v="0"/>
    <m/>
    <m/>
    <m/>
    <m/>
    <m/>
    <m/>
    <m/>
    <m/>
    <m/>
    <m/>
    <m/>
    <m/>
    <m/>
    <m/>
    <m/>
    <m/>
    <m/>
    <n v="10"/>
    <n v="10"/>
    <n v="10"/>
    <n v="10"/>
    <n v="10"/>
    <n v="10"/>
    <n v="10"/>
    <n v="10"/>
    <n v="10"/>
    <n v="10"/>
    <m/>
    <m/>
  </r>
  <r>
    <s v="Enhancement"/>
    <x v="0"/>
    <m/>
    <s v="Replace Datagate with Webservices (efforts of ATTEASELaucncher have been added to Dashboard &amp; made Committed as N)"/>
    <s v="ATTEaseLauncher"/>
    <m/>
    <x v="0"/>
    <s v="C, C++"/>
    <s v="MDRG-RR"/>
    <s v="James Radtke"/>
    <s v="Christine Moretti"/>
    <x v="19"/>
    <s v="Ranjit Rai"/>
    <x v="10"/>
    <m/>
    <x v="0"/>
    <n v="0"/>
    <m/>
    <m/>
    <m/>
    <m/>
    <m/>
    <m/>
    <m/>
    <m/>
    <m/>
    <m/>
    <m/>
    <m/>
    <m/>
    <m/>
    <m/>
    <m/>
    <m/>
    <m/>
    <m/>
    <m/>
    <m/>
    <m/>
    <m/>
    <m/>
    <m/>
    <m/>
    <m/>
    <m/>
  </r>
  <r>
    <s v="Enhancement"/>
    <x v="0"/>
    <m/>
    <s v="Replace Datagate with Webservices (efforts of EASE have been added to Dashboard &amp; made Committed as N so that it does show up as MF under Ranjit)"/>
    <s v="EASE - SW"/>
    <m/>
    <x v="1"/>
    <s v="Tandem, Powerbuilder"/>
    <s v="Tandem"/>
    <s v="James Radtke"/>
    <s v="Christine Moretti"/>
    <x v="19"/>
    <s v="Ranjit Rai"/>
    <x v="10"/>
    <m/>
    <x v="1"/>
    <n v="0"/>
    <m/>
    <m/>
    <m/>
    <m/>
    <m/>
    <m/>
    <m/>
    <m/>
    <m/>
    <m/>
    <m/>
    <m/>
    <m/>
    <m/>
    <m/>
    <m/>
    <m/>
    <m/>
    <m/>
    <m/>
    <m/>
    <m/>
    <m/>
    <m/>
    <m/>
    <m/>
    <m/>
    <m/>
  </r>
  <r>
    <s v="Enhancement"/>
    <x v="0"/>
    <m/>
    <s v="Replace Datagate with Webservices (efforts of EASE have been added to Dashboard &amp; made Committed as N so that it does show up as MF under Ranjit)"/>
    <s v="EASE - West"/>
    <m/>
    <x v="1"/>
    <s v="Tandem, Powerbuilder"/>
    <s v="Tandem"/>
    <s v="James Radtke"/>
    <s v="Christine Moretti"/>
    <x v="19"/>
    <s v="Ranjit Rai"/>
    <x v="10"/>
    <m/>
    <x v="1"/>
    <n v="0"/>
    <m/>
    <m/>
    <m/>
    <m/>
    <m/>
    <m/>
    <m/>
    <m/>
    <m/>
    <m/>
    <m/>
    <m/>
    <m/>
    <m/>
    <m/>
    <m/>
    <m/>
    <m/>
    <m/>
    <m/>
    <m/>
    <m/>
    <m/>
    <m/>
    <m/>
    <m/>
    <m/>
    <m/>
  </r>
  <r>
    <s v="Enhancement"/>
    <x v="0"/>
    <m/>
    <s v="Oracle Database upgrade to 19c"/>
    <s v="DASHBOARD"/>
    <m/>
    <x v="0"/>
    <s v="Java"/>
    <s v="MDRG-RR"/>
    <s v="James Radtke"/>
    <s v="Christine Moretti"/>
    <x v="19"/>
    <s v="Ranjit Rai"/>
    <x v="10"/>
    <m/>
    <x v="0"/>
    <n v="1200"/>
    <m/>
    <m/>
    <m/>
    <m/>
    <m/>
    <m/>
    <m/>
    <m/>
    <m/>
    <m/>
    <m/>
    <m/>
    <m/>
    <m/>
    <m/>
    <m/>
    <m/>
    <m/>
    <m/>
    <m/>
    <n v="180"/>
    <n v="180"/>
    <n v="180"/>
    <n v="180"/>
    <n v="180"/>
    <n v="150"/>
    <n v="150"/>
    <m/>
  </r>
  <r>
    <s v="Enhancement"/>
    <x v="0"/>
    <m/>
    <s v="Citrix to Vmware Horizon Migration"/>
    <s v="ATTEaseLauncher"/>
    <m/>
    <x v="0"/>
    <s v="C, C++"/>
    <s v="MDRG-RR"/>
    <s v="James Radtke"/>
    <s v="Christine Moretti"/>
    <x v="19"/>
    <s v="Ranjit Rai"/>
    <x v="5"/>
    <m/>
    <x v="0"/>
    <n v="100"/>
    <m/>
    <m/>
    <m/>
    <m/>
    <m/>
    <m/>
    <m/>
    <m/>
    <m/>
    <m/>
    <m/>
    <m/>
    <m/>
    <m/>
    <m/>
    <m/>
    <m/>
    <m/>
    <m/>
    <m/>
    <n v="50"/>
    <n v="50"/>
    <m/>
    <m/>
    <m/>
    <m/>
    <m/>
    <m/>
  </r>
  <r>
    <s v="Enhancement"/>
    <x v="0"/>
    <m/>
    <s v="DSCAT Onboarding to T-Trace"/>
    <s v="DSCAT"/>
    <m/>
    <x v="0"/>
    <s v="Java"/>
    <s v="MDRG-RR"/>
    <s v="James Koernig"/>
    <s v="Christine Moretti"/>
    <x v="19"/>
    <s v="Ranjit Rai"/>
    <x v="18"/>
    <m/>
    <x v="0"/>
    <n v="510"/>
    <m/>
    <m/>
    <m/>
    <m/>
    <m/>
    <m/>
    <m/>
    <m/>
    <m/>
    <m/>
    <m/>
    <m/>
    <m/>
    <m/>
    <m/>
    <m/>
    <m/>
    <m/>
    <m/>
    <n v="150"/>
    <n v="210"/>
    <n v="150"/>
    <m/>
    <m/>
    <m/>
    <m/>
    <m/>
    <m/>
  </r>
  <r>
    <s v="Sustenance"/>
    <x v="2"/>
    <m/>
    <s v="TL-Mgnmt- Anubhav"/>
    <s v="DASHBOARD"/>
    <m/>
    <x v="0"/>
    <s v="Java"/>
    <s v="MDRG-RR"/>
    <s v="James Radtke"/>
    <s v="Christine Moretti"/>
    <x v="19"/>
    <s v="Ranjit Rai"/>
    <x v="0"/>
    <m/>
    <x v="0"/>
    <m/>
    <m/>
    <m/>
    <m/>
    <m/>
    <m/>
    <m/>
    <m/>
    <m/>
    <m/>
    <m/>
    <m/>
    <m/>
    <m/>
    <m/>
    <m/>
    <m/>
    <m/>
    <m/>
    <m/>
    <n v="86"/>
    <n v="86"/>
    <n v="86"/>
    <n v="86"/>
    <n v="86"/>
    <n v="86"/>
    <n v="86"/>
    <n v="86"/>
    <n v="86"/>
  </r>
  <r>
    <s v="Enhancement"/>
    <x v="0"/>
    <m/>
    <s v="Citrix to Vmware Horizon Migration (Dev efforts)"/>
    <s v="ATTEaseLauncher"/>
    <m/>
    <x v="0"/>
    <s v="C, C++"/>
    <s v="MDRG-RR"/>
    <s v="James Radtke"/>
    <s v="Christine Moretti"/>
    <x v="19"/>
    <s v="Ranjit Rai"/>
    <x v="23"/>
    <m/>
    <x v="1"/>
    <m/>
    <m/>
    <m/>
    <m/>
    <m/>
    <m/>
    <m/>
    <m/>
    <m/>
    <m/>
    <m/>
    <m/>
    <m/>
    <m/>
    <m/>
    <m/>
    <m/>
    <m/>
    <m/>
    <m/>
    <m/>
    <m/>
    <m/>
    <m/>
    <m/>
    <m/>
    <m/>
    <m/>
    <m/>
  </r>
  <r>
    <s v="Sustenance"/>
    <x v="1"/>
    <m/>
    <s v="Windows 22H2 "/>
    <s v="PCRCS"/>
    <m/>
    <x v="0"/>
    <s v="Java"/>
    <s v="MDRG-RR"/>
    <s v="James Radtke"/>
    <s v="Christine Moretti"/>
    <x v="19"/>
    <s v="Ranjit Rai"/>
    <x v="18"/>
    <m/>
    <x v="0"/>
    <n v="45"/>
    <m/>
    <m/>
    <m/>
    <m/>
    <m/>
    <m/>
    <m/>
    <m/>
    <m/>
    <m/>
    <m/>
    <m/>
    <m/>
    <m/>
    <m/>
    <m/>
    <m/>
    <m/>
    <m/>
    <n v="45"/>
    <m/>
    <m/>
    <m/>
    <m/>
    <m/>
    <m/>
    <m/>
    <m/>
  </r>
  <r>
    <s v="Sustenance"/>
    <x v="11"/>
    <n v="5"/>
    <s v="Offshore-Onshore meeting related to projects, queries etc"/>
    <s v="iCBT"/>
    <m/>
    <x v="0"/>
    <s v="Java"/>
    <s v="MDRG-RR"/>
    <s v="James Radtke"/>
    <s v="Christine Moretti"/>
    <x v="19"/>
    <s v="Ranjit Rai"/>
    <x v="0"/>
    <m/>
    <x v="0"/>
    <m/>
    <m/>
    <m/>
    <m/>
    <m/>
    <m/>
    <m/>
    <m/>
    <m/>
    <m/>
    <m/>
    <m/>
    <m/>
    <m/>
    <m/>
    <m/>
    <m/>
    <m/>
    <m/>
    <m/>
    <n v="50"/>
    <n v="50"/>
    <n v="50"/>
    <n v="50"/>
    <n v="50"/>
    <n v="50"/>
    <n v="50"/>
    <n v="50"/>
    <n v="50"/>
  </r>
  <r>
    <s v="Sustenance"/>
    <x v="11"/>
    <n v="4"/>
    <s v="Offshore-Onshore meeting related to projects, queries etc"/>
    <s v="ABPS"/>
    <m/>
    <x v="0"/>
    <s v="Proc C, React JS"/>
    <s v="MDRG-RR"/>
    <s v="James Koernig"/>
    <s v="Christine Moretti"/>
    <x v="19"/>
    <s v="Ranjit Rai"/>
    <x v="0"/>
    <m/>
    <x v="0"/>
    <m/>
    <m/>
    <m/>
    <m/>
    <m/>
    <m/>
    <m/>
    <m/>
    <m/>
    <m/>
    <m/>
    <m/>
    <m/>
    <m/>
    <m/>
    <m/>
    <m/>
    <m/>
    <m/>
    <m/>
    <n v="40"/>
    <n v="40"/>
    <n v="40"/>
    <n v="40"/>
    <n v="40"/>
    <n v="40"/>
    <n v="40"/>
    <n v="40"/>
    <n v="40"/>
  </r>
  <r>
    <s v="Sustenance"/>
    <x v="11"/>
    <n v="6"/>
    <s v="Offshore-Onshore meeting related to projects, queries etc"/>
    <s v="DASHBOARD"/>
    <m/>
    <x v="0"/>
    <s v="Java"/>
    <s v="MDRG-RR"/>
    <s v="James Radtke"/>
    <s v="Christine Moretti"/>
    <x v="19"/>
    <s v="Ranjit Rai"/>
    <x v="0"/>
    <m/>
    <x v="0"/>
    <m/>
    <m/>
    <m/>
    <m/>
    <m/>
    <m/>
    <m/>
    <m/>
    <m/>
    <m/>
    <m/>
    <m/>
    <m/>
    <m/>
    <m/>
    <m/>
    <m/>
    <m/>
    <m/>
    <m/>
    <n v="40"/>
    <n v="40"/>
    <n v="40"/>
    <n v="40"/>
    <n v="40"/>
    <n v="40"/>
    <n v="40"/>
    <n v="40"/>
    <n v="40"/>
  </r>
  <r>
    <s v="Sustenance"/>
    <x v="8"/>
    <m/>
    <s v="VIT Remediatoin - 3 vul need to be fix"/>
    <s v="ELH"/>
    <m/>
    <x v="0"/>
    <s v="Java"/>
    <s v="MDRG-RR"/>
    <s v="James Radtke"/>
    <s v="Christine Moretti"/>
    <x v="19"/>
    <s v="Ranjit Rai"/>
    <x v="14"/>
    <m/>
    <x v="0"/>
    <n v="350"/>
    <m/>
    <m/>
    <m/>
    <m/>
    <m/>
    <m/>
    <m/>
    <m/>
    <m/>
    <m/>
    <m/>
    <m/>
    <m/>
    <m/>
    <m/>
    <m/>
    <m/>
    <m/>
    <n v="100"/>
    <n v="100"/>
    <n v="150"/>
    <m/>
    <m/>
    <m/>
    <m/>
    <m/>
    <m/>
    <m/>
  </r>
  <r>
    <s v="Enhancement"/>
    <x v="0"/>
    <m/>
    <s v="Teradata Move to Snowflake - Interface with ELH"/>
    <s v="ELH"/>
    <m/>
    <x v="0"/>
    <s v="Java"/>
    <s v="MDRG-RR"/>
    <s v="James Radtke"/>
    <s v="Christine Moretti"/>
    <x v="19"/>
    <s v="Ranjit Rai"/>
    <x v="8"/>
    <m/>
    <x v="1"/>
    <n v="1060"/>
    <m/>
    <m/>
    <m/>
    <m/>
    <m/>
    <m/>
    <m/>
    <m/>
    <m/>
    <m/>
    <m/>
    <m/>
    <m/>
    <m/>
    <m/>
    <m/>
    <m/>
    <m/>
    <m/>
    <m/>
    <m/>
    <m/>
    <m/>
    <m/>
    <m/>
    <m/>
    <m/>
    <m/>
  </r>
  <r>
    <s v="Enhancement"/>
    <x v="0"/>
    <m/>
    <s v="ALPS &amp; Auto Letters retirement"/>
    <s v="ELH"/>
    <m/>
    <x v="0"/>
    <s v="Java"/>
    <s v="MDRG-RR"/>
    <s v="James Radtke"/>
    <s v="Christine Moretti"/>
    <x v="19"/>
    <s v="Ranjit Rai"/>
    <x v="8"/>
    <m/>
    <x v="1"/>
    <m/>
    <m/>
    <m/>
    <m/>
    <m/>
    <m/>
    <m/>
    <m/>
    <m/>
    <m/>
    <m/>
    <m/>
    <m/>
    <m/>
    <m/>
    <m/>
    <m/>
    <m/>
    <m/>
    <m/>
    <m/>
    <m/>
    <m/>
    <m/>
    <m/>
    <m/>
    <m/>
    <m/>
    <m/>
  </r>
  <r>
    <s v="Enhancement"/>
    <x v="0"/>
    <m/>
    <s v="Oracle to Postgre sql migration"/>
    <s v="ELH"/>
    <m/>
    <x v="0"/>
    <s v="Java"/>
    <s v="MDRG-RR"/>
    <s v="James Radtke"/>
    <s v="Christine Moretti"/>
    <x v="19"/>
    <s v="Ranjit Rai"/>
    <x v="8"/>
    <m/>
    <x v="1"/>
    <n v="2763"/>
    <m/>
    <m/>
    <m/>
    <m/>
    <m/>
    <m/>
    <m/>
    <m/>
    <m/>
    <m/>
    <m/>
    <m/>
    <m/>
    <m/>
    <m/>
    <m/>
    <m/>
    <m/>
    <m/>
    <m/>
    <m/>
    <m/>
    <m/>
    <m/>
    <m/>
    <m/>
    <m/>
    <m/>
  </r>
  <r>
    <s v="Sustenance"/>
    <x v="3"/>
    <m/>
    <s v="ALSA Heartbeat "/>
    <s v="ELH"/>
    <m/>
    <x v="0"/>
    <s v="Java"/>
    <s v="MDRG-RR"/>
    <s v="James Radtke"/>
    <s v="Christine Moretti"/>
    <x v="19"/>
    <s v="Ranjit Rai"/>
    <x v="14"/>
    <m/>
    <x v="0"/>
    <n v="190"/>
    <m/>
    <m/>
    <m/>
    <m/>
    <m/>
    <m/>
    <m/>
    <m/>
    <m/>
    <m/>
    <m/>
    <m/>
    <m/>
    <m/>
    <m/>
    <m/>
    <m/>
    <m/>
    <m/>
    <n v="100"/>
    <n v="100"/>
    <n v="90"/>
    <m/>
    <m/>
    <m/>
    <m/>
    <m/>
    <m/>
  </r>
  <r>
    <s v="Enhancement"/>
    <x v="0"/>
    <m/>
    <s v="CPNIDM migration - CPNIDM moving to azure from onprem- SFTP"/>
    <s v="ELH"/>
    <m/>
    <x v="0"/>
    <s v="Java"/>
    <s v="MDRG-RR"/>
    <s v="James Radtke"/>
    <s v="Christine Moretti"/>
    <x v="19"/>
    <s v="Ranjit Rai"/>
    <x v="22"/>
    <m/>
    <x v="0"/>
    <n v="60"/>
    <m/>
    <m/>
    <m/>
    <m/>
    <m/>
    <m/>
    <m/>
    <m/>
    <m/>
    <m/>
    <m/>
    <m/>
    <m/>
    <m/>
    <m/>
    <m/>
    <m/>
    <m/>
    <m/>
    <m/>
    <m/>
    <m/>
    <m/>
    <m/>
    <m/>
    <m/>
    <m/>
    <m/>
  </r>
  <r>
    <s v="Sustenance"/>
    <x v="3"/>
    <m/>
    <s v="Windows  22H2 Testing GUI"/>
    <s v="EBMIS"/>
    <m/>
    <x v="0"/>
    <s v="Java"/>
    <s v="MDRG-RR"/>
    <s v="James Radtke"/>
    <s v="Christine Moretti"/>
    <x v="19"/>
    <s v="Ranjit Rai"/>
    <x v="18"/>
    <m/>
    <x v="0"/>
    <n v="70"/>
    <m/>
    <m/>
    <m/>
    <m/>
    <m/>
    <m/>
    <m/>
    <m/>
    <m/>
    <m/>
    <m/>
    <m/>
    <m/>
    <m/>
    <m/>
    <m/>
    <m/>
    <m/>
    <m/>
    <n v="20"/>
    <n v="20"/>
    <n v="35"/>
    <m/>
    <m/>
    <m/>
    <m/>
    <m/>
    <m/>
  </r>
  <r>
    <s v="Sustenance"/>
    <x v="1"/>
    <m/>
    <s v="WildFly upgrade"/>
    <s v="DSCAT"/>
    <m/>
    <x v="0"/>
    <s v="Java"/>
    <s v="MDRG-RR"/>
    <s v="James Koernig"/>
    <s v="Christine Moretti"/>
    <x v="19"/>
    <s v="Ranjit Rai"/>
    <x v="18"/>
    <m/>
    <x v="0"/>
    <n v="85"/>
    <m/>
    <m/>
    <m/>
    <m/>
    <m/>
    <m/>
    <m/>
    <m/>
    <m/>
    <m/>
    <m/>
    <m/>
    <m/>
    <m/>
    <m/>
    <m/>
    <m/>
    <m/>
    <m/>
    <n v="20"/>
    <n v="20"/>
    <n v="45"/>
    <m/>
    <m/>
    <m/>
    <m/>
    <m/>
    <m/>
  </r>
  <r>
    <s v="Enhancement"/>
    <x v="0"/>
    <m/>
    <s v="Active -Active DR Environment"/>
    <s v="DSCAT"/>
    <m/>
    <x v="0"/>
    <s v="Java"/>
    <s v="MDRG-RR"/>
    <s v="James Koernig"/>
    <s v="Christine Moretti"/>
    <x v="19"/>
    <s v="Ranjit Rai"/>
    <x v="8"/>
    <m/>
    <x v="1"/>
    <n v="460"/>
    <m/>
    <m/>
    <m/>
    <m/>
    <m/>
    <m/>
    <m/>
    <m/>
    <m/>
    <m/>
    <m/>
    <m/>
    <m/>
    <m/>
    <m/>
    <m/>
    <m/>
    <m/>
    <m/>
    <m/>
    <m/>
    <m/>
    <m/>
    <m/>
    <m/>
    <m/>
    <m/>
    <m/>
  </r>
  <r>
    <s v="Enhancement"/>
    <x v="0"/>
    <m/>
    <s v="Active -Passive DR Environment"/>
    <s v="DSCAT"/>
    <m/>
    <x v="0"/>
    <s v="Java"/>
    <s v="MDRG-RR"/>
    <s v="James Koernig"/>
    <s v="Christine Moretti"/>
    <x v="19"/>
    <s v="Ranjit Rai"/>
    <x v="8"/>
    <m/>
    <x v="1"/>
    <n v="250"/>
    <m/>
    <m/>
    <m/>
    <m/>
    <m/>
    <m/>
    <m/>
    <m/>
    <m/>
    <m/>
    <m/>
    <m/>
    <m/>
    <m/>
    <m/>
    <m/>
    <m/>
    <m/>
    <m/>
    <m/>
    <m/>
    <m/>
    <m/>
    <m/>
    <m/>
    <m/>
    <m/>
    <m/>
  </r>
  <r>
    <s v="Enhancement"/>
    <x v="0"/>
    <m/>
    <s v="Collection Hierarchy  - to dd new collection hierarchy for the users"/>
    <s v="CCTP-ACT"/>
    <m/>
    <x v="0"/>
    <s v="Java"/>
    <s v="MDRG-RR"/>
    <s v="James Koernig"/>
    <s v="Christine Moretti"/>
    <x v="19"/>
    <s v="Ranjit Rai"/>
    <x v="8"/>
    <m/>
    <x v="1"/>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Do not enter, will be populated based on other column(s)"/>
    <x v="14"/>
    <m/>
    <m/>
    <m/>
    <m/>
    <x v="2"/>
    <s v="Do not enter, will be populated based on other column(s)"/>
    <s v="Do not enter, will be populated based on other column(s)"/>
    <m/>
    <s v="Do not enter, will be populated based on other column(s)"/>
    <x v="19"/>
    <s v="Ranjit Rai"/>
    <x v="22"/>
    <m/>
    <x v="2"/>
    <m/>
    <m/>
    <m/>
    <m/>
    <m/>
    <m/>
    <m/>
    <m/>
    <m/>
    <m/>
    <m/>
    <m/>
    <m/>
    <m/>
    <m/>
    <m/>
    <m/>
    <m/>
    <m/>
    <m/>
    <m/>
    <m/>
    <m/>
    <m/>
    <m/>
    <m/>
    <m/>
    <m/>
    <m/>
  </r>
  <r>
    <s v="Enhancement"/>
    <x v="0"/>
    <m/>
    <s v="Citrix to Vmware Horizon Migration (test Only)"/>
    <s v="DASHBOARD"/>
    <m/>
    <x v="0"/>
    <s v="Java"/>
    <s v="MDRG-RR"/>
    <s v="James Radtke"/>
    <s v="Christine Moretti"/>
    <x v="19"/>
    <s v="Ranjit Rai"/>
    <x v="8"/>
    <m/>
    <x v="1"/>
    <n v="100"/>
    <m/>
    <m/>
    <m/>
    <m/>
    <m/>
    <m/>
    <m/>
    <m/>
    <m/>
    <m/>
    <m/>
    <m/>
    <m/>
    <m/>
    <m/>
    <m/>
    <m/>
    <m/>
    <m/>
    <m/>
    <m/>
    <m/>
    <m/>
    <m/>
    <m/>
    <m/>
    <m/>
    <m/>
  </r>
  <r>
    <s v="Enhancement"/>
    <x v="0"/>
    <m/>
    <s v="Citrix to Vmware Horizon Migration (test Only)"/>
    <s v="ATTEaseLauncher"/>
    <m/>
    <x v="0"/>
    <s v="C, C++"/>
    <s v="MDRG-RR"/>
    <s v="James Radtke"/>
    <s v="Christine Moretti"/>
    <x v="19"/>
    <s v="Ranjit Rai"/>
    <x v="8"/>
    <m/>
    <x v="1"/>
    <n v="100"/>
    <m/>
    <m/>
    <m/>
    <m/>
    <m/>
    <m/>
    <m/>
    <m/>
    <m/>
    <m/>
    <m/>
    <m/>
    <m/>
    <m/>
    <m/>
    <m/>
    <m/>
    <m/>
    <m/>
    <m/>
    <m/>
    <m/>
    <m/>
    <m/>
    <m/>
    <m/>
    <m/>
    <m/>
  </r>
  <r>
    <s v="Enhancement"/>
    <x v="0"/>
    <m/>
    <s v="Suite Citrix MQ Win Serv Upgrade - EASE-Suite"/>
    <s v="ATTEaseLauncher"/>
    <m/>
    <x v="0"/>
    <s v="C, C++"/>
    <s v="MDRG-RR"/>
    <s v="James Radtke"/>
    <s v="Christine Moretti"/>
    <x v="19"/>
    <s v="Ranjit Rai"/>
    <x v="20"/>
    <m/>
    <x v="0"/>
    <n v="75"/>
    <m/>
    <m/>
    <m/>
    <m/>
    <m/>
    <m/>
    <m/>
    <m/>
    <m/>
    <m/>
    <m/>
    <m/>
    <m/>
    <m/>
    <m/>
    <m/>
    <m/>
    <m/>
    <m/>
    <m/>
    <m/>
    <m/>
    <n v="75"/>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5">
  <r>
    <x v="0"/>
    <x v="0"/>
    <m/>
    <s v="Dummy entry to reflect Enhancement in Summary"/>
    <s v="GRP-Usage-UPS"/>
    <m/>
    <x v="0"/>
    <s v="Java"/>
    <s v="Usage-UPS"/>
    <s v="Greg Painter"/>
    <s v="Muawiah Qaimari"/>
    <s v="Kushagra Mathur"/>
    <x v="0"/>
    <x v="0"/>
    <s v="Ongoing"/>
    <x v="0"/>
    <n v="0"/>
    <m/>
    <m/>
    <m/>
    <m/>
    <m/>
    <m/>
    <m/>
    <m/>
    <m/>
    <n v="5"/>
    <m/>
    <m/>
    <m/>
    <n v="25"/>
    <m/>
    <m/>
    <n v="0"/>
    <n v="0"/>
    <n v="0"/>
    <n v="0"/>
    <n v="0"/>
    <n v="0"/>
    <m/>
    <m/>
    <m/>
    <m/>
    <m/>
    <m/>
    <m/>
    <m/>
    <m/>
    <m/>
    <m/>
    <m/>
  </r>
  <r>
    <x v="1"/>
    <x v="1"/>
    <m/>
    <s v="CRIS STUDIES SYNCSORT and IEBGENER upgrade"/>
    <s v="CRIS-STUDIES"/>
    <m/>
    <x v="1"/>
    <s v="Cobol, DB2"/>
    <s v="SE-BILLING-USAGE"/>
    <s v="Greg Painter"/>
    <s v="Muawiah Qaimari"/>
    <s v="Rudradeep Mandal"/>
    <x v="1"/>
    <x v="1"/>
    <s v="Dec-22"/>
    <x v="0"/>
    <n v="30"/>
    <m/>
    <m/>
    <m/>
    <m/>
    <m/>
    <m/>
    <m/>
    <m/>
    <m/>
    <n v="5"/>
    <m/>
    <m/>
    <m/>
    <n v="25"/>
    <m/>
    <m/>
    <m/>
    <m/>
    <m/>
    <m/>
    <m/>
    <m/>
    <m/>
    <m/>
    <m/>
    <m/>
    <m/>
    <m/>
    <m/>
    <m/>
    <m/>
    <m/>
    <m/>
    <m/>
  </r>
  <r>
    <x v="1"/>
    <x v="2"/>
    <m/>
    <s v="TL-Mgnmt’- Kushagra"/>
    <s v="GRP-Usage-UPS"/>
    <m/>
    <x v="0"/>
    <s v="Java"/>
    <s v="Usage-UPS"/>
    <s v="Greg Painter"/>
    <s v="Muawiah Qaimari"/>
    <s v="Kushagra Mathur"/>
    <x v="0"/>
    <x v="0"/>
    <s v="Ongoing"/>
    <x v="0"/>
    <m/>
    <m/>
    <m/>
    <m/>
    <m/>
    <m/>
    <m/>
    <m/>
    <m/>
    <m/>
    <m/>
    <n v="86"/>
    <n v="86"/>
    <n v="86"/>
    <n v="86"/>
    <n v="86"/>
    <n v="86"/>
    <n v="86"/>
    <n v="86"/>
    <n v="86"/>
    <n v="86"/>
    <n v="86"/>
    <n v="86"/>
    <n v="86"/>
    <n v="86"/>
    <n v="86"/>
    <n v="86"/>
    <m/>
    <m/>
    <m/>
    <m/>
    <m/>
    <m/>
    <m/>
    <m/>
  </r>
  <r>
    <x v="0"/>
    <x v="0"/>
    <m/>
    <s v="PID 411900 -  Zprotect"/>
    <s v="BOSS-PAC"/>
    <m/>
    <x v="1"/>
    <s v="PL1, IMS-DB, IMS-DC"/>
    <s v="BOSS-PAC"/>
    <s v="James Radtke"/>
    <s v="Christine Moretti"/>
    <s v="Kushagra Mathur"/>
    <x v="0"/>
    <x v="2"/>
    <s v="Feb-23"/>
    <x v="0"/>
    <n v="540"/>
    <m/>
    <m/>
    <m/>
    <m/>
    <m/>
    <m/>
    <m/>
    <m/>
    <m/>
    <m/>
    <m/>
    <n v="120"/>
    <n v="100"/>
    <n v="100"/>
    <n v="50"/>
    <n v="100"/>
    <n v="40"/>
    <n v="30"/>
    <m/>
    <m/>
    <m/>
    <m/>
    <m/>
    <m/>
    <m/>
    <m/>
    <m/>
    <m/>
    <m/>
    <m/>
    <m/>
    <m/>
    <m/>
    <m/>
  </r>
  <r>
    <x v="0"/>
    <x v="0"/>
    <m/>
    <s v="PMT 505734 CLOUD Dashboard(Test Support)"/>
    <s v="BOSS-PAC"/>
    <m/>
    <x v="1"/>
    <s v="PL1, IMS-DB, IMS-DC"/>
    <s v="BOSS-PAC"/>
    <s v="James Radtke"/>
    <s v="Christine Moretti"/>
    <s v="Kushagra Mathur"/>
    <x v="0"/>
    <x v="3"/>
    <s v="On hold"/>
    <x v="1"/>
    <n v="25"/>
    <m/>
    <m/>
    <m/>
    <m/>
    <m/>
    <m/>
    <m/>
    <m/>
    <m/>
    <m/>
    <m/>
    <m/>
    <m/>
    <m/>
    <m/>
    <m/>
    <m/>
    <m/>
    <m/>
    <m/>
    <m/>
    <m/>
    <m/>
    <m/>
    <m/>
    <m/>
    <m/>
    <m/>
    <m/>
    <m/>
    <m/>
    <m/>
    <m/>
    <m/>
  </r>
  <r>
    <x v="0"/>
    <x v="0"/>
    <m/>
    <s v="PMT 503168 eCPNI Move to Cloud(Test Support)"/>
    <s v="BOSS-PAC"/>
    <m/>
    <x v="1"/>
    <s v="PL1, IMS-DB, IMS-DC"/>
    <s v="BOSS-PAC"/>
    <s v="James Radtke"/>
    <s v="Christine Moretti"/>
    <s v="Kushagra Mathur"/>
    <x v="0"/>
    <x v="3"/>
    <s v="On hold"/>
    <x v="1"/>
    <n v="25"/>
    <m/>
    <m/>
    <m/>
    <m/>
    <m/>
    <m/>
    <m/>
    <m/>
    <m/>
    <m/>
    <m/>
    <m/>
    <m/>
    <m/>
    <m/>
    <m/>
    <m/>
    <m/>
    <m/>
    <m/>
    <m/>
    <m/>
    <m/>
    <m/>
    <m/>
    <m/>
    <m/>
    <m/>
    <m/>
    <m/>
    <m/>
    <m/>
    <m/>
    <m/>
  </r>
  <r>
    <x v="0"/>
    <x v="0"/>
    <m/>
    <s v="PMT 504548 EOSL Finish CAPM Migration(Test Support)"/>
    <s v="BOSS-PAC"/>
    <m/>
    <x v="1"/>
    <s v="PL1, IMS-DB, IMS-DC"/>
    <s v="BOSS-PAC"/>
    <s v="James Radtke"/>
    <s v="Christine Moretti"/>
    <s v="Kushagra Mathur"/>
    <x v="0"/>
    <x v="3"/>
    <s v="On hold"/>
    <x v="1"/>
    <n v="60"/>
    <m/>
    <m/>
    <m/>
    <m/>
    <m/>
    <m/>
    <m/>
    <m/>
    <m/>
    <m/>
    <m/>
    <m/>
    <m/>
    <m/>
    <m/>
    <m/>
    <m/>
    <m/>
    <m/>
    <m/>
    <m/>
    <m/>
    <m/>
    <m/>
    <m/>
    <m/>
    <m/>
    <m/>
    <m/>
    <m/>
    <m/>
    <m/>
    <m/>
    <m/>
  </r>
  <r>
    <x v="0"/>
    <x v="0"/>
    <m/>
    <s v="Billing Saas Globys (EBAT Changes)"/>
    <s v="BOSS-PAC"/>
    <m/>
    <x v="1"/>
    <s v="PL1, IMS-DB, IMS-DC"/>
    <s v="BOSS-PAC"/>
    <s v="James Radtke"/>
    <s v="Christine Moretti"/>
    <s v="Kushagra Mathur"/>
    <x v="0"/>
    <x v="3"/>
    <s v="On hold"/>
    <x v="1"/>
    <n v="60"/>
    <m/>
    <m/>
    <m/>
    <m/>
    <m/>
    <m/>
    <m/>
    <m/>
    <m/>
    <m/>
    <m/>
    <m/>
    <m/>
    <m/>
    <m/>
    <m/>
    <m/>
    <m/>
    <m/>
    <m/>
    <m/>
    <m/>
    <m/>
    <m/>
    <m/>
    <m/>
    <m/>
    <m/>
    <m/>
    <m/>
    <m/>
    <m/>
    <m/>
    <m/>
  </r>
  <r>
    <x v="0"/>
    <x v="0"/>
    <m/>
    <s v="BDS Moderanization "/>
    <s v="BOSS-PAC"/>
    <m/>
    <x v="1"/>
    <s v="PL1, IMS-DB, IMS-DC"/>
    <s v="BOSS-PAC"/>
    <s v="James Radtke"/>
    <s v="Christine Moretti"/>
    <s v="Kushagra Mathur"/>
    <x v="0"/>
    <x v="4"/>
    <s v="Jul-22"/>
    <x v="0"/>
    <n v="150"/>
    <m/>
    <m/>
    <m/>
    <m/>
    <m/>
    <m/>
    <m/>
    <m/>
    <m/>
    <m/>
    <n v="30"/>
    <m/>
    <m/>
    <m/>
    <m/>
    <m/>
    <m/>
    <m/>
    <m/>
    <m/>
    <m/>
    <m/>
    <m/>
    <m/>
    <m/>
    <m/>
    <m/>
    <m/>
    <m/>
    <m/>
    <m/>
    <m/>
    <m/>
    <m/>
  </r>
  <r>
    <x v="0"/>
    <x v="0"/>
    <m/>
    <s v="PMT 506033 Add CAC to UUT in Telco West Biller"/>
    <s v="BOSS-PAC"/>
    <m/>
    <x v="1"/>
    <s v="PL1, IMS-DB, IMS-DC"/>
    <s v="BOSS-PAC"/>
    <s v="James Radtke"/>
    <s v="Christine Moretti"/>
    <s v="Kushagra Mathur"/>
    <x v="0"/>
    <x v="5"/>
    <s v="Nov-22"/>
    <x v="0"/>
    <n v="200"/>
    <m/>
    <m/>
    <m/>
    <m/>
    <m/>
    <m/>
    <m/>
    <m/>
    <m/>
    <m/>
    <n v="50"/>
    <n v="70"/>
    <n v="40"/>
    <n v="30"/>
    <n v="10"/>
    <m/>
    <m/>
    <m/>
    <m/>
    <m/>
    <m/>
    <m/>
    <m/>
    <m/>
    <m/>
    <m/>
    <m/>
    <m/>
    <m/>
    <m/>
    <m/>
    <m/>
    <m/>
    <m/>
  </r>
  <r>
    <x v="1"/>
    <x v="1"/>
    <m/>
    <s v="SYNCSORT/IEBGENER – Test Only Testing in test region)"/>
    <s v="BOSS-PAC"/>
    <m/>
    <x v="1"/>
    <s v="PL1, IMS-DB, IMS-DC"/>
    <s v="BOSS-PAC"/>
    <s v="James Radtke"/>
    <s v="Christine Moretti"/>
    <s v="Kushagra Mathur"/>
    <x v="0"/>
    <x v="4"/>
    <s v="Jul-22"/>
    <x v="0"/>
    <n v="40"/>
    <m/>
    <m/>
    <m/>
    <m/>
    <m/>
    <m/>
    <m/>
    <m/>
    <m/>
    <m/>
    <n v="40"/>
    <m/>
    <m/>
    <m/>
    <m/>
    <m/>
    <m/>
    <m/>
    <m/>
    <m/>
    <m/>
    <m/>
    <m/>
    <m/>
    <m/>
    <m/>
    <m/>
    <m/>
    <m/>
    <m/>
    <m/>
    <m/>
    <m/>
    <m/>
  </r>
  <r>
    <x v="1"/>
    <x v="1"/>
    <m/>
    <s v="1976737 – BIMX/BIS - Test Support"/>
    <s v="BOSS-PAC"/>
    <m/>
    <x v="1"/>
    <s v="PL1, IMS-DB, IMS-DC"/>
    <s v="BOSS-PAC"/>
    <s v="James Radtke"/>
    <s v="Christine Moretti"/>
    <s v="Kushagra Mathur"/>
    <x v="0"/>
    <x v="6"/>
    <s v="Sep-22"/>
    <x v="0"/>
    <n v="100"/>
    <m/>
    <m/>
    <m/>
    <m/>
    <m/>
    <m/>
    <m/>
    <m/>
    <m/>
    <m/>
    <m/>
    <n v="20"/>
    <n v="80"/>
    <m/>
    <m/>
    <m/>
    <m/>
    <m/>
    <m/>
    <m/>
    <m/>
    <m/>
    <m/>
    <m/>
    <m/>
    <m/>
    <m/>
    <m/>
    <m/>
    <m/>
    <m/>
    <m/>
    <m/>
    <m/>
  </r>
  <r>
    <x v="1"/>
    <x v="1"/>
    <m/>
    <s v="1976738 – BIM/BIS - Test Support"/>
    <s v="BOSS-PAC"/>
    <m/>
    <x v="1"/>
    <s v="PL1, IMS-DB, IMS-DC"/>
    <s v="BOSS-PAC"/>
    <s v="James Radtke"/>
    <s v="Christine Moretti"/>
    <s v="Kushagra Mathur"/>
    <x v="0"/>
    <x v="6"/>
    <s v="Sep-22"/>
    <x v="0"/>
    <n v="100"/>
    <m/>
    <m/>
    <m/>
    <m/>
    <m/>
    <m/>
    <m/>
    <m/>
    <m/>
    <m/>
    <m/>
    <n v="20"/>
    <n v="80"/>
    <m/>
    <m/>
    <m/>
    <m/>
    <m/>
    <m/>
    <m/>
    <m/>
    <m/>
    <m/>
    <m/>
    <m/>
    <m/>
    <m/>
    <m/>
    <m/>
    <m/>
    <m/>
    <m/>
    <m/>
    <m/>
  </r>
  <r>
    <x v="1"/>
    <x v="3"/>
    <m/>
    <s v="Mech-ID Password Change Activity In Test &amp; Prod"/>
    <s v="BOSS-PAC"/>
    <m/>
    <x v="1"/>
    <s v="PL1, IMS-DB, IMS-DC"/>
    <s v="BOSS-PAC"/>
    <s v="James Radtke"/>
    <s v="Christine Moretti"/>
    <s v="Kushagra Mathur"/>
    <x v="0"/>
    <x v="4"/>
    <s v="Jul-22"/>
    <x v="0"/>
    <n v="80"/>
    <m/>
    <m/>
    <m/>
    <m/>
    <m/>
    <m/>
    <m/>
    <m/>
    <m/>
    <m/>
    <n v="80"/>
    <m/>
    <m/>
    <m/>
    <m/>
    <m/>
    <m/>
    <m/>
    <m/>
    <m/>
    <m/>
    <m/>
    <m/>
    <m/>
    <m/>
    <m/>
    <m/>
    <m/>
    <m/>
    <m/>
    <m/>
    <m/>
    <m/>
    <m/>
  </r>
  <r>
    <x v="1"/>
    <x v="3"/>
    <m/>
    <s v="CAC Live Defect"/>
    <s v="BOSS-PAC"/>
    <m/>
    <x v="1"/>
    <s v="PL1, IMS-DB, IMS-DC"/>
    <s v="BOSS-PAC"/>
    <s v="James Radtke"/>
    <s v="Christine Moretti"/>
    <s v="Kushagra Mathur"/>
    <x v="0"/>
    <x v="5"/>
    <s v="Nov-22"/>
    <x v="0"/>
    <n v="200"/>
    <m/>
    <m/>
    <m/>
    <m/>
    <m/>
    <m/>
    <m/>
    <m/>
    <m/>
    <m/>
    <n v="20"/>
    <n v="100"/>
    <n v="50"/>
    <n v="20"/>
    <n v="10"/>
    <m/>
    <m/>
    <m/>
    <m/>
    <m/>
    <m/>
    <m/>
    <m/>
    <m/>
    <m/>
    <m/>
    <m/>
    <m/>
    <m/>
    <m/>
    <m/>
    <m/>
    <m/>
    <m/>
  </r>
  <r>
    <x v="1"/>
    <x v="4"/>
    <m/>
    <s v="RD305/307-NPA/NXX/1610 - On the average we receive 40 to 50 RD's per month."/>
    <s v="BOSS-PAC"/>
    <m/>
    <x v="1"/>
    <s v="PL1, IMS-DB, IMS-DC"/>
    <s v="BOSS-PAC"/>
    <s v="James Radtke"/>
    <s v="Christine Moretti"/>
    <s v="Kushagra Mathur"/>
    <x v="0"/>
    <x v="0"/>
    <s v="Ongoing"/>
    <x v="0"/>
    <n v="80"/>
    <m/>
    <m/>
    <m/>
    <m/>
    <m/>
    <m/>
    <m/>
    <m/>
    <m/>
    <m/>
    <n v="80"/>
    <n v="80"/>
    <n v="80"/>
    <n v="80"/>
    <n v="80"/>
    <n v="80"/>
    <n v="60"/>
    <n v="60"/>
    <n v="80"/>
    <n v="80"/>
    <n v="80"/>
    <n v="80"/>
    <n v="80"/>
    <n v="80"/>
    <n v="80"/>
    <n v="80"/>
    <n v="80"/>
    <n v="70"/>
    <m/>
    <m/>
    <m/>
    <m/>
    <m/>
    <m/>
  </r>
  <r>
    <x v="1"/>
    <x v="5"/>
    <m/>
    <s v="Error fix and production Cycle Release : In Daily bills cycle some bills are errored out due to pre-validation in boss sysem. In-order to process them manual intervention is needed to rectify the error and load the bills into boss system._x000a_Job Abends and production support, Change requests , System Health Check and system documentation."/>
    <s v="BOSS-PAC"/>
    <m/>
    <x v="1"/>
    <s v="PL1, IMS-DB, IMS-DC"/>
    <s v="BOSS-PAC"/>
    <s v="James Radtke"/>
    <s v="Christine Moretti"/>
    <s v="Kushagra Mathur"/>
    <x v="0"/>
    <x v="0"/>
    <s v="Ongoing"/>
    <x v="0"/>
    <n v="110"/>
    <m/>
    <m/>
    <m/>
    <m/>
    <m/>
    <m/>
    <m/>
    <m/>
    <m/>
    <m/>
    <n v="60"/>
    <n v="60"/>
    <n v="60"/>
    <n v="90"/>
    <n v="86"/>
    <n v="86"/>
    <n v="110"/>
    <n v="100"/>
    <n v="90"/>
    <n v="90"/>
    <n v="90"/>
    <n v="90"/>
    <n v="90"/>
    <n v="80"/>
    <n v="80"/>
    <n v="80"/>
    <n v="70"/>
    <n v="70"/>
    <m/>
    <m/>
    <m/>
    <m/>
    <m/>
    <m/>
  </r>
  <r>
    <x v="1"/>
    <x v="3"/>
    <m/>
    <s v="Monthly &amp; quarterly reporting activities - User count, SPI report, Monthly Matrix (Production components stats, Transaction stats, Preprocessor stats, Boss Availability )"/>
    <s v="BOSS-PAC"/>
    <m/>
    <x v="1"/>
    <s v="PL1, IMS-DB, IMS-DC"/>
    <s v="BOSS-PAC"/>
    <s v="James Radtke"/>
    <s v="Christine Moretti"/>
    <s v="Kushagra Mathur"/>
    <x v="0"/>
    <x v="0"/>
    <s v="Ongoing"/>
    <x v="0"/>
    <m/>
    <m/>
    <m/>
    <m/>
    <m/>
    <m/>
    <m/>
    <m/>
    <m/>
    <m/>
    <m/>
    <n v="110"/>
    <n v="110"/>
    <n v="110"/>
    <n v="110"/>
    <n v="80"/>
    <n v="95"/>
    <n v="30"/>
    <n v="30"/>
    <n v="30"/>
    <n v="30"/>
    <n v="30"/>
    <n v="30"/>
    <n v="30"/>
    <n v="25"/>
    <n v="25"/>
    <n v="25"/>
    <n v="25"/>
    <n v="25"/>
    <m/>
    <m/>
    <m/>
    <m/>
    <m/>
    <m/>
  </r>
  <r>
    <x v="1"/>
    <x v="6"/>
    <m/>
    <s v="User Queries .These requests require analysis of online programs and issues related to specific to functionality of BTN, and Adjustment Issues and  bill/CSR,/Notes/payments queries, USH requests, interfacing queries, code analysis for estimation.  "/>
    <s v="BOSS-PAC"/>
    <m/>
    <x v="1"/>
    <s v="PL1, IMS-DB, IMS-DC"/>
    <s v="BOSS-PAC"/>
    <s v="James Radtke"/>
    <s v="Christine Moretti"/>
    <s v="Kushagra Mathur"/>
    <x v="0"/>
    <x v="0"/>
    <s v="Ongoing"/>
    <x v="0"/>
    <n v="90"/>
    <m/>
    <m/>
    <m/>
    <m/>
    <m/>
    <m/>
    <m/>
    <m/>
    <m/>
    <m/>
    <n v="90"/>
    <n v="90"/>
    <n v="90"/>
    <n v="90"/>
    <n v="90"/>
    <n v="90"/>
    <n v="90"/>
    <n v="90"/>
    <n v="90"/>
    <n v="90"/>
    <n v="90"/>
    <n v="90"/>
    <n v="90"/>
    <n v="90"/>
    <n v="90"/>
    <n v="90"/>
    <n v="90"/>
    <n v="80"/>
    <m/>
    <m/>
    <m/>
    <m/>
    <m/>
    <m/>
  </r>
  <r>
    <x v="1"/>
    <x v="5"/>
    <m/>
    <s v="Job Abends and production support, ESP/NDM restart, Support required to setup UPSCUSTOL application on user machines, System Documantation, System Health ."/>
    <s v="UPS-EMS"/>
    <m/>
    <x v="0"/>
    <s v="Java"/>
    <s v="Usage-UPS"/>
    <s v="Greg Painter"/>
    <s v="Muawiah Qaimari"/>
    <s v="Kushagra Mathur"/>
    <x v="0"/>
    <x v="0"/>
    <s v="Ongoing"/>
    <x v="0"/>
    <m/>
    <m/>
    <m/>
    <m/>
    <m/>
    <m/>
    <m/>
    <m/>
    <m/>
    <m/>
    <m/>
    <n v="120"/>
    <n v="120"/>
    <n v="120"/>
    <n v="150"/>
    <n v="90"/>
    <n v="90"/>
    <n v="60"/>
    <n v="60"/>
    <n v="60"/>
    <n v="60"/>
    <n v="60"/>
    <n v="60"/>
    <n v="60"/>
    <n v="55"/>
    <n v="55"/>
    <n v="55"/>
    <m/>
    <m/>
    <m/>
    <m/>
    <m/>
    <m/>
    <m/>
    <m/>
  </r>
  <r>
    <x v="1"/>
    <x v="4"/>
    <m/>
    <s v="Monthly RD's "/>
    <s v="UPS-EMS"/>
    <m/>
    <x v="0"/>
    <s v="Java"/>
    <s v="Usage-UPS"/>
    <s v="Greg Painter"/>
    <s v="Muawiah Qaimari"/>
    <s v="Kushagra Mathur"/>
    <x v="0"/>
    <x v="0"/>
    <s v="Ongoing"/>
    <x v="0"/>
    <n v="35"/>
    <m/>
    <m/>
    <m/>
    <m/>
    <m/>
    <m/>
    <m/>
    <m/>
    <m/>
    <m/>
    <n v="35"/>
    <n v="35"/>
    <n v="35"/>
    <n v="35"/>
    <n v="35"/>
    <n v="35"/>
    <n v="40"/>
    <n v="40"/>
    <n v="40"/>
    <n v="40"/>
    <n v="40"/>
    <n v="40"/>
    <n v="40"/>
    <n v="40"/>
    <n v="40"/>
    <n v="40"/>
    <m/>
    <m/>
    <m/>
    <m/>
    <m/>
    <m/>
    <m/>
    <m/>
  </r>
  <r>
    <x v="1"/>
    <x v="7"/>
    <m/>
    <s v="Bi-Monthly Activity -  GI Upgrade( NPRD VM - 1, Jump VM -2 , PROD VM 5) However as we have large number of VM's the GI upgraded is performed in phases. Thus the activity rolls over monthly. It includes extension pipelines for all prod and NPRD VM's and vm.sh script run that needs to be run for vuln. fix._x000a_Creation of CR and coordination with EMAS, Keys reset. "/>
    <s v="UPS-EMS"/>
    <m/>
    <x v="0"/>
    <s v="Java"/>
    <s v="Usage-UPS"/>
    <s v="Greg Painter"/>
    <s v="Muawiah Qaimari"/>
    <s v="Kushagra Mathur"/>
    <x v="0"/>
    <x v="0"/>
    <s v="Ongoing"/>
    <x v="0"/>
    <m/>
    <m/>
    <m/>
    <m/>
    <m/>
    <m/>
    <m/>
    <m/>
    <m/>
    <m/>
    <m/>
    <n v="50"/>
    <n v="50"/>
    <n v="50"/>
    <n v="60"/>
    <n v="60"/>
    <n v="60"/>
    <n v="50"/>
    <n v="50"/>
    <n v="50"/>
    <n v="50"/>
    <n v="50"/>
    <n v="50"/>
    <n v="40"/>
    <n v="40"/>
    <n v="40"/>
    <n v="40"/>
    <m/>
    <m/>
    <m/>
    <m/>
    <m/>
    <m/>
    <m/>
    <m/>
  </r>
  <r>
    <x v="1"/>
    <x v="8"/>
    <m/>
    <s v="Astra Workload Inspect Summary Report for Account: ACC-NPRD-627-UPS-EMS "/>
    <s v="UPS-EMS"/>
    <m/>
    <x v="0"/>
    <s v="Java"/>
    <s v="Usage-UPS"/>
    <s v="Greg Painter"/>
    <s v="Muawiah Qaimari"/>
    <s v="Kushagra Mathur"/>
    <x v="0"/>
    <x v="3"/>
    <s v="On hold"/>
    <x v="1"/>
    <n v="40"/>
    <m/>
    <m/>
    <m/>
    <m/>
    <m/>
    <m/>
    <m/>
    <m/>
    <m/>
    <m/>
    <n v="40"/>
    <n v="40"/>
    <n v="40"/>
    <n v="40"/>
    <n v="40"/>
    <n v="40"/>
    <n v="40"/>
    <n v="40"/>
    <n v="40"/>
    <n v="40"/>
    <n v="40"/>
    <n v="40"/>
    <m/>
    <m/>
    <m/>
    <m/>
    <m/>
    <m/>
    <m/>
    <m/>
    <m/>
    <m/>
    <m/>
    <m/>
  </r>
  <r>
    <x v="1"/>
    <x v="8"/>
    <m/>
    <s v="Log Analytics - Non-Reporting (Formerly: Non-Compliant) resources found"/>
    <s v="UPS-EMS"/>
    <m/>
    <x v="0"/>
    <s v="Java"/>
    <s v="Usage-UPS"/>
    <s v="Greg Painter"/>
    <s v="Muawiah Qaimari"/>
    <s v="Kushagra Mathur"/>
    <x v="0"/>
    <x v="3"/>
    <s v="On hold"/>
    <x v="1"/>
    <n v="25"/>
    <m/>
    <m/>
    <m/>
    <m/>
    <m/>
    <m/>
    <m/>
    <m/>
    <m/>
    <m/>
    <n v="20"/>
    <n v="20"/>
    <n v="20"/>
    <n v="20"/>
    <n v="25"/>
    <n v="10"/>
    <n v="10"/>
    <m/>
    <m/>
    <m/>
    <m/>
    <m/>
    <m/>
    <m/>
    <m/>
    <m/>
    <m/>
    <m/>
    <m/>
    <m/>
    <m/>
    <m/>
    <m/>
    <m/>
  </r>
  <r>
    <x v="1"/>
    <x v="3"/>
    <m/>
    <s v="Windows 11 certification,"/>
    <s v="UPS-EMS"/>
    <m/>
    <x v="0"/>
    <s v="Java"/>
    <s v="Usage-UPS"/>
    <s v="Greg Painter"/>
    <s v="Muawiah Qaimari"/>
    <s v="Kushagra Mathur"/>
    <x v="0"/>
    <x v="4"/>
    <s v="Jul-22"/>
    <x v="0"/>
    <n v="75"/>
    <m/>
    <m/>
    <m/>
    <m/>
    <m/>
    <m/>
    <m/>
    <m/>
    <m/>
    <m/>
    <n v="60"/>
    <m/>
    <m/>
    <m/>
    <m/>
    <m/>
    <m/>
    <m/>
    <m/>
    <m/>
    <m/>
    <m/>
    <m/>
    <m/>
    <m/>
    <m/>
    <m/>
    <m/>
    <m/>
    <m/>
    <m/>
    <m/>
    <m/>
    <m/>
  </r>
  <r>
    <x v="1"/>
    <x v="9"/>
    <m/>
    <s v="License renew - NDM, SMTP _x000a__x000a__x000a__x000a_"/>
    <s v="UPS-EMS"/>
    <m/>
    <x v="0"/>
    <s v="Java"/>
    <s v="Usage-UPS"/>
    <s v="Greg Painter"/>
    <s v="Muawiah Qaimari"/>
    <s v="Kushagra Mathur"/>
    <x v="0"/>
    <x v="2"/>
    <s v="Feb-23"/>
    <x v="0"/>
    <n v="180"/>
    <m/>
    <m/>
    <m/>
    <m/>
    <m/>
    <m/>
    <m/>
    <m/>
    <m/>
    <m/>
    <n v="120"/>
    <n v="120"/>
    <n v="120"/>
    <n v="150"/>
    <n v="90"/>
    <n v="90"/>
    <n v="90"/>
    <n v="90"/>
    <m/>
    <m/>
    <m/>
    <m/>
    <m/>
    <m/>
    <m/>
    <m/>
    <m/>
    <m/>
    <m/>
    <m/>
    <m/>
    <m/>
    <m/>
    <m/>
  </r>
  <r>
    <x v="1"/>
    <x v="5"/>
    <m/>
    <s v="Job Abends and Production Support, "/>
    <s v="CRIS Services"/>
    <m/>
    <x v="1"/>
    <s v="Cobol, IMS-DB"/>
    <s v="SW-CRIS-Billing "/>
    <s v="Ruben Rodriguez "/>
    <s v="Muawiah Qaimari"/>
    <s v="Kushagra Mathur"/>
    <x v="0"/>
    <x v="0"/>
    <s v="Ongoing"/>
    <x v="0"/>
    <n v="30"/>
    <m/>
    <m/>
    <m/>
    <m/>
    <m/>
    <m/>
    <m/>
    <m/>
    <m/>
    <m/>
    <n v="60"/>
    <n v="60"/>
    <n v="60"/>
    <n v="60"/>
    <n v="60"/>
    <n v="60"/>
    <n v="30"/>
    <n v="30"/>
    <n v="30"/>
    <n v="30"/>
    <n v="30"/>
    <n v="30"/>
    <n v="30"/>
    <n v="25"/>
    <n v="25"/>
    <n v="25"/>
    <n v="25"/>
    <n v="25"/>
    <m/>
    <m/>
    <m/>
    <m/>
    <m/>
    <m/>
  </r>
  <r>
    <x v="1"/>
    <x v="8"/>
    <m/>
    <s v="Compliance Activities like AVT scan,  RIM update, SAST Scan etc, "/>
    <s v="CRIS Services"/>
    <m/>
    <x v="1"/>
    <s v="Cobol, IMS-DB"/>
    <s v="SW-CRIS-Billing "/>
    <s v="Ruben Rodriguez "/>
    <s v="Muawiah Qaimari"/>
    <s v="Kushagra Mathur"/>
    <x v="0"/>
    <x v="0"/>
    <s v="Ongoing"/>
    <x v="0"/>
    <n v="20"/>
    <m/>
    <m/>
    <m/>
    <m/>
    <m/>
    <m/>
    <m/>
    <m/>
    <m/>
    <m/>
    <n v="45"/>
    <n v="45"/>
    <n v="45"/>
    <n v="45"/>
    <n v="45"/>
    <n v="45"/>
    <n v="20"/>
    <n v="20"/>
    <n v="20"/>
    <n v="20"/>
    <n v="20"/>
    <n v="20"/>
    <n v="15"/>
    <n v="15"/>
    <n v="15"/>
    <n v="15"/>
    <n v="10"/>
    <n v="10"/>
    <m/>
    <m/>
    <m/>
    <m/>
    <m/>
    <m/>
  </r>
  <r>
    <x v="1"/>
    <x v="5"/>
    <m/>
    <s v="Job Abends and Production Support"/>
    <s v="CRIS DOWNSTREAM"/>
    <m/>
    <x v="1"/>
    <s v="Cobol, DB2"/>
    <s v="SW-CRIS-Billing "/>
    <s v="Ruben Rodriguez "/>
    <s v="Muawiah Qaimari"/>
    <s v="Kushagra Mathur"/>
    <x v="0"/>
    <x v="0"/>
    <s v="Ongoing"/>
    <x v="0"/>
    <n v="15"/>
    <m/>
    <m/>
    <m/>
    <m/>
    <m/>
    <m/>
    <m/>
    <m/>
    <m/>
    <m/>
    <n v="15"/>
    <n v="15"/>
    <n v="15"/>
    <n v="15"/>
    <n v="15"/>
    <n v="15"/>
    <n v="15"/>
    <n v="15"/>
    <n v="15"/>
    <n v="15"/>
    <n v="15"/>
    <n v="15"/>
    <n v="15"/>
    <n v="15"/>
    <n v="15"/>
    <n v="15"/>
    <n v="10"/>
    <n v="10"/>
    <m/>
    <m/>
    <m/>
    <m/>
    <m/>
    <m/>
  </r>
  <r>
    <x v="1"/>
    <x v="8"/>
    <m/>
    <s v="Compliance Activities like AVT scan,  RIM update, SAST Scan etc, "/>
    <s v="CRIS DOWNSTREAM"/>
    <m/>
    <x v="1"/>
    <s v="Cobol, DB2"/>
    <s v="SW-CRIS-Billing "/>
    <s v="Ruben Rodriguez "/>
    <s v="Muawiah Qaimari"/>
    <s v="Kushagra Mathur"/>
    <x v="0"/>
    <x v="0"/>
    <s v="Ongoing"/>
    <x v="0"/>
    <n v="15"/>
    <m/>
    <m/>
    <m/>
    <m/>
    <m/>
    <m/>
    <m/>
    <m/>
    <m/>
    <m/>
    <n v="15"/>
    <n v="15"/>
    <n v="15"/>
    <n v="15"/>
    <n v="15"/>
    <n v="15"/>
    <n v="15"/>
    <n v="15"/>
    <n v="15"/>
    <n v="15"/>
    <n v="15"/>
    <n v="15"/>
    <n v="15"/>
    <n v="15"/>
    <n v="15"/>
    <n v="15"/>
    <n v="10"/>
    <n v="10"/>
    <m/>
    <m/>
    <m/>
    <m/>
    <m/>
    <m/>
  </r>
  <r>
    <x v="1"/>
    <x v="5"/>
    <m/>
    <s v="Job Abends and Production Support"/>
    <s v="CRIS STUDIES"/>
    <m/>
    <x v="1"/>
    <s v="Cobol, DB2"/>
    <s v="SW-CRIS-Billing "/>
    <s v="Ruben Rodriguez "/>
    <s v="Muawiah Qaimari"/>
    <s v="Kushagra Mathur"/>
    <x v="0"/>
    <x v="0"/>
    <s v="Ongoing"/>
    <x v="0"/>
    <n v="15"/>
    <m/>
    <m/>
    <m/>
    <m/>
    <m/>
    <m/>
    <m/>
    <m/>
    <m/>
    <m/>
    <n v="15"/>
    <n v="15"/>
    <n v="15"/>
    <n v="15"/>
    <n v="15"/>
    <n v="15"/>
    <n v="15"/>
    <n v="15"/>
    <n v="15"/>
    <n v="15"/>
    <n v="15"/>
    <n v="15"/>
    <n v="15"/>
    <n v="15"/>
    <n v="15"/>
    <n v="15"/>
    <m/>
    <m/>
    <m/>
    <m/>
    <m/>
    <m/>
    <m/>
    <m/>
  </r>
  <r>
    <x v="1"/>
    <x v="8"/>
    <m/>
    <s v="Compliance Activities like AVT scan,  RIM update, SAST Scan etc, "/>
    <s v="CRIS STUDIES"/>
    <m/>
    <x v="1"/>
    <s v="Cobol, DB2"/>
    <s v="SW-CRIS-Billing "/>
    <s v="Ruben Rodriguez "/>
    <s v="Muawiah Qaimari"/>
    <s v="Kushagra Mathur"/>
    <x v="0"/>
    <x v="0"/>
    <s v="Ongoing"/>
    <x v="0"/>
    <n v="15"/>
    <m/>
    <m/>
    <m/>
    <m/>
    <m/>
    <m/>
    <m/>
    <m/>
    <m/>
    <m/>
    <n v="15"/>
    <n v="15"/>
    <n v="15"/>
    <n v="15"/>
    <n v="15"/>
    <n v="15"/>
    <n v="15"/>
    <n v="15"/>
    <n v="15"/>
    <n v="15"/>
    <n v="15"/>
    <n v="15"/>
    <n v="15"/>
    <n v="15"/>
    <n v="15"/>
    <n v="15"/>
    <m/>
    <m/>
    <m/>
    <m/>
    <m/>
    <m/>
    <m/>
    <m/>
  </r>
  <r>
    <x v="0"/>
    <x v="0"/>
    <m/>
    <s v="PMT#497825 BDS Mainframe Modernization "/>
    <s v="CRIS Services"/>
    <m/>
    <x v="1"/>
    <s v="Cobol, IMS-DB"/>
    <s v="SW-CRIS-Billing "/>
    <s v="Ruben Rodriguez "/>
    <s v="Muawiah Qaimari"/>
    <s v="Kushagra Mathur"/>
    <x v="0"/>
    <x v="4"/>
    <s v="Jul-22"/>
    <x v="0"/>
    <n v="89"/>
    <m/>
    <m/>
    <m/>
    <m/>
    <m/>
    <m/>
    <m/>
    <m/>
    <m/>
    <m/>
    <n v="19"/>
    <m/>
    <m/>
    <m/>
    <m/>
    <m/>
    <m/>
    <m/>
    <m/>
    <m/>
    <m/>
    <m/>
    <m/>
    <m/>
    <m/>
    <m/>
    <m/>
    <m/>
    <m/>
    <m/>
    <m/>
    <m/>
    <m/>
    <m/>
  </r>
  <r>
    <x v="0"/>
    <x v="0"/>
    <m/>
    <s v="PMT#359881 DBT to HDCE testing"/>
    <s v="CRIS Services"/>
    <m/>
    <x v="1"/>
    <s v="Cobol, IMS-DB"/>
    <s v="SW-CRIS-Billing "/>
    <s v="Ruben Rodriguez "/>
    <s v="Muawiah Qaimari"/>
    <s v="Kushagra Mathur"/>
    <x v="0"/>
    <x v="7"/>
    <s v="Jun-22"/>
    <x v="0"/>
    <n v="400"/>
    <m/>
    <m/>
    <m/>
    <m/>
    <m/>
    <m/>
    <m/>
    <m/>
    <m/>
    <m/>
    <m/>
    <m/>
    <m/>
    <m/>
    <m/>
    <m/>
    <m/>
    <m/>
    <m/>
    <m/>
    <m/>
    <m/>
    <m/>
    <m/>
    <m/>
    <m/>
    <m/>
    <m/>
    <m/>
    <m/>
    <m/>
    <m/>
    <m/>
    <m/>
  </r>
  <r>
    <x v="0"/>
    <x v="0"/>
    <m/>
    <s v="PID#326140bb eCPNI modernization *Rework*"/>
    <s v="CRIS Services"/>
    <m/>
    <x v="1"/>
    <s v="Cobol, IMS-DB"/>
    <s v="SW-CRIS-Billing "/>
    <s v="Ruben Rodriguez "/>
    <s v="Muawiah Qaimari"/>
    <s v="Kushagra Mathur"/>
    <x v="0"/>
    <x v="8"/>
    <s v="TBD"/>
    <x v="1"/>
    <n v="80"/>
    <m/>
    <m/>
    <m/>
    <m/>
    <m/>
    <m/>
    <m/>
    <m/>
    <m/>
    <m/>
    <m/>
    <m/>
    <m/>
    <m/>
    <m/>
    <m/>
    <m/>
    <m/>
    <m/>
    <m/>
    <m/>
    <m/>
    <m/>
    <m/>
    <m/>
    <m/>
    <m/>
    <m/>
    <m/>
    <m/>
    <m/>
    <m/>
    <m/>
    <m/>
  </r>
  <r>
    <x v="0"/>
    <x v="0"/>
    <m/>
    <s v="PID# 326140ba2 SOEG-CMI (MOTS:19066) moving to Public Cloud -- CRIS Services (MOTS-20816) is impacted"/>
    <s v="CRIS Services"/>
    <m/>
    <x v="1"/>
    <s v="Cobol, IMS-DB"/>
    <s v="SW-CRIS-Billing "/>
    <s v="Ruben Rodriguez "/>
    <s v="Muawiah Qaimari"/>
    <s v="Kushagra Mathur"/>
    <x v="0"/>
    <x v="8"/>
    <s v="TBD"/>
    <x v="1"/>
    <n v="80"/>
    <m/>
    <m/>
    <m/>
    <m/>
    <m/>
    <m/>
    <m/>
    <m/>
    <m/>
    <m/>
    <m/>
    <m/>
    <m/>
    <m/>
    <m/>
    <m/>
    <m/>
    <m/>
    <m/>
    <m/>
    <m/>
    <m/>
    <m/>
    <m/>
    <m/>
    <m/>
    <m/>
    <m/>
    <m/>
    <m/>
    <m/>
    <m/>
    <m/>
    <m/>
  </r>
  <r>
    <x v="0"/>
    <x v="0"/>
    <m/>
    <s v="PID#505734 CRIS(MOTS:20816): Dashboard(MOTS:2000) Interface | Dashboard Azure migration | Move to C:D sec+"/>
    <s v="CRIS Services"/>
    <m/>
    <x v="1"/>
    <s v="Cobol, IMS-DB"/>
    <s v="SW-CRIS-Billing "/>
    <s v="Ruben Rodriguez "/>
    <s v="Muawiah Qaimari"/>
    <s v="Kushagra Mathur"/>
    <x v="0"/>
    <x v="8"/>
    <s v="TBD"/>
    <x v="1"/>
    <n v="80"/>
    <m/>
    <m/>
    <m/>
    <m/>
    <m/>
    <m/>
    <m/>
    <m/>
    <m/>
    <m/>
    <m/>
    <m/>
    <m/>
    <m/>
    <m/>
    <m/>
    <m/>
    <m/>
    <m/>
    <m/>
    <m/>
    <m/>
    <m/>
    <m/>
    <m/>
    <m/>
    <m/>
    <m/>
    <m/>
    <m/>
    <m/>
    <m/>
    <m/>
    <m/>
  </r>
  <r>
    <x v="0"/>
    <x v="0"/>
    <m/>
    <s v="PID#496271 CPSOS(7394)"/>
    <s v="CRIS Services"/>
    <m/>
    <x v="1"/>
    <s v="Cobol, IMS-DB"/>
    <s v="SW-CRIS-Billing "/>
    <s v="Ruben Rodriguez "/>
    <s v="Muawiah Qaimari"/>
    <s v="Kushagra Mathur"/>
    <x v="0"/>
    <x v="8"/>
    <s v="TBD"/>
    <x v="1"/>
    <n v="80"/>
    <m/>
    <m/>
    <m/>
    <m/>
    <m/>
    <m/>
    <m/>
    <m/>
    <m/>
    <m/>
    <m/>
    <m/>
    <m/>
    <m/>
    <m/>
    <m/>
    <m/>
    <m/>
    <m/>
    <m/>
    <m/>
    <m/>
    <m/>
    <m/>
    <m/>
    <m/>
    <m/>
    <m/>
    <m/>
    <m/>
    <m/>
    <m/>
    <m/>
    <m/>
  </r>
  <r>
    <x v="0"/>
    <x v="0"/>
    <m/>
    <s v="PID#503168 BillInfo(8270)"/>
    <s v="CRIS Services"/>
    <m/>
    <x v="1"/>
    <s v="Cobol, IMS-DB"/>
    <s v="SW-CRIS-Billing "/>
    <s v="Ruben Rodriguez "/>
    <s v="Muawiah Qaimari"/>
    <s v="Kushagra Mathur"/>
    <x v="0"/>
    <x v="8"/>
    <s v="TBD"/>
    <x v="1"/>
    <n v="80"/>
    <m/>
    <m/>
    <m/>
    <m/>
    <m/>
    <m/>
    <m/>
    <m/>
    <m/>
    <m/>
    <m/>
    <m/>
    <m/>
    <m/>
    <m/>
    <m/>
    <m/>
    <m/>
    <m/>
    <m/>
    <m/>
    <m/>
    <m/>
    <m/>
    <m/>
    <m/>
    <m/>
    <m/>
    <m/>
    <m/>
    <m/>
    <m/>
    <m/>
    <m/>
  </r>
  <r>
    <x v="0"/>
    <x v="0"/>
    <m/>
    <s v="PID#411900 OOM/Resources, EOSL Secure Data Upgrade to z Protect BOCRIS"/>
    <s v="CRIS Services"/>
    <m/>
    <x v="1"/>
    <s v="Cobol, IMS-DB"/>
    <s v="SW-CRIS-Billing "/>
    <s v="Ruben Rodriguez "/>
    <s v="Muawiah Qaimari"/>
    <s v="Kushagra Mathur"/>
    <x v="0"/>
    <x v="2"/>
    <s v="Feb-23"/>
    <x v="0"/>
    <n v="400"/>
    <m/>
    <m/>
    <m/>
    <m/>
    <m/>
    <m/>
    <m/>
    <m/>
    <m/>
    <m/>
    <m/>
    <m/>
    <n v="40"/>
    <n v="100"/>
    <n v="90"/>
    <n v="80"/>
    <n v="60"/>
    <n v="30"/>
    <m/>
    <m/>
    <m/>
    <m/>
    <m/>
    <m/>
    <m/>
    <m/>
    <m/>
    <m/>
    <m/>
    <m/>
    <m/>
    <m/>
    <m/>
    <m/>
  </r>
  <r>
    <x v="0"/>
    <x v="0"/>
    <m/>
    <s v="PID#505535 OOM, DCC MOV 8711 ENT LOOP ADSL QUAL(5612)"/>
    <s v="CRIS Services"/>
    <m/>
    <x v="1"/>
    <s v="Cobol, IMS-DB"/>
    <s v="SW-CRIS-Billing "/>
    <s v="Ruben Rodriguez "/>
    <s v="Muawiah Qaimari"/>
    <s v="Kushagra Mathur"/>
    <x v="0"/>
    <x v="8"/>
    <s v="TBD"/>
    <x v="1"/>
    <m/>
    <m/>
    <m/>
    <m/>
    <m/>
    <m/>
    <m/>
    <m/>
    <m/>
    <m/>
    <m/>
    <m/>
    <m/>
    <m/>
    <m/>
    <m/>
    <m/>
    <m/>
    <m/>
    <m/>
    <m/>
    <m/>
    <m/>
    <m/>
    <m/>
    <m/>
    <m/>
    <m/>
    <m/>
    <m/>
    <m/>
    <m/>
    <m/>
    <m/>
    <m/>
  </r>
  <r>
    <x v="0"/>
    <x v="0"/>
    <m/>
    <s v="PID#504548 DDE (TCP2), EOSL Finish U2L Migration 2206 2208 2210 Rel CAPM"/>
    <s v="CRIS Services"/>
    <m/>
    <x v="1"/>
    <s v="Cobol, IMS-DB"/>
    <s v="SW-CRIS-Billing "/>
    <s v="Ruben Rodriguez "/>
    <s v="Muawiah Qaimari"/>
    <s v="Kushagra Mathur"/>
    <x v="0"/>
    <x v="8"/>
    <s v="TBD"/>
    <x v="1"/>
    <m/>
    <m/>
    <m/>
    <m/>
    <m/>
    <m/>
    <m/>
    <m/>
    <m/>
    <m/>
    <m/>
    <m/>
    <m/>
    <m/>
    <m/>
    <m/>
    <m/>
    <m/>
    <m/>
    <m/>
    <m/>
    <m/>
    <m/>
    <m/>
    <m/>
    <m/>
    <m/>
    <m/>
    <m/>
    <m/>
    <m/>
    <m/>
    <m/>
    <m/>
    <m/>
  </r>
  <r>
    <x v="0"/>
    <x v="0"/>
    <m/>
    <s v="PID#502927 Resource Request/OOM, SEC VUL- DCC - ACE Biller - OS SW Upgrades"/>
    <s v="CRIS Services"/>
    <m/>
    <x v="1"/>
    <s v="Cobol, IMS-DB"/>
    <s v="SW-CRIS-Billing "/>
    <s v="Ruben Rodriguez "/>
    <s v="Muawiah Qaimari"/>
    <s v="Kushagra Mathur"/>
    <x v="0"/>
    <x v="8"/>
    <s v="TBD"/>
    <x v="1"/>
    <m/>
    <m/>
    <m/>
    <m/>
    <m/>
    <m/>
    <m/>
    <m/>
    <m/>
    <m/>
    <m/>
    <m/>
    <m/>
    <m/>
    <m/>
    <m/>
    <m/>
    <m/>
    <m/>
    <m/>
    <m/>
    <m/>
    <m/>
    <m/>
    <m/>
    <m/>
    <m/>
    <m/>
    <m/>
    <m/>
    <m/>
    <m/>
    <m/>
    <m/>
    <m/>
  </r>
  <r>
    <x v="0"/>
    <x v="0"/>
    <m/>
    <s v="PID#345289 IMR ITO2201051023 / PRISM # 401146"/>
    <s v="CRIS Services"/>
    <m/>
    <x v="1"/>
    <s v="Cobol, IMS-DB"/>
    <s v="SW-CRIS-Billing "/>
    <s v="Ruben Rodriguez "/>
    <s v="Muawiah Qaimari"/>
    <s v="Kushagra Mathur"/>
    <x v="0"/>
    <x v="8"/>
    <s v="TBD"/>
    <x v="1"/>
    <m/>
    <m/>
    <m/>
    <m/>
    <m/>
    <m/>
    <m/>
    <m/>
    <m/>
    <m/>
    <m/>
    <m/>
    <m/>
    <m/>
    <m/>
    <m/>
    <m/>
    <m/>
    <m/>
    <m/>
    <m/>
    <m/>
    <m/>
    <m/>
    <m/>
    <m/>
    <m/>
    <m/>
    <m/>
    <m/>
    <m/>
    <m/>
    <m/>
    <m/>
    <m/>
  </r>
  <r>
    <x v="0"/>
    <x v="0"/>
    <m/>
    <s v="PID#505734 LSB: 326140eg, , TCP3, Wave 1 Azure Modernization Batch 1 - Amdocs apps with MAT and Cutover for 2023"/>
    <s v="CRIS Services"/>
    <m/>
    <x v="1"/>
    <s v="Cobol, IMS-DB"/>
    <s v="SW-CRIS-Billing "/>
    <s v="Ruben Rodriguez "/>
    <s v="Muawiah Qaimari"/>
    <s v="Kushagra Mathur"/>
    <x v="0"/>
    <x v="8"/>
    <s v="TBD"/>
    <x v="1"/>
    <m/>
    <m/>
    <m/>
    <m/>
    <m/>
    <m/>
    <m/>
    <m/>
    <m/>
    <m/>
    <m/>
    <m/>
    <m/>
    <m/>
    <m/>
    <m/>
    <m/>
    <m/>
    <m/>
    <m/>
    <m/>
    <m/>
    <m/>
    <m/>
    <m/>
    <m/>
    <m/>
    <m/>
    <m/>
    <m/>
    <m/>
    <m/>
    <m/>
    <m/>
    <m/>
  </r>
  <r>
    <x v="1"/>
    <x v="8"/>
    <m/>
    <s v="Compliance Activities like RIM Inventory Record update and Validation _x000a_"/>
    <s v="RRS"/>
    <m/>
    <x v="1"/>
    <s v="Cobol, DB2"/>
    <s v="CARE-MF"/>
    <s v="James Koernig"/>
    <s v="Christine Moretti"/>
    <s v="Kushagra Mathur"/>
    <x v="0"/>
    <x v="0"/>
    <s v="Ongoing"/>
    <x v="0"/>
    <n v="15"/>
    <m/>
    <m/>
    <m/>
    <m/>
    <m/>
    <m/>
    <m/>
    <m/>
    <m/>
    <m/>
    <n v="60"/>
    <n v="60"/>
    <n v="60"/>
    <n v="60"/>
    <n v="30"/>
    <n v="30"/>
    <n v="15"/>
    <n v="10"/>
    <n v="15"/>
    <n v="10"/>
    <n v="10"/>
    <n v="10"/>
    <n v="10"/>
    <n v="10"/>
    <n v="10"/>
    <n v="10"/>
    <m/>
    <m/>
    <m/>
    <m/>
    <m/>
    <m/>
    <m/>
    <m/>
  </r>
  <r>
    <x v="1"/>
    <x v="5"/>
    <m/>
    <s v="Job Abends/Production support"/>
    <s v="RRS"/>
    <m/>
    <x v="1"/>
    <s v="Cobol, DB2"/>
    <s v="CARE-MF"/>
    <s v="James Koernig"/>
    <s v="Christine Moretti"/>
    <s v="Kushagra Mathur"/>
    <x v="0"/>
    <x v="0"/>
    <s v="Ongoing"/>
    <x v="0"/>
    <m/>
    <m/>
    <m/>
    <m/>
    <m/>
    <m/>
    <m/>
    <m/>
    <m/>
    <m/>
    <m/>
    <n v="15"/>
    <n v="15"/>
    <n v="15"/>
    <n v="15"/>
    <n v="30"/>
    <n v="30"/>
    <n v="10"/>
    <n v="10"/>
    <n v="10"/>
    <n v="10"/>
    <n v="10"/>
    <n v="10"/>
    <n v="10"/>
    <n v="10"/>
    <n v="10"/>
    <n v="10"/>
    <m/>
    <m/>
    <m/>
    <m/>
    <m/>
    <m/>
    <m/>
    <m/>
  </r>
  <r>
    <x v="1"/>
    <x v="3"/>
    <m/>
    <s v="Releif Testing - CST, Expiray file processing"/>
    <s v="SAFARI-MF"/>
    <m/>
    <x v="1"/>
    <s v="Cobol, DB2"/>
    <s v="CARE-MF"/>
    <s v="James Koernig"/>
    <s v="Christine Moretti"/>
    <s v="Kushagra Mathur"/>
    <x v="0"/>
    <x v="0"/>
    <s v="Ongoing"/>
    <x v="0"/>
    <n v="15"/>
    <m/>
    <m/>
    <m/>
    <m/>
    <m/>
    <m/>
    <m/>
    <m/>
    <m/>
    <m/>
    <n v="15"/>
    <n v="15"/>
    <n v="15"/>
    <n v="15"/>
    <n v="15"/>
    <n v="15"/>
    <n v="25"/>
    <n v="25"/>
    <n v="20"/>
    <n v="20"/>
    <n v="20"/>
    <n v="20"/>
    <n v="20"/>
    <n v="20"/>
    <n v="20"/>
    <n v="20"/>
    <m/>
    <m/>
    <m/>
    <m/>
    <m/>
    <m/>
    <m/>
    <m/>
  </r>
  <r>
    <x v="1"/>
    <x v="3"/>
    <m/>
    <s v="Book Close Activity"/>
    <s v="SAFARI-MF"/>
    <m/>
    <x v="1"/>
    <s v="Cobol, DB2"/>
    <s v="CARE-MF"/>
    <s v="James Koernig"/>
    <s v="Christine Moretti"/>
    <s v="Kushagra Mathur"/>
    <x v="0"/>
    <x v="0"/>
    <s v="Ongoing"/>
    <x v="0"/>
    <m/>
    <m/>
    <m/>
    <m/>
    <m/>
    <m/>
    <m/>
    <m/>
    <m/>
    <m/>
    <m/>
    <n v="25"/>
    <n v="25"/>
    <n v="25"/>
    <n v="25"/>
    <n v="25"/>
    <n v="25"/>
    <n v="25"/>
    <n v="30"/>
    <n v="30"/>
    <n v="30"/>
    <n v="30"/>
    <n v="30"/>
    <n v="30"/>
    <n v="30"/>
    <n v="30"/>
    <n v="30"/>
    <m/>
    <m/>
    <m/>
    <m/>
    <m/>
    <m/>
    <m/>
    <m/>
  </r>
  <r>
    <x v="0"/>
    <x v="0"/>
    <m/>
    <s v="PID  -308250a -ABPS Informix Migration"/>
    <s v="RRS"/>
    <m/>
    <x v="1"/>
    <s v="Cobol, DB2"/>
    <s v="CARE-MF"/>
    <s v="James Koernig"/>
    <s v="Christine Moretti"/>
    <s v="Kushagra Mathur"/>
    <x v="0"/>
    <x v="9"/>
    <s v="Aug-22"/>
    <x v="0"/>
    <n v="115"/>
    <m/>
    <m/>
    <m/>
    <m/>
    <m/>
    <m/>
    <m/>
    <m/>
    <m/>
    <m/>
    <n v="95"/>
    <n v="20"/>
    <m/>
    <m/>
    <m/>
    <m/>
    <m/>
    <m/>
    <m/>
    <m/>
    <m/>
    <m/>
    <m/>
    <m/>
    <m/>
    <m/>
    <m/>
    <m/>
    <m/>
    <m/>
    <m/>
    <m/>
    <m/>
    <m/>
  </r>
  <r>
    <x v="1"/>
    <x v="1"/>
    <m/>
    <s v="SMB 1978639 - Syncsort/IEBGENER_x000a__x000a_"/>
    <s v="SAFARI-MF"/>
    <m/>
    <x v="1"/>
    <s v="Cobol, DB2"/>
    <s v="CARE-MF"/>
    <s v="James Koernig"/>
    <s v="Christine Moretti"/>
    <s v="Kushagra Mathur"/>
    <x v="0"/>
    <x v="4"/>
    <s v="Jul-22"/>
    <x v="0"/>
    <n v="75"/>
    <m/>
    <m/>
    <m/>
    <m/>
    <m/>
    <m/>
    <m/>
    <m/>
    <m/>
    <m/>
    <n v="30"/>
    <m/>
    <m/>
    <m/>
    <m/>
    <m/>
    <m/>
    <m/>
    <m/>
    <m/>
    <m/>
    <m/>
    <m/>
    <m/>
    <m/>
    <m/>
    <m/>
    <m/>
    <m/>
    <m/>
    <m/>
    <m/>
    <m/>
    <m/>
  </r>
  <r>
    <x v="1"/>
    <x v="1"/>
    <m/>
    <s v="SMB 1978639 - Syncsort/IEBGENER_x000a__x000a_"/>
    <s v="RRS"/>
    <m/>
    <x v="1"/>
    <s v="Cobol, DB2"/>
    <s v="CARE-MF"/>
    <s v="James Koernig"/>
    <s v="Christine Moretti"/>
    <s v="Kushagra Mathur"/>
    <x v="0"/>
    <x v="4"/>
    <s v="Jul-22"/>
    <x v="0"/>
    <n v="40"/>
    <m/>
    <m/>
    <m/>
    <m/>
    <m/>
    <m/>
    <m/>
    <m/>
    <m/>
    <m/>
    <n v="30"/>
    <m/>
    <m/>
    <m/>
    <m/>
    <m/>
    <m/>
    <m/>
    <m/>
    <m/>
    <m/>
    <m/>
    <m/>
    <m/>
    <m/>
    <m/>
    <m/>
    <m/>
    <m/>
    <m/>
    <m/>
    <m/>
    <m/>
    <m/>
  </r>
  <r>
    <x v="1"/>
    <x v="4"/>
    <m/>
    <s v="RD-1574 : SAFARI MF REPORTING :Daily task to prepare reconciliation reports. Two reports are automated. Looking for ABPS and RRS."/>
    <s v="SAFARI-MF"/>
    <m/>
    <x v="1"/>
    <s v="Cobol, DB2"/>
    <s v="CARE-MF"/>
    <s v="James Koernig"/>
    <s v="Christine Moretti"/>
    <s v="Kushagra Mathur"/>
    <x v="0"/>
    <x v="0"/>
    <s v="Ongoing"/>
    <x v="0"/>
    <n v="40"/>
    <m/>
    <m/>
    <m/>
    <m/>
    <m/>
    <m/>
    <m/>
    <m/>
    <m/>
    <m/>
    <n v="40"/>
    <n v="40"/>
    <n v="40"/>
    <n v="40"/>
    <n v="40"/>
    <n v="40"/>
    <n v="40"/>
    <n v="40"/>
    <n v="40"/>
    <n v="40"/>
    <n v="40"/>
    <n v="40"/>
    <n v="40"/>
    <n v="40"/>
    <n v="40"/>
    <n v="40"/>
    <m/>
    <m/>
    <m/>
    <m/>
    <m/>
    <m/>
    <m/>
    <m/>
  </r>
  <r>
    <x v="0"/>
    <x v="0"/>
    <m/>
    <s v="Mandate 107 Suicide Prevention Hotline Fee for Telco Accounts 988 CR235042"/>
    <s v="CR"/>
    <m/>
    <x v="1"/>
    <s v="Cobol, DB2"/>
    <s v="WB-BPP1"/>
    <s v="Ruben Rodriguez "/>
    <s v="Muawiah Qaimari"/>
    <s v="Rakesh Koli"/>
    <x v="0"/>
    <x v="4"/>
    <s v="Jul-22"/>
    <x v="0"/>
    <n v="100"/>
    <m/>
    <m/>
    <m/>
    <m/>
    <m/>
    <m/>
    <m/>
    <m/>
    <m/>
    <m/>
    <n v="100"/>
    <m/>
    <m/>
    <m/>
    <m/>
    <m/>
    <m/>
    <m/>
    <m/>
    <m/>
    <m/>
    <m/>
    <m/>
    <m/>
    <m/>
    <m/>
    <m/>
    <m/>
    <m/>
    <m/>
    <m/>
    <m/>
    <m/>
    <m/>
  </r>
  <r>
    <x v="1"/>
    <x v="2"/>
    <n v="12"/>
    <s v="TL-Mgnmt’- Rakesh"/>
    <s v="GRP-WB-BPP1"/>
    <m/>
    <x v="1"/>
    <s v="Cobol, DB2"/>
    <s v="WB-BPP1"/>
    <s v="Ruben Rodriguez "/>
    <s v="Muawiah Qaimari"/>
    <s v="Rakesh Koli"/>
    <x v="0"/>
    <x v="0"/>
    <s v="Ongoing"/>
    <x v="0"/>
    <m/>
    <m/>
    <m/>
    <m/>
    <m/>
    <m/>
    <m/>
    <m/>
    <m/>
    <m/>
    <m/>
    <n v="86"/>
    <n v="86"/>
    <n v="86"/>
    <n v="86"/>
    <n v="86"/>
    <n v="86"/>
    <n v="86"/>
    <n v="86"/>
    <n v="86"/>
    <n v="86"/>
    <n v="86"/>
    <n v="86"/>
    <n v="86"/>
    <n v="86"/>
    <n v="86"/>
    <m/>
    <m/>
    <m/>
    <m/>
    <m/>
    <m/>
    <m/>
    <m/>
    <m/>
  </r>
  <r>
    <x v="0"/>
    <x v="0"/>
    <m/>
    <s v="PMT 409937 - Add CAC to UUT in Telco West Biller  CR230335"/>
    <s v="T&amp;S"/>
    <m/>
    <x v="1"/>
    <s v="Cobol, DB2"/>
    <s v="WB-BPP1"/>
    <s v="Ruben Rodriguez "/>
    <s v="Muawiah Qaimari"/>
    <s v="Rakesh Koli"/>
    <x v="0"/>
    <x v="5"/>
    <s v="Nov-22"/>
    <x v="0"/>
    <n v="360"/>
    <m/>
    <m/>
    <m/>
    <m/>
    <m/>
    <m/>
    <m/>
    <m/>
    <m/>
    <m/>
    <n v="70"/>
    <n v="150"/>
    <n v="80"/>
    <n v="50"/>
    <n v="10"/>
    <m/>
    <m/>
    <m/>
    <m/>
    <m/>
    <m/>
    <m/>
    <m/>
    <m/>
    <m/>
    <m/>
    <m/>
    <m/>
    <m/>
    <m/>
    <m/>
    <m/>
    <m/>
    <m/>
  </r>
  <r>
    <x v="0"/>
    <x v="0"/>
    <m/>
    <s v="PMT 409937 - Add CAC to UUT in Telco West Biller  CR230335"/>
    <s v="CR"/>
    <m/>
    <x v="1"/>
    <s v="Cobol, DB2"/>
    <s v="WB-BPP1"/>
    <s v="Ruben Rodriguez "/>
    <s v="Muawiah Qaimari"/>
    <s v="Rakesh Koli"/>
    <x v="0"/>
    <x v="5"/>
    <s v="Nov-22"/>
    <x v="0"/>
    <n v="90"/>
    <m/>
    <m/>
    <m/>
    <m/>
    <m/>
    <m/>
    <m/>
    <m/>
    <m/>
    <m/>
    <n v="30"/>
    <n v="30"/>
    <n v="10"/>
    <n v="10"/>
    <n v="10"/>
    <m/>
    <m/>
    <m/>
    <m/>
    <m/>
    <m/>
    <m/>
    <m/>
    <m/>
    <m/>
    <m/>
    <m/>
    <m/>
    <m/>
    <m/>
    <m/>
    <m/>
    <m/>
    <m/>
  </r>
  <r>
    <x v="0"/>
    <x v="0"/>
    <m/>
    <s v="PMT 409937 - Add CAC to UUT in Telco West Biller  CR230335"/>
    <s v="BDI"/>
    <m/>
    <x v="1"/>
    <s v="Cobol, DB2"/>
    <s v="WB-BPP1"/>
    <s v="Ruben Rodriguez "/>
    <s v="Muawiah Qaimari"/>
    <s v="Rakesh Koli"/>
    <x v="0"/>
    <x v="5"/>
    <s v="Nov-22"/>
    <x v="0"/>
    <n v="130"/>
    <m/>
    <m/>
    <m/>
    <m/>
    <m/>
    <m/>
    <m/>
    <m/>
    <m/>
    <m/>
    <n v="30"/>
    <n v="50"/>
    <n v="20"/>
    <n v="20"/>
    <n v="10"/>
    <m/>
    <m/>
    <m/>
    <m/>
    <m/>
    <m/>
    <m/>
    <m/>
    <m/>
    <m/>
    <m/>
    <m/>
    <m/>
    <m/>
    <m/>
    <m/>
    <m/>
    <m/>
    <m/>
  </r>
  <r>
    <x v="1"/>
    <x v="1"/>
    <m/>
    <s v="WIN11 Certification"/>
    <s v="RTM"/>
    <m/>
    <x v="1"/>
    <s v="Cobol, DB2"/>
    <s v="WB-BPP1"/>
    <s v="Ruben Rodriguez "/>
    <s v="Muawiah Qaimari"/>
    <s v="Rakesh Koli"/>
    <x v="0"/>
    <x v="9"/>
    <s v="Aug-22"/>
    <x v="0"/>
    <n v="65"/>
    <m/>
    <m/>
    <m/>
    <m/>
    <m/>
    <m/>
    <m/>
    <m/>
    <m/>
    <m/>
    <n v="35"/>
    <n v="30"/>
    <m/>
    <m/>
    <m/>
    <m/>
    <m/>
    <m/>
    <m/>
    <m/>
    <m/>
    <m/>
    <m/>
    <m/>
    <m/>
    <m/>
    <m/>
    <m/>
    <m/>
    <m/>
    <m/>
    <m/>
    <m/>
    <m/>
  </r>
  <r>
    <x v="1"/>
    <x v="1"/>
    <m/>
    <s v="WIN11 Certification"/>
    <s v="SD/SU"/>
    <m/>
    <x v="1"/>
    <s v="Cobol, DB2"/>
    <s v="WB-BPP1"/>
    <s v="Ruben Rodriguez "/>
    <s v="Muawiah Qaimari"/>
    <s v="Rakesh Koli"/>
    <x v="0"/>
    <x v="9"/>
    <s v="Aug-22"/>
    <x v="0"/>
    <n v="65"/>
    <m/>
    <m/>
    <m/>
    <m/>
    <m/>
    <m/>
    <m/>
    <m/>
    <m/>
    <m/>
    <n v="35"/>
    <n v="30"/>
    <m/>
    <m/>
    <m/>
    <m/>
    <m/>
    <m/>
    <m/>
    <m/>
    <m/>
    <m/>
    <m/>
    <m/>
    <m/>
    <m/>
    <m/>
    <m/>
    <m/>
    <m/>
    <m/>
    <m/>
    <m/>
    <m/>
  </r>
  <r>
    <x v="1"/>
    <x v="3"/>
    <m/>
    <s v="MWR 1992445 - PRDB stop transmission of files to BDR - PR73"/>
    <s v="PRDB"/>
    <m/>
    <x v="1"/>
    <s v="Cobol, DB2"/>
    <s v="WB-BPP1"/>
    <s v="Ruben Rodriguez "/>
    <s v="Muawiah Qaimari"/>
    <s v="Rakesh Koli"/>
    <x v="0"/>
    <x v="9"/>
    <s v="Aug-22"/>
    <x v="0"/>
    <n v="50"/>
    <m/>
    <m/>
    <m/>
    <m/>
    <m/>
    <m/>
    <m/>
    <m/>
    <m/>
    <m/>
    <m/>
    <n v="50"/>
    <m/>
    <m/>
    <m/>
    <m/>
    <m/>
    <m/>
    <m/>
    <m/>
    <m/>
    <m/>
    <m/>
    <m/>
    <m/>
    <m/>
    <m/>
    <m/>
    <m/>
    <m/>
    <m/>
    <m/>
    <m/>
    <m/>
  </r>
  <r>
    <x v="0"/>
    <x v="0"/>
    <m/>
    <s v="Calnet Phase 4 account correction "/>
    <s v="CR"/>
    <m/>
    <x v="1"/>
    <s v="Cobol, DB2"/>
    <s v="WB-BPP1"/>
    <s v="Ruben Rodriguez "/>
    <s v="Muawiah Qaimari"/>
    <s v="Rakesh Koli"/>
    <x v="0"/>
    <x v="4"/>
    <s v="Jul-22"/>
    <x v="0"/>
    <n v="45"/>
    <m/>
    <m/>
    <m/>
    <m/>
    <m/>
    <m/>
    <m/>
    <m/>
    <m/>
    <m/>
    <n v="45"/>
    <m/>
    <m/>
    <m/>
    <m/>
    <m/>
    <m/>
    <m/>
    <m/>
    <m/>
    <m/>
    <m/>
    <m/>
    <m/>
    <m/>
    <m/>
    <m/>
    <m/>
    <m/>
    <m/>
    <m/>
    <m/>
    <m/>
    <m/>
  </r>
  <r>
    <x v="0"/>
    <x v="0"/>
    <m/>
    <s v="501214, 328680a Vista Mobility Retirement"/>
    <s v="ED"/>
    <m/>
    <x v="1"/>
    <s v="Cobol, DB2"/>
    <s v="WB-BPP1"/>
    <s v="Ruben Rodriguez "/>
    <s v="Muawiah Qaimari"/>
    <s v="Rakesh Koli"/>
    <x v="0"/>
    <x v="1"/>
    <s v="Dec-22"/>
    <x v="0"/>
    <n v="80"/>
    <m/>
    <m/>
    <m/>
    <m/>
    <m/>
    <m/>
    <m/>
    <m/>
    <m/>
    <m/>
    <n v="20"/>
    <n v="20"/>
    <n v="10"/>
    <n v="10"/>
    <n v="10"/>
    <n v="10"/>
    <m/>
    <m/>
    <m/>
    <m/>
    <m/>
    <m/>
    <m/>
    <m/>
    <m/>
    <m/>
    <m/>
    <m/>
    <m/>
    <m/>
    <m/>
    <m/>
    <m/>
    <m/>
  </r>
  <r>
    <x v="0"/>
    <x v="0"/>
    <m/>
    <s v="Replace Everest CX0447 EDW (support)"/>
    <s v="BDI"/>
    <m/>
    <x v="1"/>
    <s v="Cobol, DB2"/>
    <s v="WB-BPP1"/>
    <s v="Ruben Rodriguez "/>
    <s v="Muawiah Qaimari"/>
    <s v="Rakesh Koli"/>
    <x v="0"/>
    <x v="2"/>
    <s v="Feb-23"/>
    <x v="0"/>
    <n v="140"/>
    <m/>
    <m/>
    <m/>
    <m/>
    <m/>
    <m/>
    <m/>
    <m/>
    <m/>
    <m/>
    <n v="60"/>
    <n v="20"/>
    <n v="20"/>
    <n v="10"/>
    <n v="10"/>
    <n v="10"/>
    <n v="10"/>
    <m/>
    <m/>
    <m/>
    <m/>
    <m/>
    <m/>
    <m/>
    <m/>
    <m/>
    <m/>
    <m/>
    <m/>
    <m/>
    <m/>
    <m/>
    <m/>
    <m/>
  </r>
  <r>
    <x v="1"/>
    <x v="1"/>
    <m/>
    <s v="Syncsort upgrade"/>
    <s v="CR"/>
    <m/>
    <x v="1"/>
    <s v="Cobol, DB2"/>
    <s v="WB-BPP1"/>
    <s v="Ruben Rodriguez "/>
    <s v="Muawiah Qaimari"/>
    <s v="Rakesh Koli"/>
    <x v="0"/>
    <x v="9"/>
    <s v="Aug-22"/>
    <x v="0"/>
    <n v="22"/>
    <m/>
    <m/>
    <m/>
    <m/>
    <m/>
    <m/>
    <m/>
    <m/>
    <m/>
    <m/>
    <n v="10"/>
    <n v="12"/>
    <m/>
    <m/>
    <m/>
    <m/>
    <m/>
    <m/>
    <m/>
    <m/>
    <m/>
    <m/>
    <m/>
    <m/>
    <m/>
    <m/>
    <m/>
    <m/>
    <m/>
    <m/>
    <m/>
    <m/>
    <m/>
    <m/>
  </r>
  <r>
    <x v="1"/>
    <x v="4"/>
    <m/>
    <s v="RD2338 2022.07.01 W NV TDD Increase Rate Change"/>
    <s v="CR"/>
    <m/>
    <x v="1"/>
    <s v="Cobol, DB2"/>
    <s v="WB-BPP1"/>
    <s v="Ruben Rodriguez "/>
    <s v="Muawiah Qaimari"/>
    <s v="Rakesh Koli"/>
    <x v="0"/>
    <x v="4"/>
    <s v="Jul-22"/>
    <x v="0"/>
    <n v="6"/>
    <m/>
    <m/>
    <m/>
    <m/>
    <m/>
    <m/>
    <m/>
    <m/>
    <m/>
    <m/>
    <m/>
    <m/>
    <m/>
    <m/>
    <m/>
    <m/>
    <m/>
    <m/>
    <m/>
    <m/>
    <m/>
    <m/>
    <m/>
    <m/>
    <m/>
    <m/>
    <m/>
    <m/>
    <m/>
    <m/>
    <m/>
    <m/>
    <m/>
    <m/>
  </r>
  <r>
    <x v="1"/>
    <x v="4"/>
    <m/>
    <s v="RD1864 - Expedite 2022.07.01  Access Line NV Rate Changes"/>
    <s v="CR"/>
    <m/>
    <x v="1"/>
    <s v="Cobol, DB2"/>
    <s v="WB-BPP1"/>
    <s v="Ruben Rodriguez "/>
    <s v="Muawiah Qaimari"/>
    <s v="Rakesh Koli"/>
    <x v="0"/>
    <x v="4"/>
    <s v="Jul-22"/>
    <x v="0"/>
    <n v="80"/>
    <m/>
    <m/>
    <m/>
    <m/>
    <m/>
    <m/>
    <m/>
    <m/>
    <m/>
    <m/>
    <m/>
    <m/>
    <m/>
    <m/>
    <m/>
    <m/>
    <m/>
    <m/>
    <m/>
    <m/>
    <m/>
    <m/>
    <m/>
    <m/>
    <m/>
    <m/>
    <m/>
    <m/>
    <m/>
    <m/>
    <m/>
    <m/>
    <m/>
    <m/>
  </r>
  <r>
    <x v="1"/>
    <x v="4"/>
    <m/>
    <s v="RD0621 CR-2207-0536 "/>
    <s v="BDI"/>
    <m/>
    <x v="1"/>
    <s v="Cobol, DB2"/>
    <s v="WB-BPP1"/>
    <s v="Ruben Rodriguez "/>
    <s v="Muawiah Qaimari"/>
    <s v="Rakesh Koli"/>
    <x v="0"/>
    <x v="4"/>
    <s v="Jul-22"/>
    <x v="0"/>
    <n v="4"/>
    <m/>
    <m/>
    <m/>
    <m/>
    <m/>
    <m/>
    <m/>
    <m/>
    <m/>
    <m/>
    <m/>
    <m/>
    <m/>
    <m/>
    <m/>
    <m/>
    <m/>
    <m/>
    <m/>
    <m/>
    <m/>
    <m/>
    <m/>
    <m/>
    <m/>
    <m/>
    <m/>
    <m/>
    <m/>
    <m/>
    <m/>
    <m/>
    <m/>
    <m/>
  </r>
  <r>
    <x v="1"/>
    <x v="4"/>
    <m/>
    <s v="RD2319 - Expetite_2022.08.01 W CA Business Access Lines and Trunk"/>
    <s v="CR"/>
    <m/>
    <x v="1"/>
    <s v="Cobol, DB2"/>
    <s v="WB-BPP1"/>
    <s v="Ruben Rodriguez "/>
    <s v="Muawiah Qaimari"/>
    <s v="Rakesh Koli"/>
    <x v="0"/>
    <x v="9"/>
    <s v="Aug-22"/>
    <x v="0"/>
    <n v="80"/>
    <m/>
    <m/>
    <m/>
    <m/>
    <m/>
    <m/>
    <m/>
    <m/>
    <m/>
    <m/>
    <m/>
    <m/>
    <m/>
    <m/>
    <m/>
    <m/>
    <m/>
    <m/>
    <m/>
    <m/>
    <m/>
    <m/>
    <m/>
    <m/>
    <m/>
    <m/>
    <m/>
    <m/>
    <m/>
    <m/>
    <m/>
    <m/>
    <m/>
    <m/>
  </r>
  <r>
    <x v="1"/>
    <x v="4"/>
    <m/>
    <s v="RD2319 - Expetite_2022.08.01 W NV Business Access Lines and Trunk"/>
    <s v="CR"/>
    <m/>
    <x v="1"/>
    <s v="Cobol, DB2"/>
    <s v="WB-BPP1"/>
    <s v="Ruben Rodriguez "/>
    <s v="Muawiah Qaimari"/>
    <s v="Rakesh Koli"/>
    <x v="0"/>
    <x v="9"/>
    <s v="Aug-22"/>
    <x v="0"/>
    <n v="80"/>
    <m/>
    <m/>
    <m/>
    <m/>
    <m/>
    <m/>
    <m/>
    <m/>
    <m/>
    <m/>
    <m/>
    <m/>
    <m/>
    <m/>
    <m/>
    <m/>
    <m/>
    <m/>
    <m/>
    <m/>
    <m/>
    <m/>
    <m/>
    <m/>
    <m/>
    <m/>
    <m/>
    <m/>
    <m/>
    <m/>
    <m/>
    <m/>
    <m/>
    <m/>
  </r>
  <r>
    <x v="1"/>
    <x v="4"/>
    <n v="12"/>
    <s v="Continuous RD work for DVCI applications"/>
    <s v="GRP-WB-BPP1"/>
    <m/>
    <x v="1"/>
    <s v="Cobol, DB2"/>
    <s v="WB-BPP1"/>
    <s v="Ruben Rodriguez "/>
    <s v="Muawiah Qaimari"/>
    <s v="Rakesh Koli"/>
    <x v="0"/>
    <x v="0"/>
    <s v="Ongoing"/>
    <x v="0"/>
    <m/>
    <m/>
    <m/>
    <m/>
    <m/>
    <m/>
    <m/>
    <m/>
    <m/>
    <m/>
    <m/>
    <n v="200"/>
    <n v="200"/>
    <n v="200"/>
    <n v="200"/>
    <n v="150"/>
    <n v="150"/>
    <n v="150"/>
    <n v="150"/>
    <n v="150"/>
    <n v="150"/>
    <n v="150"/>
    <n v="150"/>
    <n v="150"/>
    <n v="150"/>
    <n v="150"/>
    <m/>
    <m/>
    <m/>
    <m/>
    <m/>
    <m/>
    <m/>
    <m/>
    <m/>
  </r>
  <r>
    <x v="1"/>
    <x v="8"/>
    <n v="12"/>
    <s v="PSA activities - Rolebase maintenance &amp; verification of role on monthly basis, access request , updates in archer tool to maintain existing access of rolebase, Approval of access request as Guardian. AVT Scans, SPI data assessment, SOX audit request for Billing/Rating area, RIM updates &amp; validation and CCAM Assessment"/>
    <s v="GRP-WB-BPP1"/>
    <m/>
    <x v="1"/>
    <s v="Cobol, DB2"/>
    <s v="WB-BPP1"/>
    <s v="Ruben Rodriguez "/>
    <s v="Muawiah Qaimari"/>
    <s v="Rakesh Koli"/>
    <x v="0"/>
    <x v="0"/>
    <s v="Ongoing"/>
    <x v="0"/>
    <m/>
    <m/>
    <m/>
    <m/>
    <m/>
    <m/>
    <m/>
    <m/>
    <m/>
    <m/>
    <m/>
    <n v="450"/>
    <n v="450"/>
    <n v="450"/>
    <n v="450"/>
    <n v="30"/>
    <n v="30"/>
    <n v="40"/>
    <n v="40"/>
    <n v="40"/>
    <n v="40"/>
    <n v="40"/>
    <n v="40"/>
    <n v="40"/>
    <n v="40"/>
    <n v="40"/>
    <m/>
    <m/>
    <m/>
    <m/>
    <m/>
    <m/>
    <m/>
    <m/>
    <m/>
  </r>
  <r>
    <x v="1"/>
    <x v="3"/>
    <n v="12"/>
    <s v="Master Calendar update activity, LNP update activity, Service order rate calculation, System Documentation "/>
    <s v="GRP-WB-BPP1"/>
    <m/>
    <x v="1"/>
    <s v="Cobol, DB2"/>
    <s v="WB-BPP1"/>
    <s v="Ruben Rodriguez "/>
    <s v="Muawiah Qaimari"/>
    <s v="Rakesh Koli"/>
    <x v="0"/>
    <x v="0"/>
    <s v="Ongoing"/>
    <x v="0"/>
    <m/>
    <m/>
    <m/>
    <m/>
    <m/>
    <m/>
    <m/>
    <m/>
    <m/>
    <m/>
    <m/>
    <m/>
    <m/>
    <m/>
    <m/>
    <n v="60"/>
    <n v="60"/>
    <n v="50"/>
    <n v="50"/>
    <n v="50"/>
    <n v="50"/>
    <n v="50"/>
    <n v="50"/>
    <n v="50"/>
    <n v="50"/>
    <n v="50"/>
    <m/>
    <m/>
    <m/>
    <m/>
    <m/>
    <m/>
    <m/>
    <m/>
    <m/>
  </r>
  <r>
    <x v="1"/>
    <x v="10"/>
    <n v="12"/>
    <s v="Adhoc queries such as Service order error &amp; tax/surcharge/discount calculation if required."/>
    <s v="GRP-WB-BPP1"/>
    <m/>
    <x v="1"/>
    <s v="Cobol, DB2"/>
    <s v="WB-BPP1"/>
    <s v="Ruben Rodriguez "/>
    <s v="Muawiah Qaimari"/>
    <s v="Rakesh Koli"/>
    <x v="0"/>
    <x v="0"/>
    <s v="Ongoing"/>
    <x v="0"/>
    <m/>
    <m/>
    <m/>
    <m/>
    <m/>
    <m/>
    <m/>
    <m/>
    <m/>
    <m/>
    <m/>
    <m/>
    <m/>
    <m/>
    <m/>
    <n v="90"/>
    <n v="90"/>
    <n v="30"/>
    <n v="30"/>
    <n v="30"/>
    <n v="30"/>
    <n v="30"/>
    <n v="30"/>
    <n v="30"/>
    <n v="30"/>
    <n v="30"/>
    <m/>
    <m/>
    <m/>
    <m/>
    <m/>
    <m/>
    <m/>
    <m/>
    <m/>
  </r>
  <r>
    <x v="1"/>
    <x v="5"/>
    <n v="12"/>
    <s v="Job Abends/Production support"/>
    <s v="GRP-WB-BPP1"/>
    <m/>
    <x v="1"/>
    <s v="Cobol, DB2"/>
    <s v="WB-BPP1"/>
    <s v="Ruben Rodriguez "/>
    <s v="Muawiah Qaimari"/>
    <s v="Rakesh Koli"/>
    <x v="0"/>
    <x v="0"/>
    <s v="Ongoing"/>
    <x v="0"/>
    <m/>
    <m/>
    <m/>
    <m/>
    <m/>
    <m/>
    <m/>
    <m/>
    <m/>
    <m/>
    <m/>
    <n v="172"/>
    <n v="172"/>
    <n v="172"/>
    <n v="172"/>
    <n v="60"/>
    <n v="60"/>
    <n v="40"/>
    <n v="40"/>
    <n v="40"/>
    <n v="40"/>
    <n v="40"/>
    <n v="40"/>
    <n v="40"/>
    <n v="40"/>
    <n v="40"/>
    <m/>
    <m/>
    <m/>
    <m/>
    <m/>
    <m/>
    <m/>
    <m/>
    <m/>
  </r>
  <r>
    <x v="1"/>
    <x v="5"/>
    <n v="12"/>
    <s v="ST Environment  setup support/RTSDefect/RTS support"/>
    <s v="GRP-WB-BPP1"/>
    <m/>
    <x v="1"/>
    <s v="Cobol, DB2"/>
    <s v="WB-BPP1"/>
    <s v="Ruben Rodriguez "/>
    <s v="Muawiah Qaimari"/>
    <s v="Rakesh Koli"/>
    <x v="0"/>
    <x v="0"/>
    <s v="Ongoing"/>
    <x v="0"/>
    <m/>
    <m/>
    <m/>
    <m/>
    <m/>
    <m/>
    <m/>
    <m/>
    <m/>
    <m/>
    <m/>
    <n v="86"/>
    <n v="86"/>
    <n v="86"/>
    <n v="86"/>
    <n v="30"/>
    <n v="30"/>
    <n v="20"/>
    <n v="30"/>
    <n v="30"/>
    <n v="30"/>
    <n v="30"/>
    <n v="30"/>
    <n v="30"/>
    <n v="30"/>
    <n v="30"/>
    <m/>
    <m/>
    <m/>
    <m/>
    <m/>
    <m/>
    <m/>
    <m/>
    <m/>
  </r>
  <r>
    <x v="1"/>
    <x v="11"/>
    <n v="12"/>
    <s v="Weekly/Bi-weekly Meetings/Other Meetings "/>
    <s v="GRP-WB-BPP1"/>
    <m/>
    <x v="1"/>
    <s v="Cobol, DB2"/>
    <s v="WB-BPP1"/>
    <s v="Ruben Rodriguez "/>
    <s v="Muawiah Qaimari"/>
    <s v="Rakesh Koli"/>
    <x v="0"/>
    <x v="0"/>
    <s v="Ongoing"/>
    <x v="0"/>
    <m/>
    <m/>
    <m/>
    <m/>
    <m/>
    <m/>
    <m/>
    <m/>
    <m/>
    <m/>
    <m/>
    <n v="86"/>
    <n v="86"/>
    <n v="86"/>
    <n v="86"/>
    <n v="50"/>
    <n v="50"/>
    <n v="30"/>
    <n v="30"/>
    <n v="30"/>
    <n v="30"/>
    <n v="30"/>
    <n v="30"/>
    <n v="30"/>
    <n v="30"/>
    <n v="30"/>
    <m/>
    <m/>
    <m/>
    <m/>
    <m/>
    <m/>
    <m/>
    <m/>
    <m/>
  </r>
  <r>
    <x v="1"/>
    <x v="3"/>
    <n v="1"/>
    <s v="MWR #2001946 - Retire ARG: PBD-PB"/>
    <s v="ARG: PBD-PB"/>
    <s v="Green - Analysis in progress"/>
    <x v="1"/>
    <s v="Cobol, DB2"/>
    <s v="West Usage"/>
    <s v="Ruben Rodriguez "/>
    <s v="Muawiah Qaimari"/>
    <s v="Sanjay Lokhande"/>
    <x v="2"/>
    <x v="10"/>
    <s v="Jan-24"/>
    <x v="0"/>
    <n v="1042"/>
    <m/>
    <m/>
    <m/>
    <m/>
    <m/>
    <m/>
    <m/>
    <m/>
    <m/>
    <m/>
    <m/>
    <m/>
    <m/>
    <m/>
    <m/>
    <m/>
    <n v="42"/>
    <n v="150"/>
    <n v="70"/>
    <m/>
    <m/>
    <n v="36"/>
    <n v="120"/>
    <n v="120"/>
    <n v="90"/>
    <n v="90"/>
    <n v="120"/>
    <n v="120"/>
    <n v="120"/>
    <m/>
    <m/>
    <m/>
    <m/>
    <m/>
  </r>
  <r>
    <x v="1"/>
    <x v="3"/>
    <n v="1"/>
    <s v="MWR #2001944 - Retire ARG: MCI-PB"/>
    <s v="ARG: MCI-PB"/>
    <s v="Green - Analysis in progress"/>
    <x v="1"/>
    <s v="Cobol, DB2"/>
    <s v="West Usage"/>
    <s v="Ruben Rodriguez "/>
    <s v="Muawiah Qaimari"/>
    <s v="Sanjay Lokhande"/>
    <x v="2"/>
    <x v="10"/>
    <s v="Jan-24"/>
    <x v="0"/>
    <n v="1924"/>
    <m/>
    <m/>
    <m/>
    <m/>
    <m/>
    <m/>
    <m/>
    <m/>
    <m/>
    <m/>
    <m/>
    <m/>
    <m/>
    <m/>
    <m/>
    <m/>
    <n v="120"/>
    <n v="150"/>
    <n v="70"/>
    <m/>
    <m/>
    <n v="36"/>
    <n v="150"/>
    <n v="150"/>
    <n v="150"/>
    <n v="150"/>
    <n v="150"/>
    <n v="150"/>
    <n v="150"/>
    <m/>
    <m/>
    <m/>
    <m/>
    <m/>
  </r>
  <r>
    <x v="1"/>
    <x v="3"/>
    <m/>
    <s v="CLUB causing issues with BBGW - Analysis"/>
    <s v="CLUB"/>
    <m/>
    <x v="1"/>
    <s v="Cobol, DB2"/>
    <s v="SE-BILLING-CARE"/>
    <s v="Greg Painter"/>
    <s v="Muawiah Qaimari"/>
    <s v="Rudradeep Mandal"/>
    <x v="1"/>
    <x v="11"/>
    <s v="Sep-23"/>
    <x v="0"/>
    <n v="40"/>
    <m/>
    <m/>
    <m/>
    <m/>
    <m/>
    <m/>
    <m/>
    <m/>
    <m/>
    <m/>
    <m/>
    <m/>
    <n v="20"/>
    <m/>
    <m/>
    <m/>
    <m/>
    <m/>
    <m/>
    <m/>
    <m/>
    <m/>
    <m/>
    <n v="20"/>
    <n v="20"/>
    <m/>
    <m/>
    <m/>
    <m/>
    <m/>
    <m/>
    <m/>
    <m/>
    <m/>
  </r>
  <r>
    <x v="0"/>
    <x v="0"/>
    <m/>
    <s v="506167, 325555c, CR232750, Late Impact OOM, DCC RET 8716 CX0403 Strategic Account Marking LPBK"/>
    <s v="AMI/MAP"/>
    <m/>
    <x v="1"/>
    <s v="COBOL, Teradata"/>
    <s v="SALES"/>
    <s v="Ruben Rodriguez "/>
    <s v="Muawiah Qaimari"/>
    <s v="Swapnil Patil"/>
    <x v="0"/>
    <x v="2"/>
    <s v="Feb-23"/>
    <x v="1"/>
    <n v="350"/>
    <m/>
    <m/>
    <m/>
    <m/>
    <m/>
    <m/>
    <m/>
    <m/>
    <m/>
    <m/>
    <m/>
    <m/>
    <m/>
    <m/>
    <m/>
    <m/>
    <m/>
    <m/>
    <m/>
    <m/>
    <m/>
    <m/>
    <m/>
    <m/>
    <m/>
    <m/>
    <m/>
    <m/>
    <m/>
    <m/>
    <m/>
    <m/>
    <m/>
    <m/>
  </r>
  <r>
    <x v="0"/>
    <x v="0"/>
    <n v="7"/>
    <s v="PMT 493546 - Calnet MSO P5 conversion"/>
    <s v="EM"/>
    <m/>
    <x v="1"/>
    <s v="Cobol, DB2"/>
    <s v="WB-SAMW"/>
    <s v="Ruben Rodriguez "/>
    <s v="Muawiah Qaimari"/>
    <s v="Swapnil Patil"/>
    <x v="0"/>
    <x v="12"/>
    <s v="Oct-22"/>
    <x v="0"/>
    <n v="600"/>
    <m/>
    <m/>
    <m/>
    <m/>
    <m/>
    <m/>
    <m/>
    <m/>
    <m/>
    <m/>
    <m/>
    <m/>
    <n v="50"/>
    <n v="450"/>
    <n v="100"/>
    <m/>
    <m/>
    <m/>
    <m/>
    <m/>
    <m/>
    <m/>
    <m/>
    <m/>
    <m/>
    <m/>
    <m/>
    <m/>
    <m/>
    <m/>
    <m/>
    <m/>
    <m/>
    <m/>
  </r>
  <r>
    <x v="0"/>
    <x v="0"/>
    <n v="7"/>
    <s v="PMT 493546 - Calnet MSO P5 conversion"/>
    <s v="SOFE"/>
    <m/>
    <x v="1"/>
    <s v="Cobol, DB2"/>
    <s v="WB-SAMW"/>
    <s v="Ruben Rodriguez "/>
    <s v="Muawiah Qaimari"/>
    <s v="Swapnil Patil"/>
    <x v="0"/>
    <x v="12"/>
    <s v="Oct-22"/>
    <x v="0"/>
    <n v="96"/>
    <m/>
    <m/>
    <m/>
    <m/>
    <m/>
    <m/>
    <m/>
    <m/>
    <m/>
    <m/>
    <m/>
    <m/>
    <n v="10"/>
    <n v="66"/>
    <n v="20"/>
    <m/>
    <m/>
    <m/>
    <m/>
    <m/>
    <m/>
    <m/>
    <m/>
    <m/>
    <m/>
    <m/>
    <m/>
    <m/>
    <m/>
    <m/>
    <m/>
    <m/>
    <m/>
    <m/>
  </r>
  <r>
    <x v="1"/>
    <x v="3"/>
    <m/>
    <s v="CLUB OOB in site T - - Analysis"/>
    <s v="CLUB"/>
    <m/>
    <x v="1"/>
    <s v="Cobol, DB2"/>
    <s v="SE-BILLING-CARE"/>
    <s v="Greg Painter"/>
    <s v="Muawiah Qaimari"/>
    <s v="Rudradeep Mandal"/>
    <x v="1"/>
    <x v="13"/>
    <s v="Aug-23"/>
    <x v="0"/>
    <n v="40"/>
    <m/>
    <m/>
    <m/>
    <m/>
    <m/>
    <m/>
    <m/>
    <m/>
    <m/>
    <m/>
    <m/>
    <m/>
    <n v="10"/>
    <m/>
    <m/>
    <m/>
    <m/>
    <m/>
    <m/>
    <m/>
    <m/>
    <n v="10"/>
    <n v="10"/>
    <n v="10"/>
    <n v="10"/>
    <m/>
    <m/>
    <m/>
    <m/>
    <m/>
    <m/>
    <m/>
    <m/>
    <m/>
  </r>
  <r>
    <x v="0"/>
    <x v="0"/>
    <n v="7"/>
    <s v="PMT 493546 - Calnet MSO P5 conversion"/>
    <s v="WP"/>
    <m/>
    <x v="1"/>
    <s v="Cobol, DB2"/>
    <s v="WB-SAMW"/>
    <s v="Ruben Rodriguez "/>
    <s v="Muawiah Qaimari"/>
    <s v="Swapnil Patil"/>
    <x v="0"/>
    <x v="12"/>
    <s v="Oct-22"/>
    <x v="0"/>
    <n v="88"/>
    <m/>
    <m/>
    <m/>
    <m/>
    <m/>
    <m/>
    <m/>
    <m/>
    <m/>
    <m/>
    <m/>
    <m/>
    <n v="10"/>
    <n v="50"/>
    <n v="28"/>
    <m/>
    <m/>
    <m/>
    <m/>
    <m/>
    <m/>
    <m/>
    <m/>
    <m/>
    <m/>
    <m/>
    <m/>
    <m/>
    <m/>
    <m/>
    <m/>
    <m/>
    <m/>
    <m/>
  </r>
  <r>
    <x v="0"/>
    <x v="0"/>
    <n v="7"/>
    <s v="PMT 493546 - Calnet MSO P5 conversion"/>
    <s v="PL 10"/>
    <m/>
    <x v="1"/>
    <s v="Cobol, DB2"/>
    <s v="WB-SAMW"/>
    <s v="Ruben Rodriguez "/>
    <s v="Muawiah Qaimari"/>
    <s v="Swapnil Patil"/>
    <x v="0"/>
    <x v="12"/>
    <s v="Oct-22"/>
    <x v="0"/>
    <n v="430"/>
    <m/>
    <m/>
    <m/>
    <m/>
    <m/>
    <m/>
    <m/>
    <m/>
    <m/>
    <m/>
    <m/>
    <m/>
    <n v="50"/>
    <n v="250"/>
    <n v="130"/>
    <m/>
    <m/>
    <m/>
    <m/>
    <m/>
    <m/>
    <m/>
    <m/>
    <m/>
    <m/>
    <m/>
    <m/>
    <m/>
    <m/>
    <m/>
    <m/>
    <m/>
    <m/>
    <m/>
  </r>
  <r>
    <x v="1"/>
    <x v="3"/>
    <n v="7"/>
    <s v="1994535 - WP master file update for NPU"/>
    <s v="WP"/>
    <m/>
    <x v="1"/>
    <s v="Cobol, DB2"/>
    <s v="WB-SAMW"/>
    <s v="Ruben Rodriguez "/>
    <s v="Muawiah Qaimari"/>
    <s v="Swapnil Patil"/>
    <x v="0"/>
    <x v="6"/>
    <s v="Sep-22"/>
    <x v="0"/>
    <n v="150"/>
    <m/>
    <m/>
    <m/>
    <m/>
    <m/>
    <m/>
    <m/>
    <m/>
    <m/>
    <m/>
    <m/>
    <m/>
    <n v="120"/>
    <n v="30"/>
    <m/>
    <m/>
    <m/>
    <m/>
    <m/>
    <m/>
    <m/>
    <m/>
    <m/>
    <m/>
    <m/>
    <m/>
    <m/>
    <m/>
    <m/>
    <m/>
    <m/>
    <m/>
    <m/>
    <m/>
  </r>
  <r>
    <x v="1"/>
    <x v="3"/>
    <n v="7"/>
    <s v="NPU rate fix"/>
    <s v="SOFE"/>
    <m/>
    <x v="1"/>
    <s v="Cobol, DB2"/>
    <s v="WB-SAMW"/>
    <s v="Ruben Rodriguez "/>
    <s v="Muawiah Qaimari"/>
    <s v="Swapnil Patil"/>
    <x v="0"/>
    <x v="9"/>
    <s v="Aug-22"/>
    <x v="0"/>
    <n v="120"/>
    <m/>
    <m/>
    <m/>
    <m/>
    <m/>
    <m/>
    <m/>
    <m/>
    <m/>
    <m/>
    <m/>
    <n v="120"/>
    <m/>
    <m/>
    <m/>
    <m/>
    <m/>
    <m/>
    <m/>
    <m/>
    <m/>
    <m/>
    <m/>
    <m/>
    <m/>
    <m/>
    <m/>
    <m/>
    <m/>
    <m/>
    <m/>
    <m/>
    <m/>
    <m/>
  </r>
  <r>
    <x v="1"/>
    <x v="4"/>
    <n v="7"/>
    <s v="RD2338 2022.07.01 W NV TDD Increase Rate Change"/>
    <s v="EM"/>
    <m/>
    <x v="1"/>
    <s v="Cobol, DB2"/>
    <s v="WB-SAMW"/>
    <s v="Ruben Rodriguez "/>
    <s v="Muawiah Qaimari"/>
    <s v="Swapnil Patil"/>
    <x v="0"/>
    <x v="4"/>
    <s v="Jul-22"/>
    <x v="0"/>
    <n v="38"/>
    <m/>
    <m/>
    <m/>
    <m/>
    <m/>
    <m/>
    <m/>
    <m/>
    <m/>
    <m/>
    <m/>
    <m/>
    <m/>
    <m/>
    <m/>
    <m/>
    <m/>
    <m/>
    <m/>
    <m/>
    <m/>
    <m/>
    <m/>
    <m/>
    <m/>
    <m/>
    <m/>
    <m/>
    <m/>
    <m/>
    <m/>
    <m/>
    <m/>
    <m/>
  </r>
  <r>
    <x v="1"/>
    <x v="4"/>
    <n v="7"/>
    <s v="RD1864 - Expedite 2022.07.01  Access Line NV Rate Changes"/>
    <s v="EM"/>
    <m/>
    <x v="1"/>
    <s v="Cobol, DB2"/>
    <s v="WB-SAMW"/>
    <s v="Ruben Rodriguez "/>
    <s v="Muawiah Qaimari"/>
    <s v="Swapnil Patil"/>
    <x v="0"/>
    <x v="4"/>
    <s v="Jul-22"/>
    <x v="0"/>
    <n v="55"/>
    <m/>
    <m/>
    <m/>
    <m/>
    <m/>
    <m/>
    <m/>
    <m/>
    <m/>
    <m/>
    <m/>
    <m/>
    <m/>
    <m/>
    <m/>
    <m/>
    <m/>
    <m/>
    <m/>
    <m/>
    <m/>
    <m/>
    <m/>
    <m/>
    <m/>
    <m/>
    <m/>
    <m/>
    <m/>
    <m/>
    <m/>
    <m/>
    <m/>
    <m/>
  </r>
  <r>
    <x v="1"/>
    <x v="4"/>
    <n v="7"/>
    <s v="RD0933 2022.07.01 W 3Q22 EUCL Mandated"/>
    <s v="EM"/>
    <m/>
    <x v="1"/>
    <s v="Cobol, DB2"/>
    <s v="WB-SAMW"/>
    <s v="Ruben Rodriguez "/>
    <s v="Muawiah Qaimari"/>
    <s v="Swapnil Patil"/>
    <x v="0"/>
    <x v="4"/>
    <s v="Jul-22"/>
    <x v="0"/>
    <n v="38"/>
    <m/>
    <m/>
    <m/>
    <m/>
    <m/>
    <m/>
    <m/>
    <m/>
    <m/>
    <m/>
    <m/>
    <m/>
    <m/>
    <m/>
    <m/>
    <m/>
    <m/>
    <m/>
    <m/>
    <m/>
    <m/>
    <m/>
    <m/>
    <m/>
    <m/>
    <m/>
    <m/>
    <m/>
    <m/>
    <m/>
    <m/>
    <m/>
    <m/>
    <m/>
  </r>
  <r>
    <x v="1"/>
    <x v="4"/>
    <n v="7"/>
    <s v="RD2319 - Expetite_2022.08.01 W CA Business Access Lines and Trunk"/>
    <s v="EM"/>
    <m/>
    <x v="1"/>
    <s v="Cobol, DB2"/>
    <s v="WB-SAMW"/>
    <s v="Ruben Rodriguez "/>
    <s v="Muawiah Qaimari"/>
    <s v="Swapnil Patil"/>
    <x v="0"/>
    <x v="9"/>
    <s v="Aug-22"/>
    <x v="0"/>
    <n v="90"/>
    <m/>
    <m/>
    <m/>
    <m/>
    <m/>
    <m/>
    <m/>
    <m/>
    <m/>
    <m/>
    <m/>
    <m/>
    <m/>
    <m/>
    <m/>
    <m/>
    <m/>
    <m/>
    <m/>
    <m/>
    <m/>
    <m/>
    <m/>
    <m/>
    <m/>
    <m/>
    <m/>
    <m/>
    <m/>
    <m/>
    <m/>
    <m/>
    <m/>
    <m/>
  </r>
  <r>
    <x v="1"/>
    <x v="4"/>
    <n v="7"/>
    <s v="RD2319 - Expetite_2022.08.01 W NV Business Access Lines and Trunk"/>
    <s v="EM"/>
    <m/>
    <x v="1"/>
    <s v="Cobol, DB2"/>
    <s v="WB-SAMW"/>
    <s v="Ruben Rodriguez "/>
    <s v="Muawiah Qaimari"/>
    <s v="Swapnil Patil"/>
    <x v="0"/>
    <x v="9"/>
    <s v="Aug-22"/>
    <x v="0"/>
    <n v="90"/>
    <m/>
    <m/>
    <m/>
    <m/>
    <m/>
    <m/>
    <m/>
    <m/>
    <m/>
    <m/>
    <m/>
    <m/>
    <m/>
    <m/>
    <m/>
    <m/>
    <m/>
    <m/>
    <m/>
    <m/>
    <m/>
    <m/>
    <m/>
    <m/>
    <m/>
    <m/>
    <m/>
    <m/>
    <m/>
    <m/>
    <m/>
    <m/>
    <m/>
    <m/>
  </r>
  <r>
    <x v="1"/>
    <x v="6"/>
    <n v="7"/>
    <s v="Querires related to account details, rates , Interfacing application queries_x000a_Note- Most of the queries come for SOFE,EM, PL10 &amp; ERF. We analyze the service order errors by looking at code &amp; perfroming chain testing between SOFE,EM &amp; PL10. These queries come from Service order writers and count varies for each month. If there is any data issue then EM does the recovery of production data."/>
    <s v="GRP-WB-SAMW"/>
    <m/>
    <x v="1"/>
    <s v="Cobol, DB2"/>
    <s v="WB-SAMW"/>
    <s v="Ruben Rodriguez "/>
    <s v="Muawiah Qaimari"/>
    <s v="Swapnil Patil"/>
    <x v="0"/>
    <x v="0"/>
    <s v="Ongoing"/>
    <x v="0"/>
    <m/>
    <m/>
    <m/>
    <m/>
    <m/>
    <m/>
    <m/>
    <m/>
    <m/>
    <m/>
    <m/>
    <m/>
    <m/>
    <m/>
    <m/>
    <m/>
    <m/>
    <n v="50"/>
    <n v="50"/>
    <n v="50"/>
    <n v="50"/>
    <n v="50"/>
    <n v="50"/>
    <n v="50"/>
    <n v="50"/>
    <n v="50"/>
    <m/>
    <m/>
    <m/>
    <m/>
    <m/>
    <m/>
    <m/>
    <m/>
    <m/>
  </r>
  <r>
    <x v="1"/>
    <x v="6"/>
    <n v="12"/>
    <s v="Bill breakdown analysis, explanation of various taxes &amp; surcharges on bill, interfacing application queries, RSI queries, code analysis and estimation requests "/>
    <s v="GRP-WB-BPP1"/>
    <m/>
    <x v="1"/>
    <s v="Cobol, DB2"/>
    <s v="WB-BPP1"/>
    <s v="Ruben Rodriguez "/>
    <s v="Muawiah Qaimari"/>
    <s v="Rakesh Koli"/>
    <x v="0"/>
    <x v="0"/>
    <s v="Ongoing"/>
    <x v="0"/>
    <m/>
    <m/>
    <m/>
    <m/>
    <m/>
    <m/>
    <m/>
    <m/>
    <m/>
    <m/>
    <m/>
    <m/>
    <m/>
    <m/>
    <m/>
    <m/>
    <m/>
    <n v="120"/>
    <n v="120"/>
    <n v="120"/>
    <n v="120"/>
    <n v="120"/>
    <n v="120"/>
    <n v="120"/>
    <n v="120"/>
    <n v="120"/>
    <m/>
    <m/>
    <m/>
    <m/>
    <m/>
    <m/>
    <m/>
    <m/>
    <m/>
  </r>
  <r>
    <x v="0"/>
    <x v="0"/>
    <n v="7"/>
    <s v="Mandate 107 Suicide Prevention Hotline Fee for Telco Accounts 988 CR234419"/>
    <s v="EM"/>
    <m/>
    <x v="1"/>
    <s v="Cobol, DB2"/>
    <s v="WB-SAMW"/>
    <s v="Ruben Rodriguez "/>
    <s v="Muawiah Qaimari"/>
    <s v="Swapnil Patil"/>
    <x v="0"/>
    <x v="9"/>
    <s v="Aug-22"/>
    <x v="0"/>
    <n v="150"/>
    <m/>
    <m/>
    <m/>
    <m/>
    <m/>
    <m/>
    <m/>
    <m/>
    <m/>
    <m/>
    <n v="75"/>
    <n v="75"/>
    <m/>
    <m/>
    <m/>
    <m/>
    <m/>
    <m/>
    <m/>
    <m/>
    <m/>
    <m/>
    <m/>
    <m/>
    <m/>
    <m/>
    <m/>
    <m/>
    <m/>
    <m/>
    <m/>
    <m/>
    <m/>
    <m/>
  </r>
  <r>
    <x v="0"/>
    <x v="0"/>
    <n v="7"/>
    <s v="Mandate P115 Inclusion of the percentage based UUT on CAC in the Telco West Biller"/>
    <s v="EM"/>
    <m/>
    <x v="1"/>
    <s v="Cobol, DB2"/>
    <s v="WB-SAMW"/>
    <s v="Ruben Rodriguez "/>
    <s v="Muawiah Qaimari"/>
    <s v="Swapnil Patil"/>
    <x v="0"/>
    <x v="5"/>
    <s v="Nov-22"/>
    <x v="0"/>
    <n v="150"/>
    <m/>
    <m/>
    <m/>
    <m/>
    <m/>
    <m/>
    <m/>
    <m/>
    <m/>
    <m/>
    <n v="40"/>
    <n v="40"/>
    <n v="40"/>
    <n v="20"/>
    <n v="10"/>
    <m/>
    <m/>
    <m/>
    <m/>
    <m/>
    <m/>
    <m/>
    <m/>
    <m/>
    <m/>
    <m/>
    <m/>
    <m/>
    <m/>
    <m/>
    <m/>
    <m/>
    <m/>
    <m/>
  </r>
  <r>
    <x v="1"/>
    <x v="4"/>
    <n v="7"/>
    <s v="RD0933 - 2022.08.01 West PRI, BRI and Super Trunk ,ERF Rate change for CR-2206-0838"/>
    <s v="EM"/>
    <m/>
    <x v="1"/>
    <s v="Cobol, DB2"/>
    <s v="WB-SAMW"/>
    <s v="Ruben Rodriguez "/>
    <s v="Muawiah Qaimari"/>
    <s v="Swapnil Patil"/>
    <x v="0"/>
    <x v="9"/>
    <s v="Aug-22"/>
    <x v="0"/>
    <n v="38"/>
    <m/>
    <m/>
    <m/>
    <m/>
    <m/>
    <m/>
    <m/>
    <m/>
    <m/>
    <m/>
    <m/>
    <m/>
    <m/>
    <m/>
    <m/>
    <m/>
    <m/>
    <m/>
    <m/>
    <m/>
    <m/>
    <m/>
    <m/>
    <m/>
    <m/>
    <m/>
    <m/>
    <m/>
    <m/>
    <m/>
    <m/>
    <m/>
    <m/>
    <m/>
  </r>
  <r>
    <x v="1"/>
    <x v="4"/>
    <n v="7"/>
    <s v="Continuous RD work for DVCI applications"/>
    <s v="GRP-WB-SAMW"/>
    <m/>
    <x v="1"/>
    <s v="Cobol, DB2"/>
    <s v="WB-SAMW"/>
    <s v="Ruben Rodriguez "/>
    <s v="Muawiah Qaimari"/>
    <s v="Swapnil Patil"/>
    <x v="0"/>
    <x v="0"/>
    <s v="Ongoing"/>
    <x v="0"/>
    <m/>
    <m/>
    <m/>
    <m/>
    <m/>
    <m/>
    <m/>
    <m/>
    <m/>
    <m/>
    <m/>
    <n v="150"/>
    <n v="150"/>
    <n v="150"/>
    <n v="150"/>
    <n v="230"/>
    <n v="192"/>
    <n v="180"/>
    <n v="240"/>
    <n v="260"/>
    <n v="280"/>
    <n v="200"/>
    <n v="200"/>
    <n v="200"/>
    <n v="200"/>
    <n v="200"/>
    <m/>
    <m/>
    <m/>
    <m/>
    <m/>
    <m/>
    <m/>
    <m/>
    <m/>
  </r>
  <r>
    <x v="1"/>
    <x v="8"/>
    <n v="7"/>
    <s v="PSA activities - Rolebase maintenance &amp; verification of role on monthly basis, access request , updates in archer tool to maintain existing access of rolebase, Approval of access request as Guardian_x000a_ AVT Scans, SPI data assessment, 4th File population for WP, SOX audit request for rate change RDs, RIM updates &amp; validation"/>
    <s v="GRP-WB-SAMW"/>
    <m/>
    <x v="1"/>
    <s v="Cobol, DB2"/>
    <s v="WB-SAMW"/>
    <s v="Ruben Rodriguez "/>
    <s v="Muawiah Qaimari"/>
    <s v="Swapnil Patil"/>
    <x v="0"/>
    <x v="0"/>
    <s v="Ongoing"/>
    <x v="0"/>
    <m/>
    <m/>
    <m/>
    <m/>
    <m/>
    <m/>
    <m/>
    <m/>
    <m/>
    <m/>
    <m/>
    <m/>
    <m/>
    <m/>
    <m/>
    <n v="25"/>
    <n v="25"/>
    <n v="40"/>
    <n v="40"/>
    <n v="40"/>
    <n v="40"/>
    <n v="40"/>
    <n v="40"/>
    <n v="40"/>
    <n v="40"/>
    <n v="40"/>
    <m/>
    <m/>
    <m/>
    <m/>
    <m/>
    <m/>
    <m/>
    <m/>
    <m/>
  </r>
  <r>
    <x v="1"/>
    <x v="3"/>
    <n v="7"/>
    <s v="CL business &amp; small business reports , Hitlist reports,, Service order rate calculation, Rate extraction from ERF rate files"/>
    <s v="GRP-WB-SAMW"/>
    <m/>
    <x v="1"/>
    <s v="Cobol, DB2"/>
    <s v="WB-SAMW"/>
    <s v="Ruben Rodriguez "/>
    <s v="Muawiah Qaimari"/>
    <s v="Swapnil Patil"/>
    <x v="0"/>
    <x v="0"/>
    <s v="Ongoing"/>
    <x v="0"/>
    <m/>
    <m/>
    <m/>
    <m/>
    <m/>
    <m/>
    <m/>
    <m/>
    <m/>
    <m/>
    <m/>
    <m/>
    <m/>
    <m/>
    <m/>
    <n v="110"/>
    <n v="80"/>
    <n v="50"/>
    <n v="50"/>
    <n v="50"/>
    <n v="50"/>
    <n v="50"/>
    <n v="50"/>
    <n v="50"/>
    <n v="50"/>
    <n v="50"/>
    <m/>
    <m/>
    <m/>
    <m/>
    <m/>
    <m/>
    <m/>
    <m/>
    <m/>
  </r>
  <r>
    <x v="1"/>
    <x v="10"/>
    <n v="7"/>
    <s v="Adhoc queries such as Service order error &amp; recovery if required, CAC error analysis, NDM issues,EDW queries, FE11 recovery, Analysis and Estimate requests_x000a_"/>
    <s v="GRP-WB-SAMW"/>
    <m/>
    <x v="1"/>
    <s v="Cobol, DB2"/>
    <s v="WB-SAMW"/>
    <s v="Ruben Rodriguez "/>
    <s v="Muawiah Qaimari"/>
    <s v="Swapnil Patil"/>
    <x v="0"/>
    <x v="0"/>
    <s v="Ongoing"/>
    <x v="0"/>
    <m/>
    <m/>
    <m/>
    <m/>
    <m/>
    <m/>
    <m/>
    <m/>
    <m/>
    <m/>
    <m/>
    <n v="300"/>
    <n v="300"/>
    <n v="300"/>
    <n v="300"/>
    <n v="120"/>
    <n v="120"/>
    <n v="100"/>
    <n v="100"/>
    <n v="100"/>
    <n v="110"/>
    <n v="100"/>
    <n v="90"/>
    <n v="90"/>
    <n v="90"/>
    <n v="90"/>
    <m/>
    <m/>
    <m/>
    <m/>
    <m/>
    <m/>
    <m/>
    <m/>
    <m/>
  </r>
  <r>
    <x v="1"/>
    <x v="5"/>
    <n v="7"/>
    <s v="Job Abends/Production support"/>
    <s v="GRP-WB-SAMW"/>
    <m/>
    <x v="1"/>
    <s v="Cobol, DB2"/>
    <s v="WB-SAMW"/>
    <s v="Ruben Rodriguez "/>
    <s v="Muawiah Qaimari"/>
    <s v="Swapnil Patil"/>
    <x v="0"/>
    <x v="0"/>
    <s v="Ongoing"/>
    <x v="0"/>
    <m/>
    <m/>
    <m/>
    <m/>
    <m/>
    <m/>
    <m/>
    <m/>
    <m/>
    <m/>
    <m/>
    <n v="150"/>
    <n v="150"/>
    <n v="150"/>
    <n v="150"/>
    <n v="50"/>
    <n v="50"/>
    <n v="30"/>
    <n v="30"/>
    <n v="30"/>
    <n v="30"/>
    <n v="30"/>
    <n v="30"/>
    <n v="30"/>
    <n v="30"/>
    <n v="30"/>
    <m/>
    <m/>
    <m/>
    <m/>
    <m/>
    <m/>
    <m/>
    <m/>
    <m/>
  </r>
  <r>
    <x v="1"/>
    <x v="5"/>
    <n v="7"/>
    <s v="ST Defect/ST Environment  setup support/RTS Defect/RTS support"/>
    <s v="GRP-WB-SAMW"/>
    <m/>
    <x v="1"/>
    <s v="Cobol, DB2"/>
    <s v="WB-SAMW"/>
    <s v="Ruben Rodriguez "/>
    <s v="Muawiah Qaimari"/>
    <s v="Swapnil Patil"/>
    <x v="0"/>
    <x v="0"/>
    <s v="Ongoing"/>
    <x v="0"/>
    <m/>
    <m/>
    <m/>
    <m/>
    <m/>
    <m/>
    <m/>
    <m/>
    <m/>
    <m/>
    <m/>
    <n v="100"/>
    <n v="100"/>
    <n v="100"/>
    <n v="100"/>
    <n v="40"/>
    <n v="40"/>
    <n v="20"/>
    <n v="20"/>
    <n v="20"/>
    <n v="20"/>
    <n v="20"/>
    <n v="20"/>
    <n v="20"/>
    <n v="20"/>
    <n v="20"/>
    <m/>
    <m/>
    <m/>
    <m/>
    <m/>
    <m/>
    <m/>
    <m/>
    <m/>
  </r>
  <r>
    <x v="1"/>
    <x v="11"/>
    <n v="7"/>
    <s v="Weekly/Bi-weekly Meetings/Other Meetings "/>
    <s v="GRP-WB-SAMW"/>
    <m/>
    <x v="1"/>
    <s v="Cobol, DB2"/>
    <s v="WB-SAMW"/>
    <s v="Ruben Rodriguez "/>
    <s v="Muawiah Qaimari"/>
    <s v="Swapnil Patil"/>
    <x v="0"/>
    <x v="0"/>
    <s v="Ongoing"/>
    <x v="0"/>
    <m/>
    <m/>
    <m/>
    <m/>
    <m/>
    <m/>
    <m/>
    <m/>
    <m/>
    <m/>
    <m/>
    <n v="46"/>
    <n v="46"/>
    <n v="46"/>
    <n v="46"/>
    <n v="46"/>
    <n v="46"/>
    <n v="30"/>
    <n v="30"/>
    <n v="30"/>
    <n v="30"/>
    <n v="30"/>
    <n v="30"/>
    <n v="30"/>
    <n v="30"/>
    <n v="30"/>
    <m/>
    <m/>
    <m/>
    <m/>
    <m/>
    <m/>
    <m/>
    <m/>
    <m/>
  </r>
  <r>
    <x v="1"/>
    <x v="3"/>
    <m/>
    <s v="# 1991261 - Syncsort upgrade"/>
    <s v="CARAT-MVS"/>
    <m/>
    <x v="1"/>
    <s v="Cobol, DB2"/>
    <s v="CARAT-MVS"/>
    <s v="Greg Painter"/>
    <s v="Muawiah Qaimari"/>
    <s v="Swapnil Patil"/>
    <x v="0"/>
    <x v="6"/>
    <s v="Sep-22"/>
    <x v="0"/>
    <n v="160"/>
    <m/>
    <m/>
    <m/>
    <m/>
    <m/>
    <m/>
    <m/>
    <m/>
    <m/>
    <m/>
    <m/>
    <n v="60"/>
    <n v="100"/>
    <m/>
    <m/>
    <m/>
    <m/>
    <m/>
    <m/>
    <m/>
    <m/>
    <m/>
    <m/>
    <m/>
    <m/>
    <m/>
    <m/>
    <m/>
    <m/>
    <m/>
    <m/>
    <m/>
    <m/>
    <m/>
  </r>
  <r>
    <x v="1"/>
    <x v="4"/>
    <n v="1"/>
    <s v="Continuous RD work for DVCI applications"/>
    <s v="CARAT-MVS"/>
    <m/>
    <x v="1"/>
    <s v="Cobol, DB2"/>
    <s v="CARAT-MVS"/>
    <s v="Ruben Rodriguez "/>
    <s v="Muawiah Qaimari"/>
    <s v="Swapnil Patil"/>
    <x v="0"/>
    <x v="0"/>
    <s v="Ongoing"/>
    <x v="0"/>
    <m/>
    <m/>
    <m/>
    <m/>
    <m/>
    <m/>
    <m/>
    <m/>
    <m/>
    <m/>
    <m/>
    <n v="16"/>
    <n v="16"/>
    <n v="16"/>
    <n v="16"/>
    <n v="16"/>
    <n v="16"/>
    <n v="16"/>
    <n v="16"/>
    <n v="16"/>
    <n v="16"/>
    <n v="16"/>
    <n v="16"/>
    <n v="16"/>
    <n v="16"/>
    <n v="16"/>
    <m/>
    <m/>
    <m/>
    <m/>
    <m/>
    <m/>
    <m/>
    <m/>
    <m/>
  </r>
  <r>
    <x v="1"/>
    <x v="8"/>
    <n v="1"/>
    <s v="PSA activities - Rolebase maintenance &amp; verification of role on monthly basis, access request , updates in archer tool to maintain existing access of rolebase, Approval of access request as Guardian"/>
    <s v="CARAT-MVS"/>
    <m/>
    <x v="1"/>
    <s v="Cobol, DB2"/>
    <s v="CARAT-MVS"/>
    <s v="Ruben Rodriguez "/>
    <s v="Muawiah Qaimari"/>
    <s v="Swapnil Patil"/>
    <x v="0"/>
    <x v="0"/>
    <s v="Ongoing"/>
    <x v="0"/>
    <m/>
    <m/>
    <m/>
    <m/>
    <m/>
    <m/>
    <m/>
    <m/>
    <m/>
    <m/>
    <m/>
    <n v="45"/>
    <n v="45"/>
    <n v="45"/>
    <n v="45"/>
    <n v="40"/>
    <n v="40"/>
    <n v="15"/>
    <n v="15"/>
    <n v="15"/>
    <n v="15"/>
    <n v="15"/>
    <n v="15"/>
    <n v="15"/>
    <n v="15"/>
    <n v="15"/>
    <m/>
    <m/>
    <m/>
    <m/>
    <m/>
    <m/>
    <m/>
    <m/>
    <m/>
  </r>
  <r>
    <x v="1"/>
    <x v="5"/>
    <n v="1"/>
    <s v="Job Abends/Production support/NDM Failures"/>
    <s v="CARAT-MVS"/>
    <m/>
    <x v="1"/>
    <s v="Cobol, DB2"/>
    <s v="CARAT-MVS"/>
    <s v="Ruben Rodriguez "/>
    <s v="Muawiah Qaimari"/>
    <s v="Swapnil Patil"/>
    <x v="0"/>
    <x v="0"/>
    <s v="Ongoing"/>
    <x v="0"/>
    <m/>
    <m/>
    <m/>
    <m/>
    <m/>
    <m/>
    <m/>
    <m/>
    <m/>
    <m/>
    <m/>
    <n v="48"/>
    <n v="48"/>
    <n v="48"/>
    <n v="48"/>
    <n v="40"/>
    <n v="40"/>
    <n v="40"/>
    <n v="40"/>
    <n v="40"/>
    <n v="40"/>
    <n v="40"/>
    <n v="40"/>
    <n v="40"/>
    <n v="40"/>
    <n v="40"/>
    <m/>
    <m/>
    <m/>
    <m/>
    <m/>
    <m/>
    <m/>
    <m/>
    <m/>
  </r>
  <r>
    <x v="1"/>
    <x v="5"/>
    <n v="1"/>
    <s v="ST Defect /ST Environment  setup support/RTS Defect/RTS support"/>
    <s v="CARAT-MVS"/>
    <m/>
    <x v="1"/>
    <s v="Cobol, DB2"/>
    <s v="CARAT-MVS"/>
    <s v="Ruben Rodriguez "/>
    <s v="Muawiah Qaimari"/>
    <s v="Swapnil Patil"/>
    <x v="0"/>
    <x v="0"/>
    <s v="Ongoing"/>
    <x v="1"/>
    <m/>
    <m/>
    <m/>
    <m/>
    <m/>
    <m/>
    <m/>
    <m/>
    <m/>
    <m/>
    <m/>
    <m/>
    <m/>
    <m/>
    <m/>
    <m/>
    <m/>
    <m/>
    <m/>
    <m/>
    <m/>
    <m/>
    <m/>
    <m/>
    <m/>
    <m/>
    <m/>
    <m/>
    <m/>
    <m/>
    <m/>
    <m/>
    <m/>
    <m/>
    <m/>
  </r>
  <r>
    <x v="1"/>
    <x v="11"/>
    <n v="1"/>
    <s v="Weekly/Bi-weekly Meetings/Other Meetings "/>
    <s v="CARAT-MVS"/>
    <m/>
    <x v="1"/>
    <s v="Cobol, DB2"/>
    <s v="CARAT-MVS"/>
    <s v="Ruben Rodriguez "/>
    <s v="Muawiah Qaimari"/>
    <s v="Swapnil Patil"/>
    <x v="0"/>
    <x v="0"/>
    <s v="Ongoing"/>
    <x v="0"/>
    <m/>
    <m/>
    <m/>
    <m/>
    <m/>
    <m/>
    <m/>
    <m/>
    <m/>
    <m/>
    <m/>
    <n v="20"/>
    <n v="20"/>
    <n v="20"/>
    <n v="20"/>
    <n v="20"/>
    <n v="20"/>
    <n v="10"/>
    <n v="10"/>
    <n v="10"/>
    <n v="10"/>
    <n v="10"/>
    <n v="10"/>
    <n v="10"/>
    <n v="10"/>
    <n v="10"/>
    <m/>
    <m/>
    <m/>
    <m/>
    <m/>
    <m/>
    <m/>
    <m/>
    <m/>
  </r>
  <r>
    <x v="1"/>
    <x v="12"/>
    <m/>
    <s v="Weekly huddle reports, Tracking of defects, Follow-up with teams, Accuracy report, HIS report  etc."/>
    <s v="DM/RM"/>
    <m/>
    <x v="1"/>
    <s v="DM"/>
    <s v="DM-RM"/>
    <s v="Ruben Rodriguez "/>
    <s v="Muawiah Qaimari"/>
    <s v="Swapnil Patil"/>
    <x v="0"/>
    <x v="0"/>
    <s v="Ongoing"/>
    <x v="0"/>
    <m/>
    <m/>
    <m/>
    <m/>
    <m/>
    <m/>
    <m/>
    <m/>
    <m/>
    <m/>
    <m/>
    <n v="86"/>
    <n v="86"/>
    <n v="86"/>
    <n v="86"/>
    <n v="86"/>
    <n v="86"/>
    <n v="45"/>
    <n v="45"/>
    <n v="45"/>
    <n v="45"/>
    <n v="45"/>
    <n v="45"/>
    <n v="45"/>
    <n v="45"/>
    <n v="45"/>
    <m/>
    <m/>
    <m/>
    <m/>
    <m/>
    <m/>
    <m/>
    <m/>
    <m/>
  </r>
  <r>
    <x v="1"/>
    <x v="4"/>
    <n v="1"/>
    <s v="Continuous RD work for DVCI applications"/>
    <s v="AMI/MAP"/>
    <m/>
    <x v="1"/>
    <s v="COBOL, Teradata"/>
    <s v="SALES"/>
    <s v="Ruben Rodriguez "/>
    <s v="Muawiah Qaimari"/>
    <s v="Swapnil Patil"/>
    <x v="0"/>
    <x v="0"/>
    <s v="Ongoing"/>
    <x v="0"/>
    <m/>
    <m/>
    <m/>
    <m/>
    <m/>
    <m/>
    <m/>
    <m/>
    <m/>
    <m/>
    <m/>
    <n v="20"/>
    <n v="20"/>
    <n v="20"/>
    <n v="20"/>
    <n v="20"/>
    <n v="20"/>
    <n v="10"/>
    <n v="10"/>
    <n v="10"/>
    <n v="10"/>
    <n v="10"/>
    <n v="10"/>
    <n v="10"/>
    <n v="10"/>
    <n v="10"/>
    <m/>
    <m/>
    <m/>
    <m/>
    <m/>
    <m/>
    <m/>
    <m/>
    <m/>
  </r>
  <r>
    <x v="1"/>
    <x v="8"/>
    <n v="1"/>
    <s v="PSA activities - Rolebase maintenance &amp; verification of role on monthly basis, access request , updates in archer tool to maintain existing access of rolebase"/>
    <s v="AMI/MAP"/>
    <m/>
    <x v="1"/>
    <s v="COBOL, Teradata"/>
    <s v="SALES"/>
    <s v="Ruben Rodriguez "/>
    <s v="Muawiah Qaimari"/>
    <s v="Swapnil Patil"/>
    <x v="0"/>
    <x v="0"/>
    <s v="Ongoing"/>
    <x v="0"/>
    <m/>
    <m/>
    <m/>
    <m/>
    <m/>
    <m/>
    <m/>
    <m/>
    <m/>
    <m/>
    <m/>
    <n v="70"/>
    <n v="70"/>
    <n v="70"/>
    <n v="70"/>
    <n v="50"/>
    <n v="50"/>
    <n v="10"/>
    <n v="10"/>
    <n v="10"/>
    <n v="10"/>
    <n v="10"/>
    <n v="10"/>
    <n v="10"/>
    <n v="10"/>
    <n v="10"/>
    <m/>
    <m/>
    <m/>
    <m/>
    <m/>
    <m/>
    <m/>
    <m/>
    <m/>
  </r>
  <r>
    <x v="1"/>
    <x v="5"/>
    <n v="1"/>
    <s v="Job Abends/Production support"/>
    <s v="AMI/MAP"/>
    <m/>
    <x v="1"/>
    <s v="COBOL, Teradata"/>
    <s v="SALES"/>
    <s v="Ruben Rodriguez "/>
    <s v="Muawiah Qaimari"/>
    <s v="Swapnil Patil"/>
    <x v="0"/>
    <x v="0"/>
    <s v="Ongoing"/>
    <x v="0"/>
    <m/>
    <m/>
    <m/>
    <m/>
    <m/>
    <m/>
    <m/>
    <m/>
    <m/>
    <m/>
    <m/>
    <n v="30"/>
    <n v="30"/>
    <n v="30"/>
    <n v="30"/>
    <n v="30"/>
    <n v="30"/>
    <n v="25"/>
    <n v="25"/>
    <n v="25"/>
    <n v="25"/>
    <n v="15"/>
    <n v="15"/>
    <n v="15"/>
    <n v="15"/>
    <n v="15"/>
    <m/>
    <m/>
    <m/>
    <m/>
    <m/>
    <m/>
    <m/>
    <m/>
    <m/>
  </r>
  <r>
    <x v="1"/>
    <x v="5"/>
    <n v="1"/>
    <s v="ST Defect /ST Environment  setup support/RTS Defect/RTS support"/>
    <s v="AMI/MAP"/>
    <m/>
    <x v="1"/>
    <s v="COBOL, Teradata"/>
    <s v="SALES"/>
    <s v="Ruben Rodriguez "/>
    <s v="Muawiah Qaimari"/>
    <s v="Swapnil Patil"/>
    <x v="0"/>
    <x v="0"/>
    <s v="Ongoing"/>
    <x v="1"/>
    <m/>
    <m/>
    <m/>
    <m/>
    <m/>
    <m/>
    <m/>
    <m/>
    <m/>
    <m/>
    <m/>
    <m/>
    <m/>
    <m/>
    <m/>
    <m/>
    <m/>
    <m/>
    <m/>
    <m/>
    <m/>
    <m/>
    <m/>
    <m/>
    <m/>
    <m/>
    <m/>
    <m/>
    <m/>
    <m/>
    <m/>
    <m/>
    <m/>
    <m/>
    <m/>
  </r>
  <r>
    <x v="1"/>
    <x v="11"/>
    <n v="1"/>
    <s v="Weekly/Bi-weekly Meetings/Other Meetings "/>
    <s v="AMI/MAP"/>
    <m/>
    <x v="1"/>
    <s v="COBOL, Teradata"/>
    <s v="SALES"/>
    <s v="Ruben Rodriguez "/>
    <s v="Muawiah Qaimari"/>
    <s v="Swapnil Patil"/>
    <x v="0"/>
    <x v="0"/>
    <s v="Ongoing"/>
    <x v="0"/>
    <m/>
    <m/>
    <m/>
    <m/>
    <m/>
    <m/>
    <m/>
    <m/>
    <m/>
    <m/>
    <m/>
    <n v="10"/>
    <n v="10"/>
    <n v="10"/>
    <n v="10"/>
    <n v="5"/>
    <n v="5"/>
    <n v="2"/>
    <n v="2"/>
    <n v="2"/>
    <n v="2"/>
    <n v="2"/>
    <n v="2"/>
    <n v="2"/>
    <n v="2"/>
    <n v="2"/>
    <m/>
    <m/>
    <m/>
    <m/>
    <m/>
    <m/>
    <m/>
    <m/>
    <m/>
  </r>
  <r>
    <x v="1"/>
    <x v="3"/>
    <n v="7"/>
    <s v="MWR  #2006881 CL SMALL BUSINESS REPORT AUTOMATION"/>
    <s v="CL"/>
    <m/>
    <x v="1"/>
    <s v="Cobol, DB2"/>
    <s v="WB-SAMW"/>
    <s v="Ruben Rodriguez "/>
    <s v="Muawiah Qaimari"/>
    <s v="Swapnil Patil"/>
    <x v="0"/>
    <x v="5"/>
    <s v="Nov-22"/>
    <x v="0"/>
    <n v="120"/>
    <m/>
    <m/>
    <m/>
    <m/>
    <m/>
    <m/>
    <m/>
    <m/>
    <m/>
    <m/>
    <m/>
    <m/>
    <m/>
    <n v="40"/>
    <n v="80"/>
    <m/>
    <m/>
    <m/>
    <m/>
    <m/>
    <m/>
    <m/>
    <m/>
    <m/>
    <m/>
    <m/>
    <m/>
    <m/>
    <m/>
    <m/>
    <m/>
    <m/>
    <m/>
    <m/>
  </r>
  <r>
    <x v="0"/>
    <x v="0"/>
    <n v="7"/>
    <s v="CA 209 overlay with NPA 350 NPA Relief"/>
    <s v="SOFE"/>
    <m/>
    <x v="1"/>
    <s v="Cobol, DB2"/>
    <s v="WB-SAMW"/>
    <s v="Ruben Rodriguez "/>
    <s v="Muawiah Qaimari"/>
    <s v="Swapnil Patil"/>
    <x v="0"/>
    <x v="12"/>
    <s v="Oct-22"/>
    <x v="0"/>
    <n v="140"/>
    <m/>
    <m/>
    <m/>
    <m/>
    <m/>
    <m/>
    <m/>
    <m/>
    <m/>
    <m/>
    <m/>
    <n v="70"/>
    <n v="70"/>
    <n v="70"/>
    <n v="70"/>
    <m/>
    <m/>
    <m/>
    <m/>
    <m/>
    <m/>
    <m/>
    <m/>
    <m/>
    <m/>
    <m/>
    <m/>
    <m/>
    <m/>
    <m/>
    <m/>
    <m/>
    <m/>
    <m/>
  </r>
  <r>
    <x v="0"/>
    <x v="0"/>
    <n v="7"/>
    <s v="CA 209 overlay with NPA 350 NPA Relief"/>
    <s v="WP"/>
    <m/>
    <x v="1"/>
    <s v="Cobol, DB2"/>
    <s v="WB-SAMW"/>
    <s v="Ruben Rodriguez "/>
    <s v="Muawiah Qaimari"/>
    <s v="Swapnil Patil"/>
    <x v="0"/>
    <x v="12"/>
    <s v="Oct-22"/>
    <x v="0"/>
    <n v="50"/>
    <m/>
    <m/>
    <m/>
    <m/>
    <m/>
    <m/>
    <m/>
    <m/>
    <m/>
    <m/>
    <m/>
    <n v="30"/>
    <n v="30"/>
    <n v="25"/>
    <n v="25"/>
    <m/>
    <m/>
    <m/>
    <m/>
    <m/>
    <m/>
    <m/>
    <m/>
    <m/>
    <m/>
    <m/>
    <m/>
    <m/>
    <m/>
    <m/>
    <m/>
    <m/>
    <m/>
    <m/>
  </r>
  <r>
    <x v="0"/>
    <x v="0"/>
    <n v="7"/>
    <s v="CA NPA 7070 OVERLAY WITH NEW NPA 369"/>
    <s v="SOFE"/>
    <m/>
    <x v="1"/>
    <s v="Cobol, DB2"/>
    <s v="WB-SAMW"/>
    <s v="Ruben Rodriguez "/>
    <s v="Muawiah Qaimari"/>
    <s v="Swapnil Patil"/>
    <x v="0"/>
    <x v="1"/>
    <s v="Dec-22"/>
    <x v="0"/>
    <n v="140"/>
    <m/>
    <m/>
    <m/>
    <m/>
    <m/>
    <m/>
    <m/>
    <m/>
    <m/>
    <m/>
    <m/>
    <m/>
    <m/>
    <n v="50"/>
    <n v="70"/>
    <n v="20"/>
    <m/>
    <m/>
    <m/>
    <m/>
    <m/>
    <m/>
    <m/>
    <m/>
    <m/>
    <m/>
    <m/>
    <m/>
    <m/>
    <m/>
    <m/>
    <m/>
    <m/>
    <m/>
  </r>
  <r>
    <x v="0"/>
    <x v="0"/>
    <n v="7"/>
    <s v="CA NPA 7070 OVERLAY WITH NEW NPA 369"/>
    <s v="WP"/>
    <m/>
    <x v="1"/>
    <s v="Cobol, DB2"/>
    <s v="WB-SAMW"/>
    <s v="Ruben Rodriguez "/>
    <s v="Muawiah Qaimari"/>
    <s v="Swapnil Patil"/>
    <x v="0"/>
    <x v="1"/>
    <s v="Dec-22"/>
    <x v="0"/>
    <n v="50"/>
    <m/>
    <m/>
    <m/>
    <m/>
    <m/>
    <m/>
    <m/>
    <m/>
    <m/>
    <m/>
    <m/>
    <m/>
    <m/>
    <m/>
    <n v="40"/>
    <n v="10"/>
    <m/>
    <m/>
    <m/>
    <m/>
    <m/>
    <m/>
    <m/>
    <m/>
    <m/>
    <m/>
    <m/>
    <m/>
    <m/>
    <m/>
    <m/>
    <m/>
    <m/>
    <m/>
  </r>
  <r>
    <x v="1"/>
    <x v="2"/>
    <n v="7"/>
    <s v="TL-Mgnmt’- Swapnil"/>
    <s v="GRP-WB-SAMW"/>
    <m/>
    <x v="1"/>
    <s v="Cobol, DB2"/>
    <s v="WB-SAMW"/>
    <s v="Ruben Rodriguez "/>
    <s v="Muawiah Qaimari"/>
    <s v="Swapnil Patil"/>
    <x v="0"/>
    <x v="0"/>
    <s v="Ongoing"/>
    <x v="0"/>
    <m/>
    <m/>
    <m/>
    <m/>
    <m/>
    <m/>
    <m/>
    <m/>
    <m/>
    <m/>
    <m/>
    <n v="86"/>
    <n v="86"/>
    <n v="86"/>
    <n v="86"/>
    <n v="86"/>
    <n v="86"/>
    <n v="86"/>
    <n v="86"/>
    <n v="86"/>
    <n v="86"/>
    <n v="86"/>
    <n v="86"/>
    <n v="86"/>
    <n v="86"/>
    <n v="86"/>
    <m/>
    <m/>
    <m/>
    <m/>
    <m/>
    <m/>
    <m/>
    <m/>
    <m/>
  </r>
  <r>
    <x v="1"/>
    <x v="3"/>
    <m/>
    <s v="WIN11 Certification"/>
    <s v="TCAM"/>
    <m/>
    <x v="1"/>
    <s v="Cobol, DB2"/>
    <s v="SALES"/>
    <s v="Ruben Rodriguez "/>
    <s v="Muawiah Qaimari"/>
    <s v="Swapnil Patil"/>
    <x v="0"/>
    <x v="9"/>
    <s v="Aug-22"/>
    <x v="0"/>
    <n v="55"/>
    <m/>
    <m/>
    <m/>
    <m/>
    <m/>
    <m/>
    <m/>
    <m/>
    <m/>
    <m/>
    <m/>
    <n v="55"/>
    <m/>
    <m/>
    <m/>
    <m/>
    <m/>
    <m/>
    <m/>
    <m/>
    <m/>
    <m/>
    <m/>
    <m/>
    <m/>
    <m/>
    <m/>
    <m/>
    <m/>
    <m/>
    <m/>
    <m/>
    <m/>
    <m/>
  </r>
  <r>
    <x v="1"/>
    <x v="3"/>
    <m/>
    <s v="WIN11 Certification"/>
    <s v="AMI/MAP"/>
    <m/>
    <x v="1"/>
    <s v="COBOL, Teradata"/>
    <s v="SALES"/>
    <s v="Ruben Rodriguez "/>
    <s v="Muawiah Qaimari"/>
    <s v="Swapnil Patil"/>
    <x v="0"/>
    <x v="9"/>
    <s v="Aug-22"/>
    <x v="0"/>
    <n v="55"/>
    <m/>
    <m/>
    <m/>
    <m/>
    <m/>
    <m/>
    <m/>
    <m/>
    <m/>
    <m/>
    <m/>
    <n v="55"/>
    <m/>
    <m/>
    <m/>
    <m/>
    <m/>
    <m/>
    <m/>
    <m/>
    <m/>
    <m/>
    <m/>
    <m/>
    <m/>
    <m/>
    <m/>
    <m/>
    <m/>
    <m/>
    <m/>
    <m/>
    <m/>
    <m/>
  </r>
  <r>
    <x v="1"/>
    <x v="3"/>
    <m/>
    <s v="RIGA COBOL V6 issue with IGZERRE"/>
    <s v="RIGA"/>
    <m/>
    <x v="1"/>
    <s v="Cobol"/>
    <s v="SE-BILLING"/>
    <s v="Greg Painter"/>
    <s v="Muawiah Qaimari"/>
    <s v="Rudradeep Mandal"/>
    <x v="1"/>
    <x v="11"/>
    <s v="Sep-23"/>
    <x v="0"/>
    <n v="160"/>
    <m/>
    <m/>
    <m/>
    <m/>
    <m/>
    <m/>
    <m/>
    <m/>
    <m/>
    <m/>
    <m/>
    <m/>
    <m/>
    <m/>
    <s v=" "/>
    <m/>
    <m/>
    <m/>
    <m/>
    <m/>
    <m/>
    <n v="40"/>
    <n v="40"/>
    <n v="40"/>
    <n v="40"/>
    <m/>
    <m/>
    <m/>
    <m/>
    <m/>
    <m/>
    <m/>
    <m/>
    <m/>
  </r>
  <r>
    <x v="1"/>
    <x v="3"/>
    <m/>
    <s v="CHG000007787048 &amp; CHG000007786970 DR Exercise "/>
    <s v="BOSS-PAC"/>
    <m/>
    <x v="1"/>
    <s v="PL1, IMS-DB, IMS-DC"/>
    <s v="BOSS-PAC"/>
    <s v="James Radtke"/>
    <s v="Christine Moretti"/>
    <s v="Kushagra Mathur"/>
    <x v="0"/>
    <x v="6"/>
    <s v="Sep-22"/>
    <x v="0"/>
    <n v="80"/>
    <m/>
    <m/>
    <m/>
    <m/>
    <m/>
    <m/>
    <m/>
    <m/>
    <m/>
    <m/>
    <m/>
    <n v="20"/>
    <n v="60"/>
    <m/>
    <m/>
    <m/>
    <m/>
    <m/>
    <m/>
    <m/>
    <m/>
    <m/>
    <m/>
    <m/>
    <m/>
    <m/>
    <m/>
    <m/>
    <m/>
    <m/>
    <m/>
    <m/>
    <m/>
    <m/>
  </r>
  <r>
    <x v="1"/>
    <x v="3"/>
    <m/>
    <s v="CHG000007880976 -  Stop Legal Hold Updates"/>
    <s v="BOSS-PAC"/>
    <m/>
    <x v="1"/>
    <s v="PL1, IMS-DB, IMS-DC"/>
    <s v="BOSS-PAC"/>
    <s v="James Radtke"/>
    <s v="Christine Moretti"/>
    <s v="Kushagra Mathur"/>
    <x v="0"/>
    <x v="12"/>
    <s v="Oct-22"/>
    <x v="0"/>
    <n v="60"/>
    <m/>
    <m/>
    <m/>
    <m/>
    <m/>
    <m/>
    <m/>
    <m/>
    <m/>
    <m/>
    <m/>
    <m/>
    <n v="30"/>
    <n v="30"/>
    <m/>
    <m/>
    <m/>
    <m/>
    <m/>
    <m/>
    <m/>
    <m/>
    <m/>
    <m/>
    <m/>
    <m/>
    <m/>
    <m/>
    <m/>
    <m/>
    <m/>
    <m/>
    <m/>
    <m/>
  </r>
  <r>
    <x v="1"/>
    <x v="3"/>
    <m/>
    <s v="MWR#1952865 OSUITS"/>
    <s v="BOSS-PAC"/>
    <m/>
    <x v="1"/>
    <s v="PL1, IMS-DB, IMS-DC"/>
    <s v="BOSS-PAC"/>
    <s v="James Radtke"/>
    <s v="Christine Moretti"/>
    <s v="Kushagra Mathur"/>
    <x v="0"/>
    <x v="14"/>
    <s v="Jan-23"/>
    <x v="0"/>
    <n v="320"/>
    <m/>
    <m/>
    <m/>
    <m/>
    <m/>
    <m/>
    <m/>
    <m/>
    <m/>
    <m/>
    <m/>
    <m/>
    <m/>
    <n v="50"/>
    <n v="50"/>
    <n v="100"/>
    <n v="30"/>
    <n v="60"/>
    <n v="30"/>
    <m/>
    <m/>
    <m/>
    <m/>
    <m/>
    <m/>
    <m/>
    <m/>
    <m/>
    <m/>
    <m/>
    <m/>
    <m/>
    <m/>
    <m/>
  </r>
  <r>
    <x v="1"/>
    <x v="3"/>
    <m/>
    <s v="CHG000007884872 Oracle Database Upgrade 12c to 19c"/>
    <s v="UPS-EMS"/>
    <m/>
    <x v="0"/>
    <s v="Java"/>
    <s v="Usage-UPS"/>
    <s v="Greg Painter"/>
    <s v="Muawiah Qaimari"/>
    <s v="Kushagra Mathur"/>
    <x v="0"/>
    <x v="5"/>
    <s v="Nov-22"/>
    <x v="0"/>
    <n v="80"/>
    <m/>
    <m/>
    <m/>
    <m/>
    <m/>
    <m/>
    <m/>
    <m/>
    <m/>
    <m/>
    <m/>
    <m/>
    <m/>
    <n v="40"/>
    <n v="40"/>
    <m/>
    <m/>
    <m/>
    <m/>
    <m/>
    <m/>
    <m/>
    <m/>
    <m/>
    <m/>
    <m/>
    <m/>
    <m/>
    <m/>
    <m/>
    <m/>
    <m/>
    <m/>
    <m/>
  </r>
  <r>
    <x v="1"/>
    <x v="3"/>
    <m/>
    <s v="Migration of ORA2DRDAGW to new servers"/>
    <s v="UPS-EMS"/>
    <m/>
    <x v="0"/>
    <s v="Java"/>
    <s v="Usage-UPS"/>
    <s v="Greg Painter"/>
    <s v="Muawiah Qaimari"/>
    <s v="Kushagra Mathur"/>
    <x v="0"/>
    <x v="12"/>
    <s v="Oct-22"/>
    <x v="0"/>
    <n v="50"/>
    <m/>
    <m/>
    <m/>
    <m/>
    <m/>
    <m/>
    <m/>
    <m/>
    <m/>
    <m/>
    <m/>
    <m/>
    <n v="20"/>
    <n v="30"/>
    <m/>
    <m/>
    <m/>
    <m/>
    <m/>
    <m/>
    <m/>
    <m/>
    <m/>
    <m/>
    <m/>
    <m/>
    <m/>
    <m/>
    <m/>
    <m/>
    <m/>
    <m/>
    <m/>
    <m/>
  </r>
  <r>
    <x v="1"/>
    <x v="3"/>
    <m/>
    <s v="St Louis 2022 MIT Mainframe DR Exercise"/>
    <s v="UPS-EMS"/>
    <m/>
    <x v="0"/>
    <s v="Java"/>
    <s v="Usage-UPS"/>
    <s v="Greg Painter"/>
    <s v="Muawiah Qaimari"/>
    <s v="Kushagra Mathur"/>
    <x v="0"/>
    <x v="6"/>
    <s v="Sep-22"/>
    <x v="0"/>
    <n v="35"/>
    <m/>
    <m/>
    <m/>
    <m/>
    <m/>
    <m/>
    <m/>
    <m/>
    <m/>
    <m/>
    <m/>
    <m/>
    <n v="35"/>
    <m/>
    <m/>
    <m/>
    <m/>
    <m/>
    <m/>
    <m/>
    <m/>
    <m/>
    <m/>
    <m/>
    <m/>
    <m/>
    <m/>
    <m/>
    <m/>
    <m/>
    <m/>
    <m/>
    <m/>
    <m/>
  </r>
  <r>
    <x v="1"/>
    <x v="3"/>
    <m/>
    <s v="St Louis 2022 MIT Mainframe DR Exercise"/>
    <s v="SAFARI-MF"/>
    <m/>
    <x v="1"/>
    <s v="Cobol, DB2"/>
    <s v="CARE-MF"/>
    <s v="James Koernig"/>
    <s v="Christine Moretti"/>
    <s v="Kushagra Mathur"/>
    <x v="0"/>
    <x v="6"/>
    <s v="Sep-22"/>
    <x v="0"/>
    <n v="25"/>
    <m/>
    <m/>
    <m/>
    <m/>
    <m/>
    <m/>
    <m/>
    <m/>
    <m/>
    <m/>
    <m/>
    <m/>
    <n v="25"/>
    <m/>
    <m/>
    <m/>
    <m/>
    <m/>
    <m/>
    <m/>
    <m/>
    <m/>
    <m/>
    <m/>
    <m/>
    <m/>
    <m/>
    <m/>
    <m/>
    <m/>
    <m/>
    <m/>
    <m/>
    <m/>
  </r>
  <r>
    <x v="1"/>
    <x v="3"/>
    <m/>
    <s v="St Louis 2022 MIT Mainframe DR Exercise"/>
    <s v="RRS"/>
    <m/>
    <x v="1"/>
    <s v="Cobol, DB2"/>
    <s v="CARE-MF"/>
    <s v="James Koernig"/>
    <s v="Christine Moretti"/>
    <s v="Kushagra Mathur"/>
    <x v="0"/>
    <x v="5"/>
    <s v="Nov-22"/>
    <x v="0"/>
    <n v="25"/>
    <m/>
    <m/>
    <m/>
    <m/>
    <m/>
    <m/>
    <m/>
    <m/>
    <m/>
    <m/>
    <m/>
    <m/>
    <m/>
    <m/>
    <n v="25"/>
    <m/>
    <m/>
    <m/>
    <m/>
    <m/>
    <m/>
    <m/>
    <m/>
    <m/>
    <m/>
    <m/>
    <m/>
    <m/>
    <m/>
    <m/>
    <m/>
    <m/>
    <m/>
    <m/>
  </r>
  <r>
    <x v="1"/>
    <x v="3"/>
    <m/>
    <s v=" Dallas 2022 MIT Mainframe DR Exercise"/>
    <s v="CE"/>
    <m/>
    <x v="1"/>
    <s v="Cobol, DB2"/>
    <s v="WB-BPP1"/>
    <s v="Ruben Rodriguez "/>
    <s v="Muawiah Qaimari"/>
    <s v="Rakesh Koli"/>
    <x v="0"/>
    <x v="5"/>
    <s v="Nov-22"/>
    <x v="0"/>
    <n v="10"/>
    <m/>
    <m/>
    <m/>
    <m/>
    <m/>
    <m/>
    <m/>
    <m/>
    <m/>
    <m/>
    <m/>
    <m/>
    <m/>
    <m/>
    <n v="10"/>
    <m/>
    <m/>
    <m/>
    <m/>
    <m/>
    <m/>
    <m/>
    <m/>
    <m/>
    <m/>
    <m/>
    <m/>
    <m/>
    <m/>
    <m/>
    <m/>
    <m/>
    <m/>
    <m/>
  </r>
  <r>
    <x v="1"/>
    <x v="3"/>
    <m/>
    <s v=" Dallas 2022 MIT Mainframe DR Exercise"/>
    <s v="CRIS ASBS-MF"/>
    <m/>
    <x v="1"/>
    <s v="Cobol, DB2"/>
    <s v="SW-CRIS-Billing "/>
    <s v="Ruben Rodriguez "/>
    <s v="Muawiah Qaimari"/>
    <s v="Kushagra Mathur"/>
    <x v="0"/>
    <x v="5"/>
    <s v="Nov-22"/>
    <x v="0"/>
    <n v="15"/>
    <m/>
    <m/>
    <m/>
    <m/>
    <m/>
    <m/>
    <m/>
    <m/>
    <m/>
    <m/>
    <m/>
    <m/>
    <m/>
    <m/>
    <n v="15"/>
    <m/>
    <m/>
    <m/>
    <m/>
    <m/>
    <m/>
    <m/>
    <m/>
    <m/>
    <m/>
    <m/>
    <m/>
    <m/>
    <m/>
    <m/>
    <m/>
    <m/>
    <m/>
    <m/>
  </r>
  <r>
    <x v="1"/>
    <x v="3"/>
    <m/>
    <s v=" Dallas 2022 MIT Mainframe DR Exercise"/>
    <s v="CRIS Downstream"/>
    <m/>
    <x v="1"/>
    <s v="Cobol, DB2"/>
    <s v="SW-CRIS-Billing "/>
    <s v="Ruben Rodriguez "/>
    <s v="Muawiah Qaimari"/>
    <s v="Kushagra Mathur"/>
    <x v="0"/>
    <x v="5"/>
    <s v="Nov-22"/>
    <x v="0"/>
    <n v="15"/>
    <m/>
    <m/>
    <m/>
    <m/>
    <m/>
    <m/>
    <m/>
    <m/>
    <m/>
    <m/>
    <m/>
    <m/>
    <m/>
    <m/>
    <n v="15"/>
    <m/>
    <m/>
    <m/>
    <m/>
    <m/>
    <m/>
    <m/>
    <m/>
    <m/>
    <m/>
    <m/>
    <m/>
    <m/>
    <m/>
    <m/>
    <m/>
    <m/>
    <m/>
    <m/>
  </r>
  <r>
    <x v="1"/>
    <x v="3"/>
    <m/>
    <s v=" Dallas 2022 MIT Mainframe DR Exercise"/>
    <s v="CRIS Studies"/>
    <m/>
    <x v="1"/>
    <s v="Cobol, DB2"/>
    <s v="SW-CRIS-Billing "/>
    <s v="Ruben Rodriguez "/>
    <s v="Muawiah Qaimari"/>
    <s v="Kushagra Mathur"/>
    <x v="0"/>
    <x v="5"/>
    <s v="Nov-22"/>
    <x v="0"/>
    <n v="15"/>
    <m/>
    <m/>
    <m/>
    <m/>
    <m/>
    <m/>
    <m/>
    <m/>
    <m/>
    <m/>
    <m/>
    <m/>
    <m/>
    <m/>
    <n v="15"/>
    <m/>
    <m/>
    <m/>
    <m/>
    <m/>
    <m/>
    <m/>
    <m/>
    <m/>
    <m/>
    <m/>
    <m/>
    <m/>
    <m/>
    <m/>
    <m/>
    <m/>
    <m/>
    <m/>
  </r>
  <r>
    <x v="1"/>
    <x v="3"/>
    <m/>
    <s v=" Dallas 2022 MIT Mainframe DR Exercise"/>
    <s v="CRIS Services"/>
    <m/>
    <x v="1"/>
    <s v="Cobol, IMS-DB"/>
    <s v="SW-CRIS-Billing "/>
    <s v="Ruben Rodriguez "/>
    <s v="Muawiah Qaimari"/>
    <s v="Kushagra Mathur"/>
    <x v="0"/>
    <x v="5"/>
    <s v="Nov-22"/>
    <x v="0"/>
    <n v="25"/>
    <m/>
    <m/>
    <m/>
    <m/>
    <m/>
    <m/>
    <m/>
    <m/>
    <m/>
    <m/>
    <m/>
    <m/>
    <m/>
    <m/>
    <n v="25"/>
    <m/>
    <m/>
    <m/>
    <m/>
    <m/>
    <m/>
    <m/>
    <m/>
    <m/>
    <m/>
    <m/>
    <m/>
    <m/>
    <m/>
    <m/>
    <m/>
    <m/>
    <m/>
    <m/>
  </r>
  <r>
    <x v="1"/>
    <x v="3"/>
    <m/>
    <s v="ALPHA COBOL V6 issues with IGZERRE"/>
    <s v="ALPHA"/>
    <m/>
    <x v="1"/>
    <s v="Cobol, DB2"/>
    <s v="SE-BILLING-CARE"/>
    <s v="Greg Painter"/>
    <s v="Muawiah Qaimari"/>
    <s v="Rudradeep Mandal"/>
    <x v="1"/>
    <x v="11"/>
    <s v="Sep-23"/>
    <x v="0"/>
    <n v="160"/>
    <m/>
    <m/>
    <m/>
    <m/>
    <m/>
    <m/>
    <m/>
    <m/>
    <m/>
    <m/>
    <m/>
    <m/>
    <m/>
    <m/>
    <s v=" "/>
    <m/>
    <m/>
    <m/>
    <m/>
    <m/>
    <m/>
    <n v="40"/>
    <n v="40"/>
    <n v="40"/>
    <n v="40"/>
    <m/>
    <m/>
    <m/>
    <m/>
    <m/>
    <m/>
    <m/>
    <m/>
    <m/>
  </r>
  <r>
    <x v="1"/>
    <x v="3"/>
    <m/>
    <s v="DX615 Compress/Uncompress not functioning properly with CN0E"/>
    <s v="CRIS Services"/>
    <m/>
    <x v="1"/>
    <s v="Cobol, IMS-DB"/>
    <s v="SW-CRIS-Billing "/>
    <s v="Ruben Rodriguez "/>
    <s v="Muawiah Qaimari"/>
    <s v="Kushagra Mathur"/>
    <x v="0"/>
    <x v="8"/>
    <s v="TBD"/>
    <x v="1"/>
    <m/>
    <m/>
    <m/>
    <m/>
    <m/>
    <m/>
    <m/>
    <m/>
    <m/>
    <m/>
    <m/>
    <m/>
    <m/>
    <m/>
    <m/>
    <m/>
    <m/>
    <m/>
    <m/>
    <m/>
    <m/>
    <m/>
    <m/>
    <m/>
    <m/>
    <m/>
    <m/>
    <m/>
    <m/>
    <m/>
    <m/>
    <m/>
    <m/>
    <m/>
    <m/>
  </r>
  <r>
    <x v="1"/>
    <x v="3"/>
    <m/>
    <s v="St Louis 2022 MIT Mainframe DR Exercise"/>
    <s v="CR"/>
    <m/>
    <x v="1"/>
    <s v="Cobol, DB2"/>
    <s v="WB-BPP1"/>
    <s v="Ruben Rodriguez "/>
    <s v="Muawiah Qaimari"/>
    <s v="Rakesh Koli"/>
    <x v="0"/>
    <x v="6"/>
    <s v="Sep-22"/>
    <x v="0"/>
    <n v="30"/>
    <m/>
    <m/>
    <m/>
    <m/>
    <m/>
    <m/>
    <m/>
    <m/>
    <m/>
    <m/>
    <m/>
    <m/>
    <n v="30"/>
    <m/>
    <m/>
    <m/>
    <m/>
    <m/>
    <m/>
    <m/>
    <m/>
    <m/>
    <m/>
    <m/>
    <m/>
    <m/>
    <m/>
    <m/>
    <m/>
    <m/>
    <m/>
    <m/>
    <m/>
    <m/>
  </r>
  <r>
    <x v="1"/>
    <x v="3"/>
    <m/>
    <s v="St Louis 2022 MIT Mainframe DR Exercise"/>
    <s v="AGG"/>
    <m/>
    <x v="1"/>
    <s v="Cobol, DB2"/>
    <s v="WB-BPP1"/>
    <s v="Ruben Rodriguez "/>
    <s v="Muawiah Qaimari"/>
    <s v="Rakesh Koli"/>
    <x v="0"/>
    <x v="6"/>
    <s v="Sep-22"/>
    <x v="0"/>
    <n v="30"/>
    <m/>
    <m/>
    <m/>
    <m/>
    <m/>
    <m/>
    <m/>
    <m/>
    <m/>
    <m/>
    <m/>
    <m/>
    <n v="30"/>
    <m/>
    <m/>
    <m/>
    <m/>
    <m/>
    <m/>
    <m/>
    <m/>
    <m/>
    <m/>
    <m/>
    <m/>
    <m/>
    <m/>
    <m/>
    <m/>
    <m/>
    <m/>
    <m/>
    <m/>
    <m/>
  </r>
  <r>
    <x v="1"/>
    <x v="3"/>
    <m/>
    <s v="St Louis 2022 MIT Mainframe DR Exercise"/>
    <s v="ED"/>
    <m/>
    <x v="1"/>
    <s v="Cobol, DB2"/>
    <s v="WB-BPP1"/>
    <s v="Ruben Rodriguez "/>
    <s v="Muawiah Qaimari"/>
    <s v="Rakesh Koli"/>
    <x v="0"/>
    <x v="6"/>
    <s v="Sep-22"/>
    <x v="0"/>
    <n v="30"/>
    <m/>
    <m/>
    <m/>
    <m/>
    <m/>
    <m/>
    <m/>
    <m/>
    <m/>
    <m/>
    <m/>
    <m/>
    <n v="30"/>
    <m/>
    <m/>
    <m/>
    <m/>
    <m/>
    <m/>
    <m/>
    <m/>
    <m/>
    <m/>
    <m/>
    <m/>
    <m/>
    <m/>
    <m/>
    <m/>
    <m/>
    <m/>
    <m/>
    <m/>
    <m/>
  </r>
  <r>
    <x v="1"/>
    <x v="3"/>
    <m/>
    <s v="St Louis 2022 MIT Mainframe DR Exercise"/>
    <s v="T&amp;S"/>
    <m/>
    <x v="1"/>
    <s v="Cobol, DB2"/>
    <s v="WB-BPP1"/>
    <s v="Ruben Rodriguez "/>
    <s v="Muawiah Qaimari"/>
    <s v="Rakesh Koli"/>
    <x v="0"/>
    <x v="6"/>
    <s v="Sep-22"/>
    <x v="0"/>
    <n v="30"/>
    <m/>
    <m/>
    <m/>
    <m/>
    <m/>
    <m/>
    <m/>
    <m/>
    <m/>
    <m/>
    <m/>
    <m/>
    <n v="30"/>
    <m/>
    <m/>
    <m/>
    <m/>
    <m/>
    <m/>
    <m/>
    <m/>
    <m/>
    <m/>
    <m/>
    <m/>
    <m/>
    <m/>
    <m/>
    <m/>
    <m/>
    <m/>
    <m/>
    <m/>
    <m/>
  </r>
  <r>
    <x v="1"/>
    <x v="3"/>
    <m/>
    <s v="St Louis 2022 MIT Mainframe DR Exercise"/>
    <s v="DIAL"/>
    <m/>
    <x v="1"/>
    <s v="Cobol, DB2"/>
    <s v="WB-BPP1"/>
    <s v="Ruben Rodriguez "/>
    <s v="Muawiah Qaimari"/>
    <s v="Rakesh Koli"/>
    <x v="0"/>
    <x v="6"/>
    <s v="Sep-22"/>
    <x v="0"/>
    <n v="30"/>
    <m/>
    <m/>
    <m/>
    <m/>
    <m/>
    <m/>
    <m/>
    <m/>
    <m/>
    <m/>
    <m/>
    <m/>
    <n v="30"/>
    <m/>
    <m/>
    <m/>
    <m/>
    <m/>
    <m/>
    <m/>
    <m/>
    <m/>
    <m/>
    <m/>
    <m/>
    <m/>
    <m/>
    <m/>
    <m/>
    <m/>
    <m/>
    <m/>
    <m/>
    <m/>
  </r>
  <r>
    <x v="1"/>
    <x v="3"/>
    <m/>
    <s v="St Louis 2022 MIT Mainframe DR Exercise"/>
    <s v="BPPO"/>
    <m/>
    <x v="1"/>
    <s v="Cobol, DB2"/>
    <s v="WB-BPP1"/>
    <s v="Ruben Rodriguez "/>
    <s v="Muawiah Qaimari"/>
    <s v="Rakesh Koli"/>
    <x v="0"/>
    <x v="6"/>
    <s v="Sep-22"/>
    <x v="0"/>
    <n v="30"/>
    <m/>
    <m/>
    <m/>
    <m/>
    <m/>
    <m/>
    <m/>
    <m/>
    <m/>
    <m/>
    <m/>
    <m/>
    <n v="30"/>
    <m/>
    <m/>
    <m/>
    <m/>
    <m/>
    <m/>
    <m/>
    <m/>
    <m/>
    <m/>
    <m/>
    <m/>
    <m/>
    <m/>
    <m/>
    <m/>
    <m/>
    <m/>
    <m/>
    <m/>
    <m/>
  </r>
  <r>
    <x v="1"/>
    <x v="3"/>
    <m/>
    <s v="St Louis 2022 MIT Mainframe DR Exercise"/>
    <s v="CSOS"/>
    <m/>
    <x v="1"/>
    <s v="Cobol, DB2"/>
    <s v="WB-BPP1"/>
    <s v="Ruben Rodriguez "/>
    <s v="Muawiah Qaimari"/>
    <s v="Rakesh Koli"/>
    <x v="0"/>
    <x v="6"/>
    <s v="Sep-22"/>
    <x v="0"/>
    <n v="30"/>
    <m/>
    <m/>
    <m/>
    <m/>
    <m/>
    <m/>
    <m/>
    <m/>
    <m/>
    <m/>
    <m/>
    <m/>
    <n v="30"/>
    <m/>
    <m/>
    <m/>
    <m/>
    <m/>
    <m/>
    <m/>
    <m/>
    <m/>
    <m/>
    <m/>
    <m/>
    <m/>
    <m/>
    <m/>
    <m/>
    <m/>
    <m/>
    <m/>
    <m/>
    <m/>
  </r>
  <r>
    <x v="1"/>
    <x v="3"/>
    <m/>
    <s v="St Louis 2022 MIT Mainframe DR Exercise"/>
    <s v="PRDB"/>
    <m/>
    <x v="1"/>
    <s v="Cobol, DB2"/>
    <s v="WB-BPP1"/>
    <s v="Ruben Rodriguez "/>
    <s v="Muawiah Qaimari"/>
    <s v="Rakesh Koli"/>
    <x v="0"/>
    <x v="6"/>
    <s v="Sep-22"/>
    <x v="0"/>
    <n v="30"/>
    <m/>
    <m/>
    <m/>
    <m/>
    <m/>
    <m/>
    <m/>
    <m/>
    <m/>
    <m/>
    <m/>
    <m/>
    <n v="30"/>
    <m/>
    <m/>
    <m/>
    <m/>
    <m/>
    <m/>
    <m/>
    <m/>
    <m/>
    <m/>
    <m/>
    <m/>
    <m/>
    <m/>
    <m/>
    <m/>
    <m/>
    <m/>
    <m/>
    <m/>
    <m/>
  </r>
  <r>
    <x v="1"/>
    <x v="3"/>
    <m/>
    <s v="St Louis 2022 MIT Mainframe DR Exercise"/>
    <s v="SD/SU"/>
    <m/>
    <x v="1"/>
    <s v="Cobol, DB2"/>
    <s v="WB-BPP1"/>
    <s v="Ruben Rodriguez "/>
    <s v="Muawiah Qaimari"/>
    <s v="Rakesh Koli"/>
    <x v="0"/>
    <x v="6"/>
    <s v="Sep-22"/>
    <x v="0"/>
    <n v="30"/>
    <m/>
    <m/>
    <m/>
    <m/>
    <m/>
    <m/>
    <m/>
    <m/>
    <m/>
    <m/>
    <m/>
    <m/>
    <n v="30"/>
    <m/>
    <m/>
    <m/>
    <m/>
    <m/>
    <m/>
    <m/>
    <m/>
    <m/>
    <m/>
    <m/>
    <m/>
    <m/>
    <m/>
    <m/>
    <m/>
    <m/>
    <m/>
    <m/>
    <m/>
    <m/>
  </r>
  <r>
    <x v="1"/>
    <x v="3"/>
    <m/>
    <s v="St Louis 2022 MIT Mainframe DR Exercise"/>
    <s v="RTM"/>
    <m/>
    <x v="1"/>
    <s v="Cobol, DB2"/>
    <s v="WB-BPP1"/>
    <s v="Ruben Rodriguez "/>
    <s v="Muawiah Qaimari"/>
    <s v="Rakesh Koli"/>
    <x v="0"/>
    <x v="6"/>
    <s v="Sep-22"/>
    <x v="0"/>
    <n v="30"/>
    <m/>
    <m/>
    <m/>
    <m/>
    <m/>
    <m/>
    <m/>
    <m/>
    <m/>
    <m/>
    <m/>
    <m/>
    <n v="30"/>
    <m/>
    <m/>
    <m/>
    <m/>
    <m/>
    <m/>
    <m/>
    <m/>
    <m/>
    <m/>
    <m/>
    <m/>
    <m/>
    <m/>
    <m/>
    <m/>
    <m/>
    <m/>
    <m/>
    <m/>
    <m/>
  </r>
  <r>
    <x v="1"/>
    <x v="3"/>
    <m/>
    <s v="St Louis 2022 MIT Mainframe DR Exercise"/>
    <s v="BDI"/>
    <m/>
    <x v="1"/>
    <s v="Cobol, DB2"/>
    <s v="WB-BPP1"/>
    <s v="Ruben Rodriguez "/>
    <s v="Muawiah Qaimari"/>
    <s v="Rakesh Koli"/>
    <x v="0"/>
    <x v="6"/>
    <s v="Sep-22"/>
    <x v="0"/>
    <n v="30"/>
    <m/>
    <m/>
    <m/>
    <m/>
    <m/>
    <m/>
    <m/>
    <m/>
    <m/>
    <m/>
    <m/>
    <m/>
    <n v="30"/>
    <m/>
    <m/>
    <m/>
    <m/>
    <m/>
    <m/>
    <m/>
    <m/>
    <m/>
    <m/>
    <m/>
    <m/>
    <m/>
    <m/>
    <m/>
    <m/>
    <m/>
    <m/>
    <m/>
    <m/>
    <m/>
  </r>
  <r>
    <x v="1"/>
    <x v="3"/>
    <m/>
    <s v="St Louis 2022 MIT Mainframe DR Exercise"/>
    <s v="ETI"/>
    <m/>
    <x v="1"/>
    <s v="Cobol, DB2"/>
    <s v="WB-BPP1"/>
    <s v="Ruben Rodriguez "/>
    <s v="Muawiah Qaimari"/>
    <s v="Rakesh Koli"/>
    <x v="0"/>
    <x v="6"/>
    <s v="Sep-22"/>
    <x v="0"/>
    <n v="30"/>
    <m/>
    <m/>
    <m/>
    <m/>
    <m/>
    <m/>
    <m/>
    <m/>
    <m/>
    <m/>
    <m/>
    <m/>
    <n v="30"/>
    <m/>
    <m/>
    <m/>
    <m/>
    <m/>
    <m/>
    <m/>
    <m/>
    <m/>
    <m/>
    <m/>
    <m/>
    <m/>
    <m/>
    <m/>
    <m/>
    <m/>
    <m/>
    <m/>
    <m/>
    <m/>
  </r>
  <r>
    <x v="1"/>
    <x v="3"/>
    <m/>
    <s v="Dallas 2022 MIT Mainframe DR Exercise"/>
    <s v="ED"/>
    <m/>
    <x v="1"/>
    <s v="Cobol, DB2"/>
    <s v="WB-BPP1"/>
    <s v="Ruben Rodriguez "/>
    <s v="Muawiah Qaimari"/>
    <s v="Rakesh Koli"/>
    <x v="0"/>
    <x v="5"/>
    <s v="Nov-22"/>
    <x v="0"/>
    <n v="30"/>
    <m/>
    <m/>
    <m/>
    <m/>
    <m/>
    <m/>
    <m/>
    <m/>
    <m/>
    <m/>
    <m/>
    <m/>
    <m/>
    <m/>
    <n v="30"/>
    <m/>
    <m/>
    <m/>
    <m/>
    <m/>
    <m/>
    <m/>
    <m/>
    <m/>
    <m/>
    <m/>
    <m/>
    <m/>
    <m/>
    <m/>
    <m/>
    <m/>
    <m/>
    <m/>
  </r>
  <r>
    <x v="1"/>
    <x v="3"/>
    <m/>
    <s v="VERBATIM COBOL v6 issue with IGZERRE"/>
    <s v="VERBATIM"/>
    <m/>
    <x v="1"/>
    <s v="Cobol"/>
    <s v="SE-BILLING"/>
    <s v="Greg Painter"/>
    <s v="Muawiah Qaimari"/>
    <s v="Rudradeep Mandal"/>
    <x v="1"/>
    <x v="11"/>
    <s v="Sep-23"/>
    <x v="0"/>
    <n v="160"/>
    <m/>
    <m/>
    <m/>
    <m/>
    <m/>
    <m/>
    <m/>
    <m/>
    <m/>
    <m/>
    <m/>
    <m/>
    <m/>
    <m/>
    <s v=" "/>
    <m/>
    <m/>
    <m/>
    <m/>
    <m/>
    <m/>
    <n v="40"/>
    <n v="70"/>
    <n v="40"/>
    <n v="20"/>
    <m/>
    <m/>
    <m/>
    <m/>
    <m/>
    <m/>
    <m/>
    <m/>
    <m/>
  </r>
  <r>
    <x v="1"/>
    <x v="3"/>
    <m/>
    <s v="BOCRIS COBOL v6 issue with IGZERRE"/>
    <s v="BOCRIS"/>
    <m/>
    <x v="1"/>
    <s v="Cobol, IMS-DC"/>
    <s v="SE-BILLING"/>
    <s v="Greg Painter"/>
    <s v="Muawiah Qaimari"/>
    <s v="Rudradeep Mandal"/>
    <x v="1"/>
    <x v="11"/>
    <s v="Sep-23"/>
    <x v="0"/>
    <n v="260"/>
    <m/>
    <m/>
    <m/>
    <m/>
    <m/>
    <m/>
    <m/>
    <m/>
    <m/>
    <m/>
    <m/>
    <m/>
    <m/>
    <m/>
    <s v=" "/>
    <m/>
    <m/>
    <m/>
    <m/>
    <m/>
    <n v="30"/>
    <n v="30"/>
    <m/>
    <m/>
    <m/>
    <m/>
    <m/>
    <m/>
    <m/>
    <m/>
    <m/>
    <m/>
    <m/>
    <m/>
  </r>
  <r>
    <x v="1"/>
    <x v="1"/>
    <n v="1"/>
    <s v="2021670-PR - change Verizon NDM to SFG"/>
    <s v="PR"/>
    <s v="On Track"/>
    <x v="1"/>
    <s v="Cobol, DB2"/>
    <s v="JW"/>
    <s v="Ruben Rodriguez "/>
    <s v="Muawiah Qaimari"/>
    <s v="Rajan Patil"/>
    <x v="1"/>
    <x v="15"/>
    <s v="May-23"/>
    <x v="0"/>
    <n v="180"/>
    <m/>
    <m/>
    <m/>
    <m/>
    <m/>
    <m/>
    <m/>
    <m/>
    <m/>
    <m/>
    <m/>
    <m/>
    <m/>
    <m/>
    <m/>
    <m/>
    <s v=" "/>
    <s v=" "/>
    <n v="50"/>
    <n v="60"/>
    <n v="70"/>
    <m/>
    <m/>
    <m/>
    <m/>
    <m/>
    <m/>
    <m/>
    <m/>
    <m/>
    <m/>
    <m/>
    <m/>
    <m/>
  </r>
  <r>
    <x v="1"/>
    <x v="1"/>
    <n v="1"/>
    <s v="2023192 TCAM DB Upgrade Needed - Oracle v 12c to 19c "/>
    <s v="TCAM"/>
    <m/>
    <x v="1"/>
    <s v="Cobol, DB2"/>
    <s v="SALES"/>
    <s v="Ruben Rodriguez "/>
    <s v="Muawiah Qaimari"/>
    <s v="Swapnil Patil"/>
    <x v="0"/>
    <x v="3"/>
    <s v="On hold"/>
    <x v="1"/>
    <n v="280"/>
    <m/>
    <m/>
    <m/>
    <m/>
    <m/>
    <m/>
    <m/>
    <m/>
    <m/>
    <m/>
    <m/>
    <m/>
    <m/>
    <m/>
    <m/>
    <m/>
    <m/>
    <n v="150"/>
    <n v="130"/>
    <m/>
    <m/>
    <m/>
    <m/>
    <m/>
    <m/>
    <m/>
    <m/>
    <m/>
    <m/>
    <m/>
    <m/>
    <m/>
    <m/>
    <m/>
  </r>
  <r>
    <x v="1"/>
    <x v="3"/>
    <m/>
    <s v="St Louis 2022 MIT Mainframe DR Exercise"/>
    <s v="TCAM"/>
    <m/>
    <x v="1"/>
    <s v="Cobol, DB2"/>
    <s v="SALES"/>
    <s v="Ruben Rodriguez "/>
    <s v="Muawiah Qaimari"/>
    <s v="Swapnil Patil"/>
    <x v="0"/>
    <x v="6"/>
    <s v="Sep-22"/>
    <x v="0"/>
    <n v="35"/>
    <m/>
    <m/>
    <m/>
    <m/>
    <m/>
    <m/>
    <m/>
    <m/>
    <m/>
    <m/>
    <m/>
    <m/>
    <n v="35"/>
    <m/>
    <m/>
    <m/>
    <m/>
    <m/>
    <m/>
    <m/>
    <m/>
    <m/>
    <m/>
    <m/>
    <m/>
    <m/>
    <m/>
    <m/>
    <m/>
    <m/>
    <m/>
    <m/>
    <m/>
    <m/>
  </r>
  <r>
    <x v="1"/>
    <x v="3"/>
    <m/>
    <s v="St Louis 2022 MIT Mainframe DR Exercise"/>
    <s v="AMI/MAP"/>
    <m/>
    <x v="1"/>
    <s v="COBOL, Teradata"/>
    <s v="SALES"/>
    <s v="Ruben Rodriguez "/>
    <s v="Muawiah Qaimari"/>
    <s v="Swapnil Patil"/>
    <x v="0"/>
    <x v="6"/>
    <s v="Sep-22"/>
    <x v="0"/>
    <n v="35"/>
    <m/>
    <m/>
    <m/>
    <m/>
    <m/>
    <m/>
    <m/>
    <m/>
    <m/>
    <m/>
    <m/>
    <m/>
    <n v="35"/>
    <m/>
    <m/>
    <m/>
    <m/>
    <m/>
    <m/>
    <m/>
    <m/>
    <m/>
    <m/>
    <m/>
    <m/>
    <m/>
    <m/>
    <m/>
    <m/>
    <m/>
    <m/>
    <m/>
    <m/>
    <m/>
  </r>
  <r>
    <x v="1"/>
    <x v="3"/>
    <m/>
    <s v="Dallas 2022 MIT Mainframe DR Exercise"/>
    <s v="CARAT-MVS"/>
    <m/>
    <x v="1"/>
    <s v="Cobol, DB2"/>
    <s v="CARAT-MVS"/>
    <s v="Ruben Rodriguez "/>
    <s v="Muawiah Qaimari"/>
    <s v="Swapnil Patil"/>
    <x v="0"/>
    <x v="5"/>
    <s v="Nov-22"/>
    <x v="0"/>
    <n v="120"/>
    <m/>
    <m/>
    <m/>
    <m/>
    <m/>
    <m/>
    <m/>
    <m/>
    <m/>
    <m/>
    <m/>
    <m/>
    <n v="35"/>
    <m/>
    <n v="120"/>
    <m/>
    <m/>
    <m/>
    <m/>
    <m/>
    <m/>
    <m/>
    <m/>
    <m/>
    <m/>
    <m/>
    <m/>
    <m/>
    <m/>
    <m/>
    <m/>
    <m/>
    <m/>
    <m/>
  </r>
  <r>
    <x v="0"/>
    <x v="0"/>
    <m/>
    <s v="OOM664 Complete Link Utilization of USOCs effort - CRIS West"/>
    <s v="BPPO"/>
    <m/>
    <x v="1"/>
    <s v="Cobol, DB2"/>
    <s v="WB-BPP1"/>
    <s v="Ruben Rodriguez "/>
    <s v="Muawiah Qaimari"/>
    <s v="Rakesh Koli"/>
    <x v="0"/>
    <x v="16"/>
    <s v="Nov-23"/>
    <x v="1"/>
    <n v="70"/>
    <m/>
    <m/>
    <m/>
    <m/>
    <m/>
    <m/>
    <m/>
    <m/>
    <m/>
    <m/>
    <m/>
    <m/>
    <m/>
    <m/>
    <m/>
    <m/>
    <m/>
    <m/>
    <m/>
    <n v="10"/>
    <n v="20"/>
    <n v="20"/>
    <m/>
    <m/>
    <m/>
    <m/>
    <m/>
    <m/>
    <m/>
    <m/>
    <m/>
    <m/>
    <m/>
    <m/>
  </r>
  <r>
    <x v="0"/>
    <x v="0"/>
    <m/>
    <s v="OOM664 Complete Link Utilization of USOCs effort - CRIS West"/>
    <s v="CR"/>
    <m/>
    <x v="1"/>
    <s v="Cobol, DB2"/>
    <s v="WB-BPP1"/>
    <s v="Ruben Rodriguez "/>
    <s v="Muawiah Qaimari"/>
    <s v="Rakesh Koli"/>
    <x v="0"/>
    <x v="16"/>
    <s v="Nov-23"/>
    <x v="1"/>
    <n v="300"/>
    <m/>
    <m/>
    <m/>
    <m/>
    <m/>
    <m/>
    <m/>
    <m/>
    <m/>
    <m/>
    <m/>
    <m/>
    <m/>
    <m/>
    <m/>
    <m/>
    <m/>
    <m/>
    <m/>
    <n v="30"/>
    <n v="50"/>
    <n v="80"/>
    <m/>
    <m/>
    <m/>
    <m/>
    <m/>
    <m/>
    <m/>
    <m/>
    <m/>
    <m/>
    <m/>
    <m/>
  </r>
  <r>
    <x v="0"/>
    <x v="0"/>
    <m/>
    <s v="OOM664 Complete Link Utilization of USOCs effort - CRIS West"/>
    <s v="DIAL"/>
    <m/>
    <x v="1"/>
    <s v="Cobol, DB2"/>
    <s v="WB-BPP1"/>
    <s v="Ruben Rodriguez "/>
    <s v="Muawiah Qaimari"/>
    <s v="Rakesh Koli"/>
    <x v="0"/>
    <x v="16"/>
    <s v="Nov-23"/>
    <x v="1"/>
    <n v="100"/>
    <m/>
    <m/>
    <m/>
    <m/>
    <m/>
    <m/>
    <m/>
    <m/>
    <m/>
    <m/>
    <m/>
    <m/>
    <m/>
    <m/>
    <m/>
    <m/>
    <m/>
    <m/>
    <m/>
    <n v="10"/>
    <n v="20"/>
    <n v="30"/>
    <m/>
    <m/>
    <m/>
    <m/>
    <m/>
    <m/>
    <m/>
    <m/>
    <m/>
    <m/>
    <m/>
    <m/>
  </r>
  <r>
    <x v="0"/>
    <x v="0"/>
    <m/>
    <s v="OOM664 Complete Link Utilization of USOCs effort - CRIS West"/>
    <s v="ED"/>
    <m/>
    <x v="1"/>
    <s v="Cobol, DB2"/>
    <s v="WB-BPP1"/>
    <s v="Ruben Rodriguez "/>
    <s v="Muawiah Qaimari"/>
    <s v="Rakesh Koli"/>
    <x v="0"/>
    <x v="16"/>
    <s v="Nov-23"/>
    <x v="1"/>
    <n v="500"/>
    <m/>
    <m/>
    <m/>
    <m/>
    <m/>
    <m/>
    <m/>
    <m/>
    <m/>
    <m/>
    <m/>
    <m/>
    <m/>
    <m/>
    <m/>
    <m/>
    <m/>
    <m/>
    <m/>
    <n v="50"/>
    <n v="100"/>
    <n v="120"/>
    <m/>
    <m/>
    <m/>
    <m/>
    <m/>
    <m/>
    <m/>
    <m/>
    <m/>
    <m/>
    <m/>
    <m/>
  </r>
  <r>
    <x v="0"/>
    <x v="0"/>
    <m/>
    <s v="OOM664 Complete Link Utilization of USOCs effort - CRIS West"/>
    <s v="RTM"/>
    <m/>
    <x v="1"/>
    <s v="Cobol, DB2"/>
    <s v="WB-BPP1"/>
    <s v="Ruben Rodriguez "/>
    <s v="Muawiah Qaimari"/>
    <s v="Rakesh Koli"/>
    <x v="0"/>
    <x v="16"/>
    <s v="Nov-23"/>
    <x v="1"/>
    <n v="125"/>
    <m/>
    <m/>
    <m/>
    <m/>
    <m/>
    <m/>
    <m/>
    <m/>
    <m/>
    <m/>
    <m/>
    <m/>
    <m/>
    <m/>
    <m/>
    <m/>
    <m/>
    <m/>
    <m/>
    <n v="20"/>
    <n v="30"/>
    <n v="50"/>
    <m/>
    <m/>
    <m/>
    <m/>
    <m/>
    <m/>
    <m/>
    <m/>
    <m/>
    <m/>
    <m/>
    <m/>
  </r>
  <r>
    <x v="0"/>
    <x v="0"/>
    <m/>
    <s v="PMT 493546 - Calnet MSO P5 conversion"/>
    <s v="CR"/>
    <m/>
    <x v="1"/>
    <s v="Cobol, DB2"/>
    <s v="WB-BPP1"/>
    <s v="Ruben Rodriguez "/>
    <s v="Muawiah Qaimari"/>
    <s v="Rakesh Koli"/>
    <x v="0"/>
    <x v="12"/>
    <s v="Oct-22"/>
    <x v="0"/>
    <n v="60"/>
    <m/>
    <m/>
    <n v="10"/>
    <n v="76"/>
    <n v="10"/>
    <m/>
    <m/>
    <m/>
    <m/>
    <m/>
    <m/>
    <m/>
    <m/>
    <n v="40"/>
    <n v="20"/>
    <m/>
    <m/>
    <m/>
    <m/>
    <m/>
    <m/>
    <m/>
    <m/>
    <m/>
    <m/>
    <m/>
    <m/>
    <m/>
    <m/>
    <m/>
    <m/>
    <m/>
    <m/>
    <m/>
  </r>
  <r>
    <x v="0"/>
    <x v="0"/>
    <n v="1"/>
    <s v="401659b/418876 Globsys - to resend the files"/>
    <s v="ACCT-Interfaces Billing"/>
    <s v="On Track"/>
    <x v="1"/>
    <s v="Cobol"/>
    <s v="SE-BILLING-USAGE"/>
    <s v="Greg Painter"/>
    <s v="Muawiah Qaimari"/>
    <s v="Rudradeep Mandal"/>
    <x v="1"/>
    <x v="15"/>
    <m/>
    <x v="0"/>
    <n v="120"/>
    <m/>
    <m/>
    <m/>
    <m/>
    <m/>
    <m/>
    <m/>
    <m/>
    <m/>
    <m/>
    <m/>
    <m/>
    <m/>
    <m/>
    <m/>
    <m/>
    <m/>
    <m/>
    <n v="50"/>
    <n v="30"/>
    <n v="40"/>
    <m/>
    <m/>
    <m/>
    <m/>
    <m/>
    <m/>
    <m/>
    <m/>
    <m/>
    <m/>
    <m/>
    <m/>
    <m/>
  </r>
  <r>
    <x v="0"/>
    <x v="0"/>
    <n v="4"/>
    <s v="409642 - SecMod SDP W Billing SPI in text field SOFE"/>
    <s v="EASE - SW"/>
    <s v="Green : All SPI projects canceleed by AT&amp;T. OOMs initiated to guage budget required for SPI projects"/>
    <x v="1"/>
    <s v="Tandem, Powerbuilder"/>
    <s v="Tandem"/>
    <s v="James Radtke"/>
    <s v="Christine Moretti"/>
    <s v="Istiyaqahmed Shaikh"/>
    <x v="2"/>
    <x v="16"/>
    <s v="Nov-23"/>
    <x v="1"/>
    <n v="800"/>
    <m/>
    <m/>
    <m/>
    <m/>
    <m/>
    <m/>
    <m/>
    <m/>
    <m/>
    <m/>
    <m/>
    <m/>
    <m/>
    <m/>
    <m/>
    <m/>
    <m/>
    <m/>
    <m/>
    <m/>
    <m/>
    <m/>
    <n v="100"/>
    <n v="250"/>
    <n v="250"/>
    <n v="100"/>
    <n v="100"/>
    <m/>
    <m/>
    <m/>
    <m/>
    <m/>
    <m/>
    <m/>
  </r>
  <r>
    <x v="0"/>
    <x v="0"/>
    <m/>
    <s v="PMT 493546 - Calnet MSO P5 conversion"/>
    <s v="DIAL"/>
    <m/>
    <x v="1"/>
    <s v="Cobol, DB2"/>
    <s v="WB-BPP1"/>
    <s v="Ruben Rodriguez "/>
    <s v="Muawiah Qaimari"/>
    <s v="Rakesh Koli"/>
    <x v="0"/>
    <x v="12"/>
    <s v="Oct-22"/>
    <x v="0"/>
    <n v="60"/>
    <m/>
    <m/>
    <m/>
    <m/>
    <m/>
    <m/>
    <m/>
    <m/>
    <m/>
    <m/>
    <m/>
    <m/>
    <m/>
    <n v="40"/>
    <n v="20"/>
    <m/>
    <m/>
    <m/>
    <m/>
    <m/>
    <m/>
    <m/>
    <m/>
    <m/>
    <m/>
    <m/>
    <m/>
    <m/>
    <m/>
    <m/>
    <m/>
    <m/>
    <m/>
    <m/>
  </r>
  <r>
    <x v="1"/>
    <x v="3"/>
    <m/>
    <s v="MWR #2008342 P01x S0C7 issue permament resolution "/>
    <s v="CR"/>
    <m/>
    <x v="1"/>
    <s v="Cobol, DB2"/>
    <s v="WB-BPP1"/>
    <s v="Ruben Rodriguez "/>
    <s v="Muawiah Qaimari"/>
    <s v="Rakesh Koli"/>
    <x v="0"/>
    <x v="5"/>
    <s v="Nov-22"/>
    <x v="0"/>
    <n v="150"/>
    <m/>
    <m/>
    <m/>
    <m/>
    <n v="30"/>
    <m/>
    <m/>
    <m/>
    <m/>
    <m/>
    <m/>
    <n v="40"/>
    <n v="40"/>
    <n v="60"/>
    <n v="10"/>
    <m/>
    <m/>
    <m/>
    <m/>
    <m/>
    <m/>
    <m/>
    <m/>
    <m/>
    <m/>
    <m/>
    <m/>
    <m/>
    <m/>
    <m/>
    <m/>
    <m/>
    <m/>
    <m/>
  </r>
  <r>
    <x v="1"/>
    <x v="1"/>
    <m/>
    <s v="Request#2006197 Database patching update TCAM"/>
    <s v="TCAM"/>
    <m/>
    <x v="1"/>
    <s v="Cobol, DB2"/>
    <s v="SALES"/>
    <s v="Ruben Rodriguez "/>
    <s v="Muawiah Qaimari"/>
    <s v="Swapnil Patil"/>
    <x v="0"/>
    <x v="12"/>
    <s v="Oct-22"/>
    <x v="0"/>
    <n v="20"/>
    <m/>
    <m/>
    <m/>
    <m/>
    <n v="30"/>
    <m/>
    <m/>
    <m/>
    <m/>
    <m/>
    <m/>
    <s v="  "/>
    <s v=" "/>
    <n v="20"/>
    <m/>
    <m/>
    <m/>
    <m/>
    <m/>
    <m/>
    <m/>
    <m/>
    <m/>
    <m/>
    <m/>
    <m/>
    <m/>
    <m/>
    <m/>
    <m/>
    <m/>
    <m/>
    <m/>
    <m/>
  </r>
  <r>
    <x v="1"/>
    <x v="4"/>
    <m/>
    <s v="SAFARI User Password Expiration "/>
    <s v="SAFARI-MF"/>
    <m/>
    <x v="1"/>
    <s v="Cobol, DB2"/>
    <s v="CARE-MF"/>
    <s v="James Koernig"/>
    <s v="Christine Moretti"/>
    <s v="Kushagra Mathur"/>
    <x v="0"/>
    <x v="12"/>
    <s v="Oct-22"/>
    <x v="0"/>
    <n v="124"/>
    <m/>
    <n v="30"/>
    <n v="40"/>
    <n v="20"/>
    <n v="30"/>
    <m/>
    <m/>
    <m/>
    <m/>
    <m/>
    <m/>
    <s v="  "/>
    <n v="24"/>
    <n v="100"/>
    <m/>
    <m/>
    <m/>
    <m/>
    <m/>
    <m/>
    <m/>
    <m/>
    <m/>
    <m/>
    <m/>
    <m/>
    <m/>
    <m/>
    <m/>
    <m/>
    <m/>
    <m/>
    <m/>
    <m/>
  </r>
  <r>
    <x v="1"/>
    <x v="4"/>
    <m/>
    <s v="SAFARI User Password Expiration "/>
    <s v="RRS"/>
    <m/>
    <x v="1"/>
    <s v="Cobol, DB2"/>
    <s v="CARE-MF"/>
    <s v="James Koernig"/>
    <s v="Christine Moretti"/>
    <s v="Kushagra Mathur"/>
    <x v="0"/>
    <x v="12"/>
    <s v="Oct-22"/>
    <x v="0"/>
    <n v="80"/>
    <m/>
    <m/>
    <m/>
    <m/>
    <m/>
    <m/>
    <m/>
    <m/>
    <m/>
    <m/>
    <m/>
    <m/>
    <m/>
    <n v="80"/>
    <m/>
    <m/>
    <m/>
    <m/>
    <m/>
    <m/>
    <m/>
    <m/>
    <m/>
    <m/>
    <m/>
    <m/>
    <m/>
    <m/>
    <m/>
    <m/>
    <m/>
    <m/>
    <m/>
    <m/>
  </r>
  <r>
    <x v="1"/>
    <x v="5"/>
    <m/>
    <s v="Production Support, Job Abends_x000a_"/>
    <s v="SAFARI-MF"/>
    <m/>
    <x v="1"/>
    <s v="Cobol, DB2"/>
    <s v="CARE-MF"/>
    <s v="James Koernig"/>
    <s v="Christine Moretti"/>
    <s v="Kushagra Mathur"/>
    <x v="0"/>
    <x v="0"/>
    <s v="Ongoing"/>
    <x v="0"/>
    <m/>
    <m/>
    <m/>
    <m/>
    <m/>
    <m/>
    <m/>
    <m/>
    <m/>
    <m/>
    <m/>
    <n v="30"/>
    <n v="30"/>
    <n v="30"/>
    <n v="30"/>
    <n v="30"/>
    <n v="30"/>
    <n v="20"/>
    <n v="20"/>
    <n v="20"/>
    <n v="20"/>
    <n v="20"/>
    <n v="20"/>
    <n v="20"/>
    <n v="20"/>
    <n v="20"/>
    <n v="20"/>
    <m/>
    <m/>
    <m/>
    <m/>
    <m/>
    <m/>
    <m/>
    <m/>
  </r>
  <r>
    <x v="1"/>
    <x v="8"/>
    <n v="1"/>
    <s v="PSA activities - Rolebase maintenance &amp; verification of role on monthly basis, access request , updates in archer tool to maintain existing access of rolebase"/>
    <s v="TCAM"/>
    <m/>
    <x v="1"/>
    <s v="Cobol, DB2"/>
    <s v="SALES"/>
    <s v="Ruben Rodriguez "/>
    <s v="Muawiah Qaimari"/>
    <s v="Swapnil Patil"/>
    <x v="0"/>
    <x v="0"/>
    <s v="Ongoing"/>
    <x v="0"/>
    <m/>
    <n v="92"/>
    <n v="92"/>
    <n v="92"/>
    <n v="92"/>
    <n v="92"/>
    <n v="92"/>
    <n v="92"/>
    <n v="92"/>
    <n v="92"/>
    <n v="92"/>
    <n v="70"/>
    <n v="70"/>
    <n v="70"/>
    <n v="70"/>
    <n v="50"/>
    <n v="50"/>
    <n v="10"/>
    <n v="10"/>
    <n v="10"/>
    <n v="10"/>
    <n v="10"/>
    <n v="10"/>
    <n v="10"/>
    <n v="10"/>
    <n v="10"/>
    <m/>
    <m/>
    <m/>
    <m/>
    <m/>
    <m/>
    <m/>
    <m/>
    <m/>
  </r>
  <r>
    <x v="1"/>
    <x v="5"/>
    <n v="1"/>
    <s v="Job Abends/Production support"/>
    <s v="TCAM"/>
    <m/>
    <x v="1"/>
    <s v="Cobol, DB2"/>
    <s v="SALES"/>
    <s v="Ruben Rodriguez "/>
    <s v="Muawiah Qaimari"/>
    <s v="Swapnil Patil"/>
    <x v="0"/>
    <x v="0"/>
    <s v="Ongoing"/>
    <x v="0"/>
    <m/>
    <n v="40"/>
    <n v="40"/>
    <n v="40"/>
    <n v="40"/>
    <n v="40"/>
    <n v="40"/>
    <n v="40"/>
    <n v="40"/>
    <n v="40"/>
    <n v="40"/>
    <n v="30"/>
    <n v="30"/>
    <n v="30"/>
    <n v="30"/>
    <n v="30"/>
    <n v="30"/>
    <n v="20"/>
    <n v="20"/>
    <n v="20"/>
    <n v="20"/>
    <n v="20"/>
    <n v="20"/>
    <n v="20"/>
    <n v="20"/>
    <n v="20"/>
    <m/>
    <m/>
    <m/>
    <m/>
    <m/>
    <m/>
    <m/>
    <m/>
    <m/>
  </r>
  <r>
    <x v="1"/>
    <x v="5"/>
    <n v="1"/>
    <s v="ST Defect /ST Environment  setup support/RTS Defect/RTS support"/>
    <s v="TCAM"/>
    <m/>
    <x v="1"/>
    <s v="Cobol, DB2"/>
    <s v="SALES"/>
    <s v="Ruben Rodriguez "/>
    <s v="Muawiah Qaimari"/>
    <s v="Swapnil Patil"/>
    <x v="0"/>
    <x v="0"/>
    <s v="Ongoing"/>
    <x v="1"/>
    <m/>
    <m/>
    <m/>
    <m/>
    <m/>
    <m/>
    <m/>
    <m/>
    <m/>
    <m/>
    <m/>
    <m/>
    <m/>
    <m/>
    <m/>
    <m/>
    <m/>
    <m/>
    <m/>
    <m/>
    <m/>
    <m/>
    <m/>
    <m/>
    <m/>
    <m/>
    <m/>
    <m/>
    <m/>
    <m/>
    <m/>
    <m/>
    <m/>
    <m/>
    <m/>
  </r>
  <r>
    <x v="1"/>
    <x v="11"/>
    <n v="1"/>
    <s v="Weekly/Bi-weekly Meetings/Other Meetings "/>
    <s v="TCAM"/>
    <m/>
    <x v="1"/>
    <s v="Cobol, DB2"/>
    <s v="SALES"/>
    <s v="Ruben Rodriguez "/>
    <s v="Muawiah Qaimari"/>
    <s v="Swapnil Patil"/>
    <x v="0"/>
    <x v="0"/>
    <s v="Ongoing"/>
    <x v="0"/>
    <m/>
    <n v="20"/>
    <n v="20"/>
    <n v="20"/>
    <n v="20"/>
    <n v="20"/>
    <n v="20"/>
    <n v="20"/>
    <n v="20"/>
    <n v="20"/>
    <n v="20"/>
    <n v="10"/>
    <n v="10"/>
    <n v="10"/>
    <n v="10"/>
    <n v="5"/>
    <n v="5"/>
    <n v="2"/>
    <n v="2"/>
    <n v="2"/>
    <n v="2"/>
    <n v="2"/>
    <n v="2"/>
    <n v="2"/>
    <n v="2"/>
    <n v="2"/>
    <m/>
    <m/>
    <m/>
    <m/>
    <m/>
    <m/>
    <m/>
    <m/>
    <m/>
  </r>
  <r>
    <x v="1"/>
    <x v="6"/>
    <n v="1"/>
    <s v="Interfacing application queries"/>
    <s v="TCAM"/>
    <m/>
    <x v="1"/>
    <s v="Cobol, DB2"/>
    <s v="SALES"/>
    <s v="Ruben Rodriguez "/>
    <s v="Muawiah Qaimari"/>
    <s v="Swapnil Patil"/>
    <x v="0"/>
    <x v="0"/>
    <s v="Ongoing"/>
    <x v="0"/>
    <m/>
    <n v="30"/>
    <n v="30"/>
    <n v="30"/>
    <n v="30"/>
    <n v="30"/>
    <n v="30"/>
    <n v="30"/>
    <n v="30"/>
    <n v="30"/>
    <n v="30"/>
    <m/>
    <m/>
    <m/>
    <m/>
    <m/>
    <m/>
    <n v="12"/>
    <n v="12"/>
    <n v="12"/>
    <n v="12"/>
    <n v="12"/>
    <n v="12"/>
    <n v="12"/>
    <n v="12"/>
    <n v="12"/>
    <m/>
    <m/>
    <m/>
    <m/>
    <m/>
    <m/>
    <m/>
    <m/>
    <m/>
  </r>
  <r>
    <x v="1"/>
    <x v="4"/>
    <m/>
    <s v="CR-2210-1414 RD2481 Add BAN to the CAC Exemption table"/>
    <s v="ACIS-CI"/>
    <m/>
    <x v="1"/>
    <s v="Cobol,Assembler,IMS-DB,IMS-DC,DB2"/>
    <s v="BRAVO-MF-Rick"/>
    <s v="James Radtke"/>
    <s v="Christine Moretti"/>
    <s v="Hrishikesh Kamathe "/>
    <x v="1"/>
    <x v="16"/>
    <s v="Nov-23"/>
    <x v="0"/>
    <n v="25"/>
    <m/>
    <m/>
    <m/>
    <m/>
    <m/>
    <m/>
    <m/>
    <m/>
    <m/>
    <m/>
    <m/>
    <m/>
    <m/>
    <m/>
    <n v="25"/>
    <m/>
    <m/>
    <m/>
    <m/>
    <m/>
    <m/>
    <m/>
    <m/>
    <m/>
    <m/>
    <m/>
    <m/>
    <m/>
    <m/>
    <m/>
    <m/>
    <m/>
    <m/>
    <m/>
  </r>
  <r>
    <x v="0"/>
    <x v="0"/>
    <n v="4"/>
    <s v="PID 401587 ABOM retirement"/>
    <s v="ABOM"/>
    <m/>
    <x v="1"/>
    <s v="AS400"/>
    <s v="BOSS-SW-ABOM"/>
    <s v="James Radtke"/>
    <s v="Christine Moretti"/>
    <s v="Istiyaqahmed Shaikh"/>
    <x v="2"/>
    <x v="4"/>
    <s v="Jul-22"/>
    <x v="1"/>
    <n v="1000"/>
    <m/>
    <m/>
    <m/>
    <m/>
    <m/>
    <m/>
    <m/>
    <m/>
    <m/>
    <m/>
    <n v="100"/>
    <m/>
    <m/>
    <m/>
    <m/>
    <m/>
    <m/>
    <m/>
    <m/>
    <m/>
    <m/>
    <m/>
    <m/>
    <m/>
    <m/>
    <m/>
    <m/>
    <m/>
    <m/>
    <m/>
    <m/>
    <m/>
    <m/>
    <m/>
  </r>
  <r>
    <x v="0"/>
    <x v="0"/>
    <n v="4"/>
    <s v="409642 - SecMod SDP W Billing SPI in text field SOFE"/>
    <s v="EASE - West"/>
    <s v="Green : All SPI projects canceleed by AT&amp;T. OOMs initiated to guage budget required for SPI projects"/>
    <x v="1"/>
    <s v="Tandem, Powerbuilder"/>
    <s v="Tandem"/>
    <s v="James Radtke"/>
    <s v="Christine Moretti"/>
    <s v="Istiyaqahmed Shaikh"/>
    <x v="2"/>
    <x v="16"/>
    <s v="Nov-23"/>
    <x v="1"/>
    <n v="800"/>
    <m/>
    <m/>
    <m/>
    <m/>
    <m/>
    <m/>
    <m/>
    <m/>
    <m/>
    <m/>
    <m/>
    <m/>
    <m/>
    <m/>
    <m/>
    <m/>
    <m/>
    <m/>
    <m/>
    <m/>
    <m/>
    <m/>
    <n v="100"/>
    <n v="250"/>
    <n v="250"/>
    <n v="100"/>
    <n v="100"/>
    <m/>
    <m/>
    <m/>
    <m/>
    <m/>
    <m/>
    <m/>
  </r>
  <r>
    <x v="1"/>
    <x v="1"/>
    <n v="4"/>
    <s v="FW: Syncsort v3.1 Upgrade - Your Application May Be Impacted"/>
    <s v="BOSS-SW"/>
    <m/>
    <x v="1"/>
    <s v="Cobol, IMS-DB, IMS-DC"/>
    <s v="BOSS-SW-ABOM"/>
    <s v="James Radtke"/>
    <s v="Christine Moretti"/>
    <s v="Istiyaqahmed Shaikh"/>
    <x v="2"/>
    <x v="5"/>
    <s v="Nov-22"/>
    <x v="1"/>
    <n v="40"/>
    <m/>
    <m/>
    <m/>
    <m/>
    <m/>
    <m/>
    <m/>
    <m/>
    <m/>
    <m/>
    <m/>
    <m/>
    <m/>
    <m/>
    <m/>
    <m/>
    <m/>
    <m/>
    <m/>
    <m/>
    <m/>
    <m/>
    <m/>
    <m/>
    <m/>
    <m/>
    <m/>
    <m/>
    <m/>
    <m/>
    <m/>
    <m/>
    <m/>
    <m/>
  </r>
  <r>
    <x v="1"/>
    <x v="1"/>
    <n v="4"/>
    <s v="SMB 1976739 BIMX/BIS"/>
    <s v="BOSS-SW"/>
    <m/>
    <x v="1"/>
    <s v="Cobol, IMS-DB, IMS-DC"/>
    <s v="BOSS-SW-ABOM"/>
    <s v="James Radtke"/>
    <s v="Christine Moretti"/>
    <s v="Istiyaqahmed Shaikh"/>
    <x v="2"/>
    <x v="1"/>
    <s v="Dec-22"/>
    <x v="1"/>
    <n v="100"/>
    <m/>
    <m/>
    <m/>
    <m/>
    <m/>
    <m/>
    <m/>
    <m/>
    <m/>
    <m/>
    <m/>
    <m/>
    <m/>
    <m/>
    <m/>
    <m/>
    <m/>
    <m/>
    <m/>
    <m/>
    <m/>
    <m/>
    <m/>
    <m/>
    <m/>
    <m/>
    <m/>
    <m/>
    <m/>
    <m/>
    <m/>
    <m/>
    <m/>
    <m/>
  </r>
  <r>
    <x v="1"/>
    <x v="1"/>
    <n v="4"/>
    <s v="SMB 1976740 BIM/BIS"/>
    <s v="BOSS-SW"/>
    <m/>
    <x v="1"/>
    <s v="Cobol, IMS-DB, IMS-DC"/>
    <s v="BOSS-SW-ABOM"/>
    <s v="James Radtke"/>
    <s v="Christine Moretti"/>
    <s v="Istiyaqahmed Shaikh"/>
    <x v="2"/>
    <x v="1"/>
    <s v="Dec-22"/>
    <x v="1"/>
    <n v="100"/>
    <m/>
    <m/>
    <m/>
    <m/>
    <m/>
    <m/>
    <m/>
    <m/>
    <m/>
    <m/>
    <m/>
    <m/>
    <m/>
    <m/>
    <m/>
    <m/>
    <m/>
    <m/>
    <m/>
    <m/>
    <m/>
    <m/>
    <m/>
    <m/>
    <m/>
    <m/>
    <m/>
    <m/>
    <m/>
    <m/>
    <m/>
    <m/>
    <m/>
    <m/>
  </r>
  <r>
    <x v="1"/>
    <x v="1"/>
    <n v="4"/>
    <s v="SMB 1991508 NDM delay fix"/>
    <s v="BOSS-SW"/>
    <m/>
    <x v="1"/>
    <s v="Cobol, IMS-DB, IMS-DC"/>
    <s v="BOSS-SW-ABOM"/>
    <s v="James Radtke"/>
    <s v="Christine Moretti"/>
    <s v="Istiyaqahmed Shaikh"/>
    <x v="2"/>
    <x v="6"/>
    <s v="Sep-22"/>
    <x v="1"/>
    <n v="150"/>
    <m/>
    <m/>
    <m/>
    <m/>
    <m/>
    <m/>
    <m/>
    <m/>
    <m/>
    <m/>
    <m/>
    <m/>
    <m/>
    <m/>
    <m/>
    <m/>
    <m/>
    <m/>
    <m/>
    <m/>
    <m/>
    <m/>
    <m/>
    <m/>
    <m/>
    <m/>
    <m/>
    <m/>
    <m/>
    <m/>
    <m/>
    <m/>
    <m/>
    <m/>
  </r>
  <r>
    <x v="0"/>
    <x v="0"/>
    <n v="4"/>
    <s v="PID 402963 Testing connectivity between BOSS-SW and WFA billing (Test Support)"/>
    <s v="BOSS-SW"/>
    <m/>
    <x v="1"/>
    <s v="Cobol, IMS-DB, IMS-DC"/>
    <s v="BOSS-SW-ABOM"/>
    <s v="James Radtke"/>
    <s v="Christine Moretti"/>
    <s v="Istiyaqahmed Shaikh"/>
    <x v="2"/>
    <x v="2"/>
    <s v="Feb-23"/>
    <x v="0"/>
    <n v="30"/>
    <m/>
    <m/>
    <m/>
    <m/>
    <m/>
    <m/>
    <m/>
    <m/>
    <m/>
    <m/>
    <m/>
    <m/>
    <m/>
    <m/>
    <m/>
    <m/>
    <n v="25"/>
    <n v="5"/>
    <m/>
    <m/>
    <m/>
    <m/>
    <m/>
    <m/>
    <m/>
    <m/>
    <m/>
    <m/>
    <m/>
    <m/>
    <m/>
    <m/>
    <m/>
    <m/>
  </r>
  <r>
    <x v="0"/>
    <x v="0"/>
    <n v="4"/>
    <s v="PMT506126 ZProtect"/>
    <s v="BOSS-SW"/>
    <m/>
    <x v="1"/>
    <s v="Cobol, IMS-DB, IMS-DC"/>
    <s v="BOSS-SW-ABOM"/>
    <s v="James Radtke"/>
    <s v="Christine Moretti"/>
    <s v="Istiyaqahmed Shaikh"/>
    <x v="2"/>
    <x v="2"/>
    <s v="Feb-23"/>
    <x v="0"/>
    <n v="630"/>
    <m/>
    <m/>
    <m/>
    <m/>
    <m/>
    <m/>
    <m/>
    <m/>
    <m/>
    <m/>
    <m/>
    <m/>
    <m/>
    <m/>
    <n v="20"/>
    <n v="20"/>
    <n v="20"/>
    <n v="20"/>
    <m/>
    <m/>
    <m/>
    <m/>
    <m/>
    <m/>
    <m/>
    <m/>
    <m/>
    <m/>
    <m/>
    <m/>
    <m/>
    <m/>
    <m/>
    <m/>
  </r>
  <r>
    <x v="1"/>
    <x v="5"/>
    <n v="4"/>
    <s v="z15 CPU refresh "/>
    <s v="BOSS-SW"/>
    <m/>
    <x v="1"/>
    <s v="Cobol, IMS-DB, IMS-DC"/>
    <s v="BOSS-SW-ABOM"/>
    <s v="James Radtke"/>
    <s v="Christine Moretti"/>
    <s v="Istiyaqahmed Shaikh"/>
    <x v="2"/>
    <x v="0"/>
    <s v="Ongoing"/>
    <x v="0"/>
    <m/>
    <m/>
    <m/>
    <m/>
    <m/>
    <m/>
    <m/>
    <m/>
    <m/>
    <m/>
    <m/>
    <m/>
    <m/>
    <m/>
    <m/>
    <m/>
    <m/>
    <n v="9"/>
    <n v="9"/>
    <n v="9"/>
    <n v="9"/>
    <n v="9"/>
    <n v="9"/>
    <n v="9"/>
    <n v="9"/>
    <n v="9"/>
    <n v="9"/>
    <n v="9"/>
    <n v="9"/>
    <n v="9"/>
    <n v="9"/>
    <n v="9"/>
    <n v="9"/>
    <n v="9"/>
    <n v="9"/>
  </r>
  <r>
    <x v="0"/>
    <x v="0"/>
    <n v="4"/>
    <s v="PMT 505734 Dashboard Cloud Migration"/>
    <s v="BOSS-SW"/>
    <m/>
    <x v="1"/>
    <s v="Cobol, IMS-DB, IMS-DC"/>
    <s v="BOSS-SW-ABOM"/>
    <s v="James Radtke"/>
    <s v="Christine Moretti"/>
    <s v="Istiyaqahmed Shaikh"/>
    <x v="2"/>
    <x v="3"/>
    <s v="On hold"/>
    <x v="1"/>
    <m/>
    <m/>
    <m/>
    <m/>
    <m/>
    <m/>
    <m/>
    <m/>
    <m/>
    <m/>
    <m/>
    <m/>
    <m/>
    <m/>
    <m/>
    <m/>
    <m/>
    <m/>
    <m/>
    <m/>
    <m/>
    <m/>
    <m/>
    <m/>
    <m/>
    <m/>
    <m/>
    <m/>
    <m/>
    <m/>
    <m/>
    <m/>
    <m/>
    <m/>
    <m/>
  </r>
  <r>
    <x v="0"/>
    <x v="0"/>
    <n v="12"/>
    <s v="328680a Vista Mobility"/>
    <s v="Collects - SWBT"/>
    <m/>
    <x v="1"/>
    <s v="Cobol, IMS-DB"/>
    <s v="SW-USAGE"/>
    <s v="Greg Painter"/>
    <s v="Muawiah Qaimari"/>
    <s v="Istiyaqahmed Shaikh"/>
    <x v="2"/>
    <x v="5"/>
    <s v="Nov-22"/>
    <x v="0"/>
    <n v="75"/>
    <m/>
    <m/>
    <m/>
    <m/>
    <m/>
    <m/>
    <m/>
    <m/>
    <m/>
    <m/>
    <m/>
    <m/>
    <n v="30"/>
    <n v="35"/>
    <n v="10"/>
    <m/>
    <m/>
    <m/>
    <m/>
    <m/>
    <m/>
    <m/>
    <m/>
    <m/>
    <m/>
    <m/>
    <m/>
    <m/>
    <m/>
    <m/>
    <m/>
    <m/>
    <m/>
    <m/>
  </r>
  <r>
    <x v="0"/>
    <x v="0"/>
    <n v="12"/>
    <s v="328680a Vista Mobility"/>
    <s v="ICBS"/>
    <m/>
    <x v="1"/>
    <s v="Cobol, IMS-DB"/>
    <s v="SW-USAGE"/>
    <s v="Greg Painter"/>
    <s v="Muawiah Qaimari"/>
    <s v="Istiyaqahmed Shaikh"/>
    <x v="2"/>
    <x v="5"/>
    <s v="Nov-22"/>
    <x v="0"/>
    <n v="75"/>
    <m/>
    <m/>
    <m/>
    <m/>
    <m/>
    <m/>
    <m/>
    <m/>
    <m/>
    <m/>
    <m/>
    <m/>
    <n v="30"/>
    <n v="35"/>
    <n v="10"/>
    <m/>
    <m/>
    <m/>
    <m/>
    <m/>
    <m/>
    <m/>
    <m/>
    <m/>
    <m/>
    <m/>
    <m/>
    <m/>
    <m/>
    <m/>
    <m/>
    <m/>
    <m/>
    <m/>
  </r>
  <r>
    <x v="0"/>
    <x v="0"/>
    <n v="12"/>
    <s v="PID#409809 MO NPA 816 overlay with NPA 975 NPA Relief"/>
    <s v="Collects - SWBT"/>
    <m/>
    <x v="1"/>
    <s v="Cobol, IMS-DB"/>
    <s v="SW-USAGE"/>
    <s v="Greg Painter"/>
    <s v="Muawiah Qaimari"/>
    <s v="Istiyaqahmed Shaikh"/>
    <x v="2"/>
    <x v="5"/>
    <s v="Nov-22"/>
    <x v="0"/>
    <n v="20"/>
    <m/>
    <m/>
    <m/>
    <m/>
    <m/>
    <m/>
    <m/>
    <m/>
    <m/>
    <m/>
    <m/>
    <m/>
    <n v="10"/>
    <n v="5"/>
    <n v="5"/>
    <m/>
    <m/>
    <m/>
    <m/>
    <m/>
    <m/>
    <m/>
    <m/>
    <m/>
    <m/>
    <m/>
    <m/>
    <m/>
    <m/>
    <m/>
    <m/>
    <m/>
    <m/>
    <m/>
  </r>
  <r>
    <x v="1"/>
    <x v="4"/>
    <n v="12"/>
    <s v="RD1382-CR-2206-0734"/>
    <s v="PTC"/>
    <m/>
    <x v="1"/>
    <s v="Cobol, IMS-DB"/>
    <s v="SW-USAGE"/>
    <s v="Greg Painter"/>
    <s v="Muawiah Qaimari"/>
    <s v="Istiyaqahmed Shaikh"/>
    <x v="2"/>
    <x v="9"/>
    <s v="Aug-22"/>
    <x v="1"/>
    <n v="20"/>
    <m/>
    <m/>
    <m/>
    <m/>
    <m/>
    <m/>
    <m/>
    <m/>
    <m/>
    <m/>
    <m/>
    <m/>
    <m/>
    <m/>
    <m/>
    <m/>
    <m/>
    <m/>
    <m/>
    <m/>
    <m/>
    <m/>
    <m/>
    <m/>
    <m/>
    <m/>
    <m/>
    <m/>
    <m/>
    <m/>
    <m/>
    <m/>
    <m/>
    <m/>
  </r>
  <r>
    <x v="1"/>
    <x v="4"/>
    <n v="12"/>
    <s v="RD0352-CR-2207-0355"/>
    <s v="Collects - SWBT"/>
    <m/>
    <x v="1"/>
    <s v="Cobol, IMS-DB"/>
    <s v="SW-USAGE"/>
    <s v="Greg Painter"/>
    <s v="Muawiah Qaimari"/>
    <s v="Istiyaqahmed Shaikh"/>
    <x v="2"/>
    <x v="4"/>
    <s v="Jul-22"/>
    <x v="1"/>
    <n v="20"/>
    <m/>
    <m/>
    <m/>
    <m/>
    <m/>
    <m/>
    <m/>
    <m/>
    <m/>
    <m/>
    <m/>
    <m/>
    <m/>
    <m/>
    <m/>
    <m/>
    <m/>
    <m/>
    <m/>
    <m/>
    <m/>
    <m/>
    <m/>
    <m/>
    <m/>
    <m/>
    <m/>
    <m/>
    <m/>
    <m/>
    <m/>
    <m/>
    <m/>
    <m/>
  </r>
  <r>
    <x v="1"/>
    <x v="4"/>
    <n v="12"/>
    <s v="RD0352-CR-2207-0523"/>
    <s v="Collects - SWBT"/>
    <m/>
    <x v="1"/>
    <s v="Cobol, IMS-DB"/>
    <s v="SW-USAGE"/>
    <s v="Greg Painter"/>
    <s v="Muawiah Qaimari"/>
    <s v="Istiyaqahmed Shaikh"/>
    <x v="2"/>
    <x v="6"/>
    <s v="Sep-22"/>
    <x v="1"/>
    <n v="20"/>
    <m/>
    <m/>
    <m/>
    <m/>
    <m/>
    <m/>
    <m/>
    <m/>
    <m/>
    <m/>
    <m/>
    <m/>
    <m/>
    <m/>
    <m/>
    <m/>
    <m/>
    <m/>
    <m/>
    <m/>
    <m/>
    <m/>
    <m/>
    <m/>
    <m/>
    <m/>
    <m/>
    <m/>
    <m/>
    <m/>
    <m/>
    <m/>
    <m/>
    <m/>
  </r>
  <r>
    <x v="1"/>
    <x v="4"/>
    <n v="12"/>
    <s v="RD0352-CR-2207-0790"/>
    <s v="Collects - SWBT"/>
    <m/>
    <x v="1"/>
    <s v="Cobol, IMS-DB"/>
    <s v="SW-USAGE"/>
    <s v="Greg Painter"/>
    <s v="Muawiah Qaimari"/>
    <s v="Istiyaqahmed Shaikh"/>
    <x v="2"/>
    <x v="9"/>
    <s v="Aug-22"/>
    <x v="1"/>
    <n v="20"/>
    <m/>
    <m/>
    <m/>
    <m/>
    <m/>
    <m/>
    <m/>
    <m/>
    <m/>
    <m/>
    <m/>
    <m/>
    <m/>
    <m/>
    <m/>
    <m/>
    <m/>
    <m/>
    <m/>
    <m/>
    <m/>
    <m/>
    <m/>
    <m/>
    <m/>
    <m/>
    <m/>
    <m/>
    <m/>
    <m/>
    <m/>
    <m/>
    <m/>
    <m/>
  </r>
  <r>
    <x v="1"/>
    <x v="4"/>
    <n v="12"/>
    <s v="RD0352-CR-2208-0464"/>
    <s v="PTC"/>
    <m/>
    <x v="1"/>
    <s v="Cobol, IMS-DB"/>
    <s v="SW-USAGE"/>
    <s v="Greg Painter"/>
    <s v="Muawiah Qaimari"/>
    <s v="Istiyaqahmed Shaikh"/>
    <x v="2"/>
    <x v="9"/>
    <s v="Aug-22"/>
    <x v="0"/>
    <n v="20"/>
    <m/>
    <m/>
    <m/>
    <m/>
    <m/>
    <m/>
    <m/>
    <m/>
    <m/>
    <m/>
    <m/>
    <m/>
    <m/>
    <m/>
    <m/>
    <m/>
    <m/>
    <m/>
    <m/>
    <m/>
    <m/>
    <m/>
    <m/>
    <m/>
    <m/>
    <m/>
    <m/>
    <m/>
    <m/>
    <m/>
    <m/>
    <m/>
    <m/>
    <m/>
  </r>
  <r>
    <x v="1"/>
    <x v="4"/>
    <n v="12"/>
    <s v="RD0352-CR-2208-0464"/>
    <s v="ICBS"/>
    <m/>
    <x v="1"/>
    <s v="Cobol, IMS-DB"/>
    <s v="SW-USAGE"/>
    <s v="Greg Painter"/>
    <s v="Muawiah Qaimari"/>
    <s v="Istiyaqahmed Shaikh"/>
    <x v="2"/>
    <x v="9"/>
    <s v="Aug-22"/>
    <x v="1"/>
    <n v="20"/>
    <m/>
    <m/>
    <m/>
    <m/>
    <m/>
    <m/>
    <m/>
    <m/>
    <m/>
    <m/>
    <m/>
    <m/>
    <m/>
    <m/>
    <m/>
    <m/>
    <m/>
    <m/>
    <m/>
    <m/>
    <m/>
    <m/>
    <m/>
    <m/>
    <m/>
    <m/>
    <m/>
    <m/>
    <m/>
    <m/>
    <m/>
    <m/>
    <m/>
    <m/>
  </r>
  <r>
    <x v="1"/>
    <x v="4"/>
    <n v="12"/>
    <s v="RD0352-CR-2207-1061"/>
    <s v="Collects - SWBT"/>
    <m/>
    <x v="1"/>
    <s v="Cobol, IMS-DB"/>
    <s v="SW-USAGE"/>
    <s v="Greg Painter"/>
    <s v="Muawiah Qaimari"/>
    <s v="Istiyaqahmed Shaikh"/>
    <x v="2"/>
    <x v="9"/>
    <s v="Aug-22"/>
    <x v="1"/>
    <n v="20"/>
    <m/>
    <m/>
    <m/>
    <m/>
    <m/>
    <m/>
    <m/>
    <m/>
    <m/>
    <m/>
    <m/>
    <m/>
    <m/>
    <m/>
    <m/>
    <m/>
    <m/>
    <m/>
    <m/>
    <m/>
    <m/>
    <m/>
    <m/>
    <m/>
    <m/>
    <m/>
    <m/>
    <m/>
    <m/>
    <m/>
    <m/>
    <m/>
    <m/>
    <m/>
  </r>
  <r>
    <x v="1"/>
    <x v="4"/>
    <n v="12"/>
    <s v="RD0352CR-2207-1105"/>
    <s v="Collects - SWBT"/>
    <m/>
    <x v="1"/>
    <s v="Cobol, IMS-DB"/>
    <s v="SW-USAGE"/>
    <s v="Greg Painter"/>
    <s v="Muawiah Qaimari"/>
    <s v="Istiyaqahmed Shaikh"/>
    <x v="2"/>
    <x v="9"/>
    <s v="Aug-22"/>
    <x v="0"/>
    <n v="20"/>
    <m/>
    <m/>
    <m/>
    <m/>
    <m/>
    <m/>
    <m/>
    <m/>
    <m/>
    <m/>
    <m/>
    <m/>
    <m/>
    <m/>
    <m/>
    <m/>
    <m/>
    <m/>
    <m/>
    <m/>
    <m/>
    <m/>
    <m/>
    <m/>
    <m/>
    <m/>
    <m/>
    <m/>
    <m/>
    <m/>
    <m/>
    <m/>
    <m/>
    <m/>
  </r>
  <r>
    <x v="1"/>
    <x v="3"/>
    <n v="12"/>
    <s v="TELCO-RDW connectivity for files"/>
    <s v="Collects - SWBT"/>
    <s v="Green"/>
    <x v="1"/>
    <s v="Cobol, IMS-DB"/>
    <s v="SW-USAGE"/>
    <s v="Greg Painter"/>
    <s v="Muawiah Qaimari"/>
    <s v="Istiyaqahmed Shaikh"/>
    <x v="2"/>
    <x v="2"/>
    <s v="Feb-23"/>
    <x v="1"/>
    <n v="20"/>
    <m/>
    <m/>
    <m/>
    <m/>
    <m/>
    <m/>
    <m/>
    <m/>
    <m/>
    <m/>
    <m/>
    <m/>
    <m/>
    <m/>
    <m/>
    <m/>
    <m/>
    <m/>
    <m/>
    <m/>
    <m/>
    <m/>
    <m/>
    <m/>
    <m/>
    <m/>
    <m/>
    <m/>
    <m/>
    <m/>
    <m/>
    <m/>
    <m/>
    <m/>
  </r>
  <r>
    <x v="1"/>
    <x v="1"/>
    <n v="12"/>
    <s v="SMB# CAT9X File Transfer Automation"/>
    <s v="PTC"/>
    <m/>
    <x v="1"/>
    <s v="Cobol, IMS-DB"/>
    <s v="SW-USAGE"/>
    <s v="Greg Painter"/>
    <s v="Muawiah Qaimari"/>
    <s v="Istiyaqahmed Shaikh"/>
    <x v="2"/>
    <x v="1"/>
    <s v="Dec-22"/>
    <x v="0"/>
    <n v="120"/>
    <m/>
    <m/>
    <m/>
    <m/>
    <m/>
    <m/>
    <m/>
    <m/>
    <m/>
    <m/>
    <m/>
    <m/>
    <m/>
    <m/>
    <m/>
    <m/>
    <m/>
    <m/>
    <m/>
    <m/>
    <m/>
    <m/>
    <m/>
    <m/>
    <m/>
    <m/>
    <m/>
    <m/>
    <m/>
    <m/>
    <m/>
    <m/>
    <m/>
    <m/>
  </r>
  <r>
    <x v="1"/>
    <x v="3"/>
    <n v="12"/>
    <s v="Need to NDM WI, IN, OH and MI files"/>
    <s v="IBIS"/>
    <s v="Green"/>
    <x v="1"/>
    <s v="Cobol, IMS-DB"/>
    <s v="SW-USAGE"/>
    <s v="Greg Painter"/>
    <s v="Muawiah Qaimari"/>
    <s v="Istiyaqahmed Shaikh"/>
    <x v="2"/>
    <x v="17"/>
    <s v="Jul-23"/>
    <x v="1"/>
    <n v="10"/>
    <m/>
    <m/>
    <m/>
    <m/>
    <m/>
    <m/>
    <m/>
    <m/>
    <m/>
    <m/>
    <m/>
    <m/>
    <m/>
    <m/>
    <m/>
    <m/>
    <m/>
    <m/>
    <m/>
    <m/>
    <m/>
    <m/>
    <m/>
    <m/>
    <m/>
    <m/>
    <m/>
    <m/>
    <m/>
    <m/>
    <m/>
    <m/>
    <m/>
    <m/>
  </r>
  <r>
    <x v="1"/>
    <x v="3"/>
    <n v="12"/>
    <s v="CAT9X files automation-PLUTO SNODE setup to receive files from SL0"/>
    <s v="IBIS"/>
    <s v="Green"/>
    <x v="1"/>
    <s v="Cobol, IMS-DB"/>
    <s v="SW-USAGE"/>
    <s v="Greg Painter"/>
    <s v="Muawiah Qaimari"/>
    <s v="Istiyaqahmed Shaikh"/>
    <x v="2"/>
    <x v="17"/>
    <s v="Jul-23"/>
    <x v="1"/>
    <n v="50"/>
    <m/>
    <m/>
    <m/>
    <m/>
    <m/>
    <m/>
    <m/>
    <m/>
    <m/>
    <m/>
    <m/>
    <m/>
    <m/>
    <m/>
    <m/>
    <m/>
    <m/>
    <m/>
    <m/>
    <m/>
    <m/>
    <m/>
    <m/>
    <m/>
    <m/>
    <m/>
    <m/>
    <m/>
    <m/>
    <m/>
    <m/>
    <m/>
    <m/>
    <m/>
  </r>
  <r>
    <x v="1"/>
    <x v="3"/>
    <n v="12"/>
    <s v="CAT9X files automation-SNODE TDSTEL "/>
    <s v="PTC"/>
    <s v="Green"/>
    <x v="1"/>
    <s v="Cobol, IMS-DB"/>
    <s v="SW-USAGE"/>
    <s v="Greg Painter"/>
    <s v="Muawiah Qaimari"/>
    <s v="Istiyaqahmed Shaikh"/>
    <x v="2"/>
    <x v="17"/>
    <s v="Jul-23"/>
    <x v="1"/>
    <n v="50"/>
    <m/>
    <m/>
    <m/>
    <m/>
    <m/>
    <m/>
    <m/>
    <m/>
    <m/>
    <m/>
    <m/>
    <m/>
    <m/>
    <m/>
    <m/>
    <m/>
    <m/>
    <m/>
    <m/>
    <m/>
    <m/>
    <m/>
    <m/>
    <m/>
    <m/>
    <m/>
    <m/>
    <m/>
    <m/>
    <m/>
    <m/>
    <m/>
    <m/>
    <m/>
  </r>
  <r>
    <x v="1"/>
    <x v="3"/>
    <n v="12"/>
    <s v="_x0009_Error - DTVSettlement FileParser_x000a_OBID-22227004"/>
    <s v="Collects - SWBT"/>
    <s v="Green"/>
    <x v="1"/>
    <s v="Cobol, IMS-DB"/>
    <s v="SW-USAGE"/>
    <s v="Greg Painter"/>
    <s v="Muawiah Qaimari"/>
    <s v="Istiyaqahmed Shaikh"/>
    <x v="2"/>
    <x v="17"/>
    <s v="Jul-23"/>
    <x v="1"/>
    <n v="10"/>
    <m/>
    <m/>
    <m/>
    <m/>
    <m/>
    <m/>
    <m/>
    <m/>
    <m/>
    <m/>
    <m/>
    <m/>
    <m/>
    <m/>
    <m/>
    <m/>
    <m/>
    <m/>
    <m/>
    <m/>
    <m/>
    <m/>
    <m/>
    <m/>
    <m/>
    <m/>
    <m/>
    <m/>
    <m/>
    <m/>
    <m/>
    <m/>
    <m/>
    <m/>
  </r>
  <r>
    <x v="0"/>
    <x v="0"/>
    <n v="3"/>
    <s v="PMT 500244 / PID 400838  Replace VicunLite - BDS_x000a__x000a_The project is resuming after being on hold. Currently re-estimation of efforts pending and target release is being discussed."/>
    <s v="ECRIS-CR RSI"/>
    <s v="Completed "/>
    <x v="1"/>
    <s v="Cobol, DB2"/>
    <s v="SW-CRIS"/>
    <s v="Ruben Rodriguez "/>
    <s v="Muawiah Qaimari"/>
    <s v="Istiyaqahmed Shaikh"/>
    <x v="2"/>
    <x v="17"/>
    <s v="Jul-23"/>
    <x v="0"/>
    <n v="680"/>
    <m/>
    <m/>
    <m/>
    <m/>
    <m/>
    <m/>
    <m/>
    <m/>
    <m/>
    <m/>
    <m/>
    <m/>
    <m/>
    <m/>
    <m/>
    <m/>
    <m/>
    <m/>
    <m/>
    <m/>
    <m/>
    <n v="580"/>
    <n v="100"/>
    <m/>
    <m/>
    <n v="200"/>
    <n v="200"/>
    <n v="200"/>
    <n v="200"/>
    <n v="200"/>
    <m/>
    <m/>
    <m/>
    <m/>
  </r>
  <r>
    <x v="0"/>
    <x v="0"/>
    <n v="3"/>
    <s v="PMT 500244 / PID 400838  Replace VicunLite - BDS_x000a__x000a_The project is resuming after being on hold. Currently re-estimation of efforts pending and target release is being discussed."/>
    <s v="Miscellaneous Rating"/>
    <s v="Completed "/>
    <x v="1"/>
    <s v="Cobol, DB2"/>
    <s v="SW-CRIS"/>
    <s v="Ruben Rodriguez "/>
    <s v="Muawiah Qaimari"/>
    <s v="Istiyaqahmed Shaikh"/>
    <x v="2"/>
    <x v="17"/>
    <s v="Jul-23"/>
    <x v="0"/>
    <n v="100"/>
    <m/>
    <m/>
    <m/>
    <m/>
    <m/>
    <m/>
    <m/>
    <m/>
    <m/>
    <m/>
    <m/>
    <m/>
    <m/>
    <m/>
    <m/>
    <m/>
    <m/>
    <m/>
    <m/>
    <m/>
    <m/>
    <n v="50"/>
    <n v="50"/>
    <m/>
    <m/>
    <n v="20"/>
    <n v="20"/>
    <n v="20"/>
    <n v="20"/>
    <n v="20"/>
    <m/>
    <m/>
    <m/>
    <m/>
  </r>
  <r>
    <x v="0"/>
    <x v="0"/>
    <n v="6"/>
    <s v="PMT 501174, PID 403132Mandate 107 Suicide Prevention Hotline Fee for Telco Accounts 988 (SW)"/>
    <s v="CRIS RC-RECON"/>
    <s v="Green - YTS"/>
    <x v="1"/>
    <s v="Assembler"/>
    <s v="SW-CRIS"/>
    <s v="Ruben Rodriguez "/>
    <s v="Muawiah Qaimari"/>
    <s v="Istiyaqahmed Shaikh"/>
    <x v="2"/>
    <x v="8"/>
    <s v="TBD"/>
    <x v="1"/>
    <n v="800"/>
    <m/>
    <m/>
    <m/>
    <m/>
    <m/>
    <m/>
    <m/>
    <m/>
    <m/>
    <m/>
    <m/>
    <m/>
    <m/>
    <m/>
    <m/>
    <m/>
    <m/>
    <m/>
    <m/>
    <m/>
    <m/>
    <m/>
    <m/>
    <m/>
    <m/>
    <m/>
    <m/>
    <m/>
    <m/>
    <m/>
    <m/>
    <m/>
    <m/>
    <m/>
  </r>
  <r>
    <x v="0"/>
    <x v="0"/>
    <n v="6"/>
    <s v="PMT 501174, PID 403132Mandate 107 Suicide Prevention Hotline Fee for Telco Accounts 988 (SW)"/>
    <s v="CRIS BCAP"/>
    <s v="Green - YTS"/>
    <x v="1"/>
    <s v="PL1, Assembler"/>
    <s v="SW-CRIS"/>
    <s v="Ruben Rodriguez "/>
    <s v="Muawiah Qaimari"/>
    <s v="Istiyaqahmed Shaikh"/>
    <x v="2"/>
    <x v="8"/>
    <s v="TBD"/>
    <x v="1"/>
    <n v="800"/>
    <m/>
    <m/>
    <m/>
    <m/>
    <m/>
    <m/>
    <m/>
    <m/>
    <m/>
    <m/>
    <m/>
    <m/>
    <m/>
    <m/>
    <m/>
    <m/>
    <m/>
    <m/>
    <m/>
    <m/>
    <m/>
    <m/>
    <m/>
    <m/>
    <m/>
    <m/>
    <m/>
    <m/>
    <m/>
    <m/>
    <m/>
    <m/>
    <m/>
    <m/>
  </r>
  <r>
    <x v="0"/>
    <x v="0"/>
    <n v="6"/>
    <s v="PMT 501174, PID 403132Mandate 107 Suicide Prevention Hotline Fee for Telco Accounts 988 (SW)"/>
    <s v="CRIS CASH"/>
    <s v="Green - YTS"/>
    <x v="1"/>
    <s v="Assembler"/>
    <s v="SW-CRIS"/>
    <s v="Ruben Rodriguez "/>
    <s v="Muawiah Qaimari"/>
    <s v="Istiyaqahmed Shaikh"/>
    <x v="2"/>
    <x v="8"/>
    <s v="TBD"/>
    <x v="1"/>
    <n v="800"/>
    <m/>
    <m/>
    <m/>
    <m/>
    <m/>
    <m/>
    <m/>
    <m/>
    <m/>
    <m/>
    <m/>
    <m/>
    <m/>
    <m/>
    <m/>
    <m/>
    <m/>
    <m/>
    <m/>
    <m/>
    <m/>
    <m/>
    <m/>
    <m/>
    <m/>
    <m/>
    <m/>
    <m/>
    <m/>
    <m/>
    <m/>
    <m/>
    <m/>
    <m/>
  </r>
  <r>
    <x v="0"/>
    <x v="0"/>
    <n v="4"/>
    <s v="PMT 501174, PID 403132Mandate 107 Suicide Prevention Hotline Fee for Telco Accounts 988 (SW)"/>
    <s v="ADR"/>
    <s v="Green - YTS"/>
    <x v="1"/>
    <s v="Cobol, DB2"/>
    <s v="SW-CRIS"/>
    <s v="Ruben Rodriguez "/>
    <s v="Muawiah Qaimari"/>
    <s v="Istiyaqahmed Shaikh"/>
    <x v="2"/>
    <x v="8"/>
    <s v="TBD"/>
    <x v="1"/>
    <n v="800"/>
    <m/>
    <m/>
    <m/>
    <m/>
    <m/>
    <m/>
    <m/>
    <m/>
    <m/>
    <m/>
    <m/>
    <m/>
    <m/>
    <m/>
    <m/>
    <m/>
    <m/>
    <m/>
    <m/>
    <m/>
    <m/>
    <m/>
    <m/>
    <m/>
    <m/>
    <m/>
    <m/>
    <m/>
    <m/>
    <m/>
    <m/>
    <m/>
    <m/>
    <m/>
  </r>
  <r>
    <x v="0"/>
    <x v="0"/>
    <n v="4"/>
    <s v="PMT 501174, PID 403132Mandate 107 Suicide Prevention Hotline Fee for Telco Accounts 988 (SW)"/>
    <s v="FSP"/>
    <s v="Green - YTS"/>
    <x v="1"/>
    <s v="Cobol, DB2"/>
    <s v="SW-CRIS"/>
    <s v="Ruben Rodriguez "/>
    <s v="Muawiah Qaimari"/>
    <s v="Istiyaqahmed Shaikh"/>
    <x v="2"/>
    <x v="8"/>
    <s v="TBD"/>
    <x v="1"/>
    <n v="800"/>
    <m/>
    <m/>
    <m/>
    <m/>
    <m/>
    <m/>
    <m/>
    <m/>
    <m/>
    <m/>
    <m/>
    <m/>
    <m/>
    <m/>
    <m/>
    <m/>
    <m/>
    <m/>
    <m/>
    <m/>
    <m/>
    <m/>
    <m/>
    <m/>
    <m/>
    <m/>
    <m/>
    <m/>
    <m/>
    <m/>
    <m/>
    <m/>
    <m/>
    <m/>
  </r>
  <r>
    <x v="0"/>
    <x v="0"/>
    <n v="4"/>
    <s v="PMT 501174, PID 403132Mandate 107 Suicide Prevention Hotline Fee for Telco Accounts 988 (SW)"/>
    <s v="HB"/>
    <s v="Green - YTS"/>
    <x v="1"/>
    <s v="Cobol, DB2, CICS"/>
    <s v="SW-CRIS"/>
    <s v="Ruben Rodriguez "/>
    <s v="Muawiah Qaimari"/>
    <s v="Istiyaqahmed Shaikh"/>
    <x v="2"/>
    <x v="8"/>
    <s v="TBD"/>
    <x v="1"/>
    <n v="500"/>
    <m/>
    <m/>
    <m/>
    <m/>
    <m/>
    <m/>
    <m/>
    <m/>
    <m/>
    <m/>
    <m/>
    <m/>
    <m/>
    <m/>
    <m/>
    <m/>
    <m/>
    <m/>
    <m/>
    <m/>
    <m/>
    <m/>
    <m/>
    <m/>
    <m/>
    <m/>
    <m/>
    <m/>
    <m/>
    <m/>
    <m/>
    <m/>
    <m/>
    <m/>
  </r>
  <r>
    <x v="1"/>
    <x v="4"/>
    <m/>
    <s v="CR-2211-0396 RD2481 Add BAN to the CAC Exemption table"/>
    <s v="ACIS-CI"/>
    <m/>
    <x v="1"/>
    <s v="Cobol,Assembler,IMS-DB,IMS-DC,DB2"/>
    <s v="BRAVO-MF-Rick"/>
    <s v="James Radtke"/>
    <s v="Christine Moretti"/>
    <s v="Hrishikesh Kamathe "/>
    <x v="1"/>
    <x v="16"/>
    <s v="Nov-23"/>
    <x v="0"/>
    <n v="25"/>
    <m/>
    <m/>
    <m/>
    <m/>
    <m/>
    <m/>
    <m/>
    <m/>
    <m/>
    <m/>
    <m/>
    <m/>
    <m/>
    <m/>
    <n v="25"/>
    <m/>
    <m/>
    <m/>
    <m/>
    <m/>
    <m/>
    <m/>
    <m/>
    <m/>
    <m/>
    <m/>
    <m/>
    <m/>
    <m/>
    <m/>
    <m/>
    <m/>
    <m/>
    <m/>
  </r>
  <r>
    <x v="1"/>
    <x v="3"/>
    <n v="1"/>
    <s v="MWR 2009254 : CARAT U2L - unix 6 servers 1 test - unix to linux upgrade, oracle upgrade and CD upgrade"/>
    <s v="CARAT"/>
    <m/>
    <x v="0"/>
    <s v="Hadoop, Java"/>
    <s v="CARAT"/>
    <s v="Greg Painter"/>
    <s v="Muawiah Qaimari"/>
    <s v="Ashish Bartwal"/>
    <x v="3"/>
    <x v="11"/>
    <s v="Sep-23"/>
    <x v="0"/>
    <n v="600"/>
    <m/>
    <m/>
    <m/>
    <m/>
    <m/>
    <m/>
    <m/>
    <m/>
    <m/>
    <m/>
    <m/>
    <m/>
    <m/>
    <m/>
    <m/>
    <m/>
    <m/>
    <m/>
    <m/>
    <n v="100"/>
    <n v="100"/>
    <n v="100"/>
    <n v="100"/>
    <n v="100"/>
    <n v="100"/>
    <m/>
    <m/>
    <m/>
    <m/>
    <m/>
    <m/>
    <m/>
    <m/>
    <m/>
  </r>
  <r>
    <x v="1"/>
    <x v="3"/>
    <n v="1"/>
    <s v="MWR 2027276 : CARAT - support TADA data clean up requests regarding Hive performance issue"/>
    <s v="CARAT"/>
    <m/>
    <x v="0"/>
    <s v="Hadoop, Java"/>
    <s v="CARAT"/>
    <s v="Greg Painter"/>
    <s v="Muawiah Qaimari"/>
    <s v="Ashish Bartwal"/>
    <x v="3"/>
    <x v="11"/>
    <s v="Sep-23"/>
    <x v="0"/>
    <n v="45"/>
    <m/>
    <m/>
    <m/>
    <m/>
    <m/>
    <m/>
    <m/>
    <m/>
    <m/>
    <m/>
    <m/>
    <m/>
    <m/>
    <m/>
    <m/>
    <m/>
    <m/>
    <n v="15"/>
    <n v="10"/>
    <n v="10"/>
    <n v="10"/>
    <n v="15"/>
    <n v="20"/>
    <n v="15"/>
    <n v="10"/>
    <m/>
    <m/>
    <m/>
    <m/>
    <m/>
    <m/>
    <m/>
    <m/>
    <m/>
  </r>
  <r>
    <x v="0"/>
    <x v="0"/>
    <n v="6"/>
    <s v="PMT# 496596/ PID# 328729  DCC RET 8716 CX0395 eTRACS"/>
    <s v="CRIS SO"/>
    <s v="Green - On Hold"/>
    <x v="1"/>
    <s v="Cobol, IMS-DB, Assembler"/>
    <s v="SW-CRIS"/>
    <s v="Ruben Rodriguez "/>
    <s v="Muawiah Qaimari"/>
    <s v="Istiyaqahmed Shaikh"/>
    <x v="2"/>
    <x v="3"/>
    <s v="On hold"/>
    <x v="1"/>
    <n v="410"/>
    <m/>
    <m/>
    <m/>
    <m/>
    <m/>
    <m/>
    <m/>
    <m/>
    <m/>
    <m/>
    <m/>
    <m/>
    <m/>
    <m/>
    <m/>
    <m/>
    <m/>
    <m/>
    <m/>
    <m/>
    <m/>
    <m/>
    <m/>
    <m/>
    <m/>
    <m/>
    <m/>
    <m/>
    <m/>
    <m/>
    <m/>
    <m/>
    <m/>
    <m/>
  </r>
  <r>
    <x v="0"/>
    <x v="0"/>
    <n v="6"/>
    <s v="PMT# / PID# 10801 MR2000 Audit  project"/>
    <s v="CRIS SO"/>
    <s v="Green - Estimation Done"/>
    <x v="1"/>
    <s v="Cobol, IMS-DB, Assembler"/>
    <s v="SW-CRIS"/>
    <s v="Ruben Rodriguez "/>
    <s v="Muawiah Qaimari"/>
    <s v="Istiyaqahmed Shaikh"/>
    <x v="2"/>
    <x v="8"/>
    <s v="TBD"/>
    <x v="1"/>
    <n v="60"/>
    <m/>
    <m/>
    <m/>
    <m/>
    <m/>
    <m/>
    <m/>
    <m/>
    <m/>
    <m/>
    <m/>
    <m/>
    <m/>
    <m/>
    <m/>
    <m/>
    <m/>
    <m/>
    <m/>
    <m/>
    <m/>
    <m/>
    <m/>
    <m/>
    <m/>
    <m/>
    <m/>
    <m/>
    <m/>
    <m/>
    <m/>
    <m/>
    <m/>
    <m/>
  </r>
  <r>
    <x v="1"/>
    <x v="1"/>
    <n v="4"/>
    <s v="SMB 2047176: CICS on SLT2 (CAST, CBBH, and CQ90) CICS upgraded to CICS V6.1 RSU2209 (HB)"/>
    <s v="HB"/>
    <s v="Green - Maintenance testing"/>
    <x v="1"/>
    <s v="Cobol, DB2, CICS"/>
    <s v="SW-CRIS"/>
    <s v="Ruben Rodriguez "/>
    <s v="Muawiah Qaimari"/>
    <s v="Istiyaqahmed Shaikh"/>
    <x v="2"/>
    <x v="14"/>
    <s v="Jan-23"/>
    <x v="0"/>
    <n v="40"/>
    <m/>
    <m/>
    <m/>
    <m/>
    <m/>
    <m/>
    <m/>
    <m/>
    <m/>
    <m/>
    <m/>
    <m/>
    <m/>
    <m/>
    <m/>
    <m/>
    <n v="40"/>
    <m/>
    <m/>
    <m/>
    <m/>
    <m/>
    <m/>
    <m/>
    <m/>
    <m/>
    <m/>
    <m/>
    <m/>
    <m/>
    <m/>
    <m/>
    <m/>
    <m/>
  </r>
  <r>
    <x v="1"/>
    <x v="1"/>
    <n v="4"/>
    <s v="SMB# 2024297 CICS Maintenance Upgrade for BT00"/>
    <s v="SWHB"/>
    <s v="Green - Maintenance testing"/>
    <x v="1"/>
    <s v="Cobol, DB2, CICS"/>
    <s v="SW-CRIS"/>
    <s v="Ruben Rodriguez "/>
    <s v="Muawiah Qaimari"/>
    <s v="Istiyaqahmed Shaikh"/>
    <x v="2"/>
    <x v="18"/>
    <m/>
    <x v="0"/>
    <n v="40"/>
    <m/>
    <m/>
    <m/>
    <m/>
    <m/>
    <m/>
    <m/>
    <m/>
    <m/>
    <m/>
    <m/>
    <m/>
    <m/>
    <m/>
    <m/>
    <m/>
    <m/>
    <m/>
    <n v="40"/>
    <m/>
    <m/>
    <m/>
    <m/>
    <m/>
    <m/>
    <m/>
    <m/>
    <m/>
    <m/>
    <m/>
    <m/>
    <m/>
    <m/>
    <m/>
  </r>
  <r>
    <x v="1"/>
    <x v="1"/>
    <n v="4"/>
    <s v="SMB 2016240: CICS on AA00 upgraded to CICS V6.1 RSU2209 (SWHB)"/>
    <s v="SWHB"/>
    <s v="Green - Maintenance testing"/>
    <x v="1"/>
    <s v="Cobol, DB2, CICS"/>
    <s v="SW-CRIS"/>
    <s v="Ruben Rodriguez "/>
    <s v="Muawiah Qaimari"/>
    <s v="Istiyaqahmed Shaikh"/>
    <x v="2"/>
    <x v="14"/>
    <s v="Jan-23"/>
    <x v="0"/>
    <n v="40"/>
    <m/>
    <m/>
    <m/>
    <m/>
    <m/>
    <m/>
    <m/>
    <m/>
    <m/>
    <m/>
    <m/>
    <m/>
    <m/>
    <m/>
    <m/>
    <m/>
    <n v="40"/>
    <m/>
    <m/>
    <m/>
    <m/>
    <m/>
    <m/>
    <m/>
    <m/>
    <m/>
    <m/>
    <m/>
    <m/>
    <m/>
    <m/>
    <m/>
    <m/>
    <m/>
  </r>
  <r>
    <x v="0"/>
    <x v="0"/>
    <n v="6"/>
    <s v="PMT 505913/PID 411976 TULSA OKLAHOMA MIF MUNICIPAL INSPECTION FEE (R23.02)"/>
    <s v="CRIS RC-RECON"/>
    <s v="Green - Extensive ST Support supplied"/>
    <x v="1"/>
    <s v="Assembler"/>
    <s v="SW-CRIS"/>
    <s v="Ruben Rodriguez "/>
    <s v="Muawiah Qaimari"/>
    <s v="Istiyaqahmed Shaikh"/>
    <x v="2"/>
    <x v="2"/>
    <s v="Feb-23"/>
    <x v="0"/>
    <n v="150"/>
    <m/>
    <m/>
    <m/>
    <m/>
    <m/>
    <m/>
    <m/>
    <m/>
    <m/>
    <m/>
    <m/>
    <m/>
    <m/>
    <m/>
    <n v="50"/>
    <n v="50"/>
    <n v="30"/>
    <n v="20"/>
    <m/>
    <m/>
    <m/>
    <m/>
    <m/>
    <m/>
    <m/>
    <m/>
    <m/>
    <m/>
    <m/>
    <m/>
    <m/>
    <m/>
    <m/>
    <m/>
  </r>
  <r>
    <x v="0"/>
    <x v="0"/>
    <n v="6"/>
    <s v="PMT 505913/PID 411976 TULSA OKLAHOMA MIF MUNICIPAL INSPECTION FEE (R23.02)"/>
    <s v="CRIS BCAP"/>
    <s v="Green - Extensive ST Support supplied"/>
    <x v="1"/>
    <s v="PL1, Assembler"/>
    <s v="SW-CRIS"/>
    <s v="Ruben Rodriguez "/>
    <s v="Muawiah Qaimari"/>
    <s v="Istiyaqahmed Shaikh"/>
    <x v="2"/>
    <x v="2"/>
    <s v="Feb-23"/>
    <x v="0"/>
    <n v="150"/>
    <m/>
    <m/>
    <m/>
    <m/>
    <m/>
    <m/>
    <m/>
    <m/>
    <m/>
    <m/>
    <m/>
    <m/>
    <m/>
    <m/>
    <n v="50"/>
    <n v="50"/>
    <n v="30"/>
    <n v="20"/>
    <m/>
    <m/>
    <m/>
    <m/>
    <m/>
    <m/>
    <m/>
    <m/>
    <m/>
    <m/>
    <m/>
    <m/>
    <m/>
    <m/>
    <m/>
    <m/>
  </r>
  <r>
    <x v="0"/>
    <x v="0"/>
    <n v="33"/>
    <s v="414447 - FLNPA Overlay"/>
    <s v="BOCRIS"/>
    <s v="Dev Completed, Unit testing is in progress"/>
    <x v="1"/>
    <s v="Cobol, IMS-DC"/>
    <s v="SE-BILLING"/>
    <s v="Greg Painter"/>
    <s v="Muawiah Qaimari"/>
    <s v="Rudradeep Mandal"/>
    <x v="1"/>
    <x v="19"/>
    <s v="Jun-23"/>
    <x v="0"/>
    <n v="3900"/>
    <m/>
    <m/>
    <m/>
    <m/>
    <m/>
    <m/>
    <m/>
    <m/>
    <m/>
    <m/>
    <m/>
    <m/>
    <m/>
    <m/>
    <m/>
    <m/>
    <n v="100"/>
    <n v="700"/>
    <n v="800"/>
    <n v="800"/>
    <n v="700"/>
    <n v="600"/>
    <n v="200"/>
    <m/>
    <m/>
    <m/>
    <m/>
    <m/>
    <m/>
    <m/>
    <m/>
    <m/>
    <m/>
    <m/>
  </r>
  <r>
    <x v="0"/>
    <x v="0"/>
    <n v="1"/>
    <s v="414958 - CLOUD OBF"/>
    <s v="CRIS Policies"/>
    <m/>
    <x v="1"/>
    <s v="Cobol, IMS-DC, DB2"/>
    <s v="SE-BILLING-USAGE"/>
    <s v="Greg Painter"/>
    <s v="Muawiah Qaimari"/>
    <s v="Rudradeep Mandal"/>
    <x v="1"/>
    <x v="16"/>
    <s v="Nov-23"/>
    <x v="1"/>
    <n v="100"/>
    <m/>
    <m/>
    <m/>
    <m/>
    <m/>
    <m/>
    <m/>
    <m/>
    <m/>
    <m/>
    <m/>
    <m/>
    <m/>
    <m/>
    <m/>
    <m/>
    <m/>
    <m/>
    <m/>
    <m/>
    <m/>
    <m/>
    <m/>
    <m/>
    <n v="20"/>
    <n v="40"/>
    <n v="40"/>
    <s v=" "/>
    <m/>
    <m/>
    <m/>
    <m/>
    <m/>
    <m/>
  </r>
  <r>
    <x v="0"/>
    <x v="0"/>
    <n v="6"/>
    <s v="PMT 506126/PID 411900 EOSL Secure Data Upgrade to z Protect BOCRIS"/>
    <s v="CRIS RC-RECON"/>
    <s v="Green - Extended testing support provided to CRIS Services post deployment."/>
    <x v="1"/>
    <s v="Assembler"/>
    <s v="SW-CRIS"/>
    <s v="Ruben Rodriguez "/>
    <s v="Muawiah Qaimari"/>
    <s v="Istiyaqahmed Shaikh"/>
    <x v="2"/>
    <x v="2"/>
    <s v="Feb-23"/>
    <x v="0"/>
    <n v="80"/>
    <m/>
    <m/>
    <m/>
    <m/>
    <m/>
    <m/>
    <m/>
    <m/>
    <m/>
    <m/>
    <m/>
    <m/>
    <m/>
    <m/>
    <n v="35"/>
    <n v="35"/>
    <n v="5"/>
    <n v="5"/>
    <m/>
    <m/>
    <m/>
    <m/>
    <m/>
    <m/>
    <m/>
    <m/>
    <m/>
    <m/>
    <m/>
    <m/>
    <m/>
    <m/>
    <m/>
    <m/>
  </r>
  <r>
    <x v="0"/>
    <x v="0"/>
    <n v="6"/>
    <s v="PMT 506126/PID 411900 EOSL Secure Data Upgrade to z Protect BOCRIS"/>
    <s v="CRIS SO"/>
    <s v="Green - Extended testing support provided to CRIS Services post deployment."/>
    <x v="1"/>
    <s v="Cobol, IMS-DB, Assembler"/>
    <s v="SW-CRIS"/>
    <s v="Ruben Rodriguez "/>
    <s v="Muawiah Qaimari"/>
    <s v="Istiyaqahmed Shaikh"/>
    <x v="2"/>
    <x v="2"/>
    <s v="Feb-23"/>
    <x v="0"/>
    <n v="80"/>
    <m/>
    <m/>
    <m/>
    <m/>
    <m/>
    <m/>
    <m/>
    <m/>
    <m/>
    <m/>
    <m/>
    <m/>
    <m/>
    <m/>
    <n v="35"/>
    <n v="35"/>
    <n v="5"/>
    <n v="5"/>
    <m/>
    <m/>
    <m/>
    <m/>
    <m/>
    <m/>
    <m/>
    <m/>
    <m/>
    <m/>
    <m/>
    <m/>
    <m/>
    <m/>
    <m/>
    <m/>
  </r>
  <r>
    <x v="1"/>
    <x v="1"/>
    <n v="1"/>
    <s v="SMB# #2053007 West File Conversion for FTI - AS90"/>
    <s v="BDI"/>
    <m/>
    <x v="1"/>
    <s v="Cobol, DB2"/>
    <s v="WB-BPP1"/>
    <s v="Ruben Rodriguez "/>
    <s v="Muawiah Qaimari"/>
    <s v="Rakesh Koli"/>
    <x v="0"/>
    <x v="16"/>
    <m/>
    <x v="0"/>
    <n v="360"/>
    <m/>
    <m/>
    <m/>
    <m/>
    <m/>
    <m/>
    <m/>
    <m/>
    <m/>
    <m/>
    <m/>
    <m/>
    <m/>
    <m/>
    <m/>
    <m/>
    <m/>
    <m/>
    <m/>
    <m/>
    <m/>
    <m/>
    <m/>
    <m/>
    <n v="120"/>
    <n v="240"/>
    <m/>
    <m/>
    <m/>
    <m/>
    <m/>
    <m/>
    <m/>
    <m/>
  </r>
  <r>
    <x v="0"/>
    <x v="0"/>
    <n v="4"/>
    <s v="CA Local E911"/>
    <s v="ADR"/>
    <s v="Green - YTS"/>
    <x v="1"/>
    <s v="Cobol, DB2"/>
    <s v="SW-CRIS"/>
    <s v="Ruben Rodriguez "/>
    <s v="Muawiah Qaimari"/>
    <s v="Istiyaqahmed Shaikh"/>
    <x v="2"/>
    <x v="8"/>
    <s v="TBD"/>
    <x v="1"/>
    <n v="700"/>
    <m/>
    <m/>
    <m/>
    <m/>
    <m/>
    <m/>
    <m/>
    <m/>
    <m/>
    <m/>
    <m/>
    <m/>
    <m/>
    <m/>
    <m/>
    <m/>
    <m/>
    <m/>
    <m/>
    <m/>
    <m/>
    <m/>
    <m/>
    <m/>
    <m/>
    <m/>
    <m/>
    <m/>
    <m/>
    <m/>
    <m/>
    <m/>
    <m/>
    <m/>
  </r>
  <r>
    <x v="0"/>
    <x v="0"/>
    <n v="4"/>
    <s v="CA Local E911"/>
    <s v="FSP"/>
    <s v="Green - YTS"/>
    <x v="1"/>
    <s v="Cobol, DB2"/>
    <s v="SW-CRIS"/>
    <s v="Ruben Rodriguez "/>
    <s v="Muawiah Qaimari"/>
    <s v="Istiyaqahmed Shaikh"/>
    <x v="2"/>
    <x v="8"/>
    <s v="TBD"/>
    <x v="1"/>
    <n v="650"/>
    <m/>
    <m/>
    <m/>
    <m/>
    <m/>
    <m/>
    <m/>
    <m/>
    <m/>
    <m/>
    <m/>
    <m/>
    <m/>
    <m/>
    <m/>
    <m/>
    <m/>
    <m/>
    <m/>
    <m/>
    <m/>
    <m/>
    <m/>
    <m/>
    <m/>
    <m/>
    <m/>
    <m/>
    <m/>
    <m/>
    <m/>
    <m/>
    <m/>
    <m/>
  </r>
  <r>
    <x v="0"/>
    <x v="0"/>
    <n v="4"/>
    <s v="PMT 506033, 409937a, CR234126  Mandate P115 Inclusion of the percentage based UUT on CAC in the Telco West Biller"/>
    <s v="HB"/>
    <m/>
    <x v="1"/>
    <s v="Cobol, DB2, CICS"/>
    <s v="SW-CRIS"/>
    <s v="Ruben Rodriguez "/>
    <s v="Muawiah Qaimari"/>
    <s v="Istiyaqahmed Shaikh"/>
    <x v="2"/>
    <x v="5"/>
    <s v="Nov-22"/>
    <x v="0"/>
    <n v="550"/>
    <m/>
    <m/>
    <m/>
    <m/>
    <m/>
    <m/>
    <m/>
    <m/>
    <m/>
    <m/>
    <m/>
    <m/>
    <m/>
    <m/>
    <n v="25"/>
    <m/>
    <m/>
    <m/>
    <m/>
    <m/>
    <m/>
    <m/>
    <m/>
    <m/>
    <m/>
    <m/>
    <m/>
    <m/>
    <m/>
    <m/>
    <m/>
    <m/>
    <m/>
    <m/>
  </r>
  <r>
    <x v="0"/>
    <x v="0"/>
    <n v="4"/>
    <s v="PMT 506033, 409937a, CR234126  Mandate P115 Inclusion of the percentage based UUT on CAC in the Telco West Biller"/>
    <s v="ADR"/>
    <m/>
    <x v="1"/>
    <s v="Cobol, DB2"/>
    <s v="SW-CRIS"/>
    <s v="Ruben Rodriguez "/>
    <s v="Muawiah Qaimari"/>
    <s v="Istiyaqahmed Shaikh"/>
    <x v="2"/>
    <x v="12"/>
    <s v="Oct-22"/>
    <x v="0"/>
    <n v="45"/>
    <m/>
    <m/>
    <m/>
    <m/>
    <m/>
    <m/>
    <m/>
    <m/>
    <m/>
    <m/>
    <m/>
    <m/>
    <n v="25"/>
    <n v="20"/>
    <m/>
    <m/>
    <m/>
    <m/>
    <m/>
    <m/>
    <m/>
    <m/>
    <m/>
    <m/>
    <m/>
    <m/>
    <m/>
    <m/>
    <m/>
    <m/>
    <m/>
    <m/>
    <m/>
    <m/>
  </r>
  <r>
    <x v="0"/>
    <x v="0"/>
    <n v="3"/>
    <s v="PMT #503168 / PID #326140bb  Cloud Modernization (CPNI DM)"/>
    <s v="InstaRate"/>
    <s v="Yellow - Late Impact Mandatory project."/>
    <x v="1"/>
    <s v="Cobol, DB2"/>
    <s v="SW-CRIS"/>
    <s v="Ruben Rodriguez "/>
    <s v="Muawiah Qaimari"/>
    <s v="Istiyaqahmed Shaikh"/>
    <x v="2"/>
    <x v="19"/>
    <s v="Jun-23"/>
    <x v="0"/>
    <n v="80"/>
    <m/>
    <m/>
    <m/>
    <m/>
    <m/>
    <m/>
    <m/>
    <m/>
    <m/>
    <m/>
    <m/>
    <m/>
    <m/>
    <m/>
    <m/>
    <m/>
    <m/>
    <m/>
    <m/>
    <n v="20"/>
    <n v="30"/>
    <n v="30"/>
    <m/>
    <m/>
    <m/>
    <m/>
    <m/>
    <m/>
    <m/>
    <m/>
    <m/>
    <m/>
    <m/>
    <m/>
  </r>
  <r>
    <x v="0"/>
    <x v="0"/>
    <n v="6"/>
    <s v="LSB Cloud Modernization - PID- 326140eg - CRIS CASH "/>
    <s v="CRIS CASH"/>
    <s v="Green - On Hold"/>
    <x v="1"/>
    <s v="Assembler"/>
    <s v="SW-CRIS"/>
    <s v="Ruben Rodriguez "/>
    <s v="Muawiah Qaimari"/>
    <s v="Istiyaqahmed Shaikh"/>
    <x v="2"/>
    <x v="3"/>
    <s v="On hold"/>
    <x v="1"/>
    <n v="70"/>
    <m/>
    <m/>
    <m/>
    <m/>
    <m/>
    <m/>
    <m/>
    <m/>
    <m/>
    <m/>
    <m/>
    <m/>
    <m/>
    <m/>
    <m/>
    <m/>
    <m/>
    <m/>
    <m/>
    <m/>
    <m/>
    <m/>
    <m/>
    <m/>
    <m/>
    <m/>
    <m/>
    <m/>
    <m/>
    <m/>
    <m/>
    <m/>
    <m/>
    <m/>
  </r>
  <r>
    <x v="0"/>
    <x v="0"/>
    <n v="4"/>
    <s v="AMPD cloud migration"/>
    <s v="ADR"/>
    <m/>
    <x v="1"/>
    <s v="Cobol, DB2"/>
    <s v="SW-CRIS"/>
    <s v="Ruben Rodriguez "/>
    <s v="Muawiah Qaimari"/>
    <s v="Istiyaqahmed Shaikh"/>
    <x v="2"/>
    <x v="4"/>
    <s v="Jul-22"/>
    <x v="0"/>
    <n v="100"/>
    <m/>
    <m/>
    <m/>
    <m/>
    <m/>
    <m/>
    <m/>
    <m/>
    <m/>
    <m/>
    <n v="30"/>
    <m/>
    <m/>
    <m/>
    <m/>
    <m/>
    <m/>
    <m/>
    <m/>
    <m/>
    <m/>
    <m/>
    <m/>
    <m/>
    <m/>
    <m/>
    <m/>
    <m/>
    <m/>
    <m/>
    <m/>
    <m/>
    <m/>
    <m/>
  </r>
  <r>
    <x v="1"/>
    <x v="1"/>
    <n v="6"/>
    <s v="1986945 - Syncsort v3.1 Upgrade - Phase 2 (CRIS SO"/>
    <s v="CRIS SO"/>
    <m/>
    <x v="1"/>
    <s v="Cobol, IMS-DB, Assembler"/>
    <s v="SW-CRIS"/>
    <s v="Ruben Rodriguez "/>
    <s v="Muawiah Qaimari"/>
    <s v="Istiyaqahmed Shaikh"/>
    <x v="2"/>
    <x v="5"/>
    <s v="Nov-22"/>
    <x v="0"/>
    <n v="15"/>
    <m/>
    <m/>
    <m/>
    <m/>
    <m/>
    <m/>
    <m/>
    <m/>
    <m/>
    <m/>
    <n v="15"/>
    <m/>
    <m/>
    <m/>
    <m/>
    <m/>
    <m/>
    <m/>
    <m/>
    <m/>
    <m/>
    <m/>
    <m/>
    <m/>
    <m/>
    <m/>
    <m/>
    <m/>
    <m/>
    <m/>
    <m/>
    <m/>
    <m/>
    <m/>
  </r>
  <r>
    <x v="1"/>
    <x v="1"/>
    <n v="6"/>
    <s v="1986944 - Syncsort v3.1 Upgrade - Phase 2 (CRIS BCAP)"/>
    <s v="CRIS BCAP"/>
    <m/>
    <x v="1"/>
    <s v="PL1, Assembler"/>
    <s v="SW-CRIS"/>
    <s v="Ruben Rodriguez "/>
    <s v="Muawiah Qaimari"/>
    <s v="Istiyaqahmed Shaikh"/>
    <x v="2"/>
    <x v="5"/>
    <s v="Nov-22"/>
    <x v="0"/>
    <n v="15"/>
    <m/>
    <m/>
    <m/>
    <m/>
    <m/>
    <m/>
    <m/>
    <m/>
    <m/>
    <m/>
    <n v="15"/>
    <m/>
    <m/>
    <m/>
    <m/>
    <m/>
    <m/>
    <m/>
    <m/>
    <m/>
    <m/>
    <m/>
    <m/>
    <m/>
    <m/>
    <m/>
    <m/>
    <m/>
    <m/>
    <m/>
    <m/>
    <m/>
    <m/>
    <m/>
  </r>
  <r>
    <x v="1"/>
    <x v="1"/>
    <n v="6"/>
    <s v="1986943- Syncsort v3.1 Upgrade - Phase 2 (CRIS CASH))"/>
    <s v="CRIS CASH"/>
    <m/>
    <x v="1"/>
    <s v="Assembler"/>
    <s v="SW-CRIS"/>
    <s v="Ruben Rodriguez "/>
    <s v="Muawiah Qaimari"/>
    <s v="Istiyaqahmed Shaikh"/>
    <x v="2"/>
    <x v="5"/>
    <s v="Nov-22"/>
    <x v="0"/>
    <n v="30"/>
    <m/>
    <m/>
    <m/>
    <m/>
    <m/>
    <m/>
    <m/>
    <m/>
    <m/>
    <m/>
    <n v="30"/>
    <m/>
    <m/>
    <m/>
    <m/>
    <m/>
    <m/>
    <m/>
    <m/>
    <m/>
    <m/>
    <m/>
    <m/>
    <m/>
    <m/>
    <m/>
    <m/>
    <m/>
    <m/>
    <m/>
    <m/>
    <m/>
    <m/>
    <m/>
  </r>
  <r>
    <x v="1"/>
    <x v="1"/>
    <n v="4"/>
    <s v="1986942 - Syncsort v3.1 Upgrade - Phase 2 (FSP)"/>
    <s v="FSP"/>
    <m/>
    <x v="1"/>
    <s v="Cobol, DB2"/>
    <s v="SW-CRIS"/>
    <s v="Ruben Rodriguez "/>
    <s v="Muawiah Qaimari"/>
    <s v="Istiyaqahmed Shaikh"/>
    <x v="2"/>
    <x v="5"/>
    <s v="Nov-22"/>
    <x v="0"/>
    <n v="30"/>
    <m/>
    <m/>
    <m/>
    <m/>
    <m/>
    <m/>
    <m/>
    <m/>
    <m/>
    <m/>
    <n v="30"/>
    <m/>
    <m/>
    <m/>
    <m/>
    <m/>
    <m/>
    <m/>
    <m/>
    <m/>
    <m/>
    <m/>
    <m/>
    <m/>
    <m/>
    <m/>
    <m/>
    <m/>
    <m/>
    <m/>
    <m/>
    <m/>
    <m/>
    <m/>
  </r>
  <r>
    <x v="1"/>
    <x v="1"/>
    <n v="4"/>
    <s v="1986941 - Syncsort v3.1 Upgrade - Phase 2 (ADR)"/>
    <s v="ADR"/>
    <m/>
    <x v="1"/>
    <s v="Cobol, DB2"/>
    <s v="SW-CRIS"/>
    <s v="Ruben Rodriguez "/>
    <s v="Muawiah Qaimari"/>
    <s v="Istiyaqahmed Shaikh"/>
    <x v="2"/>
    <x v="5"/>
    <s v="Nov-22"/>
    <x v="0"/>
    <n v="15"/>
    <m/>
    <m/>
    <m/>
    <m/>
    <m/>
    <m/>
    <m/>
    <m/>
    <m/>
    <m/>
    <n v="15"/>
    <m/>
    <m/>
    <m/>
    <m/>
    <m/>
    <m/>
    <m/>
    <m/>
    <m/>
    <m/>
    <m/>
    <m/>
    <m/>
    <m/>
    <m/>
    <m/>
    <m/>
    <m/>
    <m/>
    <m/>
    <m/>
    <m/>
    <m/>
  </r>
  <r>
    <x v="1"/>
    <x v="1"/>
    <n v="6"/>
    <s v="1978167 - Syncsort v3.1 Upgrade - Phase 2 (CRIS BCAP)"/>
    <s v="CRIS BCAP"/>
    <m/>
    <x v="1"/>
    <s v="PL1, Assembler"/>
    <s v="SW-CRIS"/>
    <s v="Ruben Rodriguez "/>
    <s v="Muawiah Qaimari"/>
    <s v="Istiyaqahmed Shaikh"/>
    <x v="2"/>
    <x v="5"/>
    <s v="Nov-22"/>
    <x v="0"/>
    <n v="16"/>
    <m/>
    <m/>
    <m/>
    <m/>
    <m/>
    <m/>
    <m/>
    <m/>
    <m/>
    <m/>
    <m/>
    <m/>
    <m/>
    <n v="16"/>
    <m/>
    <m/>
    <m/>
    <m/>
    <m/>
    <m/>
    <m/>
    <m/>
    <m/>
    <m/>
    <m/>
    <m/>
    <m/>
    <m/>
    <m/>
    <m/>
    <m/>
    <m/>
    <m/>
    <m/>
  </r>
  <r>
    <x v="1"/>
    <x v="1"/>
    <n v="6"/>
    <s v="1978168 - Syncsort v3.1 Upgrade - Phase 1"/>
    <s v="CRIS BILLDAY"/>
    <m/>
    <x v="1"/>
    <s v="Cobol, IMS-DB"/>
    <s v="SW-CRIS"/>
    <s v="Ruben Rodriguez "/>
    <s v="Muawiah Qaimari"/>
    <s v="Istiyaqahmed Shaikh"/>
    <x v="2"/>
    <x v="5"/>
    <s v="Nov-22"/>
    <x v="0"/>
    <n v="16"/>
    <m/>
    <m/>
    <m/>
    <m/>
    <m/>
    <m/>
    <m/>
    <m/>
    <m/>
    <m/>
    <m/>
    <m/>
    <m/>
    <n v="16"/>
    <m/>
    <m/>
    <m/>
    <m/>
    <m/>
    <m/>
    <m/>
    <m/>
    <m/>
    <m/>
    <m/>
    <m/>
    <m/>
    <m/>
    <m/>
    <m/>
    <m/>
    <m/>
    <m/>
    <m/>
  </r>
  <r>
    <x v="1"/>
    <x v="1"/>
    <n v="4"/>
    <s v="1978169 - Syncsort v3.1 Upgrade - Phase 1"/>
    <s v="SWHB"/>
    <m/>
    <x v="1"/>
    <s v="Cobol, DB2, CICS"/>
    <s v="SW-CRIS"/>
    <s v="Ruben Rodriguez "/>
    <s v="Muawiah Qaimari"/>
    <s v="Istiyaqahmed Shaikh"/>
    <x v="2"/>
    <x v="5"/>
    <s v="Nov-22"/>
    <x v="0"/>
    <n v="16"/>
    <m/>
    <m/>
    <m/>
    <m/>
    <m/>
    <m/>
    <m/>
    <m/>
    <m/>
    <m/>
    <m/>
    <m/>
    <m/>
    <n v="16"/>
    <m/>
    <m/>
    <m/>
    <m/>
    <m/>
    <m/>
    <m/>
    <m/>
    <s v="??"/>
    <m/>
    <m/>
    <m/>
    <m/>
    <m/>
    <m/>
    <m/>
    <m/>
    <m/>
    <m/>
    <m/>
  </r>
  <r>
    <x v="1"/>
    <x v="1"/>
    <n v="6"/>
    <s v="1978170 - Syncsort v3.1 Upgrade - Phase 1"/>
    <s v="CRIS RC-RECON"/>
    <m/>
    <x v="1"/>
    <s v="Assembler"/>
    <s v="SW-CRIS"/>
    <s v="Ruben Rodriguez "/>
    <s v="Muawiah Qaimari"/>
    <s v="Istiyaqahmed Shaikh"/>
    <x v="2"/>
    <x v="5"/>
    <s v="Nov-22"/>
    <x v="0"/>
    <n v="16"/>
    <m/>
    <m/>
    <m/>
    <m/>
    <m/>
    <m/>
    <m/>
    <m/>
    <m/>
    <m/>
    <m/>
    <m/>
    <m/>
    <n v="16"/>
    <m/>
    <m/>
    <m/>
    <m/>
    <m/>
    <m/>
    <m/>
    <m/>
    <s v="??"/>
    <m/>
    <m/>
    <m/>
    <m/>
    <m/>
    <m/>
    <m/>
    <m/>
    <m/>
    <m/>
    <m/>
  </r>
  <r>
    <x v="1"/>
    <x v="1"/>
    <n v="6"/>
    <s v="1978171 - Syncsort v3.1 Upgrade - Phase 1"/>
    <s v="CRIS SO"/>
    <m/>
    <x v="1"/>
    <s v="Cobol, IMS-DB, Assembler"/>
    <s v="SW-CRIS"/>
    <s v="Ruben Rodriguez "/>
    <s v="Muawiah Qaimari"/>
    <s v="Istiyaqahmed Shaikh"/>
    <x v="2"/>
    <x v="5"/>
    <s v="Nov-22"/>
    <x v="0"/>
    <n v="16"/>
    <m/>
    <m/>
    <m/>
    <m/>
    <m/>
    <m/>
    <m/>
    <m/>
    <m/>
    <m/>
    <m/>
    <m/>
    <m/>
    <n v="16"/>
    <m/>
    <m/>
    <m/>
    <m/>
    <m/>
    <m/>
    <m/>
    <m/>
    <m/>
    <m/>
    <m/>
    <m/>
    <m/>
    <m/>
    <m/>
    <m/>
    <m/>
    <m/>
    <m/>
    <m/>
  </r>
  <r>
    <x v="1"/>
    <x v="1"/>
    <n v="3"/>
    <s v="1978172 - Syncsort v3.1 Upgrade - Phase 1"/>
    <s v="ECRIS-CR RSI"/>
    <m/>
    <x v="1"/>
    <s v="Cobol, DB2"/>
    <s v="SW-CRIS"/>
    <s v="Ruben Rodriguez "/>
    <s v="Muawiah Qaimari"/>
    <s v="Istiyaqahmed Shaikh"/>
    <x v="2"/>
    <x v="5"/>
    <s v="Nov-22"/>
    <x v="0"/>
    <n v="16"/>
    <m/>
    <m/>
    <m/>
    <m/>
    <m/>
    <m/>
    <m/>
    <m/>
    <m/>
    <m/>
    <m/>
    <m/>
    <m/>
    <n v="16"/>
    <m/>
    <m/>
    <m/>
    <m/>
    <m/>
    <m/>
    <m/>
    <m/>
    <m/>
    <m/>
    <m/>
    <m/>
    <m/>
    <m/>
    <m/>
    <m/>
    <m/>
    <m/>
    <m/>
    <m/>
  </r>
  <r>
    <x v="1"/>
    <x v="1"/>
    <n v="3"/>
    <s v="1978173 - Syncsort v3.1 Upgrade - Phase 1"/>
    <s v="InstaRate"/>
    <m/>
    <x v="1"/>
    <s v="Cobol, DB2"/>
    <s v="SW-CRIS"/>
    <s v="Ruben Rodriguez "/>
    <s v="Muawiah Qaimari"/>
    <s v="Istiyaqahmed Shaikh"/>
    <x v="2"/>
    <x v="5"/>
    <s v="Nov-22"/>
    <x v="0"/>
    <n v="16"/>
    <m/>
    <m/>
    <m/>
    <m/>
    <m/>
    <m/>
    <m/>
    <m/>
    <m/>
    <m/>
    <m/>
    <m/>
    <m/>
    <n v="16"/>
    <m/>
    <m/>
    <m/>
    <m/>
    <m/>
    <m/>
    <m/>
    <m/>
    <m/>
    <m/>
    <m/>
    <m/>
    <m/>
    <m/>
    <m/>
    <m/>
    <m/>
    <m/>
    <m/>
    <m/>
  </r>
  <r>
    <x v="1"/>
    <x v="1"/>
    <n v="6"/>
    <s v="1978174 - Syncsort v3.1 Upgrade - Phase 1"/>
    <s v="CRIS ADST"/>
    <m/>
    <x v="1"/>
    <s v="Cobol, IMS-DB"/>
    <s v="SW-CRIS"/>
    <s v="Ruben Rodriguez "/>
    <s v="Muawiah Qaimari"/>
    <s v="Istiyaqahmed Shaikh"/>
    <x v="2"/>
    <x v="5"/>
    <s v="Nov-22"/>
    <x v="0"/>
    <n v="16"/>
    <m/>
    <m/>
    <m/>
    <m/>
    <m/>
    <m/>
    <m/>
    <m/>
    <m/>
    <m/>
    <m/>
    <m/>
    <m/>
    <n v="16"/>
    <m/>
    <m/>
    <m/>
    <m/>
    <m/>
    <m/>
    <m/>
    <m/>
    <m/>
    <m/>
    <m/>
    <m/>
    <m/>
    <m/>
    <m/>
    <m/>
    <m/>
    <m/>
    <m/>
    <m/>
  </r>
  <r>
    <x v="1"/>
    <x v="1"/>
    <n v="4"/>
    <s v="1978164 - Syncsort v3.1 Upgrade - Phase 1"/>
    <s v="FSP"/>
    <m/>
    <x v="1"/>
    <s v="Cobol, DB2"/>
    <s v="SW-CRIS"/>
    <s v="Ruben Rodriguez "/>
    <s v="Muawiah Qaimari"/>
    <s v="Istiyaqahmed Shaikh"/>
    <x v="2"/>
    <x v="5"/>
    <s v="Nov-22"/>
    <x v="0"/>
    <n v="16"/>
    <m/>
    <m/>
    <m/>
    <m/>
    <m/>
    <m/>
    <m/>
    <m/>
    <m/>
    <m/>
    <m/>
    <m/>
    <m/>
    <n v="16"/>
    <m/>
    <m/>
    <m/>
    <m/>
    <m/>
    <m/>
    <m/>
    <m/>
    <m/>
    <m/>
    <m/>
    <m/>
    <m/>
    <m/>
    <m/>
    <m/>
    <m/>
    <m/>
    <m/>
    <m/>
  </r>
  <r>
    <x v="1"/>
    <x v="1"/>
    <n v="6"/>
    <s v="1978165 - Syncsort v3.1 Upgrade - Phase 1"/>
    <s v="CRIS CASH"/>
    <m/>
    <x v="1"/>
    <s v="Assembler"/>
    <s v="SW-CRIS"/>
    <s v="Ruben Rodriguez "/>
    <s v="Muawiah Qaimari"/>
    <s v="Istiyaqahmed Shaikh"/>
    <x v="2"/>
    <x v="5"/>
    <s v="Nov-22"/>
    <x v="0"/>
    <n v="16"/>
    <m/>
    <m/>
    <m/>
    <m/>
    <m/>
    <m/>
    <m/>
    <m/>
    <m/>
    <m/>
    <m/>
    <m/>
    <m/>
    <n v="16"/>
    <m/>
    <m/>
    <m/>
    <m/>
    <m/>
    <m/>
    <m/>
    <m/>
    <m/>
    <m/>
    <m/>
    <m/>
    <m/>
    <m/>
    <m/>
    <m/>
    <m/>
    <m/>
    <m/>
    <m/>
  </r>
  <r>
    <x v="1"/>
    <x v="1"/>
    <n v="4"/>
    <s v="1978166 - Syncsort v3.1 Upgrade - Phase 1"/>
    <s v="HB"/>
    <m/>
    <x v="1"/>
    <s v="Cobol, DB2, CICS"/>
    <s v="SW-CRIS"/>
    <s v="Ruben Rodriguez "/>
    <s v="Muawiah Qaimari"/>
    <s v="Istiyaqahmed Shaikh"/>
    <x v="2"/>
    <x v="5"/>
    <s v="Nov-22"/>
    <x v="0"/>
    <n v="16"/>
    <m/>
    <m/>
    <m/>
    <m/>
    <m/>
    <m/>
    <m/>
    <m/>
    <m/>
    <m/>
    <m/>
    <m/>
    <m/>
    <n v="16"/>
    <m/>
    <m/>
    <m/>
    <m/>
    <m/>
    <m/>
    <m/>
    <m/>
    <m/>
    <m/>
    <m/>
    <m/>
    <m/>
    <m/>
    <m/>
    <m/>
    <m/>
    <m/>
    <m/>
    <m/>
  </r>
  <r>
    <x v="1"/>
    <x v="1"/>
    <n v="4"/>
    <s v="1978163 - Syncsort v3.1 Upgrade - Phase 1"/>
    <s v="FSP"/>
    <m/>
    <x v="1"/>
    <s v="Cobol, DB2"/>
    <s v="SW-CRIS"/>
    <s v="Ruben Rodriguez "/>
    <s v="Muawiah Qaimari"/>
    <s v="Istiyaqahmed Shaikh"/>
    <x v="2"/>
    <x v="5"/>
    <s v="Nov-22"/>
    <x v="0"/>
    <n v="16"/>
    <m/>
    <m/>
    <m/>
    <m/>
    <m/>
    <m/>
    <m/>
    <m/>
    <m/>
    <m/>
    <m/>
    <m/>
    <m/>
    <n v="16"/>
    <m/>
    <m/>
    <m/>
    <m/>
    <m/>
    <m/>
    <m/>
    <m/>
    <m/>
    <m/>
    <m/>
    <m/>
    <m/>
    <m/>
    <m/>
    <m/>
    <m/>
    <m/>
    <m/>
    <m/>
  </r>
  <r>
    <x v="1"/>
    <x v="3"/>
    <n v="4"/>
    <s v="1986147 - CRIS Billing – 800 Numbers on the bill (ADR) _x000a_Note: Not Committing this project as it cannot be worked upon due to capacity crunch"/>
    <s v="ADR"/>
    <m/>
    <x v="1"/>
    <s v="Cobol, DB2"/>
    <s v="SW-CRIS"/>
    <s v="Ruben Rodriguez "/>
    <s v="Muawiah Qaimari"/>
    <s v="Istiyaqahmed Shaikh"/>
    <x v="2"/>
    <x v="5"/>
    <s v="Nov-22"/>
    <x v="1"/>
    <n v="130"/>
    <m/>
    <m/>
    <m/>
    <m/>
    <m/>
    <m/>
    <m/>
    <m/>
    <m/>
    <m/>
    <m/>
    <m/>
    <n v="60"/>
    <n v="60"/>
    <n v="10"/>
    <m/>
    <m/>
    <m/>
    <m/>
    <m/>
    <m/>
    <m/>
    <m/>
    <m/>
    <m/>
    <m/>
    <m/>
    <m/>
    <m/>
    <m/>
    <m/>
    <m/>
    <m/>
    <m/>
  </r>
  <r>
    <x v="1"/>
    <x v="3"/>
    <n v="4"/>
    <s v="1986146 - CRIS Billing – 800 Numbers on the bill (FSP)_x000a_Note: Not Committing this project as it cannot be worked upon due to capacity crunch"/>
    <s v="FSP"/>
    <m/>
    <x v="1"/>
    <s v="Cobol, DB2"/>
    <s v="SW-CRIS"/>
    <s v="Ruben Rodriguez "/>
    <s v="Muawiah Qaimari"/>
    <s v="Istiyaqahmed Shaikh"/>
    <x v="2"/>
    <x v="5"/>
    <s v="Nov-22"/>
    <x v="1"/>
    <n v="130"/>
    <m/>
    <m/>
    <m/>
    <m/>
    <m/>
    <m/>
    <m/>
    <m/>
    <m/>
    <m/>
    <m/>
    <m/>
    <n v="60"/>
    <n v="60"/>
    <n v="10"/>
    <m/>
    <m/>
    <m/>
    <m/>
    <m/>
    <m/>
    <m/>
    <m/>
    <m/>
    <m/>
    <m/>
    <m/>
    <m/>
    <m/>
    <m/>
    <m/>
    <m/>
    <m/>
    <m/>
  </r>
  <r>
    <x v="1"/>
    <x v="3"/>
    <n v="6"/>
    <s v="1986146 - CRIS Billing – 800 Numbers on the bill (CRIS CASH)         _x000a_Note: Not Committing this project as it cannot be worked upon due to capacity crunch"/>
    <s v="CRIS CASH"/>
    <m/>
    <x v="1"/>
    <s v="Assembler"/>
    <s v="SW-CRIS"/>
    <s v="Ruben Rodriguez "/>
    <s v="Muawiah Qaimari"/>
    <s v="Istiyaqahmed Shaikh"/>
    <x v="2"/>
    <x v="1"/>
    <s v="Dec-22"/>
    <x v="1"/>
    <n v="130"/>
    <m/>
    <m/>
    <m/>
    <m/>
    <m/>
    <m/>
    <m/>
    <m/>
    <m/>
    <m/>
    <m/>
    <m/>
    <m/>
    <n v="70"/>
    <n v="30"/>
    <n v="30"/>
    <m/>
    <m/>
    <m/>
    <m/>
    <m/>
    <m/>
    <m/>
    <m/>
    <m/>
    <m/>
    <m/>
    <m/>
    <m/>
    <m/>
    <m/>
    <m/>
    <m/>
    <m/>
  </r>
  <r>
    <x v="1"/>
    <x v="3"/>
    <n v="4"/>
    <s v="1985088 - R22.11 SECB LC700 Libraries creation &amp; various Environment creations (ADR)"/>
    <s v="ADR"/>
    <m/>
    <x v="1"/>
    <s v="Cobol, DB2"/>
    <s v="SW-CRIS"/>
    <s v="Ruben Rodriguez "/>
    <s v="Muawiah Qaimari"/>
    <s v="Istiyaqahmed Shaikh"/>
    <x v="2"/>
    <x v="5"/>
    <s v="Nov-22"/>
    <x v="0"/>
    <n v="148"/>
    <m/>
    <m/>
    <m/>
    <m/>
    <m/>
    <m/>
    <m/>
    <m/>
    <m/>
    <m/>
    <m/>
    <n v="50"/>
    <n v="50"/>
    <n v="43"/>
    <n v="5"/>
    <m/>
    <m/>
    <m/>
    <m/>
    <m/>
    <m/>
    <m/>
    <m/>
    <m/>
    <m/>
    <m/>
    <m/>
    <m/>
    <m/>
    <m/>
    <m/>
    <m/>
    <m/>
    <m/>
  </r>
  <r>
    <x v="1"/>
    <x v="3"/>
    <n v="4"/>
    <s v="1985088 - R22.11 SECB LC700 Libraries creation &amp; various Environment creations (FSP)"/>
    <s v="FSP"/>
    <m/>
    <x v="1"/>
    <s v="Cobol, DB2"/>
    <s v="SW-CRIS"/>
    <s v="Ruben Rodriguez "/>
    <s v="Muawiah Qaimari"/>
    <s v="Istiyaqahmed Shaikh"/>
    <x v="2"/>
    <x v="5"/>
    <s v="Nov-22"/>
    <x v="0"/>
    <n v="148"/>
    <m/>
    <m/>
    <m/>
    <m/>
    <m/>
    <m/>
    <m/>
    <m/>
    <m/>
    <m/>
    <m/>
    <n v="50"/>
    <n v="50"/>
    <n v="43"/>
    <n v="5"/>
    <m/>
    <m/>
    <m/>
    <m/>
    <m/>
    <m/>
    <m/>
    <m/>
    <m/>
    <m/>
    <m/>
    <m/>
    <m/>
    <m/>
    <m/>
    <m/>
    <m/>
    <m/>
    <m/>
  </r>
  <r>
    <x v="1"/>
    <x v="3"/>
    <n v="3"/>
    <s v="1985088 - Env Setup"/>
    <s v="ECRIS-CR RSI"/>
    <m/>
    <x v="1"/>
    <s v="Cobol, DB2"/>
    <s v="SW-CRIS"/>
    <s v="Ruben Rodriguez "/>
    <s v="Muawiah Qaimari"/>
    <s v="Istiyaqahmed Shaikh"/>
    <x v="2"/>
    <x v="5"/>
    <s v="Nov-22"/>
    <x v="0"/>
    <n v="60"/>
    <m/>
    <m/>
    <m/>
    <m/>
    <m/>
    <m/>
    <m/>
    <m/>
    <m/>
    <m/>
    <m/>
    <n v="20"/>
    <n v="20"/>
    <n v="15"/>
    <n v="5"/>
    <m/>
    <m/>
    <m/>
    <m/>
    <m/>
    <m/>
    <m/>
    <m/>
    <m/>
    <m/>
    <m/>
    <m/>
    <m/>
    <m/>
    <m/>
    <m/>
    <m/>
    <m/>
    <m/>
  </r>
  <r>
    <x v="1"/>
    <x v="3"/>
    <n v="6"/>
    <s v="1954353 - CRIS CASH: CN499A1F should not run until CN4CMRNF completes."/>
    <s v="CRIS CASH"/>
    <m/>
    <x v="1"/>
    <s v="Assembler"/>
    <s v="SW-CRIS"/>
    <s v="Ruben Rodriguez "/>
    <s v="Muawiah Qaimari"/>
    <s v="Istiyaqahmed Shaikh"/>
    <x v="2"/>
    <x v="12"/>
    <s v="Oct-22"/>
    <x v="0"/>
    <n v="150"/>
    <m/>
    <m/>
    <m/>
    <m/>
    <m/>
    <m/>
    <m/>
    <m/>
    <m/>
    <m/>
    <m/>
    <m/>
    <n v="75"/>
    <n v="75"/>
    <m/>
    <m/>
    <m/>
    <m/>
    <m/>
    <m/>
    <m/>
    <m/>
    <m/>
    <m/>
    <m/>
    <m/>
    <m/>
    <m/>
    <m/>
    <m/>
    <m/>
    <m/>
    <m/>
    <m/>
  </r>
  <r>
    <x v="1"/>
    <x v="3"/>
    <n v="3"/>
    <s v="1927052- Change the processing of KAT502 table transformations to once a day"/>
    <s v="InstaRate"/>
    <m/>
    <x v="1"/>
    <s v="Cobol, DB2"/>
    <s v="SW-CRIS"/>
    <s v="Ruben Rodriguez "/>
    <s v="Muawiah Qaimari"/>
    <s v="Istiyaqahmed Shaikh"/>
    <x v="2"/>
    <x v="12"/>
    <s v="Oct-22"/>
    <x v="0"/>
    <n v="195"/>
    <m/>
    <m/>
    <m/>
    <m/>
    <m/>
    <m/>
    <m/>
    <m/>
    <m/>
    <m/>
    <m/>
    <n v="50"/>
    <n v="50"/>
    <n v="95"/>
    <m/>
    <m/>
    <m/>
    <m/>
    <m/>
    <m/>
    <m/>
    <m/>
    <m/>
    <m/>
    <m/>
    <m/>
    <m/>
    <m/>
    <m/>
    <m/>
    <m/>
    <m/>
    <m/>
    <m/>
  </r>
  <r>
    <x v="1"/>
    <x v="3"/>
    <n v="6"/>
    <s v="1965147 - Due By Due Date for Simple Business NOT consistently Populated (CRIS BCAP)"/>
    <s v="CRIS BCAP"/>
    <m/>
    <x v="1"/>
    <s v="PL1, Assembler"/>
    <s v="SW-CRIS"/>
    <s v="Ruben Rodriguez "/>
    <s v="Muawiah Qaimari"/>
    <s v="Istiyaqahmed Shaikh"/>
    <x v="2"/>
    <x v="5"/>
    <s v="Nov-22"/>
    <x v="0"/>
    <n v="210"/>
    <m/>
    <m/>
    <m/>
    <m/>
    <m/>
    <m/>
    <m/>
    <m/>
    <m/>
    <m/>
    <n v="50"/>
    <n v="50"/>
    <n v="50"/>
    <n v="50"/>
    <n v="10"/>
    <m/>
    <m/>
    <m/>
    <m/>
    <m/>
    <m/>
    <m/>
    <m/>
    <m/>
    <m/>
    <m/>
    <m/>
    <m/>
    <m/>
    <m/>
    <m/>
    <m/>
    <m/>
    <m/>
  </r>
  <r>
    <x v="1"/>
    <x v="3"/>
    <n v="6"/>
    <s v="AVT scan for SW Billing Apps - 4Q"/>
    <s v="CRIS CASH"/>
    <m/>
    <x v="1"/>
    <s v="Assembler"/>
    <s v="SW-CRIS"/>
    <s v="Ruben Rodriguez "/>
    <s v="Muawiah Qaimari"/>
    <s v="Istiyaqahmed Shaikh"/>
    <x v="2"/>
    <x v="5"/>
    <s v="Nov-22"/>
    <x v="1"/>
    <n v="100"/>
    <m/>
    <m/>
    <m/>
    <m/>
    <m/>
    <m/>
    <m/>
    <m/>
    <m/>
    <m/>
    <m/>
    <m/>
    <m/>
    <m/>
    <n v="100"/>
    <m/>
    <m/>
    <m/>
    <m/>
    <m/>
    <m/>
    <m/>
    <m/>
    <m/>
    <m/>
    <m/>
    <m/>
    <m/>
    <m/>
    <m/>
    <m/>
    <m/>
    <m/>
    <m/>
  </r>
  <r>
    <x v="1"/>
    <x v="2"/>
    <n v="13"/>
    <s v="TL-Mgnmt’- Isti"/>
    <s v="CRIS CASH"/>
    <s v="Green"/>
    <x v="1"/>
    <s v="Assembler"/>
    <s v="SW-CRIS"/>
    <s v="Ruben Rodriguez "/>
    <s v="Muawiah Qaimari"/>
    <s v="Istiyaqahmed Shaikh"/>
    <x v="2"/>
    <x v="0"/>
    <s v="Ongoing"/>
    <x v="0"/>
    <m/>
    <m/>
    <m/>
    <m/>
    <m/>
    <m/>
    <m/>
    <m/>
    <m/>
    <m/>
    <m/>
    <n v="86"/>
    <n v="86"/>
    <n v="86"/>
    <n v="86"/>
    <n v="86"/>
    <n v="86"/>
    <n v="86"/>
    <n v="86"/>
    <n v="86"/>
    <n v="86"/>
    <n v="86"/>
    <n v="86"/>
    <n v="86"/>
    <n v="86"/>
    <n v="86"/>
    <n v="86"/>
    <n v="86"/>
    <n v="86"/>
    <n v="86"/>
    <n v="86"/>
    <n v="86"/>
    <n v="86"/>
    <n v="86"/>
    <n v="86"/>
  </r>
  <r>
    <x v="1"/>
    <x v="3"/>
    <n v="4"/>
    <s v="CRIS Billing – Account suppression in paper FIR file (ADR) "/>
    <s v="ADR"/>
    <m/>
    <x v="1"/>
    <s v="Cobol, DB2"/>
    <s v="SW-CRIS"/>
    <s v="Ruben Rodriguez "/>
    <s v="Muawiah Qaimari"/>
    <s v="Istiyaqahmed Shaikh"/>
    <x v="2"/>
    <x v="9"/>
    <s v="Aug-22"/>
    <x v="0"/>
    <n v="50"/>
    <m/>
    <m/>
    <m/>
    <m/>
    <m/>
    <m/>
    <m/>
    <m/>
    <m/>
    <m/>
    <n v="25"/>
    <n v="25"/>
    <m/>
    <m/>
    <m/>
    <m/>
    <m/>
    <m/>
    <m/>
    <m/>
    <m/>
    <m/>
    <m/>
    <m/>
    <m/>
    <m/>
    <m/>
    <m/>
    <m/>
    <m/>
    <m/>
    <m/>
    <m/>
    <m/>
  </r>
  <r>
    <x v="1"/>
    <x v="3"/>
    <n v="4"/>
    <s v="CRIS Billing – Account suppression in paper FIR file (FSP) "/>
    <s v="FSP"/>
    <m/>
    <x v="1"/>
    <s v="Cobol, DB2"/>
    <s v="SW-CRIS"/>
    <s v="Ruben Rodriguez "/>
    <s v="Muawiah Qaimari"/>
    <s v="Istiyaqahmed Shaikh"/>
    <x v="2"/>
    <x v="9"/>
    <s v="Aug-22"/>
    <x v="0"/>
    <n v="50"/>
    <m/>
    <m/>
    <m/>
    <m/>
    <m/>
    <m/>
    <m/>
    <m/>
    <m/>
    <m/>
    <n v="25"/>
    <n v="25"/>
    <m/>
    <m/>
    <m/>
    <m/>
    <m/>
    <m/>
    <m/>
    <m/>
    <m/>
    <m/>
    <m/>
    <m/>
    <m/>
    <m/>
    <m/>
    <m/>
    <m/>
    <m/>
    <m/>
    <m/>
    <m/>
    <m/>
  </r>
  <r>
    <x v="1"/>
    <x v="3"/>
    <n v="4"/>
    <s v="CRIS Billing – Investigation for BLC Over Credit Recovery (ADR) – "/>
    <s v="ADR"/>
    <m/>
    <x v="1"/>
    <s v="Cobol, DB2"/>
    <s v="SW-CRIS"/>
    <s v="Ruben Rodriguez "/>
    <s v="Muawiah Qaimari"/>
    <s v="Istiyaqahmed Shaikh"/>
    <x v="2"/>
    <x v="9"/>
    <s v="Aug-22"/>
    <x v="0"/>
    <n v="50"/>
    <m/>
    <m/>
    <m/>
    <m/>
    <m/>
    <m/>
    <m/>
    <m/>
    <m/>
    <m/>
    <n v="25"/>
    <n v="25"/>
    <m/>
    <m/>
    <m/>
    <m/>
    <m/>
    <m/>
    <m/>
    <m/>
    <m/>
    <m/>
    <m/>
    <m/>
    <m/>
    <m/>
    <m/>
    <m/>
    <m/>
    <m/>
    <m/>
    <m/>
    <m/>
    <m/>
  </r>
  <r>
    <x v="1"/>
    <x v="3"/>
    <n v="4"/>
    <s v="CRIS Billing – Investigation for BLC Over Credit Recovery (FSP) "/>
    <s v="FSP"/>
    <m/>
    <x v="1"/>
    <s v="Cobol, DB2"/>
    <s v="SW-CRIS"/>
    <s v="Ruben Rodriguez "/>
    <s v="Muawiah Qaimari"/>
    <s v="Istiyaqahmed Shaikh"/>
    <x v="2"/>
    <x v="9"/>
    <s v="Aug-22"/>
    <x v="0"/>
    <n v="50"/>
    <m/>
    <m/>
    <m/>
    <m/>
    <m/>
    <m/>
    <m/>
    <m/>
    <m/>
    <m/>
    <n v="25"/>
    <n v="25"/>
    <m/>
    <m/>
    <m/>
    <m/>
    <m/>
    <m/>
    <m/>
    <m/>
    <m/>
    <m/>
    <m/>
    <m/>
    <m/>
    <m/>
    <m/>
    <m/>
    <m/>
    <m/>
    <m/>
    <m/>
    <m/>
    <m/>
  </r>
  <r>
    <x v="1"/>
    <x v="3"/>
    <n v="6"/>
    <s v="CRIS Billing – Investigation for CAPM Double Payment Issue (CRIS CASH)    "/>
    <s v="CRIS CASH"/>
    <m/>
    <x v="1"/>
    <s v="Assembler"/>
    <s v="SW-CRIS"/>
    <s v="Ruben Rodriguez "/>
    <s v="Muawiah Qaimari"/>
    <s v="Istiyaqahmed Shaikh"/>
    <x v="2"/>
    <x v="5"/>
    <s v="Nov-22"/>
    <x v="0"/>
    <n v="200"/>
    <m/>
    <m/>
    <m/>
    <m/>
    <m/>
    <m/>
    <m/>
    <m/>
    <m/>
    <m/>
    <n v="50"/>
    <n v="50"/>
    <n v="50"/>
    <n v="50"/>
    <n v="20"/>
    <m/>
    <m/>
    <m/>
    <m/>
    <m/>
    <m/>
    <m/>
    <m/>
    <m/>
    <m/>
    <m/>
    <m/>
    <m/>
    <m/>
    <m/>
    <m/>
    <m/>
    <m/>
    <m/>
  </r>
  <r>
    <x v="1"/>
    <x v="3"/>
    <n v="6"/>
    <s v="CRIS Billing – Investigation for CAPM Double Payment Issue (CRIS BCAP)     "/>
    <s v="CRIS BCAP"/>
    <m/>
    <x v="1"/>
    <s v="PL1, Assembler"/>
    <s v="SW-CRIS"/>
    <s v="Ruben Rodriguez "/>
    <s v="Muawiah Qaimari"/>
    <s v="Istiyaqahmed Shaikh"/>
    <x v="2"/>
    <x v="5"/>
    <s v="Nov-22"/>
    <x v="0"/>
    <n v="75"/>
    <m/>
    <m/>
    <m/>
    <m/>
    <m/>
    <m/>
    <m/>
    <m/>
    <m/>
    <m/>
    <n v="15"/>
    <n v="25"/>
    <n v="25"/>
    <n v="10"/>
    <n v="5"/>
    <m/>
    <m/>
    <m/>
    <m/>
    <m/>
    <m/>
    <m/>
    <m/>
    <m/>
    <m/>
    <m/>
    <m/>
    <m/>
    <m/>
    <m/>
    <m/>
    <m/>
    <m/>
    <m/>
  </r>
  <r>
    <x v="1"/>
    <x v="3"/>
    <n v="4"/>
    <s v="CRIS Billing – Investigation for CAPM Double Payment Issue (ADR)               "/>
    <s v="ADR"/>
    <m/>
    <x v="1"/>
    <s v="Cobol, DB2"/>
    <s v="SW-CRIS"/>
    <s v="Ruben Rodriguez "/>
    <s v="Muawiah Qaimari"/>
    <s v="Istiyaqahmed Shaikh"/>
    <x v="2"/>
    <x v="5"/>
    <s v="Nov-22"/>
    <x v="0"/>
    <n v="75"/>
    <m/>
    <m/>
    <m/>
    <m/>
    <m/>
    <m/>
    <m/>
    <m/>
    <m/>
    <m/>
    <n v="20"/>
    <n v="20"/>
    <n v="25"/>
    <n v="10"/>
    <n v="5"/>
    <m/>
    <m/>
    <m/>
    <m/>
    <m/>
    <m/>
    <m/>
    <m/>
    <m/>
    <m/>
    <m/>
    <m/>
    <m/>
    <m/>
    <m/>
    <m/>
    <m/>
    <m/>
    <m/>
  </r>
  <r>
    <x v="1"/>
    <x v="3"/>
    <n v="6"/>
    <s v="CRIS Billing – Investigation for ETM table load issue (CRIS SO)                         "/>
    <s v="CRIS SO"/>
    <m/>
    <x v="1"/>
    <s v="Cobol, IMS-DB, Assembler"/>
    <s v="SW-CRIS"/>
    <s v="Ruben Rodriguez "/>
    <s v="Muawiah Qaimari"/>
    <s v="Istiyaqahmed Shaikh"/>
    <x v="2"/>
    <x v="12"/>
    <s v="Oct-22"/>
    <x v="0"/>
    <n v="100"/>
    <m/>
    <m/>
    <m/>
    <m/>
    <m/>
    <m/>
    <m/>
    <m/>
    <m/>
    <m/>
    <m/>
    <n v="25"/>
    <n v="50"/>
    <n v="25"/>
    <m/>
    <m/>
    <m/>
    <m/>
    <m/>
    <m/>
    <m/>
    <m/>
    <m/>
    <m/>
    <m/>
    <m/>
    <m/>
    <m/>
    <m/>
    <m/>
    <m/>
    <m/>
    <m/>
    <m/>
  </r>
  <r>
    <x v="1"/>
    <x v="3"/>
    <n v="6"/>
    <s v="Several D Order with 960 errors"/>
    <s v="CRIS SO"/>
    <m/>
    <x v="1"/>
    <s v="Cobol, IMS-DB, Assembler"/>
    <s v="SW-CRIS"/>
    <s v="Ruben Rodriguez "/>
    <s v="Muawiah Qaimari"/>
    <s v="Istiyaqahmed Shaikh"/>
    <x v="2"/>
    <x v="12"/>
    <s v="Oct-22"/>
    <x v="0"/>
    <n v="150"/>
    <m/>
    <m/>
    <m/>
    <m/>
    <m/>
    <m/>
    <m/>
    <m/>
    <m/>
    <m/>
    <m/>
    <n v="50"/>
    <n v="50"/>
    <n v="50"/>
    <m/>
    <m/>
    <m/>
    <m/>
    <m/>
    <m/>
    <m/>
    <m/>
    <m/>
    <m/>
    <m/>
    <m/>
    <m/>
    <m/>
    <m/>
    <m/>
    <m/>
    <m/>
    <m/>
    <m/>
  </r>
  <r>
    <x v="1"/>
    <x v="3"/>
    <n v="6"/>
    <s v="Investigation for Missouri Error Report (CRIS CASH)"/>
    <s v="CRIS CASH"/>
    <s v="Green - MWR repriotized to absorb PMT work"/>
    <x v="1"/>
    <s v="Assembler"/>
    <s v="SW-CRIS"/>
    <s v="Ruben Rodriguez "/>
    <s v="Muawiah Qaimari"/>
    <s v="Istiyaqahmed Shaikh"/>
    <x v="2"/>
    <x v="2"/>
    <s v="Feb-23"/>
    <x v="0"/>
    <n v="250"/>
    <m/>
    <m/>
    <m/>
    <m/>
    <m/>
    <m/>
    <m/>
    <m/>
    <m/>
    <m/>
    <n v="50"/>
    <n v="50"/>
    <n v="50"/>
    <n v="50"/>
    <n v="15"/>
    <n v="15"/>
    <n v="10"/>
    <n v="10"/>
    <m/>
    <m/>
    <m/>
    <m/>
    <m/>
    <m/>
    <m/>
    <m/>
    <m/>
    <m/>
    <m/>
    <m/>
    <m/>
    <m/>
    <m/>
    <m/>
  </r>
  <r>
    <x v="1"/>
    <x v="3"/>
    <n v="4"/>
    <s v="1879765 - BOSS PAC ERROR (ERR0081 No REC04 for REC05) - ADR"/>
    <s v="ADR"/>
    <s v="Green - MWR repriotized to absorb PMT work"/>
    <x v="1"/>
    <s v="Cobol, DB2"/>
    <s v="SW-CRIS"/>
    <s v="Ruben Rodriguez "/>
    <s v="Muawiah Qaimari"/>
    <s v="Istiyaqahmed Shaikh"/>
    <x v="2"/>
    <x v="19"/>
    <s v="Jun-23"/>
    <x v="1"/>
    <n v="200"/>
    <m/>
    <m/>
    <m/>
    <m/>
    <m/>
    <m/>
    <m/>
    <m/>
    <m/>
    <m/>
    <m/>
    <m/>
    <m/>
    <m/>
    <m/>
    <m/>
    <m/>
    <m/>
    <m/>
    <m/>
    <m/>
    <m/>
    <m/>
    <m/>
    <m/>
    <m/>
    <m/>
    <m/>
    <m/>
    <m/>
    <m/>
    <m/>
    <m/>
    <m/>
  </r>
  <r>
    <x v="1"/>
    <x v="3"/>
    <n v="4"/>
    <s v="1879771 - BOSS PAC ERROR (ERR0521 Incorrect SEG_REV_DET_CD) - HB"/>
    <s v="HB"/>
    <s v="Green - MWR repriotized to absorb PMT work"/>
    <x v="1"/>
    <s v="Cobol, DB2, CICS"/>
    <s v="SW-CRIS"/>
    <s v="Ruben Rodriguez "/>
    <s v="Muawiah Qaimari"/>
    <s v="Istiyaqahmed Shaikh"/>
    <x v="2"/>
    <x v="19"/>
    <s v="Jun-23"/>
    <x v="1"/>
    <n v="200"/>
    <m/>
    <m/>
    <m/>
    <m/>
    <m/>
    <m/>
    <m/>
    <m/>
    <m/>
    <m/>
    <m/>
    <m/>
    <m/>
    <m/>
    <m/>
    <m/>
    <m/>
    <m/>
    <m/>
    <m/>
    <m/>
    <m/>
    <m/>
    <m/>
    <m/>
    <m/>
    <m/>
    <m/>
    <m/>
    <m/>
    <m/>
    <m/>
    <m/>
    <m/>
  </r>
  <r>
    <x v="1"/>
    <x v="3"/>
    <n v="4"/>
    <s v="1917449 - 2021 COBOL V6 Upgrade (TRUNC(BIN) option replacement) - FSP"/>
    <s v="FSP"/>
    <s v="Green - MWR repriotized to absorb PMT work"/>
    <x v="1"/>
    <s v="Cobol, DB2"/>
    <s v="SW-CRIS"/>
    <s v="Ruben Rodriguez "/>
    <s v="Muawiah Qaimari"/>
    <s v="Istiyaqahmed Shaikh"/>
    <x v="2"/>
    <x v="19"/>
    <s v="Jun-23"/>
    <x v="1"/>
    <n v="400"/>
    <m/>
    <m/>
    <m/>
    <m/>
    <m/>
    <m/>
    <m/>
    <m/>
    <m/>
    <m/>
    <m/>
    <m/>
    <m/>
    <m/>
    <m/>
    <m/>
    <m/>
    <m/>
    <m/>
    <m/>
    <m/>
    <m/>
    <m/>
    <m/>
    <m/>
    <m/>
    <m/>
    <m/>
    <m/>
    <m/>
    <m/>
    <m/>
    <m/>
    <m/>
  </r>
  <r>
    <x v="1"/>
    <x v="3"/>
    <n v="4"/>
    <s v="1930930 -  EDI OOB on NV Accounts Due to Listing Not Mapped"/>
    <s v="FSP"/>
    <s v="Green"/>
    <x v="1"/>
    <s v="Cobol, DB2"/>
    <s v="SW-CRIS"/>
    <s v="Ruben Rodriguez "/>
    <s v="Muawiah Qaimari"/>
    <s v="Istiyaqahmed Shaikh"/>
    <x v="2"/>
    <x v="8"/>
    <s v="TBD"/>
    <x v="1"/>
    <n v="300"/>
    <m/>
    <m/>
    <m/>
    <m/>
    <m/>
    <m/>
    <m/>
    <m/>
    <m/>
    <m/>
    <m/>
    <m/>
    <m/>
    <m/>
    <m/>
    <m/>
    <m/>
    <m/>
    <m/>
    <m/>
    <m/>
    <m/>
    <m/>
    <m/>
    <m/>
    <m/>
    <m/>
    <m/>
    <m/>
    <m/>
    <m/>
    <m/>
    <m/>
    <m/>
  </r>
  <r>
    <x v="1"/>
    <x v="3"/>
    <n v="6"/>
    <s v="1988165- CRIS CASH: TPA Azure Migration Missed Outbound File"/>
    <s v="CRIS CASH"/>
    <m/>
    <x v="1"/>
    <s v="Assembler"/>
    <s v="SW-CRIS"/>
    <s v="Ruben Rodriguez "/>
    <s v="Muawiah Qaimari"/>
    <s v="Istiyaqahmed Shaikh"/>
    <x v="2"/>
    <x v="9"/>
    <s v="Aug-22"/>
    <x v="0"/>
    <n v="60"/>
    <m/>
    <m/>
    <m/>
    <m/>
    <m/>
    <m/>
    <m/>
    <m/>
    <m/>
    <m/>
    <n v="30"/>
    <n v="30"/>
    <m/>
    <m/>
    <m/>
    <m/>
    <m/>
    <m/>
    <m/>
    <m/>
    <m/>
    <m/>
    <m/>
    <m/>
    <m/>
    <m/>
    <m/>
    <m/>
    <m/>
    <m/>
    <m/>
    <m/>
    <m/>
    <m/>
  </r>
  <r>
    <x v="1"/>
    <x v="3"/>
    <n v="4"/>
    <s v="1988164 - 2022 RIM Inventory Record Validation"/>
    <s v="FSP"/>
    <m/>
    <x v="1"/>
    <s v="Cobol, DB2"/>
    <s v="SW-CRIS"/>
    <s v="Ruben Rodriguez "/>
    <s v="Muawiah Qaimari"/>
    <s v="Istiyaqahmed Shaikh"/>
    <x v="2"/>
    <x v="9"/>
    <s v="Aug-22"/>
    <x v="0"/>
    <n v="5"/>
    <m/>
    <m/>
    <m/>
    <m/>
    <m/>
    <m/>
    <m/>
    <m/>
    <m/>
    <m/>
    <m/>
    <n v="5"/>
    <m/>
    <m/>
    <m/>
    <m/>
    <m/>
    <m/>
    <m/>
    <m/>
    <m/>
    <m/>
    <m/>
    <m/>
    <m/>
    <m/>
    <m/>
    <m/>
    <m/>
    <m/>
    <m/>
    <m/>
    <m/>
    <m/>
  </r>
  <r>
    <x v="1"/>
    <x v="3"/>
    <n v="6"/>
    <s v="1988158 - 2022 RIM Inventory Record Validation"/>
    <s v="CRIS BCAP"/>
    <m/>
    <x v="1"/>
    <s v="PL1, Assembler"/>
    <s v="SW-CRIS"/>
    <s v="Ruben Rodriguez "/>
    <s v="Muawiah Qaimari"/>
    <s v="Istiyaqahmed Shaikh"/>
    <x v="2"/>
    <x v="9"/>
    <s v="Aug-22"/>
    <x v="0"/>
    <n v="17"/>
    <m/>
    <m/>
    <m/>
    <m/>
    <m/>
    <m/>
    <m/>
    <m/>
    <m/>
    <m/>
    <m/>
    <n v="17"/>
    <m/>
    <m/>
    <m/>
    <m/>
    <m/>
    <m/>
    <m/>
    <m/>
    <m/>
    <m/>
    <m/>
    <m/>
    <m/>
    <m/>
    <m/>
    <m/>
    <m/>
    <m/>
    <m/>
    <m/>
    <m/>
    <m/>
  </r>
  <r>
    <x v="1"/>
    <x v="3"/>
    <n v="6"/>
    <s v="1988157 - 2022 RIM Inventory Record Validation"/>
    <s v="CRIS SO"/>
    <m/>
    <x v="1"/>
    <s v="Cobol, IMS-DB, Assembler"/>
    <s v="SW-CRIS"/>
    <s v="Ruben Rodriguez "/>
    <s v="Muawiah Qaimari"/>
    <s v="Istiyaqahmed Shaikh"/>
    <x v="2"/>
    <x v="9"/>
    <s v="Aug-22"/>
    <x v="0"/>
    <n v="12"/>
    <m/>
    <m/>
    <m/>
    <m/>
    <m/>
    <m/>
    <m/>
    <m/>
    <m/>
    <m/>
    <m/>
    <n v="12"/>
    <m/>
    <m/>
    <m/>
    <m/>
    <m/>
    <m/>
    <m/>
    <m/>
    <m/>
    <m/>
    <m/>
    <m/>
    <m/>
    <m/>
    <m/>
    <m/>
    <m/>
    <m/>
    <m/>
    <m/>
    <m/>
    <m/>
  </r>
  <r>
    <x v="1"/>
    <x v="3"/>
    <n v="3"/>
    <s v="1988156 - 2022 RIM Inventory Record Validation"/>
    <s v="ECRIS-CR RSI"/>
    <m/>
    <x v="1"/>
    <s v="Cobol, DB2"/>
    <s v="SW-CRIS"/>
    <s v="Ruben Rodriguez "/>
    <s v="Muawiah Qaimari"/>
    <s v="Istiyaqahmed Shaikh"/>
    <x v="2"/>
    <x v="9"/>
    <s v="Aug-22"/>
    <x v="0"/>
    <n v="17"/>
    <m/>
    <m/>
    <m/>
    <m/>
    <m/>
    <m/>
    <m/>
    <m/>
    <m/>
    <m/>
    <m/>
    <n v="17"/>
    <m/>
    <m/>
    <m/>
    <m/>
    <m/>
    <m/>
    <m/>
    <m/>
    <m/>
    <m/>
    <m/>
    <m/>
    <m/>
    <m/>
    <m/>
    <m/>
    <m/>
    <m/>
    <m/>
    <m/>
    <m/>
    <m/>
  </r>
  <r>
    <x v="1"/>
    <x v="3"/>
    <n v="3"/>
    <s v="1988155 - 2022 RIM Inventory Record Validation"/>
    <s v="Miscellaneous Rating"/>
    <m/>
    <x v="1"/>
    <s v="Cobol, DB2"/>
    <s v="SW-CRIS"/>
    <s v="Ruben Rodriguez "/>
    <s v="Muawiah Qaimari"/>
    <s v="Istiyaqahmed Shaikh"/>
    <x v="2"/>
    <x v="9"/>
    <s v="Aug-22"/>
    <x v="0"/>
    <n v="12"/>
    <m/>
    <m/>
    <m/>
    <m/>
    <m/>
    <m/>
    <m/>
    <m/>
    <m/>
    <m/>
    <m/>
    <n v="12"/>
    <m/>
    <m/>
    <m/>
    <m/>
    <m/>
    <m/>
    <m/>
    <m/>
    <m/>
    <m/>
    <m/>
    <m/>
    <m/>
    <m/>
    <m/>
    <m/>
    <m/>
    <m/>
    <m/>
    <m/>
    <m/>
    <m/>
  </r>
  <r>
    <x v="1"/>
    <x v="3"/>
    <n v="4"/>
    <s v="1988153 - 2022 RIM Inventory Record Validation"/>
    <s v="SWHB"/>
    <m/>
    <x v="1"/>
    <s v="Cobol, DB2, CICS"/>
    <s v="SW-CRIS"/>
    <s v="Ruben Rodriguez "/>
    <s v="Muawiah Qaimari"/>
    <s v="Istiyaqahmed Shaikh"/>
    <x v="2"/>
    <x v="9"/>
    <s v="Aug-22"/>
    <x v="0"/>
    <n v="5"/>
    <m/>
    <m/>
    <m/>
    <m/>
    <m/>
    <m/>
    <m/>
    <m/>
    <m/>
    <m/>
    <m/>
    <n v="5"/>
    <m/>
    <m/>
    <m/>
    <m/>
    <m/>
    <m/>
    <m/>
    <m/>
    <m/>
    <m/>
    <m/>
    <m/>
    <m/>
    <m/>
    <m/>
    <m/>
    <m/>
    <m/>
    <m/>
    <m/>
    <m/>
    <m/>
  </r>
  <r>
    <x v="1"/>
    <x v="3"/>
    <n v="4"/>
    <s v="1988154 - 2022 RIM Inventory Record Validation"/>
    <s v="HB"/>
    <m/>
    <x v="1"/>
    <s v="Cobol, DB2, CICS"/>
    <s v="SW-CRIS"/>
    <s v="Ruben Rodriguez "/>
    <s v="Muawiah Qaimari"/>
    <s v="Istiyaqahmed Shaikh"/>
    <x v="2"/>
    <x v="9"/>
    <s v="Aug-22"/>
    <x v="0"/>
    <n v="5"/>
    <m/>
    <m/>
    <m/>
    <m/>
    <m/>
    <m/>
    <m/>
    <m/>
    <m/>
    <m/>
    <m/>
    <n v="5"/>
    <m/>
    <m/>
    <m/>
    <m/>
    <m/>
    <m/>
    <m/>
    <m/>
    <m/>
    <m/>
    <m/>
    <m/>
    <m/>
    <m/>
    <m/>
    <m/>
    <m/>
    <m/>
    <m/>
    <m/>
    <m/>
    <m/>
  </r>
  <r>
    <x v="1"/>
    <x v="3"/>
    <n v="4"/>
    <s v="1988153 - 2022 RIM Inventory Record Validation"/>
    <s v="ADR"/>
    <m/>
    <x v="1"/>
    <s v="Cobol, DB2"/>
    <s v="SW-CRIS"/>
    <s v="Ruben Rodriguez "/>
    <s v="Muawiah Qaimari"/>
    <s v="Istiyaqahmed Shaikh"/>
    <x v="2"/>
    <x v="9"/>
    <s v="Aug-22"/>
    <x v="0"/>
    <n v="5"/>
    <m/>
    <m/>
    <m/>
    <m/>
    <m/>
    <m/>
    <m/>
    <m/>
    <m/>
    <m/>
    <m/>
    <n v="5"/>
    <m/>
    <m/>
    <m/>
    <m/>
    <m/>
    <m/>
    <m/>
    <m/>
    <m/>
    <m/>
    <m/>
    <m/>
    <m/>
    <m/>
    <m/>
    <m/>
    <m/>
    <m/>
    <m/>
    <m/>
    <m/>
    <m/>
  </r>
  <r>
    <x v="1"/>
    <x v="3"/>
    <n v="6"/>
    <s v="1988149 - 2022 RIM Inventory Record Validation"/>
    <s v="CRIS ADST"/>
    <m/>
    <x v="1"/>
    <s v="Cobol, IMS-DB"/>
    <s v="SW-CRIS"/>
    <s v="Ruben Rodriguez "/>
    <s v="Muawiah Qaimari"/>
    <s v="Istiyaqahmed Shaikh"/>
    <x v="2"/>
    <x v="9"/>
    <s v="Aug-22"/>
    <x v="0"/>
    <n v="17"/>
    <m/>
    <m/>
    <m/>
    <m/>
    <m/>
    <m/>
    <m/>
    <m/>
    <m/>
    <m/>
    <m/>
    <n v="17"/>
    <m/>
    <m/>
    <m/>
    <m/>
    <m/>
    <m/>
    <m/>
    <m/>
    <m/>
    <m/>
    <m/>
    <m/>
    <m/>
    <m/>
    <m/>
    <m/>
    <m/>
    <m/>
    <m/>
    <m/>
    <m/>
    <m/>
  </r>
  <r>
    <x v="1"/>
    <x v="3"/>
    <n v="6"/>
    <s v="1988148 - 2022 RIM Inventory Record Validation"/>
    <s v="CRIS CASH"/>
    <m/>
    <x v="1"/>
    <s v="Assembler"/>
    <s v="SW-CRIS"/>
    <s v="Ruben Rodriguez "/>
    <s v="Muawiah Qaimari"/>
    <s v="Istiyaqahmed Shaikh"/>
    <x v="2"/>
    <x v="9"/>
    <s v="Aug-22"/>
    <x v="0"/>
    <n v="22"/>
    <m/>
    <m/>
    <m/>
    <m/>
    <m/>
    <m/>
    <m/>
    <m/>
    <m/>
    <m/>
    <m/>
    <n v="22"/>
    <m/>
    <m/>
    <m/>
    <m/>
    <m/>
    <m/>
    <m/>
    <m/>
    <m/>
    <m/>
    <m/>
    <m/>
    <m/>
    <m/>
    <m/>
    <m/>
    <m/>
    <m/>
    <m/>
    <m/>
    <m/>
    <m/>
  </r>
  <r>
    <x v="1"/>
    <x v="3"/>
    <n v="6"/>
    <s v="1988147 - 2022 RIM Inventory Record Validation"/>
    <s v="CRIS RC-RECON"/>
    <m/>
    <x v="1"/>
    <s v="Assembler"/>
    <s v="SW-CRIS"/>
    <s v="Ruben Rodriguez "/>
    <s v="Muawiah Qaimari"/>
    <s v="Istiyaqahmed Shaikh"/>
    <x v="2"/>
    <x v="9"/>
    <s v="Aug-22"/>
    <x v="0"/>
    <n v="17"/>
    <m/>
    <m/>
    <m/>
    <m/>
    <m/>
    <m/>
    <m/>
    <m/>
    <m/>
    <m/>
    <m/>
    <n v="17"/>
    <m/>
    <m/>
    <m/>
    <m/>
    <m/>
    <m/>
    <m/>
    <m/>
    <m/>
    <m/>
    <m/>
    <m/>
    <m/>
    <m/>
    <m/>
    <m/>
    <m/>
    <m/>
    <m/>
    <m/>
    <m/>
    <m/>
  </r>
  <r>
    <x v="1"/>
    <x v="3"/>
    <n v="3"/>
    <s v="1988146 - 2022 RIM Inventory Record Validation"/>
    <s v="InstaRate"/>
    <m/>
    <x v="1"/>
    <s v="Cobol, DB2"/>
    <s v="SW-CRIS"/>
    <s v="Ruben Rodriguez "/>
    <s v="Muawiah Qaimari"/>
    <s v="Istiyaqahmed Shaikh"/>
    <x v="2"/>
    <x v="9"/>
    <s v="Aug-22"/>
    <x v="0"/>
    <n v="17"/>
    <m/>
    <m/>
    <m/>
    <m/>
    <m/>
    <m/>
    <m/>
    <m/>
    <m/>
    <m/>
    <m/>
    <n v="17"/>
    <m/>
    <m/>
    <m/>
    <m/>
    <m/>
    <m/>
    <m/>
    <m/>
    <m/>
    <m/>
    <m/>
    <m/>
    <m/>
    <m/>
    <m/>
    <m/>
    <m/>
    <m/>
    <m/>
    <m/>
    <m/>
    <m/>
  </r>
  <r>
    <x v="1"/>
    <x v="3"/>
    <n v="6"/>
    <s v="1988145 - 2022 RIM Inventory Record Validation"/>
    <s v="CRIS BILLDAY"/>
    <m/>
    <x v="1"/>
    <s v="Cobol, IMS-DB"/>
    <s v="SW-CRIS"/>
    <s v="Ruben Rodriguez "/>
    <s v="Muawiah Qaimari"/>
    <s v="Istiyaqahmed Shaikh"/>
    <x v="2"/>
    <x v="9"/>
    <s v="Aug-22"/>
    <x v="0"/>
    <n v="12"/>
    <m/>
    <m/>
    <m/>
    <m/>
    <m/>
    <m/>
    <m/>
    <m/>
    <m/>
    <m/>
    <m/>
    <n v="12"/>
    <m/>
    <m/>
    <m/>
    <m/>
    <m/>
    <m/>
    <m/>
    <m/>
    <m/>
    <m/>
    <m/>
    <m/>
    <m/>
    <m/>
    <m/>
    <m/>
    <m/>
    <m/>
    <m/>
    <m/>
    <m/>
    <m/>
  </r>
  <r>
    <x v="1"/>
    <x v="4"/>
    <n v="4"/>
    <s v="RD621 - CLEC PROFILE UPDATE"/>
    <s v="ADR"/>
    <m/>
    <x v="1"/>
    <s v="Cobol, DB2"/>
    <s v="SW-CRIS"/>
    <s v="Ruben Rodriguez "/>
    <s v="Muawiah Qaimari"/>
    <s v="Istiyaqahmed Shaikh"/>
    <x v="2"/>
    <x v="9"/>
    <s v="Aug-22"/>
    <x v="0"/>
    <n v="25"/>
    <m/>
    <m/>
    <m/>
    <m/>
    <m/>
    <m/>
    <m/>
    <m/>
    <m/>
    <m/>
    <m/>
    <n v="25"/>
    <m/>
    <m/>
    <m/>
    <m/>
    <m/>
    <m/>
    <m/>
    <m/>
    <m/>
    <m/>
    <m/>
    <m/>
    <m/>
    <m/>
    <m/>
    <m/>
    <m/>
    <m/>
    <m/>
    <m/>
    <m/>
    <m/>
  </r>
  <r>
    <x v="1"/>
    <x v="1"/>
    <n v="6"/>
    <s v="SMB 1991138 3Q22 Desktop JRE 8u341 Critical Patch Update"/>
    <s v="CRIS CASH"/>
    <m/>
    <x v="1"/>
    <s v="Assembler"/>
    <s v="SW-CRIS"/>
    <s v="Ruben Rodriguez "/>
    <s v="Muawiah Qaimari"/>
    <s v="Istiyaqahmed Shaikh"/>
    <x v="2"/>
    <x v="9"/>
    <s v="Aug-22"/>
    <x v="0"/>
    <n v="40"/>
    <m/>
    <m/>
    <m/>
    <m/>
    <m/>
    <m/>
    <m/>
    <m/>
    <m/>
    <m/>
    <m/>
    <n v="40"/>
    <m/>
    <m/>
    <m/>
    <m/>
    <m/>
    <m/>
    <m/>
    <m/>
    <m/>
    <m/>
    <m/>
    <m/>
    <m/>
    <m/>
    <m/>
    <m/>
    <m/>
    <m/>
    <m/>
    <m/>
    <m/>
    <m/>
  </r>
  <r>
    <x v="1"/>
    <x v="3"/>
    <n v="6"/>
    <s v="1444593 - Sept 2022 DR St Louis"/>
    <s v="CRIS CASH"/>
    <m/>
    <x v="1"/>
    <s v="Assembler"/>
    <s v="SW-CRIS"/>
    <s v="Ruben Rodriguez "/>
    <s v="Muawiah Qaimari"/>
    <s v="Istiyaqahmed Shaikh"/>
    <x v="2"/>
    <x v="6"/>
    <s v="Sep-22"/>
    <x v="0"/>
    <n v="40"/>
    <m/>
    <m/>
    <m/>
    <m/>
    <m/>
    <m/>
    <m/>
    <m/>
    <m/>
    <m/>
    <m/>
    <m/>
    <n v="40"/>
    <m/>
    <m/>
    <m/>
    <m/>
    <m/>
    <m/>
    <m/>
    <m/>
    <m/>
    <m/>
    <m/>
    <m/>
    <m/>
    <m/>
    <m/>
    <m/>
    <m/>
    <m/>
    <m/>
    <m/>
    <m/>
  </r>
  <r>
    <x v="1"/>
    <x v="3"/>
    <n v="6"/>
    <s v="1444592 - Sept 2022 DR St Louis"/>
    <s v="CRIS BCAP"/>
    <m/>
    <x v="1"/>
    <s v="PL1, Assembler"/>
    <s v="SW-CRIS"/>
    <s v="Ruben Rodriguez "/>
    <s v="Muawiah Qaimari"/>
    <s v="Istiyaqahmed Shaikh"/>
    <x v="2"/>
    <x v="6"/>
    <s v="Sep-22"/>
    <x v="0"/>
    <n v="40"/>
    <m/>
    <m/>
    <m/>
    <m/>
    <m/>
    <m/>
    <m/>
    <m/>
    <m/>
    <m/>
    <m/>
    <m/>
    <n v="40"/>
    <m/>
    <m/>
    <m/>
    <m/>
    <m/>
    <m/>
    <m/>
    <m/>
    <m/>
    <m/>
    <m/>
    <m/>
    <m/>
    <m/>
    <m/>
    <m/>
    <m/>
    <m/>
    <m/>
    <m/>
    <m/>
  </r>
  <r>
    <x v="1"/>
    <x v="3"/>
    <n v="3"/>
    <s v="1444591 - Sept 2022 DR St Louis"/>
    <s v="ECRIS-CR RSI"/>
    <m/>
    <x v="1"/>
    <s v="Cobol, DB2"/>
    <s v="SW-CRIS"/>
    <s v="Ruben Rodriguez "/>
    <s v="Muawiah Qaimari"/>
    <s v="Istiyaqahmed Shaikh"/>
    <x v="2"/>
    <x v="6"/>
    <s v="Sep-22"/>
    <x v="0"/>
    <n v="30"/>
    <m/>
    <m/>
    <m/>
    <m/>
    <m/>
    <m/>
    <m/>
    <m/>
    <m/>
    <m/>
    <m/>
    <m/>
    <n v="30"/>
    <m/>
    <m/>
    <m/>
    <m/>
    <m/>
    <m/>
    <m/>
    <m/>
    <m/>
    <m/>
    <m/>
    <m/>
    <m/>
    <m/>
    <m/>
    <m/>
    <m/>
    <m/>
    <m/>
    <m/>
    <m/>
  </r>
  <r>
    <x v="1"/>
    <x v="3"/>
    <n v="4"/>
    <s v="1444590 - Sept 2022 DR St Louis"/>
    <s v="ADR"/>
    <m/>
    <x v="1"/>
    <s v="Cobol, DB2"/>
    <s v="SW-CRIS"/>
    <s v="Ruben Rodriguez "/>
    <s v="Muawiah Qaimari"/>
    <s v="Istiyaqahmed Shaikh"/>
    <x v="2"/>
    <x v="6"/>
    <s v="Sep-22"/>
    <x v="0"/>
    <n v="43"/>
    <m/>
    <m/>
    <m/>
    <m/>
    <m/>
    <m/>
    <m/>
    <m/>
    <m/>
    <m/>
    <m/>
    <m/>
    <n v="43"/>
    <m/>
    <m/>
    <m/>
    <m/>
    <m/>
    <m/>
    <m/>
    <m/>
    <m/>
    <m/>
    <m/>
    <m/>
    <m/>
    <m/>
    <m/>
    <m/>
    <m/>
    <m/>
    <m/>
    <m/>
    <m/>
  </r>
  <r>
    <x v="1"/>
    <x v="3"/>
    <n v="4"/>
    <s v="1444588 - Sept 2022 DR St Louis"/>
    <s v="FSP"/>
    <m/>
    <x v="1"/>
    <s v="Cobol, DB2"/>
    <s v="SW-CRIS"/>
    <s v="Ruben Rodriguez "/>
    <s v="Muawiah Qaimari"/>
    <s v="Istiyaqahmed Shaikh"/>
    <x v="2"/>
    <x v="6"/>
    <s v="Sep-22"/>
    <x v="0"/>
    <n v="43"/>
    <m/>
    <m/>
    <m/>
    <m/>
    <m/>
    <m/>
    <m/>
    <m/>
    <m/>
    <m/>
    <m/>
    <m/>
    <n v="43"/>
    <m/>
    <m/>
    <m/>
    <m/>
    <m/>
    <m/>
    <m/>
    <m/>
    <m/>
    <m/>
    <m/>
    <m/>
    <m/>
    <m/>
    <m/>
    <m/>
    <m/>
    <m/>
    <m/>
    <m/>
    <m/>
  </r>
  <r>
    <x v="1"/>
    <x v="3"/>
    <n v="4"/>
    <s v="1444587 - Sept 2022 DR St Louis"/>
    <s v="HB"/>
    <m/>
    <x v="1"/>
    <s v="Cobol, DB2, CICS"/>
    <s v="SW-CRIS"/>
    <s v="Ruben Rodriguez "/>
    <s v="Muawiah Qaimari"/>
    <s v="Istiyaqahmed Shaikh"/>
    <x v="2"/>
    <x v="6"/>
    <s v="Sep-22"/>
    <x v="0"/>
    <n v="28"/>
    <m/>
    <m/>
    <m/>
    <m/>
    <m/>
    <m/>
    <m/>
    <m/>
    <m/>
    <m/>
    <m/>
    <m/>
    <n v="28"/>
    <m/>
    <m/>
    <m/>
    <m/>
    <m/>
    <m/>
    <m/>
    <m/>
    <m/>
    <m/>
    <m/>
    <m/>
    <m/>
    <m/>
    <m/>
    <m/>
    <m/>
    <m/>
    <m/>
    <m/>
    <m/>
  </r>
  <r>
    <x v="1"/>
    <x v="3"/>
    <n v="4"/>
    <s v="1444583 - Sept 2022 DR St Louis"/>
    <s v="SWHB"/>
    <m/>
    <x v="1"/>
    <s v="Cobol, DB2, CICS"/>
    <s v="SW-CRIS"/>
    <s v="Ruben Rodriguez "/>
    <s v="Muawiah Qaimari"/>
    <s v="Istiyaqahmed Shaikh"/>
    <x v="2"/>
    <x v="6"/>
    <s v="Sep-22"/>
    <x v="0"/>
    <n v="28"/>
    <m/>
    <m/>
    <m/>
    <m/>
    <m/>
    <m/>
    <m/>
    <m/>
    <m/>
    <m/>
    <m/>
    <m/>
    <n v="28"/>
    <m/>
    <m/>
    <m/>
    <m/>
    <m/>
    <m/>
    <m/>
    <m/>
    <m/>
    <m/>
    <m/>
    <m/>
    <m/>
    <m/>
    <m/>
    <m/>
    <m/>
    <m/>
    <m/>
    <m/>
    <m/>
  </r>
  <r>
    <x v="1"/>
    <x v="3"/>
    <n v="3"/>
    <s v="1444476 - Sept 2022 DR St Louis"/>
    <s v="InstaRate"/>
    <m/>
    <x v="1"/>
    <s v="Cobol, DB2"/>
    <s v="SW-CRIS"/>
    <s v="Ruben Rodriguez "/>
    <s v="Muawiah Qaimari"/>
    <s v="Istiyaqahmed Shaikh"/>
    <x v="2"/>
    <x v="6"/>
    <s v="Sep-22"/>
    <x v="0"/>
    <n v="30"/>
    <m/>
    <m/>
    <m/>
    <m/>
    <m/>
    <m/>
    <m/>
    <m/>
    <m/>
    <m/>
    <m/>
    <m/>
    <n v="30"/>
    <m/>
    <m/>
    <m/>
    <m/>
    <m/>
    <m/>
    <m/>
    <m/>
    <m/>
    <m/>
    <m/>
    <m/>
    <m/>
    <m/>
    <m/>
    <m/>
    <m/>
    <m/>
    <m/>
    <m/>
    <m/>
  </r>
  <r>
    <x v="1"/>
    <x v="3"/>
    <n v="3"/>
    <s v="1444475 - Sept 2022 DR St Louis"/>
    <s v="Miscellaneous Rating"/>
    <m/>
    <x v="1"/>
    <s v="Cobol, DB2"/>
    <s v="SW-CRIS"/>
    <s v="Ruben Rodriguez "/>
    <s v="Muawiah Qaimari"/>
    <s v="Istiyaqahmed Shaikh"/>
    <x v="2"/>
    <x v="6"/>
    <s v="Sep-22"/>
    <x v="0"/>
    <n v="30"/>
    <m/>
    <m/>
    <m/>
    <m/>
    <m/>
    <m/>
    <m/>
    <m/>
    <m/>
    <m/>
    <m/>
    <m/>
    <n v="30"/>
    <m/>
    <m/>
    <m/>
    <m/>
    <m/>
    <m/>
    <m/>
    <m/>
    <m/>
    <m/>
    <m/>
    <m/>
    <m/>
    <m/>
    <m/>
    <m/>
    <m/>
    <m/>
    <m/>
    <m/>
    <m/>
  </r>
  <r>
    <x v="1"/>
    <x v="3"/>
    <n v="6"/>
    <s v="1444474 - Sept 2022 DR St Louis"/>
    <s v="CRIS BILLDAY"/>
    <m/>
    <x v="1"/>
    <s v="Cobol, IMS-DB"/>
    <s v="SW-CRIS"/>
    <s v="Ruben Rodriguez "/>
    <s v="Muawiah Qaimari"/>
    <s v="Istiyaqahmed Shaikh"/>
    <x v="2"/>
    <x v="6"/>
    <s v="Sep-22"/>
    <x v="0"/>
    <n v="30"/>
    <m/>
    <m/>
    <m/>
    <m/>
    <m/>
    <m/>
    <m/>
    <m/>
    <m/>
    <m/>
    <m/>
    <m/>
    <n v="30"/>
    <m/>
    <m/>
    <m/>
    <m/>
    <m/>
    <m/>
    <m/>
    <m/>
    <m/>
    <m/>
    <m/>
    <m/>
    <m/>
    <m/>
    <m/>
    <m/>
    <m/>
    <m/>
    <m/>
    <m/>
    <m/>
  </r>
  <r>
    <x v="1"/>
    <x v="3"/>
    <n v="6"/>
    <s v="1444473 - Sept 2022 DR St Louis"/>
    <s v="CRIS ADST"/>
    <m/>
    <x v="1"/>
    <s v="Cobol, IMS-DB"/>
    <s v="SW-CRIS"/>
    <s v="Ruben Rodriguez "/>
    <s v="Muawiah Qaimari"/>
    <s v="Istiyaqahmed Shaikh"/>
    <x v="2"/>
    <x v="6"/>
    <s v="Sep-22"/>
    <x v="0"/>
    <n v="10"/>
    <m/>
    <m/>
    <m/>
    <m/>
    <m/>
    <m/>
    <m/>
    <m/>
    <m/>
    <m/>
    <m/>
    <m/>
    <n v="10"/>
    <m/>
    <m/>
    <m/>
    <m/>
    <m/>
    <m/>
    <m/>
    <m/>
    <m/>
    <m/>
    <m/>
    <m/>
    <m/>
    <m/>
    <m/>
    <m/>
    <m/>
    <m/>
    <m/>
    <m/>
    <m/>
  </r>
  <r>
    <x v="1"/>
    <x v="3"/>
    <n v="6"/>
    <s v="1444471 - Sept 2022 DR St Louis"/>
    <s v="CRIS SO"/>
    <m/>
    <x v="1"/>
    <s v="Cobol, IMS-DB, Assembler"/>
    <s v="SW-CRIS"/>
    <s v="Ruben Rodriguez "/>
    <s v="Muawiah Qaimari"/>
    <s v="Istiyaqahmed Shaikh"/>
    <x v="2"/>
    <x v="6"/>
    <s v="Sep-22"/>
    <x v="0"/>
    <n v="40"/>
    <m/>
    <m/>
    <m/>
    <m/>
    <m/>
    <m/>
    <m/>
    <m/>
    <m/>
    <m/>
    <m/>
    <m/>
    <n v="40"/>
    <m/>
    <m/>
    <m/>
    <m/>
    <m/>
    <m/>
    <m/>
    <m/>
    <m/>
    <m/>
    <m/>
    <m/>
    <m/>
    <m/>
    <m/>
    <m/>
    <m/>
    <m/>
    <m/>
    <m/>
    <m/>
  </r>
  <r>
    <x v="1"/>
    <x v="3"/>
    <n v="6"/>
    <s v="1994470 - Sept 2022 DR St Louis"/>
    <s v="CRIS RC-RECON"/>
    <m/>
    <x v="1"/>
    <s v="Assembler"/>
    <s v="SW-CRIS"/>
    <s v="Ruben Rodriguez "/>
    <s v="Muawiah Qaimari"/>
    <s v="Istiyaqahmed Shaikh"/>
    <x v="2"/>
    <x v="6"/>
    <s v="Sep-22"/>
    <x v="0"/>
    <n v="40"/>
    <m/>
    <m/>
    <m/>
    <m/>
    <m/>
    <m/>
    <m/>
    <m/>
    <m/>
    <m/>
    <m/>
    <m/>
    <n v="40"/>
    <m/>
    <m/>
    <m/>
    <m/>
    <m/>
    <m/>
    <m/>
    <m/>
    <m/>
    <m/>
    <m/>
    <m/>
    <m/>
    <m/>
    <m/>
    <m/>
    <m/>
    <m/>
    <m/>
    <m/>
    <m/>
  </r>
  <r>
    <x v="1"/>
    <x v="3"/>
    <n v="4"/>
    <s v="RIM Record Update - Location &amp; Component level retention"/>
    <s v="ADR"/>
    <m/>
    <x v="1"/>
    <s v="Cobol, DB2"/>
    <s v="SW-CRIS"/>
    <s v="Ruben Rodriguez "/>
    <s v="Muawiah Qaimari"/>
    <s v="Istiyaqahmed Shaikh"/>
    <x v="2"/>
    <x v="1"/>
    <s v="Dec-22"/>
    <x v="0"/>
    <n v="40"/>
    <m/>
    <m/>
    <m/>
    <m/>
    <m/>
    <m/>
    <m/>
    <m/>
    <m/>
    <m/>
    <m/>
    <m/>
    <m/>
    <m/>
    <n v="10"/>
    <n v="30"/>
    <m/>
    <m/>
    <m/>
    <m/>
    <m/>
    <m/>
    <m/>
    <m/>
    <m/>
    <m/>
    <m/>
    <m/>
    <m/>
    <m/>
    <m/>
    <m/>
    <m/>
    <m/>
  </r>
  <r>
    <x v="1"/>
    <x v="3"/>
    <n v="4"/>
    <s v="RIM Record Update - Location &amp; Component level retention"/>
    <s v="FSP"/>
    <m/>
    <x v="1"/>
    <s v="Cobol, DB2"/>
    <s v="SW-CRIS"/>
    <s v="Ruben Rodriguez "/>
    <s v="Muawiah Qaimari"/>
    <s v="Istiyaqahmed Shaikh"/>
    <x v="2"/>
    <x v="1"/>
    <s v="Dec-22"/>
    <x v="0"/>
    <n v="40"/>
    <m/>
    <m/>
    <m/>
    <m/>
    <m/>
    <m/>
    <m/>
    <m/>
    <m/>
    <m/>
    <m/>
    <m/>
    <m/>
    <m/>
    <n v="10"/>
    <n v="30"/>
    <m/>
    <m/>
    <m/>
    <m/>
    <m/>
    <m/>
    <m/>
    <m/>
    <m/>
    <m/>
    <m/>
    <m/>
    <m/>
    <m/>
    <m/>
    <m/>
    <m/>
    <m/>
  </r>
  <r>
    <x v="1"/>
    <x v="3"/>
    <n v="4"/>
    <s v="RIM Record Update - Location &amp; Component level retention"/>
    <s v="HB"/>
    <m/>
    <x v="1"/>
    <s v="Cobol, DB2, CICS"/>
    <s v="SW-CRIS"/>
    <s v="Ruben Rodriguez "/>
    <s v="Muawiah Qaimari"/>
    <s v="Istiyaqahmed Shaikh"/>
    <x v="2"/>
    <x v="1"/>
    <s v="Dec-22"/>
    <x v="0"/>
    <n v="40"/>
    <m/>
    <m/>
    <m/>
    <m/>
    <m/>
    <m/>
    <m/>
    <m/>
    <m/>
    <m/>
    <m/>
    <m/>
    <m/>
    <m/>
    <n v="10"/>
    <n v="30"/>
    <m/>
    <m/>
    <m/>
    <m/>
    <m/>
    <m/>
    <m/>
    <m/>
    <m/>
    <m/>
    <m/>
    <m/>
    <m/>
    <m/>
    <m/>
    <m/>
    <m/>
    <m/>
  </r>
  <r>
    <x v="1"/>
    <x v="3"/>
    <n v="4"/>
    <s v="RIM Record Update - Location &amp; Component level retention"/>
    <s v="SWHB"/>
    <m/>
    <x v="1"/>
    <s v="Cobol, DB2, CICS"/>
    <s v="SW-CRIS"/>
    <s v="Ruben Rodriguez "/>
    <s v="Muawiah Qaimari"/>
    <s v="Istiyaqahmed Shaikh"/>
    <x v="2"/>
    <x v="1"/>
    <s v="Dec-22"/>
    <x v="0"/>
    <n v="40"/>
    <m/>
    <m/>
    <m/>
    <m/>
    <m/>
    <m/>
    <m/>
    <m/>
    <m/>
    <m/>
    <m/>
    <m/>
    <m/>
    <m/>
    <n v="10"/>
    <n v="30"/>
    <m/>
    <m/>
    <m/>
    <m/>
    <m/>
    <m/>
    <m/>
    <m/>
    <m/>
    <m/>
    <m/>
    <m/>
    <m/>
    <m/>
    <m/>
    <m/>
    <m/>
    <m/>
  </r>
  <r>
    <x v="1"/>
    <x v="3"/>
    <n v="6"/>
    <s v="RIM Record Update - Location &amp; Component level retention"/>
    <s v="CRIS SO"/>
    <m/>
    <x v="1"/>
    <s v="Cobol, IMS-DB, Assembler"/>
    <s v="SW-CRIS"/>
    <s v="Ruben Rodriguez "/>
    <s v="Muawiah Qaimari"/>
    <s v="Istiyaqahmed Shaikh"/>
    <x v="2"/>
    <x v="1"/>
    <s v="Dec-22"/>
    <x v="0"/>
    <n v="40"/>
    <m/>
    <m/>
    <m/>
    <m/>
    <m/>
    <m/>
    <m/>
    <m/>
    <m/>
    <m/>
    <m/>
    <m/>
    <m/>
    <m/>
    <n v="10"/>
    <n v="30"/>
    <m/>
    <m/>
    <m/>
    <m/>
    <m/>
    <m/>
    <m/>
    <m/>
    <m/>
    <m/>
    <m/>
    <m/>
    <m/>
    <m/>
    <m/>
    <m/>
    <m/>
    <m/>
  </r>
  <r>
    <x v="1"/>
    <x v="3"/>
    <n v="6"/>
    <s v="RIM Record Update - Location &amp; Component level retention"/>
    <s v="CRIS CASH"/>
    <m/>
    <x v="1"/>
    <s v="Assembler"/>
    <s v="SW-CRIS"/>
    <s v="Ruben Rodriguez "/>
    <s v="Muawiah Qaimari"/>
    <s v="Istiyaqahmed Shaikh"/>
    <x v="2"/>
    <x v="1"/>
    <s v="Dec-22"/>
    <x v="0"/>
    <n v="40"/>
    <m/>
    <m/>
    <m/>
    <m/>
    <m/>
    <m/>
    <m/>
    <m/>
    <m/>
    <m/>
    <m/>
    <m/>
    <m/>
    <m/>
    <n v="10"/>
    <n v="30"/>
    <m/>
    <m/>
    <m/>
    <m/>
    <m/>
    <m/>
    <m/>
    <m/>
    <m/>
    <m/>
    <m/>
    <m/>
    <m/>
    <m/>
    <m/>
    <m/>
    <m/>
    <m/>
  </r>
  <r>
    <x v="1"/>
    <x v="3"/>
    <n v="6"/>
    <s v="RIM Record Update - Location &amp; Component level retention"/>
    <s v="CRIS BCAP"/>
    <m/>
    <x v="1"/>
    <s v="PL1, Assembler"/>
    <s v="SW-CRIS"/>
    <s v="Ruben Rodriguez "/>
    <s v="Muawiah Qaimari"/>
    <s v="Istiyaqahmed Shaikh"/>
    <x v="2"/>
    <x v="1"/>
    <s v="Dec-22"/>
    <x v="0"/>
    <n v="40"/>
    <m/>
    <m/>
    <m/>
    <m/>
    <m/>
    <m/>
    <m/>
    <m/>
    <m/>
    <m/>
    <m/>
    <m/>
    <m/>
    <m/>
    <n v="10"/>
    <n v="30"/>
    <m/>
    <m/>
    <m/>
    <m/>
    <m/>
    <m/>
    <m/>
    <m/>
    <m/>
    <m/>
    <m/>
    <m/>
    <m/>
    <m/>
    <m/>
    <m/>
    <m/>
    <m/>
  </r>
  <r>
    <x v="1"/>
    <x v="3"/>
    <n v="6"/>
    <s v="RIM Record Update - Location &amp; Component level retention"/>
    <s v="CRIS BILLDAY"/>
    <m/>
    <x v="1"/>
    <s v="Cobol, IMS-DB"/>
    <s v="SW-CRIS"/>
    <s v="Ruben Rodriguez "/>
    <s v="Muawiah Qaimari"/>
    <s v="Istiyaqahmed Shaikh"/>
    <x v="2"/>
    <x v="1"/>
    <s v="Dec-22"/>
    <x v="0"/>
    <n v="40"/>
    <m/>
    <m/>
    <m/>
    <m/>
    <m/>
    <m/>
    <m/>
    <m/>
    <m/>
    <m/>
    <m/>
    <m/>
    <m/>
    <m/>
    <n v="10"/>
    <n v="30"/>
    <m/>
    <m/>
    <m/>
    <m/>
    <m/>
    <m/>
    <m/>
    <m/>
    <m/>
    <m/>
    <m/>
    <m/>
    <m/>
    <m/>
    <m/>
    <m/>
    <m/>
    <m/>
  </r>
  <r>
    <x v="1"/>
    <x v="3"/>
    <n v="6"/>
    <s v="RIM Record Update - Location &amp; Component level retention"/>
    <s v="CRIS RC-RECON"/>
    <m/>
    <x v="1"/>
    <s v="Assembler"/>
    <s v="SW-CRIS"/>
    <s v="Ruben Rodriguez "/>
    <s v="Muawiah Qaimari"/>
    <s v="Istiyaqahmed Shaikh"/>
    <x v="2"/>
    <x v="1"/>
    <s v="Dec-22"/>
    <x v="0"/>
    <n v="40"/>
    <m/>
    <m/>
    <m/>
    <m/>
    <m/>
    <m/>
    <m/>
    <m/>
    <m/>
    <m/>
    <m/>
    <m/>
    <m/>
    <m/>
    <n v="10"/>
    <n v="30"/>
    <m/>
    <m/>
    <m/>
    <m/>
    <m/>
    <m/>
    <m/>
    <m/>
    <m/>
    <m/>
    <m/>
    <m/>
    <m/>
    <m/>
    <m/>
    <m/>
    <m/>
    <m/>
  </r>
  <r>
    <x v="1"/>
    <x v="3"/>
    <n v="6"/>
    <s v="RIM Record Update - Location &amp; Component level retention"/>
    <s v="CRIS ADST"/>
    <m/>
    <x v="1"/>
    <s v="Cobol, IMS-DB"/>
    <s v="SW-CRIS"/>
    <s v="Ruben Rodriguez "/>
    <s v="Muawiah Qaimari"/>
    <s v="Istiyaqahmed Shaikh"/>
    <x v="2"/>
    <x v="1"/>
    <s v="Dec-22"/>
    <x v="0"/>
    <n v="40"/>
    <m/>
    <m/>
    <m/>
    <m/>
    <m/>
    <m/>
    <m/>
    <m/>
    <m/>
    <m/>
    <m/>
    <m/>
    <m/>
    <m/>
    <n v="10"/>
    <n v="30"/>
    <m/>
    <m/>
    <m/>
    <m/>
    <m/>
    <m/>
    <m/>
    <m/>
    <m/>
    <m/>
    <m/>
    <m/>
    <m/>
    <m/>
    <m/>
    <m/>
    <m/>
    <m/>
  </r>
  <r>
    <x v="1"/>
    <x v="3"/>
    <n v="3"/>
    <s v="RIM Record Update - Location &amp; Component level retention"/>
    <s v="ECRIS-CR RSI"/>
    <m/>
    <x v="1"/>
    <s v="Cobol, DB2"/>
    <s v="SW-CRIS"/>
    <s v="Ruben Rodriguez "/>
    <s v="Muawiah Qaimari"/>
    <s v="Istiyaqahmed Shaikh"/>
    <x v="2"/>
    <x v="1"/>
    <s v="Dec-22"/>
    <x v="0"/>
    <n v="40"/>
    <m/>
    <m/>
    <m/>
    <m/>
    <m/>
    <m/>
    <m/>
    <m/>
    <m/>
    <m/>
    <m/>
    <m/>
    <m/>
    <m/>
    <n v="10"/>
    <n v="30"/>
    <m/>
    <m/>
    <m/>
    <m/>
    <m/>
    <m/>
    <m/>
    <m/>
    <m/>
    <m/>
    <m/>
    <m/>
    <m/>
    <m/>
    <m/>
    <m/>
    <m/>
    <m/>
  </r>
  <r>
    <x v="1"/>
    <x v="3"/>
    <n v="3"/>
    <s v="RIM Record Update - Location &amp; Component level retention"/>
    <s v="InstaRate"/>
    <m/>
    <x v="1"/>
    <s v="Cobol, DB2"/>
    <s v="SW-CRIS"/>
    <s v="Ruben Rodriguez "/>
    <s v="Muawiah Qaimari"/>
    <s v="Istiyaqahmed Shaikh"/>
    <x v="2"/>
    <x v="1"/>
    <s v="Dec-22"/>
    <x v="0"/>
    <n v="40"/>
    <m/>
    <m/>
    <m/>
    <m/>
    <m/>
    <m/>
    <m/>
    <m/>
    <m/>
    <m/>
    <m/>
    <m/>
    <m/>
    <m/>
    <n v="10"/>
    <n v="30"/>
    <m/>
    <m/>
    <m/>
    <m/>
    <m/>
    <m/>
    <m/>
    <m/>
    <m/>
    <m/>
    <m/>
    <m/>
    <m/>
    <m/>
    <m/>
    <m/>
    <m/>
    <m/>
  </r>
  <r>
    <x v="1"/>
    <x v="3"/>
    <n v="3"/>
    <s v="RIM Record Update - Location &amp; Component level retention"/>
    <s v="Miscellaneous Rating"/>
    <m/>
    <x v="1"/>
    <s v="Cobol, DB2"/>
    <s v="SW-CRIS"/>
    <s v="Ruben Rodriguez "/>
    <s v="Muawiah Qaimari"/>
    <s v="Istiyaqahmed Shaikh"/>
    <x v="2"/>
    <x v="1"/>
    <s v="Dec-22"/>
    <x v="0"/>
    <n v="40"/>
    <m/>
    <m/>
    <m/>
    <m/>
    <m/>
    <m/>
    <m/>
    <m/>
    <m/>
    <m/>
    <m/>
    <m/>
    <m/>
    <m/>
    <n v="10"/>
    <n v="30"/>
    <m/>
    <m/>
    <m/>
    <m/>
    <m/>
    <m/>
    <m/>
    <m/>
    <m/>
    <m/>
    <m/>
    <m/>
    <m/>
    <m/>
    <m/>
    <m/>
    <m/>
    <m/>
  </r>
  <r>
    <x v="1"/>
    <x v="3"/>
    <n v="6"/>
    <s v="CAPM - Double Payment Issue - Recovery"/>
    <s v="CRIS CASH"/>
    <m/>
    <x v="1"/>
    <s v="Assembler"/>
    <s v="SW-CRIS"/>
    <s v="Ruben Rodriguez "/>
    <s v="Muawiah Qaimari"/>
    <s v="Istiyaqahmed Shaikh"/>
    <x v="2"/>
    <x v="12"/>
    <s v="Oct-22"/>
    <x v="0"/>
    <n v="400"/>
    <m/>
    <m/>
    <m/>
    <m/>
    <m/>
    <m/>
    <m/>
    <m/>
    <m/>
    <m/>
    <n v="30"/>
    <n v="40"/>
    <n v="250"/>
    <n v="80"/>
    <m/>
    <m/>
    <m/>
    <m/>
    <m/>
    <m/>
    <m/>
    <m/>
    <m/>
    <m/>
    <m/>
    <m/>
    <m/>
    <m/>
    <m/>
    <m/>
    <m/>
    <m/>
    <m/>
    <m/>
  </r>
  <r>
    <x v="1"/>
    <x v="3"/>
    <n v="4"/>
    <s v="EDI OOB and Record Discrepancies"/>
    <s v="FSP"/>
    <m/>
    <x v="1"/>
    <s v="Cobol, DB2"/>
    <s v="SW-CRIS"/>
    <s v="Ruben Rodriguez "/>
    <s v="Muawiah Qaimari"/>
    <s v="Istiyaqahmed Shaikh"/>
    <x v="2"/>
    <x v="6"/>
    <s v="Sep-22"/>
    <x v="0"/>
    <n v="100"/>
    <m/>
    <m/>
    <m/>
    <m/>
    <m/>
    <m/>
    <m/>
    <m/>
    <m/>
    <m/>
    <m/>
    <n v="40"/>
    <n v="60"/>
    <m/>
    <m/>
    <m/>
    <m/>
    <m/>
    <m/>
    <m/>
    <m/>
    <m/>
    <m/>
    <m/>
    <m/>
    <m/>
    <m/>
    <m/>
    <m/>
    <m/>
    <m/>
    <m/>
    <m/>
    <m/>
  </r>
  <r>
    <x v="1"/>
    <x v="3"/>
    <n v="6"/>
    <s v="Remaining &quot;Digital Bill&quot; Creation Questions for Consumer Billers"/>
    <s v="CRIS CASH"/>
    <m/>
    <x v="1"/>
    <s v="Assembler"/>
    <s v="SW-CRIS"/>
    <s v="Ruben Rodriguez "/>
    <s v="Muawiah Qaimari"/>
    <s v="Istiyaqahmed Shaikh"/>
    <x v="2"/>
    <x v="6"/>
    <s v="Sep-22"/>
    <x v="0"/>
    <n v="75"/>
    <m/>
    <m/>
    <m/>
    <m/>
    <m/>
    <m/>
    <m/>
    <m/>
    <m/>
    <m/>
    <m/>
    <n v="30"/>
    <n v="45"/>
    <m/>
    <m/>
    <m/>
    <m/>
    <m/>
    <m/>
    <m/>
    <m/>
    <m/>
    <m/>
    <m/>
    <m/>
    <m/>
    <m/>
    <m/>
    <m/>
    <m/>
    <m/>
    <m/>
    <m/>
    <m/>
  </r>
  <r>
    <x v="1"/>
    <x v="3"/>
    <n v="4"/>
    <s v="B201 File sent to BDR - Scrap"/>
    <s v="ADR"/>
    <m/>
    <x v="1"/>
    <s v="Cobol, DB2"/>
    <s v="SW-CRIS"/>
    <s v="Ruben Rodriguez "/>
    <s v="Muawiah Qaimari"/>
    <s v="Istiyaqahmed Shaikh"/>
    <x v="2"/>
    <x v="12"/>
    <s v="Oct-22"/>
    <x v="0"/>
    <n v="200"/>
    <m/>
    <m/>
    <m/>
    <m/>
    <m/>
    <m/>
    <m/>
    <m/>
    <m/>
    <m/>
    <m/>
    <n v="30"/>
    <n v="70"/>
    <n v="100"/>
    <m/>
    <m/>
    <m/>
    <m/>
    <m/>
    <m/>
    <m/>
    <m/>
    <m/>
    <m/>
    <m/>
    <m/>
    <m/>
    <m/>
    <m/>
    <m/>
    <m/>
    <m/>
    <m/>
    <m/>
  </r>
  <r>
    <x v="1"/>
    <x v="3"/>
    <n v="4"/>
    <s v="HB Voucher Creation Issue - $10M adjustment"/>
    <s v="HB"/>
    <m/>
    <x v="1"/>
    <s v="Cobol, DB2, CICS"/>
    <s v="SW-CRIS"/>
    <s v="Ruben Rodriguez "/>
    <s v="Muawiah Qaimari"/>
    <s v="Istiyaqahmed Shaikh"/>
    <x v="2"/>
    <x v="6"/>
    <s v="Sep-22"/>
    <x v="0"/>
    <n v="250"/>
    <m/>
    <m/>
    <m/>
    <m/>
    <m/>
    <m/>
    <m/>
    <m/>
    <m/>
    <m/>
    <m/>
    <n v="100"/>
    <n v="150"/>
    <m/>
    <m/>
    <m/>
    <m/>
    <m/>
    <m/>
    <m/>
    <m/>
    <m/>
    <m/>
    <m/>
    <m/>
    <m/>
    <m/>
    <m/>
    <m/>
    <m/>
    <m/>
    <m/>
    <m/>
    <m/>
  </r>
  <r>
    <x v="0"/>
    <x v="0"/>
    <n v="6"/>
    <s v="OOM654 - Large Business Collections Platform Modernization_x000a_Note: Not Committing this project as it cannot be worked upon due to capacity crunch"/>
    <s v="CRIS BCAP"/>
    <s v="Green - YTS"/>
    <x v="1"/>
    <s v="PL1, Assembler"/>
    <s v="SW-CRIS"/>
    <s v="Ruben Rodriguez "/>
    <s v="Muawiah Qaimari"/>
    <s v="Istiyaqahmed Shaikh"/>
    <x v="2"/>
    <x v="3"/>
    <s v="On hold"/>
    <x v="1"/>
    <n v="190"/>
    <m/>
    <m/>
    <m/>
    <m/>
    <m/>
    <m/>
    <m/>
    <m/>
    <m/>
    <m/>
    <m/>
    <m/>
    <m/>
    <m/>
    <m/>
    <m/>
    <m/>
    <m/>
    <m/>
    <m/>
    <m/>
    <m/>
    <m/>
    <m/>
    <m/>
    <m/>
    <m/>
    <m/>
    <m/>
    <m/>
    <m/>
    <m/>
    <m/>
    <m/>
  </r>
  <r>
    <x v="0"/>
    <x v="0"/>
    <n v="4"/>
    <s v="OOM654 - Large Business Collections Platform Modernization_x000a_Note: Not Committing this project as it cannot be worked upon due to capacity crunch"/>
    <s v="ADR"/>
    <s v="Green - YTS"/>
    <x v="1"/>
    <s v="Cobol, DB2"/>
    <s v="SW-CRIS"/>
    <s v="Ruben Rodriguez "/>
    <s v="Muawiah Qaimari"/>
    <s v="Istiyaqahmed Shaikh"/>
    <x v="2"/>
    <x v="3"/>
    <s v="On hold"/>
    <x v="1"/>
    <n v="320"/>
    <m/>
    <m/>
    <m/>
    <m/>
    <m/>
    <m/>
    <m/>
    <m/>
    <m/>
    <m/>
    <m/>
    <m/>
    <m/>
    <m/>
    <m/>
    <m/>
    <m/>
    <m/>
    <m/>
    <m/>
    <m/>
    <m/>
    <m/>
    <m/>
    <m/>
    <m/>
    <m/>
    <m/>
    <m/>
    <m/>
    <m/>
    <m/>
    <m/>
    <m/>
  </r>
  <r>
    <x v="0"/>
    <x v="0"/>
    <n v="4"/>
    <s v="OOM654 - Large Business Collections Platform Modernization_x000a_Note: Not Committing this project as it cannot be worked upon due to capacity crunch"/>
    <s v="HB"/>
    <s v="Green - YTS"/>
    <x v="1"/>
    <s v="Cobol, DB2, CICS"/>
    <s v="SW-CRIS"/>
    <s v="Ruben Rodriguez "/>
    <s v="Muawiah Qaimari"/>
    <s v="Istiyaqahmed Shaikh"/>
    <x v="2"/>
    <x v="3"/>
    <s v="On hold"/>
    <x v="1"/>
    <n v="180"/>
    <m/>
    <m/>
    <m/>
    <m/>
    <m/>
    <m/>
    <m/>
    <m/>
    <m/>
    <m/>
    <m/>
    <m/>
    <m/>
    <m/>
    <m/>
    <m/>
    <m/>
    <m/>
    <m/>
    <m/>
    <m/>
    <m/>
    <m/>
    <m/>
    <m/>
    <m/>
    <m/>
    <m/>
    <m/>
    <m/>
    <m/>
    <m/>
    <m/>
    <m/>
  </r>
  <r>
    <x v="0"/>
    <x v="0"/>
    <n v="6"/>
    <s v="OOM654 - Large Business Collections Platform Modernization_x000a_Note: Not Committing this project as it cannot be worked upon due to capacity crunch"/>
    <s v="CRIS CASH"/>
    <s v="Green - YTS"/>
    <x v="1"/>
    <s v="Assembler"/>
    <s v="SW-CRIS"/>
    <s v="Ruben Rodriguez "/>
    <s v="Muawiah Qaimari"/>
    <s v="Istiyaqahmed Shaikh"/>
    <x v="2"/>
    <x v="3"/>
    <s v="On hold"/>
    <x v="1"/>
    <n v="190"/>
    <m/>
    <m/>
    <m/>
    <m/>
    <m/>
    <m/>
    <m/>
    <m/>
    <m/>
    <m/>
    <m/>
    <m/>
    <m/>
    <m/>
    <m/>
    <m/>
    <m/>
    <m/>
    <m/>
    <m/>
    <m/>
    <m/>
    <m/>
    <m/>
    <m/>
    <m/>
    <m/>
    <m/>
    <m/>
    <m/>
    <m/>
    <m/>
    <m/>
    <m/>
  </r>
  <r>
    <x v="0"/>
    <x v="0"/>
    <n v="6"/>
    <s v="BR/AMI (MOTS ID 2367) cloud migration analysis"/>
    <s v="CRIS CASH"/>
    <s v="Green - YTS"/>
    <x v="1"/>
    <s v="Assembler"/>
    <s v="SW-CRIS"/>
    <s v="Ruben Rodriguez "/>
    <s v="Muawiah Qaimari"/>
    <s v="Istiyaqahmed Shaikh"/>
    <x v="2"/>
    <x v="8"/>
    <s v="TBD"/>
    <x v="1"/>
    <n v="150"/>
    <m/>
    <m/>
    <m/>
    <m/>
    <m/>
    <m/>
    <m/>
    <m/>
    <m/>
    <m/>
    <m/>
    <m/>
    <m/>
    <m/>
    <m/>
    <m/>
    <m/>
    <m/>
    <m/>
    <m/>
    <m/>
    <m/>
    <m/>
    <m/>
    <m/>
    <m/>
    <m/>
    <m/>
    <m/>
    <m/>
    <m/>
    <m/>
    <m/>
    <m/>
  </r>
  <r>
    <x v="0"/>
    <x v="0"/>
    <n v="6"/>
    <s v="DATRAK (MOTS ID 172) cloud migration"/>
    <s v="CRIS CASH"/>
    <s v="Green - YTS"/>
    <x v="1"/>
    <s v="Assembler"/>
    <s v="SW-CRIS"/>
    <s v="Ruben Rodriguez "/>
    <s v="Muawiah Qaimari"/>
    <s v="Istiyaqahmed Shaikh"/>
    <x v="2"/>
    <x v="8"/>
    <s v="TBD"/>
    <x v="1"/>
    <n v="150"/>
    <m/>
    <m/>
    <m/>
    <m/>
    <m/>
    <m/>
    <m/>
    <m/>
    <m/>
    <m/>
    <m/>
    <m/>
    <m/>
    <m/>
    <m/>
    <m/>
    <m/>
    <m/>
    <m/>
    <m/>
    <m/>
    <m/>
    <m/>
    <m/>
    <m/>
    <m/>
    <m/>
    <m/>
    <m/>
    <m/>
    <m/>
    <m/>
    <m/>
    <m/>
  </r>
  <r>
    <x v="0"/>
    <x v="0"/>
    <n v="4"/>
    <s v="PID 411976 Tulsa Oklahoma MIF  Municipal Inspection Fee (R23.02) [Test Only, sonly till Jan]"/>
    <s v="ADR"/>
    <s v="Green - Test Support Impact. Extensive ST support provided"/>
    <x v="1"/>
    <s v="Cobol, DB2"/>
    <s v="SW-CRIS"/>
    <s v="Ruben Rodriguez "/>
    <s v="Muawiah Qaimari"/>
    <s v="Istiyaqahmed Shaikh"/>
    <x v="2"/>
    <x v="2"/>
    <s v="Feb-23"/>
    <x v="0"/>
    <n v="30"/>
    <m/>
    <m/>
    <m/>
    <m/>
    <m/>
    <m/>
    <m/>
    <m/>
    <m/>
    <m/>
    <m/>
    <m/>
    <m/>
    <m/>
    <n v="10"/>
    <n v="10"/>
    <n v="10"/>
    <m/>
    <m/>
    <m/>
    <m/>
    <m/>
    <m/>
    <m/>
    <m/>
    <m/>
    <m/>
    <m/>
    <m/>
    <m/>
    <m/>
    <m/>
    <m/>
    <m/>
  </r>
  <r>
    <x v="1"/>
    <x v="3"/>
    <n v="6"/>
    <s v="Missouri Reports"/>
    <s v="CRIS BCAP"/>
    <m/>
    <x v="1"/>
    <s v="PL1, Assembler"/>
    <s v="SW-CRIS"/>
    <s v="Ruben Rodriguez "/>
    <s v="Muawiah Qaimari"/>
    <s v="Istiyaqahmed Shaikh"/>
    <x v="2"/>
    <x v="12"/>
    <s v="Oct-22"/>
    <x v="0"/>
    <n v="400"/>
    <m/>
    <m/>
    <m/>
    <m/>
    <m/>
    <m/>
    <m/>
    <m/>
    <m/>
    <m/>
    <n v="30"/>
    <n v="40"/>
    <n v="250"/>
    <n v="80"/>
    <m/>
    <m/>
    <m/>
    <m/>
    <m/>
    <m/>
    <m/>
    <m/>
    <m/>
    <m/>
    <m/>
    <m/>
    <m/>
    <m/>
    <m/>
    <m/>
    <m/>
    <m/>
    <m/>
    <m/>
  </r>
  <r>
    <x v="1"/>
    <x v="3"/>
    <n v="6"/>
    <s v="1985089- BL2 Veify Process"/>
    <s v="CRIS RC-RECON"/>
    <m/>
    <x v="1"/>
    <s v="Assembler"/>
    <s v="SW-CRIS"/>
    <s v="Ruben Rodriguez "/>
    <s v="Muawiah Qaimari"/>
    <s v="Istiyaqahmed Shaikh"/>
    <x v="2"/>
    <x v="5"/>
    <s v="Nov-22"/>
    <x v="0"/>
    <n v="100"/>
    <m/>
    <m/>
    <m/>
    <m/>
    <m/>
    <m/>
    <m/>
    <m/>
    <m/>
    <m/>
    <m/>
    <n v="20"/>
    <n v="40"/>
    <n v="30"/>
    <n v="10"/>
    <m/>
    <m/>
    <m/>
    <m/>
    <m/>
    <m/>
    <m/>
    <m/>
    <m/>
    <m/>
    <m/>
    <m/>
    <m/>
    <m/>
    <m/>
    <m/>
    <m/>
    <m/>
    <m/>
  </r>
  <r>
    <x v="1"/>
    <x v="1"/>
    <m/>
    <s v="SMB 1991508 NDM delay fix"/>
    <s v="ALPS"/>
    <m/>
    <x v="0"/>
    <s v="ColdFusion"/>
    <s v="MR-APPS-PT"/>
    <s v="James Radtke"/>
    <s v="Christine Moretti"/>
    <s v="Poonam Trimukhe"/>
    <x v="2"/>
    <x v="6"/>
    <s v="Sep-22"/>
    <x v="0"/>
    <n v="60"/>
    <m/>
    <m/>
    <m/>
    <m/>
    <m/>
    <m/>
    <m/>
    <m/>
    <m/>
    <m/>
    <m/>
    <n v="20"/>
    <n v="40"/>
    <m/>
    <m/>
    <m/>
    <m/>
    <m/>
    <m/>
    <m/>
    <m/>
    <m/>
    <m/>
    <m/>
    <m/>
    <m/>
    <m/>
    <m/>
    <m/>
    <m/>
    <m/>
    <m/>
    <m/>
    <m/>
  </r>
  <r>
    <x v="1"/>
    <x v="2"/>
    <m/>
    <s v="TL-Mgnmt’- Poonam"/>
    <s v="GRP-MR-APPS-PT"/>
    <m/>
    <x v="0"/>
    <s v=".NET"/>
    <s v="MR-APPS-PT"/>
    <s v="James Koernig"/>
    <s v="Christine Moretti"/>
    <s v="Poonam Trimukhe"/>
    <x v="2"/>
    <x v="0"/>
    <s v="Ongoing"/>
    <x v="0"/>
    <m/>
    <m/>
    <m/>
    <m/>
    <m/>
    <m/>
    <m/>
    <m/>
    <m/>
    <m/>
    <m/>
    <n v="86"/>
    <n v="86"/>
    <n v="86"/>
    <n v="86"/>
    <n v="86"/>
    <n v="86"/>
    <n v="86"/>
    <n v="86"/>
    <n v="86"/>
    <n v="86"/>
    <n v="86"/>
    <n v="86"/>
    <n v="86"/>
    <n v="86"/>
    <n v="86"/>
    <m/>
    <m/>
    <m/>
    <m/>
    <m/>
    <m/>
    <m/>
    <m/>
    <m/>
  </r>
  <r>
    <x v="0"/>
    <x v="0"/>
    <m/>
    <s v="PID-403378 NICE IEX Development"/>
    <s v="ORS"/>
    <m/>
    <x v="0"/>
    <s v="Java, Shell Scripting"/>
    <s v="MR-APPS-PT"/>
    <s v="James Radtke"/>
    <s v="Christine Moretti"/>
    <s v="Poonam Trimukhe"/>
    <x v="2"/>
    <x v="9"/>
    <s v="Aug-22"/>
    <x v="0"/>
    <n v="220"/>
    <m/>
    <m/>
    <m/>
    <m/>
    <m/>
    <m/>
    <m/>
    <m/>
    <m/>
    <m/>
    <n v="100"/>
    <n v="100"/>
    <n v="20"/>
    <m/>
    <m/>
    <m/>
    <m/>
    <m/>
    <m/>
    <m/>
    <m/>
    <m/>
    <m/>
    <m/>
    <m/>
    <m/>
    <m/>
    <m/>
    <m/>
    <m/>
    <m/>
    <m/>
    <m/>
    <m/>
  </r>
  <r>
    <x v="1"/>
    <x v="3"/>
    <m/>
    <s v="MechID Password Change"/>
    <s v="ORS"/>
    <m/>
    <x v="0"/>
    <s v="Java, Shell Scripting"/>
    <s v="MR-APPS-PT"/>
    <s v="James Radtke"/>
    <s v="Christine Moretti"/>
    <s v="Poonam Trimukhe"/>
    <x v="2"/>
    <x v="9"/>
    <s v="Aug-22"/>
    <x v="0"/>
    <n v="70"/>
    <m/>
    <m/>
    <m/>
    <m/>
    <m/>
    <m/>
    <m/>
    <m/>
    <m/>
    <m/>
    <m/>
    <n v="50"/>
    <n v="20"/>
    <m/>
    <m/>
    <m/>
    <m/>
    <m/>
    <m/>
    <m/>
    <m/>
    <m/>
    <m/>
    <m/>
    <m/>
    <m/>
    <m/>
    <m/>
    <m/>
    <m/>
    <m/>
    <m/>
    <m/>
    <m/>
  </r>
  <r>
    <x v="1"/>
    <x v="3"/>
    <m/>
    <s v="MechID Password Change"/>
    <s v="CCF-MAX"/>
    <m/>
    <x v="0"/>
    <s v=".NET"/>
    <s v="MR-APPS-PT"/>
    <s v="James Radtke"/>
    <s v="Christine Moretti"/>
    <s v="Poonam Trimukhe"/>
    <x v="2"/>
    <x v="4"/>
    <s v="Jul-22"/>
    <x v="0"/>
    <n v="100"/>
    <m/>
    <m/>
    <m/>
    <m/>
    <m/>
    <m/>
    <m/>
    <m/>
    <m/>
    <m/>
    <n v="50"/>
    <n v="50"/>
    <m/>
    <m/>
    <m/>
    <m/>
    <m/>
    <m/>
    <m/>
    <m/>
    <m/>
    <m/>
    <m/>
    <m/>
    <m/>
    <m/>
    <m/>
    <m/>
    <m/>
    <m/>
    <m/>
    <m/>
    <m/>
    <m/>
  </r>
  <r>
    <x v="1"/>
    <x v="3"/>
    <m/>
    <s v="AVT Scan"/>
    <s v="CCF-MAX"/>
    <m/>
    <x v="0"/>
    <s v=".NET"/>
    <s v="MR-APPS-PT"/>
    <s v="James Radtke"/>
    <s v="Christine Moretti"/>
    <s v="Poonam Trimukhe"/>
    <x v="2"/>
    <x v="12"/>
    <s v="Oct-22"/>
    <x v="0"/>
    <n v="120"/>
    <m/>
    <m/>
    <m/>
    <m/>
    <m/>
    <m/>
    <m/>
    <m/>
    <m/>
    <m/>
    <m/>
    <n v="60"/>
    <n v="60"/>
    <m/>
    <m/>
    <m/>
    <m/>
    <m/>
    <m/>
    <m/>
    <m/>
    <m/>
    <m/>
    <m/>
    <m/>
    <m/>
    <m/>
    <m/>
    <m/>
    <m/>
    <m/>
    <m/>
    <m/>
    <m/>
  </r>
  <r>
    <x v="1"/>
    <x v="3"/>
    <m/>
    <s v="Production issue- AVA Connectivity"/>
    <s v="CCF-MAX"/>
    <m/>
    <x v="0"/>
    <s v=".NET"/>
    <s v="MR-APPS-PT"/>
    <s v="James Radtke"/>
    <s v="Christine Moretti"/>
    <s v="Poonam Trimukhe"/>
    <x v="2"/>
    <x v="4"/>
    <s v="Jul-22"/>
    <x v="0"/>
    <n v="200"/>
    <m/>
    <m/>
    <m/>
    <m/>
    <m/>
    <m/>
    <m/>
    <m/>
    <m/>
    <m/>
    <n v="50"/>
    <n v="50"/>
    <n v="50"/>
    <n v="50"/>
    <m/>
    <m/>
    <m/>
    <m/>
    <m/>
    <m/>
    <m/>
    <m/>
    <m/>
    <m/>
    <m/>
    <m/>
    <m/>
    <m/>
    <m/>
    <m/>
    <m/>
    <m/>
    <m/>
    <m/>
  </r>
  <r>
    <x v="1"/>
    <x v="3"/>
    <m/>
    <s v="MechID Password Change"/>
    <s v="CCF-SBS"/>
    <m/>
    <x v="0"/>
    <s v=".NET"/>
    <s v="MR-APPS-PT"/>
    <s v="James Radtke"/>
    <s v="Christine Moretti"/>
    <s v="Poonam Trimukhe"/>
    <x v="2"/>
    <x v="4"/>
    <s v="Jul-22"/>
    <x v="0"/>
    <n v="120"/>
    <m/>
    <m/>
    <m/>
    <m/>
    <m/>
    <m/>
    <m/>
    <m/>
    <m/>
    <m/>
    <m/>
    <n v="50"/>
    <n v="50"/>
    <n v="20"/>
    <m/>
    <m/>
    <m/>
    <m/>
    <m/>
    <m/>
    <m/>
    <m/>
    <m/>
    <m/>
    <m/>
    <m/>
    <m/>
    <m/>
    <m/>
    <m/>
    <m/>
    <m/>
    <m/>
    <m/>
  </r>
  <r>
    <x v="1"/>
    <x v="3"/>
    <m/>
    <s v="AVT Scan"/>
    <s v="CCF-SBS"/>
    <m/>
    <x v="0"/>
    <s v=".NET"/>
    <s v="MR-APPS-PT"/>
    <s v="James Radtke"/>
    <s v="Christine Moretti"/>
    <s v="Poonam Trimukhe"/>
    <x v="2"/>
    <x v="12"/>
    <s v="Oct-22"/>
    <x v="0"/>
    <n v="100"/>
    <m/>
    <m/>
    <m/>
    <m/>
    <m/>
    <m/>
    <m/>
    <m/>
    <m/>
    <m/>
    <m/>
    <m/>
    <n v="50"/>
    <n v="50"/>
    <m/>
    <m/>
    <m/>
    <m/>
    <m/>
    <m/>
    <m/>
    <m/>
    <m/>
    <m/>
    <m/>
    <m/>
    <m/>
    <m/>
    <m/>
    <m/>
    <m/>
    <m/>
    <m/>
    <m/>
  </r>
  <r>
    <x v="1"/>
    <x v="3"/>
    <m/>
    <s v="Production issue- AVA Connectivity"/>
    <s v="CCF-SBS"/>
    <m/>
    <x v="0"/>
    <s v=".NET"/>
    <s v="MR-APPS-PT"/>
    <s v="James Radtke"/>
    <s v="Christine Moretti"/>
    <s v="Poonam Trimukhe"/>
    <x v="2"/>
    <x v="4"/>
    <s v="Jul-22"/>
    <x v="0"/>
    <n v="200"/>
    <m/>
    <m/>
    <m/>
    <m/>
    <m/>
    <m/>
    <m/>
    <m/>
    <n v="100"/>
    <n v="50"/>
    <n v="50"/>
    <m/>
    <m/>
    <m/>
    <m/>
    <m/>
    <m/>
    <m/>
    <m/>
    <m/>
    <m/>
    <m/>
    <m/>
    <m/>
    <m/>
    <m/>
    <m/>
    <m/>
    <m/>
    <m/>
    <m/>
    <m/>
    <m/>
    <m/>
  </r>
  <r>
    <x v="1"/>
    <x v="3"/>
    <m/>
    <s v="CCF-MAX WIN 11 certification"/>
    <s v="CCF-MAX"/>
    <m/>
    <x v="0"/>
    <s v=".NET"/>
    <s v="MR-APPS-PT"/>
    <s v="James Radtke"/>
    <s v="Christine Moretti"/>
    <s v="Poonam Trimukhe"/>
    <x v="2"/>
    <x v="6"/>
    <s v="Sep-22"/>
    <x v="0"/>
    <n v="70"/>
    <m/>
    <m/>
    <m/>
    <m/>
    <m/>
    <m/>
    <m/>
    <m/>
    <m/>
    <m/>
    <m/>
    <m/>
    <n v="50"/>
    <n v="20"/>
    <m/>
    <m/>
    <m/>
    <m/>
    <m/>
    <m/>
    <m/>
    <m/>
    <m/>
    <m/>
    <m/>
    <m/>
    <m/>
    <m/>
    <m/>
    <m/>
    <m/>
    <m/>
    <m/>
    <m/>
  </r>
  <r>
    <x v="1"/>
    <x v="3"/>
    <m/>
    <s v="CCF-SBS WIN11 certification"/>
    <s v="CCF-SBS"/>
    <m/>
    <x v="0"/>
    <s v=".NET"/>
    <s v="MR-APPS-PT"/>
    <s v="James Radtke"/>
    <s v="Christine Moretti"/>
    <s v="Poonam Trimukhe"/>
    <x v="2"/>
    <x v="6"/>
    <s v="Sep-22"/>
    <x v="0"/>
    <n v="70"/>
    <m/>
    <m/>
    <m/>
    <m/>
    <m/>
    <m/>
    <m/>
    <m/>
    <m/>
    <m/>
    <m/>
    <m/>
    <n v="50"/>
    <n v="20"/>
    <m/>
    <m/>
    <m/>
    <m/>
    <m/>
    <m/>
    <m/>
    <m/>
    <m/>
    <m/>
    <m/>
    <m/>
    <m/>
    <m/>
    <m/>
    <m/>
    <m/>
    <m/>
    <m/>
    <m/>
  </r>
  <r>
    <x v="1"/>
    <x v="3"/>
    <m/>
    <s v="Environment update"/>
    <s v="ALPS"/>
    <m/>
    <x v="0"/>
    <s v="ColdFusion"/>
    <s v="MR-APPS-PT"/>
    <s v="James Radtke"/>
    <s v="Christine Moretti"/>
    <s v="Poonam Trimukhe"/>
    <x v="2"/>
    <x v="9"/>
    <s v="Aug-22"/>
    <x v="0"/>
    <n v="100"/>
    <m/>
    <m/>
    <m/>
    <m/>
    <m/>
    <m/>
    <m/>
    <m/>
    <m/>
    <m/>
    <n v="50"/>
    <n v="50"/>
    <m/>
    <m/>
    <m/>
    <m/>
    <m/>
    <m/>
    <m/>
    <m/>
    <m/>
    <m/>
    <m/>
    <m/>
    <m/>
    <m/>
    <m/>
    <m/>
    <m/>
    <m/>
    <m/>
    <m/>
    <m/>
    <m/>
  </r>
  <r>
    <x v="1"/>
    <x v="1"/>
    <m/>
    <s v="Syncsort Upgrade from v2.1.9 to v3.1.4. SMB-1977748"/>
    <s v="ALPS"/>
    <m/>
    <x v="0"/>
    <s v="ColdFusion"/>
    <s v="MR-APPS-PT"/>
    <s v="James Radtke"/>
    <s v="Christine Moretti"/>
    <s v="Poonam Trimukhe"/>
    <x v="2"/>
    <x v="4"/>
    <s v="Jul-22"/>
    <x v="0"/>
    <n v="20"/>
    <m/>
    <m/>
    <m/>
    <m/>
    <m/>
    <m/>
    <m/>
    <m/>
    <m/>
    <m/>
    <n v="20"/>
    <m/>
    <m/>
    <m/>
    <m/>
    <m/>
    <m/>
    <m/>
    <m/>
    <m/>
    <m/>
    <m/>
    <m/>
    <m/>
    <m/>
    <m/>
    <m/>
    <m/>
    <m/>
    <m/>
    <m/>
    <m/>
    <m/>
    <m/>
  </r>
  <r>
    <x v="1"/>
    <x v="1"/>
    <m/>
    <s v="ALPS- NDM issue"/>
    <s v="ALPS"/>
    <m/>
    <x v="0"/>
    <s v="ColdFusion"/>
    <s v="MR-APPS-PT"/>
    <s v="James Radtke"/>
    <s v="Christine Moretti"/>
    <s v="Poonam Trimukhe"/>
    <x v="2"/>
    <x v="9"/>
    <s v="Aug-22"/>
    <x v="0"/>
    <n v="60"/>
    <m/>
    <m/>
    <m/>
    <m/>
    <m/>
    <m/>
    <m/>
    <m/>
    <m/>
    <m/>
    <m/>
    <n v="30"/>
    <n v="30"/>
    <m/>
    <m/>
    <m/>
    <m/>
    <m/>
    <m/>
    <m/>
    <m/>
    <m/>
    <m/>
    <m/>
    <m/>
    <m/>
    <m/>
    <m/>
    <m/>
    <m/>
    <m/>
    <m/>
    <m/>
    <m/>
  </r>
  <r>
    <x v="1"/>
    <x v="3"/>
    <m/>
    <s v="ALPS WIN11 Certification"/>
    <s v="ALPS"/>
    <m/>
    <x v="0"/>
    <s v="ColdFusion"/>
    <s v="MR-APPS-PT"/>
    <s v="James Radtke"/>
    <s v="Christine Moretti"/>
    <s v="Poonam Trimukhe"/>
    <x v="2"/>
    <x v="6"/>
    <s v="Sep-22"/>
    <x v="0"/>
    <n v="40"/>
    <m/>
    <m/>
    <m/>
    <m/>
    <m/>
    <m/>
    <m/>
    <m/>
    <m/>
    <m/>
    <m/>
    <n v="20"/>
    <n v="20"/>
    <m/>
    <m/>
    <m/>
    <m/>
    <m/>
    <m/>
    <m/>
    <m/>
    <m/>
    <m/>
    <m/>
    <m/>
    <m/>
    <m/>
    <m/>
    <m/>
    <m/>
    <m/>
    <m/>
    <m/>
    <m/>
  </r>
  <r>
    <x v="1"/>
    <x v="4"/>
    <m/>
    <s v="RD-716 To pull the letters"/>
    <s v="ALPS"/>
    <m/>
    <x v="0"/>
    <s v="ColdFusion"/>
    <s v="MR-APPS-PT"/>
    <s v="James Radtke"/>
    <s v="Christine Moretti"/>
    <s v="Poonam Trimukhe"/>
    <x v="2"/>
    <x v="9"/>
    <s v="Aug-22"/>
    <x v="0"/>
    <n v="20"/>
    <m/>
    <m/>
    <m/>
    <m/>
    <m/>
    <m/>
    <m/>
    <m/>
    <m/>
    <m/>
    <n v="20"/>
    <m/>
    <m/>
    <m/>
    <m/>
    <m/>
    <m/>
    <m/>
    <m/>
    <m/>
    <m/>
    <m/>
    <m/>
    <m/>
    <m/>
    <m/>
    <m/>
    <m/>
    <m/>
    <m/>
    <m/>
    <m/>
    <m/>
    <m/>
  </r>
  <r>
    <x v="1"/>
    <x v="4"/>
    <m/>
    <s v="Monthly activity (RD No)"/>
    <s v="EBPP"/>
    <m/>
    <x v="0"/>
    <s v="C, C++"/>
    <s v="MR-APPS-PT"/>
    <s v="James Koernig"/>
    <s v="Christine Moretti"/>
    <s v="Poonam Trimukhe"/>
    <x v="2"/>
    <x v="0"/>
    <s v="Ongoing"/>
    <x v="0"/>
    <m/>
    <m/>
    <m/>
    <m/>
    <m/>
    <m/>
    <m/>
    <m/>
    <m/>
    <m/>
    <m/>
    <n v="10"/>
    <n v="10"/>
    <n v="10"/>
    <n v="10"/>
    <n v="10"/>
    <n v="10"/>
    <n v="5"/>
    <n v="5"/>
    <n v="5"/>
    <n v="5"/>
    <n v="5"/>
    <n v="5"/>
    <n v="5"/>
    <n v="5"/>
    <n v="5"/>
    <m/>
    <m/>
    <m/>
    <m/>
    <m/>
    <m/>
    <m/>
    <m/>
    <m/>
  </r>
  <r>
    <x v="1"/>
    <x v="4"/>
    <m/>
    <s v="Enrollment issue (RD No)"/>
    <s v="EBPP"/>
    <m/>
    <x v="0"/>
    <s v="C, C++"/>
    <s v="MR-APPS-PT"/>
    <s v="James Koernig"/>
    <s v="Christine Moretti"/>
    <s v="Poonam Trimukhe"/>
    <x v="2"/>
    <x v="0"/>
    <s v="Ongoing"/>
    <x v="0"/>
    <m/>
    <m/>
    <m/>
    <m/>
    <m/>
    <m/>
    <m/>
    <m/>
    <m/>
    <m/>
    <m/>
    <n v="60"/>
    <n v="60"/>
    <n v="60"/>
    <n v="60"/>
    <n v="60"/>
    <n v="60"/>
    <n v="60"/>
    <n v="60"/>
    <n v="60"/>
    <n v="60"/>
    <n v="60"/>
    <n v="60"/>
    <n v="60"/>
    <n v="60"/>
    <n v="60"/>
    <m/>
    <m/>
    <m/>
    <m/>
    <m/>
    <m/>
    <m/>
    <m/>
    <m/>
  </r>
  <r>
    <x v="1"/>
    <x v="3"/>
    <m/>
    <s v="MechID Password Change"/>
    <s v="LDWOT"/>
    <m/>
    <x v="0"/>
    <s v="ColdFusion"/>
    <s v="MR-APPS-PT"/>
    <s v="James Koernig"/>
    <s v="Christine Moretti"/>
    <s v="Poonam Trimukhe"/>
    <x v="2"/>
    <x v="9"/>
    <s v="Aug-22"/>
    <x v="0"/>
    <n v="70"/>
    <m/>
    <m/>
    <m/>
    <m/>
    <m/>
    <m/>
    <m/>
    <m/>
    <m/>
    <m/>
    <n v="30"/>
    <n v="40"/>
    <m/>
    <m/>
    <m/>
    <m/>
    <m/>
    <m/>
    <m/>
    <m/>
    <m/>
    <m/>
    <m/>
    <m/>
    <m/>
    <m/>
    <m/>
    <m/>
    <m/>
    <m/>
    <m/>
    <m/>
    <m/>
    <m/>
  </r>
  <r>
    <x v="1"/>
    <x v="3"/>
    <m/>
    <s v="LDWOT Windows 11 20H2 certification"/>
    <s v="LDWOT"/>
    <m/>
    <x v="0"/>
    <s v="ColdFusion"/>
    <s v="MR-APPS-PT"/>
    <s v="James Koernig"/>
    <s v="Christine Moretti"/>
    <s v="Poonam Trimukhe"/>
    <x v="2"/>
    <x v="9"/>
    <s v="Aug-22"/>
    <x v="0"/>
    <n v="200"/>
    <m/>
    <m/>
    <m/>
    <m/>
    <m/>
    <m/>
    <m/>
    <m/>
    <m/>
    <m/>
    <m/>
    <n v="50"/>
    <n v="100"/>
    <n v="50"/>
    <m/>
    <m/>
    <m/>
    <m/>
    <m/>
    <m/>
    <m/>
    <m/>
    <m/>
    <m/>
    <m/>
    <m/>
    <m/>
    <m/>
    <m/>
    <m/>
    <m/>
    <m/>
    <m/>
    <m/>
  </r>
  <r>
    <x v="1"/>
    <x v="3"/>
    <m/>
    <s v="LDWOT Automation- EMAS alerts"/>
    <s v="LDWOT"/>
    <m/>
    <x v="0"/>
    <s v="ColdFusion"/>
    <s v="MR-APPS-PT"/>
    <s v="James Koernig"/>
    <s v="Christine Moretti"/>
    <s v="Poonam Trimukhe"/>
    <x v="2"/>
    <x v="6"/>
    <s v="Sep-22"/>
    <x v="0"/>
    <n v="100"/>
    <m/>
    <m/>
    <m/>
    <m/>
    <m/>
    <m/>
    <m/>
    <m/>
    <m/>
    <m/>
    <m/>
    <m/>
    <n v="50"/>
    <n v="50"/>
    <m/>
    <m/>
    <m/>
    <m/>
    <m/>
    <m/>
    <m/>
    <m/>
    <m/>
    <m/>
    <m/>
    <m/>
    <m/>
    <m/>
    <m/>
    <m/>
    <m/>
    <m/>
    <m/>
    <m/>
  </r>
  <r>
    <x v="1"/>
    <x v="3"/>
    <m/>
    <s v="Device Vulnerabilities"/>
    <s v="LDWOT"/>
    <m/>
    <x v="0"/>
    <s v="ColdFusion"/>
    <s v="MR-APPS-PT"/>
    <s v="James Koernig"/>
    <s v="Christine Moretti"/>
    <s v="Poonam Trimukhe"/>
    <x v="2"/>
    <x v="6"/>
    <s v="Sep-22"/>
    <x v="0"/>
    <n v="500"/>
    <m/>
    <m/>
    <m/>
    <m/>
    <m/>
    <m/>
    <m/>
    <m/>
    <m/>
    <m/>
    <n v="100"/>
    <n v="200"/>
    <n v="200"/>
    <m/>
    <m/>
    <m/>
    <m/>
    <m/>
    <m/>
    <m/>
    <m/>
    <m/>
    <m/>
    <m/>
    <m/>
    <m/>
    <m/>
    <m/>
    <m/>
    <m/>
    <m/>
    <m/>
    <m/>
    <m/>
  </r>
  <r>
    <x v="1"/>
    <x v="1"/>
    <m/>
    <s v="CCF-MAX Migration from Reflection to Extra"/>
    <s v="CCF-MAX"/>
    <s v="On Track"/>
    <x v="0"/>
    <s v=".NET"/>
    <s v="MR-APPS-PT"/>
    <s v="James Radtke"/>
    <s v="Christine Moretti"/>
    <s v="Poonam Trimukhe"/>
    <x v="2"/>
    <x v="19"/>
    <s v="Jun-23"/>
    <x v="0"/>
    <n v="450"/>
    <m/>
    <m/>
    <m/>
    <m/>
    <m/>
    <m/>
    <m/>
    <m/>
    <m/>
    <m/>
    <m/>
    <m/>
    <m/>
    <m/>
    <m/>
    <n v="45"/>
    <n v="45"/>
    <n v="45"/>
    <n v="50"/>
    <n v="90"/>
    <n v="90"/>
    <n v="85"/>
    <m/>
    <m/>
    <m/>
    <m/>
    <m/>
    <m/>
    <m/>
    <m/>
    <m/>
    <m/>
    <m/>
    <m/>
  </r>
  <r>
    <x v="1"/>
    <x v="1"/>
    <m/>
    <s v="CCF-SBS Migration from Reflection to Extra"/>
    <s v="CCF-SBS"/>
    <s v="On Track"/>
    <x v="0"/>
    <s v=".NET"/>
    <s v="MR-APPS-PT"/>
    <s v="James Radtke"/>
    <s v="Christine Moretti"/>
    <s v="Poonam Trimukhe"/>
    <x v="2"/>
    <x v="19"/>
    <s v="Jun-23"/>
    <x v="0"/>
    <n v="450"/>
    <m/>
    <m/>
    <m/>
    <m/>
    <m/>
    <m/>
    <m/>
    <m/>
    <m/>
    <m/>
    <m/>
    <m/>
    <m/>
    <m/>
    <m/>
    <n v="45"/>
    <n v="45"/>
    <n v="45"/>
    <n v="50"/>
    <n v="135"/>
    <n v="45"/>
    <n v="85"/>
    <m/>
    <m/>
    <m/>
    <m/>
    <m/>
    <m/>
    <m/>
    <m/>
    <m/>
    <m/>
    <m/>
    <m/>
  </r>
  <r>
    <x v="1"/>
    <x v="3"/>
    <m/>
    <s v="ALPS - CCDR automation"/>
    <s v="ALPS"/>
    <m/>
    <x v="0"/>
    <s v="ColdFusion"/>
    <s v="MR-APPS-PT"/>
    <s v="James Radtke"/>
    <s v="Christine Moretti"/>
    <s v="Poonam Trimukhe"/>
    <x v="2"/>
    <x v="1"/>
    <s v="Dec-22"/>
    <x v="0"/>
    <n v="120"/>
    <m/>
    <m/>
    <m/>
    <m/>
    <m/>
    <m/>
    <m/>
    <m/>
    <m/>
    <m/>
    <m/>
    <m/>
    <m/>
    <m/>
    <n v="60"/>
    <n v="60"/>
    <m/>
    <m/>
    <m/>
    <m/>
    <m/>
    <m/>
    <m/>
    <m/>
    <m/>
    <m/>
    <m/>
    <m/>
    <m/>
    <m/>
    <m/>
    <m/>
    <m/>
    <m/>
  </r>
  <r>
    <x v="1"/>
    <x v="5"/>
    <n v="16"/>
    <s v="Job Abends, Production Issues (For ex. Pack reject, NDM failure, Missing files, Bad file received)"/>
    <s v="GRP-West Usage"/>
    <m/>
    <x v="1"/>
    <s v="Cobol, DB2"/>
    <s v="West Usage"/>
    <s v="Ruben Rodriguez "/>
    <s v="Muawiah Qaimari"/>
    <s v="Sanjay Lokhande"/>
    <x v="2"/>
    <x v="0"/>
    <s v="Ongoing"/>
    <x v="0"/>
    <m/>
    <m/>
    <m/>
    <m/>
    <m/>
    <m/>
    <m/>
    <m/>
    <m/>
    <m/>
    <m/>
    <n v="344"/>
    <n v="344"/>
    <n v="344"/>
    <n v="344"/>
    <n v="86"/>
    <n v="86"/>
    <n v="22"/>
    <n v="22"/>
    <n v="22"/>
    <n v="22"/>
    <n v="22"/>
    <n v="22"/>
    <n v="22"/>
    <n v="22"/>
    <n v="22"/>
    <n v="22"/>
    <n v="22"/>
    <n v="22"/>
    <n v="22"/>
    <n v="22"/>
    <n v="22"/>
    <n v="22"/>
    <n v="22"/>
    <n v="22"/>
  </r>
  <r>
    <x v="1"/>
    <x v="4"/>
    <n v="1"/>
    <s v="RD0553_CR-2206-0961"/>
    <s v="TPB-TPDE"/>
    <m/>
    <x v="1"/>
    <s v="Cobol, IMS-DB, Assembler"/>
    <s v="West Usage"/>
    <s v="Ruben Rodriguez "/>
    <s v="Muawiah Qaimari"/>
    <s v="Sanjay Lokhande"/>
    <x v="2"/>
    <x v="9"/>
    <s v="Aug-22"/>
    <x v="0"/>
    <n v="30"/>
    <m/>
    <m/>
    <m/>
    <m/>
    <m/>
    <m/>
    <m/>
    <m/>
    <m/>
    <m/>
    <n v="20"/>
    <n v="10"/>
    <m/>
    <m/>
    <m/>
    <m/>
    <m/>
    <m/>
    <m/>
    <m/>
    <m/>
    <m/>
    <m/>
    <m/>
    <m/>
    <m/>
    <m/>
    <m/>
    <m/>
    <m/>
    <m/>
    <m/>
    <m/>
    <m/>
  </r>
  <r>
    <x v="1"/>
    <x v="4"/>
    <n v="1"/>
    <s v="RD0352_CR-2207-0346"/>
    <s v="Data Services"/>
    <m/>
    <x v="1"/>
    <s v="Cobol, DB2"/>
    <s v="West Usage"/>
    <s v="Ruben Rodriguez "/>
    <s v="Muawiah Qaimari"/>
    <s v="Sanjay Lokhande"/>
    <x v="2"/>
    <x v="9"/>
    <s v="Aug-22"/>
    <x v="0"/>
    <n v="35"/>
    <m/>
    <m/>
    <m/>
    <m/>
    <m/>
    <m/>
    <m/>
    <m/>
    <m/>
    <m/>
    <n v="20"/>
    <n v="15"/>
    <m/>
    <m/>
    <m/>
    <m/>
    <m/>
    <m/>
    <m/>
    <m/>
    <m/>
    <m/>
    <m/>
    <m/>
    <m/>
    <m/>
    <m/>
    <m/>
    <m/>
    <m/>
    <m/>
    <m/>
    <m/>
    <m/>
  </r>
  <r>
    <x v="1"/>
    <x v="1"/>
    <n v="1"/>
    <s v="Syncsort Upgrade from v2.1.9 to v3.1.4"/>
    <s v="US"/>
    <m/>
    <x v="1"/>
    <s v="Cobol, IMS-DB, Assembler"/>
    <s v="West Usage"/>
    <s v="Ruben Rodriguez "/>
    <s v="Muawiah Qaimari"/>
    <s v="Sanjay Lokhande"/>
    <x v="2"/>
    <x v="9"/>
    <s v="Aug-22"/>
    <x v="0"/>
    <n v="20"/>
    <m/>
    <m/>
    <m/>
    <m/>
    <m/>
    <m/>
    <m/>
    <m/>
    <m/>
    <m/>
    <n v="10"/>
    <n v="10"/>
    <m/>
    <m/>
    <m/>
    <m/>
    <m/>
    <m/>
    <m/>
    <m/>
    <m/>
    <m/>
    <m/>
    <m/>
    <m/>
    <m/>
    <m/>
    <m/>
    <m/>
    <m/>
    <m/>
    <m/>
    <m/>
    <m/>
  </r>
  <r>
    <x v="1"/>
    <x v="1"/>
    <n v="1"/>
    <s v="Syncsort Upgrade from v2.1.9 to v3.1.4"/>
    <s v="UP"/>
    <m/>
    <x v="1"/>
    <s v="Cobol, IMS-DB, Assembler"/>
    <s v="West Usage"/>
    <s v="Ruben Rodriguez "/>
    <s v="Muawiah Qaimari"/>
    <s v="Sanjay Lokhande"/>
    <x v="2"/>
    <x v="9"/>
    <s v="Aug-22"/>
    <x v="0"/>
    <n v="20"/>
    <m/>
    <m/>
    <m/>
    <m/>
    <m/>
    <m/>
    <m/>
    <m/>
    <m/>
    <m/>
    <n v="10"/>
    <n v="10"/>
    <m/>
    <m/>
    <m/>
    <m/>
    <m/>
    <m/>
    <m/>
    <m/>
    <m/>
    <m/>
    <m/>
    <m/>
    <m/>
    <m/>
    <m/>
    <m/>
    <m/>
    <m/>
    <m/>
    <m/>
    <m/>
    <m/>
  </r>
  <r>
    <x v="1"/>
    <x v="1"/>
    <n v="1"/>
    <s v="Syncsort Upgrade from v2.1.9 to v3.1.4"/>
    <s v="ARG: AT&amp;T IDB-PB"/>
    <m/>
    <x v="1"/>
    <s v="Cobol, DB2"/>
    <s v="West Usage"/>
    <s v="Ruben Rodriguez "/>
    <s v="Muawiah Qaimari"/>
    <s v="Sanjay Lokhande"/>
    <x v="2"/>
    <x v="9"/>
    <s v="Aug-22"/>
    <x v="0"/>
    <n v="20"/>
    <m/>
    <m/>
    <m/>
    <m/>
    <m/>
    <m/>
    <m/>
    <m/>
    <m/>
    <m/>
    <n v="10"/>
    <n v="10"/>
    <m/>
    <m/>
    <m/>
    <m/>
    <m/>
    <m/>
    <m/>
    <m/>
    <m/>
    <m/>
    <m/>
    <m/>
    <m/>
    <m/>
    <m/>
    <m/>
    <m/>
    <m/>
    <m/>
    <m/>
    <m/>
    <m/>
  </r>
  <r>
    <x v="1"/>
    <x v="1"/>
    <n v="1"/>
    <s v="Syncsort Upgrade from v2.1.9 to v3.1.4"/>
    <s v="TPB-ESP"/>
    <m/>
    <x v="1"/>
    <s v="Cobol, DB2"/>
    <s v="West Usage"/>
    <s v="Ruben Rodriguez "/>
    <s v="Muawiah Qaimari"/>
    <s v="Sanjay Lokhande"/>
    <x v="2"/>
    <x v="9"/>
    <s v="Aug-22"/>
    <x v="0"/>
    <n v="20"/>
    <m/>
    <m/>
    <m/>
    <m/>
    <m/>
    <m/>
    <m/>
    <m/>
    <m/>
    <m/>
    <n v="10"/>
    <n v="10"/>
    <m/>
    <m/>
    <m/>
    <m/>
    <m/>
    <m/>
    <m/>
    <m/>
    <m/>
    <m/>
    <m/>
    <m/>
    <m/>
    <m/>
    <m/>
    <m/>
    <m/>
    <m/>
    <m/>
    <m/>
    <m/>
    <m/>
  </r>
  <r>
    <x v="1"/>
    <x v="1"/>
    <n v="1"/>
    <s v="Syncsort Upgrade from v2.1.9 to v3.1.4"/>
    <s v="TPB-TPDE"/>
    <m/>
    <x v="1"/>
    <s v="Cobol, IMS-DB, Assembler"/>
    <s v="West Usage"/>
    <s v="Ruben Rodriguez "/>
    <s v="Muawiah Qaimari"/>
    <s v="Sanjay Lokhande"/>
    <x v="2"/>
    <x v="9"/>
    <s v="Aug-22"/>
    <x v="0"/>
    <n v="20"/>
    <m/>
    <m/>
    <m/>
    <m/>
    <m/>
    <m/>
    <m/>
    <m/>
    <m/>
    <m/>
    <n v="10"/>
    <n v="10"/>
    <m/>
    <m/>
    <m/>
    <m/>
    <m/>
    <m/>
    <m/>
    <m/>
    <m/>
    <m/>
    <m/>
    <m/>
    <m/>
    <m/>
    <m/>
    <m/>
    <m/>
    <m/>
    <m/>
    <m/>
    <m/>
    <m/>
  </r>
  <r>
    <x v="1"/>
    <x v="1"/>
    <n v="1"/>
    <s v="Syncsort Upgrade from v2.1.9 to v3.1.4"/>
    <s v="Data Services"/>
    <m/>
    <x v="1"/>
    <s v="Cobol, DB2"/>
    <s v="West Usage"/>
    <s v="Ruben Rodriguez "/>
    <s v="Muawiah Qaimari"/>
    <s v="Sanjay Lokhande"/>
    <x v="2"/>
    <x v="9"/>
    <s v="Aug-22"/>
    <x v="0"/>
    <n v="20"/>
    <m/>
    <m/>
    <m/>
    <m/>
    <m/>
    <m/>
    <m/>
    <m/>
    <m/>
    <m/>
    <n v="10"/>
    <n v="10"/>
    <m/>
    <m/>
    <m/>
    <m/>
    <m/>
    <m/>
    <m/>
    <m/>
    <m/>
    <m/>
    <m/>
    <m/>
    <m/>
    <m/>
    <m/>
    <m/>
    <m/>
    <m/>
    <m/>
    <m/>
    <m/>
    <m/>
  </r>
  <r>
    <x v="1"/>
    <x v="1"/>
    <n v="1"/>
    <s v="Syncsort Upgrade from v2.1.9 to v3.1.4"/>
    <s v="MC"/>
    <m/>
    <x v="1"/>
    <s v="Cobol, DB2"/>
    <s v="West Usage"/>
    <s v="Ruben Rodriguez "/>
    <s v="Muawiah Qaimari"/>
    <s v="Sanjay Lokhande"/>
    <x v="2"/>
    <x v="9"/>
    <s v="Aug-22"/>
    <x v="0"/>
    <n v="20"/>
    <m/>
    <m/>
    <m/>
    <m/>
    <m/>
    <m/>
    <m/>
    <m/>
    <m/>
    <m/>
    <n v="10"/>
    <n v="10"/>
    <m/>
    <m/>
    <m/>
    <m/>
    <m/>
    <m/>
    <m/>
    <m/>
    <m/>
    <m/>
    <m/>
    <m/>
    <m/>
    <m/>
    <m/>
    <m/>
    <m/>
    <m/>
    <m/>
    <m/>
    <m/>
    <m/>
  </r>
  <r>
    <x v="1"/>
    <x v="1"/>
    <n v="1"/>
    <s v="Syncsort Upgrade from v2.1.9 to v3.1.4"/>
    <s v="ICBSWI"/>
    <m/>
    <x v="1"/>
    <s v="Cobol, DB2"/>
    <s v="West Usage"/>
    <s v="Ruben Rodriguez "/>
    <s v="Muawiah Qaimari"/>
    <s v="Sanjay Lokhande"/>
    <x v="2"/>
    <x v="9"/>
    <s v="Aug-22"/>
    <x v="0"/>
    <n v="20"/>
    <m/>
    <m/>
    <m/>
    <m/>
    <m/>
    <m/>
    <m/>
    <m/>
    <m/>
    <m/>
    <n v="10"/>
    <n v="10"/>
    <m/>
    <m/>
    <m/>
    <m/>
    <m/>
    <m/>
    <m/>
    <m/>
    <m/>
    <m/>
    <m/>
    <m/>
    <m/>
    <m/>
    <m/>
    <m/>
    <m/>
    <m/>
    <m/>
    <m/>
    <m/>
    <m/>
  </r>
  <r>
    <x v="1"/>
    <x v="1"/>
    <n v="1"/>
    <s v="Syncsort Upgrade from v2.1.9 to v3.1.4"/>
    <s v="UWFE"/>
    <m/>
    <x v="1"/>
    <s v="Cobol, DB2"/>
    <s v="West Usage"/>
    <s v="Ruben Rodriguez "/>
    <s v="Muawiah Qaimari"/>
    <s v="Sanjay Lokhande"/>
    <x v="2"/>
    <x v="9"/>
    <s v="Aug-22"/>
    <x v="0"/>
    <n v="20"/>
    <m/>
    <m/>
    <m/>
    <m/>
    <m/>
    <m/>
    <m/>
    <m/>
    <m/>
    <m/>
    <n v="10"/>
    <n v="10"/>
    <m/>
    <m/>
    <m/>
    <m/>
    <m/>
    <m/>
    <m/>
    <m/>
    <m/>
    <m/>
    <m/>
    <m/>
    <m/>
    <m/>
    <m/>
    <m/>
    <m/>
    <m/>
    <m/>
    <m/>
    <m/>
    <m/>
  </r>
  <r>
    <x v="0"/>
    <x v="0"/>
    <n v="1"/>
    <s v="PID308259b Phase 4 - CALNET4 Migration Execution"/>
    <s v="Data Services"/>
    <m/>
    <x v="1"/>
    <s v="Cobol, DB2"/>
    <s v="West Usage"/>
    <s v="Ruben Rodriguez "/>
    <s v="Muawiah Qaimari"/>
    <s v="Sanjay Lokhande"/>
    <x v="2"/>
    <x v="9"/>
    <s v="Aug-22"/>
    <x v="0"/>
    <n v="535"/>
    <m/>
    <m/>
    <m/>
    <m/>
    <m/>
    <m/>
    <m/>
    <m/>
    <m/>
    <m/>
    <n v="50"/>
    <n v="30"/>
    <m/>
    <m/>
    <m/>
    <m/>
    <m/>
    <m/>
    <m/>
    <m/>
    <m/>
    <m/>
    <m/>
    <m/>
    <m/>
    <m/>
    <m/>
    <m/>
    <m/>
    <m/>
    <m/>
    <m/>
    <m/>
    <m/>
  </r>
  <r>
    <x v="0"/>
    <x v="0"/>
    <n v="1"/>
    <s v="PID308259b Phase 4 - CALNET4 Migration Execution"/>
    <s v="US"/>
    <m/>
    <x v="1"/>
    <s v="Cobol, IMS-DB, Assembler"/>
    <s v="West Usage"/>
    <s v="Ruben Rodriguez "/>
    <s v="Muawiah Qaimari"/>
    <s v="Sanjay Lokhande"/>
    <x v="2"/>
    <x v="9"/>
    <s v="Aug-22"/>
    <x v="0"/>
    <n v="185"/>
    <m/>
    <m/>
    <m/>
    <m/>
    <m/>
    <m/>
    <m/>
    <m/>
    <m/>
    <m/>
    <n v="20"/>
    <n v="15"/>
    <m/>
    <m/>
    <m/>
    <m/>
    <m/>
    <m/>
    <m/>
    <m/>
    <m/>
    <m/>
    <m/>
    <m/>
    <m/>
    <m/>
    <m/>
    <m/>
    <m/>
    <m/>
    <m/>
    <m/>
    <m/>
    <m/>
  </r>
  <r>
    <x v="0"/>
    <x v="0"/>
    <n v="1"/>
    <s v="PID308259b Phase 4 - CALNET4 Migration Execution"/>
    <s v="MP"/>
    <m/>
    <x v="1"/>
    <s v="Cobol, DB2"/>
    <s v="West Usage"/>
    <s v="Ruben Rodriguez "/>
    <s v="Muawiah Qaimari"/>
    <s v="Sanjay Lokhande"/>
    <x v="2"/>
    <x v="9"/>
    <s v="Aug-22"/>
    <x v="0"/>
    <n v="185"/>
    <m/>
    <m/>
    <m/>
    <m/>
    <m/>
    <m/>
    <m/>
    <m/>
    <m/>
    <m/>
    <n v="20"/>
    <n v="15"/>
    <m/>
    <m/>
    <m/>
    <m/>
    <m/>
    <m/>
    <m/>
    <m/>
    <m/>
    <m/>
    <m/>
    <m/>
    <m/>
    <m/>
    <m/>
    <m/>
    <m/>
    <m/>
    <m/>
    <m/>
    <m/>
    <m/>
  </r>
  <r>
    <x v="0"/>
    <x v="0"/>
    <n v="1"/>
    <s v="PID308259b Phase 5 - CALNET4 Migration Execution"/>
    <s v="Data Services"/>
    <m/>
    <x v="1"/>
    <s v="Cobol, DB2"/>
    <s v="West Usage"/>
    <s v="Ruben Rodriguez "/>
    <s v="Muawiah Qaimari"/>
    <s v="Sanjay Lokhande"/>
    <x v="2"/>
    <x v="1"/>
    <s v="Dec-22"/>
    <x v="0"/>
    <n v="535"/>
    <m/>
    <m/>
    <m/>
    <m/>
    <m/>
    <m/>
    <m/>
    <m/>
    <m/>
    <m/>
    <m/>
    <n v="15"/>
    <n v="90"/>
    <n v="120"/>
    <n v="45"/>
    <n v="30"/>
    <m/>
    <m/>
    <m/>
    <m/>
    <m/>
    <m/>
    <m/>
    <m/>
    <m/>
    <m/>
    <m/>
    <m/>
    <m/>
    <m/>
    <m/>
    <m/>
    <m/>
    <m/>
  </r>
  <r>
    <x v="0"/>
    <x v="0"/>
    <n v="1"/>
    <s v="PID308259b Phase 5 - CALNET4 Migration Execution"/>
    <s v="US"/>
    <m/>
    <x v="1"/>
    <s v="Cobol, IMS-DB, Assembler"/>
    <s v="West Usage"/>
    <s v="Ruben Rodriguez "/>
    <s v="Muawiah Qaimari"/>
    <s v="Sanjay Lokhande"/>
    <x v="2"/>
    <x v="1"/>
    <s v="Dec-22"/>
    <x v="0"/>
    <n v="185"/>
    <m/>
    <m/>
    <m/>
    <m/>
    <m/>
    <m/>
    <m/>
    <m/>
    <m/>
    <m/>
    <m/>
    <n v="5"/>
    <n v="30"/>
    <n v="50"/>
    <n v="30"/>
    <n v="40"/>
    <m/>
    <m/>
    <m/>
    <m/>
    <m/>
    <m/>
    <m/>
    <m/>
    <m/>
    <m/>
    <m/>
    <m/>
    <m/>
    <m/>
    <m/>
    <m/>
    <m/>
    <m/>
  </r>
  <r>
    <x v="0"/>
    <x v="0"/>
    <n v="1"/>
    <s v="PID308259b Phase 5 - CALNET4 Migration Execution"/>
    <s v="MP"/>
    <m/>
    <x v="1"/>
    <s v="Cobol, DB2"/>
    <s v="West Usage"/>
    <s v="Ruben Rodriguez "/>
    <s v="Muawiah Qaimari"/>
    <s v="Sanjay Lokhande"/>
    <x v="2"/>
    <x v="1"/>
    <s v="Dec-22"/>
    <x v="0"/>
    <n v="185"/>
    <m/>
    <m/>
    <m/>
    <m/>
    <m/>
    <m/>
    <m/>
    <m/>
    <m/>
    <m/>
    <m/>
    <n v="5"/>
    <n v="30"/>
    <n v="50"/>
    <n v="30"/>
    <n v="40"/>
    <m/>
    <m/>
    <m/>
    <m/>
    <m/>
    <m/>
    <m/>
    <m/>
    <m/>
    <m/>
    <m/>
    <m/>
    <m/>
    <m/>
    <m/>
    <m/>
    <m/>
    <m/>
  </r>
  <r>
    <x v="0"/>
    <x v="0"/>
    <n v="1"/>
    <s v="PID 401674 - Interfaces Modernization - BDS"/>
    <s v="Data Services"/>
    <m/>
    <x v="1"/>
    <s v="Cobol, DB2"/>
    <s v="West Usage"/>
    <s v="Ruben Rodriguez "/>
    <s v="Muawiah Qaimari"/>
    <s v="Sanjay Lokhande"/>
    <x v="2"/>
    <x v="4"/>
    <s v="Jul-22"/>
    <x v="0"/>
    <n v="95"/>
    <m/>
    <m/>
    <m/>
    <m/>
    <m/>
    <m/>
    <m/>
    <m/>
    <m/>
    <m/>
    <n v="18"/>
    <m/>
    <m/>
    <m/>
    <m/>
    <m/>
    <m/>
    <m/>
    <m/>
    <m/>
    <m/>
    <m/>
    <m/>
    <m/>
    <m/>
    <m/>
    <m/>
    <m/>
    <m/>
    <m/>
    <m/>
    <m/>
    <m/>
    <m/>
  </r>
  <r>
    <x v="0"/>
    <x v="0"/>
    <n v="1"/>
    <s v="PID 400176 - Replace Everest CX0447"/>
    <s v="Data Services"/>
    <m/>
    <x v="1"/>
    <s v="Cobol, DB2"/>
    <s v="West Usage"/>
    <s v="Ruben Rodriguez "/>
    <s v="Muawiah Qaimari"/>
    <s v="Sanjay Lokhande"/>
    <x v="2"/>
    <x v="12"/>
    <s v="Oct-22"/>
    <x v="0"/>
    <n v="60"/>
    <m/>
    <m/>
    <m/>
    <m/>
    <m/>
    <m/>
    <m/>
    <m/>
    <m/>
    <m/>
    <n v="5"/>
    <n v="5"/>
    <n v="10"/>
    <n v="10"/>
    <m/>
    <m/>
    <m/>
    <m/>
    <m/>
    <m/>
    <m/>
    <m/>
    <m/>
    <m/>
    <m/>
    <m/>
    <m/>
    <m/>
    <m/>
    <m/>
    <m/>
    <m/>
    <m/>
    <m/>
  </r>
  <r>
    <x v="0"/>
    <x v="0"/>
    <n v="1"/>
    <s v="PID 411900 -- EOSL Secure Data Upgrade to z Protect"/>
    <s v="Data Services"/>
    <m/>
    <x v="1"/>
    <s v="Cobol, DB2"/>
    <s v="West Usage"/>
    <s v="Ruben Rodriguez "/>
    <s v="Muawiah Qaimari"/>
    <s v="Sanjay Lokhande"/>
    <x v="2"/>
    <x v="2"/>
    <s v="Feb-23"/>
    <x v="0"/>
    <n v="1118"/>
    <m/>
    <m/>
    <m/>
    <m/>
    <m/>
    <m/>
    <m/>
    <m/>
    <m/>
    <n v="120"/>
    <n v="120"/>
    <n v="150"/>
    <n v="150"/>
    <n v="120"/>
    <n v="60"/>
    <n v="80"/>
    <n v="180"/>
    <n v="50"/>
    <m/>
    <m/>
    <m/>
    <m/>
    <m/>
    <m/>
    <m/>
    <m/>
    <m/>
    <m/>
    <m/>
    <m/>
    <m/>
    <m/>
    <m/>
    <m/>
  </r>
  <r>
    <x v="0"/>
    <x v="0"/>
    <n v="1"/>
    <s v="PID-413154 CA 209/350 NPA Relief Project"/>
    <s v="Data Services"/>
    <m/>
    <x v="1"/>
    <s v="Cobol, DB2"/>
    <s v="West Usage"/>
    <s v="Ruben Rodriguez "/>
    <s v="Muawiah Qaimari"/>
    <s v="Sanjay Lokhande"/>
    <x v="2"/>
    <x v="12"/>
    <s v="Oct-22"/>
    <x v="0"/>
    <n v="180"/>
    <m/>
    <m/>
    <m/>
    <m/>
    <m/>
    <m/>
    <m/>
    <m/>
    <m/>
    <m/>
    <n v="5"/>
    <n v="15"/>
    <n v="20"/>
    <n v="10"/>
    <n v="20"/>
    <n v="10"/>
    <m/>
    <m/>
    <m/>
    <m/>
    <m/>
    <m/>
    <m/>
    <m/>
    <m/>
    <m/>
    <m/>
    <m/>
    <m/>
    <m/>
    <m/>
    <m/>
    <m/>
    <m/>
  </r>
  <r>
    <x v="0"/>
    <x v="0"/>
    <n v="1"/>
    <s v="PID-413154 CA 209/350 NPA Relief Project"/>
    <s v="UP"/>
    <m/>
    <x v="1"/>
    <s v="Cobol, IMS-DB, Assembler"/>
    <s v="West Usage"/>
    <s v="Ruben Rodriguez "/>
    <s v="Muawiah Qaimari"/>
    <s v="Sanjay Lokhande"/>
    <x v="2"/>
    <x v="12"/>
    <s v="Oct-22"/>
    <x v="0"/>
    <n v="70"/>
    <m/>
    <m/>
    <m/>
    <m/>
    <m/>
    <m/>
    <m/>
    <m/>
    <m/>
    <m/>
    <n v="10"/>
    <n v="10"/>
    <n v="30"/>
    <n v="30"/>
    <m/>
    <m/>
    <m/>
    <m/>
    <m/>
    <m/>
    <m/>
    <m/>
    <m/>
    <m/>
    <m/>
    <m/>
    <m/>
    <m/>
    <m/>
    <m/>
    <m/>
    <m/>
    <m/>
    <m/>
  </r>
  <r>
    <x v="0"/>
    <x v="0"/>
    <n v="1"/>
    <s v="512197, 420714, CR819275, Late Impact OOM, 10348-2023 Wireline Billing SaaS Globys-PI-2"/>
    <s v="BDI"/>
    <m/>
    <x v="1"/>
    <s v="Cobol, DB2"/>
    <s v="WB-BPP1"/>
    <s v="Ruben Rodriguez "/>
    <s v="Muawiah Qaimari"/>
    <s v="Rakesh Koli"/>
    <x v="0"/>
    <x v="16"/>
    <m/>
    <x v="0"/>
    <n v="120"/>
    <m/>
    <m/>
    <m/>
    <m/>
    <m/>
    <m/>
    <m/>
    <m/>
    <m/>
    <m/>
    <m/>
    <m/>
    <m/>
    <m/>
    <m/>
    <m/>
    <m/>
    <m/>
    <m/>
    <m/>
    <m/>
    <m/>
    <m/>
    <n v="30"/>
    <n v="40"/>
    <n v="40"/>
    <n v="40"/>
    <m/>
    <m/>
    <m/>
    <m/>
    <m/>
    <m/>
    <m/>
  </r>
  <r>
    <x v="1"/>
    <x v="3"/>
    <n v="1"/>
    <s v="RHEL Upgrade 7 to 8"/>
    <s v="UPSE-SWBT/PB"/>
    <m/>
    <x v="0"/>
    <s v="Proc C"/>
    <s v="JW"/>
    <s v="Ruben Rodriguez "/>
    <s v="Muawiah Qaimari"/>
    <s v="Ashish Ranjan"/>
    <x v="1"/>
    <x v="10"/>
    <m/>
    <x v="0"/>
    <n v="100"/>
    <m/>
    <m/>
    <m/>
    <m/>
    <m/>
    <m/>
    <m/>
    <m/>
    <m/>
    <m/>
    <m/>
    <m/>
    <m/>
    <m/>
    <m/>
    <m/>
    <m/>
    <m/>
    <m/>
    <n v="50"/>
    <n v="50"/>
    <m/>
    <m/>
    <m/>
    <m/>
    <m/>
    <m/>
    <m/>
    <m/>
    <m/>
    <m/>
    <m/>
    <m/>
    <m/>
  </r>
  <r>
    <x v="1"/>
    <x v="4"/>
    <n v="10"/>
    <s v="RD work for West Usage suite if applications (RD0520 Rate change, RD0453 Carrier add/remove, RD0553 CLECL/ILEC add/update/Remove, RD1145 add new POE codes,  RD0352 MATRIX scheduler update/PROC or CTC components add or update, Runbook add or update, Data set update, Configuration file update)"/>
    <s v="GRP-West Usage"/>
    <m/>
    <x v="1"/>
    <s v="Cobol, DB2"/>
    <s v="West Usage"/>
    <s v="Ruben Rodriguez "/>
    <s v="Muawiah Qaimari"/>
    <s v="Sanjay Lokhande"/>
    <x v="2"/>
    <x v="0"/>
    <s v="Ongoing"/>
    <x v="0"/>
    <m/>
    <m/>
    <m/>
    <m/>
    <m/>
    <m/>
    <m/>
    <m/>
    <m/>
    <m/>
    <m/>
    <m/>
    <m/>
    <m/>
    <m/>
    <n v="60"/>
    <n v="40"/>
    <n v="58"/>
    <n v="58"/>
    <n v="58"/>
    <n v="58"/>
    <n v="58"/>
    <n v="58"/>
    <n v="58"/>
    <n v="58"/>
    <n v="58"/>
    <n v="58"/>
    <n v="58"/>
    <n v="58"/>
    <n v="58"/>
    <n v="58"/>
    <n v="58"/>
    <n v="58"/>
    <n v="58"/>
    <n v="58"/>
  </r>
  <r>
    <x v="0"/>
    <x v="0"/>
    <n v="6"/>
    <s v="493440, 324811, CR 809387, FB Late Impact, DCC MOV 8711 Tech Refresh TLG"/>
    <s v="CRIS CASH"/>
    <s v="Requirement/Connectivity Issue with downstream application."/>
    <x v="1"/>
    <s v="Assembler"/>
    <s v="SW-CRIS"/>
    <s v="Ruben Rodriguez "/>
    <s v="Muawiah Qaimari"/>
    <s v="Istiyaqahmed Shaikh"/>
    <x v="2"/>
    <x v="19"/>
    <s v="Jun-23"/>
    <x v="0"/>
    <n v="240"/>
    <m/>
    <m/>
    <m/>
    <m/>
    <m/>
    <m/>
    <m/>
    <m/>
    <m/>
    <m/>
    <m/>
    <m/>
    <m/>
    <m/>
    <n v="40"/>
    <n v="35"/>
    <n v="40"/>
    <n v="40"/>
    <n v="40"/>
    <m/>
    <m/>
    <n v="120"/>
    <m/>
    <m/>
    <m/>
    <m/>
    <m/>
    <m/>
    <m/>
    <m/>
    <m/>
    <m/>
    <m/>
    <m/>
  </r>
  <r>
    <x v="0"/>
    <x v="0"/>
    <m/>
    <s v="493546 - CALNET 4 migration phase 6"/>
    <s v="C/CA"/>
    <s v="On Track"/>
    <x v="1"/>
    <s v="Cobol, DB2"/>
    <s v="JW"/>
    <s v="Ruben Rodriguez "/>
    <s v="Muawiah Qaimari"/>
    <s v="Rajan Patil"/>
    <x v="1"/>
    <x v="20"/>
    <s v="Apr-23"/>
    <x v="0"/>
    <n v="60"/>
    <m/>
    <m/>
    <m/>
    <m/>
    <m/>
    <m/>
    <m/>
    <m/>
    <m/>
    <m/>
    <m/>
    <m/>
    <m/>
    <m/>
    <m/>
    <m/>
    <m/>
    <n v="20"/>
    <n v="40"/>
    <m/>
    <m/>
    <m/>
    <m/>
    <m/>
    <m/>
    <m/>
    <m/>
    <m/>
    <m/>
    <m/>
    <m/>
    <m/>
    <m/>
    <m/>
  </r>
  <r>
    <x v="0"/>
    <x v="0"/>
    <n v="1"/>
    <s v="AR Quick Hits - SVN Codebase Migration to CodeCloud"/>
    <s v="RMW WEB"/>
    <m/>
    <x v="0"/>
    <s v="Java"/>
    <s v="JW"/>
    <s v="Ruben Rodriguez "/>
    <s v="Muawiah Qaimari"/>
    <s v="Rajan Patil"/>
    <x v="1"/>
    <x v="13"/>
    <m/>
    <x v="0"/>
    <n v="50"/>
    <m/>
    <m/>
    <m/>
    <m/>
    <m/>
    <m/>
    <m/>
    <m/>
    <m/>
    <m/>
    <m/>
    <m/>
    <m/>
    <m/>
    <m/>
    <m/>
    <m/>
    <m/>
    <m/>
    <m/>
    <m/>
    <n v="10"/>
    <n v="5"/>
    <n v="40"/>
    <n v="5"/>
    <n v="0"/>
    <m/>
    <m/>
    <m/>
    <m/>
    <m/>
    <m/>
    <m/>
    <m/>
  </r>
  <r>
    <x v="1"/>
    <x v="5"/>
    <n v="3"/>
    <s v="Job Abends, Production Issues (For ex. Pack reject, NDM failure, Missing files, Bad file received)"/>
    <s v="GRP-MW Usage"/>
    <m/>
    <x v="1"/>
    <s v="Cobol"/>
    <s v="MW Usage"/>
    <s v="Ruben Rodriguez "/>
    <s v="Muawiah Qaimari"/>
    <s v="Sanjay Lokhande"/>
    <x v="2"/>
    <x v="0"/>
    <s v="Ongoing"/>
    <x v="0"/>
    <m/>
    <m/>
    <m/>
    <m/>
    <m/>
    <m/>
    <m/>
    <m/>
    <m/>
    <m/>
    <m/>
    <n v="680"/>
    <n v="680"/>
    <n v="680"/>
    <n v="516"/>
    <n v="86"/>
    <n v="86"/>
    <n v="30"/>
    <n v="30"/>
    <n v="30"/>
    <n v="30"/>
    <n v="30"/>
    <n v="30"/>
    <n v="30"/>
    <n v="30"/>
    <n v="30"/>
    <n v="30"/>
    <n v="30"/>
    <n v="30"/>
    <n v="30"/>
    <n v="30"/>
    <n v="30"/>
    <n v="30"/>
    <n v="30"/>
    <n v="30"/>
  </r>
  <r>
    <x v="1"/>
    <x v="4"/>
    <n v="1"/>
    <s v="RD0087_CR-2207-0272"/>
    <s v="CAMPS"/>
    <m/>
    <x v="1"/>
    <s v="Cobol, IMS-DB"/>
    <s v="MW Usage"/>
    <s v="Ruben Rodriguez "/>
    <s v="Muawiah Qaimari"/>
    <s v="Sanjay Lokhande"/>
    <x v="2"/>
    <x v="4"/>
    <s v="Jul-22"/>
    <x v="0"/>
    <n v="35"/>
    <m/>
    <m/>
    <m/>
    <m/>
    <m/>
    <m/>
    <m/>
    <m/>
    <m/>
    <m/>
    <n v="35"/>
    <m/>
    <m/>
    <m/>
    <m/>
    <m/>
    <m/>
    <m/>
    <m/>
    <m/>
    <m/>
    <m/>
    <m/>
    <m/>
    <m/>
    <m/>
    <m/>
    <m/>
    <m/>
    <m/>
    <m/>
    <m/>
    <m/>
    <m/>
  </r>
  <r>
    <x v="1"/>
    <x v="4"/>
    <n v="1"/>
    <s v="RD0067_CR-2207-0242"/>
    <s v="CAMPS"/>
    <m/>
    <x v="1"/>
    <s v="Cobol, IMS-DB"/>
    <s v="MW Usage"/>
    <s v="Ruben Rodriguez "/>
    <s v="Muawiah Qaimari"/>
    <s v="Sanjay Lokhande"/>
    <x v="2"/>
    <x v="9"/>
    <s v="Aug-22"/>
    <x v="0"/>
    <n v="40"/>
    <m/>
    <m/>
    <m/>
    <m/>
    <m/>
    <m/>
    <m/>
    <m/>
    <m/>
    <m/>
    <n v="10"/>
    <n v="30"/>
    <m/>
    <m/>
    <m/>
    <m/>
    <m/>
    <m/>
    <m/>
    <m/>
    <m/>
    <m/>
    <m/>
    <m/>
    <m/>
    <m/>
    <m/>
    <m/>
    <m/>
    <m/>
    <m/>
    <m/>
    <m/>
    <m/>
  </r>
  <r>
    <x v="1"/>
    <x v="1"/>
    <n v="1"/>
    <s v="Syncsort Upgrade from v2.1.9 to v3.1.4"/>
    <s v="CAMPS"/>
    <m/>
    <x v="1"/>
    <s v="Cobol, IMS-DB"/>
    <s v="MW Usage"/>
    <s v="Ruben Rodriguez "/>
    <s v="Muawiah Qaimari"/>
    <s v="Sanjay Lokhande"/>
    <x v="2"/>
    <x v="9"/>
    <s v="Aug-22"/>
    <x v="0"/>
    <n v="15"/>
    <m/>
    <m/>
    <m/>
    <m/>
    <m/>
    <m/>
    <m/>
    <m/>
    <m/>
    <m/>
    <m/>
    <n v="15"/>
    <m/>
    <m/>
    <m/>
    <m/>
    <m/>
    <m/>
    <m/>
    <m/>
    <m/>
    <m/>
    <m/>
    <m/>
    <m/>
    <m/>
    <m/>
    <m/>
    <m/>
    <m/>
    <m/>
    <m/>
    <m/>
    <m/>
  </r>
  <r>
    <x v="0"/>
    <x v="0"/>
    <n v="1"/>
    <s v="PID 411071 IL NPA 309 overlay with NPA 861 NPA Relief"/>
    <s v="CAMPS"/>
    <m/>
    <x v="1"/>
    <s v="Cobol, IMS-DB"/>
    <s v="MW Usage"/>
    <s v="Ruben Rodriguez "/>
    <s v="Muawiah Qaimari"/>
    <s v="Sanjay Lokhande"/>
    <x v="2"/>
    <x v="5"/>
    <s v="Nov-22"/>
    <x v="0"/>
    <n v="530"/>
    <m/>
    <m/>
    <m/>
    <m/>
    <m/>
    <m/>
    <m/>
    <m/>
    <m/>
    <m/>
    <n v="90"/>
    <n v="90"/>
    <n v="90"/>
    <n v="90"/>
    <n v="30"/>
    <m/>
    <m/>
    <m/>
    <m/>
    <m/>
    <m/>
    <m/>
    <m/>
    <m/>
    <m/>
    <m/>
    <m/>
    <m/>
    <m/>
    <m/>
    <m/>
    <m/>
    <m/>
    <m/>
  </r>
  <r>
    <x v="0"/>
    <x v="0"/>
    <n v="1"/>
    <s v="PID 411071 IL NPA 309 overlay with NPA 861 NPA Relief"/>
    <s v="CLYDE"/>
    <m/>
    <x v="1"/>
    <s v="Cobol, IMS-DB"/>
    <s v="MW Usage"/>
    <s v="Ruben Rodriguez "/>
    <s v="Muawiah Qaimari"/>
    <s v="Sanjay Lokhande"/>
    <x v="2"/>
    <x v="5"/>
    <s v="Nov-22"/>
    <x v="0"/>
    <n v="205"/>
    <m/>
    <m/>
    <m/>
    <m/>
    <m/>
    <m/>
    <m/>
    <m/>
    <m/>
    <m/>
    <n v="20"/>
    <n v="40"/>
    <n v="40"/>
    <n v="40"/>
    <n v="20"/>
    <m/>
    <m/>
    <m/>
    <m/>
    <m/>
    <m/>
    <m/>
    <m/>
    <m/>
    <m/>
    <m/>
    <m/>
    <m/>
    <m/>
    <m/>
    <m/>
    <m/>
    <m/>
    <m/>
  </r>
  <r>
    <x v="0"/>
    <x v="0"/>
    <n v="1"/>
    <s v="PID 411071 IL NPA 309 overlay with NPA 861 NPA Relief"/>
    <s v="LOCAL FICHE"/>
    <m/>
    <x v="1"/>
    <s v="Cobol, DB2"/>
    <s v="MW Usage"/>
    <s v="Ruben Rodriguez "/>
    <s v="Muawiah Qaimari"/>
    <s v="Sanjay Lokhande"/>
    <x v="2"/>
    <x v="5"/>
    <s v="Nov-22"/>
    <x v="0"/>
    <n v="120"/>
    <m/>
    <m/>
    <m/>
    <m/>
    <m/>
    <m/>
    <m/>
    <m/>
    <m/>
    <m/>
    <n v="10"/>
    <n v="20"/>
    <n v="30"/>
    <n v="30"/>
    <n v="10"/>
    <m/>
    <m/>
    <m/>
    <m/>
    <m/>
    <m/>
    <m/>
    <m/>
    <m/>
    <m/>
    <m/>
    <m/>
    <m/>
    <m/>
    <m/>
    <m/>
    <m/>
    <m/>
    <m/>
  </r>
  <r>
    <x v="0"/>
    <x v="0"/>
    <n v="1"/>
    <s v="PID – 401127a -- EOSL Finish U2L Migration 2206 2208 2210 Rel"/>
    <s v="CLYDE"/>
    <m/>
    <x v="1"/>
    <s v="Cobol, IMS-DB"/>
    <s v="MW Usage"/>
    <s v="Ruben Rodriguez "/>
    <s v="Muawiah Qaimari"/>
    <s v="Sanjay Lokhande"/>
    <x v="2"/>
    <x v="12"/>
    <s v="Oct-22"/>
    <x v="0"/>
    <m/>
    <m/>
    <m/>
    <m/>
    <m/>
    <m/>
    <m/>
    <m/>
    <m/>
    <m/>
    <m/>
    <m/>
    <m/>
    <m/>
    <m/>
    <m/>
    <m/>
    <m/>
    <m/>
    <m/>
    <m/>
    <m/>
    <m/>
    <m/>
    <m/>
    <m/>
    <m/>
    <m/>
    <m/>
    <m/>
    <m/>
    <m/>
    <m/>
    <m/>
    <m/>
  </r>
  <r>
    <x v="0"/>
    <x v="0"/>
    <n v="1"/>
    <s v="PID 401587k CPE biller retirement PI 3"/>
    <s v="CLYDE"/>
    <m/>
    <x v="1"/>
    <s v="Cobol, IMS-DB"/>
    <s v="MW Usage"/>
    <s v="Ruben Rodriguez "/>
    <s v="Muawiah Qaimari"/>
    <s v="Sanjay Lokhande"/>
    <x v="2"/>
    <x v="12"/>
    <s v="Oct-22"/>
    <x v="0"/>
    <n v="230"/>
    <m/>
    <m/>
    <m/>
    <m/>
    <m/>
    <m/>
    <m/>
    <m/>
    <m/>
    <m/>
    <n v="30"/>
    <n v="45"/>
    <n v="45"/>
    <n v="45"/>
    <m/>
    <m/>
    <m/>
    <m/>
    <m/>
    <m/>
    <m/>
    <m/>
    <m/>
    <m/>
    <m/>
    <m/>
    <m/>
    <m/>
    <m/>
    <m/>
    <m/>
    <m/>
    <m/>
    <m/>
  </r>
  <r>
    <x v="0"/>
    <x v="0"/>
    <n v="1"/>
    <s v="PID 412205 -- OH NPA 513 overlay with new NPA 283"/>
    <s v="CAMPS"/>
    <m/>
    <x v="1"/>
    <s v="Cobol, IMS-DB"/>
    <s v="MW Usage"/>
    <s v="Ruben Rodriguez "/>
    <s v="Muawiah Qaimari"/>
    <s v="Sanjay Lokhande"/>
    <x v="2"/>
    <x v="2"/>
    <s v="Feb-23"/>
    <x v="0"/>
    <n v="430"/>
    <m/>
    <m/>
    <m/>
    <m/>
    <m/>
    <m/>
    <m/>
    <m/>
    <m/>
    <m/>
    <m/>
    <m/>
    <m/>
    <m/>
    <n v="50"/>
    <n v="150"/>
    <n v="100"/>
    <n v="80"/>
    <m/>
    <m/>
    <m/>
    <m/>
    <m/>
    <m/>
    <m/>
    <m/>
    <m/>
    <m/>
    <m/>
    <m/>
    <m/>
    <m/>
    <m/>
    <m/>
  </r>
  <r>
    <x v="0"/>
    <x v="0"/>
    <n v="1"/>
    <s v="PID 412205 -- OH NPA 513 overlay with new NPA 283"/>
    <s v="CLYDE"/>
    <m/>
    <x v="1"/>
    <s v="Cobol, IMS-DB"/>
    <s v="MW Usage"/>
    <s v="Ruben Rodriguez "/>
    <s v="Muawiah Qaimari"/>
    <s v="Sanjay Lokhande"/>
    <x v="2"/>
    <x v="2"/>
    <s v="Feb-23"/>
    <x v="0"/>
    <n v="205"/>
    <m/>
    <m/>
    <m/>
    <m/>
    <m/>
    <m/>
    <m/>
    <m/>
    <m/>
    <m/>
    <m/>
    <m/>
    <m/>
    <m/>
    <n v="10"/>
    <n v="20"/>
    <n v="80"/>
    <n v="70"/>
    <m/>
    <m/>
    <m/>
    <m/>
    <m/>
    <m/>
    <m/>
    <m/>
    <m/>
    <m/>
    <m/>
    <m/>
    <m/>
    <m/>
    <m/>
    <m/>
  </r>
  <r>
    <x v="0"/>
    <x v="0"/>
    <n v="1"/>
    <s v="PID 412205 -- OH NPA 513 overlay with new NPA 283"/>
    <s v="LOCAL FICHE"/>
    <m/>
    <x v="1"/>
    <s v="Cobol, DB2"/>
    <s v="MW Usage"/>
    <s v="Ruben Rodriguez "/>
    <s v="Muawiah Qaimari"/>
    <s v="Sanjay Lokhande"/>
    <x v="2"/>
    <x v="2"/>
    <s v="Feb-23"/>
    <x v="0"/>
    <n v="90"/>
    <m/>
    <m/>
    <m/>
    <m/>
    <m/>
    <m/>
    <m/>
    <m/>
    <m/>
    <m/>
    <m/>
    <m/>
    <m/>
    <m/>
    <n v="5"/>
    <n v="5"/>
    <n v="30"/>
    <n v="30"/>
    <m/>
    <m/>
    <m/>
    <m/>
    <m/>
    <m/>
    <m/>
    <m/>
    <m/>
    <m/>
    <m/>
    <m/>
    <m/>
    <m/>
    <m/>
    <m/>
  </r>
  <r>
    <x v="0"/>
    <x v="0"/>
    <n v="1"/>
    <s v="PID 328680a Vista(18205) / VDMS (31310) migration’ project"/>
    <s v="CAMPS"/>
    <m/>
    <x v="1"/>
    <s v="Cobol, IMS-DB"/>
    <s v="MW Usage"/>
    <s v="Ruben Rodriguez "/>
    <s v="Muawiah Qaimari"/>
    <s v="Sanjay Lokhande"/>
    <x v="2"/>
    <x v="5"/>
    <s v="Nov-22"/>
    <x v="0"/>
    <n v="90"/>
    <m/>
    <m/>
    <m/>
    <m/>
    <m/>
    <m/>
    <m/>
    <m/>
    <m/>
    <m/>
    <m/>
    <m/>
    <m/>
    <m/>
    <n v="20"/>
    <m/>
    <m/>
    <m/>
    <m/>
    <m/>
    <m/>
    <m/>
    <m/>
    <m/>
    <m/>
    <m/>
    <m/>
    <m/>
    <m/>
    <m/>
    <m/>
    <m/>
    <m/>
    <m/>
  </r>
  <r>
    <x v="1"/>
    <x v="6"/>
    <n v="1"/>
    <s v="User queries,  Interfacing application queries, Production issues, Compliance Activities (SPI Scan/Sticky bit etc.), MOTS update, System Documentation_x000a_Yearly Activity -- DR Exercise, "/>
    <s v="LSB"/>
    <m/>
    <x v="0"/>
    <s v="Power Builder, Sybase"/>
    <s v="MW Usage"/>
    <s v="Ruben Rodriguez "/>
    <s v="Muawiah Qaimari"/>
    <s v="Sanjay Lokhande"/>
    <x v="2"/>
    <x v="0"/>
    <s v="Ongoing"/>
    <x v="0"/>
    <m/>
    <m/>
    <m/>
    <m/>
    <m/>
    <m/>
    <m/>
    <m/>
    <m/>
    <m/>
    <m/>
    <n v="258"/>
    <n v="258"/>
    <n v="258"/>
    <n v="258"/>
    <n v="172"/>
    <n v="172"/>
    <n v="135"/>
    <n v="135"/>
    <n v="135"/>
    <n v="135"/>
    <n v="135"/>
    <n v="135"/>
    <n v="135"/>
    <n v="135"/>
    <m/>
    <m/>
    <m/>
    <m/>
    <m/>
    <m/>
    <m/>
    <m/>
    <m/>
    <m/>
  </r>
  <r>
    <x v="1"/>
    <x v="4"/>
    <n v="1"/>
    <s v="RD work for LSB Application (Monthly LSB data load RD0349 Validation for ACIS,AIRS,CARE,OLI,CMAS,CRIS BP, RD0636 to add or remove user from LSB, RD1055 to perform file scrubs on LBS databases, UNIX data and Mainframe files in the Midwest region, RD0749 Initiates parameter changes to script files, Powerbuilder objects, FTP text files and SQL queries used by the LEC Services Billing_x000a_(LSB) or Primary Carrier Reciprocal Compensating System (PCRCS) platforms. Also used to update FTP address information for_x000a_script or FTP files, RD0352 Update SWMAIL, Connect Direct/NDM, FTP, JCL, Parmlibs, Proc and control members for minor revisions due to parameter_x000a_modifications for space, volume, disposition, etc.; file name changes, scheduling changes and other changes that do not affect the_x000a_process."/>
    <s v="LSB"/>
    <m/>
    <x v="0"/>
    <s v="Power Builder, Sybase"/>
    <s v="MW Usage"/>
    <s v="Ruben Rodriguez "/>
    <s v="Muawiah Qaimari"/>
    <s v="Sanjay Lokhande"/>
    <x v="2"/>
    <x v="0"/>
    <s v="Ongoing"/>
    <x v="0"/>
    <m/>
    <m/>
    <m/>
    <m/>
    <m/>
    <m/>
    <m/>
    <m/>
    <m/>
    <m/>
    <m/>
    <n v="10"/>
    <n v="10"/>
    <n v="10"/>
    <n v="10"/>
    <n v="15"/>
    <n v="15"/>
    <n v="10"/>
    <n v="10"/>
    <n v="10"/>
    <n v="10"/>
    <n v="10"/>
    <n v="10"/>
    <n v="10"/>
    <n v="10"/>
    <m/>
    <m/>
    <m/>
    <m/>
    <m/>
    <m/>
    <m/>
    <m/>
    <m/>
    <m/>
  </r>
  <r>
    <x v="0"/>
    <x v="0"/>
    <n v="1"/>
    <s v="PID 328680a DCC RET 8716 - CX0458 - Vista-Mobility"/>
    <s v="LSB"/>
    <m/>
    <x v="0"/>
    <s v="Power Builder, Sybase"/>
    <s v="MW Usage"/>
    <s v="Ruben Rodriguez "/>
    <s v="Muawiah Qaimari"/>
    <s v="Sanjay Lokhande"/>
    <x v="2"/>
    <x v="5"/>
    <s v="Nov-22"/>
    <x v="0"/>
    <n v="50"/>
    <m/>
    <m/>
    <m/>
    <m/>
    <m/>
    <m/>
    <m/>
    <m/>
    <m/>
    <m/>
    <m/>
    <n v="20"/>
    <n v="30"/>
    <n v="30"/>
    <m/>
    <m/>
    <m/>
    <m/>
    <m/>
    <m/>
    <m/>
    <m/>
    <m/>
    <m/>
    <m/>
    <m/>
    <m/>
    <m/>
    <m/>
    <m/>
    <m/>
    <m/>
    <m/>
    <m/>
  </r>
  <r>
    <x v="0"/>
    <x v="0"/>
    <n v="1"/>
    <s v="PID 405212, DCC MOV 8711 ESP-CARE II"/>
    <s v="LSB"/>
    <m/>
    <x v="0"/>
    <s v="Power Builder, Sybase"/>
    <s v="MW Usage"/>
    <s v="Ruben Rodriguez "/>
    <s v="Muawiah Qaimari"/>
    <s v="Sanjay Lokhande"/>
    <x v="2"/>
    <x v="4"/>
    <s v="Jul-22"/>
    <x v="0"/>
    <n v="65"/>
    <m/>
    <m/>
    <m/>
    <m/>
    <m/>
    <m/>
    <m/>
    <m/>
    <m/>
    <m/>
    <n v="40"/>
    <m/>
    <m/>
    <m/>
    <m/>
    <m/>
    <m/>
    <m/>
    <m/>
    <m/>
    <m/>
    <m/>
    <m/>
    <m/>
    <m/>
    <m/>
    <m/>
    <m/>
    <m/>
    <m/>
    <m/>
    <m/>
    <m/>
    <m/>
  </r>
  <r>
    <x v="0"/>
    <x v="0"/>
    <n v="1"/>
    <s v="PID 413570 -- CA NPA 707 Overlay with new NPA 369 Project"/>
    <s v="Data Services"/>
    <m/>
    <x v="1"/>
    <s v="Cobol, DB2"/>
    <s v="West Usage"/>
    <s v="Ruben Rodriguez "/>
    <s v="Muawiah Qaimari"/>
    <s v="Sanjay Lokhande"/>
    <x v="2"/>
    <x v="12"/>
    <s v="Oct-22"/>
    <x v="0"/>
    <n v="80"/>
    <m/>
    <m/>
    <m/>
    <m/>
    <m/>
    <m/>
    <m/>
    <m/>
    <m/>
    <m/>
    <m/>
    <m/>
    <n v="30"/>
    <n v="30"/>
    <n v="20"/>
    <n v="40"/>
    <m/>
    <m/>
    <m/>
    <m/>
    <m/>
    <m/>
    <m/>
    <m/>
    <m/>
    <m/>
    <m/>
    <m/>
    <m/>
    <m/>
    <m/>
    <m/>
    <m/>
    <m/>
  </r>
  <r>
    <x v="0"/>
    <x v="0"/>
    <n v="1"/>
    <s v="PID 413570 -- CA NPA 707 Overlay with new NPA 369 Project"/>
    <s v="UP"/>
    <m/>
    <x v="1"/>
    <s v="Cobol, IMS-DB, Assembler"/>
    <s v="West Usage"/>
    <s v="Ruben Rodriguez "/>
    <s v="Muawiah Qaimari"/>
    <s v="Sanjay Lokhande"/>
    <x v="2"/>
    <x v="12"/>
    <s v="Oct-22"/>
    <x v="0"/>
    <n v="40"/>
    <m/>
    <m/>
    <m/>
    <m/>
    <m/>
    <m/>
    <m/>
    <m/>
    <m/>
    <m/>
    <m/>
    <m/>
    <n v="25"/>
    <n v="25"/>
    <m/>
    <m/>
    <m/>
    <m/>
    <m/>
    <m/>
    <m/>
    <m/>
    <m/>
    <m/>
    <m/>
    <m/>
    <m/>
    <m/>
    <m/>
    <m/>
    <m/>
    <m/>
    <m/>
    <m/>
  </r>
  <r>
    <x v="0"/>
    <x v="0"/>
    <n v="1"/>
    <s v="PID 404130a FENAP (MOTS 13478)  Server Migration - Impacts to Data Sources - SBC-W EMI"/>
    <s v="TPB-TPDE"/>
    <m/>
    <x v="1"/>
    <s v="Cobol, IMS-DB, Assembler"/>
    <s v="West Usage"/>
    <s v="Ruben Rodriguez "/>
    <s v="Muawiah Qaimari"/>
    <s v="Sanjay Lokhande"/>
    <x v="2"/>
    <x v="6"/>
    <s v="Sep-22"/>
    <x v="0"/>
    <n v="90"/>
    <m/>
    <m/>
    <m/>
    <m/>
    <m/>
    <m/>
    <m/>
    <m/>
    <m/>
    <m/>
    <m/>
    <m/>
    <m/>
    <m/>
    <m/>
    <m/>
    <m/>
    <m/>
    <m/>
    <m/>
    <m/>
    <m/>
    <m/>
    <m/>
    <m/>
    <m/>
    <m/>
    <m/>
    <m/>
    <m/>
    <m/>
    <m/>
    <m/>
    <m/>
  </r>
  <r>
    <x v="0"/>
    <x v="0"/>
    <n v="1"/>
    <s v="PID 404130a FENAP (MOTS 13478)  Server Migration - Impacts to Data Sources - SBC-W EMI"/>
    <s v="CAMPS"/>
    <m/>
    <x v="1"/>
    <s v="Cobol, IMS-DB"/>
    <s v="MW Usage"/>
    <s v="Ruben Rodriguez "/>
    <s v="Muawiah Qaimari"/>
    <s v="Sanjay Lokhande"/>
    <x v="2"/>
    <x v="6"/>
    <s v="Sep-22"/>
    <x v="0"/>
    <n v="90"/>
    <m/>
    <m/>
    <m/>
    <m/>
    <m/>
    <m/>
    <m/>
    <m/>
    <m/>
    <m/>
    <m/>
    <m/>
    <m/>
    <m/>
    <m/>
    <m/>
    <m/>
    <m/>
    <m/>
    <m/>
    <m/>
    <m/>
    <m/>
    <m/>
    <m/>
    <m/>
    <m/>
    <m/>
    <m/>
    <m/>
    <m/>
    <m/>
    <m/>
    <m/>
  </r>
  <r>
    <x v="0"/>
    <x v="0"/>
    <n v="1"/>
    <s v="PMT 501778, PID 403805 -- Treasury Workstation System Upgrade"/>
    <s v="CLYDE"/>
    <m/>
    <x v="1"/>
    <s v="Cobol, IMS-DB"/>
    <s v="MW Usage"/>
    <s v="Ruben Rodriguez "/>
    <s v="Muawiah Qaimari"/>
    <s v="Sanjay Lokhande"/>
    <x v="2"/>
    <x v="9"/>
    <s v="Aug-22"/>
    <x v="0"/>
    <n v="110"/>
    <m/>
    <m/>
    <m/>
    <m/>
    <m/>
    <m/>
    <m/>
    <m/>
    <m/>
    <m/>
    <m/>
    <n v="60"/>
    <m/>
    <m/>
    <m/>
    <m/>
    <m/>
    <m/>
    <m/>
    <m/>
    <m/>
    <m/>
    <n v="30"/>
    <m/>
    <m/>
    <m/>
    <m/>
    <m/>
    <m/>
    <m/>
    <m/>
    <m/>
    <m/>
    <m/>
  </r>
  <r>
    <x v="0"/>
    <x v="0"/>
    <n v="1"/>
    <s v="PMT 501214, PID 328680a DCC RET 8716 - CX0458 - Vista-Mobility"/>
    <s v="CAMPS"/>
    <m/>
    <x v="1"/>
    <s v="Cobol, IMS-DB"/>
    <s v="MW Usage"/>
    <s v="Ruben Rodriguez "/>
    <s v="Muawiah Qaimari"/>
    <s v="Sanjay Lokhande"/>
    <x v="2"/>
    <x v="5"/>
    <s v="Nov-22"/>
    <x v="0"/>
    <n v="80"/>
    <m/>
    <m/>
    <m/>
    <m/>
    <m/>
    <m/>
    <m/>
    <m/>
    <m/>
    <m/>
    <m/>
    <m/>
    <m/>
    <m/>
    <n v="10"/>
    <m/>
    <m/>
    <m/>
    <m/>
    <m/>
    <m/>
    <m/>
    <m/>
    <m/>
    <m/>
    <m/>
    <m/>
    <m/>
    <m/>
    <m/>
    <m/>
    <m/>
    <m/>
    <m/>
  </r>
  <r>
    <x v="0"/>
    <x v="0"/>
    <n v="1"/>
    <s v="PID OOM654 Large Business Collections Platform Modernization"/>
    <s v="LSB"/>
    <m/>
    <x v="0"/>
    <s v="Power Builder, Sybase"/>
    <s v="MW Usage"/>
    <s v="Ruben Rodriguez "/>
    <s v="Muawiah Qaimari"/>
    <s v="Sanjay Lokhande"/>
    <x v="2"/>
    <x v="8"/>
    <s v="TBD"/>
    <x v="1"/>
    <n v="414"/>
    <m/>
    <m/>
    <m/>
    <m/>
    <m/>
    <m/>
    <m/>
    <m/>
    <m/>
    <m/>
    <m/>
    <m/>
    <m/>
    <m/>
    <m/>
    <m/>
    <m/>
    <m/>
    <m/>
    <m/>
    <m/>
    <m/>
    <m/>
    <m/>
    <m/>
    <m/>
    <m/>
    <m/>
    <m/>
    <m/>
    <m/>
    <m/>
    <m/>
    <m/>
  </r>
  <r>
    <x v="1"/>
    <x v="2"/>
    <m/>
    <s v="TL-Mgnmt’- Sanjay"/>
    <s v="GRP-West Usage"/>
    <m/>
    <x v="1"/>
    <s v="Cobol, DB2"/>
    <s v="West Usage"/>
    <s v="Ruben Rodriguez "/>
    <s v="Muawiah Qaimari"/>
    <s v="Sanjay Lokhande"/>
    <x v="2"/>
    <x v="0"/>
    <s v="Ongoing"/>
    <x v="0"/>
    <m/>
    <m/>
    <m/>
    <m/>
    <m/>
    <m/>
    <m/>
    <m/>
    <m/>
    <m/>
    <m/>
    <n v="86"/>
    <n v="86"/>
    <n v="86"/>
    <n v="86"/>
    <n v="86"/>
    <n v="86"/>
    <n v="86"/>
    <n v="86"/>
    <n v="86"/>
    <n v="86"/>
    <n v="86"/>
    <n v="86"/>
    <n v="86"/>
    <n v="86"/>
    <n v="86"/>
    <n v="86"/>
    <n v="86"/>
    <n v="86"/>
    <n v="86"/>
    <n v="86"/>
    <n v="86"/>
    <n v="86"/>
    <n v="86"/>
    <n v="86"/>
  </r>
  <r>
    <x v="1"/>
    <x v="4"/>
    <n v="3"/>
    <s v="RD work for Midwest Usage suite if applications (RD0336 TPM Activity, RD0050/RD0053/RD0054/RD0056/RD0201/RD0182/RD0189/RD0212 – Rate Change RD0029 – to add/Change a Reseller, Unbundler or Unbundler V to the billing system RD0067 -- to establish a new or disconnect an existing LEC/CLEC/Cellular/Service provider queries outbound job and/or change file options. It can also be used to add a new IB confirmation Report or correct an Existing Report. RD0087 -- to change a LEC, CLEC or cellular customer's data media type from 9-Track to cartridge, High Speed Dial in (FTP) or Connect:Direct. It can also change cartridge to High Speed Dial In (HSD or FTP) or Connect:Direct._x000a_RD0335 -- The B&amp;C agreement with the carrier has been terminated. Discontinue tracking Adjustments, Unbillables and Uncollectibles, as well as preparing monthly PARS for the carrier. _x000a_RD0352 -- Update SWMAIL, Connect Direct/NDM, FTP, JCL, Parmlibs, Proc and control members for minor revisions due to parameter modifications for space, volume, disposition, etc.; file name changes, scheduling changes and other changes that do not affect the process. _x000a_RD0927 -- used to add, change or delete 88-level values, value clauses or minor programming code updates._x000a_)"/>
    <s v="GRP-MW Usage"/>
    <m/>
    <x v="1"/>
    <s v="Cobol"/>
    <s v="MW Usage"/>
    <s v="Ruben Rodriguez "/>
    <s v="Muawiah Qaimari"/>
    <s v="Sanjay Lokhande"/>
    <x v="2"/>
    <x v="0"/>
    <s v="Ongoing"/>
    <x v="0"/>
    <m/>
    <m/>
    <m/>
    <m/>
    <m/>
    <m/>
    <m/>
    <m/>
    <m/>
    <m/>
    <m/>
    <n v="22"/>
    <n v="22"/>
    <n v="22"/>
    <n v="22"/>
    <n v="85"/>
    <n v="50"/>
    <n v="95"/>
    <n v="95"/>
    <n v="95"/>
    <n v="95"/>
    <n v="95"/>
    <n v="95"/>
    <n v="95"/>
    <n v="95"/>
    <n v="95"/>
    <n v="95"/>
    <n v="95"/>
    <n v="95"/>
    <n v="95"/>
    <n v="95"/>
    <n v="95"/>
    <n v="95"/>
    <n v="95"/>
    <n v="95"/>
  </r>
  <r>
    <x v="1"/>
    <x v="1"/>
    <m/>
    <s v="SMB 1977043  - LIMBIS migration"/>
    <s v="ASCOT"/>
    <m/>
    <x v="0"/>
    <s v="C++/VC++"/>
    <s v="MR-APPS-PT"/>
    <s v="James Koernig"/>
    <s v="Christine Moretti"/>
    <s v="Poonam Trimukhe"/>
    <x v="2"/>
    <x v="5"/>
    <s v="Nov-22"/>
    <x v="0"/>
    <n v="70"/>
    <m/>
    <m/>
    <m/>
    <m/>
    <m/>
    <m/>
    <m/>
    <m/>
    <m/>
    <m/>
    <m/>
    <m/>
    <m/>
    <n v="50"/>
    <n v="20"/>
    <m/>
    <m/>
    <m/>
    <m/>
    <m/>
    <m/>
    <m/>
    <m/>
    <m/>
    <m/>
    <m/>
    <m/>
    <m/>
    <m/>
    <m/>
    <m/>
    <m/>
    <m/>
    <m/>
  </r>
  <r>
    <x v="1"/>
    <x v="1"/>
    <m/>
    <s v="SMB 1978737 CAPM-ADJ - MS Edge"/>
    <s v="CAPM ADJ"/>
    <m/>
    <x v="0"/>
    <s v=".NET"/>
    <s v="MR-APPS-PT"/>
    <s v="James Koernig"/>
    <s v="Christine Moretti"/>
    <s v="Poonam Trimukhe"/>
    <x v="2"/>
    <x v="9"/>
    <s v="Aug-22"/>
    <x v="0"/>
    <n v="50"/>
    <m/>
    <m/>
    <m/>
    <m/>
    <m/>
    <m/>
    <m/>
    <m/>
    <m/>
    <m/>
    <m/>
    <m/>
    <m/>
    <m/>
    <m/>
    <m/>
    <m/>
    <m/>
    <m/>
    <m/>
    <m/>
    <m/>
    <m/>
    <m/>
    <m/>
    <m/>
    <m/>
    <m/>
    <m/>
    <m/>
    <m/>
    <m/>
    <m/>
    <m/>
  </r>
  <r>
    <x v="1"/>
    <x v="3"/>
    <m/>
    <s v="MWR 1985164 ELVIS - Customer Update Automation"/>
    <s v="ELVIS"/>
    <m/>
    <x v="0"/>
    <s v=".NET"/>
    <s v="MR-APPS-PT"/>
    <s v="James Koernig"/>
    <s v="Christine Moretti"/>
    <s v="Poonam Trimukhe"/>
    <x v="2"/>
    <x v="1"/>
    <s v="Dec-22"/>
    <x v="0"/>
    <n v="75"/>
    <m/>
    <m/>
    <m/>
    <m/>
    <m/>
    <m/>
    <m/>
    <m/>
    <m/>
    <m/>
    <m/>
    <m/>
    <m/>
    <m/>
    <n v="50"/>
    <n v="25"/>
    <m/>
    <m/>
    <m/>
    <m/>
    <m/>
    <m/>
    <m/>
    <m/>
    <m/>
    <m/>
    <m/>
    <m/>
    <m/>
    <m/>
    <m/>
    <m/>
    <m/>
    <m/>
  </r>
  <r>
    <x v="1"/>
    <x v="3"/>
    <m/>
    <s v="MWR 1985078 PEAT - User Administration"/>
    <s v="PEAT"/>
    <m/>
    <x v="0"/>
    <s v="Java, REACT"/>
    <s v="MR-APPS-PT"/>
    <s v="James Koernig"/>
    <s v="Christine Moretti"/>
    <s v="Poonam Trimukhe"/>
    <x v="2"/>
    <x v="1"/>
    <s v="Dec-22"/>
    <x v="0"/>
    <n v="100"/>
    <m/>
    <m/>
    <m/>
    <m/>
    <m/>
    <m/>
    <m/>
    <m/>
    <m/>
    <m/>
    <m/>
    <m/>
    <m/>
    <m/>
    <n v="50"/>
    <n v="50"/>
    <m/>
    <m/>
    <m/>
    <m/>
    <m/>
    <m/>
    <m/>
    <m/>
    <m/>
    <m/>
    <m/>
    <m/>
    <m/>
    <m/>
    <m/>
    <m/>
    <m/>
    <m/>
  </r>
  <r>
    <x v="0"/>
    <x v="0"/>
    <m/>
    <s v="CAPM-ADJ - BSS Evolution Payments SAFe Agile Supplier E PID328330se_x000a_"/>
    <s v="CAPM ADJ"/>
    <m/>
    <x v="0"/>
    <s v=".NET"/>
    <s v="MR-APPS-PT"/>
    <s v="James Koernig"/>
    <s v="Christine Moretti"/>
    <s v="Poonam Trimukhe"/>
    <x v="2"/>
    <x v="6"/>
    <s v="Sep-22"/>
    <x v="0"/>
    <n v="40"/>
    <m/>
    <m/>
    <m/>
    <m/>
    <m/>
    <m/>
    <m/>
    <m/>
    <m/>
    <m/>
    <n v="10"/>
    <n v="10"/>
    <n v="10"/>
    <m/>
    <m/>
    <m/>
    <m/>
    <m/>
    <m/>
    <m/>
    <m/>
    <m/>
    <m/>
    <m/>
    <m/>
    <m/>
    <m/>
    <m/>
    <m/>
    <m/>
    <m/>
    <m/>
    <m/>
    <m/>
  </r>
  <r>
    <x v="0"/>
    <x v="0"/>
    <m/>
    <s v="501335 / 403840: Phase 2 Legacy Order Blocking"/>
    <s v="ASCOT"/>
    <s v="Completed "/>
    <x v="0"/>
    <s v="C++/VC++"/>
    <s v="MR-APPS-PT"/>
    <s v="James Koernig"/>
    <s v="Christine Moretti"/>
    <s v="Poonam Trimukhe"/>
    <x v="2"/>
    <x v="18"/>
    <s v="Mar-23"/>
    <x v="0"/>
    <n v="550"/>
    <m/>
    <m/>
    <m/>
    <m/>
    <m/>
    <m/>
    <m/>
    <m/>
    <m/>
    <m/>
    <m/>
    <m/>
    <m/>
    <n v="135"/>
    <n v="90"/>
    <n v="110"/>
    <n v="110"/>
    <n v="140"/>
    <n v="100"/>
    <m/>
    <m/>
    <m/>
    <m/>
    <m/>
    <m/>
    <m/>
    <m/>
    <m/>
    <m/>
    <m/>
    <m/>
    <m/>
    <m/>
    <m/>
  </r>
  <r>
    <x v="0"/>
    <x v="0"/>
    <m/>
    <s v="501335 / 403840: Phase 2 Legacy Order Blocking"/>
    <s v="CCS-Tuxedo"/>
    <s v="Completed "/>
    <x v="0"/>
    <s v="Java"/>
    <s v="MR-APPS-PT"/>
    <s v="James Koernig"/>
    <s v="Christine Moretti"/>
    <s v="Poonam Trimukhe"/>
    <x v="2"/>
    <x v="18"/>
    <s v="Mar-23"/>
    <x v="0"/>
    <n v="50"/>
    <m/>
    <m/>
    <m/>
    <m/>
    <m/>
    <m/>
    <m/>
    <m/>
    <m/>
    <m/>
    <m/>
    <m/>
    <m/>
    <m/>
    <m/>
    <m/>
    <n v="10"/>
    <n v="20"/>
    <n v="20"/>
    <m/>
    <m/>
    <m/>
    <m/>
    <m/>
    <m/>
    <m/>
    <m/>
    <m/>
    <m/>
    <m/>
    <m/>
    <m/>
    <m/>
    <m/>
  </r>
  <r>
    <x v="0"/>
    <x v="0"/>
    <m/>
    <s v="505052, 411071, IL NPA 309 overlay with NPA 861 NPA Relief"/>
    <s v="ASCOT"/>
    <m/>
    <x v="0"/>
    <s v="C++/VC++"/>
    <s v="MR-APPS-PT"/>
    <s v="James Koernig"/>
    <s v="Christine Moretti"/>
    <s v="Poonam Trimukhe"/>
    <x v="2"/>
    <x v="5"/>
    <s v="Nov-22"/>
    <x v="0"/>
    <n v="250"/>
    <m/>
    <m/>
    <m/>
    <m/>
    <m/>
    <m/>
    <m/>
    <m/>
    <m/>
    <m/>
    <m/>
    <m/>
    <n v="100"/>
    <n v="100"/>
    <n v="50"/>
    <m/>
    <m/>
    <m/>
    <m/>
    <m/>
    <m/>
    <m/>
    <m/>
    <m/>
    <m/>
    <m/>
    <m/>
    <m/>
    <m/>
    <m/>
    <m/>
    <m/>
    <m/>
    <m/>
  </r>
  <r>
    <x v="0"/>
    <x v="0"/>
    <m/>
    <s v="505304, 410435, DCC MOV 8711 ASON ROS TCS"/>
    <s v="ASCOT"/>
    <m/>
    <x v="0"/>
    <s v="C++/VC++"/>
    <s v="MR-APPS-PT"/>
    <s v="James Koernig"/>
    <s v="Christine Moretti"/>
    <s v="Poonam Trimukhe"/>
    <x v="2"/>
    <x v="11"/>
    <s v="Sep-23"/>
    <x v="1"/>
    <n v="350"/>
    <m/>
    <m/>
    <m/>
    <m/>
    <m/>
    <m/>
    <m/>
    <m/>
    <m/>
    <m/>
    <m/>
    <m/>
    <m/>
    <m/>
    <m/>
    <m/>
    <m/>
    <m/>
    <m/>
    <m/>
    <m/>
    <m/>
    <m/>
    <m/>
    <m/>
    <m/>
    <m/>
    <m/>
    <m/>
    <m/>
    <m/>
    <m/>
    <m/>
    <m/>
  </r>
  <r>
    <x v="0"/>
    <x v="0"/>
    <m/>
    <s v="505304, 410435, DCC MOV 8711 ASON ROS TCS"/>
    <s v="CCS-CAS"/>
    <m/>
    <x v="0"/>
    <s v="C++/VC++"/>
    <s v="MR-APPS-PT"/>
    <s v="James Koernig"/>
    <s v="Christine Moretti"/>
    <s v="Poonam Trimukhe"/>
    <x v="2"/>
    <x v="11"/>
    <s v="Sep-23"/>
    <x v="1"/>
    <n v="200"/>
    <m/>
    <m/>
    <m/>
    <m/>
    <m/>
    <m/>
    <m/>
    <m/>
    <m/>
    <m/>
    <m/>
    <m/>
    <m/>
    <m/>
    <m/>
    <m/>
    <m/>
    <m/>
    <m/>
    <m/>
    <m/>
    <m/>
    <m/>
    <m/>
    <m/>
    <m/>
    <m/>
    <m/>
    <m/>
    <m/>
    <m/>
    <m/>
    <m/>
    <m/>
  </r>
  <r>
    <x v="1"/>
    <x v="4"/>
    <m/>
    <s v="PEAT Monthly RDs (RD No)(Remove)"/>
    <s v="PEAT"/>
    <m/>
    <x v="0"/>
    <s v="Java, REACT"/>
    <s v="MR-APPS-PT"/>
    <s v="James Koernig"/>
    <s v="Christine Moretti"/>
    <s v="Poonam Trimukhe"/>
    <x v="2"/>
    <x v="0"/>
    <s v="Ongoing"/>
    <x v="0"/>
    <m/>
    <m/>
    <m/>
    <m/>
    <m/>
    <m/>
    <m/>
    <m/>
    <m/>
    <m/>
    <m/>
    <n v="70"/>
    <n v="70"/>
    <n v="70"/>
    <n v="70"/>
    <n v="70"/>
    <n v="70"/>
    <n v="70"/>
    <n v="70"/>
    <n v="70"/>
    <n v="0"/>
    <n v="0"/>
    <n v="0"/>
    <n v="0"/>
    <n v="0"/>
    <n v="0"/>
    <m/>
    <m/>
    <m/>
    <m/>
    <m/>
    <m/>
    <m/>
    <m/>
    <m/>
  </r>
  <r>
    <x v="1"/>
    <x v="4"/>
    <m/>
    <s v="ELVIS Monthly RDs (RD No)( 2 activities - PO/ EPF)"/>
    <s v="ELVIS"/>
    <m/>
    <x v="0"/>
    <s v=".NET"/>
    <s v="MR-APPS-PT"/>
    <s v="James Koernig"/>
    <s v="Christine Moretti"/>
    <s v="Poonam Trimukhe"/>
    <x v="2"/>
    <x v="0"/>
    <s v="Ongoing"/>
    <x v="0"/>
    <m/>
    <m/>
    <m/>
    <m/>
    <m/>
    <m/>
    <m/>
    <m/>
    <m/>
    <m/>
    <m/>
    <n v="70"/>
    <n v="70"/>
    <n v="70"/>
    <n v="70"/>
    <n v="70"/>
    <n v="70"/>
    <n v="70"/>
    <n v="70"/>
    <n v="70"/>
    <n v="18"/>
    <n v="18"/>
    <n v="18"/>
    <n v="18"/>
    <n v="18"/>
    <n v="18"/>
    <m/>
    <m/>
    <m/>
    <m/>
    <m/>
    <m/>
    <m/>
    <m/>
    <m/>
  </r>
  <r>
    <x v="1"/>
    <x v="3"/>
    <m/>
    <s v="MWR 1990217 - PEAT - WIN11 Certification"/>
    <s v="PEAT"/>
    <m/>
    <x v="0"/>
    <s v="Java, REACT"/>
    <s v="MR-APPS-PT"/>
    <s v="James Koernig"/>
    <s v="Christine Moretti"/>
    <s v="Poonam Trimukhe"/>
    <x v="2"/>
    <x v="9"/>
    <s v="Aug-22"/>
    <x v="0"/>
    <n v="30"/>
    <m/>
    <n v="20"/>
    <m/>
    <m/>
    <m/>
    <m/>
    <m/>
    <m/>
    <m/>
    <m/>
    <m/>
    <n v="30"/>
    <m/>
    <m/>
    <m/>
    <m/>
    <m/>
    <m/>
    <m/>
    <m/>
    <m/>
    <m/>
    <m/>
    <m/>
    <m/>
    <m/>
    <m/>
    <m/>
    <m/>
    <m/>
    <m/>
    <m/>
    <m/>
    <m/>
  </r>
  <r>
    <x v="1"/>
    <x v="3"/>
    <m/>
    <s v="MWR 1990216 - ELVIS - WIN11 Certification"/>
    <s v="ELVIS"/>
    <m/>
    <x v="0"/>
    <s v=".NET"/>
    <s v="MR-APPS-PT"/>
    <s v="James Koernig"/>
    <s v="Christine Moretti"/>
    <s v="Poonam Trimukhe"/>
    <x v="2"/>
    <x v="9"/>
    <s v="Aug-22"/>
    <x v="0"/>
    <n v="30"/>
    <m/>
    <n v="20"/>
    <m/>
    <m/>
    <m/>
    <m/>
    <m/>
    <m/>
    <m/>
    <m/>
    <m/>
    <n v="30"/>
    <m/>
    <m/>
    <m/>
    <m/>
    <m/>
    <m/>
    <m/>
    <m/>
    <m/>
    <m/>
    <m/>
    <m/>
    <m/>
    <m/>
    <m/>
    <m/>
    <m/>
    <m/>
    <m/>
    <m/>
    <m/>
    <m/>
  </r>
  <r>
    <x v="1"/>
    <x v="3"/>
    <m/>
    <s v="MWR 1985164 - ELVIS - Customer Update Automation"/>
    <s v="ELVIS"/>
    <m/>
    <x v="0"/>
    <s v=".NET"/>
    <s v="MR-APPS-PT"/>
    <s v="James Koernig"/>
    <s v="Christine Moretti"/>
    <s v="Poonam Trimukhe"/>
    <x v="2"/>
    <x v="1"/>
    <s v="Dec-22"/>
    <x v="0"/>
    <n v="100"/>
    <m/>
    <m/>
    <m/>
    <m/>
    <m/>
    <m/>
    <m/>
    <m/>
    <m/>
    <m/>
    <m/>
    <m/>
    <n v="25"/>
    <n v="25"/>
    <n v="25"/>
    <n v="25"/>
    <m/>
    <m/>
    <m/>
    <m/>
    <m/>
    <m/>
    <m/>
    <m/>
    <m/>
    <m/>
    <m/>
    <m/>
    <m/>
    <m/>
    <m/>
    <m/>
    <m/>
    <m/>
  </r>
  <r>
    <x v="1"/>
    <x v="3"/>
    <m/>
    <s v="MWR 1985078 - PEAT - User Administration"/>
    <s v="PEAT"/>
    <m/>
    <x v="0"/>
    <s v="Java, REACT"/>
    <s v="MR-APPS-PT"/>
    <s v="James Koernig"/>
    <s v="Christine Moretti"/>
    <s v="Poonam Trimukhe"/>
    <x v="2"/>
    <x v="1"/>
    <s v="Dec-22"/>
    <x v="0"/>
    <n v="100"/>
    <m/>
    <m/>
    <m/>
    <m/>
    <m/>
    <m/>
    <m/>
    <m/>
    <m/>
    <m/>
    <m/>
    <m/>
    <n v="25"/>
    <n v="25"/>
    <n v="25"/>
    <n v="25"/>
    <m/>
    <m/>
    <m/>
    <m/>
    <m/>
    <m/>
    <m/>
    <m/>
    <m/>
    <m/>
    <m/>
    <m/>
    <m/>
    <m/>
    <m/>
    <m/>
    <m/>
    <m/>
  </r>
  <r>
    <x v="1"/>
    <x v="1"/>
    <m/>
    <s v="SMB 1978737 - CAPM-ADJ - MS Edge"/>
    <s v="CAPM ADJ"/>
    <m/>
    <x v="0"/>
    <s v=".NET"/>
    <s v="MR-APPS-PT"/>
    <s v="James Koernig"/>
    <s v="Christine Moretti"/>
    <s v="Poonam Trimukhe"/>
    <x v="2"/>
    <x v="9"/>
    <s v="Aug-22"/>
    <x v="0"/>
    <n v="50"/>
    <m/>
    <m/>
    <m/>
    <m/>
    <m/>
    <m/>
    <m/>
    <m/>
    <m/>
    <m/>
    <m/>
    <n v="50"/>
    <m/>
    <m/>
    <m/>
    <m/>
    <m/>
    <m/>
    <m/>
    <m/>
    <m/>
    <m/>
    <m/>
    <m/>
    <m/>
    <m/>
    <m/>
    <m/>
    <m/>
    <m/>
    <m/>
    <m/>
    <m/>
    <m/>
  </r>
  <r>
    <x v="1"/>
    <x v="1"/>
    <m/>
    <s v="SMB 1994039 - Facepage - WIN11 Certification"/>
    <s v="Facepage"/>
    <m/>
    <x v="0"/>
    <s v=".NET"/>
    <s v="MR-APPS-PT"/>
    <s v="James Koernig"/>
    <s v="Christine Moretti"/>
    <s v="Poonam Trimukhe"/>
    <x v="2"/>
    <x v="9"/>
    <s v="Aug-22"/>
    <x v="0"/>
    <n v="20"/>
    <m/>
    <m/>
    <m/>
    <m/>
    <m/>
    <m/>
    <m/>
    <m/>
    <m/>
    <m/>
    <m/>
    <n v="20"/>
    <m/>
    <m/>
    <m/>
    <m/>
    <m/>
    <m/>
    <m/>
    <m/>
    <m/>
    <m/>
    <m/>
    <m/>
    <m/>
    <m/>
    <m/>
    <m/>
    <m/>
    <m/>
    <m/>
    <m/>
    <m/>
    <m/>
  </r>
  <r>
    <x v="1"/>
    <x v="1"/>
    <m/>
    <s v="SMB 1994040 - FACTS - WIN11 Certification"/>
    <s v="FACTS"/>
    <m/>
    <x v="0"/>
    <s v=".NET"/>
    <s v="MR-APPS-PT"/>
    <s v="James Koernig"/>
    <s v="Christine Moretti"/>
    <s v="Poonam Trimukhe"/>
    <x v="2"/>
    <x v="9"/>
    <s v="Aug-22"/>
    <x v="0"/>
    <n v="20"/>
    <m/>
    <m/>
    <m/>
    <m/>
    <m/>
    <m/>
    <m/>
    <m/>
    <m/>
    <m/>
    <m/>
    <n v="20"/>
    <m/>
    <m/>
    <m/>
    <m/>
    <m/>
    <m/>
    <m/>
    <m/>
    <m/>
    <m/>
    <m/>
    <m/>
    <m/>
    <m/>
    <m/>
    <m/>
    <m/>
    <m/>
    <m/>
    <m/>
    <m/>
    <m/>
  </r>
  <r>
    <x v="1"/>
    <x v="1"/>
    <m/>
    <s v="SMB 1994041 - FRBE - WIN11 Certification"/>
    <s v="FRBE"/>
    <m/>
    <x v="0"/>
    <s v=".NET"/>
    <s v="MR-APPS-PT"/>
    <s v="James Koernig"/>
    <s v="Christine Moretti"/>
    <s v="Poonam Trimukhe"/>
    <x v="2"/>
    <x v="9"/>
    <s v="Aug-22"/>
    <x v="0"/>
    <n v="20"/>
    <m/>
    <m/>
    <m/>
    <m/>
    <m/>
    <m/>
    <m/>
    <m/>
    <m/>
    <m/>
    <m/>
    <n v="20"/>
    <m/>
    <m/>
    <m/>
    <m/>
    <m/>
    <m/>
    <m/>
    <m/>
    <m/>
    <m/>
    <n v="30"/>
    <m/>
    <m/>
    <m/>
    <m/>
    <m/>
    <m/>
    <m/>
    <m/>
    <m/>
    <m/>
    <m/>
  </r>
  <r>
    <x v="1"/>
    <x v="1"/>
    <m/>
    <s v="SMB 1994125 - ICeBeRG - WIN11 Certification"/>
    <s v="Iceberg"/>
    <m/>
    <x v="0"/>
    <s v=".NET"/>
    <s v="MR-APPS-PT"/>
    <s v="Greg Painter"/>
    <s v="Muawiah Qaimari"/>
    <s v="Poonam Trimukhe"/>
    <x v="2"/>
    <x v="9"/>
    <s v="Aug-22"/>
    <x v="0"/>
    <n v="20"/>
    <m/>
    <m/>
    <m/>
    <m/>
    <m/>
    <m/>
    <m/>
    <m/>
    <m/>
    <m/>
    <m/>
    <n v="20"/>
    <m/>
    <m/>
    <m/>
    <m/>
    <m/>
    <m/>
    <m/>
    <m/>
    <m/>
    <m/>
    <n v="100"/>
    <m/>
    <m/>
    <m/>
    <m/>
    <m/>
    <m/>
    <m/>
    <m/>
    <m/>
    <m/>
    <m/>
  </r>
  <r>
    <x v="1"/>
    <x v="1"/>
    <m/>
    <s v="SMB 1994060 - iOMW - WIN11 Certification"/>
    <s v="iOMW"/>
    <m/>
    <x v="0"/>
    <s v="Java, Websphere"/>
    <s v="MR-APPS-PT"/>
    <s v="James Koernig"/>
    <s v="Christine Moretti"/>
    <s v="Poonam Trimukhe"/>
    <x v="2"/>
    <x v="9"/>
    <s v="Aug-22"/>
    <x v="0"/>
    <n v="27"/>
    <m/>
    <m/>
    <m/>
    <m/>
    <m/>
    <m/>
    <m/>
    <m/>
    <m/>
    <m/>
    <m/>
    <n v="27"/>
    <m/>
    <m/>
    <m/>
    <m/>
    <m/>
    <m/>
    <m/>
    <m/>
    <m/>
    <m/>
    <m/>
    <m/>
    <m/>
    <m/>
    <m/>
    <m/>
    <m/>
    <m/>
    <m/>
    <m/>
    <m/>
    <m/>
  </r>
  <r>
    <x v="1"/>
    <x v="1"/>
    <m/>
    <s v="BAMS - WIN11 Certification"/>
    <s v="BAMS"/>
    <m/>
    <x v="0"/>
    <s v="PERL"/>
    <s v="MR-APPS-PT"/>
    <s v="James Koernig"/>
    <s v="Christine Moretti"/>
    <s v="Poonam Trimukhe"/>
    <x v="2"/>
    <x v="9"/>
    <s v="Aug-22"/>
    <x v="0"/>
    <n v="20"/>
    <m/>
    <m/>
    <m/>
    <m/>
    <m/>
    <m/>
    <m/>
    <m/>
    <m/>
    <m/>
    <m/>
    <n v="20"/>
    <m/>
    <m/>
    <m/>
    <m/>
    <m/>
    <m/>
    <m/>
    <m/>
    <m/>
    <m/>
    <n v="10"/>
    <m/>
    <m/>
    <m/>
    <m/>
    <m/>
    <m/>
    <m/>
    <m/>
    <m/>
    <m/>
    <m/>
  </r>
  <r>
    <x v="1"/>
    <x v="1"/>
    <m/>
    <s v="ASCOT - WIN11 Certification"/>
    <s v="ASCOT"/>
    <m/>
    <x v="0"/>
    <s v="C++/VC++"/>
    <s v="MR-APPS-PT"/>
    <s v="James Koernig"/>
    <s v="Christine Moretti"/>
    <s v="Poonam Trimukhe"/>
    <x v="2"/>
    <x v="9"/>
    <s v="Aug-22"/>
    <x v="0"/>
    <n v="20"/>
    <m/>
    <m/>
    <m/>
    <m/>
    <m/>
    <m/>
    <m/>
    <m/>
    <m/>
    <m/>
    <m/>
    <n v="20"/>
    <m/>
    <m/>
    <m/>
    <m/>
    <m/>
    <m/>
    <m/>
    <m/>
    <m/>
    <m/>
    <n v="20"/>
    <m/>
    <m/>
    <m/>
    <m/>
    <m/>
    <m/>
    <m/>
    <m/>
    <m/>
    <m/>
    <m/>
  </r>
  <r>
    <x v="1"/>
    <x v="1"/>
    <m/>
    <s v="POSSE - WIN11 Certification"/>
    <s v="POSSE"/>
    <m/>
    <x v="0"/>
    <s v="PHP, Shell Scripting"/>
    <s v="MR-APPS-PT"/>
    <s v="James Radtke"/>
    <s v="Christine Moretti"/>
    <s v="Poonam Trimukhe"/>
    <x v="2"/>
    <x v="9"/>
    <s v="Aug-22"/>
    <x v="0"/>
    <n v="20"/>
    <m/>
    <m/>
    <m/>
    <m/>
    <m/>
    <m/>
    <m/>
    <m/>
    <m/>
    <m/>
    <m/>
    <n v="20"/>
    <m/>
    <m/>
    <m/>
    <m/>
    <m/>
    <m/>
    <m/>
    <m/>
    <m/>
    <m/>
    <n v="30"/>
    <m/>
    <m/>
    <m/>
    <m/>
    <m/>
    <m/>
    <m/>
    <m/>
    <m/>
    <m/>
    <m/>
  </r>
  <r>
    <x v="1"/>
    <x v="1"/>
    <m/>
    <s v="POSSE - PHP migration"/>
    <s v="POSSE"/>
    <s v="Completed "/>
    <x v="0"/>
    <s v="PHP, Shell Scripting"/>
    <s v="MR-APPS-PT"/>
    <s v="James Radtke"/>
    <s v="Christine Moretti"/>
    <s v="Poonam Trimukhe"/>
    <x v="2"/>
    <x v="20"/>
    <s v="Apr-23"/>
    <x v="0"/>
    <n v="120"/>
    <m/>
    <m/>
    <m/>
    <m/>
    <m/>
    <m/>
    <m/>
    <m/>
    <m/>
    <m/>
    <m/>
    <m/>
    <m/>
    <m/>
    <m/>
    <m/>
    <n v="20"/>
    <n v="20"/>
    <n v="20"/>
    <n v="60"/>
    <m/>
    <m/>
    <m/>
    <m/>
    <m/>
    <m/>
    <m/>
    <m/>
    <m/>
    <m/>
    <m/>
    <m/>
    <m/>
    <m/>
  </r>
  <r>
    <x v="0"/>
    <x v="0"/>
    <m/>
    <s v="ASCOT - 506836, 412205, OH NPA 513 overlay with new NPA 283. release 23.06"/>
    <s v="ASCOT"/>
    <s v="Completed "/>
    <x v="0"/>
    <s v="C++/VC++"/>
    <s v="MR-APPS-PT"/>
    <s v="James Koernig"/>
    <s v="Christine Moretti"/>
    <s v="Poonam Trimukhe"/>
    <x v="2"/>
    <x v="19"/>
    <s v="Jun-23"/>
    <x v="0"/>
    <n v="250"/>
    <m/>
    <m/>
    <m/>
    <m/>
    <m/>
    <m/>
    <m/>
    <m/>
    <m/>
    <m/>
    <m/>
    <m/>
    <m/>
    <m/>
    <m/>
    <m/>
    <n v="50"/>
    <n v="25"/>
    <n v="25"/>
    <n v="25"/>
    <n v="25"/>
    <n v="100"/>
    <m/>
    <m/>
    <m/>
    <m/>
    <m/>
    <m/>
    <m/>
    <m/>
    <m/>
    <m/>
    <m/>
    <m/>
  </r>
  <r>
    <x v="0"/>
    <x v="0"/>
    <m/>
    <s v="ASCOT - 506942, 413159 ,OOM, IL NPA 618 overlay with NPA 730 for NPA Relief. Release 23.04"/>
    <s v="ASCOT"/>
    <s v="Completed "/>
    <x v="0"/>
    <s v="C++/VC++"/>
    <s v="MR-APPS-PT"/>
    <s v="James Koernig"/>
    <s v="Christine Moretti"/>
    <s v="Poonam Trimukhe"/>
    <x v="2"/>
    <x v="19"/>
    <s v="Jun-23"/>
    <x v="0"/>
    <n v="250"/>
    <m/>
    <m/>
    <m/>
    <m/>
    <m/>
    <m/>
    <m/>
    <m/>
    <m/>
    <m/>
    <m/>
    <m/>
    <m/>
    <m/>
    <m/>
    <m/>
    <n v="50"/>
    <n v="25"/>
    <n v="25"/>
    <n v="25"/>
    <n v="25"/>
    <n v="100"/>
    <m/>
    <m/>
    <m/>
    <m/>
    <m/>
    <m/>
    <m/>
    <m/>
    <m/>
    <m/>
    <m/>
    <m/>
  </r>
  <r>
    <x v="0"/>
    <x v="0"/>
    <m/>
    <s v="ABPS SVN to Code Cloud migration"/>
    <s v="ABPS"/>
    <m/>
    <x v="0"/>
    <s v="Proc C, React JS"/>
    <s v="MDRG-RR"/>
    <s v="James Koernig"/>
    <s v="Christine Moretti"/>
    <s v="Narmada Nelluri"/>
    <x v="4"/>
    <x v="11"/>
    <m/>
    <x v="0"/>
    <n v="75"/>
    <m/>
    <m/>
    <m/>
    <m/>
    <m/>
    <m/>
    <m/>
    <m/>
    <m/>
    <m/>
    <m/>
    <m/>
    <m/>
    <m/>
    <m/>
    <m/>
    <m/>
    <m/>
    <m/>
    <m/>
    <m/>
    <m/>
    <n v="30"/>
    <n v="30"/>
    <n v="15"/>
    <m/>
    <m/>
    <m/>
    <m/>
    <m/>
    <m/>
    <m/>
    <m/>
    <m/>
  </r>
  <r>
    <x v="0"/>
    <x v="0"/>
    <m/>
    <s v="ASCOT - 506832, 412210 Resource Request/OOM, WI 920 NPA Overlay with new NPA 274"/>
    <s v="ASCOT"/>
    <s v="Completed "/>
    <x v="0"/>
    <s v="C++/VC++"/>
    <s v="MR-APPS-PT"/>
    <s v="James Koernig"/>
    <s v="Christine Moretti"/>
    <s v="Poonam Trimukhe"/>
    <x v="2"/>
    <x v="19"/>
    <m/>
    <x v="0"/>
    <n v="250"/>
    <m/>
    <m/>
    <m/>
    <m/>
    <m/>
    <m/>
    <m/>
    <m/>
    <m/>
    <m/>
    <m/>
    <m/>
    <m/>
    <m/>
    <m/>
    <m/>
    <m/>
    <n v="50"/>
    <n v="50"/>
    <n v="50"/>
    <n v="50"/>
    <n v="50"/>
    <m/>
    <m/>
    <m/>
    <m/>
    <m/>
    <m/>
    <m/>
    <m/>
    <m/>
    <m/>
    <m/>
    <m/>
  </r>
  <r>
    <x v="0"/>
    <x v="0"/>
    <m/>
    <s v="BAMS - FL NPA 904 Overlay with new NPA 324_x000a_"/>
    <s v="BAMS"/>
    <s v="Completed "/>
    <x v="0"/>
    <s v="PERL"/>
    <s v="MR-APPS-PT"/>
    <s v="James Radtke"/>
    <s v="Christine Moretti"/>
    <s v="Poonam Trimukhe"/>
    <x v="2"/>
    <x v="19"/>
    <m/>
    <x v="0"/>
    <n v="60"/>
    <m/>
    <m/>
    <m/>
    <m/>
    <m/>
    <m/>
    <m/>
    <m/>
    <m/>
    <m/>
    <m/>
    <m/>
    <m/>
    <m/>
    <m/>
    <m/>
    <m/>
    <m/>
    <m/>
    <n v="20"/>
    <n v="20"/>
    <n v="20"/>
    <m/>
    <m/>
    <m/>
    <m/>
    <m/>
    <m/>
    <m/>
    <m/>
    <m/>
    <m/>
    <m/>
    <m/>
  </r>
  <r>
    <x v="0"/>
    <x v="0"/>
    <m/>
    <s v="BAMS - FL 305/786 NPA-Overlay - 414447 (Epic ID:1001633)_x000a_"/>
    <s v="BAMS"/>
    <s v="Completed "/>
    <x v="0"/>
    <s v="PERL"/>
    <s v="MR-APPS-PT"/>
    <s v="James Radtke"/>
    <s v="Christine Moretti"/>
    <s v="Poonam Trimukhe"/>
    <x v="2"/>
    <x v="19"/>
    <m/>
    <x v="0"/>
    <n v="60"/>
    <m/>
    <m/>
    <m/>
    <m/>
    <m/>
    <m/>
    <m/>
    <m/>
    <m/>
    <m/>
    <m/>
    <m/>
    <m/>
    <m/>
    <m/>
    <m/>
    <m/>
    <m/>
    <m/>
    <n v="20"/>
    <n v="20"/>
    <n v="20"/>
    <m/>
    <m/>
    <m/>
    <m/>
    <m/>
    <m/>
    <m/>
    <m/>
    <m/>
    <m/>
    <m/>
    <m/>
  </r>
  <r>
    <x v="1"/>
    <x v="1"/>
    <m/>
    <s v="CCS-Tuxedo Microsoft Windows 11 Release 22H2 certification"/>
    <s v="CCS-Tuxedo"/>
    <s v="Completed "/>
    <x v="0"/>
    <s v="Java"/>
    <s v="MR-APPS-PT"/>
    <s v="James Koernig"/>
    <s v="Christine Moretti"/>
    <s v="Poonam Trimukhe"/>
    <x v="2"/>
    <x v="19"/>
    <m/>
    <x v="0"/>
    <n v="70"/>
    <m/>
    <m/>
    <m/>
    <m/>
    <m/>
    <m/>
    <m/>
    <m/>
    <m/>
    <m/>
    <m/>
    <m/>
    <m/>
    <m/>
    <m/>
    <m/>
    <m/>
    <m/>
    <m/>
    <n v="10"/>
    <n v="30"/>
    <n v="30"/>
    <m/>
    <m/>
    <m/>
    <m/>
    <m/>
    <m/>
    <m/>
    <m/>
    <m/>
    <m/>
    <m/>
    <m/>
  </r>
  <r>
    <x v="1"/>
    <x v="1"/>
    <m/>
    <s v="CCS-CAS Microsoft Windows 11 Release 22H2 certification"/>
    <s v="CCS-CAS"/>
    <s v="Completed "/>
    <x v="0"/>
    <s v="C++/VC++"/>
    <s v="MR-APPS-PT"/>
    <s v="James Koernig"/>
    <s v="Christine Moretti"/>
    <s v="Poonam Trimukhe"/>
    <x v="2"/>
    <x v="19"/>
    <m/>
    <x v="0"/>
    <n v="70"/>
    <m/>
    <m/>
    <m/>
    <m/>
    <m/>
    <m/>
    <m/>
    <m/>
    <m/>
    <m/>
    <m/>
    <m/>
    <m/>
    <m/>
    <m/>
    <m/>
    <m/>
    <m/>
    <m/>
    <n v="10"/>
    <n v="30"/>
    <n v="30"/>
    <m/>
    <m/>
    <m/>
    <m/>
    <m/>
    <m/>
    <m/>
    <m/>
    <m/>
    <m/>
    <m/>
    <m/>
  </r>
  <r>
    <x v="1"/>
    <x v="1"/>
    <m/>
    <s v="CCS-BI Microsoft Windows 11 Release 22H2 certification"/>
    <s v="CCS-BI"/>
    <s v="Completed "/>
    <x v="0"/>
    <s v="C++/VC++"/>
    <s v="MR-APPS-PT"/>
    <s v="James Koernig"/>
    <s v="Christine Moretti"/>
    <s v="Poonam Trimukhe"/>
    <x v="2"/>
    <x v="19"/>
    <m/>
    <x v="0"/>
    <n v="70"/>
    <m/>
    <m/>
    <m/>
    <m/>
    <m/>
    <m/>
    <m/>
    <m/>
    <m/>
    <m/>
    <m/>
    <m/>
    <m/>
    <m/>
    <m/>
    <m/>
    <m/>
    <m/>
    <m/>
    <n v="30"/>
    <n v="30"/>
    <n v="10"/>
    <m/>
    <m/>
    <m/>
    <m/>
    <m/>
    <m/>
    <m/>
    <m/>
    <m/>
    <m/>
    <m/>
    <m/>
  </r>
  <r>
    <x v="1"/>
    <x v="1"/>
    <m/>
    <s v="ASCOT Microsoft Windows 11 Release 22H2 certification"/>
    <s v="ASCOT"/>
    <s v="Completed "/>
    <x v="0"/>
    <s v="C++/VC++"/>
    <s v="MR-APPS-PT"/>
    <s v="James Koernig"/>
    <s v="Christine Moretti"/>
    <s v="Poonam Trimukhe"/>
    <x v="2"/>
    <x v="19"/>
    <m/>
    <x v="0"/>
    <n v="70"/>
    <m/>
    <m/>
    <m/>
    <m/>
    <m/>
    <m/>
    <m/>
    <m/>
    <m/>
    <m/>
    <m/>
    <m/>
    <m/>
    <m/>
    <m/>
    <m/>
    <m/>
    <m/>
    <m/>
    <n v="30"/>
    <n v="30"/>
    <n v="10"/>
    <m/>
    <m/>
    <m/>
    <m/>
    <m/>
    <m/>
    <m/>
    <m/>
    <m/>
    <m/>
    <m/>
    <m/>
  </r>
  <r>
    <x v="1"/>
    <x v="1"/>
    <m/>
    <s v="LDWOT - Microsoft Windows 11 Release 22H2 certification_x000a_"/>
    <s v="LDWOT"/>
    <s v="Completed "/>
    <x v="0"/>
    <s v="ColdFusion"/>
    <s v="MR-APPS-PT"/>
    <s v="James Koernig"/>
    <s v="Christine Moretti"/>
    <s v="Poonam Trimukhe"/>
    <x v="2"/>
    <x v="19"/>
    <m/>
    <x v="0"/>
    <n v="130"/>
    <m/>
    <m/>
    <m/>
    <m/>
    <m/>
    <m/>
    <m/>
    <m/>
    <m/>
    <m/>
    <m/>
    <m/>
    <m/>
    <m/>
    <m/>
    <m/>
    <m/>
    <m/>
    <m/>
    <n v="50"/>
    <n v="50"/>
    <n v="30"/>
    <m/>
    <m/>
    <m/>
    <m/>
    <m/>
    <m/>
    <m/>
    <m/>
    <m/>
    <m/>
    <m/>
    <m/>
  </r>
  <r>
    <x v="1"/>
    <x v="3"/>
    <m/>
    <s v="CCS-TUxedo - To seperate ACR for Nonprod and Prod"/>
    <s v="CCS-Tuxedo"/>
    <s v="Completed "/>
    <x v="0"/>
    <s v="Java"/>
    <s v="MR-APPS-PT"/>
    <s v="James Koernig"/>
    <s v="Christine Moretti"/>
    <s v="Poonam Trimukhe"/>
    <x v="2"/>
    <x v="20"/>
    <m/>
    <x v="0"/>
    <n v="300"/>
    <m/>
    <m/>
    <m/>
    <m/>
    <m/>
    <m/>
    <m/>
    <m/>
    <m/>
    <m/>
    <m/>
    <m/>
    <m/>
    <m/>
    <m/>
    <m/>
    <m/>
    <n v="100"/>
    <n v="100"/>
    <n v="100"/>
    <m/>
    <m/>
    <m/>
    <m/>
    <m/>
    <m/>
    <m/>
    <m/>
    <m/>
    <m/>
    <m/>
    <m/>
    <m/>
    <m/>
  </r>
  <r>
    <x v="1"/>
    <x v="1"/>
    <m/>
    <s v="IOMW - WIn 11 22H2 Certification"/>
    <s v="iOMW"/>
    <s v="Completed "/>
    <x v="0"/>
    <s v="Java, Websphere"/>
    <s v="MR-APPS-PT"/>
    <s v="James Radtke"/>
    <s v="Christine Moretti"/>
    <s v="Poonam Trimukhe"/>
    <x v="2"/>
    <x v="19"/>
    <m/>
    <x v="0"/>
    <n v="30"/>
    <m/>
    <m/>
    <m/>
    <m/>
    <m/>
    <m/>
    <m/>
    <m/>
    <m/>
    <m/>
    <m/>
    <m/>
    <m/>
    <m/>
    <m/>
    <m/>
    <m/>
    <m/>
    <m/>
    <m/>
    <n v="10"/>
    <n v="20"/>
    <m/>
    <m/>
    <m/>
    <m/>
    <m/>
    <m/>
    <m/>
    <m/>
    <m/>
    <m/>
    <m/>
    <m/>
  </r>
  <r>
    <x v="1"/>
    <x v="3"/>
    <m/>
    <s v="ELVIS - Win 11 22H2 Certification"/>
    <s v="ELVIS"/>
    <s v="Completed "/>
    <x v="0"/>
    <s v=".NET"/>
    <s v="MR-APPS-PT"/>
    <s v="James Koernig"/>
    <s v="Christine Moretti"/>
    <s v="Poonam Trimukhe"/>
    <x v="2"/>
    <x v="19"/>
    <m/>
    <x v="0"/>
    <n v="70"/>
    <m/>
    <m/>
    <m/>
    <m/>
    <m/>
    <m/>
    <m/>
    <m/>
    <m/>
    <m/>
    <m/>
    <m/>
    <m/>
    <m/>
    <m/>
    <m/>
    <m/>
    <m/>
    <m/>
    <n v="20"/>
    <n v="30"/>
    <n v="20"/>
    <m/>
    <m/>
    <m/>
    <m/>
    <m/>
    <m/>
    <m/>
    <m/>
    <m/>
    <m/>
    <m/>
    <m/>
  </r>
  <r>
    <x v="1"/>
    <x v="1"/>
    <m/>
    <s v="POSSE - Win 11 22H2 Certification"/>
    <s v="POSSE"/>
    <s v="Completed "/>
    <x v="0"/>
    <s v="PHP, Shell Scripting"/>
    <s v="MR-APPS-PT"/>
    <s v="James Radtke"/>
    <s v="Christine Moretti"/>
    <s v="Poonam Trimukhe"/>
    <x v="2"/>
    <x v="19"/>
    <m/>
    <x v="0"/>
    <n v="40"/>
    <m/>
    <m/>
    <m/>
    <m/>
    <m/>
    <m/>
    <m/>
    <m/>
    <m/>
    <m/>
    <m/>
    <m/>
    <m/>
    <m/>
    <m/>
    <m/>
    <m/>
    <m/>
    <m/>
    <n v="20"/>
    <n v="10"/>
    <n v="10"/>
    <m/>
    <m/>
    <m/>
    <m/>
    <m/>
    <m/>
    <m/>
    <m/>
    <m/>
    <m/>
    <m/>
    <m/>
  </r>
  <r>
    <x v="1"/>
    <x v="1"/>
    <m/>
    <s v="BAMS - Win 11 22H2 Certiifcation"/>
    <s v="BAMS"/>
    <s v="Completed "/>
    <x v="0"/>
    <s v="PERL"/>
    <s v="MR-APPS-PT"/>
    <s v="James Radtke"/>
    <s v="Christine Moretti"/>
    <s v="Poonam Trimukhe"/>
    <x v="2"/>
    <x v="19"/>
    <m/>
    <x v="0"/>
    <n v="40"/>
    <m/>
    <m/>
    <m/>
    <m/>
    <m/>
    <m/>
    <m/>
    <m/>
    <m/>
    <m/>
    <m/>
    <m/>
    <m/>
    <m/>
    <m/>
    <m/>
    <m/>
    <m/>
    <m/>
    <m/>
    <n v="20"/>
    <n v="20"/>
    <m/>
    <m/>
    <m/>
    <m/>
    <m/>
    <m/>
    <m/>
    <m/>
    <m/>
    <m/>
    <m/>
    <m/>
  </r>
  <r>
    <x v="1"/>
    <x v="1"/>
    <m/>
    <s v="CCF-SBS Win 11 22H2 Certification"/>
    <s v="CCF-SBS"/>
    <s v="Completed "/>
    <x v="0"/>
    <s v=".NET"/>
    <s v="MR-APPS-PT"/>
    <s v="James Radtke"/>
    <s v="Christine Moretti"/>
    <s v="Poonam Trimukhe"/>
    <x v="2"/>
    <x v="19"/>
    <m/>
    <x v="0"/>
    <n v="70"/>
    <m/>
    <m/>
    <m/>
    <m/>
    <m/>
    <m/>
    <m/>
    <m/>
    <m/>
    <m/>
    <m/>
    <m/>
    <m/>
    <m/>
    <m/>
    <m/>
    <m/>
    <m/>
    <m/>
    <n v="20"/>
    <n v="20"/>
    <n v="30"/>
    <m/>
    <m/>
    <m/>
    <m/>
    <m/>
    <m/>
    <m/>
    <m/>
    <m/>
    <m/>
    <m/>
    <m/>
  </r>
  <r>
    <x v="1"/>
    <x v="1"/>
    <m/>
    <s v="ALPS - Win 11 22H2 Certification"/>
    <s v="ALPS"/>
    <s v="Completed "/>
    <x v="0"/>
    <s v="ColdFusion"/>
    <s v="MR-APPS-PT"/>
    <s v="James Radtke"/>
    <s v="Christine Moretti"/>
    <s v="Poonam Trimukhe"/>
    <x v="2"/>
    <x v="19"/>
    <m/>
    <x v="0"/>
    <n v="40"/>
    <m/>
    <m/>
    <m/>
    <m/>
    <m/>
    <m/>
    <m/>
    <m/>
    <m/>
    <m/>
    <m/>
    <m/>
    <m/>
    <m/>
    <m/>
    <m/>
    <m/>
    <m/>
    <m/>
    <n v="20"/>
    <n v="10"/>
    <n v="10"/>
    <m/>
    <m/>
    <m/>
    <m/>
    <m/>
    <m/>
    <m/>
    <m/>
    <m/>
    <m/>
    <m/>
    <m/>
  </r>
  <r>
    <x v="1"/>
    <x v="1"/>
    <m/>
    <s v="CCF-MAX Win 11 22H2 Certification"/>
    <s v="CCF-MAX"/>
    <s v="Completed "/>
    <x v="0"/>
    <s v=".NET"/>
    <s v="MR-APPS-PT"/>
    <s v="James Radtke"/>
    <s v="Christine Moretti"/>
    <s v="Poonam Trimukhe"/>
    <x v="2"/>
    <x v="19"/>
    <m/>
    <x v="0"/>
    <n v="70"/>
    <m/>
    <m/>
    <m/>
    <m/>
    <m/>
    <m/>
    <m/>
    <m/>
    <m/>
    <m/>
    <m/>
    <m/>
    <m/>
    <m/>
    <m/>
    <m/>
    <m/>
    <m/>
    <m/>
    <n v="20"/>
    <n v="20"/>
    <n v="30"/>
    <m/>
    <m/>
    <m/>
    <m/>
    <m/>
    <m/>
    <m/>
    <m/>
    <m/>
    <m/>
    <m/>
    <m/>
  </r>
  <r>
    <x v="1"/>
    <x v="3"/>
    <m/>
    <s v="PEAT- Win 11 22H2 Certification"/>
    <s v="PEAT"/>
    <s v="Completed "/>
    <x v="0"/>
    <s v="Java, REACT"/>
    <s v="MR-APPS-PT"/>
    <s v="James Koernig"/>
    <s v="Christine Moretti"/>
    <s v="Poonam Trimukhe"/>
    <x v="2"/>
    <x v="19"/>
    <m/>
    <x v="0"/>
    <n v="70"/>
    <m/>
    <m/>
    <m/>
    <m/>
    <m/>
    <m/>
    <m/>
    <m/>
    <m/>
    <m/>
    <m/>
    <m/>
    <m/>
    <m/>
    <m/>
    <m/>
    <m/>
    <m/>
    <m/>
    <n v="30"/>
    <n v="30"/>
    <n v="10"/>
    <m/>
    <m/>
    <m/>
    <m/>
    <m/>
    <m/>
    <m/>
    <m/>
    <m/>
    <m/>
    <m/>
    <m/>
  </r>
  <r>
    <x v="0"/>
    <x v="0"/>
    <m/>
    <s v="IOMW - Cookie to OIDC authentication"/>
    <s v="iOMW"/>
    <s v="On Track"/>
    <x v="0"/>
    <s v="Java, Websphere"/>
    <s v="MR-APPS-PT"/>
    <s v="James Radtke"/>
    <s v="Christine Moretti"/>
    <s v="Poonam Trimukhe"/>
    <x v="2"/>
    <x v="17"/>
    <m/>
    <x v="0"/>
    <n v="300"/>
    <m/>
    <m/>
    <m/>
    <m/>
    <m/>
    <m/>
    <m/>
    <m/>
    <m/>
    <m/>
    <m/>
    <m/>
    <m/>
    <m/>
    <m/>
    <m/>
    <m/>
    <m/>
    <m/>
    <n v="50"/>
    <n v="100"/>
    <n v="100"/>
    <n v="50"/>
    <m/>
    <m/>
    <m/>
    <m/>
    <m/>
    <m/>
    <m/>
    <m/>
    <m/>
    <m/>
    <m/>
  </r>
  <r>
    <x v="0"/>
    <x v="0"/>
    <m/>
    <s v="Dashboard SVN to Code Cloud migration"/>
    <s v="DASHBOARD"/>
    <m/>
    <x v="0"/>
    <s v="Java"/>
    <s v="MDRG-RR"/>
    <s v="James Radtke"/>
    <s v="Christine Moretti"/>
    <s v="Narmada Nelluri"/>
    <x v="4"/>
    <x v="11"/>
    <m/>
    <x v="0"/>
    <n v="100"/>
    <m/>
    <m/>
    <m/>
    <m/>
    <m/>
    <m/>
    <m/>
    <m/>
    <m/>
    <m/>
    <m/>
    <m/>
    <m/>
    <m/>
    <m/>
    <m/>
    <m/>
    <m/>
    <m/>
    <m/>
    <m/>
    <m/>
    <n v="30"/>
    <n v="40"/>
    <n v="30"/>
    <m/>
    <m/>
    <m/>
    <m/>
    <m/>
    <m/>
    <m/>
    <m/>
    <m/>
  </r>
  <r>
    <x v="0"/>
    <x v="0"/>
    <m/>
    <s v="CCTP-Scripting SVN to Code Cloud migration"/>
    <s v="CCTP Scripting"/>
    <m/>
    <x v="0"/>
    <s v="Java"/>
    <s v="MDRG-RR"/>
    <s v="James Radtke"/>
    <s v="Christine Moretti"/>
    <s v="Narmada Nelluri"/>
    <x v="4"/>
    <x v="11"/>
    <m/>
    <x v="0"/>
    <n v="150"/>
    <m/>
    <m/>
    <m/>
    <m/>
    <m/>
    <m/>
    <m/>
    <m/>
    <m/>
    <m/>
    <m/>
    <m/>
    <m/>
    <m/>
    <m/>
    <m/>
    <m/>
    <m/>
    <m/>
    <m/>
    <m/>
    <m/>
    <n v="50"/>
    <n v="50"/>
    <n v="50"/>
    <m/>
    <m/>
    <m/>
    <m/>
    <m/>
    <m/>
    <m/>
    <m/>
    <m/>
  </r>
  <r>
    <x v="0"/>
    <x v="0"/>
    <m/>
    <s v="BISBAM SVN to Code Cloud migration"/>
    <s v="BIS/BAM"/>
    <m/>
    <x v="0"/>
    <s v="Java"/>
    <s v="MDRG-RR"/>
    <s v="James Radtke"/>
    <s v="Christine Moretti"/>
    <s v="Narmada Nelluri"/>
    <x v="4"/>
    <x v="11"/>
    <m/>
    <x v="0"/>
    <n v="40"/>
    <m/>
    <m/>
    <m/>
    <m/>
    <m/>
    <m/>
    <m/>
    <m/>
    <m/>
    <m/>
    <m/>
    <m/>
    <m/>
    <m/>
    <m/>
    <m/>
    <m/>
    <m/>
    <m/>
    <m/>
    <m/>
    <m/>
    <n v="10"/>
    <n v="10"/>
    <n v="20"/>
    <m/>
    <m/>
    <m/>
    <m/>
    <m/>
    <m/>
    <m/>
    <m/>
    <m/>
  </r>
  <r>
    <x v="0"/>
    <x v="0"/>
    <m/>
    <s v="BOSSSWRCAccess SVN to Code Cloud migration"/>
    <s v="BOSSSWRCAccess"/>
    <m/>
    <x v="0"/>
    <s v="Java"/>
    <s v="MDRG-RR"/>
    <s v="James Radtke"/>
    <s v="Christine Moretti"/>
    <s v="Narmada Nelluri"/>
    <x v="4"/>
    <x v="11"/>
    <m/>
    <x v="0"/>
    <n v="50"/>
    <m/>
    <m/>
    <m/>
    <m/>
    <m/>
    <m/>
    <m/>
    <m/>
    <m/>
    <m/>
    <m/>
    <m/>
    <m/>
    <m/>
    <m/>
    <m/>
    <m/>
    <m/>
    <m/>
    <m/>
    <m/>
    <m/>
    <n v="10"/>
    <n v="20"/>
    <n v="20"/>
    <m/>
    <m/>
    <m/>
    <m/>
    <m/>
    <m/>
    <m/>
    <m/>
    <m/>
  </r>
  <r>
    <x v="0"/>
    <x v="0"/>
    <m/>
    <s v="ATTEASELauncher 1.0 SVN to Code Cloud migration"/>
    <s v="ATTEaseLauncher"/>
    <m/>
    <x v="0"/>
    <s v="C, C++"/>
    <s v="MDRG-RR"/>
    <s v="James Radtke"/>
    <s v="Christine Moretti"/>
    <s v="Narmada Nelluri"/>
    <x v="4"/>
    <x v="11"/>
    <m/>
    <x v="0"/>
    <n v="40"/>
    <m/>
    <m/>
    <m/>
    <m/>
    <m/>
    <m/>
    <m/>
    <m/>
    <m/>
    <m/>
    <m/>
    <m/>
    <m/>
    <m/>
    <m/>
    <m/>
    <m/>
    <m/>
    <m/>
    <m/>
    <m/>
    <m/>
    <n v="10"/>
    <n v="10"/>
    <n v="20"/>
    <m/>
    <m/>
    <m/>
    <m/>
    <m/>
    <m/>
    <m/>
    <m/>
    <m/>
  </r>
  <r>
    <x v="0"/>
    <x v="0"/>
    <m/>
    <s v="SBCButler SVN to Code Cloud migration"/>
    <s v="SBCButler"/>
    <m/>
    <x v="0"/>
    <s v="C, C++"/>
    <s v="MDRG-RR"/>
    <s v="James Radtke"/>
    <s v="Christine Moretti"/>
    <s v="Narmada Nelluri"/>
    <x v="4"/>
    <x v="11"/>
    <m/>
    <x v="0"/>
    <n v="40"/>
    <m/>
    <m/>
    <m/>
    <m/>
    <m/>
    <m/>
    <m/>
    <m/>
    <m/>
    <m/>
    <m/>
    <m/>
    <m/>
    <m/>
    <m/>
    <m/>
    <m/>
    <m/>
    <m/>
    <m/>
    <m/>
    <m/>
    <n v="10"/>
    <n v="20"/>
    <n v="10"/>
    <m/>
    <m/>
    <m/>
    <m/>
    <m/>
    <m/>
    <m/>
    <m/>
    <m/>
  </r>
  <r>
    <x v="0"/>
    <x v="0"/>
    <m/>
    <s v="ATT Ease Launcher Retirement - Dashboard"/>
    <s v="DASHBOARD"/>
    <m/>
    <x v="0"/>
    <s v="Java"/>
    <s v="MDRG-RR"/>
    <s v="James Radtke"/>
    <s v="Christine Moretti"/>
    <s v="Narmada Nelluri"/>
    <x v="4"/>
    <x v="16"/>
    <m/>
    <x v="0"/>
    <n v="1031"/>
    <m/>
    <m/>
    <m/>
    <m/>
    <m/>
    <m/>
    <m/>
    <m/>
    <m/>
    <m/>
    <m/>
    <m/>
    <m/>
    <m/>
    <m/>
    <m/>
    <m/>
    <m/>
    <m/>
    <m/>
    <m/>
    <m/>
    <n v="50"/>
    <n v="300"/>
    <n v="300"/>
    <n v="300"/>
    <n v="81"/>
    <m/>
    <m/>
    <m/>
    <m/>
    <m/>
    <m/>
    <m/>
  </r>
  <r>
    <x v="0"/>
    <x v="0"/>
    <m/>
    <s v="ATT Ease Launcher Retirement - ATT Ease launcher"/>
    <s v="ATTEaseLauncher"/>
    <m/>
    <x v="0"/>
    <s v="C, C++"/>
    <s v="MDRG-RR"/>
    <s v="James Radtke"/>
    <s v="Christine Moretti"/>
    <s v="Narmada Nelluri"/>
    <x v="4"/>
    <x v="11"/>
    <m/>
    <x v="0"/>
    <n v="200"/>
    <m/>
    <m/>
    <m/>
    <m/>
    <m/>
    <m/>
    <m/>
    <m/>
    <m/>
    <m/>
    <m/>
    <m/>
    <m/>
    <m/>
    <m/>
    <m/>
    <m/>
    <m/>
    <m/>
    <m/>
    <m/>
    <m/>
    <n v="50"/>
    <n v="50"/>
    <n v="100"/>
    <m/>
    <m/>
    <m/>
    <m/>
    <m/>
    <m/>
    <m/>
    <m/>
    <m/>
  </r>
  <r>
    <x v="0"/>
    <x v="0"/>
    <m/>
    <s v="Teradata to Snowflake Migration"/>
    <s v="CCTP-ACT"/>
    <m/>
    <x v="0"/>
    <s v="Java"/>
    <s v="MDRG-RR"/>
    <s v="James Radtke"/>
    <s v="Christine Moretti"/>
    <s v="Narmada Nelluri"/>
    <x v="4"/>
    <x v="21"/>
    <m/>
    <x v="0"/>
    <n v="1400"/>
    <m/>
    <m/>
    <m/>
    <m/>
    <m/>
    <m/>
    <m/>
    <m/>
    <m/>
    <m/>
    <m/>
    <m/>
    <m/>
    <m/>
    <m/>
    <m/>
    <m/>
    <m/>
    <m/>
    <m/>
    <m/>
    <m/>
    <n v="170"/>
    <n v="170"/>
    <n v="250"/>
    <n v="250"/>
    <n v="250"/>
    <n v="250"/>
    <n v="60"/>
    <m/>
    <m/>
    <m/>
    <m/>
    <m/>
  </r>
  <r>
    <x v="0"/>
    <x v="0"/>
    <n v="1"/>
    <s v="EDW Snowflake Migration"/>
    <s v="Boomerang"/>
    <s v="PID Pending"/>
    <x v="0"/>
    <s v="Java"/>
    <s v="BOOM-BIGSYS"/>
    <s v="James Koernig"/>
    <s v="Christine Moretti"/>
    <s v="Sahil Jain"/>
    <x v="5"/>
    <x v="21"/>
    <s v="Y"/>
    <x v="0"/>
    <n v="632"/>
    <m/>
    <m/>
    <m/>
    <m/>
    <m/>
    <m/>
    <m/>
    <m/>
    <m/>
    <m/>
    <m/>
    <m/>
    <m/>
    <m/>
    <m/>
    <m/>
    <m/>
    <m/>
    <m/>
    <m/>
    <m/>
    <m/>
    <n v="82"/>
    <n v="100"/>
    <n v="150"/>
    <n v="150"/>
    <n v="100"/>
    <n v="50"/>
    <m/>
    <m/>
    <m/>
    <m/>
    <m/>
    <m/>
  </r>
  <r>
    <x v="0"/>
    <x v="0"/>
    <n v="1"/>
    <s v="EDW Snowflake Miration"/>
    <s v="HVCP"/>
    <s v="PID Pending"/>
    <x v="0"/>
    <s v="Java"/>
    <s v="BOOM-BIGSYS"/>
    <s v="James Koernig"/>
    <s v="Christine Moretti"/>
    <s v="Sahil Jain"/>
    <x v="5"/>
    <x v="21"/>
    <s v="Y"/>
    <x v="0"/>
    <n v="320"/>
    <m/>
    <m/>
    <m/>
    <m/>
    <m/>
    <m/>
    <m/>
    <m/>
    <m/>
    <m/>
    <m/>
    <m/>
    <m/>
    <m/>
    <m/>
    <m/>
    <m/>
    <m/>
    <m/>
    <m/>
    <m/>
    <m/>
    <n v="50"/>
    <n v="60"/>
    <n v="60"/>
    <n v="60"/>
    <n v="60"/>
    <n v="30"/>
    <m/>
    <m/>
    <m/>
    <m/>
    <m/>
    <m/>
  </r>
  <r>
    <x v="1"/>
    <x v="5"/>
    <n v="33"/>
    <s v="Production support - Outage,P1/P2 issues, Client queries, user tickets and interface app queries"/>
    <s v="GRP-MR-APPS-PT"/>
    <m/>
    <x v="0"/>
    <s v=".NET"/>
    <s v="MR-APPS-PT"/>
    <s v="James Koernig"/>
    <s v="Christine Moretti"/>
    <s v="Poonam Trimukhe"/>
    <x v="2"/>
    <x v="0"/>
    <s v="Ongoing"/>
    <x v="0"/>
    <m/>
    <m/>
    <m/>
    <m/>
    <m/>
    <m/>
    <m/>
    <m/>
    <m/>
    <m/>
    <m/>
    <m/>
    <m/>
    <m/>
    <m/>
    <n v="260"/>
    <n v="260"/>
    <n v="200"/>
    <n v="240"/>
    <n v="240"/>
    <n v="240"/>
    <n v="240"/>
    <n v="240"/>
    <n v="240"/>
    <n v="240"/>
    <n v="240"/>
    <m/>
    <m/>
    <m/>
    <m/>
    <m/>
    <m/>
    <m/>
    <m/>
    <m/>
  </r>
  <r>
    <x v="1"/>
    <x v="10"/>
    <n v="33"/>
    <s v="Ad-hoc requests(eLVIS/Peat/- User activation, deletion,updation, AHT, BAMS - Code update, ARM doc update, DR exercise)"/>
    <s v="GRP-MR-APPS-PT"/>
    <m/>
    <x v="0"/>
    <s v=".NET"/>
    <s v="MR-APPS-PT"/>
    <s v="James Koernig"/>
    <s v="Christine Moretti"/>
    <s v="Poonam Trimukhe"/>
    <x v="2"/>
    <x v="0"/>
    <s v="Ongoing"/>
    <x v="0"/>
    <m/>
    <m/>
    <m/>
    <m/>
    <m/>
    <m/>
    <m/>
    <m/>
    <m/>
    <m/>
    <m/>
    <m/>
    <m/>
    <m/>
    <m/>
    <n v="220"/>
    <n v="220"/>
    <n v="220"/>
    <n v="200"/>
    <n v="200"/>
    <n v="200"/>
    <n v="200"/>
    <n v="200"/>
    <n v="200"/>
    <n v="200"/>
    <n v="200"/>
    <m/>
    <m/>
    <m/>
    <m/>
    <m/>
    <m/>
    <m/>
    <m/>
    <m/>
  </r>
  <r>
    <x v="1"/>
    <x v="11"/>
    <n v="33"/>
    <s v="Meetings - Daily Huddles Weekly/Bi-weekly/Working sessions/Estimatiion analysis"/>
    <s v="GRP-MR-APPS-PT"/>
    <m/>
    <x v="0"/>
    <s v=".NET"/>
    <s v="MR-APPS-PT"/>
    <s v="James Koernig"/>
    <s v="Christine Moretti"/>
    <s v="Poonam Trimukhe"/>
    <x v="2"/>
    <x v="0"/>
    <s v="Ongoing"/>
    <x v="0"/>
    <m/>
    <m/>
    <m/>
    <m/>
    <m/>
    <m/>
    <m/>
    <m/>
    <m/>
    <m/>
    <m/>
    <m/>
    <m/>
    <m/>
    <m/>
    <n v="120"/>
    <n v="120"/>
    <n v="120"/>
    <n v="100"/>
    <n v="100"/>
    <n v="100"/>
    <n v="100"/>
    <n v="100"/>
    <n v="100"/>
    <n v="100"/>
    <n v="100"/>
    <m/>
    <m/>
    <m/>
    <m/>
    <m/>
    <m/>
    <m/>
    <m/>
    <m/>
  </r>
  <r>
    <x v="1"/>
    <x v="7"/>
    <n v="33"/>
    <s v="GI Upgrade CR Creation for PROD"/>
    <s v="GRP-MR-APPS-PT"/>
    <m/>
    <x v="0"/>
    <s v=".NET"/>
    <s v="MR-APPS-PT"/>
    <s v="James Koernig"/>
    <s v="Christine Moretti"/>
    <s v="Poonam Trimukhe"/>
    <x v="2"/>
    <x v="0"/>
    <s v="Ongoing"/>
    <x v="0"/>
    <m/>
    <m/>
    <m/>
    <m/>
    <m/>
    <m/>
    <m/>
    <m/>
    <m/>
    <m/>
    <m/>
    <m/>
    <m/>
    <m/>
    <m/>
    <n v="60"/>
    <n v="60"/>
    <n v="60"/>
    <n v="60"/>
    <n v="60"/>
    <n v="60"/>
    <n v="60"/>
    <n v="60"/>
    <n v="60"/>
    <n v="60"/>
    <n v="60"/>
    <m/>
    <m/>
    <m/>
    <m/>
    <m/>
    <m/>
    <m/>
    <m/>
    <m/>
  </r>
  <r>
    <x v="1"/>
    <x v="7"/>
    <n v="33"/>
    <s v="GI Upgrade for App VM ,Jump VM and ADO Agent(NPROD)"/>
    <s v="GRP-MR-APPS-PT"/>
    <m/>
    <x v="0"/>
    <s v=".NET"/>
    <s v="MR-APPS-PT"/>
    <s v="James Koernig"/>
    <s v="Christine Moretti"/>
    <s v="Poonam Trimukhe"/>
    <x v="2"/>
    <x v="0"/>
    <s v="Ongoing"/>
    <x v="0"/>
    <m/>
    <m/>
    <m/>
    <m/>
    <m/>
    <m/>
    <m/>
    <m/>
    <m/>
    <m/>
    <m/>
    <m/>
    <m/>
    <m/>
    <m/>
    <n v="90"/>
    <n v="90"/>
    <n v="90"/>
    <n v="90"/>
    <n v="90"/>
    <n v="90"/>
    <n v="90"/>
    <n v="90"/>
    <n v="90"/>
    <n v="90"/>
    <n v="90"/>
    <m/>
    <m/>
    <m/>
    <m/>
    <m/>
    <m/>
    <m/>
    <m/>
    <m/>
  </r>
  <r>
    <x v="1"/>
    <x v="8"/>
    <n v="33"/>
    <s v="ASTRA/OS/AVT App Vulnerabilties/SAST/SCA scan"/>
    <s v="GRP-MR-APPS-PT"/>
    <m/>
    <x v="0"/>
    <s v=".NET"/>
    <s v="MR-APPS-PT"/>
    <s v="James Koernig"/>
    <s v="Christine Moretti"/>
    <s v="Poonam Trimukhe"/>
    <x v="2"/>
    <x v="0"/>
    <s v="Ongoing"/>
    <x v="0"/>
    <m/>
    <m/>
    <m/>
    <m/>
    <m/>
    <m/>
    <m/>
    <m/>
    <m/>
    <m/>
    <m/>
    <m/>
    <m/>
    <m/>
    <m/>
    <n v="50"/>
    <n v="50"/>
    <n v="110"/>
    <n v="110"/>
    <n v="110"/>
    <n v="110"/>
    <n v="110"/>
    <n v="110"/>
    <n v="110"/>
    <n v="110"/>
    <n v="110"/>
    <m/>
    <m/>
    <m/>
    <m/>
    <m/>
    <m/>
    <m/>
    <m/>
    <m/>
  </r>
  <r>
    <x v="1"/>
    <x v="8"/>
    <n v="33"/>
    <s v="Compliance Activities (?)"/>
    <s v="GRP-MR-APPS-PT"/>
    <m/>
    <x v="0"/>
    <s v=".NET"/>
    <s v="MR-APPS-PT"/>
    <s v="James Koernig"/>
    <s v="Christine Moretti"/>
    <s v="Poonam Trimukhe"/>
    <x v="2"/>
    <x v="0"/>
    <s v="Ongoing"/>
    <x v="0"/>
    <m/>
    <m/>
    <m/>
    <m/>
    <m/>
    <m/>
    <m/>
    <m/>
    <m/>
    <m/>
    <m/>
    <m/>
    <m/>
    <m/>
    <m/>
    <n v="30"/>
    <n v="30"/>
    <n v="30"/>
    <n v="30"/>
    <n v="30"/>
    <n v="30"/>
    <n v="30"/>
    <n v="30"/>
    <n v="30"/>
    <n v="30"/>
    <n v="30"/>
    <m/>
    <m/>
    <m/>
    <m/>
    <m/>
    <m/>
    <m/>
    <m/>
    <m/>
  </r>
  <r>
    <x v="1"/>
    <x v="13"/>
    <n v="33"/>
    <s v="Mech-ID Password Change Activity In TestProd &amp;Dev/MechID and DB Schema password update in Config file and Key Vault"/>
    <s v="GRP-MR-APPS-PT"/>
    <m/>
    <x v="0"/>
    <s v=".NET"/>
    <s v="MR-APPS-PT"/>
    <s v="James Koernig"/>
    <s v="Christine Moretti"/>
    <s v="Poonam Trimukhe"/>
    <x v="2"/>
    <x v="0"/>
    <s v="Ongoing"/>
    <x v="0"/>
    <m/>
    <m/>
    <m/>
    <m/>
    <m/>
    <m/>
    <m/>
    <m/>
    <m/>
    <m/>
    <m/>
    <m/>
    <m/>
    <m/>
    <m/>
    <n v="90"/>
    <n v="90"/>
    <n v="80"/>
    <n v="100"/>
    <n v="100"/>
    <n v="100"/>
    <n v="100"/>
    <n v="100"/>
    <n v="100"/>
    <n v="100"/>
    <n v="100"/>
    <m/>
    <m/>
    <m/>
    <m/>
    <m/>
    <m/>
    <m/>
    <m/>
    <m/>
  </r>
  <r>
    <x v="1"/>
    <x v="9"/>
    <n v="33"/>
    <s v="Renewal for SSL Certificates"/>
    <s v="GRP-MR-APPS-PT"/>
    <m/>
    <x v="0"/>
    <s v=".NET"/>
    <s v="MR-APPS-PT"/>
    <s v="James Koernig"/>
    <s v="Christine Moretti"/>
    <s v="Poonam Trimukhe"/>
    <x v="2"/>
    <x v="0"/>
    <s v="Ongoing"/>
    <x v="0"/>
    <m/>
    <m/>
    <m/>
    <m/>
    <m/>
    <m/>
    <m/>
    <m/>
    <m/>
    <m/>
    <m/>
    <m/>
    <m/>
    <m/>
    <m/>
    <n v="40"/>
    <n v="40"/>
    <n v="30"/>
    <n v="30"/>
    <n v="20"/>
    <n v="20"/>
    <n v="20"/>
    <n v="20"/>
    <n v="30"/>
    <n v="30"/>
    <n v="30"/>
    <m/>
    <m/>
    <m/>
    <m/>
    <m/>
    <m/>
    <m/>
    <m/>
    <m/>
  </r>
  <r>
    <x v="1"/>
    <x v="5"/>
    <n v="33"/>
    <s v="Specific Applications validations/investigations apart from EMAS Daily Monitoring"/>
    <s v="GRP-MR-APPS-PT"/>
    <m/>
    <x v="0"/>
    <s v=".NET"/>
    <s v="MR-APPS-PT"/>
    <s v="James Koernig"/>
    <s v="Christine Moretti"/>
    <s v="Poonam Trimukhe"/>
    <x v="2"/>
    <x v="0"/>
    <s v="Ongoing"/>
    <x v="0"/>
    <m/>
    <m/>
    <m/>
    <m/>
    <m/>
    <m/>
    <m/>
    <m/>
    <m/>
    <m/>
    <m/>
    <m/>
    <m/>
    <m/>
    <m/>
    <n v="20"/>
    <n v="20"/>
    <n v="20"/>
    <n v="20"/>
    <n v="20"/>
    <n v="20"/>
    <n v="20"/>
    <n v="20"/>
    <n v="20"/>
    <n v="20"/>
    <n v="20"/>
    <m/>
    <m/>
    <m/>
    <m/>
    <m/>
    <m/>
    <m/>
    <m/>
    <m/>
  </r>
  <r>
    <x v="1"/>
    <x v="5"/>
    <n v="33"/>
    <s v="ST support( ST defects Env Issues)"/>
    <s v="GRP-MR-APPS-PT"/>
    <m/>
    <x v="0"/>
    <s v=".NET"/>
    <s v="MR-APPS-PT"/>
    <s v="James Koernig"/>
    <s v="Christine Moretti"/>
    <s v="Poonam Trimukhe"/>
    <x v="2"/>
    <x v="0"/>
    <s v="Ongoing"/>
    <x v="0"/>
    <m/>
    <m/>
    <m/>
    <m/>
    <m/>
    <m/>
    <m/>
    <m/>
    <m/>
    <m/>
    <m/>
    <m/>
    <m/>
    <m/>
    <m/>
    <n v="50"/>
    <n v="50"/>
    <n v="50"/>
    <n v="50"/>
    <n v="50"/>
    <n v="50"/>
    <n v="50"/>
    <n v="50"/>
    <n v="50"/>
    <n v="50"/>
    <n v="50"/>
    <m/>
    <m/>
    <m/>
    <m/>
    <m/>
    <m/>
    <m/>
    <m/>
    <m/>
  </r>
  <r>
    <x v="1"/>
    <x v="13"/>
    <n v="33"/>
    <s v="DB Password changes for Schemas/DB/OS Patching/DB support"/>
    <s v="GRP-MR-APPS-PT"/>
    <m/>
    <x v="0"/>
    <s v=".NET"/>
    <s v="MR-APPS-PT"/>
    <s v="James Koernig"/>
    <s v="Christine Moretti"/>
    <s v="Poonam Trimukhe"/>
    <x v="2"/>
    <x v="0"/>
    <s v="Ongoing"/>
    <x v="0"/>
    <m/>
    <m/>
    <m/>
    <m/>
    <m/>
    <m/>
    <m/>
    <m/>
    <m/>
    <m/>
    <m/>
    <m/>
    <m/>
    <m/>
    <m/>
    <n v="40"/>
    <n v="40"/>
    <n v="50"/>
    <n v="50"/>
    <n v="50"/>
    <n v="50"/>
    <n v="50"/>
    <n v="50"/>
    <n v="50"/>
    <n v="50"/>
    <n v="50"/>
    <m/>
    <m/>
    <m/>
    <m/>
    <m/>
    <m/>
    <m/>
    <m/>
    <m/>
  </r>
  <r>
    <x v="1"/>
    <x v="5"/>
    <n v="33"/>
    <s v="MOTS update/Surveys(CCAM/SPI data//Trouble(USH)/SACT Tickets(Permission issues on files/dir --- Dev env by App and Prod by SA team)"/>
    <s v="GRP-MR-APPS-PT"/>
    <m/>
    <x v="0"/>
    <s v=".NET"/>
    <s v="MR-APPS-PT"/>
    <s v="James Koernig"/>
    <s v="Christine Moretti"/>
    <s v="Poonam Trimukhe"/>
    <x v="2"/>
    <x v="0"/>
    <s v="Ongoing"/>
    <x v="0"/>
    <m/>
    <m/>
    <m/>
    <m/>
    <m/>
    <m/>
    <m/>
    <m/>
    <m/>
    <m/>
    <m/>
    <m/>
    <m/>
    <m/>
    <m/>
    <n v="30"/>
    <n v="30"/>
    <n v="30"/>
    <n v="30"/>
    <n v="30"/>
    <n v="30"/>
    <n v="30"/>
    <n v="30"/>
    <n v="30"/>
    <n v="30"/>
    <n v="30"/>
    <m/>
    <m/>
    <m/>
    <m/>
    <m/>
    <m/>
    <m/>
    <m/>
    <m/>
  </r>
  <r>
    <x v="1"/>
    <x v="7"/>
    <n v="33"/>
    <s v="MechID and DB Schema password update in Config file and Key Vault"/>
    <s v="GRP-MR-APPS-PT"/>
    <m/>
    <x v="0"/>
    <s v=".NET"/>
    <s v="MR-APPS-PT"/>
    <s v="James Koernig"/>
    <s v="Christine Moretti"/>
    <s v="Poonam Trimukhe"/>
    <x v="2"/>
    <x v="0"/>
    <s v="Ongoing"/>
    <x v="0"/>
    <m/>
    <m/>
    <m/>
    <m/>
    <m/>
    <m/>
    <m/>
    <m/>
    <m/>
    <m/>
    <m/>
    <m/>
    <m/>
    <m/>
    <m/>
    <n v="40"/>
    <n v="30"/>
    <n v="0"/>
    <n v="0"/>
    <n v="0"/>
    <n v="0"/>
    <n v="0"/>
    <n v="0"/>
    <n v="0"/>
    <n v="0"/>
    <n v="0"/>
    <m/>
    <m/>
    <m/>
    <m/>
    <m/>
    <m/>
    <m/>
    <m/>
    <m/>
  </r>
  <r>
    <x v="1"/>
    <x v="7"/>
    <n v="33"/>
    <s v="CRO tasks Cloud Applications(CRO activities - Disk size, VM resize, SKU changes)"/>
    <s v="GRP-MR-APPS-PT"/>
    <m/>
    <x v="0"/>
    <s v=".NET"/>
    <s v="MR-APPS-PT"/>
    <s v="James Koernig"/>
    <s v="Christine Moretti"/>
    <s v="Poonam Trimukhe"/>
    <x v="2"/>
    <x v="0"/>
    <s v="Ongoing"/>
    <x v="0"/>
    <m/>
    <m/>
    <m/>
    <m/>
    <m/>
    <m/>
    <m/>
    <m/>
    <m/>
    <m/>
    <m/>
    <m/>
    <m/>
    <m/>
    <m/>
    <n v="60"/>
    <n v="40"/>
    <n v="40"/>
    <n v="20"/>
    <n v="20"/>
    <n v="20"/>
    <n v="20"/>
    <n v="20"/>
    <n v="20"/>
    <n v="20"/>
    <n v="20"/>
    <m/>
    <m/>
    <m/>
    <m/>
    <m/>
    <m/>
    <m/>
    <m/>
    <m/>
  </r>
  <r>
    <x v="1"/>
    <x v="1"/>
    <n v="4"/>
    <s v="BIS Retirement"/>
    <s v="EASE - SW"/>
    <s v="Green - On Hold"/>
    <x v="1"/>
    <s v="Tandem, Powerbuilder"/>
    <s v="Tandem"/>
    <s v="James Radtke"/>
    <s v="Christine Moretti"/>
    <s v="Istiyaqahmed Shaikh"/>
    <x v="2"/>
    <x v="3"/>
    <s v="On hold"/>
    <x v="1"/>
    <n v="100"/>
    <m/>
    <m/>
    <m/>
    <m/>
    <m/>
    <m/>
    <m/>
    <m/>
    <m/>
    <m/>
    <m/>
    <m/>
    <m/>
    <m/>
    <m/>
    <m/>
    <m/>
    <m/>
    <m/>
    <m/>
    <m/>
    <m/>
    <m/>
    <m/>
    <m/>
    <m/>
    <m/>
    <m/>
    <m/>
    <m/>
    <m/>
    <m/>
    <m/>
    <m/>
  </r>
  <r>
    <x v="1"/>
    <x v="1"/>
    <n v="4"/>
    <s v="BIS Retirement"/>
    <s v="EASE - West"/>
    <s v="Green - On Hold"/>
    <x v="1"/>
    <s v="Tandem, Powerbuilder"/>
    <s v="Tandem"/>
    <s v="James Radtke"/>
    <s v="Christine Moretti"/>
    <s v="Istiyaqahmed Shaikh"/>
    <x v="2"/>
    <x v="3"/>
    <s v="On hold"/>
    <x v="1"/>
    <n v="100"/>
    <m/>
    <m/>
    <m/>
    <m/>
    <m/>
    <m/>
    <m/>
    <m/>
    <m/>
    <m/>
    <m/>
    <m/>
    <m/>
    <m/>
    <m/>
    <m/>
    <m/>
    <m/>
    <m/>
    <m/>
    <m/>
    <m/>
    <m/>
    <m/>
    <m/>
    <m/>
    <m/>
    <m/>
    <m/>
    <m/>
    <m/>
    <m/>
    <m/>
    <m/>
  </r>
  <r>
    <x v="1"/>
    <x v="1"/>
    <m/>
    <s v="CCPA Data Profiling"/>
    <s v="EASE - SW"/>
    <m/>
    <x v="1"/>
    <s v="Tandem, Powerbuilder"/>
    <s v="Tandem"/>
    <s v="James Radtke"/>
    <s v="Christine Moretti"/>
    <s v="Istiyaqahmed Shaikh"/>
    <x v="2"/>
    <x v="4"/>
    <s v="Jul-22"/>
    <x v="1"/>
    <n v="300"/>
    <m/>
    <m/>
    <m/>
    <m/>
    <m/>
    <m/>
    <m/>
    <m/>
    <m/>
    <m/>
    <m/>
    <m/>
    <m/>
    <m/>
    <m/>
    <m/>
    <m/>
    <m/>
    <m/>
    <m/>
    <m/>
    <m/>
    <m/>
    <m/>
    <m/>
    <m/>
    <m/>
    <m/>
    <m/>
    <m/>
    <m/>
    <m/>
    <m/>
    <m/>
  </r>
  <r>
    <x v="0"/>
    <x v="0"/>
    <n v="4"/>
    <s v="Hayward/Jackson DC retirement"/>
    <s v="EASE - SW"/>
    <s v="Green - YTS"/>
    <x v="1"/>
    <s v="Tandem, Powerbuilder"/>
    <s v="Tandem"/>
    <s v="James Radtke"/>
    <s v="Christine Moretti"/>
    <s v="Istiyaqahmed Shaikh"/>
    <x v="2"/>
    <x v="22"/>
    <s v="Feb-24"/>
    <x v="1"/>
    <n v="750"/>
    <m/>
    <m/>
    <m/>
    <m/>
    <m/>
    <m/>
    <m/>
    <m/>
    <m/>
    <m/>
    <m/>
    <m/>
    <m/>
    <m/>
    <m/>
    <m/>
    <m/>
    <m/>
    <m/>
    <m/>
    <m/>
    <m/>
    <m/>
    <m/>
    <m/>
    <m/>
    <m/>
    <m/>
    <m/>
    <m/>
    <m/>
    <m/>
    <m/>
    <m/>
  </r>
  <r>
    <x v="1"/>
    <x v="1"/>
    <n v="4"/>
    <s v="Windows Server upgrade"/>
    <s v="EASE - SW"/>
    <s v="Green - YTS"/>
    <x v="1"/>
    <s v="Tandem, Powerbuilder"/>
    <s v="Tandem"/>
    <s v="James Radtke"/>
    <s v="Christine Moretti"/>
    <s v="Istiyaqahmed Shaikh"/>
    <x v="2"/>
    <x v="8"/>
    <s v="TBD"/>
    <x v="1"/>
    <n v="550"/>
    <m/>
    <m/>
    <m/>
    <m/>
    <m/>
    <m/>
    <m/>
    <m/>
    <m/>
    <m/>
    <m/>
    <m/>
    <m/>
    <m/>
    <m/>
    <m/>
    <m/>
    <m/>
    <m/>
    <m/>
    <m/>
    <m/>
    <m/>
    <m/>
    <m/>
    <m/>
    <m/>
    <m/>
    <m/>
    <m/>
    <m/>
    <m/>
    <m/>
    <m/>
  </r>
  <r>
    <x v="0"/>
    <x v="0"/>
    <m/>
    <s v="504548- - 401127a U2L Migration CAPM"/>
    <s v="C/CA"/>
    <s v="Testing is still not commenced out from CAPM side.Following up with CAPM/Site"/>
    <x v="1"/>
    <s v="Cobol, DB2"/>
    <s v="JW"/>
    <s v="Ruben Rodriguez "/>
    <s v="Muawiah Qaimari"/>
    <s v="Rajan Patil"/>
    <x v="1"/>
    <x v="8"/>
    <s v="TBD"/>
    <x v="0"/>
    <n v="100"/>
    <m/>
    <m/>
    <m/>
    <m/>
    <m/>
    <m/>
    <m/>
    <m/>
    <n v="30"/>
    <n v="30"/>
    <n v="30"/>
    <n v="30"/>
    <n v="30"/>
    <m/>
    <m/>
    <m/>
    <m/>
    <m/>
    <m/>
    <m/>
    <m/>
    <n v="30"/>
    <n v="40"/>
    <n v="30"/>
    <m/>
    <m/>
    <m/>
    <m/>
    <m/>
    <m/>
    <m/>
    <m/>
    <m/>
    <m/>
  </r>
  <r>
    <x v="0"/>
    <x v="0"/>
    <m/>
    <s v="504548- -401127a  U2L Migration CAPM"/>
    <s v="AIM"/>
    <s v="Testing is still not commenced out from CAPM side.Following up with CAPM/Site"/>
    <x v="1"/>
    <s v="Cobol, DB2"/>
    <s v="JW"/>
    <s v="Ruben Rodriguez "/>
    <s v="Muawiah Qaimari"/>
    <s v="Rajan Patil"/>
    <x v="1"/>
    <x v="8"/>
    <s v="TBD"/>
    <x v="0"/>
    <n v="120"/>
    <m/>
    <m/>
    <m/>
    <m/>
    <m/>
    <m/>
    <m/>
    <m/>
    <m/>
    <n v="30"/>
    <n v="30"/>
    <n v="30"/>
    <n v="30"/>
    <m/>
    <m/>
    <m/>
    <m/>
    <m/>
    <m/>
    <m/>
    <n v="20"/>
    <n v="50"/>
    <n v="30"/>
    <n v="20"/>
    <m/>
    <m/>
    <m/>
    <m/>
    <m/>
    <m/>
    <m/>
    <m/>
    <m/>
    <m/>
  </r>
  <r>
    <x v="0"/>
    <x v="0"/>
    <n v="4"/>
    <s v="GEARS Cloud migration"/>
    <s v="EXCHPLUS"/>
    <m/>
    <x v="1"/>
    <s v="Tandem"/>
    <s v="Tandem"/>
    <s v="James Radtke"/>
    <s v="Christine Moretti"/>
    <s v="Istiyaqahmed Shaikh"/>
    <x v="2"/>
    <x v="4"/>
    <s v="Jul-22"/>
    <x v="1"/>
    <n v="60"/>
    <m/>
    <m/>
    <m/>
    <m/>
    <m/>
    <m/>
    <m/>
    <m/>
    <m/>
    <m/>
    <m/>
    <m/>
    <m/>
    <m/>
    <m/>
    <m/>
    <m/>
    <m/>
    <m/>
    <m/>
    <m/>
    <m/>
    <m/>
    <m/>
    <m/>
    <m/>
    <m/>
    <m/>
    <m/>
    <m/>
    <m/>
    <m/>
    <m/>
    <m/>
  </r>
  <r>
    <x v="0"/>
    <x v="0"/>
    <m/>
    <s v="ECBR Azure Migration"/>
    <s v="EASE - West"/>
    <s v="Green - YTS"/>
    <x v="1"/>
    <s v="Tandem, Powerbuilder"/>
    <s v="Tandem"/>
    <s v="James Radtke"/>
    <s v="Christine Moretti"/>
    <s v="Istiyaqahmed Shaikh"/>
    <x v="2"/>
    <x v="8"/>
    <s v="TBD"/>
    <x v="1"/>
    <n v="60"/>
    <m/>
    <m/>
    <m/>
    <m/>
    <m/>
    <m/>
    <m/>
    <m/>
    <m/>
    <m/>
    <m/>
    <m/>
    <m/>
    <m/>
    <m/>
    <m/>
    <m/>
    <m/>
    <m/>
    <m/>
    <m/>
    <m/>
    <m/>
    <m/>
    <m/>
    <m/>
    <m/>
    <m/>
    <m/>
    <m/>
    <m/>
    <m/>
    <m/>
    <m/>
  </r>
  <r>
    <x v="0"/>
    <x v="0"/>
    <m/>
    <s v="ECBR Azure Migration"/>
    <s v="EXCHPLUS"/>
    <s v="Green - YTS"/>
    <x v="1"/>
    <s v="Tandem"/>
    <s v="Tandem"/>
    <s v="James Radtke"/>
    <s v="Christine Moretti"/>
    <s v="Istiyaqahmed Shaikh"/>
    <x v="2"/>
    <x v="8"/>
    <s v="TBD"/>
    <x v="1"/>
    <n v="60"/>
    <m/>
    <m/>
    <m/>
    <m/>
    <m/>
    <m/>
    <m/>
    <m/>
    <m/>
    <m/>
    <m/>
    <m/>
    <m/>
    <m/>
    <m/>
    <m/>
    <m/>
    <m/>
    <m/>
    <m/>
    <m/>
    <m/>
    <m/>
    <m/>
    <m/>
    <m/>
    <m/>
    <m/>
    <m/>
    <m/>
    <m/>
    <m/>
    <m/>
    <m/>
  </r>
  <r>
    <x v="1"/>
    <x v="1"/>
    <m/>
    <s v="EASE SW- MS Edge Browser certification"/>
    <s v="EASE - SW"/>
    <s v="Green - YTS"/>
    <x v="1"/>
    <s v="Tandem, Powerbuilder"/>
    <s v="Tandem"/>
    <s v="James Radtke"/>
    <s v="Christine Moretti"/>
    <s v="Istiyaqahmed Shaikh"/>
    <x v="2"/>
    <x v="18"/>
    <s v="Mar-23"/>
    <x v="1"/>
    <n v="500"/>
    <m/>
    <m/>
    <m/>
    <m/>
    <m/>
    <m/>
    <m/>
    <m/>
    <m/>
    <m/>
    <m/>
    <m/>
    <m/>
    <m/>
    <m/>
    <m/>
    <m/>
    <m/>
    <m/>
    <m/>
    <m/>
    <m/>
    <m/>
    <m/>
    <m/>
    <m/>
    <m/>
    <m/>
    <m/>
    <m/>
    <m/>
    <m/>
    <m/>
    <m/>
  </r>
  <r>
    <x v="1"/>
    <x v="1"/>
    <m/>
    <s v="EASE W- MS Edge Browser certification"/>
    <s v="EASE - West"/>
    <s v="Green - YTS"/>
    <x v="1"/>
    <s v="Tandem, Powerbuilder"/>
    <s v="Tandem"/>
    <s v="James Radtke"/>
    <s v="Christine Moretti"/>
    <s v="Istiyaqahmed Shaikh"/>
    <x v="2"/>
    <x v="18"/>
    <s v="Mar-23"/>
    <x v="1"/>
    <n v="500"/>
    <m/>
    <m/>
    <m/>
    <m/>
    <m/>
    <m/>
    <m/>
    <m/>
    <m/>
    <m/>
    <m/>
    <m/>
    <m/>
    <m/>
    <m/>
    <m/>
    <m/>
    <m/>
    <m/>
    <m/>
    <m/>
    <m/>
    <m/>
    <m/>
    <m/>
    <m/>
    <m/>
    <m/>
    <m/>
    <m/>
    <m/>
    <m/>
    <m/>
    <m/>
  </r>
  <r>
    <x v="0"/>
    <x v="0"/>
    <m/>
    <s v="Embus retirement"/>
    <s v="EASE - SW"/>
    <s v="Green - YTS"/>
    <x v="1"/>
    <s v="Tandem, Powerbuilder"/>
    <s v="Tandem"/>
    <s v="James Radtke"/>
    <s v="Christine Moretti"/>
    <s v="Istiyaqahmed Shaikh"/>
    <x v="2"/>
    <x v="8"/>
    <s v="TBD"/>
    <x v="1"/>
    <n v="900"/>
    <m/>
    <m/>
    <m/>
    <m/>
    <m/>
    <m/>
    <m/>
    <m/>
    <m/>
    <m/>
    <m/>
    <m/>
    <m/>
    <m/>
    <m/>
    <m/>
    <m/>
    <m/>
    <m/>
    <m/>
    <m/>
    <m/>
    <m/>
    <m/>
    <m/>
    <m/>
    <m/>
    <m/>
    <m/>
    <m/>
    <m/>
    <m/>
    <m/>
    <m/>
  </r>
  <r>
    <x v="0"/>
    <x v="0"/>
    <m/>
    <s v="Embus retirement"/>
    <s v="EASE - West"/>
    <s v="Green - YTS"/>
    <x v="1"/>
    <s v="Tandem, Powerbuilder"/>
    <s v="Tandem"/>
    <s v="James Radtke"/>
    <s v="Christine Moretti"/>
    <s v="Istiyaqahmed Shaikh"/>
    <x v="2"/>
    <x v="8"/>
    <s v="TBD"/>
    <x v="1"/>
    <n v="900"/>
    <m/>
    <m/>
    <m/>
    <m/>
    <m/>
    <m/>
    <m/>
    <m/>
    <m/>
    <m/>
    <m/>
    <m/>
    <m/>
    <m/>
    <m/>
    <m/>
    <m/>
    <m/>
    <m/>
    <m/>
    <m/>
    <m/>
    <m/>
    <m/>
    <m/>
    <m/>
    <m/>
    <m/>
    <m/>
    <m/>
    <m/>
    <m/>
    <m/>
    <m/>
  </r>
  <r>
    <x v="0"/>
    <x v="0"/>
    <n v="4"/>
    <s v="R3:SBS Azure Migration"/>
    <s v="EXCHPLUS"/>
    <m/>
    <x v="1"/>
    <s v="Tandem"/>
    <s v="Tandem"/>
    <s v="James Radtke"/>
    <s v="Christine Moretti"/>
    <s v="Istiyaqahmed Shaikh"/>
    <x v="2"/>
    <x v="4"/>
    <s v="Jul-22"/>
    <x v="0"/>
    <n v="60"/>
    <m/>
    <m/>
    <m/>
    <m/>
    <m/>
    <m/>
    <m/>
    <m/>
    <m/>
    <m/>
    <m/>
    <m/>
    <m/>
    <m/>
    <m/>
    <m/>
    <m/>
    <m/>
    <m/>
    <m/>
    <m/>
    <m/>
    <m/>
    <m/>
    <m/>
    <m/>
    <m/>
    <m/>
    <m/>
    <m/>
    <m/>
    <m/>
    <m/>
    <m/>
  </r>
  <r>
    <x v="1"/>
    <x v="1"/>
    <m/>
    <s v="MQ Upgrade"/>
    <s v="EASE - SW"/>
    <m/>
    <x v="1"/>
    <s v="Tandem, Powerbuilder"/>
    <s v="Tandem"/>
    <s v="James Radtke"/>
    <s v="Christine Moretti"/>
    <s v="Istiyaqahmed Shaikh"/>
    <x v="2"/>
    <x v="5"/>
    <s v="Nov-22"/>
    <x v="0"/>
    <n v="200"/>
    <m/>
    <m/>
    <m/>
    <m/>
    <m/>
    <m/>
    <m/>
    <m/>
    <m/>
    <m/>
    <m/>
    <m/>
    <m/>
    <m/>
    <m/>
    <m/>
    <m/>
    <m/>
    <m/>
    <m/>
    <m/>
    <m/>
    <m/>
    <m/>
    <m/>
    <m/>
    <m/>
    <m/>
    <m/>
    <m/>
    <m/>
    <m/>
    <m/>
    <m/>
  </r>
  <r>
    <x v="1"/>
    <x v="1"/>
    <m/>
    <s v="MQ Upgrade"/>
    <s v="EASE - West"/>
    <m/>
    <x v="1"/>
    <s v="Tandem, Powerbuilder"/>
    <s v="Tandem"/>
    <s v="James Radtke"/>
    <s v="Christine Moretti"/>
    <s v="Istiyaqahmed Shaikh"/>
    <x v="2"/>
    <x v="5"/>
    <s v="Nov-22"/>
    <x v="0"/>
    <n v="200"/>
    <m/>
    <m/>
    <m/>
    <m/>
    <m/>
    <m/>
    <m/>
    <m/>
    <m/>
    <m/>
    <m/>
    <m/>
    <m/>
    <m/>
    <m/>
    <m/>
    <m/>
    <m/>
    <m/>
    <m/>
    <m/>
    <m/>
    <m/>
    <m/>
    <m/>
    <m/>
    <m/>
    <m/>
    <m/>
    <m/>
    <m/>
    <m/>
    <m/>
    <m/>
  </r>
  <r>
    <x v="1"/>
    <x v="1"/>
    <m/>
    <s v="MQ Upgrade"/>
    <s v="iCC"/>
    <m/>
    <x v="1"/>
    <s v="Tandem"/>
    <s v="Tandem"/>
    <s v="James Radtke"/>
    <s v="Christine Moretti"/>
    <s v="Istiyaqahmed Shaikh"/>
    <x v="2"/>
    <x v="5"/>
    <s v="Nov-22"/>
    <x v="0"/>
    <n v="550"/>
    <m/>
    <m/>
    <m/>
    <m/>
    <m/>
    <m/>
    <m/>
    <m/>
    <m/>
    <m/>
    <m/>
    <m/>
    <m/>
    <m/>
    <m/>
    <m/>
    <m/>
    <m/>
    <m/>
    <m/>
    <m/>
    <m/>
    <m/>
    <m/>
    <m/>
    <m/>
    <m/>
    <m/>
    <m/>
    <m/>
    <m/>
    <m/>
    <m/>
    <m/>
  </r>
  <r>
    <x v="1"/>
    <x v="3"/>
    <n v="4"/>
    <s v="Production Pnorth not working "/>
    <s v="EASE - West"/>
    <s v="Yellow:_x000a_Current team is not appraised of outage that resulted into Production Pnorth not working._x000a_Extensive investigation required to identify the root cause followed by proposed solution design._x000a_Current Application and Technical exposure for EASE is medium, with Kunal/Abhishek leaving, this will impact further."/>
    <x v="1"/>
    <s v="Tandem, Powerbuilder"/>
    <s v="Tandem"/>
    <s v="James Radtke"/>
    <s v="Christine Moretti"/>
    <s v="Istiyaqahmed Shaikh"/>
    <x v="2"/>
    <x v="8"/>
    <s v="TBD"/>
    <x v="1"/>
    <m/>
    <m/>
    <m/>
    <m/>
    <m/>
    <m/>
    <m/>
    <m/>
    <m/>
    <m/>
    <m/>
    <m/>
    <m/>
    <m/>
    <m/>
    <m/>
    <m/>
    <m/>
    <m/>
    <m/>
    <m/>
    <m/>
    <m/>
    <m/>
    <m/>
    <m/>
    <m/>
    <m/>
    <m/>
    <m/>
    <m/>
    <m/>
    <m/>
    <m/>
    <m/>
  </r>
  <r>
    <x v="1"/>
    <x v="3"/>
    <n v="4"/>
    <s v="CCDR User Profiles (Registrar vs Normal User)  "/>
    <s v="EASE - SW"/>
    <s v="Green - YTS"/>
    <x v="1"/>
    <s v="Tandem, Powerbuilder"/>
    <s v="Tandem"/>
    <s v="James Radtke"/>
    <s v="Christine Moretti"/>
    <s v="Istiyaqahmed Shaikh"/>
    <x v="2"/>
    <x v="19"/>
    <s v="Jun-23"/>
    <x v="1"/>
    <n v="50"/>
    <m/>
    <m/>
    <m/>
    <m/>
    <m/>
    <m/>
    <m/>
    <m/>
    <m/>
    <m/>
    <m/>
    <m/>
    <m/>
    <m/>
    <m/>
    <m/>
    <m/>
    <m/>
    <m/>
    <m/>
    <m/>
    <m/>
    <m/>
    <m/>
    <m/>
    <m/>
    <m/>
    <m/>
    <m/>
    <m/>
    <m/>
    <m/>
    <m/>
    <m/>
  </r>
  <r>
    <x v="1"/>
    <x v="3"/>
    <n v="4"/>
    <s v="Ease TT##000000312754103"/>
    <s v="EASE - West"/>
    <m/>
    <x v="1"/>
    <s v="Tandem, Powerbuilder"/>
    <s v="Tandem"/>
    <s v="James Radtke"/>
    <s v="Christine Moretti"/>
    <s v="Istiyaqahmed Shaikh"/>
    <x v="2"/>
    <x v="2"/>
    <s v="Feb-23"/>
    <x v="1"/>
    <n v="250"/>
    <m/>
    <m/>
    <m/>
    <m/>
    <m/>
    <m/>
    <m/>
    <m/>
    <m/>
    <m/>
    <m/>
    <m/>
    <m/>
    <m/>
    <m/>
    <m/>
    <m/>
    <m/>
    <m/>
    <m/>
    <m/>
    <m/>
    <m/>
    <m/>
    <m/>
    <m/>
    <m/>
    <m/>
    <m/>
    <m/>
    <m/>
    <m/>
    <m/>
    <m/>
  </r>
  <r>
    <x v="1"/>
    <x v="3"/>
    <n v="4"/>
    <s v="Removal of CASAN folder"/>
    <s v="EASE - West"/>
    <m/>
    <x v="1"/>
    <s v="Tandem, Powerbuilder"/>
    <s v="Tandem"/>
    <s v="James Radtke"/>
    <s v="Christine Moretti"/>
    <s v="Istiyaqahmed Shaikh"/>
    <x v="2"/>
    <x v="2"/>
    <s v="Feb-23"/>
    <x v="1"/>
    <n v="65"/>
    <m/>
    <m/>
    <m/>
    <m/>
    <m/>
    <m/>
    <m/>
    <m/>
    <m/>
    <m/>
    <m/>
    <m/>
    <m/>
    <m/>
    <m/>
    <m/>
    <m/>
    <m/>
    <m/>
    <m/>
    <m/>
    <m/>
    <m/>
    <m/>
    <m/>
    <m/>
    <m/>
    <m/>
    <m/>
    <m/>
    <m/>
    <m/>
    <m/>
    <m/>
  </r>
  <r>
    <x v="1"/>
    <x v="3"/>
    <n v="4"/>
    <s v="Removal of CASAN folder"/>
    <s v="EASE - SW"/>
    <m/>
    <x v="1"/>
    <s v="Tandem, Powerbuilder"/>
    <s v="Tandem"/>
    <s v="James Radtke"/>
    <s v="Christine Moretti"/>
    <s v="Istiyaqahmed Shaikh"/>
    <x v="2"/>
    <x v="2"/>
    <s v="Feb-23"/>
    <x v="1"/>
    <n v="65"/>
    <m/>
    <m/>
    <m/>
    <m/>
    <m/>
    <m/>
    <m/>
    <m/>
    <m/>
    <m/>
    <m/>
    <m/>
    <m/>
    <m/>
    <m/>
    <m/>
    <m/>
    <m/>
    <m/>
    <m/>
    <m/>
    <m/>
    <m/>
    <m/>
    <m/>
    <m/>
    <m/>
    <m/>
    <m/>
    <m/>
    <m/>
    <m/>
    <m/>
    <m/>
  </r>
  <r>
    <x v="1"/>
    <x v="3"/>
    <n v="4"/>
    <s v="IBM Software Reporting "/>
    <s v="EASE - SW"/>
    <m/>
    <x v="1"/>
    <s v="Tandem, Powerbuilder"/>
    <s v="Tandem"/>
    <s v="James Radtke"/>
    <s v="Christine Moretti"/>
    <s v="Istiyaqahmed Shaikh"/>
    <x v="2"/>
    <x v="2"/>
    <s v="Feb-23"/>
    <x v="1"/>
    <n v="70"/>
    <m/>
    <m/>
    <m/>
    <m/>
    <m/>
    <m/>
    <m/>
    <m/>
    <m/>
    <m/>
    <m/>
    <m/>
    <m/>
    <m/>
    <m/>
    <m/>
    <m/>
    <m/>
    <m/>
    <m/>
    <m/>
    <m/>
    <m/>
    <m/>
    <m/>
    <m/>
    <m/>
    <m/>
    <m/>
    <m/>
    <m/>
    <m/>
    <m/>
    <m/>
  </r>
  <r>
    <x v="1"/>
    <x v="3"/>
    <n v="4"/>
    <s v="IBM Software Reporting "/>
    <s v="EASE - West"/>
    <m/>
    <x v="1"/>
    <s v="Tandem, Powerbuilder"/>
    <s v="Tandem"/>
    <s v="James Radtke"/>
    <s v="Christine Moretti"/>
    <s v="Istiyaqahmed Shaikh"/>
    <x v="2"/>
    <x v="2"/>
    <s v="Feb-23"/>
    <x v="1"/>
    <n v="70"/>
    <m/>
    <m/>
    <m/>
    <m/>
    <m/>
    <m/>
    <m/>
    <m/>
    <m/>
    <m/>
    <m/>
    <m/>
    <m/>
    <m/>
    <m/>
    <m/>
    <m/>
    <m/>
    <m/>
    <m/>
    <m/>
    <m/>
    <m/>
    <m/>
    <m/>
    <m/>
    <m/>
    <m/>
    <m/>
    <m/>
    <m/>
    <m/>
    <m/>
    <m/>
  </r>
  <r>
    <x v="1"/>
    <x v="3"/>
    <n v="4"/>
    <s v="IBM Software Reporting "/>
    <s v="iCC"/>
    <m/>
    <x v="1"/>
    <s v="Tandem"/>
    <s v="Tandem"/>
    <s v="James Radtke"/>
    <s v="Christine Moretti"/>
    <s v="Istiyaqahmed Shaikh"/>
    <x v="2"/>
    <x v="2"/>
    <s v="Feb-23"/>
    <x v="1"/>
    <n v="70"/>
    <m/>
    <m/>
    <m/>
    <m/>
    <m/>
    <m/>
    <m/>
    <m/>
    <m/>
    <m/>
    <m/>
    <m/>
    <m/>
    <m/>
    <m/>
    <m/>
    <m/>
    <m/>
    <m/>
    <m/>
    <m/>
    <m/>
    <m/>
    <m/>
    <m/>
    <m/>
    <m/>
    <m/>
    <m/>
    <m/>
    <m/>
    <m/>
    <m/>
    <m/>
  </r>
  <r>
    <x v="1"/>
    <x v="3"/>
    <n v="4"/>
    <s v="IBM Software Reporting "/>
    <s v="EXCHPLUS"/>
    <m/>
    <x v="1"/>
    <s v="Tandem"/>
    <s v="Tandem"/>
    <s v="James Radtke"/>
    <s v="Christine Moretti"/>
    <s v="Istiyaqahmed Shaikh"/>
    <x v="2"/>
    <x v="2"/>
    <s v="Feb-23"/>
    <x v="1"/>
    <n v="70"/>
    <m/>
    <m/>
    <m/>
    <m/>
    <m/>
    <m/>
    <m/>
    <m/>
    <m/>
    <m/>
    <m/>
    <m/>
    <m/>
    <m/>
    <m/>
    <m/>
    <m/>
    <m/>
    <m/>
    <m/>
    <m/>
    <m/>
    <m/>
    <m/>
    <m/>
    <m/>
    <m/>
    <m/>
    <m/>
    <m/>
    <m/>
    <m/>
    <m/>
    <m/>
  </r>
  <r>
    <x v="0"/>
    <x v="0"/>
    <m/>
    <s v="SVN Migration to Codecloud"/>
    <s v="GALAXY ACS"/>
    <s v="Green"/>
    <x v="0"/>
    <s v="Java"/>
    <s v="Gal-SAF"/>
    <s v="James Koernig"/>
    <s v="Christine Moretti"/>
    <s v="Tushar Vispute"/>
    <x v="5"/>
    <x v="11"/>
    <m/>
    <x v="0"/>
    <n v="75"/>
    <m/>
    <m/>
    <m/>
    <m/>
    <m/>
    <m/>
    <m/>
    <m/>
    <m/>
    <m/>
    <m/>
    <m/>
    <m/>
    <m/>
    <m/>
    <m/>
    <m/>
    <m/>
    <m/>
    <m/>
    <m/>
    <m/>
    <m/>
    <n v="50"/>
    <n v="25"/>
    <m/>
    <m/>
    <m/>
    <m/>
    <m/>
    <m/>
    <m/>
    <m/>
    <m/>
  </r>
  <r>
    <x v="0"/>
    <x v="0"/>
    <n v="7"/>
    <s v="504693 - SecMod SDP W Billing SPI in text field SOFE for 24.02"/>
    <s v="EM"/>
    <m/>
    <x v="1"/>
    <s v="Cobol, DB2"/>
    <s v="WB-SAMW"/>
    <s v="Ruben Rodriguez "/>
    <s v="Muawiah Qaimari"/>
    <s v="Swapnil Patil"/>
    <x v="0"/>
    <x v="22"/>
    <s v="Feb-24"/>
    <x v="1"/>
    <n v="990"/>
    <m/>
    <m/>
    <m/>
    <m/>
    <m/>
    <m/>
    <m/>
    <m/>
    <m/>
    <m/>
    <m/>
    <m/>
    <m/>
    <m/>
    <m/>
    <m/>
    <m/>
    <m/>
    <m/>
    <m/>
    <m/>
    <m/>
    <m/>
    <m/>
    <m/>
    <n v="200"/>
    <n v="230"/>
    <n v="200"/>
    <n v="200"/>
    <n v="160"/>
    <m/>
    <m/>
    <m/>
    <m/>
  </r>
  <r>
    <x v="0"/>
    <x v="0"/>
    <n v="7"/>
    <s v="504693 - SecMod SDP W Billing SPI in text field SOFE for 24.02"/>
    <s v="SOFE"/>
    <m/>
    <x v="1"/>
    <s v="Cobol, DB2"/>
    <s v="WB-SAMW"/>
    <s v="Ruben Rodriguez "/>
    <s v="Muawiah Qaimari"/>
    <s v="Swapnil Patil"/>
    <x v="0"/>
    <x v="22"/>
    <s v="Feb-24"/>
    <x v="1"/>
    <n v="570"/>
    <m/>
    <m/>
    <m/>
    <m/>
    <m/>
    <m/>
    <m/>
    <m/>
    <m/>
    <m/>
    <m/>
    <m/>
    <m/>
    <m/>
    <m/>
    <m/>
    <m/>
    <m/>
    <m/>
    <m/>
    <m/>
    <m/>
    <m/>
    <m/>
    <m/>
    <n v="120"/>
    <n v="130"/>
    <n v="120"/>
    <n v="100"/>
    <n v="100"/>
    <m/>
    <m/>
    <m/>
    <m/>
  </r>
  <r>
    <x v="0"/>
    <x v="0"/>
    <m/>
    <s v="504814, 409266, , DDE (TCP2), Credit Card Processing for Bus Accounts using FiS"/>
    <s v="RRS"/>
    <m/>
    <x v="1"/>
    <s v="Cobol, DB2"/>
    <s v="CARE-MF"/>
    <s v="James Koernig"/>
    <s v="Christine Moretti"/>
    <s v="Kushagra Mathur"/>
    <x v="0"/>
    <x v="20"/>
    <s v="Apr-23"/>
    <x v="1"/>
    <n v="60"/>
    <m/>
    <m/>
    <m/>
    <m/>
    <m/>
    <m/>
    <m/>
    <m/>
    <m/>
    <m/>
    <m/>
    <m/>
    <m/>
    <m/>
    <m/>
    <n v="10"/>
    <m/>
    <m/>
    <n v="60"/>
    <m/>
    <m/>
    <m/>
    <m/>
    <m/>
    <m/>
    <m/>
    <m/>
    <m/>
    <m/>
    <m/>
    <m/>
    <m/>
    <m/>
    <m/>
  </r>
  <r>
    <x v="1"/>
    <x v="3"/>
    <m/>
    <s v="SUITS Production SFTP Server Migration"/>
    <s v="GALAXY ACS"/>
    <s v="Green"/>
    <x v="0"/>
    <s v="Java"/>
    <s v="Gal-SAF"/>
    <s v="James Koernig"/>
    <s v="Christine Moretti"/>
    <s v="Tushar Vispute"/>
    <x v="5"/>
    <x v="11"/>
    <m/>
    <x v="0"/>
    <n v="80"/>
    <m/>
    <m/>
    <m/>
    <m/>
    <m/>
    <m/>
    <m/>
    <m/>
    <m/>
    <m/>
    <m/>
    <m/>
    <m/>
    <m/>
    <m/>
    <m/>
    <m/>
    <m/>
    <m/>
    <m/>
    <m/>
    <m/>
    <m/>
    <m/>
    <m/>
    <m/>
    <m/>
    <m/>
    <m/>
    <m/>
    <m/>
    <m/>
    <m/>
    <m/>
  </r>
  <r>
    <x v="0"/>
    <x v="0"/>
    <m/>
    <s v="SC NPA 864 Overlay with 821"/>
    <s v="GRP- RNS"/>
    <s v="Green"/>
    <x v="0"/>
    <s v="C, C++"/>
    <s v="RNS"/>
    <s v="James Koernig"/>
    <s v="Christine Moretti"/>
    <s v="Tushar Vispute"/>
    <x v="5"/>
    <x v="16"/>
    <m/>
    <x v="0"/>
    <n v="220"/>
    <m/>
    <m/>
    <m/>
    <m/>
    <m/>
    <m/>
    <m/>
    <m/>
    <m/>
    <m/>
    <m/>
    <m/>
    <m/>
    <m/>
    <m/>
    <m/>
    <m/>
    <m/>
    <m/>
    <m/>
    <m/>
    <m/>
    <n v="50"/>
    <n v="40"/>
    <n v="50"/>
    <n v="50"/>
    <n v="30"/>
    <m/>
    <m/>
    <m/>
    <m/>
    <m/>
    <m/>
    <m/>
  </r>
  <r>
    <x v="0"/>
    <x v="0"/>
    <n v="6"/>
    <s v="328680a Vista Mobility"/>
    <s v="CRIS RC-RECON"/>
    <m/>
    <x v="1"/>
    <s v="Assembler"/>
    <s v="SW-CRIS"/>
    <s v="Ruben Rodriguez "/>
    <s v="Muawiah Qaimari"/>
    <s v="Istiyaqahmed Shaikh"/>
    <x v="2"/>
    <x v="5"/>
    <s v="Nov-22"/>
    <x v="0"/>
    <n v="40"/>
    <m/>
    <m/>
    <m/>
    <m/>
    <m/>
    <m/>
    <m/>
    <m/>
    <m/>
    <m/>
    <m/>
    <m/>
    <n v="10"/>
    <n v="20"/>
    <n v="10"/>
    <m/>
    <m/>
    <m/>
    <m/>
    <m/>
    <m/>
    <m/>
    <m/>
    <m/>
    <m/>
    <m/>
    <m/>
    <m/>
    <m/>
    <m/>
    <m/>
    <m/>
    <m/>
    <m/>
  </r>
  <r>
    <x v="0"/>
    <x v="0"/>
    <n v="4"/>
    <s v="OOM664 - Complete Link Utilization of USOCs effort"/>
    <s v="FSP"/>
    <s v="Green - YTS"/>
    <x v="1"/>
    <s v="Cobol, DB2"/>
    <s v="SW-CRIS"/>
    <s v="Ruben Rodriguez "/>
    <s v="Muawiah Qaimari"/>
    <s v="Istiyaqahmed Shaikh"/>
    <x v="2"/>
    <x v="8"/>
    <s v="TBD"/>
    <x v="1"/>
    <n v="30"/>
    <m/>
    <m/>
    <m/>
    <m/>
    <m/>
    <m/>
    <m/>
    <m/>
    <m/>
    <m/>
    <m/>
    <m/>
    <m/>
    <m/>
    <m/>
    <m/>
    <m/>
    <m/>
    <m/>
    <m/>
    <m/>
    <m/>
    <m/>
    <m/>
    <m/>
    <m/>
    <n v="30"/>
    <m/>
    <m/>
    <m/>
    <m/>
    <m/>
    <m/>
    <m/>
  </r>
  <r>
    <x v="0"/>
    <x v="0"/>
    <n v="3"/>
    <s v="OOM664 - Complete Link Utilization of USOCs effort"/>
    <s v="ECRIS-CR RSI"/>
    <s v="Green - YTS"/>
    <x v="1"/>
    <s v="Cobol, DB2"/>
    <s v="SW-CRIS"/>
    <s v="Ruben Rodriguez "/>
    <s v="Muawiah Qaimari"/>
    <s v="Istiyaqahmed Shaikh"/>
    <x v="2"/>
    <x v="8"/>
    <s v="TBD"/>
    <x v="1"/>
    <n v="100"/>
    <m/>
    <m/>
    <m/>
    <m/>
    <m/>
    <m/>
    <m/>
    <m/>
    <m/>
    <m/>
    <m/>
    <m/>
    <m/>
    <m/>
    <m/>
    <m/>
    <m/>
    <m/>
    <m/>
    <m/>
    <m/>
    <m/>
    <m/>
    <m/>
    <m/>
    <m/>
    <n v="100"/>
    <m/>
    <m/>
    <m/>
    <m/>
    <m/>
    <m/>
    <m/>
  </r>
  <r>
    <x v="0"/>
    <x v="0"/>
    <m/>
    <s v="ECDW, EDW Snowflak Migration - OOM686"/>
    <s v="EASE - West"/>
    <s v="Green - Test Only"/>
    <x v="1"/>
    <s v="Tandem, Powerbuilder"/>
    <s v="Tandem"/>
    <s v="James Radtke"/>
    <s v="Christine Moretti"/>
    <s v="Istiyaqahmed Shaikh"/>
    <x v="2"/>
    <x v="21"/>
    <s v="Dec-23"/>
    <x v="1"/>
    <n v="30"/>
    <m/>
    <m/>
    <m/>
    <m/>
    <m/>
    <m/>
    <m/>
    <m/>
    <m/>
    <m/>
    <m/>
    <m/>
    <m/>
    <m/>
    <m/>
    <m/>
    <m/>
    <m/>
    <m/>
    <m/>
    <m/>
    <m/>
    <m/>
    <m/>
    <m/>
    <m/>
    <m/>
    <n v="30"/>
    <m/>
    <m/>
    <m/>
    <m/>
    <m/>
    <m/>
  </r>
  <r>
    <x v="0"/>
    <x v="0"/>
    <n v="4"/>
    <s v="EDW and ECDW snowflake transformation - impact for legacy wireline applications"/>
    <s v="ADR"/>
    <s v="Green - Impact Analysis &amp; Estimation done."/>
    <x v="1"/>
    <s v="Cobol, DB2"/>
    <s v="SW-CRIS"/>
    <s v="Ruben Rodriguez "/>
    <s v="Muawiah Qaimari"/>
    <s v="Istiyaqahmed Shaikh"/>
    <x v="2"/>
    <x v="21"/>
    <s v="Dec-23"/>
    <x v="1"/>
    <n v="60"/>
    <m/>
    <m/>
    <m/>
    <m/>
    <m/>
    <m/>
    <m/>
    <m/>
    <m/>
    <m/>
    <m/>
    <m/>
    <m/>
    <m/>
    <m/>
    <m/>
    <m/>
    <m/>
    <m/>
    <m/>
    <m/>
    <m/>
    <m/>
    <m/>
    <m/>
    <m/>
    <n v="30"/>
    <n v="30"/>
    <m/>
    <m/>
    <m/>
    <m/>
    <m/>
    <m/>
  </r>
  <r>
    <x v="0"/>
    <x v="0"/>
    <n v="4"/>
    <s v="EDW and ECDW snowflake transformation - impact for legacy wireline applications"/>
    <s v="FSP"/>
    <s v="Green - Impact Analysis &amp; Estimation done."/>
    <x v="1"/>
    <s v="Cobol, DB2"/>
    <s v="SW-CRIS"/>
    <s v="Ruben Rodriguez "/>
    <s v="Muawiah Qaimari"/>
    <s v="Istiyaqahmed Shaikh"/>
    <x v="2"/>
    <x v="21"/>
    <s v="Dec-23"/>
    <x v="1"/>
    <n v="30"/>
    <m/>
    <m/>
    <m/>
    <m/>
    <m/>
    <m/>
    <m/>
    <m/>
    <m/>
    <m/>
    <m/>
    <m/>
    <m/>
    <m/>
    <m/>
    <m/>
    <m/>
    <m/>
    <m/>
    <m/>
    <m/>
    <m/>
    <m/>
    <m/>
    <m/>
    <m/>
    <n v="15"/>
    <n v="15"/>
    <m/>
    <m/>
    <m/>
    <m/>
    <m/>
    <m/>
  </r>
  <r>
    <x v="0"/>
    <x v="0"/>
    <m/>
    <s v="Terrdata to Snowflake Migration"/>
    <s v="ECRIS-CR RSI"/>
    <s v="Yellow - Impact Analysis &amp; Estimation done. Unavailability of utility to connect from MF to snowflake."/>
    <x v="1"/>
    <s v="Cobol, DB2"/>
    <s v="SW-CRIS"/>
    <s v="Ruben Rodriguez "/>
    <s v="Muawiah Qaimari"/>
    <s v="Istiyaqahmed Shaikh"/>
    <x v="2"/>
    <x v="21"/>
    <m/>
    <x v="1"/>
    <n v="500"/>
    <m/>
    <m/>
    <m/>
    <m/>
    <m/>
    <m/>
    <m/>
    <m/>
    <m/>
    <m/>
    <m/>
    <m/>
    <m/>
    <m/>
    <m/>
    <m/>
    <m/>
    <m/>
    <m/>
    <m/>
    <m/>
    <m/>
    <m/>
    <m/>
    <m/>
    <n v="150"/>
    <n v="150"/>
    <n v="200"/>
    <m/>
    <m/>
    <m/>
    <m/>
    <m/>
    <m/>
  </r>
  <r>
    <x v="0"/>
    <x v="0"/>
    <n v="6"/>
    <s v="EDW and ECDW snowflake transformation - impact for legacy wireline applications"/>
    <s v="CRIS CASH"/>
    <s v="Green - Impact Analysis &amp; Estimation done."/>
    <x v="1"/>
    <s v="Assembler"/>
    <s v="SW-CRIS"/>
    <s v="Ruben Rodriguez "/>
    <s v="Muawiah Qaimari"/>
    <s v="Istiyaqahmed Shaikh"/>
    <x v="2"/>
    <x v="21"/>
    <s v="Dec-23"/>
    <x v="1"/>
    <n v="480"/>
    <m/>
    <m/>
    <m/>
    <m/>
    <m/>
    <m/>
    <m/>
    <m/>
    <m/>
    <m/>
    <m/>
    <m/>
    <m/>
    <m/>
    <m/>
    <m/>
    <m/>
    <m/>
    <m/>
    <m/>
    <m/>
    <m/>
    <m/>
    <m/>
    <m/>
    <n v="150"/>
    <n v="150"/>
    <n v="180"/>
    <m/>
    <m/>
    <m/>
    <m/>
    <m/>
    <m/>
  </r>
  <r>
    <x v="0"/>
    <x v="0"/>
    <n v="6"/>
    <s v="EDW and ECDW snowflake transformation - impact for legacy wireline applications"/>
    <s v="CRIS BCAP"/>
    <s v="Green - Impact Analysis &amp; Estimation done."/>
    <x v="1"/>
    <s v="PL1, Assembler"/>
    <s v="SW-CRIS"/>
    <s v="Ruben Rodriguez "/>
    <s v="Muawiah Qaimari"/>
    <s v="Istiyaqahmed Shaikh"/>
    <x v="2"/>
    <x v="21"/>
    <s v="Dec-23"/>
    <x v="1"/>
    <n v="80"/>
    <m/>
    <m/>
    <m/>
    <m/>
    <m/>
    <m/>
    <m/>
    <m/>
    <m/>
    <m/>
    <m/>
    <m/>
    <m/>
    <m/>
    <m/>
    <m/>
    <m/>
    <m/>
    <m/>
    <m/>
    <m/>
    <m/>
    <m/>
    <m/>
    <m/>
    <n v="20"/>
    <n v="20"/>
    <n v="30"/>
    <m/>
    <m/>
    <m/>
    <m/>
    <m/>
    <m/>
  </r>
  <r>
    <x v="0"/>
    <x v="0"/>
    <n v="6"/>
    <s v="EDW and ECDW snowflake transformation - impact for legacy wireline applications"/>
    <s v="CRIS BILLDAY"/>
    <s v="Green - Impact Analysis &amp; Estimation done."/>
    <x v="1"/>
    <s v="Cobol, IMS-DB"/>
    <s v="SW-CRIS"/>
    <s v="Ruben Rodriguez "/>
    <s v="Muawiah Qaimari"/>
    <s v="Istiyaqahmed Shaikh"/>
    <x v="2"/>
    <x v="21"/>
    <s v="Dec-23"/>
    <x v="1"/>
    <n v="80"/>
    <m/>
    <m/>
    <m/>
    <m/>
    <m/>
    <m/>
    <m/>
    <m/>
    <m/>
    <m/>
    <m/>
    <m/>
    <m/>
    <m/>
    <m/>
    <m/>
    <m/>
    <m/>
    <m/>
    <m/>
    <m/>
    <m/>
    <m/>
    <m/>
    <m/>
    <n v="20"/>
    <n v="20"/>
    <n v="30"/>
    <m/>
    <m/>
    <m/>
    <m/>
    <m/>
    <m/>
  </r>
  <r>
    <x v="0"/>
    <x v="0"/>
    <n v="6"/>
    <s v="EDW and ECDW snowflake transformation - impact for legacy wireline applications"/>
    <s v="CRIS RC-RECON"/>
    <s v="Green - Impact Analysis &amp; Estimation done."/>
    <x v="1"/>
    <s v="Assembler"/>
    <s v="SW-CRIS"/>
    <s v="Ruben Rodriguez "/>
    <s v="Muawiah Qaimari"/>
    <s v="Istiyaqahmed Shaikh"/>
    <x v="2"/>
    <x v="21"/>
    <s v="Dec-23"/>
    <x v="1"/>
    <n v="160"/>
    <m/>
    <m/>
    <m/>
    <m/>
    <m/>
    <m/>
    <m/>
    <m/>
    <m/>
    <m/>
    <m/>
    <m/>
    <m/>
    <m/>
    <m/>
    <m/>
    <m/>
    <m/>
    <m/>
    <m/>
    <m/>
    <m/>
    <m/>
    <m/>
    <m/>
    <n v="50"/>
    <n v="50"/>
    <n v="60"/>
    <m/>
    <m/>
    <m/>
    <m/>
    <m/>
    <m/>
  </r>
  <r>
    <x v="0"/>
    <x v="0"/>
    <n v="3"/>
    <s v="EDW and ECDW snowflake transformation - impact for legacy wireline applications"/>
    <s v="InstaRate"/>
    <s v="Green - Impact Analysis &amp; Estimation done."/>
    <x v="1"/>
    <s v="Cobol, DB2"/>
    <s v="SW-CRIS"/>
    <s v="Ruben Rodriguez "/>
    <s v="Muawiah Qaimari"/>
    <s v="Istiyaqahmed Shaikh"/>
    <x v="2"/>
    <x v="21"/>
    <s v="Dec-23"/>
    <x v="1"/>
    <n v="160"/>
    <m/>
    <m/>
    <m/>
    <m/>
    <m/>
    <m/>
    <m/>
    <m/>
    <m/>
    <m/>
    <m/>
    <m/>
    <m/>
    <m/>
    <m/>
    <m/>
    <m/>
    <m/>
    <m/>
    <m/>
    <m/>
    <m/>
    <m/>
    <m/>
    <m/>
    <n v="50"/>
    <n v="50"/>
    <n v="60"/>
    <m/>
    <m/>
    <m/>
    <m/>
    <m/>
    <m/>
  </r>
  <r>
    <x v="1"/>
    <x v="4"/>
    <n v="4"/>
    <s v="RD1169 SW Calendar SUDV026 2022-2023 (CR-2210-0874)"/>
    <s v="FSP"/>
    <m/>
    <x v="1"/>
    <s v="Cobol, DB2"/>
    <s v="SW-CRIS"/>
    <s v="Ruben Rodriguez "/>
    <s v="Muawiah Qaimari"/>
    <s v="Istiyaqahmed Shaikh"/>
    <x v="2"/>
    <x v="1"/>
    <s v="Dec-22"/>
    <x v="0"/>
    <n v="15"/>
    <m/>
    <m/>
    <m/>
    <m/>
    <m/>
    <m/>
    <m/>
    <m/>
    <m/>
    <m/>
    <m/>
    <m/>
    <m/>
    <m/>
    <m/>
    <n v="15"/>
    <m/>
    <m/>
    <m/>
    <m/>
    <m/>
    <m/>
    <m/>
    <m/>
    <m/>
    <m/>
    <m/>
    <m/>
    <m/>
    <m/>
    <m/>
    <m/>
    <m/>
    <m/>
  </r>
  <r>
    <x v="1"/>
    <x v="4"/>
    <n v="4"/>
    <s v="RD0017 - San Francisco e911 increase; tar 053 (CR-2210-0883)"/>
    <s v="FSP"/>
    <m/>
    <x v="1"/>
    <s v="Cobol, DB2"/>
    <s v="SW-CRIS"/>
    <s v="Ruben Rodriguez "/>
    <s v="Muawiah Qaimari"/>
    <s v="Istiyaqahmed Shaikh"/>
    <x v="2"/>
    <x v="1"/>
    <s v="Dec-22"/>
    <x v="0"/>
    <n v="10"/>
    <m/>
    <m/>
    <m/>
    <m/>
    <m/>
    <m/>
    <m/>
    <m/>
    <m/>
    <m/>
    <m/>
    <m/>
    <m/>
    <m/>
    <m/>
    <n v="10"/>
    <m/>
    <m/>
    <m/>
    <m/>
    <m/>
    <m/>
    <m/>
    <m/>
    <m/>
    <m/>
    <m/>
    <m/>
    <m/>
    <m/>
    <m/>
    <m/>
    <m/>
    <m/>
  </r>
  <r>
    <x v="1"/>
    <x v="4"/>
    <n v="4"/>
    <s v="RD0018 Billing and Collection Changes (CR-2209-0633)"/>
    <s v="FSP"/>
    <m/>
    <x v="1"/>
    <s v="Cobol, DB2"/>
    <s v="SW-CRIS"/>
    <s v="Ruben Rodriguez "/>
    <s v="Muawiah Qaimari"/>
    <s v="Istiyaqahmed Shaikh"/>
    <x v="2"/>
    <x v="1"/>
    <s v="Dec-22"/>
    <x v="0"/>
    <n v="40"/>
    <m/>
    <m/>
    <m/>
    <m/>
    <m/>
    <m/>
    <m/>
    <m/>
    <m/>
    <m/>
    <m/>
    <m/>
    <m/>
    <m/>
    <m/>
    <n v="40"/>
    <m/>
    <m/>
    <m/>
    <m/>
    <m/>
    <m/>
    <m/>
    <m/>
    <m/>
    <m/>
    <m/>
    <m/>
    <m/>
    <m/>
    <m/>
    <m/>
    <m/>
    <m/>
  </r>
  <r>
    <x v="1"/>
    <x v="1"/>
    <n v="4"/>
    <s v="PMATT 375821 - Migrating STAR and APLUS to Changeman _x000a_Note: Not Committing this project as it cannot be worked upon due to capacity crunch"/>
    <s v="ADR"/>
    <s v="Green - YTS"/>
    <x v="1"/>
    <s v="Cobol, DB2"/>
    <s v="SW-CRIS"/>
    <s v="Ruben Rodriguez "/>
    <s v="Muawiah Qaimari"/>
    <s v="Istiyaqahmed Shaikh"/>
    <x v="2"/>
    <x v="8"/>
    <s v="TBD"/>
    <x v="1"/>
    <n v="50"/>
    <m/>
    <m/>
    <m/>
    <m/>
    <m/>
    <m/>
    <m/>
    <m/>
    <m/>
    <m/>
    <m/>
    <m/>
    <m/>
    <m/>
    <m/>
    <m/>
    <m/>
    <m/>
    <m/>
    <m/>
    <m/>
    <m/>
    <m/>
    <m/>
    <m/>
    <m/>
    <m/>
    <m/>
    <m/>
    <m/>
    <m/>
    <m/>
    <m/>
    <m/>
  </r>
  <r>
    <x v="1"/>
    <x v="1"/>
    <n v="4"/>
    <s v="PMATT 375821 - Migrating STAR and APLUS to Changeman _x000a_Note: Not Committing this project as it cannot be worked upon due to capacity crunch"/>
    <s v="FSP"/>
    <s v="Green - YTS"/>
    <x v="1"/>
    <s v="Cobol, DB2"/>
    <s v="SW-CRIS"/>
    <s v="Ruben Rodriguez "/>
    <s v="Muawiah Qaimari"/>
    <s v="Istiyaqahmed Shaikh"/>
    <x v="2"/>
    <x v="8"/>
    <s v="TBD"/>
    <x v="1"/>
    <n v="50"/>
    <m/>
    <m/>
    <m/>
    <m/>
    <m/>
    <m/>
    <m/>
    <m/>
    <m/>
    <m/>
    <m/>
    <m/>
    <m/>
    <m/>
    <m/>
    <m/>
    <m/>
    <m/>
    <m/>
    <m/>
    <m/>
    <m/>
    <m/>
    <m/>
    <m/>
    <m/>
    <m/>
    <m/>
    <m/>
    <m/>
    <m/>
    <m/>
    <m/>
    <m/>
  </r>
  <r>
    <x v="1"/>
    <x v="1"/>
    <n v="4"/>
    <s v="PMATT 375821 - Migrating STAR and APLUS to Changeman _x000a_Note: Not Committing this project as it cannot be worked upon due to capacity crunch"/>
    <s v="HB"/>
    <s v="Green - YTS"/>
    <x v="1"/>
    <s v="Cobol, DB2, CICS"/>
    <s v="SW-CRIS"/>
    <s v="Ruben Rodriguez "/>
    <s v="Muawiah Qaimari"/>
    <s v="Istiyaqahmed Shaikh"/>
    <x v="2"/>
    <x v="8"/>
    <s v="TBD"/>
    <x v="1"/>
    <n v="50"/>
    <m/>
    <m/>
    <m/>
    <m/>
    <m/>
    <m/>
    <m/>
    <m/>
    <m/>
    <m/>
    <m/>
    <m/>
    <m/>
    <m/>
    <m/>
    <m/>
    <m/>
    <m/>
    <m/>
    <m/>
    <m/>
    <m/>
    <m/>
    <m/>
    <m/>
    <m/>
    <m/>
    <m/>
    <m/>
    <m/>
    <m/>
    <m/>
    <m/>
    <m/>
  </r>
  <r>
    <x v="1"/>
    <x v="1"/>
    <n v="4"/>
    <s v="PMATT 375821 - Migrating STAR and APLUS to Changeman _x000a_Note: Not Committing this project as it cannot be worked upon due to capacity crunch"/>
    <s v="SWHB"/>
    <s v="Green - YTS"/>
    <x v="1"/>
    <s v="Cobol, DB2, CICS"/>
    <s v="SW-CRIS"/>
    <s v="Ruben Rodriguez "/>
    <s v="Muawiah Qaimari"/>
    <s v="Istiyaqahmed Shaikh"/>
    <x v="2"/>
    <x v="8"/>
    <s v="TBD"/>
    <x v="1"/>
    <n v="50"/>
    <m/>
    <m/>
    <m/>
    <m/>
    <m/>
    <m/>
    <m/>
    <m/>
    <m/>
    <m/>
    <m/>
    <m/>
    <m/>
    <m/>
    <m/>
    <m/>
    <m/>
    <m/>
    <m/>
    <m/>
    <m/>
    <m/>
    <m/>
    <m/>
    <m/>
    <m/>
    <m/>
    <m/>
    <m/>
    <m/>
    <m/>
    <m/>
    <m/>
    <m/>
  </r>
  <r>
    <x v="1"/>
    <x v="1"/>
    <n v="6"/>
    <s v="PMATT 375821 - Migrating STAR and APLUS to Changeman _x000a_Note: Not Committing this project as it cannot be worked upon due to capacity crunch"/>
    <s v="CRIS BCAP"/>
    <s v="Green - YTS"/>
    <x v="1"/>
    <s v="PL1, Assembler"/>
    <s v="SW-CRIS"/>
    <s v="Ruben Rodriguez "/>
    <s v="Muawiah Qaimari"/>
    <s v="Istiyaqahmed Shaikh"/>
    <x v="2"/>
    <x v="8"/>
    <s v="TBD"/>
    <x v="1"/>
    <n v="50"/>
    <m/>
    <m/>
    <m/>
    <m/>
    <m/>
    <m/>
    <m/>
    <m/>
    <m/>
    <m/>
    <m/>
    <m/>
    <m/>
    <m/>
    <m/>
    <m/>
    <m/>
    <m/>
    <m/>
    <m/>
    <m/>
    <m/>
    <m/>
    <m/>
    <m/>
    <m/>
    <m/>
    <m/>
    <m/>
    <m/>
    <m/>
    <m/>
    <m/>
    <m/>
  </r>
  <r>
    <x v="1"/>
    <x v="1"/>
    <n v="6"/>
    <s v="PMATT 375821 - Migrating STAR and APLUS to Changeman _x000a_Note: Not Committing this project as it cannot be worked upon due to capacity crunch"/>
    <s v="CRIS CASH"/>
    <s v="Green - YTS"/>
    <x v="1"/>
    <s v="Assembler"/>
    <s v="SW-CRIS"/>
    <s v="Ruben Rodriguez "/>
    <s v="Muawiah Qaimari"/>
    <s v="Istiyaqahmed Shaikh"/>
    <x v="2"/>
    <x v="8"/>
    <s v="TBD"/>
    <x v="1"/>
    <n v="50"/>
    <m/>
    <m/>
    <m/>
    <m/>
    <m/>
    <m/>
    <m/>
    <m/>
    <m/>
    <m/>
    <m/>
    <m/>
    <m/>
    <m/>
    <m/>
    <m/>
    <m/>
    <m/>
    <m/>
    <m/>
    <m/>
    <m/>
    <m/>
    <m/>
    <m/>
    <m/>
    <m/>
    <m/>
    <m/>
    <m/>
    <m/>
    <m/>
    <m/>
    <m/>
  </r>
  <r>
    <x v="1"/>
    <x v="1"/>
    <n v="6"/>
    <s v="PMATT 375821 - Migrating STAR and APLUS to Changeman _x000a_Note: Not Committing this project as it cannot be worked upon due to capacity crunch"/>
    <s v="CRIS RC-RECON"/>
    <s v="Green - YTS"/>
    <x v="1"/>
    <s v="Assembler"/>
    <s v="SW-CRIS"/>
    <s v="Ruben Rodriguez "/>
    <s v="Muawiah Qaimari"/>
    <s v="Istiyaqahmed Shaikh"/>
    <x v="2"/>
    <x v="8"/>
    <s v="TBD"/>
    <x v="1"/>
    <n v="50"/>
    <m/>
    <m/>
    <m/>
    <m/>
    <m/>
    <m/>
    <m/>
    <m/>
    <m/>
    <m/>
    <m/>
    <m/>
    <m/>
    <m/>
    <m/>
    <m/>
    <m/>
    <m/>
    <m/>
    <m/>
    <m/>
    <m/>
    <m/>
    <m/>
    <m/>
    <m/>
    <m/>
    <m/>
    <m/>
    <m/>
    <m/>
    <m/>
    <m/>
    <m/>
  </r>
  <r>
    <x v="1"/>
    <x v="1"/>
    <n v="6"/>
    <s v="PMATT 375821 - Migrating STAR and APLUS to Changeman _x000a_Note: Not Committing this project as it cannot be worked upon due to capacity crunch"/>
    <s v="CRIS SO"/>
    <s v="Green - YTS"/>
    <x v="1"/>
    <s v="Cobol, IMS-DB, Assembler"/>
    <s v="SW-CRIS"/>
    <s v="Ruben Rodriguez "/>
    <s v="Muawiah Qaimari"/>
    <s v="Istiyaqahmed Shaikh"/>
    <x v="2"/>
    <x v="8"/>
    <s v="TBD"/>
    <x v="1"/>
    <n v="50"/>
    <m/>
    <m/>
    <m/>
    <m/>
    <m/>
    <m/>
    <m/>
    <m/>
    <m/>
    <m/>
    <m/>
    <m/>
    <m/>
    <m/>
    <m/>
    <m/>
    <m/>
    <m/>
    <m/>
    <m/>
    <m/>
    <m/>
    <m/>
    <m/>
    <m/>
    <m/>
    <m/>
    <m/>
    <m/>
    <m/>
    <m/>
    <m/>
    <m/>
    <m/>
  </r>
  <r>
    <x v="1"/>
    <x v="1"/>
    <n v="3"/>
    <s v="PMATT 375821 - Migrating STAR and APLUS to Changeman _x000a_Note: Not Committing this project as it cannot be worked upon due to capacity crunch"/>
    <s v="InstaRate"/>
    <s v="Green - YTS"/>
    <x v="1"/>
    <s v="Cobol, DB2"/>
    <s v="SW-CRIS"/>
    <s v="Ruben Rodriguez "/>
    <s v="Muawiah Qaimari"/>
    <s v="Istiyaqahmed Shaikh"/>
    <x v="2"/>
    <x v="8"/>
    <s v="TBD"/>
    <x v="1"/>
    <n v="50"/>
    <m/>
    <m/>
    <m/>
    <m/>
    <m/>
    <m/>
    <m/>
    <m/>
    <m/>
    <m/>
    <m/>
    <m/>
    <m/>
    <m/>
    <m/>
    <m/>
    <m/>
    <m/>
    <m/>
    <m/>
    <m/>
    <m/>
    <m/>
    <m/>
    <m/>
    <m/>
    <m/>
    <m/>
    <m/>
    <m/>
    <m/>
    <m/>
    <m/>
    <m/>
  </r>
  <r>
    <x v="1"/>
    <x v="1"/>
    <n v="3"/>
    <s v="PMATT 375821 - Migrating STAR and APLUS to Changeman _x000a_Note: Not Committing this project as it cannot be worked upon due to capacity crunch"/>
    <s v="ECRIS-CR RSI"/>
    <s v="Green - YTS"/>
    <x v="1"/>
    <s v="Cobol, DB2"/>
    <s v="SW-CRIS"/>
    <s v="Ruben Rodriguez "/>
    <s v="Muawiah Qaimari"/>
    <s v="Istiyaqahmed Shaikh"/>
    <x v="2"/>
    <x v="8"/>
    <s v="TBD"/>
    <x v="1"/>
    <n v="50"/>
    <m/>
    <m/>
    <m/>
    <m/>
    <m/>
    <m/>
    <m/>
    <m/>
    <m/>
    <m/>
    <m/>
    <m/>
    <m/>
    <m/>
    <m/>
    <m/>
    <m/>
    <m/>
    <m/>
    <m/>
    <m/>
    <m/>
    <m/>
    <m/>
    <m/>
    <m/>
    <m/>
    <m/>
    <m/>
    <m/>
    <m/>
    <m/>
    <m/>
    <m/>
  </r>
  <r>
    <x v="1"/>
    <x v="1"/>
    <n v="3"/>
    <s v="PMATT 375821 - Migrating STAR and APLUS to Changeman _x000a_Note: Not Committing this project as it cannot be worked upon due to capacity crunch"/>
    <s v="Miscellaneous Rating"/>
    <s v="Green - YTS"/>
    <x v="1"/>
    <s v="Cobol, DB2"/>
    <s v="SW-CRIS"/>
    <s v="Ruben Rodriguez "/>
    <s v="Muawiah Qaimari"/>
    <s v="Istiyaqahmed Shaikh"/>
    <x v="2"/>
    <x v="8"/>
    <s v="TBD"/>
    <x v="1"/>
    <n v="50"/>
    <m/>
    <m/>
    <m/>
    <m/>
    <m/>
    <m/>
    <m/>
    <m/>
    <m/>
    <m/>
    <m/>
    <m/>
    <m/>
    <m/>
    <m/>
    <m/>
    <m/>
    <m/>
    <m/>
    <m/>
    <m/>
    <m/>
    <m/>
    <m/>
    <m/>
    <m/>
    <m/>
    <m/>
    <m/>
    <m/>
    <m/>
    <m/>
    <m/>
    <m/>
  </r>
  <r>
    <x v="1"/>
    <x v="1"/>
    <n v="6"/>
    <s v="PMATT 375821 - Migrating STAR and APLUS to Changeman _x000a_Note: Not Committing this project as it cannot be worked upon due to capacity crunch"/>
    <s v="CRIS BILLDAY"/>
    <s v="Green - YTS"/>
    <x v="1"/>
    <s v="Cobol, IMS-DB"/>
    <s v="SW-CRIS"/>
    <s v="Ruben Rodriguez "/>
    <s v="Muawiah Qaimari"/>
    <s v="Istiyaqahmed Shaikh"/>
    <x v="2"/>
    <x v="8"/>
    <s v="TBD"/>
    <x v="1"/>
    <n v="50"/>
    <m/>
    <m/>
    <m/>
    <m/>
    <m/>
    <m/>
    <m/>
    <m/>
    <m/>
    <m/>
    <m/>
    <m/>
    <m/>
    <m/>
    <m/>
    <m/>
    <m/>
    <m/>
    <m/>
    <m/>
    <m/>
    <m/>
    <m/>
    <m/>
    <m/>
    <m/>
    <m/>
    <m/>
    <m/>
    <m/>
    <m/>
    <m/>
    <m/>
    <m/>
  </r>
  <r>
    <x v="1"/>
    <x v="1"/>
    <n v="6"/>
    <s v="PMATT 375821 - Migrating STAR and APLUS to Changeman _x000a_Note: Not Committing this project as it cannot be worked upon due to capacity crunch"/>
    <s v="CRIS ADST"/>
    <s v="Green - YTS"/>
    <x v="1"/>
    <s v="Cobol, IMS-DB"/>
    <s v="SW-CRIS"/>
    <s v="Ruben Rodriguez "/>
    <s v="Muawiah Qaimari"/>
    <s v="Istiyaqahmed Shaikh"/>
    <x v="2"/>
    <x v="8"/>
    <s v="TBD"/>
    <x v="1"/>
    <n v="50"/>
    <m/>
    <m/>
    <m/>
    <m/>
    <m/>
    <m/>
    <m/>
    <m/>
    <m/>
    <m/>
    <m/>
    <m/>
    <m/>
    <m/>
    <m/>
    <m/>
    <m/>
    <m/>
    <m/>
    <m/>
    <m/>
    <m/>
    <m/>
    <m/>
    <m/>
    <m/>
    <m/>
    <m/>
    <m/>
    <m/>
    <m/>
    <m/>
    <m/>
    <m/>
  </r>
  <r>
    <x v="1"/>
    <x v="3"/>
    <n v="4"/>
    <s v="MWR R23.06 SECB Lib and Env Setup"/>
    <s v="ADR"/>
    <s v="Yellow - WorkBench Panel used for CT Extract process isn't working as BAU. Work around identified (which is time consuming) to build libraries/environment."/>
    <x v="1"/>
    <s v="Cobol, DB2"/>
    <s v="SW-CRIS"/>
    <s v="Ruben Rodriguez "/>
    <s v="Muawiah Qaimari"/>
    <s v="Istiyaqahmed Shaikh"/>
    <x v="2"/>
    <x v="19"/>
    <s v="Jun-23"/>
    <x v="0"/>
    <n v="296"/>
    <m/>
    <m/>
    <m/>
    <m/>
    <m/>
    <m/>
    <m/>
    <m/>
    <m/>
    <m/>
    <m/>
    <m/>
    <m/>
    <m/>
    <m/>
    <m/>
    <m/>
    <n v="40"/>
    <n v="80"/>
    <n v="80"/>
    <n v="50"/>
    <n v="46"/>
    <m/>
    <m/>
    <m/>
    <m/>
    <m/>
    <m/>
    <m/>
    <m/>
    <m/>
    <m/>
    <m/>
    <m/>
  </r>
  <r>
    <x v="1"/>
    <x v="3"/>
    <n v="6"/>
    <s v="Management Class Change for ACTIVELOG file"/>
    <s v="CRIS CASH"/>
    <s v="Green"/>
    <x v="1"/>
    <s v="Assembler"/>
    <s v="SW-CRIS"/>
    <s v="Ruben Rodriguez "/>
    <s v="Muawiah Qaimari"/>
    <s v="Istiyaqahmed Shaikh"/>
    <x v="2"/>
    <x v="14"/>
    <s v="Jan-23"/>
    <x v="0"/>
    <n v="100"/>
    <m/>
    <m/>
    <m/>
    <m/>
    <m/>
    <m/>
    <m/>
    <m/>
    <m/>
    <m/>
    <m/>
    <m/>
    <m/>
    <m/>
    <n v="25"/>
    <n v="50"/>
    <n v="25"/>
    <m/>
    <m/>
    <m/>
    <m/>
    <m/>
    <m/>
    <m/>
    <m/>
    <m/>
    <m/>
    <m/>
    <m/>
    <m/>
    <m/>
    <m/>
    <m/>
    <m/>
  </r>
  <r>
    <x v="1"/>
    <x v="3"/>
    <n v="4"/>
    <s v="Multiple MWRs created - Nov'22 Dallas 2022 MIT Mainframe DR exercise"/>
    <s v="ADR"/>
    <m/>
    <x v="1"/>
    <s v="Cobol, DB2"/>
    <s v="SW-CRIS"/>
    <s v="Ruben Rodriguez "/>
    <s v="Muawiah Qaimari"/>
    <s v="Istiyaqahmed Shaikh"/>
    <x v="2"/>
    <x v="5"/>
    <s v="Nov-22"/>
    <x v="0"/>
    <n v="323"/>
    <m/>
    <m/>
    <m/>
    <m/>
    <m/>
    <m/>
    <m/>
    <m/>
    <m/>
    <m/>
    <m/>
    <m/>
    <m/>
    <m/>
    <n v="323"/>
    <m/>
    <m/>
    <m/>
    <m/>
    <m/>
    <m/>
    <m/>
    <m/>
    <m/>
    <m/>
    <m/>
    <m/>
    <m/>
    <m/>
    <m/>
    <m/>
    <m/>
    <m/>
    <m/>
  </r>
  <r>
    <x v="1"/>
    <x v="3"/>
    <n v="4"/>
    <s v="2005517 - CRIS SW Billing BPP2 DataServe Refresh Automation (ADR)    "/>
    <s v="ADR"/>
    <m/>
    <x v="1"/>
    <s v="Cobol, DB2"/>
    <s v="SW-CRIS"/>
    <s v="Ruben Rodriguez "/>
    <s v="Muawiah Qaimari"/>
    <s v="Istiyaqahmed Shaikh"/>
    <x v="2"/>
    <x v="1"/>
    <s v="Dec-22"/>
    <x v="0"/>
    <n v="100"/>
    <m/>
    <m/>
    <m/>
    <m/>
    <m/>
    <m/>
    <m/>
    <m/>
    <m/>
    <m/>
    <m/>
    <m/>
    <m/>
    <m/>
    <n v="50"/>
    <n v="50"/>
    <m/>
    <m/>
    <m/>
    <m/>
    <m/>
    <m/>
    <m/>
    <m/>
    <m/>
    <m/>
    <m/>
    <m/>
    <m/>
    <m/>
    <m/>
    <m/>
    <m/>
    <m/>
  </r>
  <r>
    <x v="1"/>
    <x v="3"/>
    <n v="4"/>
    <s v="2005518 - CRIS SW Billing BPP2 DataServe Refresh Automation (FSP)    "/>
    <s v="FSP"/>
    <m/>
    <x v="1"/>
    <s v="Cobol, DB2"/>
    <s v="SW-CRIS"/>
    <s v="Ruben Rodriguez "/>
    <s v="Muawiah Qaimari"/>
    <s v="Istiyaqahmed Shaikh"/>
    <x v="2"/>
    <x v="1"/>
    <s v="Dec-22"/>
    <x v="0"/>
    <n v="100"/>
    <m/>
    <m/>
    <m/>
    <m/>
    <m/>
    <m/>
    <m/>
    <m/>
    <m/>
    <m/>
    <m/>
    <m/>
    <m/>
    <m/>
    <n v="50"/>
    <n v="50"/>
    <m/>
    <m/>
    <m/>
    <m/>
    <m/>
    <m/>
    <m/>
    <m/>
    <m/>
    <m/>
    <m/>
    <m/>
    <m/>
    <m/>
    <m/>
    <m/>
    <m/>
    <m/>
  </r>
  <r>
    <x v="1"/>
    <x v="3"/>
    <n v="4"/>
    <s v="xxxxx - R23.02 SECB LC700 Libraries creation &amp; various Environment creations (ADR)"/>
    <s v="ADR"/>
    <s v="Green"/>
    <x v="1"/>
    <s v="Cobol, DB2"/>
    <s v="SW-CRIS"/>
    <s v="Ruben Rodriguez "/>
    <s v="Muawiah Qaimari"/>
    <s v="Istiyaqahmed Shaikh"/>
    <x v="2"/>
    <x v="2"/>
    <s v="Feb-23"/>
    <x v="1"/>
    <n v="148"/>
    <m/>
    <m/>
    <m/>
    <m/>
    <m/>
    <m/>
    <m/>
    <m/>
    <m/>
    <m/>
    <m/>
    <m/>
    <m/>
    <m/>
    <n v="133"/>
    <n v="5"/>
    <n v="5"/>
    <n v="5"/>
    <m/>
    <m/>
    <m/>
    <m/>
    <m/>
    <m/>
    <m/>
    <m/>
    <m/>
    <m/>
    <m/>
    <m/>
    <m/>
    <m/>
    <m/>
    <m/>
  </r>
  <r>
    <x v="1"/>
    <x v="3"/>
    <n v="4"/>
    <s v="xxxxx - R23.02 SECB LC700 Libraries creation &amp; various Environment creations (FSP)"/>
    <s v="FSP"/>
    <s v="Green"/>
    <x v="1"/>
    <s v="Cobol, DB2"/>
    <s v="SW-CRIS"/>
    <s v="Ruben Rodriguez "/>
    <s v="Muawiah Qaimari"/>
    <s v="Istiyaqahmed Shaikh"/>
    <x v="2"/>
    <x v="2"/>
    <s v="Feb-23"/>
    <x v="1"/>
    <n v="148"/>
    <m/>
    <m/>
    <m/>
    <m/>
    <m/>
    <m/>
    <m/>
    <m/>
    <m/>
    <m/>
    <m/>
    <m/>
    <m/>
    <m/>
    <n v="133"/>
    <n v="5"/>
    <n v="5"/>
    <n v="5"/>
    <m/>
    <m/>
    <m/>
    <m/>
    <m/>
    <m/>
    <m/>
    <m/>
    <m/>
    <m/>
    <m/>
    <m/>
    <m/>
    <m/>
    <m/>
    <m/>
  </r>
  <r>
    <x v="1"/>
    <x v="3"/>
    <n v="3"/>
    <s v="xxxxx - R23.02 - Env Setup"/>
    <s v="ECRIS-CR RSI"/>
    <s v="Green"/>
    <x v="1"/>
    <s v="Cobol, DB2"/>
    <s v="SW-CRIS"/>
    <s v="Ruben Rodriguez "/>
    <s v="Muawiah Qaimari"/>
    <s v="Istiyaqahmed Shaikh"/>
    <x v="2"/>
    <x v="2"/>
    <s v="Feb-23"/>
    <x v="0"/>
    <n v="60"/>
    <m/>
    <m/>
    <m/>
    <m/>
    <m/>
    <m/>
    <m/>
    <m/>
    <m/>
    <m/>
    <m/>
    <m/>
    <m/>
    <m/>
    <n v="30"/>
    <n v="20"/>
    <n v="5"/>
    <n v="5"/>
    <m/>
    <m/>
    <m/>
    <m/>
    <m/>
    <m/>
    <m/>
    <m/>
    <m/>
    <m/>
    <m/>
    <m/>
    <m/>
    <m/>
    <m/>
    <m/>
  </r>
  <r>
    <x v="1"/>
    <x v="3"/>
    <n v="4"/>
    <s v="MCI Data to Downstream application"/>
    <s v="FSP"/>
    <m/>
    <x v="1"/>
    <s v="Cobol, DB2"/>
    <s v="SW-CRIS"/>
    <s v="Ruben Rodriguez "/>
    <s v="Muawiah Qaimari"/>
    <s v="Istiyaqahmed Shaikh"/>
    <x v="2"/>
    <x v="1"/>
    <s v="Dec-22"/>
    <x v="0"/>
    <n v="50"/>
    <m/>
    <m/>
    <m/>
    <m/>
    <m/>
    <m/>
    <m/>
    <m/>
    <m/>
    <m/>
    <m/>
    <m/>
    <m/>
    <n v="30"/>
    <n v="10"/>
    <n v="10"/>
    <m/>
    <m/>
    <m/>
    <m/>
    <m/>
    <m/>
    <m/>
    <m/>
    <m/>
    <m/>
    <m/>
    <m/>
    <m/>
    <m/>
    <m/>
    <m/>
    <m/>
    <m/>
  </r>
  <r>
    <x v="0"/>
    <x v="0"/>
    <m/>
    <s v="AT&amp;T Global Logon authentication cookie is sunsetting!"/>
    <s v="ATTM SMRT"/>
    <s v="Green"/>
    <x v="0"/>
    <s v="Java"/>
    <s v="MA-SOAP"/>
    <s v="James Radtke"/>
    <s v="Christine Moretti"/>
    <s v="Ankita Mittal"/>
    <x v="5"/>
    <x v="21"/>
    <s v="Dec-23"/>
    <x v="0"/>
    <n v="200"/>
    <m/>
    <m/>
    <m/>
    <m/>
    <m/>
    <m/>
    <m/>
    <m/>
    <m/>
    <m/>
    <m/>
    <s v=" "/>
    <s v=" "/>
    <s v=" "/>
    <s v=" "/>
    <s v=" "/>
    <s v=" "/>
    <m/>
    <m/>
    <m/>
    <m/>
    <m/>
    <m/>
    <m/>
    <m/>
    <n v="20"/>
    <n v="170"/>
    <n v="10"/>
    <m/>
    <m/>
    <m/>
    <m/>
    <m/>
    <m/>
  </r>
  <r>
    <x v="0"/>
    <x v="0"/>
    <m/>
    <s v="GAL Cookie replacement - OIDC for Galaxy"/>
    <s v="GALAXY ACS"/>
    <s v="Pending Approval"/>
    <x v="0"/>
    <s v="Java"/>
    <s v="Gal-SAF"/>
    <s v="James Koernig"/>
    <s v="Christine Moretti"/>
    <s v="Tushar Vispute"/>
    <x v="5"/>
    <x v="3"/>
    <s v="On hold"/>
    <x v="1"/>
    <n v="320"/>
    <m/>
    <m/>
    <m/>
    <m/>
    <m/>
    <m/>
    <m/>
    <m/>
    <m/>
    <m/>
    <m/>
    <s v=" "/>
    <s v=" "/>
    <s v=" "/>
    <s v=" "/>
    <m/>
    <s v=" "/>
    <m/>
    <m/>
    <m/>
    <m/>
    <m/>
    <m/>
    <m/>
    <m/>
    <m/>
    <m/>
    <m/>
    <m/>
    <m/>
    <m/>
    <m/>
    <m/>
    <m/>
  </r>
  <r>
    <x v="0"/>
    <x v="0"/>
    <m/>
    <s v="BIS transformation (Test Only)"/>
    <s v="RNS"/>
    <s v="Completed"/>
    <x v="0"/>
    <s v="C, C++"/>
    <s v="Freedom C Apps"/>
    <s v="James Koernig"/>
    <s v="Christine Moretti"/>
    <s v="Tushar Vispute"/>
    <x v="5"/>
    <x v="9"/>
    <s v="Aug-22"/>
    <x v="1"/>
    <n v="240"/>
    <m/>
    <m/>
    <m/>
    <m/>
    <m/>
    <m/>
    <m/>
    <m/>
    <m/>
    <m/>
    <n v="120"/>
    <n v="120"/>
    <s v=" "/>
    <s v=" "/>
    <s v=" "/>
    <m/>
    <s v=" "/>
    <m/>
    <m/>
    <m/>
    <m/>
    <m/>
    <m/>
    <m/>
    <m/>
    <m/>
    <m/>
    <m/>
    <m/>
    <m/>
    <m/>
    <m/>
    <m/>
    <m/>
  </r>
  <r>
    <x v="0"/>
    <x v="0"/>
    <m/>
    <s v="DSAPDDI (MF-Mid Range)"/>
    <s v="RNS"/>
    <s v="Pending Approval"/>
    <x v="0"/>
    <s v="C, C++"/>
    <s v="Freedom C Apps"/>
    <s v="James Koernig"/>
    <s v="Christine Moretti"/>
    <s v="Tushar Vispute"/>
    <x v="5"/>
    <x v="3"/>
    <s v="On hold"/>
    <x v="1"/>
    <n v="800"/>
    <m/>
    <m/>
    <m/>
    <m/>
    <m/>
    <m/>
    <m/>
    <m/>
    <m/>
    <m/>
    <m/>
    <s v=" "/>
    <s v=" "/>
    <s v=" "/>
    <s v=" "/>
    <s v=" "/>
    <s v=" "/>
    <m/>
    <m/>
    <m/>
    <m/>
    <m/>
    <m/>
    <m/>
    <m/>
    <m/>
    <m/>
    <m/>
    <m/>
    <m/>
    <m/>
    <m/>
    <m/>
    <m/>
  </r>
  <r>
    <x v="0"/>
    <x v="0"/>
    <m/>
    <s v="FL 562 NPA Overlay with 728"/>
    <s v="RNS"/>
    <s v="Completed "/>
    <x v="0"/>
    <s v="C, C++"/>
    <s v="Freedom C Apps"/>
    <s v="James Koernig"/>
    <s v="Christine Moretti"/>
    <s v="Tushar Vispute"/>
    <x v="5"/>
    <x v="14"/>
    <s v="Jan-23"/>
    <x v="0"/>
    <n v="130"/>
    <m/>
    <m/>
    <m/>
    <m/>
    <m/>
    <m/>
    <m/>
    <m/>
    <m/>
    <m/>
    <m/>
    <s v=" "/>
    <s v=" "/>
    <s v=" "/>
    <s v=" "/>
    <s v=" "/>
    <s v=" "/>
    <m/>
    <m/>
    <m/>
    <m/>
    <m/>
    <m/>
    <m/>
    <m/>
    <m/>
    <m/>
    <m/>
    <m/>
    <m/>
    <m/>
    <m/>
    <m/>
    <m/>
  </r>
  <r>
    <x v="0"/>
    <x v="0"/>
    <m/>
    <s v="Legacy Order Blocking Phase 2"/>
    <s v="RNS"/>
    <s v="Completed "/>
    <x v="0"/>
    <s v="C, C++"/>
    <s v="Freedom C Apps"/>
    <s v="James Koernig"/>
    <s v="Christine Moretti"/>
    <s v="Tushar Vispute"/>
    <x v="5"/>
    <x v="18"/>
    <s v="Mar-23"/>
    <x v="0"/>
    <n v="2200"/>
    <m/>
    <m/>
    <m/>
    <m/>
    <m/>
    <m/>
    <m/>
    <m/>
    <m/>
    <m/>
    <m/>
    <n v="0"/>
    <n v="0"/>
    <n v="440"/>
    <n v="440"/>
    <n v="350"/>
    <n v="350"/>
    <n v="350"/>
    <n v="350"/>
    <m/>
    <m/>
    <m/>
    <m/>
    <m/>
    <m/>
    <m/>
    <m/>
    <m/>
    <m/>
    <m/>
    <m/>
    <m/>
    <m/>
    <m/>
  </r>
  <r>
    <x v="0"/>
    <x v="0"/>
    <m/>
    <s v="PID  504548/401127a - CAPM-EOSL Finish U2L Migration"/>
    <s v="RNS"/>
    <s v="Pending Approval"/>
    <x v="0"/>
    <s v="C, C++"/>
    <s v="Freedom C Apps"/>
    <s v="James Koernig"/>
    <s v="Christine Moretti"/>
    <s v="Tushar Vispute"/>
    <x v="5"/>
    <x v="3"/>
    <s v="On hold"/>
    <x v="1"/>
    <n v="60"/>
    <m/>
    <m/>
    <m/>
    <m/>
    <m/>
    <m/>
    <m/>
    <m/>
    <m/>
    <m/>
    <m/>
    <s v=" "/>
    <s v=" "/>
    <s v=" "/>
    <s v=" "/>
    <s v=" "/>
    <s v=" "/>
    <m/>
    <m/>
    <m/>
    <m/>
    <m/>
    <m/>
    <m/>
    <m/>
    <m/>
    <m/>
    <m/>
    <m/>
    <m/>
    <m/>
    <m/>
    <m/>
    <m/>
  </r>
  <r>
    <x v="0"/>
    <x v="0"/>
    <m/>
    <s v="PID 405096 FIRST-ASSET and Agent Desktops(Telco Authorization)"/>
    <s v="RNS"/>
    <s v="Pending Approval"/>
    <x v="0"/>
    <s v="C, C++"/>
    <s v="Freedom C Apps"/>
    <s v="James Koernig"/>
    <s v="Christine Moretti"/>
    <s v="Tushar Vispute"/>
    <x v="5"/>
    <x v="3"/>
    <s v="On hold"/>
    <x v="1"/>
    <s v="TBD"/>
    <m/>
    <m/>
    <m/>
    <m/>
    <m/>
    <m/>
    <m/>
    <m/>
    <m/>
    <m/>
    <m/>
    <s v=" "/>
    <s v=" "/>
    <s v=" "/>
    <s v=" "/>
    <s v=" "/>
    <s v=" "/>
    <m/>
    <m/>
    <m/>
    <m/>
    <m/>
    <m/>
    <m/>
    <m/>
    <m/>
    <m/>
    <m/>
    <m/>
    <m/>
    <m/>
    <m/>
    <m/>
    <m/>
  </r>
  <r>
    <x v="0"/>
    <x v="0"/>
    <m/>
    <s v="SPI SOCS (Encryption/Description)"/>
    <s v="RNS"/>
    <s v="Pending Approval"/>
    <x v="0"/>
    <s v="C, C++"/>
    <s v="Freedom C Apps"/>
    <s v="James Koernig"/>
    <s v="Christine Moretti"/>
    <s v="Tushar Vispute"/>
    <x v="5"/>
    <x v="3"/>
    <s v="On hold"/>
    <x v="1"/>
    <n v="960"/>
    <m/>
    <m/>
    <m/>
    <m/>
    <m/>
    <m/>
    <m/>
    <m/>
    <m/>
    <m/>
    <m/>
    <s v=" "/>
    <s v=" "/>
    <s v=" "/>
    <s v=" "/>
    <s v=" "/>
    <s v=" "/>
    <m/>
    <m/>
    <m/>
    <m/>
    <m/>
    <m/>
    <m/>
    <m/>
    <m/>
    <m/>
    <m/>
    <m/>
    <m/>
    <m/>
    <m/>
    <m/>
    <m/>
  </r>
  <r>
    <x v="0"/>
    <x v="0"/>
    <m/>
    <s v="Unix to Unix upgrade - RNS"/>
    <s v="RNS"/>
    <s v="Pending Approval"/>
    <x v="0"/>
    <s v="C, C++"/>
    <s v="Freedom C Apps"/>
    <s v="James Koernig"/>
    <s v="Christine Moretti"/>
    <s v="Tushar Vispute"/>
    <x v="5"/>
    <x v="3"/>
    <s v="On hold"/>
    <x v="1"/>
    <n v="5760"/>
    <m/>
    <m/>
    <m/>
    <m/>
    <m/>
    <m/>
    <m/>
    <m/>
    <m/>
    <m/>
    <m/>
    <s v=" "/>
    <s v=" "/>
    <s v=" "/>
    <s v=" "/>
    <s v=" "/>
    <s v=" "/>
    <m/>
    <m/>
    <m/>
    <m/>
    <m/>
    <m/>
    <m/>
    <m/>
    <m/>
    <m/>
    <m/>
    <m/>
    <m/>
    <m/>
    <m/>
    <m/>
    <m/>
  </r>
  <r>
    <x v="0"/>
    <x v="0"/>
    <m/>
    <s v="GAL Cookie replacement - OIDC for Safari"/>
    <s v="SAFARI-MR"/>
    <s v="Pending Approval"/>
    <x v="0"/>
    <s v="Java"/>
    <s v="Gal-SAF"/>
    <s v="James Koernig"/>
    <s v="Christine Moretti"/>
    <s v="Tushar Vispute"/>
    <x v="5"/>
    <x v="3"/>
    <s v="On hold"/>
    <x v="1"/>
    <n v="320"/>
    <m/>
    <m/>
    <m/>
    <m/>
    <m/>
    <m/>
    <m/>
    <m/>
    <m/>
    <m/>
    <m/>
    <s v=" "/>
    <s v=" "/>
    <s v=" "/>
    <s v=" "/>
    <m/>
    <s v=" "/>
    <m/>
    <m/>
    <m/>
    <m/>
    <m/>
    <m/>
    <m/>
    <m/>
    <m/>
    <m/>
    <m/>
    <m/>
    <m/>
    <m/>
    <m/>
    <m/>
    <m/>
  </r>
  <r>
    <x v="1"/>
    <x v="5"/>
    <n v="2"/>
    <s v="Production Support, Health Checkup, Job Abends and fixes, Interface Issues handling and follow ups, job check and update"/>
    <s v="GRP-Gal-SAF"/>
    <s v="Green"/>
    <x v="0"/>
    <s v="Java"/>
    <s v="Gal-SAF"/>
    <s v="James Koernig"/>
    <s v="Christine Moretti"/>
    <s v="Tushar Vispute"/>
    <x v="5"/>
    <x v="0"/>
    <s v="Ongoing"/>
    <x v="0"/>
    <m/>
    <m/>
    <m/>
    <m/>
    <m/>
    <m/>
    <m/>
    <m/>
    <m/>
    <m/>
    <m/>
    <m/>
    <n v="180"/>
    <n v="180"/>
    <s v=" "/>
    <s v=" "/>
    <s v=" "/>
    <n v="90"/>
    <n v="90"/>
    <n v="90"/>
    <n v="90"/>
    <n v="90"/>
    <n v="90"/>
    <n v="90"/>
    <n v="90"/>
    <n v="96"/>
    <m/>
    <m/>
    <m/>
    <m/>
    <m/>
    <m/>
    <m/>
    <m/>
    <m/>
  </r>
  <r>
    <x v="0"/>
    <x v="0"/>
    <m/>
    <s v="Move Ticketing functionality from ATTM CRM to LS CRM"/>
    <s v="SOAP"/>
    <s v="NA, Project was cancelled as SOAP is moving to cloud without ATTM CRM as its interface"/>
    <x v="0"/>
    <s v="Java"/>
    <s v="MA-SOAP"/>
    <s v="James Radtke"/>
    <s v="Christine Moretti"/>
    <s v="Ankita Mittal"/>
    <x v="5"/>
    <x v="15"/>
    <s v="May-23"/>
    <x v="1"/>
    <n v="400"/>
    <m/>
    <m/>
    <m/>
    <m/>
    <m/>
    <m/>
    <m/>
    <m/>
    <m/>
    <m/>
    <m/>
    <s v=" "/>
    <s v=" "/>
    <s v=" "/>
    <s v=" "/>
    <s v=" "/>
    <s v=" "/>
    <m/>
    <m/>
    <m/>
    <m/>
    <m/>
    <m/>
    <m/>
    <m/>
    <m/>
    <m/>
    <m/>
    <m/>
    <m/>
    <m/>
    <m/>
    <m/>
    <m/>
  </r>
  <r>
    <x v="0"/>
    <x v="0"/>
    <m/>
    <s v="DCC RET 8716 CX0448 EMBUS ESB (PMT 500347 / PID 403741)"/>
    <s v="RNS"/>
    <s v="Completed"/>
    <x v="0"/>
    <s v="C, C++"/>
    <s v="Freedom C Apps"/>
    <s v="James Koernig"/>
    <s v="Christine Moretti"/>
    <s v="Tushar Vispute"/>
    <x v="5"/>
    <x v="20"/>
    <s v="Apr-23"/>
    <x v="0"/>
    <n v="300"/>
    <m/>
    <m/>
    <m/>
    <m/>
    <m/>
    <m/>
    <m/>
    <m/>
    <m/>
    <m/>
    <m/>
    <s v=" "/>
    <s v=" "/>
    <s v=" "/>
    <s v=" "/>
    <s v=" "/>
    <s v=" "/>
    <n v="200"/>
    <n v="100"/>
    <m/>
    <m/>
    <m/>
    <m/>
    <m/>
    <m/>
    <m/>
    <m/>
    <m/>
    <m/>
    <m/>
    <m/>
    <m/>
    <m/>
    <m/>
  </r>
  <r>
    <x v="0"/>
    <x v="0"/>
    <n v="1"/>
    <s v="SOAP PMT - 503122 &amp; PID - 325140ba - Modernization"/>
    <s v="SOAP"/>
    <s v="Completed"/>
    <x v="0"/>
    <s v="Java"/>
    <s v="MA-SOAP"/>
    <s v="James Radtke"/>
    <s v="Christine Moretti"/>
    <s v="Ankita Mittal"/>
    <x v="5"/>
    <x v="15"/>
    <s v="May-23"/>
    <x v="0"/>
    <n v="5800"/>
    <m/>
    <m/>
    <m/>
    <m/>
    <m/>
    <m/>
    <m/>
    <m/>
    <m/>
    <m/>
    <m/>
    <s v=" "/>
    <s v=" "/>
    <s v=" "/>
    <s v=" "/>
    <m/>
    <m/>
    <n v="360"/>
    <n v="360"/>
    <n v="180"/>
    <n v="180"/>
    <m/>
    <m/>
    <m/>
    <m/>
    <m/>
    <m/>
    <m/>
    <m/>
    <m/>
    <m/>
    <m/>
    <m/>
    <m/>
  </r>
  <r>
    <x v="0"/>
    <x v="0"/>
    <m/>
    <s v="AT&amp;T Global Logon authentication cookie is sunsetting!"/>
    <s v="UC DID"/>
    <s v="Green"/>
    <x v="0"/>
    <s v="Java"/>
    <s v="MA-SOAP"/>
    <s v="James Radtke"/>
    <s v="Christine Moretti"/>
    <s v="Ankita Mittal"/>
    <x v="5"/>
    <x v="21"/>
    <s v="Dec-23"/>
    <x v="0"/>
    <n v="200"/>
    <m/>
    <m/>
    <m/>
    <m/>
    <m/>
    <m/>
    <m/>
    <m/>
    <m/>
    <m/>
    <m/>
    <s v=" "/>
    <s v=" "/>
    <s v=" "/>
    <s v=" "/>
    <s v=" "/>
    <s v=" "/>
    <m/>
    <m/>
    <m/>
    <m/>
    <m/>
    <m/>
    <m/>
    <m/>
    <n v="20"/>
    <n v="170"/>
    <n v="10"/>
    <m/>
    <m/>
    <m/>
    <m/>
    <m/>
    <m/>
  </r>
  <r>
    <x v="0"/>
    <x v="0"/>
    <m/>
    <s v="DUE 3/28: 505304, 410435, , OOM/Resources, DCC MOV 8711 ASON ROS TCS"/>
    <s v="UC DID"/>
    <s v="Pending Approval"/>
    <x v="0"/>
    <s v="Java"/>
    <s v="MA-SOAP"/>
    <s v="James Radtke"/>
    <s v="Christine Moretti"/>
    <s v="Ankita Mittal"/>
    <x v="5"/>
    <x v="3"/>
    <s v="On hold"/>
    <x v="1"/>
    <n v="75"/>
    <m/>
    <m/>
    <m/>
    <m/>
    <m/>
    <m/>
    <m/>
    <m/>
    <m/>
    <m/>
    <m/>
    <s v=" "/>
    <s v=" "/>
    <s v=" "/>
    <s v=" "/>
    <s v=" "/>
    <s v=" "/>
    <m/>
    <m/>
    <m/>
    <m/>
    <m/>
    <m/>
    <m/>
    <m/>
    <m/>
    <m/>
    <m/>
    <m/>
    <m/>
    <m/>
    <m/>
    <m/>
    <m/>
  </r>
  <r>
    <x v="1"/>
    <x v="1"/>
    <m/>
    <s v="Upgrade Connect Direct"/>
    <s v="GRP-Gal-SAF"/>
    <s v="Completed"/>
    <x v="0"/>
    <s v="Java"/>
    <s v="Gal-SAF"/>
    <s v="James Koernig"/>
    <s v="Christine Moretti"/>
    <s v="Tushar Vispute"/>
    <x v="5"/>
    <x v="6"/>
    <s v="Sep-22"/>
    <x v="0"/>
    <n v="200"/>
    <m/>
    <m/>
    <m/>
    <m/>
    <m/>
    <m/>
    <m/>
    <m/>
    <m/>
    <m/>
    <n v="100"/>
    <n v="100"/>
    <m/>
    <m/>
    <m/>
    <m/>
    <m/>
    <m/>
    <m/>
    <m/>
    <m/>
    <m/>
    <m/>
    <m/>
    <m/>
    <m/>
    <m/>
    <m/>
    <m/>
    <m/>
    <m/>
    <m/>
    <m/>
    <m/>
  </r>
  <r>
    <x v="1"/>
    <x v="2"/>
    <m/>
    <s v="TL-Mgmt's - Tushar Vispute"/>
    <s v="GRP-Freedom C Apps"/>
    <s v="Green"/>
    <x v="0"/>
    <s v="C, C++"/>
    <s v="Freedom C Apps"/>
    <s v="James Koernig"/>
    <s v="Christine Moretti"/>
    <s v="Tushar Vispute"/>
    <x v="5"/>
    <x v="0"/>
    <s v="Ongoing"/>
    <x v="0"/>
    <n v="126"/>
    <m/>
    <m/>
    <m/>
    <m/>
    <m/>
    <m/>
    <m/>
    <m/>
    <m/>
    <m/>
    <n v="60"/>
    <n v="60"/>
    <n v="60"/>
    <n v="60"/>
    <n v="60"/>
    <n v="60"/>
    <n v="60"/>
    <n v="44"/>
    <n v="44"/>
    <m/>
    <m/>
    <m/>
    <m/>
    <m/>
    <m/>
    <m/>
    <m/>
    <m/>
    <m/>
    <m/>
    <m/>
    <m/>
    <m/>
    <m/>
  </r>
  <r>
    <x v="1"/>
    <x v="2"/>
    <m/>
    <s v="TL-Mgmt's - Tushar Vispute"/>
    <s v="GRP-Gal-SAF"/>
    <s v="Green"/>
    <x v="0"/>
    <s v="Java"/>
    <s v="Gal-SAF"/>
    <s v="James Koernig"/>
    <s v="Christine Moretti"/>
    <s v="Tushar Vispute"/>
    <x v="5"/>
    <x v="0"/>
    <s v="Ongoing"/>
    <x v="0"/>
    <n v="126"/>
    <m/>
    <m/>
    <m/>
    <m/>
    <m/>
    <m/>
    <m/>
    <m/>
    <m/>
    <m/>
    <n v="60"/>
    <n v="60"/>
    <n v="60"/>
    <n v="60"/>
    <n v="60"/>
    <n v="60"/>
    <m/>
    <m/>
    <m/>
    <n v="44"/>
    <n v="44"/>
    <n v="44"/>
    <n v="44"/>
    <n v="44"/>
    <n v="44"/>
    <m/>
    <m/>
    <m/>
    <m/>
    <m/>
    <m/>
    <m/>
    <m/>
    <m/>
  </r>
  <r>
    <x v="2"/>
    <x v="14"/>
    <m/>
    <m/>
    <m/>
    <m/>
    <x v="2"/>
    <s v="Do not enter, will be populated based on other column(s)"/>
    <s v="Do not enter, will be populated based on other column(s)"/>
    <m/>
    <s v="Do not enter, will be populated based on other column(s)"/>
    <s v="Tushar Vispute"/>
    <x v="5"/>
    <x v="23"/>
    <e v="#N/A"/>
    <x v="2"/>
    <m/>
    <m/>
    <m/>
    <m/>
    <m/>
    <m/>
    <m/>
    <m/>
    <m/>
    <m/>
    <m/>
    <n v="60"/>
    <n v="60"/>
    <n v="60"/>
    <n v="60"/>
    <n v="60"/>
    <n v="60"/>
    <m/>
    <m/>
    <m/>
    <m/>
    <m/>
    <m/>
    <m/>
    <m/>
    <m/>
    <m/>
    <m/>
    <m/>
    <m/>
    <m/>
    <m/>
    <m/>
    <m/>
    <m/>
  </r>
  <r>
    <x v="1"/>
    <x v="5"/>
    <n v="3"/>
    <s v="Production Support, Health Checkup, Interface Issues handling and follow ups, "/>
    <s v="GRP-Freedom C Apps"/>
    <s v="Green"/>
    <x v="0"/>
    <s v="C, C++"/>
    <s v="Freedom C Apps"/>
    <s v="James Koernig"/>
    <s v="Christine Moretti"/>
    <s v="Tushar Vispute"/>
    <x v="5"/>
    <x v="0"/>
    <s v="Ongoing"/>
    <x v="0"/>
    <m/>
    <m/>
    <m/>
    <m/>
    <m/>
    <m/>
    <m/>
    <m/>
    <m/>
    <m/>
    <m/>
    <n v="176"/>
    <n v="176"/>
    <n v="176"/>
    <n v="176"/>
    <n v="176"/>
    <n v="176"/>
    <n v="150"/>
    <n v="150"/>
    <n v="150"/>
    <n v="150"/>
    <n v="150"/>
    <n v="150"/>
    <n v="150"/>
    <n v="150"/>
    <n v="150"/>
    <m/>
    <m/>
    <m/>
    <m/>
    <m/>
    <m/>
    <m/>
    <m/>
    <m/>
  </r>
  <r>
    <x v="1"/>
    <x v="1"/>
    <m/>
    <s v="AT&amp;T Technology Advisory: Microsoft Windows 11 Release 22H2"/>
    <s v="GALAXY ACS"/>
    <s v="Completed"/>
    <x v="0"/>
    <s v="Java"/>
    <s v="Gal-SAF"/>
    <s v="James Koernig"/>
    <s v="Christine Moretti"/>
    <s v="Tushar Vispute"/>
    <x v="5"/>
    <x v="19"/>
    <s v="Jun-23"/>
    <x v="0"/>
    <n v="80"/>
    <m/>
    <m/>
    <m/>
    <m/>
    <m/>
    <m/>
    <m/>
    <m/>
    <m/>
    <m/>
    <n v="44"/>
    <n v="44"/>
    <n v="44"/>
    <n v="44"/>
    <n v="44"/>
    <n v="44"/>
    <m/>
    <m/>
    <m/>
    <m/>
    <m/>
    <m/>
    <m/>
    <m/>
    <m/>
    <m/>
    <m/>
    <m/>
    <m/>
    <m/>
    <m/>
    <m/>
    <m/>
    <m/>
  </r>
  <r>
    <x v="0"/>
    <x v="0"/>
    <m/>
    <s v="ATTM CRM to Galaxy Migration"/>
    <s v="GALAXY ACS"/>
    <s v="Pending Approval"/>
    <x v="0"/>
    <s v="Java"/>
    <s v="Gal-SAF"/>
    <s v="James Koernig"/>
    <s v="Christine Moretti"/>
    <s v="Tushar Vispute"/>
    <x v="5"/>
    <x v="3"/>
    <s v="On hold"/>
    <x v="1"/>
    <n v="3128"/>
    <m/>
    <m/>
    <m/>
    <m/>
    <m/>
    <m/>
    <m/>
    <m/>
    <m/>
    <m/>
    <n v="132"/>
    <n v="132"/>
    <n v="132"/>
    <n v="132"/>
    <n v="88"/>
    <n v="88"/>
    <m/>
    <m/>
    <m/>
    <m/>
    <m/>
    <m/>
    <m/>
    <m/>
    <m/>
    <m/>
    <m/>
    <m/>
    <m/>
    <m/>
    <m/>
    <m/>
    <m/>
    <m/>
  </r>
  <r>
    <x v="1"/>
    <x v="1"/>
    <m/>
    <s v="RHEL Upgrade"/>
    <s v="GALAXY ACS"/>
    <s v="Completed "/>
    <x v="0"/>
    <s v="Java"/>
    <s v="Gal-SAF"/>
    <s v="James Koernig"/>
    <s v="Christine Moretti"/>
    <s v="Tushar Vispute"/>
    <x v="5"/>
    <x v="19"/>
    <s v="Jun-23"/>
    <x v="0"/>
    <n v="130"/>
    <m/>
    <m/>
    <m/>
    <m/>
    <m/>
    <m/>
    <m/>
    <m/>
    <m/>
    <m/>
    <n v="264"/>
    <n v="264"/>
    <n v="264"/>
    <n v="264"/>
    <n v="176"/>
    <n v="176"/>
    <m/>
    <m/>
    <m/>
    <m/>
    <m/>
    <m/>
    <m/>
    <m/>
    <m/>
    <m/>
    <m/>
    <m/>
    <m/>
    <m/>
    <m/>
    <m/>
    <m/>
    <m/>
  </r>
  <r>
    <x v="0"/>
    <x v="0"/>
    <m/>
    <s v="MOSS - DCC MOV 8711 (505431/409334)"/>
    <s v="GALAXY ACS"/>
    <s v="Green"/>
    <x v="0"/>
    <s v="Java"/>
    <s v="Gal-SAF"/>
    <s v="James Koernig"/>
    <s v="Christine Moretti"/>
    <s v="Tushar Vispute"/>
    <x v="5"/>
    <x v="8"/>
    <s v="TBD"/>
    <x v="1"/>
    <n v="80"/>
    <m/>
    <m/>
    <m/>
    <m/>
    <m/>
    <m/>
    <m/>
    <m/>
    <m/>
    <m/>
    <n v="176"/>
    <n v="176"/>
    <n v="176"/>
    <n v="176"/>
    <n v="176"/>
    <n v="176"/>
    <m/>
    <m/>
    <m/>
    <m/>
    <m/>
    <m/>
    <m/>
    <m/>
    <m/>
    <m/>
    <m/>
    <m/>
    <m/>
    <m/>
    <m/>
    <m/>
    <m/>
    <m/>
  </r>
  <r>
    <x v="0"/>
    <x v="0"/>
    <m/>
    <s v="SVN Migration to Codecloud"/>
    <s v="SAFARI-MR"/>
    <s v="Green"/>
    <x v="0"/>
    <s v="Java"/>
    <s v="Gal-SAF"/>
    <s v="James Koernig"/>
    <s v="Christine Moretti"/>
    <s v="Tushar Vispute"/>
    <x v="5"/>
    <x v="11"/>
    <m/>
    <x v="0"/>
    <n v="75"/>
    <m/>
    <m/>
    <m/>
    <m/>
    <m/>
    <m/>
    <m/>
    <m/>
    <m/>
    <m/>
    <m/>
    <m/>
    <m/>
    <m/>
    <m/>
    <m/>
    <m/>
    <m/>
    <m/>
    <m/>
    <m/>
    <m/>
    <m/>
    <n v="50"/>
    <n v="25"/>
    <m/>
    <m/>
    <m/>
    <m/>
    <m/>
    <m/>
    <m/>
    <m/>
    <m/>
  </r>
  <r>
    <x v="0"/>
    <x v="0"/>
    <m/>
    <s v="Shared MTA"/>
    <s v="GALAXY ACS"/>
    <s v="Pending Approval"/>
    <x v="0"/>
    <s v="Java"/>
    <s v="Gal-SAF"/>
    <s v="James Koernig"/>
    <s v="Christine Moretti"/>
    <s v="Tushar Vispute"/>
    <x v="5"/>
    <x v="8"/>
    <s v="TBD"/>
    <x v="1"/>
    <n v="90"/>
    <m/>
    <m/>
    <m/>
    <m/>
    <m/>
    <m/>
    <m/>
    <m/>
    <m/>
    <m/>
    <n v="704"/>
    <n v="704"/>
    <n v="704"/>
    <n v="704"/>
    <n v="352"/>
    <n v="352"/>
    <m/>
    <m/>
    <m/>
    <m/>
    <m/>
    <m/>
    <m/>
    <m/>
    <m/>
    <m/>
    <m/>
    <m/>
    <m/>
    <m/>
    <m/>
    <m/>
    <m/>
    <m/>
  </r>
  <r>
    <x v="0"/>
    <x v="0"/>
    <m/>
    <s v="DB VM OS Upgrade RHEL7 to RHEL8"/>
    <s v="GALAXY ACS"/>
    <s v="Pending Approval"/>
    <x v="0"/>
    <s v="Java"/>
    <s v="Gal-SAF"/>
    <s v="James Koernig"/>
    <s v="Christine Moretti"/>
    <s v="Tushar Vispute"/>
    <x v="5"/>
    <x v="3"/>
    <s v="On hold"/>
    <x v="1"/>
    <n v="50"/>
    <m/>
    <m/>
    <m/>
    <m/>
    <m/>
    <m/>
    <m/>
    <m/>
    <m/>
    <m/>
    <n v="88"/>
    <n v="88"/>
    <n v="88"/>
    <n v="88"/>
    <n v="88"/>
    <n v="88"/>
    <m/>
    <m/>
    <m/>
    <m/>
    <m/>
    <m/>
    <m/>
    <m/>
    <m/>
    <m/>
    <m/>
    <m/>
    <m/>
    <m/>
    <m/>
    <m/>
    <m/>
    <m/>
  </r>
  <r>
    <x v="1"/>
    <x v="4"/>
    <n v="5"/>
    <s v="Daily RD Front End validation (700+ RDs)"/>
    <s v="BPM RD"/>
    <s v="Green"/>
    <x v="0"/>
    <s v="RD"/>
    <s v="BPM RD"/>
    <s v="Angie Farazier"/>
    <s v="Jonie Greenwood"/>
    <s v="Vipin Kumar"/>
    <x v="5"/>
    <x v="0"/>
    <s v="Ongoing"/>
    <x v="0"/>
    <n v="7040"/>
    <m/>
    <m/>
    <m/>
    <m/>
    <m/>
    <m/>
    <m/>
    <m/>
    <m/>
    <m/>
    <m/>
    <m/>
    <m/>
    <m/>
    <n v="880"/>
    <n v="880"/>
    <n v="150"/>
    <n v="150"/>
    <n v="150"/>
    <n v="150"/>
    <n v="150"/>
    <n v="150"/>
    <n v="150"/>
    <n v="150"/>
    <n v="150"/>
    <m/>
    <m/>
    <m/>
    <m/>
    <m/>
    <m/>
    <m/>
    <m/>
    <m/>
  </r>
  <r>
    <x v="0"/>
    <x v="0"/>
    <n v="5"/>
    <s v="Client Queries and Resolution around on an average ~700 RD implemented per month and have ~1% requires followup queries from client, Adhoc Requests, Defect resolutions (PMT- 509449 &amp; PID-418533)"/>
    <s v="BPM RD"/>
    <s v="Green"/>
    <x v="0"/>
    <s v="RD"/>
    <s v="BPM RD"/>
    <s v="Angie Farazier"/>
    <s v="Jonie Greenwood"/>
    <s v="Vipin Kumar"/>
    <x v="5"/>
    <x v="0"/>
    <s v="Ongoing"/>
    <x v="0"/>
    <m/>
    <m/>
    <m/>
    <m/>
    <m/>
    <m/>
    <m/>
    <m/>
    <m/>
    <m/>
    <m/>
    <n v="88"/>
    <n v="88"/>
    <n v="88"/>
    <n v="88"/>
    <n v="88"/>
    <n v="88"/>
    <n v="60"/>
    <n v="60"/>
    <n v="60"/>
    <n v="60"/>
    <n v="60"/>
    <n v="60"/>
    <n v="60"/>
    <n v="60"/>
    <n v="60"/>
    <m/>
    <m/>
    <m/>
    <m/>
    <m/>
    <m/>
    <m/>
    <m/>
    <m/>
  </r>
  <r>
    <x v="1"/>
    <x v="3"/>
    <n v="1"/>
    <s v="MWR 1985630 - CMRS-Correct Image Builder ( Packer ) Issues - /tmp Storage"/>
    <s v="CMRS"/>
    <m/>
    <x v="0"/>
    <s v="Java"/>
    <s v="Freedom Java Apps"/>
    <s v="Greg Painter"/>
    <s v="Muawiah Qaimari"/>
    <s v="Ashish Bartwal"/>
    <x v="3"/>
    <x v="4"/>
    <s v="Jul-22"/>
    <x v="0"/>
    <n v="50"/>
    <m/>
    <m/>
    <m/>
    <m/>
    <m/>
    <m/>
    <m/>
    <m/>
    <m/>
    <m/>
    <n v="50"/>
    <m/>
    <m/>
    <m/>
    <m/>
    <m/>
    <m/>
    <m/>
    <m/>
    <m/>
    <m/>
    <m/>
    <m/>
    <m/>
    <m/>
    <m/>
    <m/>
    <m/>
    <m/>
    <m/>
    <m/>
    <m/>
    <m/>
    <m/>
  </r>
  <r>
    <x v="1"/>
    <x v="3"/>
    <n v="1"/>
    <s v="MWR 1985629 - VDD Correct Image Builder ( Packer ) Issues - /tmp Storage"/>
    <s v="VDD"/>
    <m/>
    <x v="0"/>
    <s v="C, C++"/>
    <s v="Freedom CPP Apps"/>
    <s v="Greg Painter"/>
    <s v="Muawiah Qaimari"/>
    <s v="Ashish Bartwal"/>
    <x v="3"/>
    <x v="4"/>
    <s v="Jul-22"/>
    <x v="0"/>
    <n v="70"/>
    <m/>
    <m/>
    <m/>
    <m/>
    <m/>
    <m/>
    <m/>
    <m/>
    <m/>
    <m/>
    <n v="70"/>
    <m/>
    <m/>
    <m/>
    <m/>
    <m/>
    <m/>
    <m/>
    <m/>
    <m/>
    <m/>
    <m/>
    <m/>
    <m/>
    <m/>
    <m/>
    <m/>
    <m/>
    <m/>
    <m/>
    <m/>
    <m/>
    <m/>
    <m/>
  </r>
  <r>
    <x v="1"/>
    <x v="3"/>
    <n v="1"/>
    <s v="MWR 1987556 - CASH Updates - GI, Checksum fix - AVT Scan corrections"/>
    <s v="CASHWeb"/>
    <m/>
    <x v="0"/>
    <s v="Java"/>
    <s v="Freedom Java Apps"/>
    <s v="Greg Painter"/>
    <s v="Muawiah Qaimari"/>
    <s v="Ashish Bartwal"/>
    <x v="3"/>
    <x v="4"/>
    <s v="Jul-22"/>
    <x v="0"/>
    <n v="150"/>
    <m/>
    <m/>
    <m/>
    <m/>
    <m/>
    <m/>
    <m/>
    <m/>
    <m/>
    <m/>
    <n v="150"/>
    <m/>
    <m/>
    <m/>
    <m/>
    <m/>
    <m/>
    <m/>
    <m/>
    <m/>
    <m/>
    <m/>
    <m/>
    <m/>
    <m/>
    <m/>
    <m/>
    <m/>
    <m/>
    <m/>
    <m/>
    <m/>
    <m/>
    <m/>
  </r>
  <r>
    <x v="1"/>
    <x v="5"/>
    <n v="1"/>
    <s v="Setup Smalltalk IDE, pull code from Envy, verify ability to read code, resolve connection issue with dev Gemstone DB"/>
    <s v="LECSIS"/>
    <m/>
    <x v="0"/>
    <s v="SmallTalk, Gemstone"/>
    <s v="Freedom Java Apps"/>
    <s v="Greg Painter"/>
    <s v="Muawiah Qaimari"/>
    <s v="Ashish Bartwal"/>
    <x v="3"/>
    <x v="8"/>
    <s v="TBD"/>
    <x v="1"/>
    <n v="30"/>
    <m/>
    <m/>
    <m/>
    <m/>
    <m/>
    <m/>
    <m/>
    <m/>
    <m/>
    <m/>
    <m/>
    <m/>
    <m/>
    <m/>
    <m/>
    <m/>
    <m/>
    <m/>
    <m/>
    <m/>
    <m/>
    <m/>
    <m/>
    <m/>
    <m/>
    <m/>
    <m/>
    <m/>
    <m/>
    <m/>
    <m/>
    <m/>
    <m/>
    <m/>
  </r>
  <r>
    <x v="0"/>
    <x v="0"/>
    <n v="1"/>
    <s v="SMB/PMT TBD??? : Script to send Service Order details directly to WOI (bypassing OLCM SE GUI/DB)   "/>
    <s v="OMS - SE"/>
    <m/>
    <x v="0"/>
    <s v="Java"/>
    <s v="Freedom Java Apps"/>
    <s v="Greg Painter"/>
    <s v="Muawiah Qaimari"/>
    <s v="Ashish Bartwal"/>
    <x v="3"/>
    <x v="8"/>
    <s v="TBD"/>
    <x v="1"/>
    <n v="500"/>
    <m/>
    <m/>
    <m/>
    <m/>
    <m/>
    <m/>
    <m/>
    <m/>
    <m/>
    <m/>
    <m/>
    <m/>
    <m/>
    <m/>
    <m/>
    <m/>
    <m/>
    <m/>
    <m/>
    <m/>
    <m/>
    <m/>
    <m/>
    <m/>
    <m/>
    <m/>
    <m/>
    <m/>
    <m/>
    <m/>
    <m/>
    <m/>
    <m/>
    <m/>
  </r>
  <r>
    <x v="1"/>
    <x v="3"/>
    <n v="1"/>
    <s v="MWR TBD??? : OLCM Retirement"/>
    <s v="OMS - SE"/>
    <m/>
    <x v="0"/>
    <s v="Java"/>
    <s v="Freedom Java Apps"/>
    <s v="Greg Painter"/>
    <s v="Muawiah Qaimari"/>
    <s v="Ashish Bartwal"/>
    <x v="3"/>
    <x v="8"/>
    <s v="TBD"/>
    <x v="1"/>
    <n v="600"/>
    <m/>
    <m/>
    <m/>
    <m/>
    <m/>
    <m/>
    <m/>
    <m/>
    <m/>
    <m/>
    <m/>
    <m/>
    <m/>
    <m/>
    <m/>
    <m/>
    <m/>
    <m/>
    <m/>
    <m/>
    <m/>
    <m/>
    <m/>
    <m/>
    <m/>
    <m/>
    <m/>
    <m/>
    <m/>
    <m/>
    <m/>
    <m/>
    <m/>
    <m/>
  </r>
  <r>
    <x v="1"/>
    <x v="1"/>
    <n v="1"/>
    <s v="SMB 1955496 - OLCM-SE Vulnerability Fix - Apache Upgrade"/>
    <s v="OMS - SE"/>
    <m/>
    <x v="0"/>
    <s v="Java"/>
    <s v="Freedom Java Apps"/>
    <s v="Greg Painter"/>
    <s v="Muawiah Qaimari"/>
    <s v="Ashish Bartwal"/>
    <x v="3"/>
    <x v="4"/>
    <s v="Jul-22"/>
    <x v="0"/>
    <n v="185"/>
    <m/>
    <m/>
    <m/>
    <m/>
    <m/>
    <m/>
    <m/>
    <m/>
    <m/>
    <m/>
    <n v="185"/>
    <m/>
    <m/>
    <m/>
    <m/>
    <m/>
    <m/>
    <m/>
    <m/>
    <m/>
    <m/>
    <m/>
    <m/>
    <m/>
    <m/>
    <m/>
    <m/>
    <m/>
    <m/>
    <m/>
    <m/>
    <m/>
    <m/>
    <m/>
  </r>
  <r>
    <x v="1"/>
    <x v="1"/>
    <n v="1"/>
    <s v="SMB - 1955497 OLCM-SE Vulnerability Fix - Weblogic Upgrade"/>
    <s v="OMS - SE"/>
    <m/>
    <x v="0"/>
    <s v="Java"/>
    <s v="Freedom Java Apps"/>
    <s v="Greg Painter"/>
    <s v="Muawiah Qaimari"/>
    <s v="Ashish Bartwal"/>
    <x v="3"/>
    <x v="4"/>
    <s v="Jul-22"/>
    <x v="0"/>
    <n v="275"/>
    <m/>
    <m/>
    <m/>
    <m/>
    <m/>
    <m/>
    <m/>
    <m/>
    <m/>
    <m/>
    <n v="275"/>
    <m/>
    <m/>
    <m/>
    <m/>
    <m/>
    <m/>
    <m/>
    <m/>
    <m/>
    <m/>
    <m/>
    <m/>
    <m/>
    <m/>
    <m/>
    <m/>
    <m/>
    <m/>
    <m/>
    <m/>
    <m/>
    <m/>
    <m/>
  </r>
  <r>
    <x v="1"/>
    <x v="8"/>
    <n v="1"/>
    <s v="Checksum Evidence submission process every Month - as requested by AT&amp;T."/>
    <s v="CASHWeb"/>
    <m/>
    <x v="0"/>
    <s v="Java"/>
    <s v="Freedom Java Apps"/>
    <s v="Greg Painter"/>
    <s v="Muawiah Qaimari"/>
    <s v="Ashish Bartwal"/>
    <x v="3"/>
    <x v="0"/>
    <s v="Ongoing"/>
    <x v="0"/>
    <n v="135"/>
    <m/>
    <m/>
    <m/>
    <m/>
    <m/>
    <m/>
    <m/>
    <m/>
    <m/>
    <m/>
    <n v="25"/>
    <n v="25"/>
    <n v="25"/>
    <n v="25"/>
    <n v="25"/>
    <n v="25"/>
    <n v="10"/>
    <n v="10"/>
    <n v="15"/>
    <n v="20"/>
    <n v="15"/>
    <n v="15"/>
    <n v="15"/>
    <n v="10"/>
    <n v="15"/>
    <n v="20"/>
    <n v="10"/>
    <n v="20"/>
    <m/>
    <m/>
    <m/>
    <m/>
    <m/>
    <m/>
  </r>
  <r>
    <x v="1"/>
    <x v="11"/>
    <n v="5"/>
    <s v="Weekly/Bi-weekly Meetings/Ad-Hoc Meetings with Onsite/TVM/EMAS/DBA/Others"/>
    <s v="GRP-Freedom Java Apps"/>
    <m/>
    <x v="0"/>
    <s v="Java"/>
    <s v="Freedom Java Apps"/>
    <s v="Greg Painter"/>
    <s v="Muawiah Qaimari"/>
    <s v="Ashish Bartwal"/>
    <x v="3"/>
    <x v="0"/>
    <s v="Ongoing"/>
    <x v="0"/>
    <n v="415"/>
    <m/>
    <m/>
    <m/>
    <m/>
    <m/>
    <m/>
    <m/>
    <m/>
    <m/>
    <m/>
    <n v="50"/>
    <n v="50"/>
    <n v="50"/>
    <n v="50"/>
    <n v="70"/>
    <n v="70"/>
    <n v="30"/>
    <n v="40"/>
    <n v="30"/>
    <n v="25"/>
    <n v="30"/>
    <n v="25"/>
    <n v="20"/>
    <n v="35"/>
    <n v="40"/>
    <n v="60"/>
    <n v="50"/>
    <n v="55"/>
    <m/>
    <m/>
    <m/>
    <m/>
    <m/>
    <m/>
  </r>
  <r>
    <x v="1"/>
    <x v="5"/>
    <n v="5"/>
    <s v="PSA activities, TA activities"/>
    <s v="GRP-Freedom Java Apps"/>
    <m/>
    <x v="0"/>
    <s v="Java"/>
    <s v="Freedom Java Apps"/>
    <s v="Greg Painter"/>
    <s v="Muawiah Qaimari"/>
    <s v="Ashish Bartwal"/>
    <x v="3"/>
    <x v="0"/>
    <s v="Ongoing"/>
    <x v="0"/>
    <n v="265"/>
    <m/>
    <m/>
    <m/>
    <m/>
    <m/>
    <m/>
    <m/>
    <m/>
    <m/>
    <m/>
    <n v="200"/>
    <n v="200"/>
    <n v="200"/>
    <n v="200"/>
    <n v="100"/>
    <n v="100"/>
    <n v="25"/>
    <n v="35"/>
    <n v="20"/>
    <n v="20"/>
    <n v="25"/>
    <n v="20"/>
    <n v="30"/>
    <n v="25"/>
    <n v="35"/>
    <n v="50"/>
    <n v="45"/>
    <n v="50"/>
    <m/>
    <m/>
    <m/>
    <m/>
    <m/>
    <m/>
  </r>
  <r>
    <x v="1"/>
    <x v="2"/>
    <n v="6"/>
    <s v="TL-Mgmt's - Ashish Bartwal"/>
    <s v="GRP-Freedom Java Apps"/>
    <m/>
    <x v="0"/>
    <s v="Java"/>
    <s v="Freedom Java Apps"/>
    <s v="Greg Painter"/>
    <s v="Muawiah Qaimari"/>
    <s v="Ashish Bartwal"/>
    <x v="3"/>
    <x v="0"/>
    <s v="Ongoing"/>
    <x v="0"/>
    <n v="1032"/>
    <m/>
    <m/>
    <m/>
    <m/>
    <m/>
    <m/>
    <m/>
    <m/>
    <m/>
    <m/>
    <n v="86"/>
    <n v="86"/>
    <n v="86"/>
    <n v="86"/>
    <n v="86"/>
    <n v="86"/>
    <n v="86"/>
    <n v="86"/>
    <n v="86"/>
    <n v="86"/>
    <n v="86"/>
    <n v="86"/>
    <n v="86"/>
    <n v="86"/>
    <n v="86"/>
    <n v="86"/>
    <n v="86"/>
    <n v="86"/>
    <m/>
    <m/>
    <m/>
    <m/>
    <m/>
    <m/>
  </r>
  <r>
    <x v="1"/>
    <x v="3"/>
    <n v="1"/>
    <s v="MWR 1993758 - CASH (15860) Build Automation via Azure Pipelines"/>
    <s v="CASHWeb"/>
    <m/>
    <x v="0"/>
    <s v="Java"/>
    <s v="Freedom Java Apps"/>
    <s v="Greg Painter"/>
    <s v="Muawiah Qaimari"/>
    <s v="Ashish Bartwal"/>
    <x v="3"/>
    <x v="9"/>
    <s v="Aug-22"/>
    <x v="0"/>
    <n v="150"/>
    <m/>
    <m/>
    <m/>
    <m/>
    <m/>
    <m/>
    <m/>
    <m/>
    <m/>
    <m/>
    <n v="100"/>
    <n v="50"/>
    <m/>
    <m/>
    <m/>
    <m/>
    <m/>
    <m/>
    <m/>
    <m/>
    <m/>
    <m/>
    <m/>
    <m/>
    <m/>
    <m/>
    <m/>
    <m/>
    <m/>
    <m/>
    <m/>
    <m/>
    <m/>
    <m/>
  </r>
  <r>
    <x v="1"/>
    <x v="1"/>
    <n v="1"/>
    <s v="SMB 1991764 - Bring into compliance for Edge Chromium Browser"/>
    <s v="OMS - SE"/>
    <m/>
    <x v="0"/>
    <s v="Java"/>
    <s v="Freedom Java Apps"/>
    <s v="Greg Painter"/>
    <s v="Muawiah Qaimari"/>
    <s v="Ashish Bartwal"/>
    <x v="3"/>
    <x v="12"/>
    <s v="Oct-22"/>
    <x v="0"/>
    <n v="300"/>
    <m/>
    <m/>
    <m/>
    <m/>
    <m/>
    <m/>
    <m/>
    <m/>
    <m/>
    <m/>
    <m/>
    <n v="100"/>
    <n v="200"/>
    <m/>
    <m/>
    <m/>
    <m/>
    <m/>
    <m/>
    <m/>
    <m/>
    <m/>
    <m/>
    <m/>
    <m/>
    <m/>
    <m/>
    <m/>
    <m/>
    <m/>
    <m/>
    <m/>
    <m/>
    <m/>
  </r>
  <r>
    <x v="1"/>
    <x v="3"/>
    <n v="1"/>
    <s v="MWR 1994124 - CMRS - Win 11 Certification."/>
    <s v="CMRS"/>
    <m/>
    <x v="0"/>
    <s v="Java"/>
    <s v="Freedom Java Apps"/>
    <s v="Greg Painter"/>
    <s v="Muawiah Qaimari"/>
    <s v="Ashish Bartwal"/>
    <x v="3"/>
    <x v="9"/>
    <s v="Aug-22"/>
    <x v="0"/>
    <n v="20"/>
    <m/>
    <m/>
    <m/>
    <m/>
    <m/>
    <m/>
    <m/>
    <m/>
    <m/>
    <m/>
    <m/>
    <n v="20"/>
    <m/>
    <m/>
    <m/>
    <m/>
    <m/>
    <m/>
    <m/>
    <m/>
    <m/>
    <m/>
    <m/>
    <m/>
    <m/>
    <m/>
    <m/>
    <m/>
    <m/>
    <m/>
    <m/>
    <m/>
    <m/>
    <m/>
  </r>
  <r>
    <x v="1"/>
    <x v="3"/>
    <n v="1"/>
    <s v="MWR 1994126 - LECSIS - Win 11 Certification."/>
    <s v="LECSIS"/>
    <m/>
    <x v="0"/>
    <s v="SmallTalk, Gemstone"/>
    <s v="Freedom Java Apps"/>
    <s v="Greg Painter"/>
    <s v="Muawiah Qaimari"/>
    <s v="Ashish Bartwal"/>
    <x v="3"/>
    <x v="9"/>
    <s v="Aug-22"/>
    <x v="0"/>
    <n v="20"/>
    <m/>
    <m/>
    <m/>
    <m/>
    <m/>
    <m/>
    <m/>
    <m/>
    <m/>
    <m/>
    <m/>
    <n v="20"/>
    <m/>
    <m/>
    <m/>
    <m/>
    <m/>
    <m/>
    <m/>
    <m/>
    <m/>
    <m/>
    <m/>
    <m/>
    <m/>
    <m/>
    <m/>
    <m/>
    <m/>
    <m/>
    <m/>
    <m/>
    <m/>
    <m/>
  </r>
  <r>
    <x v="1"/>
    <x v="3"/>
    <n v="1"/>
    <s v="MWR 1994128 - OLCM SE - Win 11 Certification."/>
    <s v="OMS - SE"/>
    <m/>
    <x v="0"/>
    <s v="Java"/>
    <s v="Freedom Java Apps"/>
    <s v="Greg Painter"/>
    <s v="Muawiah Qaimari"/>
    <s v="Ashish Bartwal"/>
    <x v="3"/>
    <x v="9"/>
    <s v="Aug-22"/>
    <x v="0"/>
    <n v="20"/>
    <m/>
    <m/>
    <m/>
    <m/>
    <m/>
    <m/>
    <m/>
    <m/>
    <m/>
    <m/>
    <m/>
    <n v="20"/>
    <m/>
    <m/>
    <m/>
    <m/>
    <m/>
    <m/>
    <m/>
    <m/>
    <m/>
    <m/>
    <m/>
    <m/>
    <m/>
    <m/>
    <m/>
    <m/>
    <m/>
    <m/>
    <m/>
    <m/>
    <m/>
    <m/>
  </r>
  <r>
    <x v="1"/>
    <x v="6"/>
    <n v="6"/>
    <s v=" User Queries, Job Abends analysis and recovery"/>
    <s v="GRP-Freedom DotNet-OA"/>
    <m/>
    <x v="0"/>
    <s v=".NET"/>
    <s v="Freedom DotNet-MQ"/>
    <s v="Greg Painter"/>
    <s v="Muawiah Qaimari"/>
    <s v="Darsha Naik"/>
    <x v="3"/>
    <x v="0"/>
    <s v="Ongoing"/>
    <x v="0"/>
    <n v="480"/>
    <n v="80"/>
    <n v="60"/>
    <n v="70"/>
    <n v="95"/>
    <n v="85"/>
    <n v="90"/>
    <m/>
    <m/>
    <m/>
    <m/>
    <n v="70"/>
    <n v="70"/>
    <n v="70"/>
    <n v="70"/>
    <n v="70"/>
    <n v="80"/>
    <n v="45"/>
    <n v="35"/>
    <n v="45"/>
    <n v="40"/>
    <n v="20"/>
    <n v="45"/>
    <n v="40"/>
    <n v="35"/>
    <n v="40"/>
    <n v="35"/>
    <n v="40"/>
    <n v="35"/>
    <m/>
    <m/>
    <m/>
    <m/>
    <m/>
    <m/>
  </r>
  <r>
    <x v="0"/>
    <x v="0"/>
    <n v="1"/>
    <s v="Halo E. sunsetting"/>
    <s v="CARAT"/>
    <m/>
    <x v="0"/>
    <s v="Hadoop, Java"/>
    <s v="CARAT"/>
    <s v="Greg Painter"/>
    <s v="Muawiah Qaimari"/>
    <s v="Ashish Bartwal"/>
    <x v="3"/>
    <x v="5"/>
    <s v="Nov-22"/>
    <x v="0"/>
    <n v="180"/>
    <m/>
    <m/>
    <m/>
    <m/>
    <m/>
    <m/>
    <m/>
    <m/>
    <m/>
    <m/>
    <n v="60"/>
    <n v="60"/>
    <n v="60"/>
    <m/>
    <m/>
    <m/>
    <m/>
    <m/>
    <m/>
    <m/>
    <m/>
    <m/>
    <m/>
    <m/>
    <m/>
    <m/>
    <m/>
    <m/>
    <m/>
    <m/>
    <m/>
    <m/>
    <m/>
    <m/>
  </r>
  <r>
    <x v="0"/>
    <x v="0"/>
    <n v="1"/>
    <s v="EOSL Sun Solaris and Oracle 11 Elimination CARAT"/>
    <s v="CARAT"/>
    <m/>
    <x v="0"/>
    <s v="Hadoop, Java"/>
    <s v="CARAT"/>
    <s v="Greg Painter"/>
    <s v="Muawiah Qaimari"/>
    <s v="Ashish Bartwal"/>
    <x v="3"/>
    <x v="1"/>
    <s v="Dec-22"/>
    <x v="1"/>
    <n v="1800"/>
    <m/>
    <m/>
    <m/>
    <m/>
    <m/>
    <m/>
    <m/>
    <m/>
    <m/>
    <m/>
    <n v="300"/>
    <n v="300"/>
    <n v="300"/>
    <n v="300"/>
    <n v="300"/>
    <n v="300"/>
    <m/>
    <m/>
    <m/>
    <m/>
    <m/>
    <m/>
    <m/>
    <m/>
    <m/>
    <m/>
    <m/>
    <m/>
    <m/>
    <m/>
    <m/>
    <m/>
    <m/>
    <m/>
  </r>
  <r>
    <x v="1"/>
    <x v="2"/>
    <n v="6"/>
    <s v="TL-Mgmt's - Darsha Naik"/>
    <s v="GRP-Freedom DotNet-OA"/>
    <m/>
    <x v="0"/>
    <s v=".NET"/>
    <s v="Freedom DotNet-MQ"/>
    <s v="Greg Painter"/>
    <s v="Muawiah Qaimari"/>
    <s v="Darsha Naik"/>
    <x v="3"/>
    <x v="0"/>
    <s v="Ongoing"/>
    <x v="0"/>
    <n v="1032"/>
    <m/>
    <m/>
    <m/>
    <m/>
    <m/>
    <m/>
    <m/>
    <m/>
    <m/>
    <m/>
    <n v="86"/>
    <n v="86"/>
    <n v="86"/>
    <n v="86"/>
    <n v="86"/>
    <n v="86"/>
    <n v="86"/>
    <n v="86"/>
    <n v="86"/>
    <n v="86"/>
    <n v="86"/>
    <n v="86"/>
    <n v="86"/>
    <n v="86"/>
    <n v="86"/>
    <n v="86"/>
    <n v="86"/>
    <n v="86"/>
    <m/>
    <m/>
    <m/>
    <m/>
    <m/>
    <m/>
  </r>
  <r>
    <x v="1"/>
    <x v="5"/>
    <n v="1"/>
    <s v="Application validations/investigations apart from EMAS Daily Monitoring/Mylogins file population"/>
    <s v="CARAT"/>
    <m/>
    <x v="0"/>
    <s v="Hadoop, Java"/>
    <s v="CARAT"/>
    <s v="Greg Painter"/>
    <s v="Muawiah Qaimari"/>
    <s v="Ashish Bartwal"/>
    <x v="3"/>
    <x v="0"/>
    <s v="Ongoing"/>
    <x v="0"/>
    <n v="420"/>
    <m/>
    <m/>
    <m/>
    <m/>
    <m/>
    <m/>
    <m/>
    <m/>
    <m/>
    <m/>
    <n v="80"/>
    <n v="80"/>
    <n v="80"/>
    <n v="80"/>
    <n v="70"/>
    <n v="50"/>
    <n v="30"/>
    <n v="40"/>
    <n v="30"/>
    <n v="35"/>
    <n v="25"/>
    <n v="35"/>
    <n v="20"/>
    <n v="25"/>
    <n v="30"/>
    <n v="35"/>
    <n v="40"/>
    <n v="30"/>
    <m/>
    <m/>
    <m/>
    <m/>
    <m/>
    <m/>
  </r>
  <r>
    <x v="1"/>
    <x v="8"/>
    <n v="1"/>
    <s v="VMS Advisories/Vulnerability Monitoring and Investigations on each components"/>
    <s v="CARAT"/>
    <m/>
    <x v="0"/>
    <s v="Hadoop, Java"/>
    <s v="CARAT"/>
    <s v="Greg Painter"/>
    <s v="Muawiah Qaimari"/>
    <s v="Ashish Bartwal"/>
    <x v="3"/>
    <x v="0"/>
    <s v="Ongoing"/>
    <x v="0"/>
    <n v="365"/>
    <m/>
    <m/>
    <m/>
    <m/>
    <m/>
    <m/>
    <m/>
    <m/>
    <m/>
    <m/>
    <n v="80"/>
    <n v="80"/>
    <n v="80"/>
    <n v="80"/>
    <n v="60"/>
    <n v="50"/>
    <n v="25"/>
    <n v="30"/>
    <n v="25"/>
    <n v="30"/>
    <n v="25"/>
    <n v="25"/>
    <n v="20"/>
    <n v="30"/>
    <n v="35"/>
    <n v="40"/>
    <n v="30"/>
    <n v="25"/>
    <m/>
    <m/>
    <m/>
    <m/>
    <m/>
    <m/>
  </r>
  <r>
    <x v="1"/>
    <x v="3"/>
    <n v="1"/>
    <s v="Quarterly - MWR 2003980 - GI Upgrade"/>
    <s v="USOC Browser"/>
    <m/>
    <x v="0"/>
    <s v=".NET"/>
    <s v="Freedom DotNet-MQ"/>
    <s v="Greg Painter"/>
    <s v="Muawiah Qaimari"/>
    <s v="Darsha Naik"/>
    <x v="3"/>
    <x v="0"/>
    <s v="Ongoing"/>
    <x v="0"/>
    <n v="100"/>
    <m/>
    <m/>
    <m/>
    <m/>
    <m/>
    <m/>
    <m/>
    <m/>
    <m/>
    <m/>
    <m/>
    <m/>
    <n v="50"/>
    <m/>
    <m/>
    <m/>
    <n v="50"/>
    <m/>
    <m/>
    <n v="50"/>
    <m/>
    <m/>
    <n v="50"/>
    <m/>
    <m/>
    <n v="50"/>
    <m/>
    <m/>
    <m/>
    <m/>
    <m/>
    <m/>
    <m/>
    <m/>
  </r>
  <r>
    <x v="1"/>
    <x v="7"/>
    <n v="4"/>
    <s v="ADO Agent upgrade(Windows Golden image upgrade)"/>
    <s v="GRP-Freedom DotNet-OA"/>
    <m/>
    <x v="0"/>
    <s v=".NET"/>
    <s v="Freedom DotNet-MQ"/>
    <s v="Greg Painter"/>
    <s v="Muawiah Qaimari"/>
    <s v="Darsha Naik"/>
    <x v="3"/>
    <x v="0"/>
    <s v="Ongoing"/>
    <x v="0"/>
    <n v="240"/>
    <n v="25"/>
    <n v="35"/>
    <n v="20"/>
    <n v="40"/>
    <n v="40"/>
    <n v="20"/>
    <m/>
    <m/>
    <m/>
    <m/>
    <n v="20"/>
    <n v="20"/>
    <n v="20"/>
    <n v="20"/>
    <n v="20"/>
    <n v="30"/>
    <n v="60"/>
    <n v="35"/>
    <n v="20"/>
    <n v="45"/>
    <n v="50"/>
    <n v="60"/>
    <n v="60"/>
    <n v="60"/>
    <n v="60"/>
    <n v="50"/>
    <n v="45"/>
    <n v="60"/>
    <m/>
    <m/>
    <m/>
    <m/>
    <m/>
    <m/>
  </r>
  <r>
    <x v="1"/>
    <x v="15"/>
    <n v="4"/>
    <s v="DSO, SCA, AVT, DAST, SAST, SONAR, SPI"/>
    <s v="GRP-Freedom DotNet-OA"/>
    <m/>
    <x v="0"/>
    <s v=".NET"/>
    <s v="Freedom DotNet-MQ"/>
    <s v="Greg Painter"/>
    <s v="Muawiah Qaimari"/>
    <s v="Darsha Naik"/>
    <x v="3"/>
    <x v="0"/>
    <s v="Ongoing"/>
    <x v="0"/>
    <n v="170"/>
    <n v="25"/>
    <n v="40"/>
    <n v="20"/>
    <n v="15"/>
    <n v="20"/>
    <n v="40"/>
    <m/>
    <m/>
    <m/>
    <m/>
    <m/>
    <m/>
    <m/>
    <m/>
    <m/>
    <m/>
    <n v="25"/>
    <n v="40"/>
    <n v="20"/>
    <n v="15"/>
    <n v="20"/>
    <n v="30"/>
    <n v="35"/>
    <n v="35"/>
    <n v="25"/>
    <n v="15"/>
    <n v="20"/>
    <n v="20"/>
    <m/>
    <m/>
    <m/>
    <m/>
    <m/>
    <m/>
  </r>
  <r>
    <x v="1"/>
    <x v="7"/>
    <n v="2"/>
    <s v="CRO Updates(vmss resize, vmss scaling, storage redundency update)"/>
    <s v="GRP-Freedom DotNet-OA"/>
    <m/>
    <x v="0"/>
    <s v=".NET"/>
    <s v="Freedom DotNet-MQ"/>
    <s v="Greg Painter"/>
    <s v="Muawiah Qaimari"/>
    <s v="Darsha Naik"/>
    <x v="3"/>
    <x v="0"/>
    <s v="Ongoing"/>
    <x v="0"/>
    <n v="185"/>
    <n v="30"/>
    <n v="25"/>
    <n v="35"/>
    <n v="20"/>
    <n v="35"/>
    <n v="40"/>
    <m/>
    <m/>
    <m/>
    <m/>
    <n v="20"/>
    <n v="20"/>
    <n v="20"/>
    <n v="20"/>
    <n v="50"/>
    <n v="40"/>
    <n v="30"/>
    <n v="25"/>
    <n v="20"/>
    <n v="15"/>
    <n v="20"/>
    <n v="30"/>
    <n v="35"/>
    <n v="30"/>
    <n v="50"/>
    <n v="35"/>
    <n v="35"/>
    <n v="35"/>
    <m/>
    <m/>
    <m/>
    <m/>
    <m/>
    <m/>
  </r>
  <r>
    <x v="1"/>
    <x v="13"/>
    <n v="1"/>
    <s v="MWR 2004450 - MechID password update"/>
    <s v="TAX/TAR- MR"/>
    <m/>
    <x v="0"/>
    <s v=".NET"/>
    <s v="Freedom DotNet-MQ"/>
    <s v="Greg Painter"/>
    <s v="Muawiah Qaimari"/>
    <s v="Darsha Naik"/>
    <x v="3"/>
    <x v="0"/>
    <s v="Ongoing"/>
    <x v="0"/>
    <n v="100"/>
    <m/>
    <m/>
    <m/>
    <m/>
    <m/>
    <m/>
    <m/>
    <m/>
    <m/>
    <m/>
    <n v="20"/>
    <n v="20"/>
    <n v="20"/>
    <n v="20"/>
    <n v="50"/>
    <n v="40"/>
    <m/>
    <m/>
    <m/>
    <n v="50"/>
    <m/>
    <m/>
    <m/>
    <m/>
    <m/>
    <m/>
    <m/>
    <m/>
    <m/>
    <m/>
    <m/>
    <m/>
    <m/>
    <m/>
  </r>
  <r>
    <x v="1"/>
    <x v="13"/>
    <n v="1"/>
    <s v="MWR 2004451 - MechID password update"/>
    <s v="CODB"/>
    <m/>
    <x v="0"/>
    <s v=".NET"/>
    <s v="Freedom DotNet-MQ"/>
    <s v="Greg Painter"/>
    <s v="Muawiah Qaimari"/>
    <s v="Darsha Naik"/>
    <x v="3"/>
    <x v="0"/>
    <s v="Ongoing"/>
    <x v="0"/>
    <n v="100"/>
    <m/>
    <m/>
    <m/>
    <m/>
    <m/>
    <m/>
    <m/>
    <m/>
    <m/>
    <m/>
    <n v="20"/>
    <n v="20"/>
    <n v="20"/>
    <n v="20"/>
    <n v="50"/>
    <n v="40"/>
    <m/>
    <m/>
    <n v="50"/>
    <m/>
    <m/>
    <m/>
    <m/>
    <m/>
    <m/>
    <m/>
    <m/>
    <m/>
    <m/>
    <m/>
    <m/>
    <m/>
    <m/>
    <m/>
  </r>
  <r>
    <x v="1"/>
    <x v="11"/>
    <n v="6"/>
    <s v="Weekly/Bi-weekly Meetings/Other Meetings"/>
    <s v="GRP-Freedom DotNet-OA"/>
    <m/>
    <x v="0"/>
    <s v=".NET"/>
    <s v="Freedom DotNet-MQ"/>
    <s v="Greg Painter"/>
    <s v="Muawiah Qaimari"/>
    <s v="Darsha Naik"/>
    <x v="3"/>
    <x v="0"/>
    <s v="Ongoing"/>
    <x v="0"/>
    <n v="275"/>
    <n v="45"/>
    <n v="50"/>
    <n v="40"/>
    <n v="35"/>
    <n v="45"/>
    <n v="55"/>
    <m/>
    <m/>
    <m/>
    <m/>
    <n v="40"/>
    <n v="40"/>
    <n v="20"/>
    <n v="40"/>
    <n v="40"/>
    <n v="40"/>
    <n v="45"/>
    <n v="50"/>
    <n v="80"/>
    <n v="70"/>
    <n v="75"/>
    <n v="85"/>
    <n v="80"/>
    <n v="85"/>
    <n v="80"/>
    <n v="75"/>
    <n v="85"/>
    <n v="60"/>
    <m/>
    <m/>
    <m/>
    <m/>
    <m/>
    <m/>
  </r>
  <r>
    <x v="1"/>
    <x v="8"/>
    <n v="6"/>
    <s v="PSA activities - Rolebase maintenance &amp; verification of role on monthly basis, access request , Approval of access request as Guardian, new User Access, documentation"/>
    <s v="GRP-Freedom DotNet-OA"/>
    <m/>
    <x v="0"/>
    <s v=".NET"/>
    <s v="Freedom DotNet-MQ"/>
    <s v="Greg Painter"/>
    <s v="Muawiah Qaimari"/>
    <s v="Darsha Naik"/>
    <x v="3"/>
    <x v="0"/>
    <s v="Ongoing"/>
    <x v="0"/>
    <n v="400"/>
    <n v="100"/>
    <n v="80"/>
    <n v="45"/>
    <n v="40"/>
    <n v="55"/>
    <n v="80"/>
    <m/>
    <m/>
    <m/>
    <m/>
    <n v="200"/>
    <n v="200"/>
    <n v="20"/>
    <n v="200"/>
    <n v="150"/>
    <n v="150"/>
    <n v="100"/>
    <n v="80"/>
    <n v="45"/>
    <n v="40"/>
    <n v="35"/>
    <n v="50"/>
    <n v="50"/>
    <n v="50"/>
    <n v="50"/>
    <n v="40"/>
    <n v="35"/>
    <n v="40"/>
    <m/>
    <m/>
    <m/>
    <m/>
    <m/>
    <m/>
  </r>
  <r>
    <x v="0"/>
    <x v="0"/>
    <n v="1"/>
    <s v="PID - 411100 Usage Mgmt GUIs- Replace Navigator with WebServices"/>
    <s v="Usg-Mgmt GUIs"/>
    <m/>
    <x v="0"/>
    <s v=".NET"/>
    <s v="Freedom DotNet-MQ"/>
    <s v="Greg Painter"/>
    <s v="Muawiah Qaimari"/>
    <s v="Darsha Naik"/>
    <x v="3"/>
    <x v="6"/>
    <s v="Sep-22"/>
    <x v="0"/>
    <n v="2352"/>
    <m/>
    <m/>
    <m/>
    <m/>
    <m/>
    <m/>
    <m/>
    <m/>
    <m/>
    <m/>
    <n v="588"/>
    <n v="588"/>
    <n v="20"/>
    <n v="588"/>
    <m/>
    <m/>
    <m/>
    <m/>
    <m/>
    <m/>
    <m/>
    <m/>
    <m/>
    <m/>
    <m/>
    <m/>
    <m/>
    <m/>
    <m/>
    <m/>
    <m/>
    <m/>
    <m/>
    <m/>
  </r>
  <r>
    <x v="1"/>
    <x v="11"/>
    <n v="1"/>
    <s v="Weekly/Bi-weekly Meetings/Monthly/Adhoc meetings with Onsite/DBA/CARAT MVS/MOSS/TVM etc."/>
    <s v="CARAT"/>
    <m/>
    <x v="0"/>
    <s v="Hadoop, Java"/>
    <s v="CARAT"/>
    <s v="Greg Painter"/>
    <s v="Muawiah Qaimari"/>
    <s v="Ashish Bartwal"/>
    <x v="3"/>
    <x v="0"/>
    <s v="Ongoing"/>
    <x v="0"/>
    <n v="320"/>
    <m/>
    <m/>
    <m/>
    <m/>
    <m/>
    <m/>
    <m/>
    <m/>
    <m/>
    <m/>
    <n v="40"/>
    <n v="40"/>
    <n v="20"/>
    <n v="40"/>
    <n v="40"/>
    <n v="40"/>
    <n v="20"/>
    <n v="30"/>
    <n v="35"/>
    <n v="30"/>
    <n v="25"/>
    <n v="20"/>
    <n v="25"/>
    <n v="35"/>
    <n v="40"/>
    <n v="50"/>
    <n v="45"/>
    <n v="40"/>
    <m/>
    <m/>
    <m/>
    <m/>
    <m/>
    <m/>
  </r>
  <r>
    <x v="1"/>
    <x v="9"/>
    <n v="1"/>
    <s v="MWR - SSL certificate renewal - Dev/Test/PreProd/PROD (4) Anually"/>
    <s v="CARAT"/>
    <m/>
    <x v="0"/>
    <s v="Hadoop, Java"/>
    <s v="CARAT"/>
    <s v="Greg Painter"/>
    <s v="Muawiah Qaimari"/>
    <s v="Ashish Bartwal"/>
    <x v="3"/>
    <x v="0"/>
    <s v="Ongoing"/>
    <x v="0"/>
    <n v="40"/>
    <m/>
    <m/>
    <m/>
    <m/>
    <m/>
    <m/>
    <m/>
    <m/>
    <m/>
    <m/>
    <m/>
    <m/>
    <m/>
    <m/>
    <m/>
    <n v="20"/>
    <n v="20"/>
    <n v="10"/>
    <n v="20"/>
    <n v="10"/>
    <n v="20"/>
    <n v="25"/>
    <n v="20"/>
    <n v="25"/>
    <n v="15"/>
    <n v="25"/>
    <n v="30"/>
    <n v="20"/>
    <m/>
    <m/>
    <m/>
    <m/>
    <m/>
    <m/>
  </r>
  <r>
    <x v="1"/>
    <x v="8"/>
    <n v="1"/>
    <s v="CARAT DB Password changes for 100+ schemas and for CARAT 19 Databases (Monthly average 25 pwd changes)"/>
    <s v="CARAT"/>
    <m/>
    <x v="0"/>
    <s v="Hadoop, Java"/>
    <s v="CARAT"/>
    <s v="Greg Painter"/>
    <s v="Muawiah Qaimari"/>
    <s v="Ashish Bartwal"/>
    <x v="3"/>
    <x v="0"/>
    <s v="Ongoing"/>
    <x v="0"/>
    <n v="215"/>
    <m/>
    <m/>
    <m/>
    <m/>
    <m/>
    <m/>
    <m/>
    <m/>
    <m/>
    <m/>
    <n v="20"/>
    <n v="20"/>
    <n v="20"/>
    <n v="20"/>
    <n v="20"/>
    <n v="20"/>
    <n v="25"/>
    <n v="20"/>
    <n v="20"/>
    <n v="25"/>
    <n v="20"/>
    <n v="25"/>
    <n v="20"/>
    <n v="30"/>
    <n v="35"/>
    <n v="30"/>
    <n v="35"/>
    <n v="30"/>
    <m/>
    <m/>
    <m/>
    <m/>
    <m/>
    <m/>
  </r>
  <r>
    <x v="1"/>
    <x v="16"/>
    <n v="1"/>
    <s v="Unix OS Patching Activity - Multiple Servers"/>
    <s v="CARAT"/>
    <m/>
    <x v="0"/>
    <s v="Hadoop, Java"/>
    <s v="CARAT"/>
    <s v="Greg Painter"/>
    <s v="Muawiah Qaimari"/>
    <s v="Ashish Bartwal"/>
    <x v="3"/>
    <x v="0"/>
    <s v="Ongoing"/>
    <x v="0"/>
    <n v="60"/>
    <m/>
    <m/>
    <m/>
    <m/>
    <m/>
    <m/>
    <m/>
    <m/>
    <m/>
    <m/>
    <m/>
    <m/>
    <m/>
    <m/>
    <m/>
    <m/>
    <m/>
    <n v="20"/>
    <m/>
    <m/>
    <n v="20"/>
    <m/>
    <n v="40"/>
    <m/>
    <n v="25"/>
    <m/>
    <n v="20"/>
    <m/>
    <m/>
    <m/>
    <m/>
    <m/>
    <m/>
    <m/>
  </r>
  <r>
    <x v="1"/>
    <x v="13"/>
    <n v="1"/>
    <s v="MechId Password changes for multiple SMB connections/NDM/DB connectivity to interfaces (Total aprrox 40+ ID's, some annualy udpated, some quarterly)"/>
    <s v="CARAT"/>
    <m/>
    <x v="0"/>
    <s v="Hadoop, Java"/>
    <s v="CARAT"/>
    <s v="Greg Painter"/>
    <s v="Muawiah Qaimari"/>
    <s v="Ashish Bartwal"/>
    <x v="3"/>
    <x v="0"/>
    <s v="Ongoing"/>
    <x v="0"/>
    <n v="195"/>
    <m/>
    <m/>
    <m/>
    <m/>
    <m/>
    <m/>
    <m/>
    <m/>
    <m/>
    <m/>
    <n v="20"/>
    <n v="20"/>
    <n v="20"/>
    <n v="20"/>
    <n v="20"/>
    <n v="20"/>
    <n v="20"/>
    <n v="20"/>
    <n v="25"/>
    <n v="25"/>
    <n v="20"/>
    <n v="25"/>
    <n v="30"/>
    <n v="30"/>
    <n v="25"/>
    <n v="30"/>
    <n v="25"/>
    <n v="30"/>
    <m/>
    <m/>
    <m/>
    <m/>
    <m/>
    <m/>
  </r>
  <r>
    <x v="1"/>
    <x v="10"/>
    <n v="1"/>
    <s v="DB data cleanup activity as required"/>
    <s v="CARAT"/>
    <m/>
    <x v="0"/>
    <s v="Hadoop, Java"/>
    <s v="CARAT"/>
    <s v="Greg Painter"/>
    <s v="Muawiah Qaimari"/>
    <s v="Ashish Bartwal"/>
    <x v="3"/>
    <x v="0"/>
    <s v="Ongoing"/>
    <x v="0"/>
    <n v="70"/>
    <m/>
    <m/>
    <m/>
    <m/>
    <m/>
    <m/>
    <m/>
    <m/>
    <m/>
    <m/>
    <m/>
    <m/>
    <m/>
    <n v="20"/>
    <m/>
    <n v="25"/>
    <m/>
    <m/>
    <n v="20"/>
    <m/>
    <m/>
    <n v="20"/>
    <m/>
    <m/>
    <n v="30"/>
    <m/>
    <m/>
    <n v="25"/>
    <m/>
    <m/>
    <m/>
    <m/>
    <m/>
    <m/>
  </r>
  <r>
    <x v="1"/>
    <x v="3"/>
    <n v="1"/>
    <s v="DB vulnerabilities "/>
    <s v="CARAT"/>
    <m/>
    <x v="0"/>
    <s v="Hadoop, Java"/>
    <s v="CARAT"/>
    <s v="Greg Painter"/>
    <s v="Muawiah Qaimari"/>
    <s v="Ashish Bartwal"/>
    <x v="3"/>
    <x v="0"/>
    <s v="Ongoing"/>
    <x v="0"/>
    <n v="75"/>
    <m/>
    <m/>
    <m/>
    <m/>
    <m/>
    <m/>
    <m/>
    <m/>
    <m/>
    <m/>
    <m/>
    <m/>
    <n v="35"/>
    <m/>
    <m/>
    <m/>
    <m/>
    <m/>
    <n v="30"/>
    <m/>
    <m/>
    <m/>
    <m/>
    <n v="25"/>
    <m/>
    <m/>
    <m/>
    <n v="35"/>
    <m/>
    <m/>
    <m/>
    <m/>
    <m/>
    <m/>
  </r>
  <r>
    <x v="1"/>
    <x v="5"/>
    <n v="1"/>
    <s v="Cycle Calender Load for CABS SE and MW"/>
    <s v="CARAT"/>
    <m/>
    <x v="0"/>
    <s v="Hadoop, Java"/>
    <s v="CARAT"/>
    <s v="Greg Painter"/>
    <s v="Muawiah Qaimari"/>
    <s v="Ashish Bartwal"/>
    <x v="3"/>
    <x v="0"/>
    <s v="Ongoing"/>
    <x v="0"/>
    <n v="180"/>
    <m/>
    <m/>
    <m/>
    <m/>
    <m/>
    <m/>
    <m/>
    <m/>
    <m/>
    <m/>
    <n v="20"/>
    <n v="20"/>
    <n v="20"/>
    <n v="20"/>
    <n v="20"/>
    <n v="20"/>
    <n v="20"/>
    <n v="15"/>
    <n v="20"/>
    <n v="20"/>
    <n v="15"/>
    <n v="20"/>
    <n v="25"/>
    <n v="30"/>
    <n v="20"/>
    <n v="15"/>
    <n v="20"/>
    <n v="20"/>
    <m/>
    <m/>
    <m/>
    <m/>
    <m/>
    <m/>
  </r>
  <r>
    <x v="1"/>
    <x v="16"/>
    <n v="1"/>
    <s v="DB Patching Activity"/>
    <s v="CARAT"/>
    <m/>
    <x v="0"/>
    <s v="Hadoop, Java"/>
    <s v="CARAT"/>
    <s v="Greg Painter"/>
    <s v="Muawiah Qaimari"/>
    <s v="Ashish Bartwal"/>
    <x v="3"/>
    <x v="18"/>
    <s v="Mar-23"/>
    <x v="0"/>
    <n v="115"/>
    <m/>
    <m/>
    <m/>
    <m/>
    <m/>
    <m/>
    <m/>
    <m/>
    <m/>
    <m/>
    <m/>
    <n v="50"/>
    <m/>
    <m/>
    <m/>
    <m/>
    <n v="20"/>
    <n v="20"/>
    <n v="20"/>
    <m/>
    <m/>
    <m/>
    <m/>
    <m/>
    <m/>
    <m/>
    <m/>
    <m/>
    <m/>
    <m/>
    <m/>
    <m/>
    <m/>
    <m/>
  </r>
  <r>
    <x v="1"/>
    <x v="3"/>
    <n v="1"/>
    <s v="Hadoop Upgrade"/>
    <s v="CARAT"/>
    <m/>
    <x v="0"/>
    <s v="Hadoop, Java"/>
    <s v="CARAT"/>
    <s v="Greg Painter"/>
    <s v="Muawiah Qaimari"/>
    <s v="Ashish Bartwal"/>
    <x v="3"/>
    <x v="5"/>
    <s v="Nov-22"/>
    <x v="0"/>
    <n v="80"/>
    <m/>
    <m/>
    <m/>
    <m/>
    <m/>
    <m/>
    <m/>
    <m/>
    <m/>
    <m/>
    <m/>
    <m/>
    <m/>
    <m/>
    <n v="80"/>
    <m/>
    <m/>
    <m/>
    <m/>
    <m/>
    <m/>
    <m/>
    <m/>
    <m/>
    <m/>
    <m/>
    <m/>
    <m/>
    <m/>
    <m/>
    <m/>
    <m/>
    <m/>
    <m/>
  </r>
  <r>
    <x v="1"/>
    <x v="9"/>
    <n v="1"/>
    <s v="Connect Direct Certificate Renewal"/>
    <s v="CARAT"/>
    <m/>
    <x v="0"/>
    <s v="Hadoop, Java"/>
    <s v="CARAT"/>
    <s v="Greg Painter"/>
    <s v="Muawiah Qaimari"/>
    <s v="Ashish Bartwal"/>
    <x v="3"/>
    <x v="20"/>
    <s v="Apr-23"/>
    <x v="0"/>
    <n v="60"/>
    <m/>
    <m/>
    <m/>
    <m/>
    <m/>
    <m/>
    <m/>
    <m/>
    <m/>
    <m/>
    <m/>
    <m/>
    <m/>
    <n v="40"/>
    <m/>
    <m/>
    <n v="10"/>
    <n v="15"/>
    <n v="10"/>
    <n v="15"/>
    <m/>
    <m/>
    <m/>
    <m/>
    <m/>
    <m/>
    <m/>
    <m/>
    <m/>
    <m/>
    <m/>
    <m/>
    <m/>
    <m/>
  </r>
  <r>
    <x v="1"/>
    <x v="9"/>
    <n v="1"/>
    <s v="Yearly (divided in 2m) - CARAT Data Router Certificate Renewal"/>
    <s v="CARAT"/>
    <m/>
    <x v="0"/>
    <s v="Hadoop, Java"/>
    <s v="CARAT"/>
    <s v="Greg Painter"/>
    <s v="Muawiah Qaimari"/>
    <s v="Ashish Bartwal"/>
    <x v="3"/>
    <x v="0"/>
    <s v="Ongoing"/>
    <x v="0"/>
    <n v="60"/>
    <m/>
    <m/>
    <m/>
    <m/>
    <m/>
    <m/>
    <m/>
    <m/>
    <m/>
    <m/>
    <m/>
    <m/>
    <n v="50"/>
    <m/>
    <m/>
    <m/>
    <m/>
    <m/>
    <m/>
    <m/>
    <n v="30"/>
    <n v="30"/>
    <m/>
    <m/>
    <m/>
    <n v="30"/>
    <n v="30"/>
    <m/>
    <m/>
    <m/>
    <m/>
    <m/>
    <m/>
    <m/>
  </r>
  <r>
    <x v="1"/>
    <x v="15"/>
    <n v="1"/>
    <s v="Quarterly - Device Vulnerability"/>
    <s v="CARAT"/>
    <m/>
    <x v="0"/>
    <s v="Hadoop, Java"/>
    <s v="CARAT"/>
    <s v="Greg Painter"/>
    <s v="Muawiah Qaimari"/>
    <s v="Ashish Bartwal"/>
    <x v="3"/>
    <x v="0"/>
    <s v="Ongoing"/>
    <x v="0"/>
    <n v="70"/>
    <m/>
    <m/>
    <m/>
    <m/>
    <m/>
    <m/>
    <m/>
    <m/>
    <m/>
    <m/>
    <m/>
    <m/>
    <m/>
    <m/>
    <m/>
    <m/>
    <m/>
    <m/>
    <n v="15"/>
    <m/>
    <n v="15"/>
    <m/>
    <m/>
    <m/>
    <n v="25"/>
    <m/>
    <m/>
    <n v="20"/>
    <m/>
    <m/>
    <m/>
    <m/>
    <m/>
    <m/>
  </r>
  <r>
    <x v="1"/>
    <x v="3"/>
    <n v="1"/>
    <s v="Yearly (divided in 2 m)Microsoft Windows 11 Release Testing/Certification"/>
    <s v="CARAT"/>
    <m/>
    <x v="0"/>
    <s v="Hadoop, Java"/>
    <s v="CARAT"/>
    <s v="Greg Painter"/>
    <s v="Muawiah Qaimari"/>
    <s v="Ashish Bartwal"/>
    <x v="3"/>
    <x v="0"/>
    <s v="Ongoing"/>
    <x v="0"/>
    <n v="40"/>
    <m/>
    <m/>
    <m/>
    <m/>
    <m/>
    <m/>
    <m/>
    <m/>
    <m/>
    <m/>
    <m/>
    <m/>
    <n v="20"/>
    <n v="20"/>
    <m/>
    <m/>
    <m/>
    <m/>
    <m/>
    <n v="20"/>
    <m/>
    <m/>
    <m/>
    <n v="20"/>
    <m/>
    <m/>
    <m/>
    <n v="20"/>
    <m/>
    <m/>
    <m/>
    <m/>
    <m/>
    <m/>
  </r>
  <r>
    <x v="1"/>
    <x v="3"/>
    <n v="1"/>
    <s v="Quarterly - Tomcat Upgrade on 4 app servers (Windows)"/>
    <s v="CARAT"/>
    <m/>
    <x v="0"/>
    <s v="Hadoop, Java"/>
    <s v="CARAT"/>
    <s v="Greg Painter"/>
    <s v="Muawiah Qaimari"/>
    <s v="Ashish Bartwal"/>
    <x v="3"/>
    <x v="0"/>
    <s v="Ongoing"/>
    <x v="0"/>
    <n v="90"/>
    <m/>
    <m/>
    <m/>
    <m/>
    <m/>
    <m/>
    <m/>
    <m/>
    <m/>
    <m/>
    <n v="40"/>
    <m/>
    <m/>
    <m/>
    <n v="60"/>
    <m/>
    <n v="25"/>
    <m/>
    <m/>
    <n v="30"/>
    <m/>
    <m/>
    <m/>
    <m/>
    <m/>
    <m/>
    <n v="30"/>
    <m/>
    <m/>
    <m/>
    <m/>
    <m/>
    <m/>
    <m/>
  </r>
  <r>
    <x v="1"/>
    <x v="8"/>
    <n v="1"/>
    <s v="Yearly - Artifacts evidence certification for APP/DB/OS layers"/>
    <s v="CARAT"/>
    <m/>
    <x v="0"/>
    <s v="Hadoop, Java"/>
    <s v="CARAT"/>
    <s v="Greg Painter"/>
    <s v="Muawiah Qaimari"/>
    <s v="Ashish Bartwal"/>
    <x v="3"/>
    <x v="0"/>
    <s v="Ongoing"/>
    <x v="0"/>
    <n v="50"/>
    <m/>
    <m/>
    <m/>
    <m/>
    <m/>
    <m/>
    <m/>
    <m/>
    <m/>
    <m/>
    <m/>
    <m/>
    <m/>
    <n v="50"/>
    <m/>
    <m/>
    <m/>
    <m/>
    <m/>
    <m/>
    <m/>
    <m/>
    <m/>
    <n v="40"/>
    <m/>
    <m/>
    <m/>
    <m/>
    <m/>
    <m/>
    <m/>
    <m/>
    <m/>
    <m/>
  </r>
  <r>
    <x v="1"/>
    <x v="8"/>
    <n v="1"/>
    <s v="Yearly - Disaster Recovery certification"/>
    <s v="CARAT"/>
    <m/>
    <x v="0"/>
    <s v="Hadoop, Java"/>
    <s v="CARAT"/>
    <s v="Greg Painter"/>
    <s v="Muawiah Qaimari"/>
    <s v="Ashish Bartwal"/>
    <x v="3"/>
    <x v="0"/>
    <s v="Ongoing"/>
    <x v="0"/>
    <n v="20"/>
    <m/>
    <m/>
    <m/>
    <m/>
    <m/>
    <m/>
    <m/>
    <m/>
    <m/>
    <m/>
    <m/>
    <m/>
    <m/>
    <m/>
    <n v="20"/>
    <m/>
    <m/>
    <m/>
    <m/>
    <m/>
    <n v="20"/>
    <m/>
    <m/>
    <m/>
    <m/>
    <n v="20"/>
    <m/>
    <m/>
    <m/>
    <m/>
    <m/>
    <m/>
    <m/>
    <m/>
  </r>
  <r>
    <x v="1"/>
    <x v="5"/>
    <n v="1"/>
    <s v="Interface application support (CBS app suites)"/>
    <s v="BVA"/>
    <m/>
    <x v="0"/>
    <s v=".NET"/>
    <s v="Freedom DotNet-CM"/>
    <s v="James Koernig"/>
    <s v="Christine Moretti"/>
    <s v="Darsha Naik"/>
    <x v="3"/>
    <x v="0"/>
    <s v="Ongoing"/>
    <x v="0"/>
    <n v="750"/>
    <n v="110"/>
    <n v="120"/>
    <n v="115"/>
    <n v="105"/>
    <n v="130"/>
    <n v="155"/>
    <m/>
    <m/>
    <m/>
    <m/>
    <n v="180"/>
    <n v="180"/>
    <n v="180"/>
    <n v="180"/>
    <n v="180"/>
    <n v="180"/>
    <n v="110"/>
    <n v="120"/>
    <n v="115"/>
    <n v="105"/>
    <n v="130"/>
    <n v="135"/>
    <n v="150"/>
    <n v="140"/>
    <n v="150"/>
    <n v="155"/>
    <n v="145"/>
    <n v="140"/>
    <m/>
    <m/>
    <m/>
    <m/>
    <m/>
    <m/>
  </r>
  <r>
    <x v="0"/>
    <x v="0"/>
    <n v="1"/>
    <s v="OOM654: Large Business Collections Platform Modernization"/>
    <s v="CASH"/>
    <m/>
    <x v="0"/>
    <s v=".NET"/>
    <s v="Freedom DotNet-MQ"/>
    <s v="Greg Painter"/>
    <s v="Muawiah Qaimari"/>
    <s v="Darsha Naik"/>
    <x v="3"/>
    <x v="8"/>
    <s v="TBD"/>
    <x v="1"/>
    <n v="180"/>
    <m/>
    <m/>
    <m/>
    <m/>
    <m/>
    <m/>
    <m/>
    <m/>
    <m/>
    <m/>
    <m/>
    <m/>
    <m/>
    <m/>
    <m/>
    <m/>
    <m/>
    <m/>
    <m/>
    <m/>
    <m/>
    <m/>
    <m/>
    <m/>
    <m/>
    <m/>
    <m/>
    <m/>
    <m/>
    <m/>
    <m/>
    <m/>
    <m/>
    <m/>
  </r>
  <r>
    <x v="1"/>
    <x v="2"/>
    <n v="17"/>
    <s v="TL-Mgmt's - Ravinder Kumar"/>
    <s v="GRP-CBS-ATTCRM-SBS"/>
    <m/>
    <x v="0"/>
    <s v="Java, Websphere"/>
    <s v="CBS-ATTCRM-SBS"/>
    <s v="James Koernig"/>
    <s v="Christine Moretti"/>
    <s v="Ravinder Kumar"/>
    <x v="3"/>
    <x v="0"/>
    <s v="Ongoing"/>
    <x v="0"/>
    <n v="1290"/>
    <m/>
    <m/>
    <m/>
    <m/>
    <m/>
    <m/>
    <m/>
    <m/>
    <m/>
    <m/>
    <n v="86"/>
    <n v="86"/>
    <n v="86"/>
    <n v="86"/>
    <n v="86"/>
    <n v="86"/>
    <n v="86"/>
    <n v="86"/>
    <n v="86"/>
    <n v="86"/>
    <n v="86"/>
    <n v="86"/>
    <n v="86"/>
    <n v="86"/>
    <n v="86"/>
    <n v="86"/>
    <n v="86"/>
    <n v="86"/>
    <m/>
    <m/>
    <m/>
    <m/>
    <m/>
    <m/>
  </r>
  <r>
    <x v="0"/>
    <x v="0"/>
    <n v="1"/>
    <s v="PMT 500347 - DCC RET 8716 CX0448 EMBUS ESB"/>
    <s v="CBS BVA BPM"/>
    <m/>
    <x v="0"/>
    <s v="Java, Weblogic"/>
    <s v="CBS-ATTCRM-SBS"/>
    <s v="James Koernig"/>
    <s v="Christine Moretti"/>
    <s v="Ravinder Kumar"/>
    <x v="3"/>
    <x v="6"/>
    <s v="Sep-22"/>
    <x v="0"/>
    <n v="540"/>
    <m/>
    <m/>
    <m/>
    <m/>
    <m/>
    <m/>
    <m/>
    <m/>
    <m/>
    <m/>
    <n v="180"/>
    <n v="180"/>
    <n v="180"/>
    <m/>
    <m/>
    <m/>
    <m/>
    <m/>
    <m/>
    <m/>
    <m/>
    <m/>
    <m/>
    <m/>
    <m/>
    <m/>
    <m/>
    <m/>
    <m/>
    <m/>
    <m/>
    <m/>
    <m/>
    <m/>
  </r>
  <r>
    <x v="0"/>
    <x v="0"/>
    <n v="1"/>
    <s v="PMT 503593 - NC NPA 910 overlay with NPA 472 NPA Relief"/>
    <s v="CBS BVA BPM"/>
    <m/>
    <x v="0"/>
    <s v="Java, Weblogic"/>
    <s v="CBS-ATTCRM-SBS"/>
    <s v="James Koernig"/>
    <s v="Christine Moretti"/>
    <s v="Ravinder Kumar"/>
    <x v="3"/>
    <x v="4"/>
    <s v="Jul-22"/>
    <x v="0"/>
    <n v="180"/>
    <m/>
    <m/>
    <m/>
    <m/>
    <m/>
    <m/>
    <m/>
    <m/>
    <m/>
    <m/>
    <n v="180"/>
    <m/>
    <m/>
    <m/>
    <m/>
    <m/>
    <m/>
    <m/>
    <m/>
    <m/>
    <m/>
    <m/>
    <m/>
    <m/>
    <m/>
    <m/>
    <m/>
    <m/>
    <m/>
    <m/>
    <m/>
    <m/>
    <m/>
    <m/>
  </r>
  <r>
    <x v="0"/>
    <x v="0"/>
    <n v="1"/>
    <s v="PMT 501190 - DCC MOV 8711 CBS apps"/>
    <s v="CBS BVA BPM"/>
    <m/>
    <x v="0"/>
    <s v="Java, Weblogic"/>
    <s v="CBS-ATTCRM-SBS"/>
    <s v="James Koernig"/>
    <s v="Christine Moretti"/>
    <s v="Ravinder Kumar"/>
    <x v="3"/>
    <x v="9"/>
    <s v="Aug-22"/>
    <x v="0"/>
    <n v="360"/>
    <m/>
    <m/>
    <m/>
    <m/>
    <m/>
    <m/>
    <m/>
    <m/>
    <m/>
    <m/>
    <n v="180"/>
    <n v="180"/>
    <m/>
    <m/>
    <m/>
    <m/>
    <m/>
    <m/>
    <m/>
    <m/>
    <m/>
    <m/>
    <m/>
    <m/>
    <m/>
    <m/>
    <m/>
    <m/>
    <m/>
    <m/>
    <m/>
    <m/>
    <m/>
    <m/>
  </r>
  <r>
    <x v="1"/>
    <x v="5"/>
    <n v="15"/>
    <s v="Investigation and production support for 15 CBS suite of applications"/>
    <s v="CBS BVA BPM"/>
    <m/>
    <x v="0"/>
    <s v="Java, Weblogic"/>
    <s v="CBS-ATTCRM-SBS"/>
    <s v="James Koernig"/>
    <s v="Christine Moretti"/>
    <s v="Ravinder Kumar"/>
    <x v="3"/>
    <x v="0"/>
    <s v="Ongoing"/>
    <x v="0"/>
    <n v="4518"/>
    <m/>
    <m/>
    <m/>
    <m/>
    <m/>
    <m/>
    <m/>
    <m/>
    <m/>
    <m/>
    <n v="540"/>
    <n v="540"/>
    <n v="540"/>
    <n v="540"/>
    <n v="344"/>
    <n v="344"/>
    <n v="350"/>
    <n v="410"/>
    <n v="410"/>
    <n v="220"/>
    <n v="210"/>
    <n v="300"/>
    <n v="300"/>
    <n v="400"/>
    <n v="410"/>
    <n v="350"/>
    <n v="300"/>
    <n v="310"/>
    <m/>
    <m/>
    <m/>
    <m/>
    <m/>
    <m/>
  </r>
  <r>
    <x v="0"/>
    <x v="0"/>
    <n v="1"/>
    <s v="PMT 503335 - AR Quick Hits 2021-2022"/>
    <s v="ATTM CRM"/>
    <m/>
    <x v="0"/>
    <s v="Java"/>
    <s v="CBS-ATTCRM-SBS"/>
    <s v="James Radtke"/>
    <s v="Christine Moretti"/>
    <s v="Ravinder Kumar"/>
    <x v="3"/>
    <x v="8"/>
    <s v="TBD"/>
    <x v="1"/>
    <n v="300"/>
    <m/>
    <m/>
    <m/>
    <m/>
    <m/>
    <m/>
    <m/>
    <m/>
    <m/>
    <m/>
    <m/>
    <m/>
    <m/>
    <m/>
    <m/>
    <m/>
    <m/>
    <m/>
    <m/>
    <m/>
    <m/>
    <m/>
    <m/>
    <m/>
    <m/>
    <m/>
    <m/>
    <m/>
    <m/>
    <m/>
    <m/>
    <m/>
    <m/>
    <m/>
  </r>
  <r>
    <x v="1"/>
    <x v="13"/>
    <n v="1"/>
    <s v="DB Password changes for multiple schemas and databases, Client Data requirement"/>
    <s v="ATTM CRM"/>
    <m/>
    <x v="0"/>
    <s v="Java"/>
    <s v="CBS-ATTCRM-SBS"/>
    <s v="James Radtke"/>
    <s v="Christine Moretti"/>
    <s v="Ravinder Kumar"/>
    <x v="3"/>
    <x v="0"/>
    <s v="Ongoing"/>
    <x v="0"/>
    <n v="600"/>
    <m/>
    <m/>
    <m/>
    <m/>
    <m/>
    <m/>
    <m/>
    <m/>
    <m/>
    <m/>
    <n v="100"/>
    <n v="100"/>
    <n v="100"/>
    <n v="100"/>
    <n v="100"/>
    <n v="100"/>
    <m/>
    <m/>
    <m/>
    <m/>
    <m/>
    <m/>
    <m/>
    <m/>
    <m/>
    <m/>
    <m/>
    <m/>
    <m/>
    <m/>
    <m/>
    <m/>
    <m/>
    <m/>
  </r>
  <r>
    <x v="1"/>
    <x v="3"/>
    <n v="1"/>
    <s v="MWR 1995749 - UADM feed user account issue. UC-HelpDesk "/>
    <s v="ATTM CRM"/>
    <s v="Green : Completed "/>
    <x v="0"/>
    <s v="Java"/>
    <s v="CBS-ATTCRM-SBS"/>
    <s v="James Radtke"/>
    <s v="Christine Moretti"/>
    <s v="Ravinder Kumar"/>
    <x v="3"/>
    <x v="9"/>
    <s v="Aug-22"/>
    <x v="0"/>
    <n v="80"/>
    <m/>
    <m/>
    <m/>
    <m/>
    <m/>
    <m/>
    <m/>
    <m/>
    <m/>
    <m/>
    <m/>
    <n v="80"/>
    <m/>
    <m/>
    <m/>
    <m/>
    <m/>
    <m/>
    <m/>
    <m/>
    <m/>
    <m/>
    <m/>
    <m/>
    <m/>
    <m/>
    <m/>
    <m/>
    <m/>
    <m/>
    <m/>
    <m/>
    <m/>
    <m/>
  </r>
  <r>
    <x v="1"/>
    <x v="1"/>
    <n v="1"/>
    <s v="SMB 1994149 - Server Reduction Assessment"/>
    <s v="ATTM CRM"/>
    <s v="Green : Completed "/>
    <x v="0"/>
    <s v="Java"/>
    <s v="CBS-ATTCRM-SBS"/>
    <s v="James Radtke"/>
    <s v="Christine Moretti"/>
    <s v="Ravinder Kumar"/>
    <x v="3"/>
    <x v="6"/>
    <s v="Sep-22"/>
    <x v="0"/>
    <n v="100"/>
    <m/>
    <m/>
    <m/>
    <m/>
    <m/>
    <m/>
    <m/>
    <m/>
    <m/>
    <m/>
    <m/>
    <n v="20"/>
    <n v="80"/>
    <m/>
    <m/>
    <m/>
    <m/>
    <m/>
    <m/>
    <m/>
    <m/>
    <m/>
    <m/>
    <m/>
    <m/>
    <m/>
    <m/>
    <m/>
    <m/>
    <m/>
    <m/>
    <m/>
    <m/>
    <m/>
  </r>
  <r>
    <x v="1"/>
    <x v="3"/>
    <n v="1"/>
    <s v="MWR 1995939 - SPI Data Discovery Scan"/>
    <s v="ATTM CRM"/>
    <s v="Green : Completed "/>
    <x v="0"/>
    <s v="Java"/>
    <s v="CBS-ATTCRM-SBS"/>
    <s v="James Radtke"/>
    <s v="Christine Moretti"/>
    <s v="Ravinder Kumar"/>
    <x v="3"/>
    <x v="6"/>
    <s v="Sep-22"/>
    <x v="0"/>
    <n v="50"/>
    <m/>
    <m/>
    <m/>
    <m/>
    <m/>
    <m/>
    <m/>
    <m/>
    <m/>
    <m/>
    <m/>
    <n v="10"/>
    <n v="40"/>
    <m/>
    <m/>
    <m/>
    <m/>
    <m/>
    <m/>
    <m/>
    <m/>
    <m/>
    <m/>
    <m/>
    <m/>
    <m/>
    <m/>
    <m/>
    <m/>
    <m/>
    <m/>
    <m/>
    <m/>
    <m/>
  </r>
  <r>
    <x v="1"/>
    <x v="3"/>
    <n v="1"/>
    <s v="MWR 1995940 - SAST Vulnerability analysis"/>
    <s v="ATTM CRM"/>
    <s v="Green : Completed "/>
    <x v="0"/>
    <s v="Java"/>
    <s v="CBS-ATTCRM-SBS"/>
    <s v="James Radtke"/>
    <s v="Christine Moretti"/>
    <s v="Ravinder Kumar"/>
    <x v="3"/>
    <x v="6"/>
    <s v="Sep-22"/>
    <x v="0"/>
    <n v="50"/>
    <m/>
    <m/>
    <m/>
    <m/>
    <m/>
    <m/>
    <m/>
    <m/>
    <m/>
    <m/>
    <m/>
    <n v="10"/>
    <n v="40"/>
    <m/>
    <m/>
    <m/>
    <m/>
    <m/>
    <m/>
    <m/>
    <m/>
    <m/>
    <m/>
    <m/>
    <m/>
    <m/>
    <m/>
    <m/>
    <m/>
    <m/>
    <m/>
    <m/>
    <m/>
    <m/>
  </r>
  <r>
    <x v="0"/>
    <x v="0"/>
    <n v="1"/>
    <s v="PMT - 506833 : FL 561 NPA Overlay with new NPA 728"/>
    <s v="CBS BVA BPM"/>
    <s v="Green : Completed "/>
    <x v="0"/>
    <s v="Java, Weblogic"/>
    <s v="CBS-ATTCRM-SBS"/>
    <s v="James Koernig"/>
    <s v="Christine Moretti"/>
    <s v="Ravinder Kumar"/>
    <x v="3"/>
    <x v="2"/>
    <s v="Feb-23"/>
    <x v="0"/>
    <n v="180"/>
    <m/>
    <m/>
    <m/>
    <m/>
    <m/>
    <m/>
    <m/>
    <m/>
    <m/>
    <m/>
    <m/>
    <m/>
    <m/>
    <m/>
    <m/>
    <m/>
    <n v="90"/>
    <n v="90"/>
    <m/>
    <m/>
    <m/>
    <m/>
    <m/>
    <m/>
    <m/>
    <m/>
    <m/>
    <m/>
    <m/>
    <m/>
    <m/>
    <m/>
    <m/>
    <m/>
  </r>
  <r>
    <x v="0"/>
    <x v="0"/>
    <n v="1"/>
    <s v="PMT 503122 : Wave 1 Azure Modernization Batch 1- Amdocs- Apps prior to 0801 2021"/>
    <s v="ATTM CRM"/>
    <m/>
    <x v="0"/>
    <s v="Java"/>
    <s v="CBS-ATTCRM-SBS"/>
    <s v="James Radtke"/>
    <s v="Christine Moretti"/>
    <s v="Ravinder Kumar"/>
    <x v="3"/>
    <x v="3"/>
    <s v="On hold"/>
    <x v="1"/>
    <n v="60"/>
    <m/>
    <m/>
    <m/>
    <m/>
    <m/>
    <m/>
    <m/>
    <m/>
    <m/>
    <m/>
    <m/>
    <m/>
    <m/>
    <m/>
    <m/>
    <m/>
    <m/>
    <m/>
    <m/>
    <m/>
    <m/>
    <m/>
    <m/>
    <m/>
    <m/>
    <m/>
    <m/>
    <m/>
    <m/>
    <m/>
    <m/>
    <m/>
    <m/>
    <m/>
  </r>
  <r>
    <x v="1"/>
    <x v="5"/>
    <n v="1"/>
    <s v="MOSS-ASG : Application server health check and file status (Outgoing MIDs to downstream((9 MIDs), Analysis services(7 services), reporting services(2), Jobs/ any upcoming issues, MEP reextractions(8 MIDs), Analysing Combined tables(19 tables), check for missing files, check for duplicates files, reprocess files that are stuck on data only/ control only(these all tasks needs to be done on all 4 servers), reprocess stuck files( on 2 e2e servers), check files stuck on hold and reprocess them on e2efileloader folder, reprocess files on e2esqlloader, reprocess gpp files that are stuck after comparing the 2 tables(needs to be done on 2 MOSS servers)"/>
    <s v="MOSS"/>
    <m/>
    <x v="0"/>
    <s v=".NET, VC++"/>
    <s v="MOSS"/>
    <s v="Greg Painter"/>
    <s v="Muawiah Qaimari"/>
    <s v="Darsha Naik "/>
    <x v="3"/>
    <x v="0"/>
    <s v="Ongoing"/>
    <x v="0"/>
    <n v="1052"/>
    <n v="175"/>
    <n v="190"/>
    <n v="160"/>
    <n v="165"/>
    <n v="172"/>
    <n v="195"/>
    <m/>
    <m/>
    <m/>
    <m/>
    <n v="172"/>
    <n v="172"/>
    <n v="172"/>
    <n v="172"/>
    <n v="172"/>
    <n v="172"/>
    <n v="172"/>
    <n v="172"/>
    <n v="172"/>
    <n v="172"/>
    <n v="172"/>
    <n v="172"/>
    <n v="172"/>
    <n v="172"/>
    <n v="172"/>
    <n v="172"/>
    <n v="172"/>
    <n v="172"/>
    <m/>
    <m/>
    <m/>
    <m/>
    <m/>
    <m/>
  </r>
  <r>
    <x v="1"/>
    <x v="3"/>
    <n v="1"/>
    <s v="MWR 1983419 - Renewal for MOSS SSL Certificates"/>
    <s v="MOSS"/>
    <m/>
    <x v="0"/>
    <s v=".NET, VC++"/>
    <s v="MOSS"/>
    <s v="Greg Painter"/>
    <s v="Muawiah Qaimari"/>
    <s v="Darsha Naik "/>
    <x v="3"/>
    <x v="6"/>
    <s v="Sep-22"/>
    <x v="0"/>
    <n v="200"/>
    <m/>
    <m/>
    <m/>
    <m/>
    <m/>
    <m/>
    <m/>
    <m/>
    <m/>
    <m/>
    <n v="50"/>
    <n v="75"/>
    <n v="75"/>
    <m/>
    <m/>
    <m/>
    <m/>
    <m/>
    <m/>
    <m/>
    <m/>
    <m/>
    <m/>
    <m/>
    <m/>
    <m/>
    <m/>
    <m/>
    <m/>
    <m/>
    <m/>
    <m/>
    <m/>
    <m/>
  </r>
  <r>
    <x v="1"/>
    <x v="3"/>
    <n v="1"/>
    <s v="MWR - 1982285 Null Sessions targeting "/>
    <s v="MOSS"/>
    <m/>
    <x v="0"/>
    <s v=".NET, VC++"/>
    <s v="MOSS"/>
    <s v="Greg Painter"/>
    <s v="Muawiah Qaimari"/>
    <s v="Darsha Naik "/>
    <x v="3"/>
    <x v="1"/>
    <s v="Dec-22"/>
    <x v="0"/>
    <n v="300"/>
    <m/>
    <m/>
    <m/>
    <m/>
    <m/>
    <m/>
    <m/>
    <m/>
    <m/>
    <m/>
    <n v="50"/>
    <n v="50"/>
    <n v="50"/>
    <n v="50"/>
    <n v="50"/>
    <n v="50"/>
    <m/>
    <m/>
    <m/>
    <m/>
    <m/>
    <m/>
    <m/>
    <m/>
    <m/>
    <m/>
    <m/>
    <m/>
    <m/>
    <m/>
    <m/>
    <m/>
    <m/>
    <m/>
  </r>
  <r>
    <x v="0"/>
    <x v="0"/>
    <n v="1"/>
    <s v="Tracks #14256 Modification - PID 412145 RAMP-DM retirement"/>
    <s v="MOSS"/>
    <m/>
    <x v="0"/>
    <s v=".NET, VC++"/>
    <s v="MOSS"/>
    <s v="Greg Painter"/>
    <s v="Muawiah Qaimari"/>
    <s v="Darsha Naik "/>
    <x v="3"/>
    <x v="1"/>
    <s v="Dec-22"/>
    <x v="0"/>
    <n v="300"/>
    <m/>
    <m/>
    <m/>
    <m/>
    <m/>
    <m/>
    <m/>
    <m/>
    <m/>
    <m/>
    <n v="50"/>
    <n v="50"/>
    <n v="50"/>
    <n v="50"/>
    <n v="50"/>
    <n v="50"/>
    <m/>
    <m/>
    <m/>
    <m/>
    <m/>
    <m/>
    <m/>
    <m/>
    <m/>
    <m/>
    <m/>
    <m/>
    <m/>
    <m/>
    <m/>
    <m/>
    <m/>
    <m/>
  </r>
  <r>
    <x v="1"/>
    <x v="3"/>
    <n v="1"/>
    <s v="MWR 1954475 Windows 11 Testing/Certification"/>
    <s v="MOSS"/>
    <m/>
    <x v="0"/>
    <s v=".NET, VC++"/>
    <s v="MOSS"/>
    <s v="Greg Painter"/>
    <s v="Muawiah Qaimari"/>
    <s v="Darsha Naik "/>
    <x v="3"/>
    <x v="4"/>
    <s v="Jul-22"/>
    <x v="0"/>
    <n v="80"/>
    <m/>
    <m/>
    <m/>
    <m/>
    <m/>
    <m/>
    <m/>
    <m/>
    <m/>
    <m/>
    <n v="80"/>
    <m/>
    <m/>
    <m/>
    <m/>
    <m/>
    <m/>
    <m/>
    <m/>
    <m/>
    <m/>
    <m/>
    <m/>
    <m/>
    <m/>
    <m/>
    <m/>
    <m/>
    <m/>
    <m/>
    <m/>
    <m/>
    <m/>
    <m/>
  </r>
  <r>
    <x v="1"/>
    <x v="11"/>
    <n v="1"/>
    <s v="Daily, Weekly and AdHoc Meetings"/>
    <s v="MOSS"/>
    <m/>
    <x v="0"/>
    <s v=".NET, VC++"/>
    <s v="MOSS"/>
    <s v="Greg Painter"/>
    <s v="Muawiah Qaimari"/>
    <s v="Darsha Naik "/>
    <x v="3"/>
    <x v="0"/>
    <s v="Ongoing"/>
    <x v="0"/>
    <n v="245"/>
    <n v="40"/>
    <n v="55"/>
    <n v="35"/>
    <n v="50"/>
    <n v="45"/>
    <n v="60"/>
    <m/>
    <m/>
    <m/>
    <m/>
    <n v="150"/>
    <n v="150"/>
    <n v="150"/>
    <n v="150"/>
    <n v="100"/>
    <n v="150"/>
    <n v="60"/>
    <n v="60"/>
    <n v="60"/>
    <n v="95"/>
    <n v="90"/>
    <n v="95"/>
    <n v="90"/>
    <n v="90"/>
    <n v="95"/>
    <n v="80"/>
    <n v="85"/>
    <n v="75"/>
    <m/>
    <m/>
    <m/>
    <m/>
    <m/>
    <m/>
  </r>
  <r>
    <x v="1"/>
    <x v="13"/>
    <n v="1"/>
    <s v="Mech-ID Password Change Activity In Test,Prod &amp;Dev"/>
    <s v="MOSS"/>
    <m/>
    <x v="0"/>
    <s v=".NET, VC++"/>
    <s v="MOSS"/>
    <s v="Greg Painter"/>
    <s v="Muawiah Qaimari"/>
    <s v="Darsha Naik "/>
    <x v="3"/>
    <x v="0"/>
    <s v="Ongoing"/>
    <x v="0"/>
    <n v="150"/>
    <m/>
    <m/>
    <m/>
    <m/>
    <m/>
    <m/>
    <m/>
    <m/>
    <m/>
    <m/>
    <n v="80"/>
    <n v="80"/>
    <n v="80"/>
    <n v="80"/>
    <n v="80"/>
    <n v="80"/>
    <m/>
    <n v="50"/>
    <n v="35"/>
    <n v="30"/>
    <m/>
    <m/>
    <m/>
    <m/>
    <m/>
    <m/>
    <m/>
    <m/>
    <m/>
    <m/>
    <m/>
    <m/>
    <m/>
    <m/>
  </r>
  <r>
    <x v="0"/>
    <x v="0"/>
    <n v="1"/>
    <s v="PID - 404138 DCC MOVE 8711 PMOSS PIP and EDS"/>
    <s v="MOSS"/>
    <m/>
    <x v="0"/>
    <s v=".NET, VC++"/>
    <s v="MOSS"/>
    <s v="Greg Painter"/>
    <s v="Muawiah Qaimari"/>
    <s v="Darsha Naik "/>
    <x v="3"/>
    <x v="3"/>
    <s v="On hold"/>
    <x v="1"/>
    <n v="520"/>
    <m/>
    <m/>
    <m/>
    <m/>
    <m/>
    <m/>
    <m/>
    <m/>
    <m/>
    <m/>
    <m/>
    <m/>
    <m/>
    <m/>
    <m/>
    <m/>
    <m/>
    <m/>
    <m/>
    <m/>
    <m/>
    <m/>
    <m/>
    <m/>
    <m/>
    <m/>
    <m/>
    <m/>
    <m/>
    <m/>
    <m/>
    <m/>
    <m/>
    <m/>
  </r>
  <r>
    <x v="1"/>
    <x v="6"/>
    <n v="1"/>
    <s v="Client Query and Resolution"/>
    <s v="MOSS"/>
    <m/>
    <x v="0"/>
    <s v=".NET, VC++"/>
    <s v="MOSS"/>
    <s v="Greg Painter"/>
    <s v="Muawiah Qaimari"/>
    <s v="Darsha Naik "/>
    <x v="3"/>
    <x v="0"/>
    <s v="Ongoing"/>
    <x v="0"/>
    <n v="230"/>
    <n v="30"/>
    <n v="35"/>
    <n v="30"/>
    <n v="35"/>
    <n v="40"/>
    <n v="45"/>
    <m/>
    <m/>
    <m/>
    <m/>
    <n v="40"/>
    <n v="40"/>
    <n v="40"/>
    <n v="40"/>
    <n v="40"/>
    <n v="40"/>
    <n v="30"/>
    <n v="35"/>
    <n v="30"/>
    <n v="35"/>
    <n v="40"/>
    <n v="60"/>
    <n v="50"/>
    <n v="60"/>
    <n v="55"/>
    <n v="45"/>
    <n v="55"/>
    <n v="40"/>
    <m/>
    <m/>
    <m/>
    <m/>
    <m/>
    <m/>
  </r>
  <r>
    <x v="1"/>
    <x v="3"/>
    <n v="1"/>
    <s v="MWR 1992822 - Maint Window for D10 HDD slot1 replacement"/>
    <s v="MOSS"/>
    <m/>
    <x v="0"/>
    <s v=".NET, VC++"/>
    <s v="MOSS"/>
    <s v="Greg Painter"/>
    <s v="Muawiah Qaimari"/>
    <s v="Darsha Naik "/>
    <x v="3"/>
    <x v="1"/>
    <s v="Dec-22"/>
    <x v="0"/>
    <n v="150"/>
    <m/>
    <m/>
    <m/>
    <m/>
    <m/>
    <m/>
    <m/>
    <m/>
    <m/>
    <m/>
    <n v="25"/>
    <n v="25"/>
    <n v="25"/>
    <n v="25"/>
    <n v="25"/>
    <n v="25"/>
    <m/>
    <m/>
    <m/>
    <m/>
    <m/>
    <m/>
    <m/>
    <m/>
    <m/>
    <m/>
    <m/>
    <m/>
    <m/>
    <m/>
    <m/>
    <m/>
    <m/>
    <m/>
  </r>
  <r>
    <x v="1"/>
    <x v="3"/>
    <n v="1"/>
    <s v="MWR 1993754 - MOSS needs to replace its EOSL servers"/>
    <s v="MOSS"/>
    <m/>
    <x v="0"/>
    <s v=".NET, VC++"/>
    <s v="MOSS"/>
    <s v="Greg Painter"/>
    <s v="Muawiah Qaimari"/>
    <s v="Darsha Naik "/>
    <x v="3"/>
    <x v="20"/>
    <s v="Apr-23"/>
    <x v="0"/>
    <n v="480"/>
    <n v="100"/>
    <n v="120"/>
    <n v="150"/>
    <m/>
    <m/>
    <m/>
    <m/>
    <m/>
    <m/>
    <m/>
    <m/>
    <m/>
    <n v="150"/>
    <n v="150"/>
    <n v="150"/>
    <n v="150"/>
    <n v="110"/>
    <n v="100"/>
    <n v="120"/>
    <n v="150"/>
    <m/>
    <n v="90"/>
    <n v="90"/>
    <m/>
    <m/>
    <m/>
    <m/>
    <m/>
    <m/>
    <m/>
    <m/>
    <m/>
    <m/>
    <m/>
  </r>
  <r>
    <x v="1"/>
    <x v="3"/>
    <n v="1"/>
    <s v="MWR 1992822 - Update website for new HALO access request instructions"/>
    <s v="MOSS"/>
    <m/>
    <x v="0"/>
    <s v=".NET, VC++"/>
    <s v="MOSS"/>
    <s v="Greg Painter"/>
    <s v="Muawiah Qaimari"/>
    <s v="Darsha Naik "/>
    <x v="3"/>
    <x v="6"/>
    <s v="Sep-22"/>
    <x v="0"/>
    <n v="40"/>
    <m/>
    <m/>
    <m/>
    <m/>
    <m/>
    <m/>
    <m/>
    <m/>
    <m/>
    <m/>
    <m/>
    <m/>
    <n v="20"/>
    <n v="20"/>
    <m/>
    <m/>
    <m/>
    <m/>
    <m/>
    <m/>
    <m/>
    <m/>
    <m/>
    <m/>
    <m/>
    <m/>
    <m/>
    <m/>
    <m/>
    <m/>
    <m/>
    <m/>
    <m/>
    <m/>
  </r>
  <r>
    <x v="1"/>
    <x v="3"/>
    <n v="1"/>
    <s v="MWR 1992821 - grant of read-only access to our MOSS server instances to certain mechid/attuids for a SPI data audit"/>
    <s v="MOSS"/>
    <m/>
    <x v="0"/>
    <s v=".NET, VC++"/>
    <s v="MOSS"/>
    <s v="Greg Painter"/>
    <s v="Muawiah Qaimari"/>
    <s v="Darsha Naik "/>
    <x v="3"/>
    <x v="1"/>
    <s v="Dec-22"/>
    <x v="0"/>
    <n v="20"/>
    <m/>
    <m/>
    <m/>
    <m/>
    <m/>
    <m/>
    <m/>
    <m/>
    <m/>
    <m/>
    <m/>
    <m/>
    <m/>
    <m/>
    <n v="20"/>
    <m/>
    <m/>
    <m/>
    <m/>
    <m/>
    <m/>
    <m/>
    <m/>
    <m/>
    <m/>
    <m/>
    <m/>
    <m/>
    <m/>
    <m/>
    <m/>
    <m/>
    <m/>
    <m/>
  </r>
  <r>
    <x v="1"/>
    <x v="3"/>
    <n v="1"/>
    <s v="MWR 1985553 - CASH-Correct Image Builder ( Packer ) Issues - /tmp Storage"/>
    <s v="CASHWeb"/>
    <m/>
    <x v="0"/>
    <s v="Java"/>
    <s v="Freedom Java Apps"/>
    <s v="Greg Painter"/>
    <s v="Muawiah Qaimari"/>
    <s v="Ashish Bartwal"/>
    <x v="3"/>
    <x v="4"/>
    <s v="Jul-22"/>
    <x v="0"/>
    <n v="50"/>
    <m/>
    <m/>
    <m/>
    <m/>
    <m/>
    <m/>
    <m/>
    <m/>
    <m/>
    <m/>
    <n v="50"/>
    <m/>
    <m/>
    <m/>
    <m/>
    <m/>
    <m/>
    <m/>
    <m/>
    <m/>
    <m/>
    <m/>
    <m/>
    <m/>
    <m/>
    <m/>
    <m/>
    <m/>
    <m/>
    <m/>
    <m/>
    <m/>
    <m/>
    <m/>
  </r>
  <r>
    <x v="1"/>
    <x v="3"/>
    <n v="1"/>
    <s v="VDD - Upgrade Connect:Direct to 6.1"/>
    <s v="VDD"/>
    <m/>
    <x v="0"/>
    <s v="C, C++"/>
    <s v="Freedom CPP Apps"/>
    <s v="Greg Painter"/>
    <s v="Muawiah Qaimari"/>
    <s v="Ashish Bartwal"/>
    <x v="3"/>
    <x v="6"/>
    <s v="Sep-22"/>
    <x v="0"/>
    <n v="100"/>
    <m/>
    <m/>
    <m/>
    <m/>
    <m/>
    <m/>
    <m/>
    <m/>
    <m/>
    <m/>
    <m/>
    <n v="50"/>
    <n v="50"/>
    <m/>
    <m/>
    <m/>
    <m/>
    <m/>
    <m/>
    <m/>
    <m/>
    <m/>
    <m/>
    <m/>
    <m/>
    <m/>
    <m/>
    <m/>
    <m/>
    <m/>
    <m/>
    <m/>
    <m/>
    <m/>
  </r>
  <r>
    <x v="1"/>
    <x v="5"/>
    <n v="2"/>
    <s v="Outage,P1/P2/P3 issues, C2W, RCAs"/>
    <s v="GRP-BOOM-BIGSYS"/>
    <s v="Green"/>
    <x v="0"/>
    <s v="Java"/>
    <s v="BOOM-BIGSYS"/>
    <s v="James Koernig"/>
    <s v="Christine Moretti"/>
    <s v="Sahil Jain"/>
    <x v="5"/>
    <x v="0"/>
    <s v="Y"/>
    <x v="0"/>
    <m/>
    <m/>
    <m/>
    <m/>
    <m/>
    <m/>
    <m/>
    <m/>
    <m/>
    <m/>
    <m/>
    <m/>
    <m/>
    <m/>
    <m/>
    <m/>
    <m/>
    <m/>
    <m/>
    <m/>
    <n v="30"/>
    <n v="30"/>
    <n v="30"/>
    <n v="30"/>
    <n v="30"/>
    <n v="30"/>
    <m/>
    <m/>
    <m/>
    <m/>
    <m/>
    <m/>
    <m/>
    <m/>
    <m/>
  </r>
  <r>
    <x v="1"/>
    <x v="6"/>
    <n v="2"/>
    <s v="Client queries, User tickets, and Interface app queries"/>
    <s v="GRP-BOOM-BIGSYS"/>
    <s v="Green"/>
    <x v="0"/>
    <s v="Java"/>
    <s v="BOOM-BIGSYS"/>
    <s v="James Koernig"/>
    <s v="Christine Moretti"/>
    <s v="Sahil Jain"/>
    <x v="5"/>
    <x v="0"/>
    <s v="Y"/>
    <x v="0"/>
    <m/>
    <m/>
    <m/>
    <m/>
    <m/>
    <m/>
    <m/>
    <m/>
    <m/>
    <m/>
    <m/>
    <m/>
    <m/>
    <m/>
    <m/>
    <m/>
    <m/>
    <n v="100"/>
    <n v="100"/>
    <n v="100"/>
    <n v="60"/>
    <n v="60"/>
    <n v="60"/>
    <n v="60"/>
    <n v="60"/>
    <n v="60"/>
    <m/>
    <m/>
    <m/>
    <m/>
    <m/>
    <m/>
    <m/>
    <m/>
    <m/>
  </r>
  <r>
    <x v="1"/>
    <x v="11"/>
    <n v="2"/>
    <s v="Status Calls, Huddles, Ad-hoc Meetings, Queries/Discussions, Weekly Meetings, Client Calls"/>
    <s v="GRP-BOOM-BIGSYS"/>
    <s v="Green"/>
    <x v="0"/>
    <s v="Java"/>
    <s v="BOOM-BIGSYS"/>
    <s v="James Koernig"/>
    <s v="Christine Moretti"/>
    <s v="Sahil Jain"/>
    <x v="5"/>
    <x v="0"/>
    <s v="Y"/>
    <x v="0"/>
    <m/>
    <m/>
    <m/>
    <m/>
    <m/>
    <m/>
    <m/>
    <m/>
    <m/>
    <m/>
    <m/>
    <m/>
    <m/>
    <m/>
    <m/>
    <m/>
    <m/>
    <m/>
    <m/>
    <m/>
    <n v="50"/>
    <n v="50"/>
    <n v="50"/>
    <n v="50"/>
    <n v="50"/>
    <n v="50"/>
    <m/>
    <m/>
    <m/>
    <m/>
    <m/>
    <m/>
    <m/>
    <m/>
    <m/>
  </r>
  <r>
    <x v="0"/>
    <x v="0"/>
    <m/>
    <s v="PID 402946c | BIS "/>
    <s v="CODES"/>
    <s v="Completed"/>
    <x v="0"/>
    <s v="Java"/>
    <s v="CODES-ULTS"/>
    <s v="James Koernig"/>
    <s v="Christine Moretti"/>
    <s v="Sahil Jain"/>
    <x v="5"/>
    <x v="6"/>
    <s v="Sep-22"/>
    <x v="0"/>
    <n v="300"/>
    <m/>
    <m/>
    <m/>
    <m/>
    <m/>
    <m/>
    <m/>
    <m/>
    <m/>
    <m/>
    <n v="90"/>
    <n v="90"/>
    <n v="90"/>
    <n v="30"/>
    <m/>
    <m/>
    <m/>
    <m/>
    <m/>
    <n v="0"/>
    <n v="0"/>
    <n v="0"/>
    <n v="0"/>
    <n v="0"/>
    <n v="0"/>
    <m/>
    <m/>
    <m/>
    <m/>
    <m/>
    <m/>
    <m/>
    <m/>
    <m/>
  </r>
  <r>
    <x v="2"/>
    <x v="14"/>
    <m/>
    <m/>
    <m/>
    <m/>
    <x v="2"/>
    <s v="Do not enter, will be populated based on other column(s)"/>
    <s v="Do not enter, will be populated based on other column(s)"/>
    <m/>
    <s v="Do not enter, will be populated based on other column(s)"/>
    <s v="Tushar Vispute"/>
    <x v="5"/>
    <x v="23"/>
    <e v="#N/A"/>
    <x v="2"/>
    <m/>
    <m/>
    <m/>
    <m/>
    <m/>
    <m/>
    <m/>
    <m/>
    <m/>
    <m/>
    <m/>
    <m/>
    <m/>
    <m/>
    <m/>
    <m/>
    <m/>
    <m/>
    <m/>
    <m/>
    <m/>
    <m/>
    <m/>
    <m/>
    <m/>
    <m/>
    <m/>
    <m/>
    <m/>
    <m/>
    <m/>
    <m/>
    <m/>
    <m/>
    <m/>
  </r>
  <r>
    <x v="1"/>
    <x v="15"/>
    <n v="2"/>
    <s v="DSO, SCA, AVT, DAST, SAST, SONAR, SPI"/>
    <s v="GRP-BOOM-BIGSYS"/>
    <s v="Green"/>
    <x v="0"/>
    <s v="Java"/>
    <s v="BOOM-BIGSYS"/>
    <s v="James Koernig"/>
    <s v="Christine Moretti"/>
    <s v="Sahil Jain"/>
    <x v="5"/>
    <x v="0"/>
    <s v="Y"/>
    <x v="0"/>
    <m/>
    <m/>
    <m/>
    <m/>
    <m/>
    <m/>
    <m/>
    <m/>
    <m/>
    <m/>
    <m/>
    <m/>
    <m/>
    <m/>
    <m/>
    <m/>
    <m/>
    <m/>
    <m/>
    <m/>
    <n v="20"/>
    <n v="20"/>
    <n v="20"/>
    <n v="20"/>
    <n v="20"/>
    <n v="20"/>
    <m/>
    <m/>
    <m/>
    <m/>
    <m/>
    <m/>
    <m/>
    <m/>
    <m/>
  </r>
  <r>
    <x v="0"/>
    <x v="0"/>
    <n v="1"/>
    <s v="PMT - 504938 / LSRV U2L"/>
    <s v="LSRV"/>
    <s v="Completed"/>
    <x v="0"/>
    <s v="Java"/>
    <s v="LSRV"/>
    <s v="James Koernig"/>
    <s v="Christine Moretti"/>
    <s v="Gourav Patidar"/>
    <x v="5"/>
    <x v="6"/>
    <s v="Sep-22"/>
    <x v="1"/>
    <m/>
    <m/>
    <m/>
    <m/>
    <m/>
    <m/>
    <m/>
    <m/>
    <m/>
    <m/>
    <m/>
    <n v="540"/>
    <n v="540"/>
    <n v="540"/>
    <n v="180"/>
    <m/>
    <m/>
    <n v="0"/>
    <n v="0"/>
    <n v="0"/>
    <n v="0"/>
    <n v="0"/>
    <n v="0"/>
    <n v="0"/>
    <n v="0"/>
    <n v="0"/>
    <n v="0"/>
    <m/>
    <m/>
    <m/>
    <m/>
    <m/>
    <m/>
    <m/>
    <m/>
  </r>
  <r>
    <x v="3"/>
    <x v="17"/>
    <m/>
    <s v="EMAS - Operations"/>
    <s v="EMAS Ops"/>
    <m/>
    <x v="3"/>
    <s v="Ops"/>
    <s v="EMAS Ops"/>
    <s v="Om Bansal"/>
    <s v="Jonie Greenwood"/>
    <s v="Shefali Hambire"/>
    <x v="6"/>
    <x v="0"/>
    <s v="Ongoing"/>
    <x v="0"/>
    <m/>
    <m/>
    <m/>
    <m/>
    <m/>
    <m/>
    <m/>
    <m/>
    <m/>
    <m/>
    <m/>
    <n v="3264"/>
    <n v="3264"/>
    <n v="3264"/>
    <n v="3264"/>
    <n v="3072"/>
    <n v="2024"/>
    <n v="2024"/>
    <n v="2024"/>
    <n v="2024"/>
    <n v="2024"/>
    <n v="2024"/>
    <n v="2024"/>
    <n v="2024"/>
    <n v="2024"/>
    <n v="2024"/>
    <n v="2024"/>
    <n v="2024"/>
    <n v="2024"/>
    <n v="2024"/>
    <n v="2024"/>
    <n v="2024"/>
    <n v="2024"/>
    <n v="2024"/>
    <n v="2024"/>
  </r>
  <r>
    <x v="3"/>
    <x v="17"/>
    <m/>
    <s v="EMAS - Compliance"/>
    <s v="EMAS Compliance"/>
    <m/>
    <x v="3"/>
    <s v="Ops"/>
    <s v="EMAS Compliance"/>
    <s v="Om Bansal"/>
    <s v="Jonie Greenwood"/>
    <s v="Suraj Shette"/>
    <x v="6"/>
    <x v="0"/>
    <s v="Ongoing"/>
    <x v="0"/>
    <m/>
    <m/>
    <m/>
    <m/>
    <m/>
    <m/>
    <m/>
    <m/>
    <m/>
    <m/>
    <m/>
    <n v="576"/>
    <n v="576"/>
    <n v="576"/>
    <n v="576"/>
    <n v="480"/>
    <n v="380"/>
    <n v="380"/>
    <n v="380"/>
    <n v="380"/>
    <n v="380"/>
    <n v="380"/>
    <n v="380"/>
    <n v="380"/>
    <n v="380"/>
    <n v="380"/>
    <n v="380"/>
    <n v="380"/>
    <n v="380"/>
    <n v="380"/>
    <n v="380"/>
    <n v="380"/>
    <n v="380"/>
    <n v="380"/>
    <n v="380"/>
  </r>
  <r>
    <x v="3"/>
    <x v="17"/>
    <m/>
    <s v="EMAS - SDC"/>
    <s v="EMAS SDC"/>
    <m/>
    <x v="3"/>
    <s v="Ops"/>
    <s v="EMAS SDC"/>
    <s v="Om Bansal"/>
    <s v="Jonie Greenwood"/>
    <s v="Suraj Shette"/>
    <x v="6"/>
    <x v="0"/>
    <s v="Ongoing"/>
    <x v="0"/>
    <m/>
    <m/>
    <m/>
    <m/>
    <m/>
    <m/>
    <m/>
    <m/>
    <m/>
    <m/>
    <m/>
    <n v="384"/>
    <n v="384"/>
    <n v="384"/>
    <n v="384"/>
    <n v="480"/>
    <n v="380"/>
    <n v="290"/>
    <n v="290"/>
    <n v="290"/>
    <n v="290"/>
    <n v="290"/>
    <n v="290"/>
    <n v="290"/>
    <n v="290"/>
    <n v="290"/>
    <n v="290"/>
    <n v="290"/>
    <n v="290"/>
    <n v="290"/>
    <n v="290"/>
    <n v="290"/>
    <n v="290"/>
    <n v="290"/>
    <n v="290"/>
  </r>
  <r>
    <x v="1"/>
    <x v="7"/>
    <m/>
    <s v="Cloud activities (GI[Monthly]+CRO+VM/DB patching),SSL/Venafi/LGW certs renewal,ASTRA vulnerabilities"/>
    <s v="ELH"/>
    <m/>
    <x v="0"/>
    <s v="Java"/>
    <s v="MDRG-RR"/>
    <s v="James Radtke"/>
    <s v="Christine Moretti"/>
    <s v="Narmada Nelluri"/>
    <x v="4"/>
    <x v="0"/>
    <s v="Ongoing"/>
    <x v="0"/>
    <m/>
    <n v="30"/>
    <n v="30"/>
    <n v="30"/>
    <n v="30"/>
    <n v="30"/>
    <n v="30"/>
    <m/>
    <m/>
    <m/>
    <m/>
    <n v="30"/>
    <n v="30"/>
    <n v="30"/>
    <n v="30"/>
    <n v="110"/>
    <n v="110"/>
    <n v="110"/>
    <n v="70"/>
    <n v="90"/>
    <n v="70"/>
    <n v="70"/>
    <n v="90"/>
    <n v="70"/>
    <n v="70"/>
    <n v="90"/>
    <n v="852"/>
    <n v="852"/>
    <n v="852"/>
    <n v="852"/>
    <n v="852"/>
    <n v="852"/>
    <n v="852"/>
    <n v="852"/>
    <n v="852"/>
  </r>
  <r>
    <x v="1"/>
    <x v="5"/>
    <m/>
    <s v="Job Abends, User Queries, User Access to Application - Manual entry to DB/Guiding user and Production Support, supporting 200+ batch jobs daily"/>
    <s v="ELH"/>
    <m/>
    <x v="0"/>
    <s v="Java"/>
    <s v="MDRG-RR"/>
    <s v="James Radtke"/>
    <s v="Christine Moretti"/>
    <s v="Narmada Nelluri"/>
    <x v="4"/>
    <x v="0"/>
    <s v="Ongoing"/>
    <x v="0"/>
    <m/>
    <n v="70"/>
    <n v="70"/>
    <n v="70"/>
    <n v="70"/>
    <n v="70"/>
    <n v="70"/>
    <m/>
    <m/>
    <m/>
    <m/>
    <n v="70"/>
    <n v="70"/>
    <n v="70"/>
    <n v="70"/>
    <n v="80"/>
    <n v="80"/>
    <n v="80"/>
    <n v="80"/>
    <n v="80"/>
    <n v="80"/>
    <n v="50"/>
    <n v="50"/>
    <n v="70"/>
    <n v="70"/>
    <n v="70"/>
    <n v="1032"/>
    <n v="1032"/>
    <n v="1032"/>
    <n v="1032"/>
    <n v="1032"/>
    <n v="1032"/>
    <n v="1032"/>
    <n v="1032"/>
    <n v="1032"/>
  </r>
  <r>
    <x v="1"/>
    <x v="8"/>
    <m/>
    <s v="AVT vulnerabilities/AVT scan fixes"/>
    <s v="ELH"/>
    <m/>
    <x v="0"/>
    <s v="Java"/>
    <s v="MDRG-RR"/>
    <s v="James Radtke"/>
    <s v="Christine Moretti"/>
    <s v="Narmada Nelluri"/>
    <x v="4"/>
    <x v="0"/>
    <s v="Ongoing"/>
    <x v="0"/>
    <m/>
    <m/>
    <m/>
    <m/>
    <m/>
    <m/>
    <m/>
    <m/>
    <m/>
    <m/>
    <m/>
    <n v="50"/>
    <n v="50"/>
    <n v="50"/>
    <n v="50"/>
    <n v="50"/>
    <n v="50"/>
    <n v="20"/>
    <n v="20"/>
    <n v="50"/>
    <n v="20"/>
    <n v="20"/>
    <n v="50"/>
    <n v="20"/>
    <n v="20"/>
    <n v="50"/>
    <n v="20"/>
    <n v="20"/>
    <n v="50"/>
    <m/>
    <m/>
    <m/>
    <m/>
    <m/>
    <m/>
  </r>
  <r>
    <x v="1"/>
    <x v="13"/>
    <m/>
    <s v="Password updates for mechid's/DB/keyvault"/>
    <s v="ELH"/>
    <m/>
    <x v="0"/>
    <s v="Java"/>
    <s v="MDRG-RR"/>
    <s v="James Radtke"/>
    <s v="Christine Moretti"/>
    <s v="Narmada Nelluri"/>
    <x v="4"/>
    <x v="0"/>
    <s v="Ongoing"/>
    <x v="0"/>
    <m/>
    <n v="20"/>
    <n v="20"/>
    <n v="20"/>
    <n v="20"/>
    <n v="20"/>
    <n v="20"/>
    <m/>
    <m/>
    <m/>
    <m/>
    <n v="20"/>
    <n v="20"/>
    <n v="20"/>
    <n v="20"/>
    <n v="20"/>
    <n v="20"/>
    <n v="0"/>
    <n v="0"/>
    <n v="20"/>
    <n v="0"/>
    <n v="0"/>
    <n v="0"/>
    <n v="0"/>
    <n v="0"/>
    <n v="0"/>
    <n v="0"/>
    <n v="0"/>
    <n v="0"/>
    <m/>
    <m/>
    <m/>
    <m/>
    <m/>
    <m/>
  </r>
  <r>
    <x v="1"/>
    <x v="5"/>
    <m/>
    <s v="Job Abends, User Queries, and Production Support"/>
    <s v="PCRCS"/>
    <m/>
    <x v="0"/>
    <s v="Java"/>
    <s v="MDRG-RR"/>
    <s v="Greg Painter"/>
    <s v="Muawiah Qaimari"/>
    <s v="Narmada Nelluri"/>
    <x v="4"/>
    <x v="0"/>
    <s v="Ongoing"/>
    <x v="0"/>
    <m/>
    <n v="100"/>
    <n v="100"/>
    <n v="100"/>
    <n v="100"/>
    <n v="100"/>
    <n v="100"/>
    <m/>
    <m/>
    <m/>
    <m/>
    <n v="100"/>
    <n v="100"/>
    <n v="100"/>
    <n v="100"/>
    <n v="100"/>
    <n v="100"/>
    <n v="100"/>
    <n v="100"/>
    <n v="100"/>
    <n v="100"/>
    <n v="100"/>
    <n v="100"/>
    <n v="100"/>
    <n v="100"/>
    <n v="100"/>
    <n v="100"/>
    <n v="100"/>
    <n v="100"/>
    <m/>
    <m/>
    <m/>
    <m/>
    <m/>
    <m/>
  </r>
  <r>
    <x v="1"/>
    <x v="7"/>
    <m/>
    <s v="Cloud activities (GI[Monthly]+CRO+VM/DB patching),SSL/Venafi/LGW certs renewal,ASTRA vulnerabilities"/>
    <s v="PCRCS"/>
    <m/>
    <x v="0"/>
    <s v="Java"/>
    <s v="MDRG-RR"/>
    <s v="Greg Painter"/>
    <s v="Muawiah Qaimari"/>
    <s v="Narmada Nelluri"/>
    <x v="4"/>
    <x v="0"/>
    <s v="Ongoing"/>
    <x v="0"/>
    <m/>
    <n v="100"/>
    <n v="100"/>
    <n v="100"/>
    <n v="100"/>
    <n v="100"/>
    <n v="100"/>
    <m/>
    <m/>
    <m/>
    <m/>
    <n v="100"/>
    <n v="100"/>
    <n v="100"/>
    <n v="100"/>
    <n v="120"/>
    <n v="120"/>
    <n v="70"/>
    <n v="110"/>
    <n v="90"/>
    <n v="70"/>
    <n v="70"/>
    <n v="90"/>
    <n v="70"/>
    <n v="70"/>
    <n v="90"/>
    <n v="70"/>
    <n v="70"/>
    <n v="90"/>
    <m/>
    <m/>
    <m/>
    <m/>
    <m/>
    <m/>
  </r>
  <r>
    <x v="1"/>
    <x v="13"/>
    <m/>
    <s v="Password updates for mechid's/DB/keyvolt"/>
    <s v="PCRCS"/>
    <m/>
    <x v="0"/>
    <s v="Java"/>
    <s v="MDRG-RR"/>
    <s v="Greg Painter"/>
    <s v="Muawiah Qaimari"/>
    <s v="Narmada Nelluri"/>
    <x v="4"/>
    <x v="0"/>
    <s v="Ongoing"/>
    <x v="0"/>
    <m/>
    <n v="20"/>
    <n v="20"/>
    <n v="20"/>
    <n v="20"/>
    <n v="20"/>
    <n v="20"/>
    <m/>
    <m/>
    <m/>
    <m/>
    <n v="20"/>
    <n v="20"/>
    <n v="20"/>
    <n v="20"/>
    <n v="20"/>
    <n v="20"/>
    <n v="0"/>
    <n v="0"/>
    <n v="20"/>
    <n v="0"/>
    <n v="0"/>
    <n v="0"/>
    <n v="0"/>
    <n v="0"/>
    <n v="0"/>
    <n v="0"/>
    <n v="0"/>
    <n v="0"/>
    <m/>
    <m/>
    <m/>
    <m/>
    <m/>
    <m/>
  </r>
  <r>
    <x v="0"/>
    <x v="0"/>
    <m/>
    <s v="ELH- AO retirement"/>
    <s v="ELH"/>
    <m/>
    <x v="0"/>
    <s v="Java"/>
    <s v="MDRG-RR"/>
    <s v="James Radtke"/>
    <s v="Christine Moretti"/>
    <s v="Narmada Nelluri"/>
    <x v="4"/>
    <x v="3"/>
    <s v="On hold"/>
    <x v="1"/>
    <n v="780"/>
    <m/>
    <m/>
    <m/>
    <m/>
    <m/>
    <m/>
    <m/>
    <m/>
    <m/>
    <m/>
    <m/>
    <m/>
    <m/>
    <m/>
    <m/>
    <m/>
    <m/>
    <m/>
    <m/>
    <m/>
    <m/>
    <m/>
    <m/>
    <m/>
    <m/>
    <m/>
    <m/>
    <m/>
    <m/>
    <m/>
    <m/>
    <m/>
    <m/>
    <m/>
  </r>
  <r>
    <x v="1"/>
    <x v="1"/>
    <m/>
    <s v="TABLU url change due to azure linux to azure windows migration"/>
    <s v="PCRCS"/>
    <m/>
    <x v="0"/>
    <s v="Java"/>
    <s v="MDRG-RR"/>
    <s v="James Koernig"/>
    <s v="Christine Moretti"/>
    <s v="Narmada Nelluri"/>
    <x v="4"/>
    <x v="9"/>
    <s v="Aug-22"/>
    <x v="0"/>
    <n v="40"/>
    <m/>
    <m/>
    <m/>
    <m/>
    <m/>
    <m/>
    <m/>
    <m/>
    <m/>
    <m/>
    <m/>
    <n v="40"/>
    <m/>
    <m/>
    <m/>
    <m/>
    <m/>
    <m/>
    <m/>
    <m/>
    <m/>
    <m/>
    <m/>
    <m/>
    <m/>
    <m/>
    <m/>
    <m/>
    <m/>
    <m/>
    <m/>
    <m/>
    <m/>
    <m/>
  </r>
  <r>
    <x v="1"/>
    <x v="1"/>
    <m/>
    <s v="Windows 11 Certification"/>
    <s v="PCRCS"/>
    <m/>
    <x v="0"/>
    <s v="Java"/>
    <s v="MDRG-RR"/>
    <s v="James Koernig"/>
    <s v="Christine Moretti"/>
    <s v="Narmada Nelluri"/>
    <x v="4"/>
    <x v="9"/>
    <s v="Aug-22"/>
    <x v="0"/>
    <n v="70"/>
    <m/>
    <m/>
    <m/>
    <m/>
    <m/>
    <m/>
    <m/>
    <m/>
    <m/>
    <m/>
    <m/>
    <n v="70"/>
    <m/>
    <m/>
    <m/>
    <m/>
    <m/>
    <m/>
    <m/>
    <m/>
    <m/>
    <m/>
    <m/>
    <m/>
    <m/>
    <m/>
    <m/>
    <m/>
    <m/>
    <m/>
    <m/>
    <m/>
    <m/>
    <m/>
  </r>
  <r>
    <x v="1"/>
    <x v="3"/>
    <m/>
    <s v="Upgradation of Connect:Direct to latest version"/>
    <s v="PCRCS"/>
    <m/>
    <x v="0"/>
    <s v="Java"/>
    <s v="MDRG-RR"/>
    <s v="James Koernig"/>
    <s v="Christine Moretti"/>
    <s v="Narmada Nelluri"/>
    <x v="4"/>
    <x v="5"/>
    <s v="Nov-22"/>
    <x v="0"/>
    <n v="250"/>
    <m/>
    <m/>
    <m/>
    <m/>
    <m/>
    <m/>
    <m/>
    <m/>
    <m/>
    <m/>
    <m/>
    <m/>
    <m/>
    <n v="100"/>
    <n v="100"/>
    <n v="50"/>
    <m/>
    <m/>
    <m/>
    <m/>
    <m/>
    <m/>
    <m/>
    <m/>
    <m/>
    <m/>
    <m/>
    <m/>
    <m/>
    <m/>
    <m/>
    <m/>
    <m/>
    <m/>
  </r>
  <r>
    <x v="1"/>
    <x v="7"/>
    <m/>
    <s v="Cloud activities (GI[Monthly]+CRO+VM patching),SSL/Venafi/LGW certs renewal,ASTRA vulnerabilities ,DR activity"/>
    <s v="DSCAT"/>
    <m/>
    <x v="0"/>
    <s v="Java"/>
    <s v="MDRG-RR"/>
    <s v="James Koernig"/>
    <s v="Christine Moretti"/>
    <s v="Narmada Nelluri"/>
    <x v="4"/>
    <x v="0"/>
    <s v="Ongoing"/>
    <x v="0"/>
    <m/>
    <n v="70"/>
    <n v="70"/>
    <n v="70"/>
    <n v="70"/>
    <n v="70"/>
    <n v="70"/>
    <m/>
    <m/>
    <m/>
    <m/>
    <n v="70"/>
    <n v="70"/>
    <n v="70"/>
    <n v="70"/>
    <n v="150"/>
    <n v="150"/>
    <n v="120"/>
    <n v="80"/>
    <n v="100"/>
    <n v="80"/>
    <n v="80"/>
    <n v="100"/>
    <n v="80"/>
    <n v="80"/>
    <n v="100"/>
    <n v="80"/>
    <n v="80"/>
    <n v="120"/>
    <m/>
    <m/>
    <m/>
    <m/>
    <m/>
    <m/>
  </r>
  <r>
    <x v="1"/>
    <x v="5"/>
    <m/>
    <s v="Job Abends, User Queries, and Production Support"/>
    <s v="DSCAT"/>
    <m/>
    <x v="0"/>
    <s v="Java"/>
    <s v="MDRG-RR"/>
    <s v="James Koernig"/>
    <s v="Christine Moretti"/>
    <s v="Narmada Nelluri"/>
    <x v="4"/>
    <x v="0"/>
    <s v="Ongoing"/>
    <x v="0"/>
    <m/>
    <n v="70"/>
    <n v="70"/>
    <n v="70"/>
    <n v="70"/>
    <n v="70"/>
    <n v="70"/>
    <m/>
    <m/>
    <m/>
    <m/>
    <n v="70"/>
    <n v="70"/>
    <n v="70"/>
    <n v="70"/>
    <n v="70"/>
    <n v="70"/>
    <n v="90"/>
    <n v="90"/>
    <n v="90"/>
    <n v="90"/>
    <n v="90"/>
    <n v="90"/>
    <n v="90"/>
    <n v="90"/>
    <n v="90"/>
    <n v="90"/>
    <n v="90"/>
    <n v="90"/>
    <m/>
    <m/>
    <m/>
    <m/>
    <m/>
    <m/>
  </r>
  <r>
    <x v="1"/>
    <x v="5"/>
    <m/>
    <s v="Job Abends, User Queries, and Production Support"/>
    <s v="SACCE Plus"/>
    <m/>
    <x v="0"/>
    <s v="Java"/>
    <s v="MDRG-RR"/>
    <s v="James Radtke"/>
    <s v="Christine Moretti"/>
    <s v="Narmada Nelluri"/>
    <x v="4"/>
    <x v="0"/>
    <s v="Ongoing"/>
    <x v="0"/>
    <m/>
    <n v="70"/>
    <n v="70"/>
    <n v="70"/>
    <n v="70"/>
    <n v="70"/>
    <n v="70"/>
    <m/>
    <m/>
    <m/>
    <m/>
    <n v="70"/>
    <n v="70"/>
    <n v="70"/>
    <n v="70"/>
    <n v="70"/>
    <n v="70"/>
    <n v="70"/>
    <n v="70"/>
    <n v="70"/>
    <n v="70"/>
    <n v="70"/>
    <n v="70"/>
    <n v="70"/>
    <n v="70"/>
    <n v="70"/>
    <n v="70"/>
    <n v="70"/>
    <n v="70"/>
    <m/>
    <m/>
    <m/>
    <m/>
    <m/>
    <m/>
  </r>
  <r>
    <x v="1"/>
    <x v="7"/>
    <m/>
    <s v="Cloud activities (GI+CRO+VM/DB patching),SSL/Venafi/LGW certs renewal,ASTRA vulnerabilities"/>
    <s v="SACCE Plus"/>
    <m/>
    <x v="0"/>
    <s v="Java"/>
    <s v="MDRG-RR"/>
    <s v="James Radtke"/>
    <s v="Christine Moretti"/>
    <s v="Narmada Nelluri"/>
    <x v="4"/>
    <x v="0"/>
    <s v="Ongoing"/>
    <x v="0"/>
    <m/>
    <n v="10"/>
    <n v="10"/>
    <n v="10"/>
    <n v="10"/>
    <n v="10"/>
    <n v="10"/>
    <m/>
    <m/>
    <m/>
    <m/>
    <n v="10"/>
    <n v="10"/>
    <n v="10"/>
    <n v="10"/>
    <n v="110"/>
    <n v="110"/>
    <n v="80"/>
    <n v="80"/>
    <n v="110"/>
    <n v="80"/>
    <n v="80"/>
    <n v="110"/>
    <n v="80"/>
    <n v="80"/>
    <n v="110"/>
    <n v="80"/>
    <n v="80"/>
    <n v="110"/>
    <m/>
    <m/>
    <m/>
    <m/>
    <m/>
    <m/>
  </r>
  <r>
    <x v="1"/>
    <x v="5"/>
    <m/>
    <s v="User Access to Application - Manual entry to DB/Guiding user"/>
    <s v="SACCE Plus"/>
    <m/>
    <x v="0"/>
    <s v="Java"/>
    <s v="MDRG-RR"/>
    <s v="James Radtke"/>
    <s v="Christine Moretti"/>
    <s v="Narmada Nelluri"/>
    <x v="4"/>
    <x v="0"/>
    <s v="Ongoing"/>
    <x v="0"/>
    <m/>
    <n v="10"/>
    <n v="10"/>
    <n v="10"/>
    <n v="10"/>
    <n v="10"/>
    <n v="10"/>
    <m/>
    <m/>
    <m/>
    <m/>
    <n v="10"/>
    <n v="10"/>
    <n v="10"/>
    <n v="10"/>
    <n v="10"/>
    <n v="10"/>
    <n v="10"/>
    <n v="10"/>
    <n v="10"/>
    <n v="10"/>
    <n v="10"/>
    <n v="10"/>
    <n v="10"/>
    <n v="10"/>
    <n v="10"/>
    <n v="10"/>
    <n v="10"/>
    <n v="10"/>
    <m/>
    <m/>
    <m/>
    <m/>
    <m/>
    <m/>
  </r>
  <r>
    <x v="1"/>
    <x v="5"/>
    <m/>
    <s v="Job Abends, User Queries, and Production Support"/>
    <s v="ICBT"/>
    <m/>
    <x v="0"/>
    <s v="Java"/>
    <s v="MDRG-RR"/>
    <s v="James Radtke"/>
    <s v="Christine Moretti"/>
    <s v="Narmada Nelluri"/>
    <x v="4"/>
    <x v="0"/>
    <s v="Ongoing"/>
    <x v="0"/>
    <m/>
    <n v="70"/>
    <n v="70"/>
    <n v="70"/>
    <n v="70"/>
    <n v="70"/>
    <n v="70"/>
    <m/>
    <m/>
    <m/>
    <m/>
    <n v="70"/>
    <n v="70"/>
    <n v="70"/>
    <n v="70"/>
    <n v="70"/>
    <n v="70"/>
    <n v="70"/>
    <n v="70"/>
    <n v="70"/>
    <n v="70"/>
    <n v="70"/>
    <n v="70"/>
    <n v="70"/>
    <n v="70"/>
    <n v="70"/>
    <n v="70"/>
    <n v="70"/>
    <n v="70"/>
    <m/>
    <m/>
    <m/>
    <m/>
    <m/>
    <m/>
  </r>
  <r>
    <x v="1"/>
    <x v="13"/>
    <m/>
    <s v="Password updates for mechid's/DB"/>
    <s v="ICBT"/>
    <m/>
    <x v="0"/>
    <s v="Java"/>
    <s v="MDRG-RR"/>
    <s v="James Radtke"/>
    <s v="Christine Moretti"/>
    <s v="Narmada Nelluri"/>
    <x v="4"/>
    <x v="0"/>
    <s v="Ongoing"/>
    <x v="0"/>
    <m/>
    <n v="20"/>
    <n v="20"/>
    <n v="20"/>
    <n v="20"/>
    <n v="20"/>
    <n v="20"/>
    <m/>
    <m/>
    <m/>
    <m/>
    <n v="20"/>
    <n v="20"/>
    <n v="20"/>
    <n v="20"/>
    <n v="20"/>
    <n v="20"/>
    <n v="0"/>
    <n v="0"/>
    <n v="0"/>
    <n v="20"/>
    <n v="0"/>
    <n v="0"/>
    <n v="0"/>
    <n v="0"/>
    <n v="0"/>
    <n v="0"/>
    <n v="0"/>
    <n v="0"/>
    <m/>
    <m/>
    <m/>
    <m/>
    <m/>
    <m/>
  </r>
  <r>
    <x v="1"/>
    <x v="7"/>
    <m/>
    <s v="GI upgrade"/>
    <s v="CCTP Scripting"/>
    <m/>
    <x v="0"/>
    <s v="Java"/>
    <s v="MDRG-RR"/>
    <s v="James Radtke"/>
    <s v="Christine Moretti"/>
    <s v="Narmada Nelluri"/>
    <x v="4"/>
    <x v="0"/>
    <s v="Ongoing"/>
    <x v="0"/>
    <m/>
    <n v="30"/>
    <n v="30"/>
    <n v="30"/>
    <n v="30"/>
    <n v="30"/>
    <n v="30"/>
    <n v="30"/>
    <n v="30"/>
    <n v="30"/>
    <n v="30"/>
    <n v="30"/>
    <n v="30"/>
    <n v="30"/>
    <n v="30"/>
    <n v="30"/>
    <n v="30"/>
    <n v="0"/>
    <n v="0"/>
    <n v="30"/>
    <n v="0"/>
    <n v="0"/>
    <n v="30"/>
    <n v="0"/>
    <n v="0"/>
    <n v="30"/>
    <n v="0"/>
    <n v="0"/>
    <n v="30"/>
    <m/>
    <m/>
    <m/>
    <m/>
    <m/>
    <m/>
  </r>
  <r>
    <x v="1"/>
    <x v="9"/>
    <m/>
    <s v="SSL certificate renewable NPRD"/>
    <s v="CCTP Scripting"/>
    <m/>
    <x v="0"/>
    <s v="Java"/>
    <s v="MDRG-RR"/>
    <s v="James Radtke"/>
    <s v="Christine Moretti"/>
    <s v="Narmada Nelluri"/>
    <x v="4"/>
    <x v="0"/>
    <s v="Ongoing"/>
    <x v="0"/>
    <m/>
    <n v="30"/>
    <n v="30"/>
    <n v="30"/>
    <n v="30"/>
    <n v="30"/>
    <n v="30"/>
    <n v="30"/>
    <n v="30"/>
    <n v="30"/>
    <n v="30"/>
    <n v="30"/>
    <n v="30"/>
    <n v="30"/>
    <n v="30"/>
    <n v="30"/>
    <n v="30"/>
    <n v="0"/>
    <n v="0"/>
    <n v="0"/>
    <n v="0"/>
    <n v="0"/>
    <n v="0"/>
    <n v="0"/>
    <n v="0"/>
    <n v="20"/>
    <n v="30"/>
    <n v="0"/>
    <n v="0"/>
    <m/>
    <m/>
    <m/>
    <m/>
    <m/>
    <m/>
  </r>
  <r>
    <x v="1"/>
    <x v="5"/>
    <m/>
    <s v="App Maintenace and bug fixing (PROD)"/>
    <s v="CCTP Scripting"/>
    <m/>
    <x v="0"/>
    <s v="Java"/>
    <s v="MDRG-RR"/>
    <s v="James Radtke"/>
    <s v="Christine Moretti"/>
    <s v="Narmada Nelluri"/>
    <x v="4"/>
    <x v="0"/>
    <s v="Ongoing"/>
    <x v="0"/>
    <m/>
    <n v="20"/>
    <n v="20"/>
    <n v="20"/>
    <n v="20"/>
    <n v="20"/>
    <n v="20"/>
    <n v="20"/>
    <n v="20"/>
    <n v="20"/>
    <n v="20"/>
    <n v="20"/>
    <n v="20"/>
    <n v="20"/>
    <n v="20"/>
    <n v="20"/>
    <n v="20"/>
    <n v="20"/>
    <n v="20"/>
    <n v="20"/>
    <n v="20"/>
    <n v="20"/>
    <n v="20"/>
    <n v="20"/>
    <n v="20"/>
    <n v="20"/>
    <n v="20"/>
    <n v="20"/>
    <n v="20"/>
    <m/>
    <m/>
    <m/>
    <m/>
    <m/>
    <m/>
  </r>
  <r>
    <x v="1"/>
    <x v="13"/>
    <m/>
    <s v="mechid password change activity nprd"/>
    <s v="BOSSSWRCAccess"/>
    <m/>
    <x v="0"/>
    <s v="Java"/>
    <s v="MDRG-RR"/>
    <s v="James Radtke"/>
    <s v="Christine Moretti"/>
    <s v="Narmada Nelluri"/>
    <x v="4"/>
    <x v="0"/>
    <s v="Ongoing"/>
    <x v="0"/>
    <m/>
    <n v="20"/>
    <n v="20"/>
    <n v="20"/>
    <n v="20"/>
    <n v="20"/>
    <n v="20"/>
    <n v="20"/>
    <n v="20"/>
    <n v="20"/>
    <n v="20"/>
    <n v="20"/>
    <n v="20"/>
    <n v="20"/>
    <n v="20"/>
    <n v="20"/>
    <n v="20"/>
    <n v="0"/>
    <n v="0"/>
    <n v="0"/>
    <n v="0"/>
    <n v="0"/>
    <n v="0"/>
    <n v="0"/>
    <n v="0"/>
    <n v="20"/>
    <n v="30"/>
    <n v="0"/>
    <n v="0"/>
    <m/>
    <m/>
    <m/>
    <m/>
    <m/>
    <m/>
  </r>
  <r>
    <x v="1"/>
    <x v="9"/>
    <m/>
    <s v="SSL Certificates renewable nprd"/>
    <s v="BOSSSWRCAccess"/>
    <m/>
    <x v="0"/>
    <s v="Java"/>
    <s v="MDRG-RR"/>
    <s v="James Radtke"/>
    <s v="Christine Moretti"/>
    <s v="Narmada Nelluri"/>
    <x v="4"/>
    <x v="0"/>
    <s v="Ongoing"/>
    <x v="0"/>
    <m/>
    <n v="30"/>
    <n v="30"/>
    <n v="30"/>
    <n v="30"/>
    <n v="30"/>
    <n v="30"/>
    <n v="30"/>
    <n v="30"/>
    <n v="30"/>
    <n v="30"/>
    <n v="30"/>
    <n v="30"/>
    <n v="30"/>
    <n v="30"/>
    <n v="30"/>
    <n v="30"/>
    <n v="0"/>
    <n v="0"/>
    <n v="0"/>
    <n v="0"/>
    <n v="0"/>
    <n v="0"/>
    <n v="0"/>
    <n v="0"/>
    <n v="20"/>
    <n v="30"/>
    <n v="0"/>
    <n v="0"/>
    <m/>
    <m/>
    <m/>
    <m/>
    <m/>
    <m/>
  </r>
  <r>
    <x v="1"/>
    <x v="5"/>
    <m/>
    <s v="Application Performance managment (Prod) [requires cleanup, restart and reconnection with 16 Queues Manager]"/>
    <s v="BOSSSWRCAccess"/>
    <m/>
    <x v="0"/>
    <s v="Java"/>
    <s v="MDRG-RR"/>
    <s v="James Radtke"/>
    <s v="Christine Moretti"/>
    <s v="Narmada Nelluri"/>
    <x v="4"/>
    <x v="0"/>
    <s v="Ongoing"/>
    <x v="0"/>
    <m/>
    <n v="30"/>
    <n v="30"/>
    <n v="30"/>
    <n v="30"/>
    <n v="30"/>
    <n v="30"/>
    <n v="30"/>
    <n v="30"/>
    <n v="30"/>
    <n v="30"/>
    <n v="30"/>
    <n v="30"/>
    <n v="30"/>
    <n v="30"/>
    <n v="30"/>
    <n v="30"/>
    <n v="30"/>
    <n v="30"/>
    <n v="30"/>
    <n v="30"/>
    <n v="30"/>
    <n v="30"/>
    <n v="30"/>
    <n v="30"/>
    <n v="30"/>
    <n v="30"/>
    <n v="30"/>
    <n v="30"/>
    <m/>
    <m/>
    <m/>
    <m/>
    <m/>
    <m/>
  </r>
  <r>
    <x v="1"/>
    <x v="5"/>
    <m/>
    <s v="log monitoring (Prod)"/>
    <s v="SBCButler"/>
    <m/>
    <x v="0"/>
    <s v="C, C++"/>
    <s v="MDRG-RR"/>
    <s v="James Radtke"/>
    <s v="Christine Moretti"/>
    <s v="Narmada Nelluri"/>
    <x v="4"/>
    <x v="0"/>
    <s v="Ongoing"/>
    <x v="0"/>
    <m/>
    <n v="20"/>
    <n v="20"/>
    <n v="20"/>
    <n v="20"/>
    <n v="20"/>
    <n v="20"/>
    <n v="20"/>
    <n v="20"/>
    <n v="20"/>
    <n v="20"/>
    <n v="20"/>
    <n v="20"/>
    <n v="20"/>
    <n v="20"/>
    <n v="20"/>
    <n v="20"/>
    <n v="20"/>
    <n v="20"/>
    <n v="20"/>
    <n v="20"/>
    <n v="20"/>
    <n v="20"/>
    <n v="20"/>
    <n v="20"/>
    <n v="20"/>
    <n v="20"/>
    <n v="20"/>
    <n v="20"/>
    <m/>
    <m/>
    <m/>
    <m/>
    <m/>
    <m/>
  </r>
  <r>
    <x v="1"/>
    <x v="5"/>
    <m/>
    <s v="User queries and Tickets (Prod)"/>
    <s v="SBCButler"/>
    <m/>
    <x v="0"/>
    <s v="C, C++"/>
    <s v="MDRG-RR"/>
    <s v="James Radtke"/>
    <s v="Christine Moretti"/>
    <s v="Narmada Nelluri"/>
    <x v="4"/>
    <x v="0"/>
    <s v="Ongoing"/>
    <x v="0"/>
    <m/>
    <n v="30"/>
    <n v="30"/>
    <n v="30"/>
    <n v="30"/>
    <n v="30"/>
    <n v="30"/>
    <n v="30"/>
    <n v="30"/>
    <n v="30"/>
    <n v="30"/>
    <n v="30"/>
    <n v="30"/>
    <n v="30"/>
    <n v="30"/>
    <n v="30"/>
    <n v="30"/>
    <n v="10"/>
    <n v="10"/>
    <n v="10"/>
    <n v="10"/>
    <n v="10"/>
    <n v="10"/>
    <n v="10"/>
    <n v="10"/>
    <n v="10"/>
    <n v="10"/>
    <n v="10"/>
    <n v="10"/>
    <m/>
    <m/>
    <m/>
    <m/>
    <m/>
    <m/>
  </r>
  <r>
    <x v="1"/>
    <x v="9"/>
    <m/>
    <s v="SSL Certificates renewable nprd"/>
    <s v="BIS/BAM"/>
    <m/>
    <x v="0"/>
    <s v="Java"/>
    <s v="MDRG-RR"/>
    <s v="James Radtke"/>
    <s v="Christine Moretti"/>
    <s v="Narmada Nelluri"/>
    <x v="4"/>
    <x v="0"/>
    <s v="Ongoing"/>
    <x v="0"/>
    <m/>
    <n v="30"/>
    <n v="30"/>
    <n v="30"/>
    <n v="30"/>
    <n v="30"/>
    <n v="30"/>
    <n v="30"/>
    <n v="30"/>
    <n v="30"/>
    <n v="30"/>
    <n v="30"/>
    <n v="30"/>
    <n v="30"/>
    <n v="30"/>
    <n v="30"/>
    <n v="30"/>
    <n v="0"/>
    <n v="0"/>
    <n v="0"/>
    <n v="0"/>
    <n v="0"/>
    <n v="0"/>
    <n v="0"/>
    <n v="0"/>
    <n v="0"/>
    <n v="30"/>
    <n v="30"/>
    <n v="0"/>
    <m/>
    <m/>
    <m/>
    <m/>
    <m/>
    <m/>
  </r>
  <r>
    <x v="1"/>
    <x v="7"/>
    <m/>
    <s v="GI upgrade NPRD"/>
    <s v="BIS/BAM"/>
    <m/>
    <x v="0"/>
    <s v="Java"/>
    <s v="MDRG-RR"/>
    <s v="James Radtke"/>
    <s v="Christine Moretti"/>
    <s v="Narmada Nelluri"/>
    <x v="4"/>
    <x v="0"/>
    <s v="Ongoing"/>
    <x v="0"/>
    <m/>
    <n v="30"/>
    <n v="30"/>
    <n v="30"/>
    <n v="30"/>
    <n v="30"/>
    <n v="30"/>
    <n v="30"/>
    <n v="30"/>
    <n v="30"/>
    <n v="30"/>
    <n v="30"/>
    <n v="30"/>
    <n v="30"/>
    <n v="30"/>
    <n v="30"/>
    <n v="30"/>
    <n v="0"/>
    <n v="0"/>
    <n v="30"/>
    <n v="0"/>
    <n v="0"/>
    <n v="30"/>
    <n v="0"/>
    <n v="0"/>
    <n v="30"/>
    <n v="0"/>
    <n v="0"/>
    <n v="30"/>
    <m/>
    <m/>
    <m/>
    <m/>
    <m/>
    <m/>
  </r>
  <r>
    <x v="1"/>
    <x v="13"/>
    <m/>
    <s v="mechid password change activity nprd"/>
    <s v="BIS/BAM"/>
    <m/>
    <x v="0"/>
    <s v="Java"/>
    <s v="MDRG-RR"/>
    <s v="James Radtke"/>
    <s v="Christine Moretti"/>
    <s v="Narmada Nelluri"/>
    <x v="4"/>
    <x v="0"/>
    <s v="Ongoing"/>
    <x v="0"/>
    <m/>
    <n v="20"/>
    <n v="20"/>
    <n v="20"/>
    <n v="20"/>
    <n v="20"/>
    <n v="20"/>
    <n v="20"/>
    <n v="20"/>
    <n v="20"/>
    <n v="20"/>
    <n v="20"/>
    <n v="20"/>
    <n v="20"/>
    <n v="20"/>
    <n v="20"/>
    <n v="20"/>
    <n v="0"/>
    <n v="0"/>
    <n v="0"/>
    <n v="0"/>
    <n v="0"/>
    <n v="0"/>
    <n v="40"/>
    <n v="0"/>
    <n v="0"/>
    <n v="0"/>
    <n v="0"/>
    <n v="0"/>
    <m/>
    <m/>
    <m/>
    <m/>
    <m/>
    <m/>
  </r>
  <r>
    <x v="1"/>
    <x v="7"/>
    <m/>
    <s v="Astra Vulnerbalities/ CRO Recommendation"/>
    <s v="BIS/BAM"/>
    <m/>
    <x v="0"/>
    <s v="Java"/>
    <s v="MDRG-RR"/>
    <s v="James Radtke"/>
    <s v="Christine Moretti"/>
    <s v="Narmada Nelluri"/>
    <x v="4"/>
    <x v="0"/>
    <s v="Ongoing"/>
    <x v="0"/>
    <m/>
    <n v="60"/>
    <n v="60"/>
    <n v="60"/>
    <n v="60"/>
    <n v="60"/>
    <n v="60"/>
    <n v="60"/>
    <n v="60"/>
    <n v="60"/>
    <n v="60"/>
    <n v="60"/>
    <n v="60"/>
    <n v="60"/>
    <n v="60"/>
    <n v="60"/>
    <n v="60"/>
    <n v="15"/>
    <n v="15"/>
    <n v="15"/>
    <n v="15"/>
    <n v="15"/>
    <n v="15"/>
    <n v="15"/>
    <n v="15"/>
    <n v="15"/>
    <n v="15"/>
    <n v="15"/>
    <n v="15"/>
    <m/>
    <m/>
    <m/>
    <m/>
    <m/>
    <m/>
  </r>
  <r>
    <x v="1"/>
    <x v="5"/>
    <m/>
    <s v="log monitoring (Prod) [Need to monitor each data center agents logs for their reported issues]"/>
    <s v="ATTEaseLauncher"/>
    <m/>
    <x v="0"/>
    <s v="C, C++"/>
    <s v="MDRG-RR"/>
    <s v="James Radtke"/>
    <s v="Christine Moretti"/>
    <s v="Narmada Nelluri"/>
    <x v="4"/>
    <x v="0"/>
    <s v="Ongoing"/>
    <x v="0"/>
    <m/>
    <n v="20"/>
    <n v="20"/>
    <n v="20"/>
    <n v="20"/>
    <n v="20"/>
    <n v="20"/>
    <n v="20"/>
    <n v="20"/>
    <n v="20"/>
    <n v="20"/>
    <n v="20"/>
    <n v="20"/>
    <n v="20"/>
    <n v="20"/>
    <n v="20"/>
    <n v="20"/>
    <n v="20"/>
    <n v="20"/>
    <n v="20"/>
    <n v="20"/>
    <n v="20"/>
    <n v="20"/>
    <n v="20"/>
    <n v="20"/>
    <n v="20"/>
    <n v="20"/>
    <n v="20"/>
    <n v="20"/>
    <m/>
    <m/>
    <m/>
    <m/>
    <m/>
    <m/>
  </r>
  <r>
    <x v="1"/>
    <x v="5"/>
    <m/>
    <s v="Bug fixing (Prod) [need to provide fixes if agents unable to launch ATTEASELauncher]"/>
    <s v="ATTEaseLauncher"/>
    <m/>
    <x v="0"/>
    <s v="C, C++"/>
    <s v="MDRG-RR"/>
    <s v="James Radtke"/>
    <s v="Christine Moretti"/>
    <s v="Narmada Nelluri"/>
    <x v="4"/>
    <x v="0"/>
    <s v="Ongoing"/>
    <x v="0"/>
    <m/>
    <n v="30"/>
    <n v="30"/>
    <n v="30"/>
    <n v="30"/>
    <n v="30"/>
    <n v="30"/>
    <n v="30"/>
    <n v="30"/>
    <n v="30"/>
    <n v="30"/>
    <n v="30"/>
    <n v="30"/>
    <n v="30"/>
    <n v="30"/>
    <n v="30"/>
    <n v="30"/>
    <n v="30"/>
    <n v="30"/>
    <n v="30"/>
    <n v="30"/>
    <n v="30"/>
    <n v="30"/>
    <n v="30"/>
    <n v="30"/>
    <n v="30"/>
    <n v="30"/>
    <n v="30"/>
    <n v="30"/>
    <m/>
    <m/>
    <m/>
    <m/>
    <m/>
    <m/>
  </r>
  <r>
    <x v="1"/>
    <x v="6"/>
    <m/>
    <s v="User queries and Tickets (Prod) [Desktop app requires manual web driver upgrade every month on each agents system, sanity done by dev requires effort]"/>
    <s v="ATTEaseLauncher"/>
    <m/>
    <x v="0"/>
    <s v="C, C++"/>
    <s v="MDRG-RR"/>
    <s v="James Radtke"/>
    <s v="Christine Moretti"/>
    <s v="Narmada Nelluri"/>
    <x v="4"/>
    <x v="0"/>
    <s v="Ongoing"/>
    <x v="0"/>
    <m/>
    <n v="30"/>
    <n v="30"/>
    <n v="30"/>
    <n v="30"/>
    <n v="30"/>
    <n v="30"/>
    <n v="30"/>
    <n v="30"/>
    <n v="30"/>
    <n v="30"/>
    <n v="30"/>
    <n v="30"/>
    <n v="30"/>
    <n v="30"/>
    <n v="30"/>
    <n v="30"/>
    <n v="30"/>
    <n v="30"/>
    <n v="30"/>
    <n v="30"/>
    <n v="30"/>
    <n v="30"/>
    <n v="30"/>
    <n v="30"/>
    <n v="30"/>
    <n v="30"/>
    <n v="30"/>
    <n v="30"/>
    <m/>
    <m/>
    <m/>
    <m/>
    <m/>
    <m/>
  </r>
  <r>
    <x v="1"/>
    <x v="7"/>
    <m/>
    <s v="Cloud activities (GI+CRO+VM patching),SSL/Venafi/LGW certs renewal,ASTRA vulnerabilities"/>
    <s v="ICBT"/>
    <m/>
    <x v="0"/>
    <s v="Java"/>
    <s v="MDRG-RR"/>
    <s v="James Radtke"/>
    <s v="Christine Moretti"/>
    <s v="Narmada Nelluri"/>
    <x v="4"/>
    <x v="0"/>
    <s v="Ongoing"/>
    <x v="0"/>
    <m/>
    <n v="20"/>
    <n v="20"/>
    <n v="20"/>
    <n v="20"/>
    <n v="20"/>
    <n v="20"/>
    <m/>
    <m/>
    <m/>
    <m/>
    <n v="20"/>
    <n v="20"/>
    <n v="20"/>
    <n v="20"/>
    <n v="150"/>
    <n v="150"/>
    <n v="80"/>
    <n v="80"/>
    <n v="110"/>
    <n v="80"/>
    <n v="80"/>
    <n v="110"/>
    <n v="80"/>
    <n v="80"/>
    <n v="110"/>
    <n v="80"/>
    <n v="80"/>
    <n v="110"/>
    <m/>
    <m/>
    <m/>
    <m/>
    <m/>
    <m/>
  </r>
  <r>
    <x v="1"/>
    <x v="8"/>
    <m/>
    <s v="AVT vulnerabilities/AVT scan fixes"/>
    <s v="ICBT"/>
    <m/>
    <x v="0"/>
    <s v="Java"/>
    <s v="MDRG-RR"/>
    <s v="James Radtke"/>
    <s v="Christine Moretti"/>
    <s v="Narmada Nelluri"/>
    <x v="4"/>
    <x v="0"/>
    <s v="Ongoing"/>
    <x v="0"/>
    <m/>
    <m/>
    <m/>
    <m/>
    <m/>
    <n v="30"/>
    <n v="30"/>
    <n v="30"/>
    <n v="30"/>
    <n v="30"/>
    <n v="30"/>
    <m/>
    <m/>
    <m/>
    <m/>
    <n v="50"/>
    <n v="50"/>
    <n v="20"/>
    <n v="20"/>
    <n v="50"/>
    <n v="20"/>
    <n v="20"/>
    <n v="50"/>
    <n v="20"/>
    <n v="20"/>
    <n v="50"/>
    <n v="20"/>
    <n v="20"/>
    <n v="50"/>
    <m/>
    <m/>
    <m/>
    <m/>
    <m/>
    <m/>
  </r>
  <r>
    <x v="1"/>
    <x v="2"/>
    <m/>
    <s v="TL-Mgnmt- Narmada"/>
    <s v="iCBT"/>
    <m/>
    <x v="0"/>
    <s v="Java"/>
    <s v="MDRG-RR"/>
    <s v="James Radtke"/>
    <s v="Christine Moretti"/>
    <s v="Narmada Nelluri"/>
    <x v="4"/>
    <x v="0"/>
    <s v="Ongoing"/>
    <x v="0"/>
    <m/>
    <m/>
    <m/>
    <m/>
    <m/>
    <m/>
    <m/>
    <m/>
    <m/>
    <m/>
    <m/>
    <n v="116"/>
    <n v="116"/>
    <n v="116"/>
    <n v="116"/>
    <n v="116"/>
    <n v="116"/>
    <n v="86"/>
    <n v="86"/>
    <n v="86"/>
    <n v="86"/>
    <n v="0"/>
    <n v="0"/>
    <n v="0"/>
    <n v="0"/>
    <n v="0"/>
    <n v="0"/>
    <n v="0"/>
    <n v="0"/>
    <m/>
    <m/>
    <m/>
    <m/>
    <m/>
    <m/>
  </r>
  <r>
    <x v="0"/>
    <x v="0"/>
    <m/>
    <s v="ICBT Azure migration"/>
    <s v="ICBT"/>
    <m/>
    <x v="0"/>
    <s v="Java"/>
    <s v="MDRG-RR"/>
    <s v="James Radtke"/>
    <s v="Christine Moretti"/>
    <s v="Narmada Nelluri"/>
    <x v="4"/>
    <x v="9"/>
    <s v="Aug-22"/>
    <x v="0"/>
    <n v="3450"/>
    <n v="480"/>
    <n v="480"/>
    <m/>
    <m/>
    <m/>
    <m/>
    <m/>
    <m/>
    <m/>
    <m/>
    <n v="480"/>
    <n v="480"/>
    <m/>
    <m/>
    <m/>
    <m/>
    <m/>
    <m/>
    <m/>
    <m/>
    <m/>
    <m/>
    <m/>
    <m/>
    <m/>
    <m/>
    <m/>
    <m/>
    <m/>
    <m/>
    <m/>
    <m/>
    <m/>
    <m/>
  </r>
  <r>
    <x v="1"/>
    <x v="3"/>
    <m/>
    <s v="mechid,Voltage password change activity nprd"/>
    <s v="Dashboard"/>
    <s v="Completed"/>
    <x v="0"/>
    <s v="Java"/>
    <s v="MDRG-RR"/>
    <s v="James Radtke"/>
    <s v="Christine Moretti"/>
    <s v="Narmada Nelluri"/>
    <x v="4"/>
    <x v="9"/>
    <s v="Aug-22"/>
    <x v="1"/>
    <n v="160"/>
    <n v="40"/>
    <n v="40"/>
    <n v="40"/>
    <n v="40"/>
    <n v="40"/>
    <n v="40"/>
    <n v="40"/>
    <n v="40"/>
    <n v="40"/>
    <n v="40"/>
    <m/>
    <n v="80"/>
    <n v="80"/>
    <m/>
    <m/>
    <m/>
    <m/>
    <m/>
    <m/>
    <m/>
    <m/>
    <m/>
    <m/>
    <m/>
    <m/>
    <m/>
    <m/>
    <m/>
    <m/>
    <m/>
    <m/>
    <m/>
    <m/>
    <m/>
  </r>
  <r>
    <x v="1"/>
    <x v="5"/>
    <m/>
    <s v="Data Source and DB link removal"/>
    <s v="Dashboard"/>
    <m/>
    <x v="0"/>
    <s v="Java"/>
    <s v="MDRG-RR"/>
    <s v="James Radtke"/>
    <s v="Christine Moretti"/>
    <s v="Narmada Nelluri"/>
    <x v="4"/>
    <x v="5"/>
    <s v="Nov-22"/>
    <x v="0"/>
    <n v="100"/>
    <n v="50"/>
    <n v="50"/>
    <n v="50"/>
    <n v="50"/>
    <n v="50"/>
    <n v="50"/>
    <n v="50"/>
    <n v="50"/>
    <n v="50"/>
    <n v="50"/>
    <m/>
    <m/>
    <m/>
    <m/>
    <n v="50"/>
    <n v="50"/>
    <m/>
    <m/>
    <m/>
    <m/>
    <m/>
    <m/>
    <m/>
    <m/>
    <m/>
    <m/>
    <m/>
    <m/>
    <m/>
    <m/>
    <m/>
    <m/>
    <m/>
    <m/>
  </r>
  <r>
    <x v="1"/>
    <x v="16"/>
    <m/>
    <s v="Monitoring OS/DB Patching, AVT Scan"/>
    <s v="Dashboard"/>
    <m/>
    <x v="0"/>
    <s v="Java"/>
    <s v="MDRG-RR"/>
    <s v="James Radtke"/>
    <s v="Christine Moretti"/>
    <s v="Narmada Nelluri"/>
    <x v="4"/>
    <x v="0"/>
    <s v="Ongoing"/>
    <x v="0"/>
    <m/>
    <n v="50"/>
    <n v="50"/>
    <n v="50"/>
    <n v="50"/>
    <n v="50"/>
    <n v="50"/>
    <n v="50"/>
    <n v="50"/>
    <n v="50"/>
    <n v="50"/>
    <n v="50"/>
    <n v="50"/>
    <n v="50"/>
    <n v="50"/>
    <n v="50"/>
    <n v="50"/>
    <n v="10"/>
    <n v="30"/>
    <n v="30"/>
    <n v="20"/>
    <n v="20"/>
    <n v="30"/>
    <n v="20"/>
    <n v="20"/>
    <n v="30"/>
    <n v="20"/>
    <n v="20"/>
    <n v="30"/>
    <m/>
    <m/>
    <m/>
    <m/>
    <m/>
    <m/>
  </r>
  <r>
    <x v="1"/>
    <x v="6"/>
    <m/>
    <s v="User queries and Tickets (Prod)"/>
    <s v="Dashboard"/>
    <m/>
    <x v="0"/>
    <s v="Java"/>
    <s v="MDRG-RR"/>
    <s v="James Radtke"/>
    <s v="Christine Moretti"/>
    <s v="Narmada Nelluri"/>
    <x v="4"/>
    <x v="0"/>
    <s v="Ongoing"/>
    <x v="0"/>
    <m/>
    <n v="50"/>
    <n v="50"/>
    <n v="50"/>
    <n v="50"/>
    <n v="50"/>
    <n v="50"/>
    <n v="50"/>
    <n v="50"/>
    <n v="50"/>
    <n v="50"/>
    <n v="50"/>
    <n v="50"/>
    <n v="50"/>
    <n v="50"/>
    <n v="50"/>
    <n v="50"/>
    <n v="50"/>
    <n v="50"/>
    <n v="50"/>
    <n v="50"/>
    <n v="50"/>
    <n v="50"/>
    <n v="50"/>
    <n v="50"/>
    <n v="50"/>
    <n v="50"/>
    <n v="50"/>
    <n v="50"/>
    <m/>
    <m/>
    <m/>
    <m/>
    <m/>
    <m/>
  </r>
  <r>
    <x v="1"/>
    <x v="5"/>
    <m/>
    <s v="Job Abends, cleanup, defect fix etc [dashboard is GUI application and caters to 1800+ users]"/>
    <s v="Dashboard"/>
    <m/>
    <x v="0"/>
    <s v="Java"/>
    <s v="MDRG-RR"/>
    <s v="James Radtke"/>
    <s v="Christine Moretti"/>
    <s v="Narmada Nelluri"/>
    <x v="4"/>
    <x v="0"/>
    <s v="Ongoing"/>
    <x v="0"/>
    <m/>
    <n v="150"/>
    <n v="150"/>
    <n v="150"/>
    <n v="150"/>
    <n v="150"/>
    <n v="150"/>
    <n v="150"/>
    <n v="150"/>
    <n v="150"/>
    <n v="150"/>
    <n v="150"/>
    <n v="150"/>
    <n v="150"/>
    <n v="150"/>
    <n v="150"/>
    <n v="150"/>
    <n v="70"/>
    <n v="70"/>
    <n v="70"/>
    <n v="70"/>
    <n v="70"/>
    <n v="70"/>
    <n v="70"/>
    <n v="70"/>
    <n v="70"/>
    <n v="70"/>
    <n v="70"/>
    <n v="70"/>
    <m/>
    <m/>
    <m/>
    <m/>
    <m/>
    <m/>
  </r>
  <r>
    <x v="1"/>
    <x v="16"/>
    <m/>
    <s v="OS Patching (Prod/NRD)"/>
    <s v="ABPS"/>
    <m/>
    <x v="0"/>
    <s v="Proc C, React JS"/>
    <s v="MDRG-RR"/>
    <s v="James Koernig"/>
    <s v="Christine Moretti"/>
    <s v="Narmada Nelluri"/>
    <x v="4"/>
    <x v="0"/>
    <s v="Ongoing"/>
    <x v="0"/>
    <m/>
    <m/>
    <n v="10"/>
    <n v="10"/>
    <m/>
    <m/>
    <m/>
    <m/>
    <m/>
    <m/>
    <m/>
    <n v="50"/>
    <n v="50"/>
    <n v="50"/>
    <n v="50"/>
    <n v="50"/>
    <n v="10"/>
    <n v="0"/>
    <n v="0"/>
    <n v="0"/>
    <n v="30"/>
    <n v="0"/>
    <n v="0"/>
    <n v="30"/>
    <n v="0"/>
    <n v="0"/>
    <n v="30"/>
    <n v="0"/>
    <n v="0"/>
    <m/>
    <m/>
    <m/>
    <m/>
    <m/>
    <m/>
  </r>
  <r>
    <x v="1"/>
    <x v="1"/>
    <m/>
    <s v="CCTP-Scripting Windows 11 Certification"/>
    <s v="CCTP Scripting"/>
    <s v="Completed"/>
    <x v="0"/>
    <s v="Java"/>
    <s v="MDRG-RR"/>
    <s v="James Radtke"/>
    <s v="Christine Moretti"/>
    <s v="Narmada Nelluri"/>
    <x v="4"/>
    <x v="9"/>
    <s v="Aug-22"/>
    <x v="0"/>
    <n v="70"/>
    <m/>
    <m/>
    <m/>
    <m/>
    <m/>
    <m/>
    <m/>
    <m/>
    <m/>
    <m/>
    <m/>
    <n v="70"/>
    <m/>
    <m/>
    <m/>
    <m/>
    <m/>
    <m/>
    <m/>
    <m/>
    <m/>
    <m/>
    <m/>
    <m/>
    <m/>
    <m/>
    <m/>
    <m/>
    <m/>
    <m/>
    <m/>
    <m/>
    <m/>
    <m/>
  </r>
  <r>
    <x v="1"/>
    <x v="13"/>
    <m/>
    <s v="Mechid password change activity for Datarouter (40+ interfacing apps) and for voltage  (Prod/NRD)"/>
    <s v="ABPS"/>
    <m/>
    <x v="0"/>
    <s v="Proc C, React JS"/>
    <s v="MDRG-RR"/>
    <s v="James Koernig"/>
    <s v="Christine Moretti"/>
    <s v="Narmada Nelluri"/>
    <x v="4"/>
    <x v="0"/>
    <s v="Ongoing"/>
    <x v="0"/>
    <m/>
    <m/>
    <m/>
    <m/>
    <m/>
    <m/>
    <m/>
    <m/>
    <m/>
    <m/>
    <m/>
    <n v="80"/>
    <n v="80"/>
    <n v="80"/>
    <n v="80"/>
    <n v="80"/>
    <n v="10"/>
    <n v="10"/>
    <n v="10"/>
    <n v="10"/>
    <n v="10"/>
    <n v="10"/>
    <n v="10"/>
    <n v="10"/>
    <n v="10"/>
    <n v="10"/>
    <n v="10"/>
    <n v="10"/>
    <n v="10"/>
    <m/>
    <m/>
    <m/>
    <m/>
    <m/>
    <m/>
  </r>
  <r>
    <x v="1"/>
    <x v="9"/>
    <m/>
    <s v="Key rotation (Prod/NRD)"/>
    <s v="ABPS"/>
    <m/>
    <x v="0"/>
    <s v="Proc C, React JS"/>
    <s v="MDRG-RR"/>
    <s v="James Koernig"/>
    <s v="Christine Moretti"/>
    <s v="Narmada Nelluri"/>
    <x v="4"/>
    <x v="0"/>
    <s v="Ongoing"/>
    <x v="0"/>
    <m/>
    <m/>
    <m/>
    <m/>
    <m/>
    <m/>
    <m/>
    <m/>
    <m/>
    <m/>
    <m/>
    <n v="30"/>
    <n v="30"/>
    <n v="30"/>
    <n v="30"/>
    <n v="30"/>
    <n v="30"/>
    <n v="30"/>
    <n v="0"/>
    <n v="0"/>
    <n v="0"/>
    <n v="0"/>
    <n v="0"/>
    <n v="0"/>
    <n v="0"/>
    <n v="0"/>
    <n v="0"/>
    <n v="0"/>
    <n v="0"/>
    <m/>
    <m/>
    <m/>
    <m/>
    <m/>
    <m/>
  </r>
  <r>
    <x v="1"/>
    <x v="9"/>
    <m/>
    <s v="MQ certificate renewal (Prod)"/>
    <s v="ABPS"/>
    <m/>
    <x v="0"/>
    <s v="Proc C, React JS"/>
    <s v="MDRG-RR"/>
    <s v="James Koernig"/>
    <s v="Christine Moretti"/>
    <s v="Narmada Nelluri"/>
    <x v="4"/>
    <x v="8"/>
    <s v="TBD"/>
    <x v="0"/>
    <m/>
    <m/>
    <m/>
    <m/>
    <m/>
    <m/>
    <m/>
    <m/>
    <m/>
    <m/>
    <m/>
    <n v="40"/>
    <n v="40"/>
    <n v="40"/>
    <n v="40"/>
    <n v="40"/>
    <n v="20"/>
    <n v="0"/>
    <n v="0"/>
    <n v="0"/>
    <n v="0"/>
    <n v="0"/>
    <n v="0"/>
    <n v="0"/>
    <n v="0"/>
    <n v="0"/>
    <n v="0"/>
    <n v="0"/>
    <n v="0"/>
    <m/>
    <m/>
    <m/>
    <m/>
    <m/>
    <m/>
  </r>
  <r>
    <x v="1"/>
    <x v="1"/>
    <m/>
    <s v="WMQ Jar upgradation/removal"/>
    <s v="BOSSSWRCAccess"/>
    <s v="Completed"/>
    <x v="0"/>
    <s v="Java"/>
    <s v="MDRG-RR"/>
    <s v="James Radtke"/>
    <s v="Christine Moretti"/>
    <s v="Narmada Nelluri"/>
    <x v="4"/>
    <x v="5"/>
    <s v="Nov-22"/>
    <x v="0"/>
    <n v="360"/>
    <m/>
    <m/>
    <m/>
    <m/>
    <m/>
    <m/>
    <m/>
    <m/>
    <m/>
    <m/>
    <m/>
    <n v="60"/>
    <n v="100"/>
    <n v="100"/>
    <n v="100"/>
    <m/>
    <m/>
    <m/>
    <m/>
    <m/>
    <m/>
    <m/>
    <m/>
    <m/>
    <m/>
    <m/>
    <m/>
    <m/>
    <m/>
    <m/>
    <m/>
    <m/>
    <m/>
    <m/>
  </r>
  <r>
    <x v="1"/>
    <x v="5"/>
    <m/>
    <s v="Chase Decryption prod and nprd - this is yearly  activity for prod and nprd . chase team will share the new key we have to update a ABPS and again need to encrypt all the spi data in all the tables with the new key"/>
    <s v="ABPS"/>
    <m/>
    <x v="0"/>
    <s v="Proc C, React JS"/>
    <s v="MDRG-RR"/>
    <s v="James Koernig"/>
    <s v="Christine Moretti"/>
    <s v="Narmada Nelluri"/>
    <x v="4"/>
    <x v="0"/>
    <s v="Ongoing"/>
    <x v="0"/>
    <m/>
    <n v="10"/>
    <n v="10"/>
    <n v="10"/>
    <n v="10"/>
    <m/>
    <m/>
    <m/>
    <m/>
    <m/>
    <m/>
    <n v="10"/>
    <n v="10"/>
    <n v="10"/>
    <n v="10"/>
    <n v="10"/>
    <n v="10"/>
    <n v="0"/>
    <n v="0"/>
    <n v="0"/>
    <n v="0"/>
    <n v="100"/>
    <n v="0"/>
    <n v="0"/>
    <n v="0"/>
    <n v="0"/>
    <n v="0"/>
    <n v="0"/>
    <n v="0"/>
    <m/>
    <m/>
    <m/>
    <m/>
    <m/>
    <m/>
  </r>
  <r>
    <x v="1"/>
    <x v="5"/>
    <m/>
    <s v="Mid Add/Update (Prod)"/>
    <s v="ABPS"/>
    <m/>
    <x v="0"/>
    <s v="Proc C, React JS"/>
    <s v="MDRG-RR"/>
    <s v="James Koernig"/>
    <s v="Christine Moretti"/>
    <s v="Narmada Nelluri"/>
    <x v="4"/>
    <x v="0"/>
    <s v="Ongoing"/>
    <x v="0"/>
    <m/>
    <n v="2"/>
    <n v="2"/>
    <n v="2"/>
    <n v="2"/>
    <m/>
    <m/>
    <m/>
    <m/>
    <m/>
    <m/>
    <n v="8"/>
    <n v="8"/>
    <n v="8"/>
    <n v="8"/>
    <n v="8"/>
    <n v="8"/>
    <n v="8"/>
    <n v="8"/>
    <n v="8"/>
    <n v="8"/>
    <n v="8"/>
    <n v="8"/>
    <n v="8"/>
    <n v="8"/>
    <n v="8"/>
    <n v="8"/>
    <n v="8"/>
    <n v="8"/>
    <m/>
    <m/>
    <m/>
    <m/>
    <m/>
    <m/>
  </r>
  <r>
    <x v="1"/>
    <x v="6"/>
    <m/>
    <s v="User Queries and Tickets (Prod) - Since ABPS is having connectivity with around 40 interfaces and we receive payment files from most of the interfaces we will get frequent  issues through the AOTS tickets and user queries."/>
    <s v="ABPS"/>
    <m/>
    <x v="0"/>
    <s v="Proc C, React JS"/>
    <s v="MDRG-RR"/>
    <s v="James Koernig"/>
    <s v="Christine Moretti"/>
    <s v="Narmada Nelluri"/>
    <x v="4"/>
    <x v="0"/>
    <s v="Ongoing"/>
    <x v="0"/>
    <m/>
    <m/>
    <m/>
    <m/>
    <m/>
    <m/>
    <m/>
    <m/>
    <m/>
    <m/>
    <m/>
    <n v="20"/>
    <n v="20"/>
    <n v="20"/>
    <n v="20"/>
    <n v="20"/>
    <n v="20"/>
    <n v="20"/>
    <n v="20"/>
    <n v="100"/>
    <n v="100"/>
    <n v="100"/>
    <n v="100"/>
    <n v="100"/>
    <n v="100"/>
    <n v="100"/>
    <n v="100"/>
    <n v="100"/>
    <n v="100"/>
    <m/>
    <m/>
    <m/>
    <m/>
    <m/>
    <m/>
  </r>
  <r>
    <x v="1"/>
    <x v="5"/>
    <m/>
    <s v="File missing details check enquired by EMAS (Prod)"/>
    <s v="ABPS"/>
    <m/>
    <x v="0"/>
    <s v="Proc C, React JS"/>
    <s v="MDRG-RR"/>
    <s v="James Koernig"/>
    <s v="Christine Moretti"/>
    <s v="Narmada Nelluri"/>
    <x v="4"/>
    <x v="0"/>
    <s v="Ongoing"/>
    <x v="0"/>
    <m/>
    <m/>
    <m/>
    <m/>
    <m/>
    <m/>
    <m/>
    <m/>
    <m/>
    <m/>
    <m/>
    <n v="20"/>
    <n v="20"/>
    <n v="20"/>
    <n v="20"/>
    <n v="20"/>
    <n v="20"/>
    <n v="20"/>
    <n v="20"/>
    <n v="20"/>
    <n v="20"/>
    <n v="20"/>
    <n v="20"/>
    <n v="20"/>
    <n v="20"/>
    <n v="20"/>
    <n v="20"/>
    <n v="20"/>
    <n v="20"/>
    <m/>
    <m/>
    <m/>
    <m/>
    <m/>
    <m/>
  </r>
  <r>
    <x v="1"/>
    <x v="5"/>
    <m/>
    <s v="DFR Split issue (Prod)"/>
    <s v="ABPS"/>
    <m/>
    <x v="0"/>
    <s v="Proc C, React JS"/>
    <s v="MDRG-RR"/>
    <s v="James Koernig"/>
    <s v="Christine Moretti"/>
    <s v="Narmada Nelluri"/>
    <x v="4"/>
    <x v="0"/>
    <s v="Ongoing"/>
    <x v="0"/>
    <m/>
    <m/>
    <m/>
    <m/>
    <m/>
    <m/>
    <m/>
    <m/>
    <m/>
    <m/>
    <m/>
    <n v="8"/>
    <n v="8"/>
    <n v="8"/>
    <n v="8"/>
    <n v="8"/>
    <n v="2"/>
    <n v="2"/>
    <n v="2"/>
    <n v="2"/>
    <n v="2"/>
    <n v="2"/>
    <n v="2"/>
    <n v="2"/>
    <n v="2"/>
    <n v="2"/>
    <n v="2"/>
    <n v="2"/>
    <n v="2"/>
    <m/>
    <m/>
    <m/>
    <m/>
    <m/>
    <m/>
  </r>
  <r>
    <x v="1"/>
    <x v="5"/>
    <m/>
    <s v="Chase file release (Prod)"/>
    <s v="ABPS"/>
    <m/>
    <x v="0"/>
    <s v="Proc C, React JS"/>
    <s v="MDRG-RR"/>
    <s v="James Koernig"/>
    <s v="Christine Moretti"/>
    <s v="Narmada Nelluri"/>
    <x v="4"/>
    <x v="0"/>
    <s v="Ongoing"/>
    <x v="0"/>
    <m/>
    <m/>
    <m/>
    <m/>
    <m/>
    <m/>
    <m/>
    <m/>
    <m/>
    <m/>
    <m/>
    <n v="4"/>
    <n v="4"/>
    <n v="4"/>
    <n v="4"/>
    <n v="4"/>
    <n v="4"/>
    <n v="4"/>
    <n v="4"/>
    <n v="4"/>
    <n v="4"/>
    <n v="4"/>
    <n v="4"/>
    <n v="4"/>
    <n v="4"/>
    <n v="4"/>
    <n v="4"/>
    <n v="4"/>
    <n v="4"/>
    <m/>
    <m/>
    <m/>
    <m/>
    <m/>
    <m/>
  </r>
  <r>
    <x v="1"/>
    <x v="5"/>
    <m/>
    <s v="CopyBMDS Process (Prod)"/>
    <s v="ABPS"/>
    <m/>
    <x v="0"/>
    <s v="Proc C, React JS"/>
    <s v="MDRG-RR"/>
    <s v="James Koernig"/>
    <s v="Christine Moretti"/>
    <s v="Narmada Nelluri"/>
    <x v="4"/>
    <x v="0"/>
    <s v="Ongoing"/>
    <x v="0"/>
    <m/>
    <m/>
    <m/>
    <m/>
    <m/>
    <m/>
    <m/>
    <m/>
    <m/>
    <m/>
    <m/>
    <n v="4"/>
    <n v="4"/>
    <n v="4"/>
    <n v="4"/>
    <n v="4"/>
    <n v="4"/>
    <n v="4"/>
    <n v="4"/>
    <n v="4"/>
    <n v="4"/>
    <n v="4"/>
    <n v="4"/>
    <n v="4"/>
    <n v="4"/>
    <n v="4"/>
    <n v="4"/>
    <n v="4"/>
    <n v="4"/>
    <m/>
    <m/>
    <m/>
    <m/>
    <m/>
    <m/>
  </r>
  <r>
    <x v="1"/>
    <x v="5"/>
    <m/>
    <s v="E012N missing file  (Prod)"/>
    <s v="ABPS"/>
    <m/>
    <x v="0"/>
    <s v="Proc C, React JS"/>
    <s v="MDRG-RR"/>
    <s v="James Koernig"/>
    <s v="Christine Moretti"/>
    <s v="Narmada Nelluri"/>
    <x v="4"/>
    <x v="0"/>
    <s v="Ongoing"/>
    <x v="0"/>
    <m/>
    <m/>
    <m/>
    <m/>
    <m/>
    <m/>
    <m/>
    <m/>
    <m/>
    <m/>
    <m/>
    <n v="4"/>
    <n v="4"/>
    <n v="4"/>
    <n v="4"/>
    <n v="4"/>
    <n v="4"/>
    <n v="4"/>
    <n v="4"/>
    <n v="4"/>
    <n v="4"/>
    <n v="4"/>
    <n v="4"/>
    <n v="4"/>
    <n v="4"/>
    <n v="4"/>
    <n v="4"/>
    <n v="4"/>
    <n v="4"/>
    <m/>
    <m/>
    <m/>
    <m/>
    <m/>
    <m/>
  </r>
  <r>
    <x v="1"/>
    <x v="5"/>
    <m/>
    <s v="Prepaid refund activity (Ad hoc) (Prod)"/>
    <s v="ABPS"/>
    <m/>
    <x v="0"/>
    <s v="Proc C, React JS"/>
    <s v="MDRG-RR"/>
    <s v="James Koernig"/>
    <s v="Christine Moretti"/>
    <s v="Narmada Nelluri"/>
    <x v="4"/>
    <x v="0"/>
    <s v="Ongoing"/>
    <x v="0"/>
    <m/>
    <m/>
    <m/>
    <m/>
    <m/>
    <m/>
    <m/>
    <m/>
    <m/>
    <m/>
    <m/>
    <n v="4"/>
    <n v="4"/>
    <n v="4"/>
    <n v="4"/>
    <n v="4"/>
    <n v="4"/>
    <n v="4"/>
    <n v="4"/>
    <n v="4"/>
    <n v="4"/>
    <n v="4"/>
    <n v="4"/>
    <n v="4"/>
    <n v="4"/>
    <n v="4"/>
    <n v="4"/>
    <n v="4"/>
    <n v="4"/>
    <m/>
    <m/>
    <m/>
    <m/>
    <m/>
    <m/>
  </r>
  <r>
    <x v="1"/>
    <x v="5"/>
    <m/>
    <s v="Prepaid Customer charge investigation (Adhoc) (Prod)"/>
    <s v="ABPS"/>
    <m/>
    <x v="0"/>
    <s v="Proc C, React JS"/>
    <s v="MDRG-RR"/>
    <s v="James Koernig"/>
    <s v="Christine Moretti"/>
    <s v="Narmada Nelluri"/>
    <x v="4"/>
    <x v="0"/>
    <s v="Ongoing"/>
    <x v="0"/>
    <m/>
    <m/>
    <m/>
    <m/>
    <m/>
    <m/>
    <m/>
    <m/>
    <m/>
    <m/>
    <m/>
    <n v="4"/>
    <n v="4"/>
    <n v="4"/>
    <n v="4"/>
    <n v="4"/>
    <n v="4"/>
    <n v="4"/>
    <n v="4"/>
    <n v="4"/>
    <n v="4"/>
    <n v="4"/>
    <n v="4"/>
    <n v="4"/>
    <n v="4"/>
    <n v="4"/>
    <n v="4"/>
    <n v="4"/>
    <n v="4"/>
    <m/>
    <m/>
    <m/>
    <m/>
    <m/>
    <m/>
  </r>
  <r>
    <x v="1"/>
    <x v="5"/>
    <m/>
    <s v="Sequence Number( Adhoc)"/>
    <s v="ABPS"/>
    <m/>
    <x v="0"/>
    <s v="Proc C, React JS"/>
    <s v="MDRG-RR"/>
    <s v="James Koernig"/>
    <s v="Christine Moretti"/>
    <s v="Narmada Nelluri"/>
    <x v="4"/>
    <x v="0"/>
    <s v="Ongoing"/>
    <x v="0"/>
    <m/>
    <m/>
    <m/>
    <m/>
    <m/>
    <m/>
    <m/>
    <m/>
    <m/>
    <m/>
    <m/>
    <n v="4"/>
    <n v="4"/>
    <n v="4"/>
    <n v="4"/>
    <n v="4"/>
    <n v="4"/>
    <n v="4"/>
    <n v="4"/>
    <n v="4"/>
    <n v="4"/>
    <n v="4"/>
    <n v="4"/>
    <n v="4"/>
    <n v="4"/>
    <n v="4"/>
    <n v="4"/>
    <n v="4"/>
    <n v="4"/>
    <m/>
    <m/>
    <m/>
    <m/>
    <m/>
    <m/>
  </r>
  <r>
    <x v="1"/>
    <x v="5"/>
    <m/>
    <s v="TCP error for CPS (Prod)"/>
    <s v="ABPS"/>
    <m/>
    <x v="0"/>
    <s v="Proc C, React JS"/>
    <s v="MDRG-RR"/>
    <s v="James Koernig"/>
    <s v="Christine Moretti"/>
    <s v="Narmada Nelluri"/>
    <x v="4"/>
    <x v="0"/>
    <s v="Ongoing"/>
    <x v="0"/>
    <m/>
    <m/>
    <m/>
    <m/>
    <m/>
    <m/>
    <m/>
    <m/>
    <m/>
    <m/>
    <m/>
    <n v="4"/>
    <n v="4"/>
    <n v="4"/>
    <n v="4"/>
    <n v="4"/>
    <n v="4"/>
    <n v="4"/>
    <n v="4"/>
    <n v="4"/>
    <n v="4"/>
    <n v="4"/>
    <n v="4"/>
    <n v="4"/>
    <n v="4"/>
    <n v="4"/>
    <n v="4"/>
    <n v="4"/>
    <n v="4"/>
    <m/>
    <m/>
    <m/>
    <m/>
    <m/>
    <m/>
  </r>
  <r>
    <x v="0"/>
    <x v="0"/>
    <m/>
    <s v="EMBUS Retirement"/>
    <s v="Dashboard"/>
    <s v="Completed"/>
    <x v="0"/>
    <s v="Java"/>
    <s v="MDRG-RR"/>
    <s v="James Radtke"/>
    <s v="Christine Moretti"/>
    <s v="Narmada Nelluri"/>
    <x v="4"/>
    <x v="4"/>
    <s v="Jul-22"/>
    <x v="0"/>
    <n v="750"/>
    <n v="300"/>
    <n v="300"/>
    <n v="150"/>
    <m/>
    <m/>
    <m/>
    <m/>
    <m/>
    <m/>
    <m/>
    <n v="300"/>
    <n v="300"/>
    <n v="150"/>
    <m/>
    <m/>
    <m/>
    <m/>
    <m/>
    <m/>
    <m/>
    <m/>
    <m/>
    <m/>
    <m/>
    <m/>
    <m/>
    <m/>
    <m/>
    <m/>
    <m/>
    <m/>
    <m/>
    <m/>
    <m/>
  </r>
  <r>
    <x v="0"/>
    <x v="0"/>
    <m/>
    <s v="BIS Apps: Migration CORBA to REST call "/>
    <s v="Dashboard"/>
    <s v="Completed"/>
    <x v="0"/>
    <s v="Java"/>
    <s v="MDRG-RR"/>
    <s v="James Radtke"/>
    <s v="Christine Moretti"/>
    <s v="Narmada Nelluri"/>
    <x v="4"/>
    <x v="18"/>
    <s v="Mar-23"/>
    <x v="0"/>
    <n v="1780"/>
    <n v="600"/>
    <n v="600"/>
    <n v="600"/>
    <n v="600"/>
    <n v="600"/>
    <m/>
    <m/>
    <m/>
    <m/>
    <m/>
    <m/>
    <m/>
    <n v="600"/>
    <n v="600"/>
    <n v="100"/>
    <n v="300"/>
    <n v="80"/>
    <n v="100"/>
    <m/>
    <m/>
    <m/>
    <m/>
    <m/>
    <m/>
    <m/>
    <m/>
    <m/>
    <m/>
    <m/>
    <m/>
    <m/>
    <m/>
    <m/>
    <m/>
  </r>
  <r>
    <x v="1"/>
    <x v="1"/>
    <m/>
    <s v="Dashboard Windows 11 Certification"/>
    <s v="Dashboard"/>
    <s v="Completed"/>
    <x v="0"/>
    <s v="Java"/>
    <s v="MDRG-RR"/>
    <s v="James Radtke"/>
    <s v="Christine Moretti"/>
    <s v="Narmada Nelluri"/>
    <x v="4"/>
    <x v="9"/>
    <s v="Aug-22"/>
    <x v="0"/>
    <n v="70"/>
    <m/>
    <m/>
    <m/>
    <m/>
    <m/>
    <m/>
    <m/>
    <m/>
    <m/>
    <m/>
    <m/>
    <n v="70"/>
    <m/>
    <m/>
    <m/>
    <m/>
    <m/>
    <m/>
    <m/>
    <m/>
    <m/>
    <m/>
    <m/>
    <m/>
    <m/>
    <m/>
    <m/>
    <m/>
    <m/>
    <m/>
    <m/>
    <m/>
    <m/>
    <m/>
  </r>
  <r>
    <x v="1"/>
    <x v="1"/>
    <m/>
    <s v="CIMBIS  retirement"/>
    <s v="Dashboard"/>
    <s v="Completed"/>
    <x v="0"/>
    <s v="Java"/>
    <s v="MDRG-RR"/>
    <s v="James Radtke"/>
    <s v="Christine Moretti"/>
    <s v="Narmada Nelluri"/>
    <x v="4"/>
    <x v="14"/>
    <s v="Jan-23"/>
    <x v="0"/>
    <n v="200"/>
    <m/>
    <m/>
    <m/>
    <m/>
    <m/>
    <m/>
    <m/>
    <m/>
    <m/>
    <m/>
    <m/>
    <m/>
    <m/>
    <m/>
    <m/>
    <n v="100"/>
    <n v="100"/>
    <m/>
    <m/>
    <m/>
    <m/>
    <m/>
    <m/>
    <m/>
    <m/>
    <m/>
    <m/>
    <m/>
    <m/>
    <m/>
    <m/>
    <m/>
    <m/>
    <m/>
  </r>
  <r>
    <x v="1"/>
    <x v="1"/>
    <m/>
    <s v="Inadequate Account Lockout after 5 Attempts"/>
    <s v="Dashboard"/>
    <s v="Completed"/>
    <x v="0"/>
    <s v="Java"/>
    <s v="MDRG-RR"/>
    <s v="James Radtke"/>
    <s v="Christine Moretti"/>
    <s v="Narmada Nelluri"/>
    <x v="4"/>
    <x v="14"/>
    <s v="Jan-23"/>
    <x v="0"/>
    <n v="600"/>
    <m/>
    <m/>
    <m/>
    <m/>
    <m/>
    <m/>
    <m/>
    <m/>
    <m/>
    <m/>
    <m/>
    <m/>
    <n v="100"/>
    <n v="200"/>
    <n v="300"/>
    <m/>
    <m/>
    <m/>
    <m/>
    <m/>
    <m/>
    <m/>
    <m/>
    <m/>
    <m/>
    <m/>
    <m/>
    <m/>
    <m/>
    <m/>
    <m/>
    <m/>
    <m/>
    <m/>
  </r>
  <r>
    <x v="1"/>
    <x v="3"/>
    <m/>
    <s v="Prod Database and Database OS Patching"/>
    <s v="Dashboard"/>
    <s v="Completed"/>
    <x v="0"/>
    <s v="Java"/>
    <s v="MDRG-RR"/>
    <s v="James Radtke"/>
    <s v="Christine Moretti"/>
    <s v="Narmada Nelluri"/>
    <x v="4"/>
    <x v="18"/>
    <s v="Mar-23"/>
    <x v="0"/>
    <n v="160"/>
    <m/>
    <m/>
    <m/>
    <m/>
    <m/>
    <m/>
    <m/>
    <m/>
    <m/>
    <m/>
    <m/>
    <n v="80"/>
    <n v="80"/>
    <m/>
    <m/>
    <m/>
    <m/>
    <m/>
    <m/>
    <m/>
    <m/>
    <m/>
    <m/>
    <m/>
    <m/>
    <m/>
    <m/>
    <m/>
    <m/>
    <m/>
    <m/>
    <m/>
    <m/>
    <m/>
  </r>
  <r>
    <x v="1"/>
    <x v="3"/>
    <m/>
    <s v="Prod Database Password Change Activity"/>
    <s v="Dashboard"/>
    <s v="Completed"/>
    <x v="0"/>
    <s v="Java"/>
    <s v="MDRG-RR"/>
    <s v="James Radtke"/>
    <s v="Christine Moretti"/>
    <s v="Narmada Nelluri"/>
    <x v="4"/>
    <x v="6"/>
    <s v="Sep-22"/>
    <x v="0"/>
    <n v="160"/>
    <m/>
    <m/>
    <m/>
    <m/>
    <m/>
    <m/>
    <m/>
    <m/>
    <m/>
    <m/>
    <m/>
    <m/>
    <n v="80"/>
    <n v="80"/>
    <m/>
    <m/>
    <m/>
    <m/>
    <m/>
    <m/>
    <m/>
    <m/>
    <m/>
    <m/>
    <m/>
    <m/>
    <m/>
    <m/>
    <m/>
    <m/>
    <m/>
    <m/>
    <m/>
    <m/>
  </r>
  <r>
    <x v="1"/>
    <x v="3"/>
    <m/>
    <s v="Launch Ease West and SW from Dashboard GUI"/>
    <s v="Dashboard"/>
    <s v="Completed"/>
    <x v="0"/>
    <s v="Java"/>
    <s v="MDRG-RR"/>
    <s v="James Radtke"/>
    <s v="Christine Moretti"/>
    <s v="Narmada Nelluri"/>
    <x v="4"/>
    <x v="1"/>
    <s v="Dec-22"/>
    <x v="0"/>
    <n v="250"/>
    <m/>
    <m/>
    <m/>
    <m/>
    <m/>
    <m/>
    <m/>
    <m/>
    <m/>
    <m/>
    <m/>
    <m/>
    <m/>
    <m/>
    <n v="100"/>
    <n v="150"/>
    <m/>
    <m/>
    <m/>
    <m/>
    <m/>
    <m/>
    <m/>
    <m/>
    <m/>
    <m/>
    <m/>
    <m/>
    <m/>
    <m/>
    <m/>
    <m/>
    <m/>
    <m/>
  </r>
  <r>
    <x v="1"/>
    <x v="3"/>
    <m/>
    <s v="User should see login screen if navigating to direct URL"/>
    <s v="Dashboard"/>
    <m/>
    <x v="0"/>
    <s v="Java"/>
    <s v="MDRG-RR"/>
    <s v="James Radtke"/>
    <s v="Christine Moretti"/>
    <s v="Narmada Nelluri"/>
    <x v="4"/>
    <x v="8"/>
    <s v="TBD"/>
    <x v="1"/>
    <n v="250"/>
    <m/>
    <m/>
    <m/>
    <m/>
    <m/>
    <m/>
    <m/>
    <m/>
    <m/>
    <m/>
    <m/>
    <m/>
    <m/>
    <n v="100"/>
    <n v="50"/>
    <n v="100"/>
    <m/>
    <m/>
    <m/>
    <m/>
    <m/>
    <m/>
    <m/>
    <m/>
    <m/>
    <m/>
    <m/>
    <m/>
    <m/>
    <m/>
    <m/>
    <m/>
    <m/>
    <m/>
  </r>
  <r>
    <x v="0"/>
    <x v="0"/>
    <m/>
    <s v="SecMod ABPS Informix Migration and Rewrite"/>
    <s v="ABPS"/>
    <m/>
    <x v="0"/>
    <s v="Proc C, React JS"/>
    <s v="MDRG-RR"/>
    <s v="James Koernig"/>
    <s v="Christine Moretti"/>
    <s v="Narmada Nelluri"/>
    <x v="4"/>
    <x v="9"/>
    <s v="Aug-22"/>
    <x v="0"/>
    <n v="30"/>
    <n v="1000"/>
    <n v="1000"/>
    <n v="1000"/>
    <n v="1000"/>
    <m/>
    <m/>
    <m/>
    <m/>
    <m/>
    <m/>
    <n v="10"/>
    <n v="10"/>
    <n v="10"/>
    <n v="10"/>
    <m/>
    <m/>
    <m/>
    <m/>
    <m/>
    <m/>
    <m/>
    <m/>
    <m/>
    <m/>
    <m/>
    <m/>
    <m/>
    <m/>
    <m/>
    <m/>
    <m/>
    <m/>
    <m/>
    <m/>
  </r>
  <r>
    <x v="0"/>
    <x v="0"/>
    <m/>
    <s v="CPS MQ migration"/>
    <s v="ABPS"/>
    <s v="On Track"/>
    <x v="0"/>
    <s v="Proc C, React JS"/>
    <s v="MDRG-RR"/>
    <s v="James Koernig"/>
    <s v="Christine Moretti"/>
    <s v="Narmada Nelluri"/>
    <x v="4"/>
    <x v="18"/>
    <s v="Mar-23"/>
    <x v="0"/>
    <n v="1500"/>
    <m/>
    <m/>
    <m/>
    <m/>
    <m/>
    <m/>
    <m/>
    <m/>
    <m/>
    <m/>
    <m/>
    <m/>
    <m/>
    <m/>
    <m/>
    <m/>
    <n v="300"/>
    <n v="400"/>
    <n v="400"/>
    <n v="400"/>
    <m/>
    <m/>
    <m/>
    <m/>
    <m/>
    <m/>
    <m/>
    <m/>
    <m/>
    <m/>
    <m/>
    <m/>
    <m/>
    <m/>
  </r>
  <r>
    <x v="0"/>
    <x v="0"/>
    <m/>
    <s v="ABPS - PI 1-Billing SaaS Globys1"/>
    <s v="ABPS"/>
    <m/>
    <x v="0"/>
    <s v="Proc C, React JS"/>
    <s v="MDRG-RR"/>
    <s v="James Koernig"/>
    <s v="Christine Moretti"/>
    <s v="Narmada Nelluri"/>
    <x v="4"/>
    <x v="8"/>
    <s v="TBD"/>
    <x v="1"/>
    <n v="900"/>
    <n v="10"/>
    <n v="10"/>
    <n v="100"/>
    <n v="100"/>
    <m/>
    <m/>
    <m/>
    <m/>
    <m/>
    <m/>
    <n v="1"/>
    <n v="1"/>
    <n v="1"/>
    <n v="1"/>
    <m/>
    <m/>
    <m/>
    <m/>
    <m/>
    <m/>
    <m/>
    <m/>
    <m/>
    <m/>
    <m/>
    <m/>
    <m/>
    <m/>
    <m/>
    <m/>
    <m/>
    <m/>
    <m/>
    <m/>
  </r>
  <r>
    <x v="3"/>
    <x v="17"/>
    <m/>
    <s v="EMAS - App Support"/>
    <s v="EMAS App Support"/>
    <m/>
    <x v="3"/>
    <s v="Ops"/>
    <s v="EMAS App Support"/>
    <s v="Om Bansal"/>
    <s v="Jonie Greenwood"/>
    <s v="Rakesh Kumar Rout"/>
    <x v="4"/>
    <x v="0"/>
    <s v="Ongoing"/>
    <x v="0"/>
    <m/>
    <m/>
    <m/>
    <m/>
    <m/>
    <m/>
    <m/>
    <m/>
    <m/>
    <m/>
    <m/>
    <n v="1344"/>
    <n v="1344"/>
    <n v="1344"/>
    <n v="1344"/>
    <n v="1152"/>
    <n v="852"/>
    <n v="852"/>
    <n v="852"/>
    <n v="852"/>
    <n v="852"/>
    <n v="852"/>
    <n v="852"/>
    <n v="852"/>
    <n v="852"/>
    <n v="852"/>
    <n v="852"/>
    <n v="852"/>
    <n v="852"/>
    <n v="852"/>
    <n v="852"/>
    <n v="852"/>
    <n v="852"/>
    <n v="852"/>
    <n v="852"/>
  </r>
  <r>
    <x v="3"/>
    <x v="17"/>
    <m/>
    <s v="EMAS - Cloud"/>
    <s v="EMAS Cloud"/>
    <m/>
    <x v="3"/>
    <s v="Ops"/>
    <s v="EMAS Cloud"/>
    <s v="Om Bansal"/>
    <s v="Jonie Greenwood"/>
    <s v="Rakesh Kumar Rout"/>
    <x v="4"/>
    <x v="0"/>
    <s v="Ongoing"/>
    <x v="0"/>
    <m/>
    <m/>
    <m/>
    <m/>
    <m/>
    <m/>
    <m/>
    <m/>
    <m/>
    <m/>
    <m/>
    <n v="1536"/>
    <n v="1536"/>
    <n v="1536"/>
    <n v="1536"/>
    <n v="1344"/>
    <n v="1344"/>
    <n v="1032"/>
    <n v="1032"/>
    <n v="1032"/>
    <n v="1032"/>
    <n v="1032"/>
    <n v="1032"/>
    <n v="1032"/>
    <n v="1032"/>
    <n v="1032"/>
    <n v="1032"/>
    <n v="1032"/>
    <n v="1032"/>
    <n v="1032"/>
    <n v="1032"/>
    <n v="1032"/>
    <n v="1032"/>
    <n v="1032"/>
    <n v="1032"/>
  </r>
  <r>
    <x v="4"/>
    <x v="18"/>
    <m/>
    <s v="HD-Jade"/>
    <s v="HD-Jade"/>
    <m/>
    <x v="3"/>
    <s v="Ops"/>
    <s v="HD-Jade"/>
    <s v="Om Bansal"/>
    <s v="Jonie Greenwood"/>
    <s v="Rakesh Kumar Rout"/>
    <x v="4"/>
    <x v="0"/>
    <s v="Ongoing"/>
    <x v="0"/>
    <m/>
    <m/>
    <m/>
    <m/>
    <m/>
    <m/>
    <m/>
    <m/>
    <m/>
    <m/>
    <m/>
    <m/>
    <m/>
    <m/>
    <m/>
    <m/>
    <m/>
    <n v="1032"/>
    <n v="1032"/>
    <n v="1032"/>
    <n v="1032"/>
    <n v="1032"/>
    <n v="1032"/>
    <n v="1032"/>
    <n v="1032"/>
    <n v="1032"/>
    <n v="1032"/>
    <n v="1032"/>
    <n v="1032"/>
    <n v="1032"/>
    <n v="1032"/>
    <n v="1032"/>
    <n v="1032"/>
    <n v="1032"/>
    <n v="1032"/>
  </r>
  <r>
    <x v="5"/>
    <x v="19"/>
    <m/>
    <s v="Jewel-Jade"/>
    <s v="Jewel-Jade"/>
    <m/>
    <x v="3"/>
    <s v="Ops"/>
    <s v="Jewel-Jade"/>
    <s v="Om Bansal"/>
    <s v="Jonie Greenwood"/>
    <s v="Rakesh Kumar Rout"/>
    <x v="4"/>
    <x v="0"/>
    <s v="Ongoing"/>
    <x v="0"/>
    <m/>
    <m/>
    <m/>
    <m/>
    <m/>
    <m/>
    <m/>
    <m/>
    <m/>
    <m/>
    <m/>
    <m/>
    <m/>
    <m/>
    <m/>
    <m/>
    <m/>
    <n v="344"/>
    <n v="344"/>
    <n v="344"/>
    <n v="344"/>
    <n v="344"/>
    <n v="344"/>
    <n v="344"/>
    <n v="344"/>
    <n v="344"/>
    <n v="344"/>
    <n v="344"/>
    <n v="344"/>
    <n v="344"/>
    <n v="344"/>
    <n v="344"/>
    <n v="344"/>
    <n v="344"/>
    <n v="344"/>
  </r>
  <r>
    <x v="0"/>
    <x v="0"/>
    <m/>
    <s v="497825 - BDS Mainframe Modernization "/>
    <s v="ADJUST"/>
    <m/>
    <x v="1"/>
    <s v="Cobol, DB2"/>
    <s v="JW"/>
    <s v="Ruben Rodriguez "/>
    <s v="Muawiah Qaimari"/>
    <s v="Rajan Patil"/>
    <x v="1"/>
    <x v="4"/>
    <s v="Jul-22"/>
    <x v="0"/>
    <n v="60"/>
    <m/>
    <m/>
    <m/>
    <m/>
    <m/>
    <m/>
    <m/>
    <m/>
    <m/>
    <n v="20"/>
    <m/>
    <m/>
    <m/>
    <m/>
    <m/>
    <m/>
    <m/>
    <m/>
    <m/>
    <m/>
    <m/>
    <m/>
    <m/>
    <m/>
    <m/>
    <m/>
    <m/>
    <m/>
    <m/>
    <m/>
    <m/>
    <m/>
    <m/>
    <m/>
  </r>
  <r>
    <x v="0"/>
    <x v="0"/>
    <m/>
    <s v="409937 - Add CAC to UUT in Telco West Biller CR230335"/>
    <s v="ADJUST"/>
    <m/>
    <x v="1"/>
    <s v="Cobol, DB2"/>
    <s v="JW"/>
    <s v="Ruben Rodriguez "/>
    <s v="Muawiah Qaimari"/>
    <s v="Rajan Patil"/>
    <x v="1"/>
    <x v="5"/>
    <s v="Nov-22"/>
    <x v="0"/>
    <n v="250"/>
    <m/>
    <m/>
    <m/>
    <m/>
    <m/>
    <m/>
    <m/>
    <m/>
    <m/>
    <n v="50"/>
    <n v="50"/>
    <n v="60"/>
    <n v="50"/>
    <n v="20"/>
    <n v="20"/>
    <m/>
    <m/>
    <m/>
    <m/>
    <m/>
    <m/>
    <m/>
    <m/>
    <m/>
    <m/>
    <m/>
    <m/>
    <m/>
    <m/>
    <m/>
    <m/>
    <m/>
    <m/>
    <m/>
  </r>
  <r>
    <x v="0"/>
    <x v="0"/>
    <m/>
    <s v="409937(a) - Add CAC to UUT in Telco West Biller"/>
    <s v="AIM"/>
    <m/>
    <x v="1"/>
    <s v="Cobol, DB2"/>
    <s v="JW"/>
    <s v="Ruben Rodriguez "/>
    <s v="Muawiah Qaimari"/>
    <s v="Rajan Patil"/>
    <x v="1"/>
    <x v="5"/>
    <s v="Nov-22"/>
    <x v="0"/>
    <n v="225"/>
    <m/>
    <m/>
    <m/>
    <m/>
    <m/>
    <m/>
    <m/>
    <m/>
    <m/>
    <n v="50"/>
    <n v="50"/>
    <n v="50"/>
    <n v="25"/>
    <n v="25"/>
    <n v="25"/>
    <m/>
    <m/>
    <m/>
    <m/>
    <m/>
    <m/>
    <m/>
    <m/>
    <m/>
    <m/>
    <m/>
    <m/>
    <m/>
    <m/>
    <m/>
    <m/>
    <m/>
    <m/>
    <m/>
  </r>
  <r>
    <x v="0"/>
    <x v="0"/>
    <m/>
    <s v="497825 - BDS Mainframe Modernization "/>
    <s v="C/CA"/>
    <m/>
    <x v="1"/>
    <s v="Cobol, DB2"/>
    <s v="JW"/>
    <s v="Ruben Rodriguez "/>
    <s v="Muawiah Qaimari"/>
    <s v="Rajan Patil"/>
    <x v="1"/>
    <x v="4"/>
    <s v="Jul-22"/>
    <x v="0"/>
    <n v="20"/>
    <m/>
    <m/>
    <m/>
    <m/>
    <m/>
    <m/>
    <m/>
    <m/>
    <m/>
    <n v="20"/>
    <m/>
    <m/>
    <m/>
    <m/>
    <m/>
    <m/>
    <m/>
    <m/>
    <m/>
    <m/>
    <m/>
    <m/>
    <m/>
    <m/>
    <m/>
    <m/>
    <m/>
    <m/>
    <m/>
    <m/>
    <m/>
    <m/>
    <m/>
    <m/>
  </r>
  <r>
    <x v="0"/>
    <x v="0"/>
    <m/>
    <s v="497825 - BDS Mainframe Modernization "/>
    <s v="DT"/>
    <m/>
    <x v="1"/>
    <s v="Cobol, DB2"/>
    <s v="JW"/>
    <s v="Ruben Rodriguez "/>
    <s v="Muawiah Qaimari"/>
    <s v="Rajan Patil"/>
    <x v="1"/>
    <x v="4"/>
    <s v="Jul-22"/>
    <x v="0"/>
    <n v="20"/>
    <m/>
    <m/>
    <m/>
    <m/>
    <m/>
    <m/>
    <m/>
    <m/>
    <m/>
    <n v="20"/>
    <m/>
    <m/>
    <m/>
    <m/>
    <m/>
    <m/>
    <m/>
    <m/>
    <m/>
    <m/>
    <m/>
    <m/>
    <m/>
    <m/>
    <m/>
    <m/>
    <m/>
    <m/>
    <m/>
    <m/>
    <m/>
    <m/>
    <m/>
    <m/>
  </r>
  <r>
    <x v="0"/>
    <x v="0"/>
    <m/>
    <s v="497825 - BDS Mainframe Modernization "/>
    <s v="ADJUST"/>
    <m/>
    <x v="1"/>
    <s v="Cobol, DB2"/>
    <s v="JW"/>
    <s v="Ruben Rodriguez "/>
    <s v="Muawiah Qaimari"/>
    <s v="Rajan Patil"/>
    <x v="1"/>
    <x v="4"/>
    <s v="Jul-22"/>
    <x v="0"/>
    <n v="20"/>
    <m/>
    <m/>
    <m/>
    <m/>
    <m/>
    <m/>
    <m/>
    <m/>
    <m/>
    <n v="20"/>
    <m/>
    <m/>
    <m/>
    <m/>
    <m/>
    <m/>
    <m/>
    <m/>
    <m/>
    <m/>
    <m/>
    <m/>
    <m/>
    <m/>
    <m/>
    <m/>
    <m/>
    <m/>
    <m/>
    <m/>
    <m/>
    <m/>
    <m/>
    <m/>
  </r>
  <r>
    <x v="0"/>
    <x v="0"/>
    <m/>
    <s v="497825 - BDS Mainframe Modernization "/>
    <s v="AIM"/>
    <m/>
    <x v="1"/>
    <s v="Cobol, DB2"/>
    <s v="JW"/>
    <s v="Ruben Rodriguez "/>
    <s v="Muawiah Qaimari"/>
    <s v="Rajan Patil"/>
    <x v="1"/>
    <x v="4"/>
    <s v="Jul-22"/>
    <x v="0"/>
    <n v="20"/>
    <m/>
    <m/>
    <m/>
    <m/>
    <m/>
    <m/>
    <m/>
    <m/>
    <m/>
    <n v="20"/>
    <m/>
    <m/>
    <m/>
    <m/>
    <m/>
    <m/>
    <m/>
    <m/>
    <m/>
    <m/>
    <m/>
    <m/>
    <m/>
    <m/>
    <m/>
    <m/>
    <m/>
    <m/>
    <m/>
    <m/>
    <m/>
    <m/>
    <m/>
    <m/>
  </r>
  <r>
    <x v="0"/>
    <x v="0"/>
    <m/>
    <s v="497825 - BDS Mainframe Modernization "/>
    <s v="EBMIS"/>
    <m/>
    <x v="0"/>
    <s v="Java"/>
    <s v="MDRG-RR"/>
    <s v="Ruben Rodriguez "/>
    <s v="Muawiah Qaimari"/>
    <s v="Narmada Nelluri"/>
    <x v="4"/>
    <x v="4"/>
    <s v="Jul-22"/>
    <x v="0"/>
    <n v="20"/>
    <m/>
    <m/>
    <m/>
    <m/>
    <m/>
    <m/>
    <m/>
    <m/>
    <m/>
    <n v="20"/>
    <m/>
    <m/>
    <m/>
    <m/>
    <m/>
    <m/>
    <m/>
    <m/>
    <m/>
    <m/>
    <m/>
    <m/>
    <m/>
    <m/>
    <m/>
    <m/>
    <m/>
    <m/>
    <m/>
    <m/>
    <m/>
    <m/>
    <m/>
    <m/>
  </r>
  <r>
    <x v="0"/>
    <x v="0"/>
    <m/>
    <s v="497343 - Replace Everest CX0447"/>
    <s v="UPSE-SWBT/PB"/>
    <m/>
    <x v="0"/>
    <s v="Proc C"/>
    <s v="JW"/>
    <s v="Ruben Rodriguez "/>
    <s v="Muawiah Qaimari"/>
    <s v="Rajan Patil"/>
    <x v="1"/>
    <x v="6"/>
    <s v="Sep-22"/>
    <x v="1"/>
    <n v="186"/>
    <m/>
    <m/>
    <m/>
    <m/>
    <m/>
    <m/>
    <m/>
    <m/>
    <m/>
    <n v="40"/>
    <n v="40"/>
    <n v="40"/>
    <n v="40"/>
    <m/>
    <m/>
    <m/>
    <m/>
    <m/>
    <m/>
    <m/>
    <m/>
    <m/>
    <m/>
    <m/>
    <m/>
    <m/>
    <m/>
    <m/>
    <m/>
    <m/>
    <m/>
    <m/>
    <m/>
    <m/>
  </r>
  <r>
    <x v="0"/>
    <x v="0"/>
    <m/>
    <s v="504037 - AMPD Azure Migration"/>
    <s v="DT"/>
    <m/>
    <x v="1"/>
    <s v="Cobol, DB2"/>
    <s v="JW"/>
    <s v="Ruben Rodriguez "/>
    <s v="Muawiah Qaimari"/>
    <s v="Rajan Patil"/>
    <x v="1"/>
    <x v="9"/>
    <s v="Aug-22"/>
    <x v="0"/>
    <n v="70"/>
    <m/>
    <m/>
    <m/>
    <m/>
    <m/>
    <m/>
    <m/>
    <m/>
    <n v="20"/>
    <n v="40"/>
    <n v="10"/>
    <m/>
    <m/>
    <m/>
    <m/>
    <m/>
    <m/>
    <m/>
    <m/>
    <m/>
    <m/>
    <m/>
    <m/>
    <m/>
    <m/>
    <m/>
    <m/>
    <m/>
    <m/>
    <m/>
    <m/>
    <m/>
    <m/>
    <m/>
  </r>
  <r>
    <x v="0"/>
    <x v="0"/>
    <n v="4"/>
    <s v="Legacy Blocking Phase- 2"/>
    <s v="EASE - SW"/>
    <s v="Completed"/>
    <x v="1"/>
    <s v="Tandem, Powerbuilder"/>
    <s v="Tandem"/>
    <s v="James Radtke"/>
    <s v="Christine Moretti"/>
    <s v="Istiyaqahmed Shaikh"/>
    <x v="2"/>
    <x v="18"/>
    <s v="Mar-23"/>
    <x v="0"/>
    <n v="700"/>
    <m/>
    <m/>
    <m/>
    <m/>
    <m/>
    <m/>
    <m/>
    <m/>
    <m/>
    <m/>
    <m/>
    <m/>
    <m/>
    <n v="30"/>
    <n v="30"/>
    <n v="30"/>
    <n v="15.5"/>
    <n v="25"/>
    <n v="25"/>
    <m/>
    <m/>
    <m/>
    <m/>
    <m/>
    <m/>
    <m/>
    <m/>
    <m/>
    <m/>
    <m/>
    <m/>
    <m/>
    <m/>
    <m/>
  </r>
  <r>
    <x v="0"/>
    <x v="0"/>
    <n v="4"/>
    <s v="Legacy Blocking Phase- 2"/>
    <s v="EASE - West"/>
    <s v="Completed"/>
    <x v="1"/>
    <s v="Tandem, Powerbuilder"/>
    <s v="Tandem"/>
    <s v="James Radtke"/>
    <s v="Christine Moretti"/>
    <s v="Istiyaqahmed Shaikh"/>
    <x v="2"/>
    <x v="18"/>
    <s v="Mar-23"/>
    <x v="0"/>
    <n v="700"/>
    <m/>
    <m/>
    <m/>
    <m/>
    <m/>
    <m/>
    <m/>
    <m/>
    <m/>
    <m/>
    <m/>
    <m/>
    <m/>
    <n v="40"/>
    <n v="40"/>
    <n v="20"/>
    <n v="27.5"/>
    <n v="25"/>
    <n v="25"/>
    <m/>
    <m/>
    <m/>
    <m/>
    <m/>
    <m/>
    <m/>
    <m/>
    <m/>
    <m/>
    <m/>
    <m/>
    <m/>
    <m/>
    <m/>
  </r>
  <r>
    <x v="0"/>
    <x v="0"/>
    <m/>
    <s v="493546 - CALNET 4 migration phase 5"/>
    <s v="C/CA"/>
    <m/>
    <x v="1"/>
    <s v="Cobol, DB2"/>
    <s v="JW"/>
    <s v="Ruben Rodriguez "/>
    <s v="Muawiah Qaimari"/>
    <s v="Rajan Patil"/>
    <x v="1"/>
    <x v="6"/>
    <s v="Sep-22"/>
    <x v="0"/>
    <n v="60"/>
    <m/>
    <m/>
    <m/>
    <m/>
    <m/>
    <m/>
    <m/>
    <m/>
    <m/>
    <n v="10"/>
    <n v="20"/>
    <n v="20"/>
    <n v="10"/>
    <m/>
    <m/>
    <m/>
    <m/>
    <m/>
    <m/>
    <m/>
    <m/>
    <m/>
    <m/>
    <m/>
    <m/>
    <m/>
    <m/>
    <m/>
    <m/>
    <m/>
    <m/>
    <m/>
    <m/>
    <m/>
  </r>
  <r>
    <x v="0"/>
    <x v="0"/>
    <m/>
    <s v="501214 - Vista Retirement "/>
    <s v="PR"/>
    <m/>
    <x v="1"/>
    <s v="Cobol, DB2"/>
    <s v="JW"/>
    <s v="Ruben Rodriguez "/>
    <s v="Muawiah Qaimari"/>
    <s v="Rajan Patil"/>
    <x v="1"/>
    <x v="5"/>
    <s v="Nov-22"/>
    <x v="0"/>
    <n v="40"/>
    <m/>
    <m/>
    <m/>
    <m/>
    <m/>
    <m/>
    <m/>
    <m/>
    <n v="10"/>
    <n v="10"/>
    <n v="5"/>
    <n v="5"/>
    <n v="5"/>
    <n v="5"/>
    <n v="20"/>
    <m/>
    <m/>
    <m/>
    <m/>
    <m/>
    <m/>
    <m/>
    <m/>
    <m/>
    <m/>
    <m/>
    <m/>
    <m/>
    <m/>
    <m/>
    <m/>
    <m/>
    <m/>
    <m/>
  </r>
  <r>
    <x v="0"/>
    <x v="0"/>
    <m/>
    <s v="OOM, Large Business Collections Platform Modernization"/>
    <s v="AIM"/>
    <m/>
    <x v="1"/>
    <s v="Cobol, DB2"/>
    <s v="JW"/>
    <s v="Ruben Rodriguez "/>
    <s v="Muawiah Qaimari"/>
    <s v="Rajan Patil"/>
    <x v="1"/>
    <x v="8"/>
    <s v="TBD"/>
    <x v="1"/>
    <n v="175"/>
    <m/>
    <m/>
    <m/>
    <m/>
    <m/>
    <m/>
    <m/>
    <m/>
    <m/>
    <m/>
    <m/>
    <m/>
    <m/>
    <m/>
    <m/>
    <m/>
    <m/>
    <m/>
    <m/>
    <m/>
    <m/>
    <m/>
    <m/>
    <m/>
    <m/>
    <m/>
    <m/>
    <m/>
    <m/>
    <m/>
    <m/>
    <m/>
    <m/>
    <m/>
  </r>
  <r>
    <x v="1"/>
    <x v="3"/>
    <m/>
    <s v="CCDR - SFTP Transition"/>
    <s v="SAFARI-MR"/>
    <s v="Green"/>
    <x v="0"/>
    <s v="Java"/>
    <s v="Gal-SAF"/>
    <s v="James Koernig"/>
    <s v="Christine Moretti"/>
    <s v="Tushar Vispute"/>
    <x v="5"/>
    <x v="11"/>
    <m/>
    <x v="0"/>
    <n v="80"/>
    <m/>
    <m/>
    <m/>
    <m/>
    <m/>
    <m/>
    <m/>
    <m/>
    <m/>
    <m/>
    <m/>
    <m/>
    <m/>
    <m/>
    <m/>
    <m/>
    <m/>
    <m/>
    <m/>
    <m/>
    <m/>
    <m/>
    <m/>
    <m/>
    <m/>
    <m/>
    <m/>
    <m/>
    <m/>
    <m/>
    <m/>
    <m/>
    <m/>
    <m/>
  </r>
  <r>
    <x v="1"/>
    <x v="3"/>
    <m/>
    <s v="1982470 - for deploying COBL V6 changes in AIM."/>
    <s v="AIM"/>
    <m/>
    <x v="1"/>
    <s v="Cobol, DB2"/>
    <s v="JW"/>
    <s v="Ruben Rodriguez "/>
    <s v="Muawiah Qaimari"/>
    <s v="Rajan Patil"/>
    <x v="1"/>
    <x v="4"/>
    <s v="Jul-22"/>
    <x v="0"/>
    <n v="100"/>
    <m/>
    <m/>
    <m/>
    <m/>
    <m/>
    <m/>
    <m/>
    <m/>
    <n v="50"/>
    <n v="50"/>
    <m/>
    <m/>
    <m/>
    <m/>
    <m/>
    <m/>
    <m/>
    <m/>
    <m/>
    <m/>
    <m/>
    <m/>
    <m/>
    <m/>
    <m/>
    <m/>
    <m/>
    <m/>
    <m/>
    <m/>
    <m/>
    <m/>
    <m/>
    <m/>
  </r>
  <r>
    <x v="1"/>
    <x v="3"/>
    <m/>
    <s v="1984746 - for deploying COBL V6 changes for S0C7"/>
    <s v="ADJUST"/>
    <m/>
    <x v="1"/>
    <s v="Cobol, DB2"/>
    <s v="JW"/>
    <s v="Ruben Rodriguez "/>
    <s v="Muawiah Qaimari"/>
    <s v="Rajan Patil"/>
    <x v="1"/>
    <x v="7"/>
    <s v="Jun-22"/>
    <x v="0"/>
    <n v="100"/>
    <m/>
    <m/>
    <m/>
    <m/>
    <m/>
    <m/>
    <m/>
    <m/>
    <n v="100"/>
    <m/>
    <m/>
    <m/>
    <m/>
    <m/>
    <m/>
    <m/>
    <m/>
    <m/>
    <m/>
    <m/>
    <m/>
    <m/>
    <m/>
    <m/>
    <m/>
    <m/>
    <m/>
    <m/>
    <m/>
    <m/>
    <m/>
    <m/>
    <m/>
    <m/>
  </r>
  <r>
    <x v="1"/>
    <x v="1"/>
    <m/>
    <s v=" RAP database update for RCC code"/>
    <s v="RAP"/>
    <m/>
    <x v="1"/>
    <s v="Cobol, DB2"/>
    <s v="JW"/>
    <s v="Ruben Rodriguez "/>
    <s v="Muawiah Qaimari"/>
    <s v="Rajan Patil"/>
    <x v="1"/>
    <x v="4"/>
    <s v="Jul-22"/>
    <x v="0"/>
    <n v="25"/>
    <m/>
    <m/>
    <m/>
    <m/>
    <m/>
    <m/>
    <m/>
    <m/>
    <m/>
    <n v="25"/>
    <m/>
    <m/>
    <m/>
    <m/>
    <m/>
    <m/>
    <m/>
    <m/>
    <m/>
    <m/>
    <m/>
    <m/>
    <m/>
    <m/>
    <m/>
    <m/>
    <m/>
    <m/>
    <m/>
    <m/>
    <m/>
    <m/>
    <m/>
    <m/>
  </r>
  <r>
    <x v="1"/>
    <x v="1"/>
    <m/>
    <s v="VK-EARP Syncsort Analysis phase 1"/>
    <s v="VK EARP"/>
    <m/>
    <x v="1"/>
    <s v="Cobol, DB2"/>
    <s v="JW"/>
    <s v="Ruben Rodriguez "/>
    <s v="Muawiah Qaimari"/>
    <s v="Rajan Patil"/>
    <x v="1"/>
    <x v="7"/>
    <s v="Jun-22"/>
    <x v="0"/>
    <n v="16"/>
    <m/>
    <m/>
    <m/>
    <m/>
    <m/>
    <m/>
    <m/>
    <m/>
    <n v="8"/>
    <n v="8"/>
    <m/>
    <m/>
    <m/>
    <m/>
    <m/>
    <m/>
    <m/>
    <m/>
    <m/>
    <m/>
    <m/>
    <m/>
    <m/>
    <m/>
    <m/>
    <m/>
    <m/>
    <m/>
    <m/>
    <m/>
    <m/>
    <m/>
    <m/>
    <m/>
  </r>
  <r>
    <x v="1"/>
    <x v="1"/>
    <m/>
    <s v="PR Syncsort Analysis phase 1"/>
    <s v="PR"/>
    <m/>
    <x v="1"/>
    <s v="Cobol, DB2"/>
    <s v="JW"/>
    <s v="Ruben Rodriguez "/>
    <s v="Muawiah Qaimari"/>
    <s v="Rajan Patil"/>
    <x v="1"/>
    <x v="7"/>
    <s v="Jun-22"/>
    <x v="0"/>
    <n v="16"/>
    <m/>
    <m/>
    <m/>
    <m/>
    <m/>
    <m/>
    <m/>
    <m/>
    <n v="8"/>
    <n v="8"/>
    <m/>
    <m/>
    <m/>
    <m/>
    <m/>
    <m/>
    <m/>
    <m/>
    <m/>
    <m/>
    <m/>
    <m/>
    <m/>
    <m/>
    <m/>
    <m/>
    <m/>
    <m/>
    <m/>
    <m/>
    <m/>
    <m/>
    <m/>
    <m/>
  </r>
  <r>
    <x v="1"/>
    <x v="1"/>
    <m/>
    <s v="OSI Syncsort Analysis phase 1"/>
    <s v="OSI"/>
    <m/>
    <x v="1"/>
    <s v="Cobol, DB2"/>
    <s v="JW"/>
    <s v="Ruben Rodriguez "/>
    <s v="Muawiah Qaimari"/>
    <s v="Rajan Patil"/>
    <x v="1"/>
    <x v="7"/>
    <s v="Jun-22"/>
    <x v="0"/>
    <n v="16"/>
    <m/>
    <m/>
    <m/>
    <m/>
    <m/>
    <m/>
    <m/>
    <m/>
    <n v="8"/>
    <n v="8"/>
    <m/>
    <m/>
    <m/>
    <m/>
    <m/>
    <m/>
    <m/>
    <m/>
    <m/>
    <m/>
    <m/>
    <m/>
    <m/>
    <m/>
    <m/>
    <m/>
    <m/>
    <m/>
    <m/>
    <m/>
    <m/>
    <m/>
    <m/>
    <m/>
  </r>
  <r>
    <x v="1"/>
    <x v="1"/>
    <m/>
    <s v="ADJUST  Syncsort Analysis phase 1"/>
    <s v="ADJUST"/>
    <m/>
    <x v="1"/>
    <s v="Cobol, DB2"/>
    <s v="JW"/>
    <s v="Ruben Rodriguez "/>
    <s v="Muawiah Qaimari"/>
    <s v="Rajan Patil"/>
    <x v="1"/>
    <x v="7"/>
    <s v="Jun-22"/>
    <x v="0"/>
    <n v="16"/>
    <m/>
    <m/>
    <m/>
    <m/>
    <m/>
    <m/>
    <m/>
    <m/>
    <n v="8"/>
    <n v="8"/>
    <m/>
    <m/>
    <m/>
    <m/>
    <m/>
    <m/>
    <m/>
    <m/>
    <m/>
    <m/>
    <m/>
    <m/>
    <m/>
    <m/>
    <m/>
    <m/>
    <m/>
    <m/>
    <m/>
    <m/>
    <m/>
    <m/>
    <m/>
    <m/>
  </r>
  <r>
    <x v="1"/>
    <x v="1"/>
    <m/>
    <s v="RAP Syncsort Analysis phase 1"/>
    <s v="RAP"/>
    <m/>
    <x v="1"/>
    <s v="Cobol, DB2"/>
    <s v="JW"/>
    <s v="Ruben Rodriguez "/>
    <s v="Muawiah Qaimari"/>
    <s v="Rajan Patil"/>
    <x v="1"/>
    <x v="7"/>
    <s v="Jun-22"/>
    <x v="0"/>
    <n v="16"/>
    <m/>
    <m/>
    <m/>
    <m/>
    <m/>
    <m/>
    <m/>
    <m/>
    <n v="8"/>
    <n v="8"/>
    <m/>
    <m/>
    <m/>
    <m/>
    <m/>
    <m/>
    <m/>
    <m/>
    <m/>
    <m/>
    <m/>
    <m/>
    <m/>
    <m/>
    <m/>
    <m/>
    <m/>
    <m/>
    <m/>
    <m/>
    <m/>
    <m/>
    <m/>
    <m/>
  </r>
  <r>
    <x v="1"/>
    <x v="1"/>
    <m/>
    <s v="RA Syncsort Analysis phase 1"/>
    <s v="RA"/>
    <m/>
    <x v="1"/>
    <s v="Cobol, DB2"/>
    <s v="JW"/>
    <s v="Ruben Rodriguez "/>
    <s v="Muawiah Qaimari"/>
    <s v="Rajan Patil"/>
    <x v="1"/>
    <x v="7"/>
    <s v="Jun-22"/>
    <x v="0"/>
    <n v="16"/>
    <m/>
    <m/>
    <m/>
    <m/>
    <m/>
    <m/>
    <m/>
    <m/>
    <n v="8"/>
    <n v="8"/>
    <m/>
    <m/>
    <m/>
    <m/>
    <m/>
    <m/>
    <m/>
    <m/>
    <m/>
    <m/>
    <m/>
    <m/>
    <m/>
    <m/>
    <m/>
    <m/>
    <m/>
    <m/>
    <m/>
    <m/>
    <m/>
    <m/>
    <m/>
    <m/>
  </r>
  <r>
    <x v="1"/>
    <x v="1"/>
    <m/>
    <s v="C/CA ECF Syncsort Analysis phase 1"/>
    <s v="CCA ECF"/>
    <m/>
    <x v="0"/>
    <s v=".Net"/>
    <s v="JW"/>
    <s v="Ruben Rodriguez "/>
    <s v="Muawiah Qaimari"/>
    <s v="Rajan Patil"/>
    <x v="1"/>
    <x v="7"/>
    <s v="Jun-22"/>
    <x v="0"/>
    <n v="16"/>
    <m/>
    <m/>
    <m/>
    <m/>
    <m/>
    <m/>
    <m/>
    <m/>
    <n v="8"/>
    <n v="8"/>
    <m/>
    <m/>
    <m/>
    <m/>
    <m/>
    <m/>
    <m/>
    <m/>
    <m/>
    <m/>
    <m/>
    <m/>
    <m/>
    <m/>
    <m/>
    <m/>
    <m/>
    <m/>
    <m/>
    <m/>
    <m/>
    <m/>
    <m/>
    <m/>
  </r>
  <r>
    <x v="1"/>
    <x v="1"/>
    <m/>
    <s v="C/CA Syncsort Analysis phase 1"/>
    <s v="C/CA"/>
    <m/>
    <x v="1"/>
    <s v="Cobol, DB2"/>
    <s v="JW"/>
    <s v="Ruben Rodriguez "/>
    <s v="Muawiah Qaimari"/>
    <s v="Rajan Patil"/>
    <x v="1"/>
    <x v="7"/>
    <s v="Jun-22"/>
    <x v="0"/>
    <n v="16"/>
    <m/>
    <m/>
    <m/>
    <m/>
    <m/>
    <m/>
    <m/>
    <m/>
    <n v="8"/>
    <n v="8"/>
    <m/>
    <m/>
    <m/>
    <m/>
    <m/>
    <m/>
    <m/>
    <m/>
    <m/>
    <m/>
    <m/>
    <m/>
    <m/>
    <m/>
    <m/>
    <m/>
    <m/>
    <m/>
    <m/>
    <m/>
    <m/>
    <m/>
    <m/>
    <m/>
  </r>
  <r>
    <x v="1"/>
    <x v="1"/>
    <m/>
    <s v="VK EARP SYNCSORT UPGRADE PHASE 2"/>
    <s v="VK EARP"/>
    <m/>
    <x v="1"/>
    <s v="Cobol, DB2"/>
    <s v="JW"/>
    <s v="Ruben Rodriguez "/>
    <s v="Muawiah Qaimari"/>
    <s v="Rajan Patil"/>
    <x v="1"/>
    <x v="9"/>
    <s v="Aug-22"/>
    <x v="0"/>
    <n v="30"/>
    <m/>
    <m/>
    <m/>
    <m/>
    <m/>
    <m/>
    <m/>
    <m/>
    <m/>
    <n v="20"/>
    <n v="10"/>
    <m/>
    <m/>
    <m/>
    <m/>
    <m/>
    <m/>
    <m/>
    <m/>
    <m/>
    <m/>
    <m/>
    <m/>
    <m/>
    <m/>
    <m/>
    <m/>
    <m/>
    <m/>
    <m/>
    <m/>
    <m/>
    <m/>
    <m/>
  </r>
  <r>
    <x v="1"/>
    <x v="1"/>
    <m/>
    <s v="RAP SYNCSORT UPGRADE PHASE 2"/>
    <s v="RAP"/>
    <m/>
    <x v="1"/>
    <s v="Cobol, DB2"/>
    <s v="JW"/>
    <s v="Ruben Rodriguez "/>
    <s v="Muawiah Qaimari"/>
    <s v="Rajan Patil"/>
    <x v="1"/>
    <x v="9"/>
    <s v="Aug-22"/>
    <x v="0"/>
    <n v="10"/>
    <m/>
    <m/>
    <m/>
    <m/>
    <m/>
    <m/>
    <m/>
    <m/>
    <m/>
    <n v="5"/>
    <n v="5"/>
    <m/>
    <m/>
    <m/>
    <m/>
    <m/>
    <m/>
    <m/>
    <m/>
    <m/>
    <m/>
    <m/>
    <m/>
    <m/>
    <m/>
    <m/>
    <m/>
    <m/>
    <m/>
    <m/>
    <m/>
    <m/>
    <m/>
    <m/>
  </r>
  <r>
    <x v="1"/>
    <x v="1"/>
    <m/>
    <s v="PR SYNCSORT UPGRADE PHASE 2"/>
    <s v="PR"/>
    <m/>
    <x v="1"/>
    <s v="Cobol, DB2"/>
    <s v="JW"/>
    <s v="Ruben Rodriguez "/>
    <s v="Muawiah Qaimari"/>
    <s v="Rajan Patil"/>
    <x v="1"/>
    <x v="9"/>
    <s v="Aug-22"/>
    <x v="0"/>
    <n v="10"/>
    <m/>
    <m/>
    <m/>
    <m/>
    <m/>
    <m/>
    <m/>
    <m/>
    <m/>
    <n v="5"/>
    <n v="5"/>
    <m/>
    <m/>
    <m/>
    <m/>
    <m/>
    <m/>
    <m/>
    <m/>
    <m/>
    <m/>
    <m/>
    <m/>
    <m/>
    <m/>
    <m/>
    <m/>
    <m/>
    <m/>
    <m/>
    <m/>
    <m/>
    <m/>
    <m/>
  </r>
  <r>
    <x v="1"/>
    <x v="1"/>
    <m/>
    <s v="C/CA SYNCSORT UPGRADE PHASE 2"/>
    <s v="C/CA"/>
    <m/>
    <x v="1"/>
    <s v="Cobol, DB2"/>
    <s v="JW"/>
    <s v="Ruben Rodriguez "/>
    <s v="Muawiah Qaimari"/>
    <s v="Rajan Patil"/>
    <x v="1"/>
    <x v="9"/>
    <s v="Aug-22"/>
    <x v="0"/>
    <n v="10"/>
    <m/>
    <m/>
    <m/>
    <m/>
    <m/>
    <m/>
    <m/>
    <m/>
    <m/>
    <n v="5"/>
    <n v="5"/>
    <m/>
    <m/>
    <m/>
    <m/>
    <m/>
    <m/>
    <m/>
    <m/>
    <m/>
    <m/>
    <m/>
    <m/>
    <m/>
    <m/>
    <m/>
    <m/>
    <m/>
    <m/>
    <m/>
    <m/>
    <m/>
    <m/>
    <m/>
  </r>
  <r>
    <x v="1"/>
    <x v="3"/>
    <m/>
    <s v="EBMIS Syncsort Analysis, testing and validation"/>
    <s v="EBMIS"/>
    <m/>
    <x v="0"/>
    <s v="Java"/>
    <s v="MDRG-RR"/>
    <s v="Ruben Rodriguez "/>
    <s v="Muawiah Qaimari"/>
    <s v="Narmada Nelluri"/>
    <x v="4"/>
    <x v="9"/>
    <s v="Aug-22"/>
    <x v="0"/>
    <n v="50"/>
    <m/>
    <m/>
    <m/>
    <m/>
    <m/>
    <m/>
    <m/>
    <m/>
    <n v="10"/>
    <n v="20"/>
    <n v="20"/>
    <m/>
    <m/>
    <m/>
    <m/>
    <m/>
    <m/>
    <m/>
    <m/>
    <m/>
    <m/>
    <m/>
    <m/>
    <m/>
    <m/>
    <m/>
    <m/>
    <m/>
    <m/>
    <m/>
    <m/>
    <m/>
    <m/>
    <m/>
  </r>
  <r>
    <x v="1"/>
    <x v="3"/>
    <m/>
    <s v="UPSE SYNCSORT UPGRADE PHASE 2"/>
    <s v="UPSE-SWBT/PB"/>
    <m/>
    <x v="0"/>
    <s v="Proc C"/>
    <s v="JW"/>
    <s v="Ruben Rodriguez "/>
    <s v="Muawiah Qaimari"/>
    <s v="Rajan Patil"/>
    <x v="1"/>
    <x v="9"/>
    <s v="Aug-22"/>
    <x v="0"/>
    <n v="50"/>
    <m/>
    <m/>
    <m/>
    <m/>
    <m/>
    <m/>
    <m/>
    <m/>
    <n v="10"/>
    <n v="20"/>
    <n v="20"/>
    <m/>
    <m/>
    <m/>
    <m/>
    <m/>
    <m/>
    <m/>
    <m/>
    <m/>
    <m/>
    <m/>
    <m/>
    <m/>
    <m/>
    <m/>
    <m/>
    <m/>
    <m/>
    <m/>
    <m/>
    <m/>
    <m/>
    <m/>
  </r>
  <r>
    <x v="1"/>
    <x v="2"/>
    <m/>
    <s v="Team management, Team mentoring, Knowledge Management (Certifications Trainings), one to ones, Engagement with team on priority items"/>
    <s v="GRP-JW"/>
    <m/>
    <x v="1"/>
    <s v="Cobol, DB2"/>
    <s v="JW"/>
    <s v="Ruben Rodriguez "/>
    <s v="Muawiah Qaimari"/>
    <s v="Rajan Patil"/>
    <x v="1"/>
    <x v="0"/>
    <s v="Ongoing"/>
    <x v="0"/>
    <m/>
    <m/>
    <m/>
    <m/>
    <m/>
    <m/>
    <m/>
    <n v="86"/>
    <n v="86"/>
    <n v="86"/>
    <n v="86"/>
    <n v="86"/>
    <n v="86"/>
    <n v="86"/>
    <n v="86"/>
    <n v="86"/>
    <n v="86"/>
    <n v="86"/>
    <n v="86"/>
    <n v="86"/>
    <n v="86"/>
    <n v="86"/>
    <n v="86"/>
    <n v="86"/>
    <n v="86"/>
    <n v="86"/>
    <n v="86"/>
    <n v="86"/>
    <n v="86"/>
    <n v="86"/>
    <n v="86"/>
    <n v="86"/>
    <n v="86"/>
    <n v="86"/>
    <n v="86"/>
  </r>
  <r>
    <x v="1"/>
    <x v="7"/>
    <m/>
    <s v="Cloud work - GI (7 App VMs) + DB VM (30 VMs) + DB patching + CRO + Adhoc (Vulnerability fixes)"/>
    <s v="UPSE-SWBT/PB"/>
    <m/>
    <x v="0"/>
    <s v="Proc C"/>
    <s v="JW"/>
    <s v="Ruben Rodriguez "/>
    <s v="Muawiah Qaimari"/>
    <s v="Rajan Patil"/>
    <x v="1"/>
    <x v="0"/>
    <s v="Ongoing"/>
    <x v="0"/>
    <m/>
    <m/>
    <m/>
    <m/>
    <m/>
    <m/>
    <m/>
    <m/>
    <m/>
    <m/>
    <m/>
    <n v="150"/>
    <n v="150"/>
    <n v="150"/>
    <n v="150"/>
    <n v="90"/>
    <n v="90"/>
    <n v="90"/>
    <n v="90"/>
    <n v="90"/>
    <n v="90"/>
    <n v="90"/>
    <n v="90"/>
    <n v="90"/>
    <n v="90"/>
    <n v="90"/>
    <n v="90"/>
    <n v="90"/>
    <n v="90"/>
    <n v="90"/>
    <n v="90"/>
    <n v="90"/>
    <n v="90"/>
    <n v="90"/>
    <n v="90"/>
  </r>
  <r>
    <x v="1"/>
    <x v="7"/>
    <m/>
    <s v="Cloud work(GI + CRO + Adhoc), certifiaction and pwd reneawal, Vulnearabilties"/>
    <s v="CCTP-ACT"/>
    <m/>
    <x v="0"/>
    <s v="Java"/>
    <s v="MDRG-RR"/>
    <s v="James Koernig"/>
    <s v="Christine Moretti"/>
    <s v="Narmada Nelluri"/>
    <x v="4"/>
    <x v="0"/>
    <s v="Ongoing"/>
    <x v="0"/>
    <m/>
    <m/>
    <m/>
    <m/>
    <m/>
    <m/>
    <m/>
    <m/>
    <m/>
    <m/>
    <m/>
    <n v="45"/>
    <n v="45"/>
    <n v="45"/>
    <n v="45"/>
    <n v="90"/>
    <n v="90"/>
    <n v="70"/>
    <n v="70"/>
    <n v="100"/>
    <n v="70"/>
    <n v="70"/>
    <n v="90"/>
    <n v="70"/>
    <n v="70"/>
    <n v="90"/>
    <n v="70"/>
    <n v="70"/>
    <n v="90"/>
    <m/>
    <m/>
    <m/>
    <m/>
    <m/>
    <m/>
  </r>
  <r>
    <x v="1"/>
    <x v="7"/>
    <m/>
    <s v="Cloud work(GI + CRO + Adhoc)"/>
    <s v="EBMIS"/>
    <m/>
    <x v="0"/>
    <s v="Java"/>
    <s v="MDRG-RR"/>
    <s v="Ruben Rodriguez "/>
    <s v="Muawiah Qaimari"/>
    <s v="Narmada Nelluri"/>
    <x v="4"/>
    <x v="0"/>
    <s v="Ongoing"/>
    <x v="0"/>
    <m/>
    <m/>
    <m/>
    <m/>
    <m/>
    <m/>
    <m/>
    <m/>
    <m/>
    <m/>
    <m/>
    <n v="90"/>
    <n v="90"/>
    <n v="90"/>
    <n v="90"/>
    <n v="90"/>
    <n v="90"/>
    <n v="30"/>
    <n v="40"/>
    <n v="60"/>
    <n v="30"/>
    <n v="40"/>
    <n v="60"/>
    <n v="30"/>
    <n v="40"/>
    <n v="60"/>
    <n v="30"/>
    <n v="40"/>
    <n v="60"/>
    <m/>
    <m/>
    <m/>
    <m/>
    <m/>
    <m/>
  </r>
  <r>
    <x v="1"/>
    <x v="10"/>
    <n v="1"/>
    <s v="RMW WEB Daily (2 hrs daily for 22 cycles) and Monthly Activity (25 hrs) including issues fixes and final reviews"/>
    <s v="RMW WEB"/>
    <m/>
    <x v="0"/>
    <s v="Java"/>
    <s v="JW"/>
    <s v="Ruben Rodriguez "/>
    <s v="Muawiah Qaimari"/>
    <s v="Rajan Patil"/>
    <x v="1"/>
    <x v="0"/>
    <s v="Ongoing"/>
    <x v="0"/>
    <m/>
    <m/>
    <m/>
    <m/>
    <m/>
    <m/>
    <m/>
    <n v="140"/>
    <n v="140"/>
    <n v="140"/>
    <n v="140"/>
    <n v="140"/>
    <n v="140"/>
    <n v="140"/>
    <n v="140"/>
    <n v="90"/>
    <n v="90"/>
    <n v="80"/>
    <n v="80"/>
    <n v="80"/>
    <n v="80"/>
    <n v="80"/>
    <n v="80"/>
    <n v="80"/>
    <n v="80"/>
    <n v="80"/>
    <n v="80"/>
    <n v="80"/>
    <n v="80"/>
    <n v="80"/>
    <n v="80"/>
    <n v="80"/>
    <n v="80"/>
    <n v="80"/>
    <n v="80"/>
  </r>
  <r>
    <x v="1"/>
    <x v="7"/>
    <n v="1"/>
    <s v="GI Upgrades, pipeline updates, DB/DB VM OS Patching, CRO, VM OS updates, VM maintenance"/>
    <s v="RMW WEB"/>
    <m/>
    <x v="0"/>
    <s v="Java"/>
    <s v="JW"/>
    <s v="Ruben Rodriguez "/>
    <s v="Muawiah Qaimari"/>
    <s v="Rajan Patil"/>
    <x v="1"/>
    <x v="0"/>
    <s v="Ongoing"/>
    <x v="0"/>
    <m/>
    <m/>
    <m/>
    <m/>
    <m/>
    <m/>
    <m/>
    <m/>
    <m/>
    <m/>
    <m/>
    <n v="20"/>
    <n v="20"/>
    <n v="20"/>
    <n v="20"/>
    <n v="20"/>
    <n v="20"/>
    <n v="20"/>
    <n v="20"/>
    <n v="20"/>
    <n v="20"/>
    <n v="20"/>
    <n v="20"/>
    <n v="20"/>
    <n v="20"/>
    <n v="20"/>
    <n v="20"/>
    <n v="20"/>
    <n v="20"/>
    <n v="20"/>
    <n v="20"/>
    <n v="20"/>
    <n v="20"/>
    <n v="20"/>
    <n v="20"/>
  </r>
  <r>
    <x v="1"/>
    <x v="4"/>
    <m/>
    <s v="To update AE205 script for ndm issue for SW regions."/>
    <s v="UPSE-SWBT/PB"/>
    <m/>
    <x v="0"/>
    <s v="Proc C"/>
    <s v="JW"/>
    <s v="Ruben Rodriguez "/>
    <s v="Muawiah Qaimari"/>
    <s v="Rajan Patil"/>
    <x v="1"/>
    <x v="7"/>
    <s v="Jun-22"/>
    <x v="0"/>
    <m/>
    <m/>
    <m/>
    <m/>
    <m/>
    <m/>
    <m/>
    <m/>
    <m/>
    <m/>
    <n v="40"/>
    <m/>
    <m/>
    <m/>
    <m/>
    <m/>
    <m/>
    <m/>
    <m/>
    <m/>
    <m/>
    <m/>
    <m/>
    <m/>
    <m/>
    <m/>
    <m/>
    <m/>
    <m/>
    <m/>
    <m/>
    <m/>
    <m/>
    <m/>
    <m/>
  </r>
  <r>
    <x v="1"/>
    <x v="4"/>
    <m/>
    <s v="Updating UPS customer tables(Amdocs CST)"/>
    <s v="CCTP-ACT"/>
    <m/>
    <x v="0"/>
    <s v="Java"/>
    <s v="MDRG-RR"/>
    <s v="James Koernig"/>
    <s v="Christine Moretti"/>
    <s v="Narmada Nelluri"/>
    <x v="4"/>
    <x v="0"/>
    <s v="Ongoing"/>
    <x v="0"/>
    <m/>
    <m/>
    <m/>
    <m/>
    <m/>
    <m/>
    <m/>
    <m/>
    <m/>
    <m/>
    <n v="20"/>
    <n v="20"/>
    <n v="20"/>
    <n v="20"/>
    <n v="20"/>
    <n v="20"/>
    <n v="20"/>
    <n v="20"/>
    <n v="20"/>
    <n v="20"/>
    <n v="20"/>
    <n v="20"/>
    <n v="20"/>
    <n v="20"/>
    <n v="20"/>
    <n v="20"/>
    <n v="20"/>
    <n v="20"/>
    <n v="20"/>
    <m/>
    <m/>
    <m/>
    <m/>
    <m/>
    <m/>
  </r>
  <r>
    <x v="1"/>
    <x v="4"/>
    <m/>
    <s v="Add 3 new L6"/>
    <s v="CCTP-ACT"/>
    <m/>
    <x v="0"/>
    <s v="Java"/>
    <s v="MDRG-RR"/>
    <s v="James Koernig"/>
    <s v="Christine Moretti"/>
    <s v="Narmada Nelluri"/>
    <x v="4"/>
    <x v="0"/>
    <s v="Ongoing"/>
    <x v="0"/>
    <m/>
    <m/>
    <m/>
    <m/>
    <m/>
    <m/>
    <m/>
    <m/>
    <m/>
    <m/>
    <n v="20"/>
    <n v="10"/>
    <n v="10"/>
    <n v="10"/>
    <n v="10"/>
    <n v="10"/>
    <n v="10"/>
    <n v="10"/>
    <n v="10"/>
    <n v="10"/>
    <n v="10"/>
    <n v="10"/>
    <n v="10"/>
    <n v="10"/>
    <n v="10"/>
    <n v="10"/>
    <n v="10"/>
    <n v="10"/>
    <n v="10"/>
    <m/>
    <m/>
    <m/>
    <m/>
    <m/>
    <m/>
  </r>
  <r>
    <x v="1"/>
    <x v="4"/>
    <m/>
    <s v="Add new time zone mappings"/>
    <s v="CCTP-ACT"/>
    <m/>
    <x v="0"/>
    <s v="Java"/>
    <s v="MDRG-RR"/>
    <s v="James Koernig"/>
    <s v="Christine Moretti"/>
    <s v="Narmada Nelluri"/>
    <x v="4"/>
    <x v="0"/>
    <s v="Ongoing"/>
    <x v="0"/>
    <m/>
    <m/>
    <m/>
    <m/>
    <m/>
    <m/>
    <m/>
    <m/>
    <m/>
    <m/>
    <n v="20"/>
    <n v="10"/>
    <n v="10"/>
    <n v="10"/>
    <n v="10"/>
    <n v="10"/>
    <n v="10"/>
    <n v="10"/>
    <n v="10"/>
    <n v="10"/>
    <n v="10"/>
    <n v="10"/>
    <n v="10"/>
    <n v="10"/>
    <n v="10"/>
    <n v="10"/>
    <n v="10"/>
    <n v="10"/>
    <n v="10"/>
    <m/>
    <m/>
    <m/>
    <m/>
    <m/>
    <m/>
  </r>
  <r>
    <x v="1"/>
    <x v="8"/>
    <n v="13"/>
    <s v="Audit requests,, SPI data discoveries, System Documentation, Surveys, Meta data certifications, CCAM Surveys, SOX/PCI compliance, PSA activities, RIM update"/>
    <s v="GRP-JW"/>
    <m/>
    <x v="1"/>
    <s v="Cobol, DB2"/>
    <s v="JW"/>
    <s v="Ruben Rodriguez "/>
    <s v="Muawiah Qaimari"/>
    <s v="Rajan Patil"/>
    <x v="1"/>
    <x v="0"/>
    <s v="Ongoing"/>
    <x v="0"/>
    <m/>
    <m/>
    <m/>
    <m/>
    <m/>
    <m/>
    <m/>
    <m/>
    <m/>
    <m/>
    <n v="85"/>
    <n v="800"/>
    <n v="800"/>
    <n v="800"/>
    <n v="800"/>
    <n v="90"/>
    <n v="90"/>
    <n v="30"/>
    <n v="30"/>
    <n v="20"/>
    <n v="20"/>
    <n v="20"/>
    <n v="20"/>
    <n v="20"/>
    <n v="20"/>
    <n v="20"/>
    <n v="20"/>
    <n v="20"/>
    <n v="20"/>
    <n v="20"/>
    <n v="20"/>
    <n v="20"/>
    <n v="20"/>
    <n v="20"/>
    <n v="20"/>
  </r>
  <r>
    <x v="1"/>
    <x v="4"/>
    <m/>
    <s v="RAP table update for RCC"/>
    <s v="RAP"/>
    <m/>
    <x v="1"/>
    <s v="Cobol, DB2"/>
    <s v="JW"/>
    <s v="Ruben Rodriguez "/>
    <s v="Muawiah Qaimari"/>
    <s v="Rajan Patil"/>
    <x v="1"/>
    <x v="0"/>
    <s v="Ongoing"/>
    <x v="1"/>
    <m/>
    <m/>
    <m/>
    <m/>
    <m/>
    <m/>
    <m/>
    <m/>
    <m/>
    <m/>
    <m/>
    <m/>
    <n v="50"/>
    <m/>
    <m/>
    <m/>
    <m/>
    <m/>
    <m/>
    <m/>
    <m/>
    <m/>
    <m/>
    <m/>
    <m/>
    <m/>
    <m/>
    <m/>
    <m/>
    <m/>
    <m/>
    <m/>
    <m/>
    <m/>
    <m/>
  </r>
  <r>
    <x v="1"/>
    <x v="3"/>
    <m/>
    <s v="Halo Access ALPHA GUI (Usg-Mgmt GUIs)"/>
    <s v="RMW WEB"/>
    <m/>
    <x v="0"/>
    <s v="Java"/>
    <s v="JW"/>
    <s v="Ruben Rodriguez "/>
    <s v="Muawiah Qaimari"/>
    <s v="Rajan Patil"/>
    <x v="1"/>
    <x v="9"/>
    <s v="Aug-22"/>
    <x v="0"/>
    <m/>
    <m/>
    <m/>
    <m/>
    <m/>
    <m/>
    <m/>
    <m/>
    <m/>
    <m/>
    <m/>
    <m/>
    <n v="40"/>
    <m/>
    <m/>
    <m/>
    <m/>
    <m/>
    <m/>
    <m/>
    <m/>
    <m/>
    <m/>
    <m/>
    <m/>
    <m/>
    <m/>
    <m/>
    <m/>
    <m/>
    <m/>
    <m/>
    <m/>
    <m/>
    <m/>
  </r>
  <r>
    <x v="1"/>
    <x v="3"/>
    <m/>
    <s v="DR Exercise for 11 JW apps"/>
    <s v="GRP-JW"/>
    <m/>
    <x v="1"/>
    <s v="Cobol, DB2"/>
    <s v="JW"/>
    <s v="Ruben Rodriguez "/>
    <s v="Muawiah Qaimari"/>
    <s v="Rajan Patil"/>
    <x v="1"/>
    <x v="6"/>
    <s v="Sep-22"/>
    <x v="0"/>
    <m/>
    <m/>
    <m/>
    <m/>
    <m/>
    <m/>
    <m/>
    <m/>
    <m/>
    <m/>
    <m/>
    <m/>
    <m/>
    <n v="330"/>
    <m/>
    <m/>
    <m/>
    <m/>
    <m/>
    <m/>
    <m/>
    <m/>
    <m/>
    <m/>
    <m/>
    <m/>
    <m/>
    <m/>
    <m/>
    <m/>
    <m/>
    <m/>
    <m/>
    <m/>
    <m/>
  </r>
  <r>
    <x v="1"/>
    <x v="3"/>
    <m/>
    <s v="CCA ECF - Installation on new windows Machine"/>
    <s v="CCA ECF"/>
    <m/>
    <x v="0"/>
    <s v=".Net"/>
    <s v="JW"/>
    <s v="Ruben Rodriguez "/>
    <s v="Muawiah Qaimari"/>
    <s v="Rajan Patil"/>
    <x v="1"/>
    <x v="9"/>
    <s v="Aug-22"/>
    <x v="0"/>
    <n v="100"/>
    <m/>
    <m/>
    <m/>
    <m/>
    <m/>
    <m/>
    <m/>
    <m/>
    <m/>
    <n v="50"/>
    <n v="50"/>
    <m/>
    <m/>
    <m/>
    <m/>
    <m/>
    <m/>
    <m/>
    <m/>
    <m/>
    <m/>
    <m/>
    <m/>
    <m/>
    <m/>
    <m/>
    <m/>
    <m/>
    <m/>
    <m/>
    <m/>
    <m/>
    <m/>
    <m/>
  </r>
  <r>
    <x v="0"/>
    <x v="0"/>
    <m/>
    <s v="DCC RET 8716 CX0380 Tapestry"/>
    <s v="BAD DEBT"/>
    <m/>
    <x v="1"/>
    <s v="Cobol"/>
    <s v="SE-BILLING-CARE"/>
    <s v="Greg Painter"/>
    <s v="Muawiah Qaimari"/>
    <s v="Rudradeep Mandal"/>
    <x v="1"/>
    <x v="9"/>
    <s v="Aug-22"/>
    <x v="0"/>
    <n v="125"/>
    <m/>
    <m/>
    <m/>
    <m/>
    <m/>
    <m/>
    <m/>
    <m/>
    <m/>
    <n v="20"/>
    <n v="20"/>
    <m/>
    <m/>
    <m/>
    <m/>
    <m/>
    <m/>
    <m/>
    <m/>
    <m/>
    <m/>
    <m/>
    <m/>
    <m/>
    <m/>
    <m/>
    <m/>
    <m/>
    <m/>
    <m/>
    <m/>
    <m/>
    <m/>
    <m/>
  </r>
  <r>
    <x v="0"/>
    <x v="0"/>
    <m/>
    <s v="DCC RET 8716 CX0380 Tapestry"/>
    <s v="FDB-POB"/>
    <m/>
    <x v="1"/>
    <s v="Cobol, DB2"/>
    <s v="SE-BILLING"/>
    <s v="Greg Painter"/>
    <s v="Muawiah Qaimari"/>
    <s v="Rudradeep Mandal"/>
    <x v="1"/>
    <x v="9"/>
    <s v="Aug-22"/>
    <x v="0"/>
    <n v="155"/>
    <m/>
    <m/>
    <m/>
    <m/>
    <m/>
    <m/>
    <m/>
    <m/>
    <m/>
    <n v="20"/>
    <n v="20"/>
    <m/>
    <m/>
    <m/>
    <m/>
    <m/>
    <m/>
    <m/>
    <m/>
    <m/>
    <m/>
    <m/>
    <m/>
    <m/>
    <m/>
    <m/>
    <m/>
    <m/>
    <m/>
    <m/>
    <m/>
    <m/>
    <m/>
    <m/>
  </r>
  <r>
    <x v="0"/>
    <x v="0"/>
    <m/>
    <s v="DCC RET 8716 CX0380 Tapestry"/>
    <s v="FDB-REVDIR"/>
    <m/>
    <x v="1"/>
    <s v="Cobol, DB2"/>
    <s v="SE-BILLING"/>
    <s v="Greg Painter"/>
    <s v="Muawiah Qaimari"/>
    <s v="Rudradeep Mandal"/>
    <x v="1"/>
    <x v="9"/>
    <s v="Aug-22"/>
    <x v="0"/>
    <n v="270"/>
    <m/>
    <m/>
    <m/>
    <m/>
    <m/>
    <m/>
    <m/>
    <m/>
    <m/>
    <n v="30"/>
    <n v="30"/>
    <m/>
    <m/>
    <m/>
    <m/>
    <m/>
    <m/>
    <m/>
    <m/>
    <m/>
    <m/>
    <m/>
    <m/>
    <m/>
    <m/>
    <m/>
    <m/>
    <m/>
    <m/>
    <m/>
    <m/>
    <m/>
    <m/>
    <m/>
  </r>
  <r>
    <x v="0"/>
    <x v="0"/>
    <m/>
    <s v="DCC RET 8716 CX0380 Tapestry"/>
    <s v="OC&amp;C-DBASE &amp; POSTING"/>
    <m/>
    <x v="1"/>
    <s v="Cobol, IMS DB"/>
    <s v="SE-BILLING-CARE"/>
    <s v="Greg Painter"/>
    <s v="Muawiah Qaimari"/>
    <s v="Rudradeep Mandal"/>
    <x v="1"/>
    <x v="9"/>
    <s v="Aug-22"/>
    <x v="0"/>
    <n v="250"/>
    <m/>
    <m/>
    <m/>
    <m/>
    <m/>
    <m/>
    <m/>
    <m/>
    <m/>
    <n v="30"/>
    <n v="30"/>
    <m/>
    <m/>
    <m/>
    <m/>
    <m/>
    <m/>
    <m/>
    <m/>
    <m/>
    <m/>
    <m/>
    <m/>
    <m/>
    <m/>
    <m/>
    <m/>
    <m/>
    <m/>
    <m/>
    <m/>
    <m/>
    <m/>
    <m/>
  </r>
  <r>
    <x v="0"/>
    <x v="0"/>
    <m/>
    <s v="DCC move 8711 CBS apps"/>
    <s v="BOCRIS"/>
    <m/>
    <x v="1"/>
    <s v="Cobol, IMS-DC"/>
    <s v="SE-BILLING"/>
    <s v="Greg Painter"/>
    <s v="Muawiah Qaimari"/>
    <s v="Rudradeep Mandal"/>
    <x v="1"/>
    <x v="9"/>
    <s v="Aug-22"/>
    <x v="0"/>
    <n v="60"/>
    <m/>
    <m/>
    <m/>
    <m/>
    <m/>
    <m/>
    <m/>
    <m/>
    <m/>
    <n v="30"/>
    <n v="30"/>
    <m/>
    <m/>
    <m/>
    <m/>
    <m/>
    <m/>
    <m/>
    <m/>
    <m/>
    <m/>
    <m/>
    <m/>
    <m/>
    <m/>
    <m/>
    <m/>
    <m/>
    <m/>
    <m/>
    <m/>
    <m/>
    <m/>
    <m/>
  </r>
  <r>
    <x v="0"/>
    <x v="0"/>
    <m/>
    <s v="DCC move 8711 CBS apps"/>
    <s v="BOCRIS"/>
    <m/>
    <x v="1"/>
    <s v="Cobol, IMS-DC"/>
    <s v="SE-BILLING"/>
    <s v="Greg Painter"/>
    <s v="Muawiah Qaimari"/>
    <s v="Rudradeep Mandal"/>
    <x v="1"/>
    <x v="9"/>
    <s v="Aug-22"/>
    <x v="0"/>
    <n v="60"/>
    <m/>
    <m/>
    <m/>
    <m/>
    <m/>
    <m/>
    <m/>
    <m/>
    <m/>
    <n v="30"/>
    <n v="30"/>
    <m/>
    <m/>
    <m/>
    <m/>
    <m/>
    <m/>
    <m/>
    <m/>
    <m/>
    <m/>
    <m/>
    <m/>
    <m/>
    <m/>
    <m/>
    <m/>
    <m/>
    <m/>
    <m/>
    <m/>
    <m/>
    <m/>
    <m/>
  </r>
  <r>
    <x v="1"/>
    <x v="1"/>
    <m/>
    <s v="1990254 - SYNCSORT and IEBGENER upgrade"/>
    <s v="AAN-CRIS"/>
    <m/>
    <x v="1"/>
    <s v="Cobol"/>
    <s v="SE-BILLING-CARE"/>
    <s v="Greg Painter"/>
    <s v="Muawiah Qaimari"/>
    <s v="Rudradeep Mandal"/>
    <x v="1"/>
    <x v="1"/>
    <s v="Dec-22"/>
    <x v="0"/>
    <n v="2220"/>
    <m/>
    <m/>
    <m/>
    <m/>
    <m/>
    <m/>
    <m/>
    <m/>
    <m/>
    <n v="5"/>
    <n v="410"/>
    <n v="410"/>
    <n v="410"/>
    <n v="410"/>
    <s v=" "/>
    <s v=" "/>
    <m/>
    <m/>
    <m/>
    <m/>
    <m/>
    <m/>
    <m/>
    <m/>
    <m/>
    <m/>
    <m/>
    <m/>
    <m/>
    <m/>
    <m/>
    <m/>
    <m/>
    <m/>
  </r>
  <r>
    <x v="0"/>
    <x v="0"/>
    <m/>
    <s v="SecMod EOSL 7337 Finish U2L Migration CAPM"/>
    <s v="CASH MF"/>
    <m/>
    <x v="1"/>
    <s v="COBOL,DB2,IMS DB"/>
    <s v="SE-BILLING-CARE"/>
    <s v="Greg Painter"/>
    <s v="Muawiah Qaimari"/>
    <s v="Rudradeep Mandal"/>
    <x v="1"/>
    <x v="12"/>
    <s v="Oct-22"/>
    <x v="0"/>
    <n v="100"/>
    <m/>
    <m/>
    <m/>
    <m/>
    <m/>
    <m/>
    <m/>
    <m/>
    <m/>
    <n v="10"/>
    <n v="10"/>
    <n v="30"/>
    <n v="30"/>
    <n v="20"/>
    <m/>
    <m/>
    <m/>
    <m/>
    <m/>
    <m/>
    <m/>
    <m/>
    <m/>
    <m/>
    <m/>
    <m/>
    <m/>
    <m/>
    <m/>
    <m/>
    <m/>
    <m/>
    <m/>
    <m/>
  </r>
  <r>
    <x v="0"/>
    <x v="0"/>
    <m/>
    <s v="SecMod EOSL 7337 Finish U2L Migration CAPM"/>
    <s v="BOCRIS"/>
    <m/>
    <x v="1"/>
    <s v="Cobol, IMS-DC"/>
    <s v="SE-BILLING"/>
    <s v="Greg Painter"/>
    <s v="Muawiah Qaimari"/>
    <s v="Rudradeep Mandal"/>
    <x v="1"/>
    <x v="12"/>
    <s v="Oct-22"/>
    <x v="0"/>
    <n v="100"/>
    <m/>
    <m/>
    <m/>
    <m/>
    <m/>
    <m/>
    <m/>
    <m/>
    <m/>
    <n v="10"/>
    <n v="10"/>
    <n v="30"/>
    <n v="30"/>
    <n v="20"/>
    <m/>
    <m/>
    <m/>
    <m/>
    <m/>
    <m/>
    <m/>
    <m/>
    <m/>
    <m/>
    <m/>
    <m/>
    <m/>
    <m/>
    <m/>
    <m/>
    <m/>
    <m/>
    <m/>
    <m/>
  </r>
  <r>
    <x v="0"/>
    <x v="0"/>
    <m/>
    <s v="DCC RET 8716 CX0448 EMBUS ESB "/>
    <s v="BOCRIS"/>
    <m/>
    <x v="1"/>
    <s v="Cobol, IMS-DC"/>
    <s v="SE-BILLING"/>
    <s v="Greg Painter"/>
    <s v="Muawiah Qaimari"/>
    <s v="Rudradeep Mandal"/>
    <x v="1"/>
    <x v="9"/>
    <s v="Aug-22"/>
    <x v="0"/>
    <n v="80"/>
    <m/>
    <m/>
    <m/>
    <m/>
    <m/>
    <m/>
    <m/>
    <m/>
    <m/>
    <m/>
    <n v="80"/>
    <m/>
    <m/>
    <m/>
    <m/>
    <m/>
    <m/>
    <m/>
    <m/>
    <m/>
    <m/>
    <m/>
    <m/>
    <m/>
    <m/>
    <m/>
    <m/>
    <m/>
    <m/>
    <m/>
    <m/>
    <m/>
    <m/>
    <m/>
  </r>
  <r>
    <x v="0"/>
    <x v="0"/>
    <m/>
    <s v="506833 - 412204 OOM FL Overlay"/>
    <s v="BOCRIS"/>
    <m/>
    <x v="1"/>
    <s v="Cobol, IMS-DC"/>
    <s v="SE-BILLING"/>
    <s v="Greg Painter"/>
    <s v="Muawiah Qaimari"/>
    <s v="Rudradeep Mandal"/>
    <x v="1"/>
    <x v="2"/>
    <s v="Feb-23"/>
    <x v="0"/>
    <n v="3936"/>
    <m/>
    <m/>
    <m/>
    <m/>
    <m/>
    <m/>
    <m/>
    <m/>
    <m/>
    <m/>
    <m/>
    <m/>
    <n v="700"/>
    <n v="1100"/>
    <n v="540"/>
    <n v="500"/>
    <n v="150"/>
    <n v="80"/>
    <n v="90"/>
    <m/>
    <m/>
    <m/>
    <m/>
    <m/>
    <m/>
    <m/>
    <m/>
    <m/>
    <m/>
    <m/>
    <m/>
    <m/>
    <m/>
    <m/>
  </r>
  <r>
    <x v="0"/>
    <x v="0"/>
    <m/>
    <s v="506126 - Replace Securedata"/>
    <s v="BOCRIS"/>
    <m/>
    <x v="1"/>
    <s v="Cobol, IMS-DC"/>
    <s v="SE-BILLING"/>
    <s v="Greg Painter"/>
    <s v="Muawiah Qaimari"/>
    <s v="Rudradeep Mandal"/>
    <x v="1"/>
    <x v="2"/>
    <s v="Feb-23"/>
    <x v="0"/>
    <n v="400"/>
    <m/>
    <m/>
    <m/>
    <m/>
    <m/>
    <m/>
    <m/>
    <m/>
    <m/>
    <n v="150"/>
    <m/>
    <n v="100"/>
    <n v="150"/>
    <n v="150"/>
    <n v="160"/>
    <n v="20"/>
    <n v="90"/>
    <n v="50"/>
    <m/>
    <m/>
    <m/>
    <m/>
    <m/>
    <m/>
    <m/>
    <m/>
    <m/>
    <m/>
    <m/>
    <m/>
    <m/>
    <m/>
    <m/>
    <m/>
  </r>
  <r>
    <x v="1"/>
    <x v="3"/>
    <m/>
    <s v="Pending Voucher Deletion"/>
    <s v="BOCRIS"/>
    <m/>
    <x v="1"/>
    <s v="Cobol, IMS-DC"/>
    <s v="SE-BILLING"/>
    <s v="Greg Painter"/>
    <s v="Muawiah Qaimari"/>
    <s v="Rudradeep Mandal"/>
    <x v="1"/>
    <x v="2"/>
    <s v="Feb-23"/>
    <x v="0"/>
    <n v="180"/>
    <m/>
    <m/>
    <m/>
    <m/>
    <m/>
    <m/>
    <m/>
    <m/>
    <m/>
    <m/>
    <m/>
    <m/>
    <m/>
    <n v="10"/>
    <n v="80"/>
    <n v="50"/>
    <n v="20"/>
    <n v="10"/>
    <m/>
    <m/>
    <m/>
    <m/>
    <m/>
    <m/>
    <m/>
    <m/>
    <m/>
    <m/>
    <m/>
    <m/>
    <m/>
    <m/>
    <m/>
    <m/>
  </r>
  <r>
    <x v="1"/>
    <x v="3"/>
    <m/>
    <s v="TAXING site T OOB- Analysis"/>
    <s v="TAXING"/>
    <m/>
    <x v="1"/>
    <s v="Cobol, DB2"/>
    <s v="SE-BILLING-CARE"/>
    <s v="Greg Painter"/>
    <s v="Muawiah Qaimari"/>
    <s v="Rudradeep Mandal"/>
    <x v="1"/>
    <x v="15"/>
    <s v="May-23"/>
    <x v="0"/>
    <n v="100"/>
    <m/>
    <m/>
    <m/>
    <m/>
    <m/>
    <m/>
    <m/>
    <m/>
    <m/>
    <m/>
    <m/>
    <m/>
    <m/>
    <m/>
    <m/>
    <n v="20"/>
    <n v="10"/>
    <n v="20"/>
    <n v="30"/>
    <m/>
    <n v="40"/>
    <m/>
    <s v=" "/>
    <m/>
    <m/>
    <m/>
    <m/>
    <m/>
    <m/>
    <m/>
    <m/>
    <m/>
    <m/>
    <m/>
  </r>
  <r>
    <x v="1"/>
    <x v="3"/>
    <m/>
    <s v="TAXING site Q OOB- Analysis"/>
    <s v="TAXING"/>
    <m/>
    <x v="1"/>
    <s v="Cobol, DB2"/>
    <s v="SE-BILLING-CARE"/>
    <s v="Greg Painter"/>
    <s v="Muawiah Qaimari"/>
    <s v="Rudradeep Mandal"/>
    <x v="1"/>
    <x v="15"/>
    <s v="May-23"/>
    <x v="0"/>
    <n v="100"/>
    <m/>
    <m/>
    <m/>
    <m/>
    <m/>
    <m/>
    <m/>
    <m/>
    <m/>
    <m/>
    <m/>
    <m/>
    <m/>
    <m/>
    <m/>
    <n v="20"/>
    <n v="10"/>
    <n v="20"/>
    <n v="30"/>
    <m/>
    <n v="40"/>
    <m/>
    <s v=" "/>
    <m/>
    <m/>
    <m/>
    <m/>
    <m/>
    <m/>
    <m/>
    <m/>
    <m/>
    <m/>
    <m/>
  </r>
  <r>
    <x v="0"/>
    <x v="0"/>
    <m/>
    <s v="Vista Server move- CR235711"/>
    <s v="AAN-CRIS"/>
    <m/>
    <x v="1"/>
    <s v="Cobol"/>
    <s v="SE-BILLING-CARE"/>
    <s v="Greg Painter"/>
    <s v="Muawiah Qaimari"/>
    <s v="Rudradeep Mandal"/>
    <x v="1"/>
    <x v="5"/>
    <s v="Nov-22"/>
    <x v="0"/>
    <n v="150"/>
    <m/>
    <m/>
    <m/>
    <m/>
    <m/>
    <m/>
    <m/>
    <m/>
    <m/>
    <m/>
    <m/>
    <m/>
    <n v="100"/>
    <n v="50"/>
    <m/>
    <m/>
    <m/>
    <m/>
    <m/>
    <m/>
    <m/>
    <m/>
    <m/>
    <m/>
    <m/>
    <m/>
    <m/>
    <m/>
    <m/>
    <m/>
    <m/>
    <m/>
    <m/>
    <m/>
  </r>
  <r>
    <x v="0"/>
    <x v="0"/>
    <m/>
    <s v="Vista Server move- CR235711"/>
    <s v="BAD DEBT"/>
    <m/>
    <x v="1"/>
    <s v="Cobol"/>
    <s v="SE-BILLING-CARE"/>
    <s v="Greg Painter"/>
    <s v="Muawiah Qaimari"/>
    <s v="Rudradeep Mandal"/>
    <x v="1"/>
    <x v="6"/>
    <s v="Sep-22"/>
    <x v="1"/>
    <n v="150"/>
    <m/>
    <m/>
    <m/>
    <m/>
    <m/>
    <m/>
    <m/>
    <m/>
    <m/>
    <m/>
    <m/>
    <m/>
    <n v="100"/>
    <n v="50"/>
    <m/>
    <m/>
    <m/>
    <m/>
    <m/>
    <m/>
    <m/>
    <m/>
    <m/>
    <m/>
    <m/>
    <m/>
    <m/>
    <m/>
    <m/>
    <m/>
    <m/>
    <m/>
    <m/>
    <m/>
  </r>
  <r>
    <x v="0"/>
    <x v="0"/>
    <m/>
    <s v="Vista Server move- CR235711"/>
    <s v="IDB-CBLD"/>
    <m/>
    <x v="1"/>
    <s v="Cobol"/>
    <s v="SE-BILLING"/>
    <s v="Greg Painter"/>
    <s v="Muawiah Qaimari"/>
    <s v="Rudradeep Mandal"/>
    <x v="1"/>
    <x v="6"/>
    <s v="Sep-22"/>
    <x v="1"/>
    <n v="150"/>
    <m/>
    <m/>
    <m/>
    <m/>
    <m/>
    <m/>
    <m/>
    <m/>
    <m/>
    <m/>
    <m/>
    <m/>
    <n v="100"/>
    <n v="50"/>
    <m/>
    <m/>
    <m/>
    <m/>
    <m/>
    <m/>
    <m/>
    <m/>
    <m/>
    <m/>
    <m/>
    <m/>
    <m/>
    <m/>
    <m/>
    <m/>
    <m/>
    <m/>
    <m/>
    <m/>
  </r>
  <r>
    <x v="0"/>
    <x v="0"/>
    <m/>
    <s v="Vista Server move- CR235711"/>
    <s v="IXC PBA"/>
    <m/>
    <x v="1"/>
    <s v="Cobol"/>
    <s v="SE-BILLING-CARE"/>
    <s v="Greg Painter"/>
    <s v="Muawiah Qaimari"/>
    <s v="Rudradeep Mandal"/>
    <x v="1"/>
    <x v="6"/>
    <s v="Sep-22"/>
    <x v="1"/>
    <n v="150"/>
    <m/>
    <m/>
    <m/>
    <m/>
    <m/>
    <m/>
    <m/>
    <m/>
    <m/>
    <m/>
    <m/>
    <m/>
    <n v="100"/>
    <n v="50"/>
    <m/>
    <m/>
    <m/>
    <m/>
    <m/>
    <m/>
    <m/>
    <m/>
    <m/>
    <m/>
    <m/>
    <m/>
    <m/>
    <m/>
    <m/>
    <m/>
    <m/>
    <m/>
    <m/>
    <m/>
  </r>
  <r>
    <x v="0"/>
    <x v="0"/>
    <m/>
    <s v="Vista Server move- CR235711"/>
    <s v="FLEX"/>
    <m/>
    <x v="1"/>
    <s v="Cobol"/>
    <s v="SE-BILLING"/>
    <s v="Greg Painter"/>
    <s v="Muawiah Qaimari"/>
    <s v="Rudradeep Mandal"/>
    <x v="1"/>
    <x v="5"/>
    <s v="Nov-22"/>
    <x v="0"/>
    <n v="270"/>
    <m/>
    <m/>
    <m/>
    <m/>
    <m/>
    <m/>
    <m/>
    <m/>
    <m/>
    <m/>
    <m/>
    <n v="120"/>
    <n v="100"/>
    <n v="50"/>
    <m/>
    <m/>
    <m/>
    <m/>
    <m/>
    <m/>
    <m/>
    <m/>
    <m/>
    <m/>
    <m/>
    <m/>
    <m/>
    <m/>
    <m/>
    <m/>
    <m/>
    <m/>
    <m/>
    <m/>
  </r>
  <r>
    <x v="1"/>
    <x v="3"/>
    <m/>
    <s v="TAXING site R OOB- Analysis"/>
    <s v="TAXING"/>
    <m/>
    <x v="1"/>
    <s v="Cobol, DB2"/>
    <s v="SE-BILLING-CARE"/>
    <s v="Greg Painter"/>
    <s v="Muawiah Qaimari"/>
    <s v="Rudradeep Mandal"/>
    <x v="1"/>
    <x v="15"/>
    <s v="May-23"/>
    <x v="0"/>
    <n v="100"/>
    <m/>
    <m/>
    <m/>
    <m/>
    <m/>
    <m/>
    <m/>
    <m/>
    <m/>
    <m/>
    <m/>
    <m/>
    <m/>
    <m/>
    <m/>
    <n v="20"/>
    <n v="10"/>
    <n v="20"/>
    <n v="30"/>
    <m/>
    <n v="40"/>
    <m/>
    <s v=" "/>
    <m/>
    <m/>
    <m/>
    <m/>
    <m/>
    <m/>
    <m/>
    <m/>
    <m/>
    <m/>
    <m/>
  </r>
  <r>
    <x v="1"/>
    <x v="3"/>
    <m/>
    <s v="ICO STLMT - fix MN75CEL job"/>
    <s v="ICO-STLMT"/>
    <m/>
    <x v="1"/>
    <s v="Cobol"/>
    <s v="SE-BILLING-CARE"/>
    <s v="Greg Painter"/>
    <s v="Muawiah Qaimari"/>
    <s v="Rudradeep Mandal"/>
    <x v="1"/>
    <x v="2"/>
    <s v="Feb-23"/>
    <x v="0"/>
    <n v="100"/>
    <m/>
    <m/>
    <m/>
    <m/>
    <m/>
    <m/>
    <m/>
    <m/>
    <m/>
    <m/>
    <m/>
    <m/>
    <m/>
    <m/>
    <n v="40"/>
    <n v="80"/>
    <n v="20"/>
    <m/>
    <m/>
    <m/>
    <m/>
    <m/>
    <m/>
    <m/>
    <m/>
    <m/>
    <m/>
    <m/>
    <m/>
    <m/>
    <m/>
    <m/>
    <m/>
    <m/>
  </r>
  <r>
    <x v="1"/>
    <x v="3"/>
    <m/>
    <s v="ALPHA - run mechanically on MLK"/>
    <s v="ALPHA"/>
    <m/>
    <x v="1"/>
    <s v="Cobol, DB2"/>
    <s v="SE-BILLING-CARE"/>
    <s v="Greg Painter"/>
    <s v="Muawiah Qaimari"/>
    <s v="Rudradeep Mandal"/>
    <x v="1"/>
    <x v="11"/>
    <m/>
    <x v="0"/>
    <n v="150"/>
    <m/>
    <m/>
    <m/>
    <m/>
    <m/>
    <m/>
    <m/>
    <m/>
    <m/>
    <m/>
    <m/>
    <m/>
    <m/>
    <m/>
    <m/>
    <m/>
    <m/>
    <m/>
    <m/>
    <m/>
    <m/>
    <m/>
    <m/>
    <n v="80"/>
    <n v="70"/>
    <m/>
    <m/>
    <m/>
    <m/>
    <m/>
    <m/>
    <m/>
    <m/>
    <m/>
  </r>
  <r>
    <x v="0"/>
    <x v="0"/>
    <m/>
    <s v="328680a 271 performance Measurement"/>
    <s v="FLEX"/>
    <m/>
    <x v="1"/>
    <s v="Cobol"/>
    <s v="SE-BILLING"/>
    <s v="Greg Painter"/>
    <s v="Muawiah Qaimari"/>
    <s v="Rudradeep Mandal"/>
    <x v="1"/>
    <x v="12"/>
    <s v="Oct-22"/>
    <x v="0"/>
    <n v="629"/>
    <m/>
    <m/>
    <m/>
    <m/>
    <m/>
    <m/>
    <m/>
    <m/>
    <m/>
    <m/>
    <m/>
    <m/>
    <n v="200"/>
    <n v="300"/>
    <n v="80"/>
    <m/>
    <m/>
    <m/>
    <m/>
    <m/>
    <m/>
    <m/>
    <m/>
    <m/>
    <m/>
    <m/>
    <m/>
    <m/>
    <m/>
    <m/>
    <m/>
    <m/>
    <m/>
    <m/>
  </r>
  <r>
    <x v="0"/>
    <x v="0"/>
    <m/>
    <s v="BDS Migration"/>
    <s v="ACIS CBF"/>
    <m/>
    <x v="1"/>
    <s v="Cobol,IMS-DB"/>
    <s v="MW-Billing"/>
    <s v="Ruben Rodriguez "/>
    <s v="Muawiah Qaimari"/>
    <s v="Hrishikesh Kamathe "/>
    <x v="1"/>
    <x v="4"/>
    <s v="Jul-22"/>
    <x v="0"/>
    <n v="50"/>
    <m/>
    <m/>
    <m/>
    <m/>
    <m/>
    <m/>
    <m/>
    <m/>
    <m/>
    <m/>
    <m/>
    <m/>
    <m/>
    <m/>
    <m/>
    <m/>
    <s v=" "/>
    <s v=" "/>
    <s v=" "/>
    <m/>
    <m/>
    <m/>
    <m/>
    <m/>
    <m/>
    <m/>
    <m/>
    <m/>
    <m/>
    <m/>
    <m/>
    <m/>
    <m/>
    <m/>
  </r>
  <r>
    <x v="0"/>
    <x v="0"/>
    <m/>
    <s v="PID 411900 - EOSL Secure Data Upgrade to z Protect "/>
    <s v="ACIS-CI"/>
    <m/>
    <x v="1"/>
    <s v="Cobol,Assembler,IMS-DB,IMS-DC,DB2"/>
    <s v="BRAVO-MF-Rick"/>
    <s v="Ruben Rodriguez "/>
    <s v="Muawiah Qaimari"/>
    <s v="Hrishikesh Kamathe "/>
    <x v="1"/>
    <x v="2"/>
    <s v="Feb-23"/>
    <x v="0"/>
    <n v="240"/>
    <m/>
    <m/>
    <m/>
    <m/>
    <m/>
    <m/>
    <m/>
    <m/>
    <m/>
    <n v="40"/>
    <s v=" "/>
    <n v="10"/>
    <n v="10"/>
    <n v="70"/>
    <n v="60"/>
    <n v="30"/>
    <n v="30"/>
    <n v="30"/>
    <m/>
    <m/>
    <m/>
    <m/>
    <m/>
    <m/>
    <m/>
    <m/>
    <m/>
    <m/>
    <m/>
    <m/>
    <m/>
    <m/>
    <m/>
    <m/>
  </r>
  <r>
    <x v="0"/>
    <x v="0"/>
    <m/>
    <s v="PID 401674 Interfaces Modernization - BDS"/>
    <s v="AIRS"/>
    <m/>
    <x v="1"/>
    <s v="Cobol, Assembler"/>
    <s v="MW-MF-JULIE"/>
    <s v="Ruben Rodriguez "/>
    <s v="Muawiah Qaimari"/>
    <s v="Hrishikesh Kamathe "/>
    <x v="1"/>
    <x v="4"/>
    <s v="Jul-22"/>
    <x v="0"/>
    <n v="270"/>
    <m/>
    <m/>
    <m/>
    <m/>
    <m/>
    <m/>
    <m/>
    <m/>
    <m/>
    <m/>
    <m/>
    <m/>
    <m/>
    <m/>
    <m/>
    <m/>
    <m/>
    <m/>
    <m/>
    <m/>
    <m/>
    <m/>
    <m/>
    <m/>
    <m/>
    <m/>
    <m/>
    <m/>
    <m/>
    <m/>
    <m/>
    <m/>
    <m/>
    <m/>
  </r>
  <r>
    <x v="0"/>
    <x v="0"/>
    <m/>
    <s v="Interfaces Modernization - TLG or BB  ( TEST ONLY)"/>
    <s v="AIRS"/>
    <m/>
    <x v="1"/>
    <s v="Cobol, Assembler"/>
    <s v="MW-MF-JULIE"/>
    <s v="Ruben Rodriguez "/>
    <s v="Muawiah Qaimari"/>
    <s v="Hrishikesh Kamathe "/>
    <x v="1"/>
    <x v="4"/>
    <s v="Jul-22"/>
    <x v="0"/>
    <n v="122"/>
    <m/>
    <m/>
    <m/>
    <m/>
    <m/>
    <m/>
    <m/>
    <m/>
    <m/>
    <n v="22"/>
    <m/>
    <m/>
    <m/>
    <m/>
    <m/>
    <m/>
    <m/>
    <m/>
    <m/>
    <m/>
    <m/>
    <m/>
    <m/>
    <m/>
    <m/>
    <m/>
    <m/>
    <m/>
    <m/>
    <m/>
    <m/>
    <m/>
    <m/>
    <m/>
  </r>
  <r>
    <x v="0"/>
    <x v="0"/>
    <m/>
    <s v="PMATT 359881 IBM MO MF Convert IMS Databases from DBT Compress to IBM HDCE"/>
    <s v="ACIS-CI"/>
    <m/>
    <x v="1"/>
    <s v="Cobol,Assembler,IMS-DB,IMS-DC,DB2"/>
    <s v="BRAVO-MF-Rick"/>
    <s v="Ruben Rodriguez "/>
    <s v="Muawiah Qaimari"/>
    <s v="Hrishikesh Kamathe "/>
    <x v="1"/>
    <x v="8"/>
    <s v="TBD"/>
    <x v="0"/>
    <n v="650"/>
    <m/>
    <m/>
    <m/>
    <m/>
    <m/>
    <m/>
    <m/>
    <m/>
    <m/>
    <m/>
    <m/>
    <m/>
    <m/>
    <m/>
    <m/>
    <m/>
    <m/>
    <m/>
    <m/>
    <m/>
    <m/>
    <m/>
    <m/>
    <m/>
    <m/>
    <m/>
    <m/>
    <m/>
    <m/>
    <m/>
    <m/>
    <m/>
    <m/>
    <m/>
  </r>
  <r>
    <x v="0"/>
    <x v="0"/>
    <m/>
    <s v="ABMS / DITREX PID 411102"/>
    <s v="ABMS"/>
    <m/>
    <x v="1"/>
    <s v="Cobol, Focus DB"/>
    <s v="MW-Billing"/>
    <s v="Ruben Rodriguez "/>
    <s v="Muawiah Qaimari"/>
    <s v="Hrishikesh Kamathe "/>
    <x v="1"/>
    <x v="9"/>
    <s v="Aug-22"/>
    <x v="0"/>
    <n v="4500"/>
    <m/>
    <m/>
    <m/>
    <m/>
    <m/>
    <m/>
    <m/>
    <m/>
    <m/>
    <n v="1500"/>
    <n v="1500"/>
    <n v="500"/>
    <m/>
    <m/>
    <m/>
    <m/>
    <m/>
    <m/>
    <m/>
    <m/>
    <m/>
    <m/>
    <m/>
    <m/>
    <m/>
    <m/>
    <m/>
    <m/>
    <m/>
    <m/>
    <m/>
    <m/>
    <m/>
    <m/>
  </r>
  <r>
    <x v="0"/>
    <x v="0"/>
    <m/>
    <s v="PID 411900 - EOSL Secure Data Upgrade to z Protect "/>
    <s v="ACIS-BI"/>
    <m/>
    <x v="1"/>
    <s v="Cobol,Assembler,IMS-DB,IMS-DC,DB2,PL1"/>
    <s v="BRAVO-MF-Rick"/>
    <s v="Ruben Rodriguez "/>
    <s v="Muawiah Qaimari"/>
    <s v="Hrishikesh Kamathe "/>
    <x v="1"/>
    <x v="2"/>
    <s v="Feb-23"/>
    <x v="0"/>
    <n v="140"/>
    <m/>
    <m/>
    <m/>
    <m/>
    <m/>
    <m/>
    <m/>
    <m/>
    <m/>
    <n v="20"/>
    <s v=" "/>
    <n v="5"/>
    <n v="5"/>
    <n v="35"/>
    <n v="40"/>
    <n v="25"/>
    <n v="15"/>
    <n v="15"/>
    <m/>
    <m/>
    <m/>
    <m/>
    <m/>
    <m/>
    <m/>
    <m/>
    <m/>
    <m/>
    <m/>
    <m/>
    <m/>
    <m/>
    <m/>
    <m/>
  </r>
  <r>
    <x v="0"/>
    <x v="0"/>
    <m/>
    <s v="PID 411900 - EOSL Secure Data Upgrade to z Protect "/>
    <s v="MODX"/>
    <m/>
    <x v="1"/>
    <s v="Cobol, IMS-DB"/>
    <s v="BRAVO-MF-Rick"/>
    <s v="Ruben Rodriguez "/>
    <s v="Muawiah Qaimari"/>
    <s v="Hrishikesh Kamathe "/>
    <x v="1"/>
    <x v="2"/>
    <s v="Feb-23"/>
    <x v="0"/>
    <n v="180"/>
    <m/>
    <m/>
    <m/>
    <m/>
    <m/>
    <m/>
    <m/>
    <m/>
    <m/>
    <n v="30"/>
    <s v=" "/>
    <n v="5"/>
    <n v="10"/>
    <n v="50"/>
    <n v="60"/>
    <n v="30"/>
    <n v="10"/>
    <n v="15"/>
    <m/>
    <m/>
    <m/>
    <m/>
    <m/>
    <m/>
    <m/>
    <m/>
    <m/>
    <m/>
    <m/>
    <m/>
    <m/>
    <m/>
    <m/>
    <m/>
  </r>
  <r>
    <x v="0"/>
    <x v="0"/>
    <m/>
    <s v="PMT 504475, PID 410147, SecMod SDP SPI Data Non-Compliance SOCS"/>
    <s v="ACIS-CI"/>
    <m/>
    <x v="1"/>
    <s v="Cobol,Assembler,IMS-DB,IMS-DC,DB2"/>
    <s v="BRAVO-MF-Rick"/>
    <s v="Ruben Rodriguez "/>
    <s v="Muawiah Qaimari"/>
    <s v="Hrishikesh Kamathe "/>
    <x v="1"/>
    <x v="2"/>
    <s v="Feb-23"/>
    <x v="1"/>
    <n v="516"/>
    <m/>
    <m/>
    <m/>
    <m/>
    <m/>
    <m/>
    <m/>
    <m/>
    <m/>
    <n v="80"/>
    <n v="10"/>
    <n v="20"/>
    <n v="40"/>
    <n v="50"/>
    <n v="50"/>
    <n v="50"/>
    <n v="30"/>
    <n v="20"/>
    <m/>
    <m/>
    <m/>
    <m/>
    <m/>
    <m/>
    <m/>
    <m/>
    <m/>
    <m/>
    <m/>
    <m/>
    <m/>
    <m/>
    <m/>
    <m/>
  </r>
  <r>
    <x v="0"/>
    <x v="0"/>
    <m/>
    <s v="PID 411900 - EOSL Secure Data Upgrade to z Protect "/>
    <s v="AIRS"/>
    <m/>
    <x v="1"/>
    <s v="Cobol, Assembler"/>
    <s v="MW-MF-JULIE"/>
    <s v="Ruben Rodriguez "/>
    <s v="Muawiah Qaimari"/>
    <s v="Hrishikesh Kamathe "/>
    <x v="1"/>
    <x v="2"/>
    <s v="Feb-23"/>
    <x v="0"/>
    <n v="1200"/>
    <m/>
    <m/>
    <m/>
    <m/>
    <m/>
    <m/>
    <m/>
    <m/>
    <m/>
    <n v="200"/>
    <n v="40"/>
    <n v="60"/>
    <n v="240"/>
    <n v="260"/>
    <n v="400"/>
    <n v="160"/>
    <n v="120"/>
    <n v="40"/>
    <m/>
    <m/>
    <m/>
    <m/>
    <m/>
    <m/>
    <m/>
    <m/>
    <m/>
    <m/>
    <m/>
    <m/>
    <m/>
    <m/>
    <m/>
    <m/>
  </r>
  <r>
    <x v="0"/>
    <x v="0"/>
    <m/>
    <s v="PID 411900 - EOSL Secure Data Upgrade to z Protect "/>
    <s v="ACIS-ADST"/>
    <m/>
    <x v="1"/>
    <s v="Cobol, IMS-DB"/>
    <s v="MW-Billing"/>
    <s v="Ruben Rodriguez "/>
    <s v="Muawiah Qaimari"/>
    <s v="Hrishikesh Kamathe "/>
    <x v="1"/>
    <x v="2"/>
    <s v="Feb-23"/>
    <x v="0"/>
    <n v="1000"/>
    <m/>
    <m/>
    <m/>
    <m/>
    <m/>
    <m/>
    <m/>
    <m/>
    <m/>
    <n v="200"/>
    <n v="40"/>
    <n v="60"/>
    <n v="210"/>
    <n v="220"/>
    <n v="160"/>
    <n v="160"/>
    <n v="60"/>
    <n v="40"/>
    <m/>
    <m/>
    <m/>
    <m/>
    <m/>
    <m/>
    <m/>
    <m/>
    <m/>
    <m/>
    <m/>
    <m/>
    <m/>
    <m/>
    <m/>
    <m/>
  </r>
  <r>
    <x v="0"/>
    <x v="0"/>
    <m/>
    <s v="IL NPA 309 overlay with NPA 861 NPA Relief"/>
    <s v="ACIS-TREATMENT&amp;CASH UPDAT"/>
    <m/>
    <x v="1"/>
    <s v="Cobol, IMS-DB"/>
    <s v="MW-Billing"/>
    <s v="Ruben Rodriguez "/>
    <s v="Muawiah Qaimari"/>
    <s v="Hrishikesh Kamathe "/>
    <x v="1"/>
    <x v="5"/>
    <s v="Nov-22"/>
    <x v="0"/>
    <n v="246"/>
    <m/>
    <m/>
    <m/>
    <m/>
    <m/>
    <m/>
    <m/>
    <m/>
    <m/>
    <n v="40"/>
    <n v="40"/>
    <n v="40"/>
    <n v="36"/>
    <n v="20"/>
    <n v="20"/>
    <m/>
    <m/>
    <m/>
    <m/>
    <m/>
    <m/>
    <m/>
    <m/>
    <m/>
    <m/>
    <m/>
    <m/>
    <m/>
    <m/>
    <m/>
    <m/>
    <m/>
    <m/>
    <m/>
  </r>
  <r>
    <x v="0"/>
    <x v="0"/>
    <m/>
    <s v="IL NPA 309 overlay with NPA 861 NPA Relief"/>
    <s v="ACIS-Usage Arrangement"/>
    <m/>
    <x v="1"/>
    <s v="Cobol, IMS-DB"/>
    <s v="MW-Billing"/>
    <s v="Ruben Rodriguez "/>
    <s v="Muawiah Qaimari"/>
    <s v="Hrishikesh Kamathe "/>
    <x v="1"/>
    <x v="5"/>
    <s v="Nov-22"/>
    <x v="0"/>
    <n v="227"/>
    <m/>
    <m/>
    <m/>
    <m/>
    <m/>
    <m/>
    <m/>
    <m/>
    <m/>
    <n v="36"/>
    <n v="36"/>
    <n v="36"/>
    <n v="37"/>
    <n v="20"/>
    <n v="20"/>
    <m/>
    <m/>
    <m/>
    <m/>
    <m/>
    <m/>
    <m/>
    <m/>
    <m/>
    <m/>
    <m/>
    <m/>
    <m/>
    <m/>
    <m/>
    <m/>
    <m/>
    <m/>
    <m/>
  </r>
  <r>
    <x v="0"/>
    <x v="0"/>
    <m/>
    <s v="IL NPA 309 overlay with NPA 861 NPA Relief"/>
    <s v="ACIS CBF"/>
    <m/>
    <x v="1"/>
    <s v="Cobol,IMS-DB"/>
    <s v="MW-Billing"/>
    <s v="Ruben Rodriguez "/>
    <s v="Muawiah Qaimari"/>
    <s v="Hrishikesh Kamathe "/>
    <x v="1"/>
    <x v="5"/>
    <s v="Nov-22"/>
    <x v="0"/>
    <n v="244"/>
    <m/>
    <m/>
    <m/>
    <m/>
    <m/>
    <m/>
    <m/>
    <m/>
    <m/>
    <n v="40"/>
    <n v="40"/>
    <n v="40"/>
    <n v="34"/>
    <n v="20"/>
    <n v="20"/>
    <m/>
    <m/>
    <m/>
    <m/>
    <m/>
    <m/>
    <m/>
    <m/>
    <m/>
    <m/>
    <m/>
    <m/>
    <m/>
    <m/>
    <m/>
    <m/>
    <m/>
    <m/>
    <m/>
  </r>
  <r>
    <x v="0"/>
    <x v="0"/>
    <m/>
    <s v="PMT 500753 PID 401127a SecMod EOSL 7337 Finish U2L Migration CAPM"/>
    <s v="AIRS"/>
    <m/>
    <x v="1"/>
    <s v="Cobol, Assembler"/>
    <s v="MW-MF-JULIE"/>
    <s v="Ruben Rodriguez "/>
    <s v="Muawiah Qaimari"/>
    <s v="Hrishikesh Kamathe "/>
    <x v="1"/>
    <x v="6"/>
    <s v="Sep-22"/>
    <x v="0"/>
    <n v="80"/>
    <m/>
    <m/>
    <m/>
    <m/>
    <m/>
    <m/>
    <m/>
    <m/>
    <m/>
    <m/>
    <m/>
    <m/>
    <m/>
    <m/>
    <m/>
    <m/>
    <m/>
    <m/>
    <m/>
    <m/>
    <m/>
    <m/>
    <m/>
    <m/>
    <m/>
    <m/>
    <m/>
    <m/>
    <m/>
    <m/>
    <m/>
    <m/>
    <m/>
    <m/>
  </r>
  <r>
    <x v="0"/>
    <x v="0"/>
    <m/>
    <s v="PMT 500753 PID 401127a SecMod EOSL 7337 Finish U2L Migration CAPM"/>
    <s v="OPNS"/>
    <m/>
    <x v="1"/>
    <s v="Cobol"/>
    <s v="MW-MF-JULIE"/>
    <s v="Ruben Rodriguez "/>
    <s v="Muawiah Qaimari"/>
    <s v="Hrishikesh Kamathe "/>
    <x v="1"/>
    <x v="6"/>
    <s v="Sep-22"/>
    <x v="0"/>
    <n v="80"/>
    <m/>
    <m/>
    <m/>
    <m/>
    <m/>
    <m/>
    <m/>
    <m/>
    <m/>
    <m/>
    <m/>
    <m/>
    <m/>
    <m/>
    <m/>
    <m/>
    <m/>
    <m/>
    <m/>
    <m/>
    <m/>
    <m/>
    <m/>
    <m/>
    <m/>
    <m/>
    <m/>
    <m/>
    <m/>
    <m/>
    <m/>
    <m/>
    <m/>
    <m/>
  </r>
  <r>
    <x v="0"/>
    <x v="0"/>
    <m/>
    <s v="BDS Mainframe Modernization"/>
    <s v="ACIS-CI"/>
    <m/>
    <x v="1"/>
    <s v="Cobol,Assembler,IMS-DB,IMS-DC,DB2"/>
    <s v="BRAVO-MF-Rick"/>
    <s v="Ruben Rodriguez "/>
    <s v="Muawiah Qaimari"/>
    <s v="Hrishikesh Kamathe "/>
    <x v="1"/>
    <x v="4"/>
    <s v="Jul-22"/>
    <x v="0"/>
    <n v="20"/>
    <m/>
    <m/>
    <m/>
    <m/>
    <m/>
    <m/>
    <m/>
    <m/>
    <m/>
    <m/>
    <m/>
    <m/>
    <m/>
    <m/>
    <m/>
    <m/>
    <m/>
    <m/>
    <m/>
    <m/>
    <m/>
    <m/>
    <m/>
    <m/>
    <m/>
    <m/>
    <m/>
    <m/>
    <m/>
    <m/>
    <m/>
    <m/>
    <m/>
    <m/>
  </r>
  <r>
    <x v="0"/>
    <x v="0"/>
    <n v="5"/>
    <s v="506836/412205 - OH NPA 513 overlay new NPA 283"/>
    <s v="GRP-MW-Billing"/>
    <m/>
    <x v="1"/>
    <s v="Cobol, IMS-DB"/>
    <s v="MW-Billing"/>
    <s v="Ruben Rodriguez "/>
    <s v="Muawiah Qaimari"/>
    <s v="Hrishikesh Kamathe "/>
    <x v="1"/>
    <x v="2"/>
    <s v="Feb-23"/>
    <x v="0"/>
    <n v="410"/>
    <m/>
    <m/>
    <m/>
    <m/>
    <m/>
    <m/>
    <m/>
    <m/>
    <m/>
    <m/>
    <s v=" "/>
    <m/>
    <m/>
    <n v="20"/>
    <n v="80"/>
    <n v="160"/>
    <n v="140"/>
    <n v="40"/>
    <m/>
    <m/>
    <m/>
    <m/>
    <m/>
    <m/>
    <m/>
    <m/>
    <m/>
    <m/>
    <m/>
    <m/>
    <m/>
    <m/>
    <m/>
    <m/>
  </r>
  <r>
    <x v="0"/>
    <x v="0"/>
    <m/>
    <s v="410826 to update customer DB"/>
    <s v="ACIS CBF"/>
    <m/>
    <x v="1"/>
    <s v="Cobol,IMS-DB"/>
    <s v="MW-Billing"/>
    <s v="Ruben Rodriguez "/>
    <s v="Muawiah Qaimari"/>
    <s v="Hrishikesh Kamathe "/>
    <x v="1"/>
    <x v="19"/>
    <s v="Jun-23"/>
    <x v="1"/>
    <n v="416"/>
    <m/>
    <m/>
    <m/>
    <m/>
    <m/>
    <m/>
    <m/>
    <m/>
    <m/>
    <m/>
    <m/>
    <m/>
    <m/>
    <m/>
    <n v="80"/>
    <m/>
    <m/>
    <m/>
    <m/>
    <m/>
    <m/>
    <m/>
    <m/>
    <m/>
    <m/>
    <m/>
    <m/>
    <m/>
    <m/>
    <m/>
    <m/>
    <m/>
    <m/>
    <m/>
  </r>
  <r>
    <x v="0"/>
    <x v="0"/>
    <m/>
    <s v="OOM630 Encryption project (SPI)"/>
    <s v="ACIS-ADST"/>
    <m/>
    <x v="1"/>
    <s v="Cobol, IMS-DB"/>
    <s v="MW-Billing"/>
    <s v="Ruben Rodriguez "/>
    <s v="Muawiah Qaimari"/>
    <s v="Hrishikesh Kamathe "/>
    <x v="1"/>
    <x v="19"/>
    <s v="Jun-23"/>
    <x v="1"/>
    <n v="300"/>
    <m/>
    <m/>
    <m/>
    <m/>
    <m/>
    <m/>
    <m/>
    <m/>
    <m/>
    <n v="45"/>
    <n v="45"/>
    <n v="45"/>
    <n v="45"/>
    <m/>
    <m/>
    <m/>
    <m/>
    <m/>
    <m/>
    <m/>
    <m/>
    <m/>
    <m/>
    <m/>
    <m/>
    <m/>
    <m/>
    <m/>
    <m/>
    <m/>
    <m/>
    <m/>
    <m/>
    <m/>
  </r>
  <r>
    <x v="0"/>
    <x v="0"/>
    <m/>
    <s v="PID-405212  PMT 503393  DCC MOV 8711 ESP-CARE II"/>
    <s v="OPNS"/>
    <m/>
    <x v="1"/>
    <s v="Cobol"/>
    <s v="MW-MF-JULIE"/>
    <s v="Ruben Rodriguez "/>
    <s v="Muawiah Qaimari"/>
    <s v="Hrishikesh Kamathe "/>
    <x v="1"/>
    <x v="4"/>
    <s v="Jul-22"/>
    <x v="0"/>
    <n v="139"/>
    <m/>
    <m/>
    <m/>
    <m/>
    <m/>
    <m/>
    <m/>
    <m/>
    <m/>
    <n v="39"/>
    <m/>
    <m/>
    <m/>
    <m/>
    <m/>
    <m/>
    <m/>
    <m/>
    <m/>
    <m/>
    <m/>
    <m/>
    <m/>
    <m/>
    <m/>
    <m/>
    <m/>
    <m/>
    <m/>
    <m/>
    <m/>
    <m/>
    <m/>
    <m/>
  </r>
  <r>
    <x v="0"/>
    <x v="0"/>
    <m/>
    <s v="PID 410247 Peacock Migration"/>
    <s v="OPNS"/>
    <m/>
    <x v="1"/>
    <s v="Cobol"/>
    <s v="MW-MF-JULIE"/>
    <s v="Ruben Rodriguez "/>
    <s v="Muawiah Qaimari"/>
    <s v="Hrishikesh Kamathe "/>
    <x v="1"/>
    <x v="5"/>
    <s v="Nov-22"/>
    <x v="0"/>
    <n v="305"/>
    <m/>
    <m/>
    <m/>
    <m/>
    <m/>
    <m/>
    <m/>
    <m/>
    <m/>
    <n v="80"/>
    <n v="80"/>
    <n v="60"/>
    <n v="60"/>
    <n v="25"/>
    <n v="20"/>
    <m/>
    <m/>
    <m/>
    <m/>
    <m/>
    <m/>
    <m/>
    <m/>
    <m/>
    <m/>
    <m/>
    <m/>
    <m/>
    <m/>
    <m/>
    <m/>
    <m/>
    <m/>
    <m/>
  </r>
  <r>
    <x v="0"/>
    <x v="0"/>
    <m/>
    <s v="DCC RET 8716 CX0380 Tapestry"/>
    <s v="CASH MF"/>
    <m/>
    <x v="1"/>
    <s v="COBOL,DB2,IMS DB"/>
    <s v="SE-BILLING-CARE"/>
    <s v="Greg Painter"/>
    <s v="Muawiah Qaimari"/>
    <s v="Rudradeep Mandal"/>
    <x v="1"/>
    <x v="9"/>
    <s v="Aug-22"/>
    <x v="0"/>
    <n v="155"/>
    <m/>
    <m/>
    <m/>
    <m/>
    <m/>
    <m/>
    <m/>
    <m/>
    <m/>
    <n v="20"/>
    <n v="20"/>
    <m/>
    <m/>
    <m/>
    <m/>
    <m/>
    <m/>
    <m/>
    <m/>
    <m/>
    <m/>
    <m/>
    <m/>
    <m/>
    <m/>
    <m/>
    <m/>
    <m/>
    <m/>
    <m/>
    <m/>
    <m/>
    <m/>
    <m/>
  </r>
  <r>
    <x v="1"/>
    <x v="3"/>
    <m/>
    <s v="BOCRIS - DJM utility job to rename GDG files"/>
    <s v="BOCRIS"/>
    <m/>
    <x v="1"/>
    <s v="Cobol, IMS-DC"/>
    <s v="SE-BILLING"/>
    <s v="Greg Painter"/>
    <s v="Muawiah Qaimari"/>
    <s v="Rudradeep Mandal"/>
    <x v="1"/>
    <x v="21"/>
    <m/>
    <x v="0"/>
    <n v="100"/>
    <m/>
    <m/>
    <m/>
    <m/>
    <m/>
    <m/>
    <m/>
    <m/>
    <m/>
    <m/>
    <m/>
    <m/>
    <m/>
    <m/>
    <m/>
    <m/>
    <m/>
    <m/>
    <m/>
    <m/>
    <m/>
    <m/>
    <m/>
    <m/>
    <m/>
    <n v="20"/>
    <n v="50"/>
    <n v="30"/>
    <m/>
    <m/>
    <m/>
    <m/>
    <m/>
    <m/>
  </r>
  <r>
    <x v="1"/>
    <x v="3"/>
    <m/>
    <s v="CASH - notification of transfer adj ndm failures "/>
    <s v="CASH"/>
    <m/>
    <x v="0"/>
    <s v=".NET"/>
    <s v="Freedom DotNet-MQ"/>
    <s v="Greg Painter"/>
    <s v="Muawiah Qaimari"/>
    <s v="Rudradeep Mandal"/>
    <x v="1"/>
    <x v="13"/>
    <m/>
    <x v="0"/>
    <n v="80"/>
    <m/>
    <m/>
    <m/>
    <m/>
    <m/>
    <m/>
    <m/>
    <m/>
    <m/>
    <m/>
    <m/>
    <m/>
    <m/>
    <m/>
    <m/>
    <m/>
    <m/>
    <m/>
    <m/>
    <m/>
    <m/>
    <m/>
    <m/>
    <n v="80"/>
    <m/>
    <m/>
    <m/>
    <m/>
    <m/>
    <m/>
    <m/>
    <m/>
    <m/>
    <m/>
  </r>
  <r>
    <x v="1"/>
    <x v="3"/>
    <n v="8"/>
    <s v="LECREF code changes Ph2"/>
    <s v="FDB"/>
    <m/>
    <x v="1"/>
    <s v="Cobol, DB2"/>
    <s v="SE-BILLING-USAGE"/>
    <s v="Greg Painter"/>
    <s v="Muawiah Qaimari"/>
    <s v="Rudradeep Mandal"/>
    <x v="1"/>
    <x v="13"/>
    <m/>
    <x v="0"/>
    <n v="300"/>
    <m/>
    <m/>
    <m/>
    <m/>
    <m/>
    <m/>
    <m/>
    <m/>
    <m/>
    <m/>
    <m/>
    <m/>
    <m/>
    <m/>
    <m/>
    <m/>
    <m/>
    <m/>
    <m/>
    <m/>
    <m/>
    <n v="100"/>
    <n v="200"/>
    <m/>
    <m/>
    <m/>
    <m/>
    <m/>
    <m/>
    <m/>
    <m/>
    <m/>
    <m/>
    <m/>
  </r>
  <r>
    <x v="0"/>
    <x v="0"/>
    <n v="1"/>
    <s v="PMT 503335 / PID 310222c - SVN to Codecloud(Git) migration"/>
    <s v="RTM"/>
    <m/>
    <x v="1"/>
    <s v="Cobol, DB2"/>
    <s v="WB-BPP1"/>
    <s v="Ruben Rodriguez "/>
    <s v="Muawiah Qaimari"/>
    <s v="Rakesh Koli"/>
    <x v="0"/>
    <x v="13"/>
    <m/>
    <x v="0"/>
    <n v="50"/>
    <m/>
    <m/>
    <m/>
    <m/>
    <m/>
    <m/>
    <m/>
    <m/>
    <m/>
    <m/>
    <m/>
    <m/>
    <m/>
    <m/>
    <m/>
    <m/>
    <m/>
    <m/>
    <m/>
    <m/>
    <m/>
    <m/>
    <m/>
    <n v="50"/>
    <m/>
    <m/>
    <m/>
    <m/>
    <m/>
    <m/>
    <m/>
    <m/>
    <m/>
    <m/>
  </r>
  <r>
    <x v="0"/>
    <x v="0"/>
    <m/>
    <s v="ALPHA replace navigator with Webservices"/>
    <s v="Alpha"/>
    <m/>
    <x v="1"/>
    <s v="Cobol, DB2"/>
    <s v="SE-BILLING-CARE"/>
    <s v="Greg Painter"/>
    <s v="Muawiah Qaimari"/>
    <s v="Rudradeep Mandal"/>
    <x v="1"/>
    <x v="12"/>
    <s v="Oct-22"/>
    <x v="0"/>
    <n v="0"/>
    <m/>
    <m/>
    <m/>
    <m/>
    <m/>
    <m/>
    <n v="1000"/>
    <n v="1000"/>
    <m/>
    <n v="1000"/>
    <n v="1000"/>
    <n v="1000"/>
    <n v="1000"/>
    <n v="1000"/>
    <m/>
    <m/>
    <m/>
    <m/>
    <m/>
    <m/>
    <m/>
    <m/>
    <m/>
    <m/>
    <m/>
    <m/>
    <m/>
    <m/>
    <m/>
    <m/>
    <m/>
    <m/>
    <m/>
    <m/>
  </r>
  <r>
    <x v="0"/>
    <x v="0"/>
    <m/>
    <s v="CR235944/RSRCS, Billing SaaS Globys - Phase 2"/>
    <s v="TAXING"/>
    <m/>
    <x v="1"/>
    <s v="Cobol, DB2"/>
    <s v="SE-BILLING-CARE"/>
    <s v="Greg Painter"/>
    <s v="Muawiah Qaimari"/>
    <s v="Rudradeep Mandal"/>
    <x v="1"/>
    <x v="5"/>
    <s v="Nov-22"/>
    <x v="0"/>
    <n v="275"/>
    <m/>
    <m/>
    <m/>
    <m/>
    <m/>
    <m/>
    <m/>
    <m/>
    <m/>
    <m/>
    <m/>
    <m/>
    <n v="100"/>
    <n v="100"/>
    <n v="75"/>
    <m/>
    <m/>
    <m/>
    <m/>
    <m/>
    <m/>
    <m/>
    <m/>
    <m/>
    <m/>
    <m/>
    <m/>
    <m/>
    <m/>
    <m/>
    <m/>
    <m/>
    <m/>
    <m/>
  </r>
  <r>
    <x v="0"/>
    <x v="0"/>
    <m/>
    <s v="OOM654: Large Business Collections Platform Modernization"/>
    <s v="BOCRIS"/>
    <m/>
    <x v="1"/>
    <s v="Cobol, IMS-DC"/>
    <s v="SE-BILLING"/>
    <s v="Greg Painter"/>
    <s v="Muawiah Qaimari"/>
    <s v="Rudradeep Mandal"/>
    <x v="1"/>
    <x v="8"/>
    <s v="TBD"/>
    <x v="1"/>
    <n v="100"/>
    <m/>
    <m/>
    <m/>
    <m/>
    <m/>
    <m/>
    <m/>
    <m/>
    <m/>
    <m/>
    <m/>
    <m/>
    <m/>
    <m/>
    <m/>
    <m/>
    <m/>
    <m/>
    <m/>
    <m/>
    <m/>
    <m/>
    <m/>
    <m/>
    <m/>
    <m/>
    <m/>
    <m/>
    <m/>
    <m/>
    <m/>
    <m/>
    <m/>
    <m/>
  </r>
  <r>
    <x v="0"/>
    <x v="0"/>
    <m/>
    <s v="OOM654: Large Business Collections Platform Modernization"/>
    <s v="PULL BILL"/>
    <m/>
    <x v="1"/>
    <s v="Cobol, IMS DB"/>
    <s v="SE-BILLING"/>
    <s v="Greg Painter"/>
    <s v="Muawiah Qaimari"/>
    <s v="Rudradeep Mandal"/>
    <x v="1"/>
    <x v="8"/>
    <s v="TBD"/>
    <x v="1"/>
    <n v="180"/>
    <m/>
    <m/>
    <m/>
    <m/>
    <m/>
    <m/>
    <m/>
    <m/>
    <m/>
    <m/>
    <m/>
    <m/>
    <m/>
    <m/>
    <m/>
    <m/>
    <m/>
    <m/>
    <m/>
    <m/>
    <m/>
    <m/>
    <m/>
    <m/>
    <m/>
    <m/>
    <m/>
    <m/>
    <m/>
    <m/>
    <m/>
    <m/>
    <m/>
    <m/>
  </r>
  <r>
    <x v="0"/>
    <x v="0"/>
    <m/>
    <s v="PID 411380 EWIP (AIRS SSN Edit changes)"/>
    <s v="AIRS"/>
    <m/>
    <x v="1"/>
    <s v="Cobol, Assembler"/>
    <s v="MW-MF-JULIE"/>
    <s v="Ruben Rodriguez "/>
    <s v="Muawiah Qaimari"/>
    <s v="Hrishikesh Kamathe "/>
    <x v="1"/>
    <x v="5"/>
    <s v="Nov-22"/>
    <x v="0"/>
    <n v="400"/>
    <m/>
    <m/>
    <m/>
    <m/>
    <m/>
    <m/>
    <m/>
    <m/>
    <m/>
    <m/>
    <n v="20"/>
    <n v="20"/>
    <n v="160"/>
    <n v="140"/>
    <n v="20"/>
    <m/>
    <m/>
    <m/>
    <m/>
    <m/>
    <m/>
    <m/>
    <m/>
    <m/>
    <m/>
    <m/>
    <m/>
    <m/>
    <m/>
    <m/>
    <m/>
    <m/>
    <m/>
    <m/>
  </r>
  <r>
    <x v="0"/>
    <x v="0"/>
    <m/>
    <s v="DCC MOV 8711 ASON ROS TCS"/>
    <s v="AIRS"/>
    <m/>
    <x v="1"/>
    <s v="Cobol, Assembler"/>
    <s v="MW-MF-JULIE"/>
    <s v="Ruben Rodriguez "/>
    <s v="Muawiah Qaimari"/>
    <s v="Hrishikesh Kamathe "/>
    <x v="1"/>
    <x v="11"/>
    <s v="Sep-23"/>
    <x v="1"/>
    <n v="40"/>
    <m/>
    <m/>
    <m/>
    <m/>
    <m/>
    <m/>
    <m/>
    <m/>
    <m/>
    <m/>
    <m/>
    <m/>
    <m/>
    <m/>
    <m/>
    <m/>
    <m/>
    <m/>
    <m/>
    <m/>
    <m/>
    <m/>
    <m/>
    <m/>
    <m/>
    <m/>
    <m/>
    <m/>
    <m/>
    <m/>
    <m/>
    <m/>
    <m/>
    <m/>
  </r>
  <r>
    <x v="0"/>
    <x v="0"/>
    <m/>
    <s v="PMT 503335 / PID 310222c - SVN to Codecloud(Git) migration"/>
    <s v="SD/SU"/>
    <m/>
    <x v="1"/>
    <s v="Cobol, DB2"/>
    <s v="WB-BPP1"/>
    <s v="Ruben Rodriguez "/>
    <s v="Muawiah Qaimari"/>
    <s v="Rakesh Koli"/>
    <x v="0"/>
    <x v="11"/>
    <m/>
    <x v="0"/>
    <n v="50"/>
    <m/>
    <m/>
    <m/>
    <m/>
    <m/>
    <m/>
    <m/>
    <m/>
    <m/>
    <m/>
    <m/>
    <m/>
    <m/>
    <m/>
    <m/>
    <m/>
    <m/>
    <m/>
    <m/>
    <m/>
    <m/>
    <m/>
    <m/>
    <m/>
    <n v="50"/>
    <m/>
    <m/>
    <m/>
    <m/>
    <m/>
    <m/>
    <m/>
    <m/>
    <m/>
  </r>
  <r>
    <x v="0"/>
    <x v="0"/>
    <m/>
    <s v="DCC RET 8716 CX0380 Tapestry"/>
    <s v="ACCT-Interfaces Billing"/>
    <m/>
    <x v="1"/>
    <s v="Cobol"/>
    <s v="SE-BILLING-USAGE"/>
    <s v="Greg Painter"/>
    <s v="Muawiah Qaimari"/>
    <s v="Rudradeep Mandal"/>
    <x v="1"/>
    <x v="9"/>
    <s v="Aug-22"/>
    <x v="0"/>
    <n v="560"/>
    <m/>
    <m/>
    <m/>
    <m/>
    <m/>
    <m/>
    <m/>
    <m/>
    <m/>
    <n v="30"/>
    <n v="40"/>
    <m/>
    <m/>
    <m/>
    <m/>
    <m/>
    <m/>
    <m/>
    <m/>
    <m/>
    <m/>
    <m/>
    <m/>
    <m/>
    <m/>
    <m/>
    <m/>
    <m/>
    <m/>
    <m/>
    <m/>
    <m/>
    <m/>
    <m/>
  </r>
  <r>
    <x v="0"/>
    <x v="0"/>
    <m/>
    <s v="DCC RET 8716 CX0380 Tapestry"/>
    <s v="FDB"/>
    <m/>
    <x v="1"/>
    <s v="Cobol, DB2"/>
    <s v="SE-BILLING-USAGE"/>
    <s v="Greg Painter"/>
    <s v="Muawiah Qaimari"/>
    <s v="Rudradeep Mandal"/>
    <x v="1"/>
    <x v="9"/>
    <s v="Aug-22"/>
    <x v="0"/>
    <n v="225"/>
    <m/>
    <m/>
    <m/>
    <m/>
    <m/>
    <m/>
    <m/>
    <m/>
    <m/>
    <n v="30"/>
    <n v="30"/>
    <m/>
    <m/>
    <m/>
    <m/>
    <m/>
    <m/>
    <m/>
    <m/>
    <m/>
    <m/>
    <m/>
    <m/>
    <m/>
    <m/>
    <m/>
    <m/>
    <m/>
    <m/>
    <m/>
    <m/>
    <m/>
    <m/>
    <m/>
  </r>
  <r>
    <x v="0"/>
    <x v="0"/>
    <m/>
    <s v="DCC RET 8716 CX0380 Tapestry"/>
    <s v="CRIS-RATE-DB"/>
    <m/>
    <x v="1"/>
    <s v="Cobol, IMS-DC, IMS DB"/>
    <s v="SE-BILLING-USAGE"/>
    <s v="Greg Painter"/>
    <s v="Muawiah Qaimari"/>
    <s v="Rudradeep Mandal"/>
    <x v="1"/>
    <x v="9"/>
    <s v="Aug-22"/>
    <x v="0"/>
    <n v="270"/>
    <m/>
    <m/>
    <m/>
    <m/>
    <m/>
    <m/>
    <m/>
    <m/>
    <m/>
    <n v="30"/>
    <n v="30"/>
    <m/>
    <m/>
    <m/>
    <m/>
    <m/>
    <m/>
    <m/>
    <m/>
    <m/>
    <m/>
    <m/>
    <m/>
    <m/>
    <m/>
    <m/>
    <m/>
    <m/>
    <m/>
    <m/>
    <m/>
    <m/>
    <m/>
    <m/>
  </r>
  <r>
    <x v="0"/>
    <x v="0"/>
    <m/>
    <s v="DCC RET 8716 CX0380 Tapestry"/>
    <s v="CRIS MP"/>
    <m/>
    <x v="1"/>
    <s v="Cobol"/>
    <s v="SE-BILLING-USAGE"/>
    <s v="Greg Painter"/>
    <s v="Muawiah Qaimari"/>
    <s v="Rudradeep Mandal"/>
    <x v="1"/>
    <x v="9"/>
    <s v="Aug-22"/>
    <x v="0"/>
    <n v="125"/>
    <m/>
    <m/>
    <m/>
    <m/>
    <m/>
    <m/>
    <m/>
    <m/>
    <m/>
    <n v="20"/>
    <n v="20"/>
    <m/>
    <m/>
    <m/>
    <m/>
    <m/>
    <m/>
    <m/>
    <m/>
    <m/>
    <m/>
    <m/>
    <m/>
    <m/>
    <m/>
    <m/>
    <m/>
    <m/>
    <m/>
    <m/>
    <m/>
    <m/>
    <m/>
    <m/>
  </r>
  <r>
    <x v="0"/>
    <x v="0"/>
    <m/>
    <s v="DCC RET 8716 CX0380 Tapestry"/>
    <s v="CRIS-SO-UPDATE"/>
    <m/>
    <x v="1"/>
    <s v="COBOL,DB2,IMS DB"/>
    <s v="SE-BILLING-USAGE"/>
    <s v="Greg Painter"/>
    <s v="Muawiah Qaimari"/>
    <s v="Rudradeep Mandal"/>
    <x v="1"/>
    <x v="9"/>
    <s v="Aug-22"/>
    <x v="0"/>
    <n v="100"/>
    <m/>
    <m/>
    <m/>
    <m/>
    <m/>
    <m/>
    <m/>
    <m/>
    <m/>
    <n v="20"/>
    <n v="20"/>
    <m/>
    <m/>
    <m/>
    <m/>
    <m/>
    <m/>
    <m/>
    <m/>
    <m/>
    <m/>
    <m/>
    <m/>
    <m/>
    <m/>
    <m/>
    <m/>
    <m/>
    <m/>
    <m/>
    <m/>
    <m/>
    <m/>
    <m/>
  </r>
  <r>
    <x v="0"/>
    <x v="0"/>
    <m/>
    <s v="DCC RET 8716 CX0380 Tapestry"/>
    <s v="GADB"/>
    <m/>
    <x v="1"/>
    <s v="Cobol, DB2"/>
    <s v="SE-BILLING-USAGE"/>
    <s v="Greg Painter"/>
    <s v="Muawiah Qaimari"/>
    <s v="Rudradeep Mandal"/>
    <x v="1"/>
    <x v="9"/>
    <s v="Aug-22"/>
    <x v="0"/>
    <n v="270"/>
    <m/>
    <m/>
    <m/>
    <m/>
    <m/>
    <m/>
    <m/>
    <m/>
    <m/>
    <n v="30"/>
    <n v="30"/>
    <m/>
    <m/>
    <m/>
    <m/>
    <m/>
    <m/>
    <m/>
    <m/>
    <m/>
    <m/>
    <m/>
    <m/>
    <m/>
    <m/>
    <m/>
    <m/>
    <m/>
    <m/>
    <m/>
    <m/>
    <m/>
    <m/>
    <m/>
  </r>
  <r>
    <x v="0"/>
    <x v="0"/>
    <m/>
    <s v="DCC RET 8716 CX0380 Tapestry"/>
    <s v="MOOSA - SE"/>
    <m/>
    <x v="1"/>
    <s v="Cobol, DB2"/>
    <s v="SE-BILLING-USAGE"/>
    <s v="Greg Painter"/>
    <s v="Muawiah Qaimari"/>
    <s v="Rudradeep Mandal"/>
    <x v="1"/>
    <x v="9"/>
    <s v="Aug-22"/>
    <x v="0"/>
    <n v="270"/>
    <m/>
    <m/>
    <m/>
    <m/>
    <m/>
    <m/>
    <m/>
    <m/>
    <m/>
    <n v="30"/>
    <n v="30"/>
    <m/>
    <m/>
    <m/>
    <m/>
    <m/>
    <m/>
    <m/>
    <m/>
    <m/>
    <m/>
    <m/>
    <m/>
    <m/>
    <m/>
    <m/>
    <m/>
    <m/>
    <m/>
    <m/>
    <m/>
    <m/>
    <m/>
    <m/>
  </r>
  <r>
    <x v="0"/>
    <x v="0"/>
    <m/>
    <s v="DCC move 8711 CBS apps"/>
    <s v="CRIS POLICIES"/>
    <m/>
    <x v="1"/>
    <s v="Cobol, IMS-DC, DB2"/>
    <s v="SE-BILLING-USAGE"/>
    <s v="Greg Painter"/>
    <s v="Muawiah Qaimari"/>
    <s v="Rudradeep Mandal"/>
    <x v="1"/>
    <x v="9"/>
    <s v="Aug-22"/>
    <x v="0"/>
    <n v="60"/>
    <m/>
    <m/>
    <m/>
    <m/>
    <m/>
    <m/>
    <m/>
    <m/>
    <m/>
    <n v="30"/>
    <n v="30"/>
    <m/>
    <m/>
    <m/>
    <m/>
    <m/>
    <m/>
    <m/>
    <m/>
    <m/>
    <m/>
    <m/>
    <m/>
    <m/>
    <m/>
    <m/>
    <m/>
    <m/>
    <m/>
    <m/>
    <m/>
    <m/>
    <m/>
    <m/>
  </r>
  <r>
    <x v="1"/>
    <x v="1"/>
    <m/>
    <s v="IBIS-SE C:D change"/>
    <s v="IBIS - SE"/>
    <m/>
    <x v="1"/>
    <s v="Cobol, IMS DB"/>
    <s v="SE-BILLING-USAGE"/>
    <s v="Greg Painter"/>
    <s v="Muawiah Qaimari"/>
    <s v="Rudradeep Mandal"/>
    <x v="1"/>
    <x v="4"/>
    <s v="Jul-22"/>
    <x v="0"/>
    <n v="80"/>
    <m/>
    <m/>
    <m/>
    <m/>
    <m/>
    <m/>
    <m/>
    <m/>
    <m/>
    <n v="80"/>
    <m/>
    <m/>
    <m/>
    <m/>
    <m/>
    <m/>
    <m/>
    <m/>
    <m/>
    <m/>
    <m/>
    <m/>
    <m/>
    <m/>
    <m/>
    <m/>
    <m/>
    <m/>
    <m/>
    <m/>
    <m/>
    <m/>
    <m/>
    <m/>
  </r>
  <r>
    <x v="0"/>
    <x v="0"/>
    <m/>
    <s v="SecMod EOSL 7337 Finish U2L Migration CAPM"/>
    <s v="ACCT-Interfaces Billing"/>
    <m/>
    <x v="1"/>
    <s v="Cobol"/>
    <s v="SE-BILLING-USAGE"/>
    <s v="Greg Painter"/>
    <s v="Muawiah Qaimari"/>
    <s v="Rudradeep Mandal"/>
    <x v="1"/>
    <x v="12"/>
    <s v="Oct-22"/>
    <x v="0"/>
    <n v="100"/>
    <m/>
    <m/>
    <m/>
    <m/>
    <m/>
    <m/>
    <m/>
    <m/>
    <m/>
    <n v="10"/>
    <n v="10"/>
    <n v="30"/>
    <n v="30"/>
    <n v="20"/>
    <m/>
    <m/>
    <m/>
    <m/>
    <m/>
    <m/>
    <m/>
    <m/>
    <m/>
    <m/>
    <m/>
    <m/>
    <m/>
    <m/>
    <m/>
    <m/>
    <m/>
    <m/>
    <m/>
    <m/>
  </r>
  <r>
    <x v="0"/>
    <x v="0"/>
    <m/>
    <s v="SecMod EOSL 7337 Finish U2L Migration CAPM"/>
    <s v="CRIS Cash-Posting"/>
    <m/>
    <x v="1"/>
    <s v="Cobol, IMS DB"/>
    <s v="SE-BILLING-USAGE"/>
    <s v="Greg Painter"/>
    <s v="Muawiah Qaimari"/>
    <s v="Rudradeep Mandal"/>
    <x v="1"/>
    <x v="12"/>
    <s v="Oct-22"/>
    <x v="0"/>
    <n v="100"/>
    <m/>
    <m/>
    <m/>
    <m/>
    <m/>
    <m/>
    <m/>
    <m/>
    <m/>
    <n v="10"/>
    <n v="10"/>
    <n v="30"/>
    <n v="30"/>
    <n v="20"/>
    <m/>
    <m/>
    <m/>
    <m/>
    <m/>
    <m/>
    <m/>
    <m/>
    <m/>
    <m/>
    <m/>
    <m/>
    <m/>
    <m/>
    <m/>
    <m/>
    <m/>
    <m/>
    <m/>
    <m/>
  </r>
  <r>
    <x v="0"/>
    <x v="0"/>
    <m/>
    <s v="DCC RET 8716 CX0448 EMBUS ESB "/>
    <s v="CRIS POLICIES"/>
    <m/>
    <x v="1"/>
    <s v="Cobol, IMS-DC, DB2"/>
    <s v="SE-BILLING-USAGE"/>
    <s v="Greg Painter"/>
    <s v="Muawiah Qaimari"/>
    <s v="Rudradeep Mandal"/>
    <x v="1"/>
    <x v="9"/>
    <s v="Aug-22"/>
    <x v="0"/>
    <n v="80"/>
    <m/>
    <m/>
    <m/>
    <m/>
    <m/>
    <m/>
    <m/>
    <m/>
    <m/>
    <m/>
    <n v="80"/>
    <m/>
    <m/>
    <m/>
    <m/>
    <m/>
    <m/>
    <m/>
    <m/>
    <m/>
    <m/>
    <m/>
    <m/>
    <m/>
    <m/>
    <m/>
    <m/>
    <m/>
    <m/>
    <m/>
    <m/>
    <m/>
    <m/>
    <m/>
  </r>
  <r>
    <x v="0"/>
    <x v="0"/>
    <m/>
    <s v="Privacy CCPA Mapping and Tagging Refresh"/>
    <s v="ACCT-Interfaces Billing"/>
    <m/>
    <x v="1"/>
    <s v="Cobol"/>
    <s v="SE-BILLING-USAGE"/>
    <s v="Greg Painter"/>
    <s v="Muawiah Qaimari"/>
    <s v="Rudradeep Mandal"/>
    <x v="1"/>
    <x v="1"/>
    <s v="Dec-22"/>
    <x v="1"/>
    <m/>
    <m/>
    <m/>
    <m/>
    <m/>
    <m/>
    <m/>
    <m/>
    <m/>
    <m/>
    <m/>
    <m/>
    <m/>
    <n v="20"/>
    <n v="20"/>
    <n v="20"/>
    <m/>
    <m/>
    <m/>
    <m/>
    <m/>
    <m/>
    <m/>
    <m/>
    <m/>
    <m/>
    <m/>
    <m/>
    <m/>
    <m/>
    <m/>
    <m/>
    <m/>
    <m/>
    <m/>
  </r>
  <r>
    <x v="0"/>
    <x v="0"/>
    <m/>
    <s v="Privacy CCPA Mapping and Tagging Refresh"/>
    <s v="CRIS POLICIES"/>
    <m/>
    <x v="1"/>
    <s v="Cobol, IMS-DC, DB2"/>
    <s v="SE-BILLING-USAGE"/>
    <s v="Greg Painter"/>
    <s v="Muawiah Qaimari"/>
    <s v="Rudradeep Mandal"/>
    <x v="1"/>
    <x v="1"/>
    <s v="Dec-22"/>
    <x v="1"/>
    <m/>
    <m/>
    <m/>
    <m/>
    <m/>
    <m/>
    <m/>
    <m/>
    <m/>
    <m/>
    <m/>
    <m/>
    <m/>
    <n v="20"/>
    <n v="20"/>
    <n v="20"/>
    <m/>
    <m/>
    <m/>
    <m/>
    <m/>
    <m/>
    <m/>
    <m/>
    <m/>
    <m/>
    <m/>
    <m/>
    <m/>
    <m/>
    <m/>
    <m/>
    <m/>
    <m/>
    <m/>
  </r>
  <r>
    <x v="0"/>
    <x v="0"/>
    <m/>
    <s v="Privacy CCPA Mapping and Tagging Refresh"/>
    <s v="MOBI"/>
    <m/>
    <x v="1"/>
    <s v="Cobol, DB2, IMS DC"/>
    <s v="SE-BILLING-USAGE"/>
    <s v="Greg Painter"/>
    <s v="Muawiah Qaimari"/>
    <s v="Rudradeep Mandal"/>
    <x v="1"/>
    <x v="1"/>
    <s v="Dec-22"/>
    <x v="1"/>
    <m/>
    <m/>
    <m/>
    <m/>
    <m/>
    <m/>
    <m/>
    <m/>
    <m/>
    <m/>
    <m/>
    <m/>
    <m/>
    <n v="50"/>
    <n v="50"/>
    <n v="100"/>
    <m/>
    <m/>
    <m/>
    <m/>
    <m/>
    <m/>
    <m/>
    <m/>
    <m/>
    <m/>
    <m/>
    <m/>
    <m/>
    <m/>
    <m/>
    <m/>
    <m/>
    <m/>
    <m/>
  </r>
  <r>
    <x v="1"/>
    <x v="5"/>
    <n v="27"/>
    <s v="Prod Support, Job Abends, Prod Outages, Interface issues, Bug analysis, Recoveries etc. "/>
    <s v="GRP-SE-BILLING-USAGE"/>
    <m/>
    <x v="1"/>
    <s v="Cobol, DB2, IMS DB"/>
    <s v="SE-BILLING-USAGE"/>
    <s v="Greg Painter"/>
    <s v="Muawiah Qaimari"/>
    <s v="Rudradeep Mandal"/>
    <x v="1"/>
    <x v="0"/>
    <s v="Ongoing"/>
    <x v="0"/>
    <m/>
    <n v="100"/>
    <n v="100"/>
    <n v="250"/>
    <n v="250"/>
    <n v="250"/>
    <n v="250"/>
    <n v="250"/>
    <m/>
    <m/>
    <m/>
    <m/>
    <m/>
    <m/>
    <m/>
    <n v="90"/>
    <n v="90"/>
    <n v="80"/>
    <n v="80"/>
    <n v="80"/>
    <n v="80"/>
    <n v="80"/>
    <n v="80"/>
    <n v="80"/>
    <n v="80"/>
    <n v="80"/>
    <n v="80"/>
    <n v="80"/>
    <n v="80"/>
    <n v="80"/>
    <n v="80"/>
    <n v="80"/>
    <n v="80"/>
    <n v="80"/>
    <n v="80"/>
  </r>
  <r>
    <x v="1"/>
    <x v="6"/>
    <n v="27"/>
    <s v="Interfacing application queries. Initial Analysis for MWR, PID, SMB, RD"/>
    <s v="GRP-SE-BILLING-USAGE"/>
    <m/>
    <x v="1"/>
    <s v="Cobol, DB2, IMS DB"/>
    <s v="SE-BILLING-USAGE"/>
    <s v="Greg Painter"/>
    <s v="Muawiah Qaimari"/>
    <s v="Rudradeep Mandal"/>
    <x v="1"/>
    <x v="0"/>
    <s v="Ongoing"/>
    <x v="0"/>
    <m/>
    <n v="60"/>
    <n v="60"/>
    <n v="100"/>
    <n v="100"/>
    <n v="100"/>
    <n v="100"/>
    <n v="100"/>
    <m/>
    <m/>
    <m/>
    <m/>
    <m/>
    <m/>
    <m/>
    <n v="5"/>
    <n v="8"/>
    <n v="60"/>
    <n v="60"/>
    <n v="60"/>
    <n v="60"/>
    <n v="60"/>
    <n v="60"/>
    <n v="60"/>
    <n v="60"/>
    <n v="60"/>
    <n v="60"/>
    <n v="60"/>
    <n v="60"/>
    <n v="60"/>
    <n v="60"/>
    <n v="60"/>
    <n v="60"/>
    <n v="60"/>
    <n v="60"/>
  </r>
  <r>
    <x v="1"/>
    <x v="8"/>
    <n v="27"/>
    <s v="Audit requests,, SPI data discoveries, System Documentation, Surveys, Meta data certifications, CCAM Surveys, SOX/PCI compliance, PSA activities, RIM update"/>
    <s v="GRP-SE-BILLING-USAGE"/>
    <m/>
    <x v="1"/>
    <s v="Cobol, DB2, IMS DB"/>
    <s v="SE-BILLING-USAGE"/>
    <s v="Greg Painter"/>
    <s v="Muawiah Qaimari"/>
    <s v="Rudradeep Mandal"/>
    <x v="1"/>
    <x v="0"/>
    <s v="Ongoing"/>
    <x v="0"/>
    <m/>
    <n v="20"/>
    <n v="20"/>
    <n v="150"/>
    <n v="150"/>
    <n v="150"/>
    <n v="150"/>
    <n v="150"/>
    <n v="8"/>
    <m/>
    <n v="8"/>
    <n v="400"/>
    <n v="400"/>
    <n v="400"/>
    <n v="400"/>
    <n v="45"/>
    <n v="45"/>
    <n v="30"/>
    <n v="30"/>
    <n v="30"/>
    <n v="30"/>
    <n v="30"/>
    <n v="30"/>
    <n v="30"/>
    <n v="30"/>
    <n v="30"/>
    <n v="30"/>
    <n v="30"/>
    <n v="90"/>
    <n v="90"/>
    <n v="90"/>
    <n v="90"/>
    <n v="90"/>
    <n v="90"/>
    <n v="90"/>
  </r>
  <r>
    <x v="0"/>
    <x v="0"/>
    <m/>
    <s v="Replace Securedata"/>
    <s v="ACCT-Interfaces Billing"/>
    <m/>
    <x v="1"/>
    <s v="Cobol"/>
    <s v="SE-BILLING-USAGE"/>
    <s v="Greg Painter"/>
    <s v="Muawiah Qaimari"/>
    <s v="Rudradeep Mandal"/>
    <x v="1"/>
    <x v="2"/>
    <s v="Feb-23"/>
    <x v="0"/>
    <m/>
    <m/>
    <m/>
    <m/>
    <m/>
    <m/>
    <m/>
    <m/>
    <m/>
    <m/>
    <n v="100"/>
    <m/>
    <n v="80"/>
    <n v="100"/>
    <n v="110"/>
    <n v="30"/>
    <n v="10"/>
    <n v="30"/>
    <n v="10"/>
    <n v="20"/>
    <m/>
    <m/>
    <m/>
    <m/>
    <m/>
    <m/>
    <m/>
    <m/>
    <m/>
    <m/>
    <m/>
    <m/>
    <m/>
    <m/>
    <m/>
  </r>
  <r>
    <x v="0"/>
    <x v="0"/>
    <m/>
    <s v="Replace Securedata"/>
    <s v="CRIS-SO-UPDATE"/>
    <m/>
    <x v="1"/>
    <s v="COBOL,DB2,IMS DB"/>
    <s v="SE-BILLING-USAGE"/>
    <s v="Greg Painter"/>
    <s v="Muawiah Qaimari"/>
    <s v="Rudradeep Mandal"/>
    <x v="1"/>
    <x v="2"/>
    <s v="Feb-23"/>
    <x v="0"/>
    <m/>
    <m/>
    <m/>
    <m/>
    <m/>
    <m/>
    <m/>
    <m/>
    <m/>
    <m/>
    <n v="100"/>
    <m/>
    <n v="80"/>
    <n v="100"/>
    <n v="110"/>
    <n v="30"/>
    <n v="10"/>
    <n v="30"/>
    <n v="10"/>
    <n v="20"/>
    <m/>
    <m/>
    <m/>
    <m/>
    <m/>
    <m/>
    <m/>
    <m/>
    <m/>
    <m/>
    <m/>
    <m/>
    <m/>
    <m/>
    <m/>
  </r>
  <r>
    <x v="0"/>
    <x v="0"/>
    <m/>
    <s v="Replace Securedata"/>
    <s v="CRIS Misc. Input"/>
    <m/>
    <x v="1"/>
    <s v="COBOL,DB2,IMS DB"/>
    <s v="SE-BILLING-USAGE"/>
    <s v="Greg Painter"/>
    <s v="Muawiah Qaimari"/>
    <s v="Rudradeep Mandal"/>
    <x v="1"/>
    <x v="2"/>
    <s v="Feb-23"/>
    <x v="0"/>
    <m/>
    <m/>
    <m/>
    <m/>
    <m/>
    <m/>
    <m/>
    <m/>
    <m/>
    <m/>
    <n v="100"/>
    <m/>
    <n v="80"/>
    <n v="100"/>
    <n v="110"/>
    <n v="30"/>
    <n v="10"/>
    <n v="30"/>
    <n v="10"/>
    <n v="20"/>
    <m/>
    <m/>
    <m/>
    <m/>
    <m/>
    <m/>
    <m/>
    <m/>
    <m/>
    <m/>
    <m/>
    <m/>
    <m/>
    <m/>
    <m/>
  </r>
  <r>
    <x v="0"/>
    <x v="0"/>
    <m/>
    <s v="Replace Securedata"/>
    <s v="MOBI"/>
    <m/>
    <x v="1"/>
    <s v="Cobol, DB2, IMS DC"/>
    <s v="SE-BILLING-USAGE"/>
    <s v="Greg Painter"/>
    <s v="Muawiah Qaimari"/>
    <s v="Rudradeep Mandal"/>
    <x v="1"/>
    <x v="2"/>
    <s v="Feb-23"/>
    <x v="0"/>
    <m/>
    <m/>
    <m/>
    <m/>
    <m/>
    <m/>
    <m/>
    <m/>
    <m/>
    <m/>
    <n v="100"/>
    <m/>
    <n v="80"/>
    <n v="100"/>
    <n v="110"/>
    <n v="30"/>
    <n v="10"/>
    <n v="30"/>
    <n v="10"/>
    <n v="20"/>
    <m/>
    <m/>
    <m/>
    <m/>
    <m/>
    <m/>
    <m/>
    <m/>
    <m/>
    <m/>
    <m/>
    <m/>
    <m/>
    <m/>
    <m/>
  </r>
  <r>
    <x v="0"/>
    <x v="0"/>
    <m/>
    <s v="Replace Securedata"/>
    <s v="CRIS POLICIES"/>
    <m/>
    <x v="1"/>
    <s v="Cobol, IMS-DC, DB2"/>
    <s v="SE-BILLING-USAGE"/>
    <s v="Greg Painter"/>
    <s v="Muawiah Qaimari"/>
    <s v="Rudradeep Mandal"/>
    <x v="1"/>
    <x v="2"/>
    <s v="Feb-23"/>
    <x v="0"/>
    <m/>
    <m/>
    <m/>
    <m/>
    <m/>
    <m/>
    <m/>
    <m/>
    <m/>
    <m/>
    <n v="100"/>
    <m/>
    <n v="80"/>
    <n v="100"/>
    <n v="110"/>
    <n v="30"/>
    <n v="10"/>
    <n v="30"/>
    <n v="10"/>
    <n v="20"/>
    <m/>
    <m/>
    <m/>
    <m/>
    <m/>
    <m/>
    <m/>
    <m/>
    <m/>
    <m/>
    <m/>
    <m/>
    <m/>
    <m/>
    <m/>
  </r>
  <r>
    <x v="1"/>
    <x v="3"/>
    <m/>
    <s v="CMDS - determine sequence issue MD30A01"/>
    <s v="CMDS HQ"/>
    <m/>
    <x v="1"/>
    <s v="Cobol"/>
    <s v="SE-BILLING-USAGE"/>
    <s v="Greg Painter"/>
    <s v="Muawiah Qaimari"/>
    <s v="Rudradeep Mandal"/>
    <x v="1"/>
    <x v="3"/>
    <s v="On hold"/>
    <x v="1"/>
    <n v="300"/>
    <m/>
    <m/>
    <m/>
    <m/>
    <m/>
    <m/>
    <m/>
    <m/>
    <m/>
    <n v="150"/>
    <n v="150"/>
    <m/>
    <m/>
    <m/>
    <m/>
    <m/>
    <m/>
    <m/>
    <m/>
    <m/>
    <m/>
    <m/>
    <m/>
    <m/>
    <m/>
    <m/>
    <m/>
    <m/>
    <m/>
    <m/>
    <m/>
    <m/>
    <m/>
    <m/>
  </r>
  <r>
    <x v="0"/>
    <x v="0"/>
    <m/>
    <s v="SECMOD SDP SPI in text field"/>
    <s v="CRIS-STUDIES"/>
    <m/>
    <x v="1"/>
    <s v="Cobol, DB2"/>
    <s v="SE-BILLING-USAGE"/>
    <s v="Greg Painter"/>
    <s v="Muawiah Qaimari"/>
    <s v="Rudradeep Mandal"/>
    <x v="1"/>
    <x v="22"/>
    <s v="Feb-24"/>
    <x v="1"/>
    <n v="500"/>
    <m/>
    <m/>
    <m/>
    <m/>
    <m/>
    <m/>
    <m/>
    <m/>
    <m/>
    <m/>
    <m/>
    <m/>
    <m/>
    <m/>
    <m/>
    <m/>
    <m/>
    <m/>
    <m/>
    <m/>
    <m/>
    <m/>
    <m/>
    <m/>
    <s v=" "/>
    <n v="100"/>
    <n v="100"/>
    <n v="100"/>
    <n v="100"/>
    <n v="100"/>
    <m/>
    <m/>
    <m/>
    <m/>
  </r>
  <r>
    <x v="0"/>
    <x v="0"/>
    <m/>
    <s v="SECMOD SDP SPI in text field"/>
    <s v="MOBI"/>
    <m/>
    <x v="1"/>
    <s v="Cobol, DB2, IMS DC"/>
    <s v="SE-BILLING-USAGE"/>
    <s v="Greg Painter"/>
    <s v="Muawiah Qaimari"/>
    <s v="Rudradeep Mandal"/>
    <x v="1"/>
    <x v="22"/>
    <s v="Feb-24"/>
    <x v="1"/>
    <n v="500"/>
    <m/>
    <m/>
    <m/>
    <m/>
    <m/>
    <m/>
    <m/>
    <m/>
    <m/>
    <m/>
    <m/>
    <m/>
    <m/>
    <m/>
    <m/>
    <m/>
    <m/>
    <m/>
    <m/>
    <m/>
    <m/>
    <m/>
    <m/>
    <m/>
    <m/>
    <n v="100"/>
    <n v="100"/>
    <n v="100"/>
    <n v="100"/>
    <n v="100"/>
    <m/>
    <m/>
    <m/>
    <m/>
  </r>
  <r>
    <x v="0"/>
    <x v="0"/>
    <m/>
    <s v="DS1 DS3 24-36 month for existing longer trm contracts - FED Gov needing longer contracts"/>
    <s v="CRIS-RATE-DB"/>
    <m/>
    <x v="1"/>
    <s v="Cobol, IMS-DC, IMS DB"/>
    <s v="SE-BILLING-USAGE"/>
    <s v="Greg Painter"/>
    <s v="Muawiah Qaimari"/>
    <s v="Rudradeep Mandal"/>
    <x v="1"/>
    <x v="8"/>
    <s v="TBD"/>
    <x v="1"/>
    <n v="100"/>
    <m/>
    <m/>
    <m/>
    <m/>
    <m/>
    <m/>
    <m/>
    <m/>
    <m/>
    <m/>
    <m/>
    <m/>
    <m/>
    <m/>
    <m/>
    <m/>
    <m/>
    <m/>
    <m/>
    <m/>
    <m/>
    <m/>
    <m/>
    <m/>
    <m/>
    <m/>
    <m/>
    <m/>
    <m/>
    <m/>
    <m/>
    <m/>
    <m/>
    <m/>
  </r>
  <r>
    <x v="0"/>
    <x v="0"/>
    <m/>
    <s v="DS1 DS3 24-36 month for existing longer trm contracts - FED Gov needing longer contracts"/>
    <s v="CRIS-SO-UPDATE"/>
    <m/>
    <x v="1"/>
    <s v="COBOL,DB2,IMS DB"/>
    <s v="SE-BILLING-USAGE"/>
    <s v="Greg Painter"/>
    <s v="Muawiah Qaimari"/>
    <s v="Rudradeep Mandal"/>
    <x v="1"/>
    <x v="8"/>
    <s v="TBD"/>
    <x v="1"/>
    <n v="100"/>
    <m/>
    <m/>
    <m/>
    <m/>
    <m/>
    <m/>
    <m/>
    <m/>
    <m/>
    <m/>
    <m/>
    <m/>
    <m/>
    <m/>
    <m/>
    <m/>
    <m/>
    <m/>
    <m/>
    <m/>
    <m/>
    <m/>
    <m/>
    <m/>
    <m/>
    <m/>
    <m/>
    <m/>
    <m/>
    <m/>
    <m/>
    <m/>
    <m/>
    <m/>
  </r>
  <r>
    <x v="0"/>
    <x v="0"/>
    <m/>
    <s v="SecMod SDP SPI in text field MAGTAPE"/>
    <s v="CRIS DATA CONV"/>
    <m/>
    <x v="1"/>
    <s v="Cobol, IMS DB"/>
    <s v="SE-BILLING-USAGE"/>
    <s v="Greg Painter"/>
    <s v="Muawiah Qaimari"/>
    <s v="Rudradeep Mandal"/>
    <x v="1"/>
    <x v="22"/>
    <s v="Feb-24"/>
    <x v="1"/>
    <n v="1035"/>
    <m/>
    <m/>
    <m/>
    <m/>
    <m/>
    <m/>
    <m/>
    <m/>
    <m/>
    <m/>
    <m/>
    <m/>
    <m/>
    <m/>
    <m/>
    <m/>
    <m/>
    <m/>
    <m/>
    <m/>
    <m/>
    <m/>
    <m/>
    <n v="35"/>
    <n v="200"/>
    <n v="200"/>
    <n v="100"/>
    <n v="200"/>
    <n v="200"/>
    <n v="100"/>
    <m/>
    <m/>
    <m/>
    <m/>
  </r>
  <r>
    <x v="0"/>
    <x v="0"/>
    <m/>
    <s v="SecMod SDP SPI in text field MAGTAPE"/>
    <s v="CRIS-SO-UPDATE"/>
    <m/>
    <x v="1"/>
    <s v="COBOL,DB2,IMS DB"/>
    <s v="SE-BILLING-USAGE"/>
    <s v="Greg Painter"/>
    <s v="Muawiah Qaimari"/>
    <s v="Rudradeep Mandal"/>
    <x v="1"/>
    <x v="22"/>
    <s v="Feb-24"/>
    <x v="1"/>
    <n v="120"/>
    <m/>
    <m/>
    <m/>
    <m/>
    <m/>
    <m/>
    <m/>
    <m/>
    <m/>
    <m/>
    <m/>
    <m/>
    <m/>
    <m/>
    <m/>
    <m/>
    <m/>
    <m/>
    <m/>
    <m/>
    <m/>
    <m/>
    <m/>
    <m/>
    <m/>
    <m/>
    <m/>
    <m/>
    <n v="40"/>
    <n v="80"/>
    <m/>
    <m/>
    <m/>
    <m/>
  </r>
  <r>
    <x v="0"/>
    <x v="0"/>
    <m/>
    <s v="SecMod SDP SPI in text field MAGTAPE"/>
    <s v="CRIS POLICIES"/>
    <m/>
    <x v="1"/>
    <s v="Cobol, IMS-DC, DB2"/>
    <s v="SE-BILLING-USAGE"/>
    <s v="Greg Painter"/>
    <s v="Muawiah Qaimari"/>
    <s v="Rudradeep Mandal"/>
    <x v="1"/>
    <x v="22"/>
    <s v="Feb-24"/>
    <x v="1"/>
    <n v="150"/>
    <m/>
    <m/>
    <m/>
    <m/>
    <m/>
    <m/>
    <m/>
    <m/>
    <m/>
    <m/>
    <m/>
    <m/>
    <m/>
    <m/>
    <m/>
    <m/>
    <m/>
    <m/>
    <m/>
    <m/>
    <m/>
    <m/>
    <m/>
    <m/>
    <m/>
    <m/>
    <n v="30"/>
    <n v="40"/>
    <n v="40"/>
    <n v="40"/>
    <m/>
    <m/>
    <m/>
    <m/>
  </r>
  <r>
    <x v="0"/>
    <x v="0"/>
    <m/>
    <s v="OOM654: Large Business Collections Platform Modernization"/>
    <s v="CRIS DATA CONV"/>
    <m/>
    <x v="1"/>
    <s v="Cobol, IMS DB"/>
    <s v="SE-BILLING-USAGE"/>
    <s v="Greg Painter"/>
    <s v="Muawiah Qaimari"/>
    <s v="Rudradeep Mandal"/>
    <x v="1"/>
    <x v="8"/>
    <s v="TBD"/>
    <x v="1"/>
    <n v="730"/>
    <m/>
    <m/>
    <m/>
    <m/>
    <m/>
    <m/>
    <m/>
    <m/>
    <m/>
    <m/>
    <m/>
    <m/>
    <m/>
    <m/>
    <m/>
    <m/>
    <m/>
    <m/>
    <m/>
    <m/>
    <m/>
    <m/>
    <m/>
    <m/>
    <m/>
    <m/>
    <m/>
    <m/>
    <m/>
    <m/>
    <m/>
    <m/>
    <m/>
    <m/>
  </r>
  <r>
    <x v="1"/>
    <x v="7"/>
    <m/>
    <s v="GI Upgrades, pipeline updates, DB/DB VM OS Patching, CRO, VM OS updates, VM maintenance"/>
    <s v="ETM"/>
    <m/>
    <x v="0"/>
    <s v="Java"/>
    <s v="MR-ETM-eDocs"/>
    <s v="Greg Painter"/>
    <s v="Muawiah Qaimari"/>
    <s v="Rudradeep Mandal"/>
    <x v="1"/>
    <x v="0"/>
    <s v="Ongoing"/>
    <x v="0"/>
    <m/>
    <m/>
    <m/>
    <m/>
    <m/>
    <m/>
    <m/>
    <m/>
    <m/>
    <m/>
    <m/>
    <n v="180"/>
    <n v="180"/>
    <n v="180"/>
    <n v="180"/>
    <n v="180"/>
    <n v="180"/>
    <n v="90"/>
    <n v="25"/>
    <n v="25"/>
    <n v="25"/>
    <n v="25"/>
    <n v="25"/>
    <n v="25"/>
    <n v="25"/>
    <n v="25"/>
    <n v="25"/>
    <n v="25"/>
    <n v="25"/>
    <n v="25"/>
    <n v="25"/>
    <n v="25"/>
    <n v="25"/>
    <n v="25"/>
    <n v="25"/>
  </r>
  <r>
    <x v="1"/>
    <x v="5"/>
    <m/>
    <s v="Prod Support, Job Abends, Prod Outages, Interface issues, Bug analysis, Recoveries etc. "/>
    <s v="ETM"/>
    <m/>
    <x v="0"/>
    <s v="Java"/>
    <s v="MR-ETM-eDocs"/>
    <s v="Greg Painter"/>
    <s v="Muawiah Qaimari"/>
    <s v="Rudradeep Mandal"/>
    <x v="1"/>
    <x v="0"/>
    <s v="Ongoing"/>
    <x v="0"/>
    <m/>
    <m/>
    <m/>
    <m/>
    <m/>
    <m/>
    <m/>
    <m/>
    <m/>
    <m/>
    <m/>
    <n v="90"/>
    <n v="90"/>
    <n v="90"/>
    <n v="90"/>
    <n v="90"/>
    <n v="90"/>
    <n v="90"/>
    <n v="90"/>
    <n v="90"/>
    <n v="90"/>
    <n v="90"/>
    <n v="90"/>
    <n v="90"/>
    <n v="90"/>
    <n v="90"/>
    <n v="90"/>
    <n v="90"/>
    <n v="90"/>
    <n v="90"/>
    <n v="90"/>
    <n v="90"/>
    <n v="90"/>
    <n v="90"/>
    <n v="90"/>
  </r>
  <r>
    <x v="1"/>
    <x v="1"/>
    <n v="1"/>
    <s v="SMB 1977746 - OLCM-SE Vulnerability Fix - Weblogic Upgrade"/>
    <s v="OMS - SE"/>
    <m/>
    <x v="0"/>
    <s v="Java"/>
    <s v="Freedom Java Apps"/>
    <s v="Greg Painter"/>
    <s v="Muawiah Qaimari"/>
    <s v="Ashish Bartwal"/>
    <x v="3"/>
    <x v="9"/>
    <s v="Aug-22"/>
    <x v="0"/>
    <n v="275"/>
    <m/>
    <m/>
    <m/>
    <m/>
    <m/>
    <m/>
    <m/>
    <m/>
    <m/>
    <m/>
    <n v="200"/>
    <n v="75"/>
    <m/>
    <m/>
    <m/>
    <m/>
    <m/>
    <m/>
    <m/>
    <m/>
    <m/>
    <m/>
    <m/>
    <m/>
    <m/>
    <m/>
    <m/>
    <m/>
    <m/>
    <m/>
    <m/>
    <m/>
    <m/>
    <m/>
  </r>
  <r>
    <x v="1"/>
    <x v="3"/>
    <n v="1"/>
    <s v="MWR 2001760  - OLCM SQL Injection Vulnerability (Critical) fix"/>
    <s v="OMS - SE"/>
    <m/>
    <x v="0"/>
    <s v="Java"/>
    <s v="Freedom Java Apps"/>
    <s v="Greg Painter"/>
    <s v="Muawiah Qaimari"/>
    <s v="Ashish Bartwal"/>
    <x v="3"/>
    <x v="6"/>
    <s v="Sep-22"/>
    <x v="0"/>
    <n v="30"/>
    <m/>
    <m/>
    <m/>
    <m/>
    <m/>
    <m/>
    <m/>
    <m/>
    <m/>
    <m/>
    <m/>
    <m/>
    <n v="30"/>
    <m/>
    <m/>
    <m/>
    <m/>
    <m/>
    <m/>
    <m/>
    <m/>
    <m/>
    <m/>
    <m/>
    <m/>
    <m/>
    <m/>
    <m/>
    <m/>
    <m/>
    <m/>
    <m/>
    <m/>
    <m/>
  </r>
  <r>
    <x v="1"/>
    <x v="3"/>
    <n v="1"/>
    <s v="MWR 2002007 - CASH GI Upgrade &amp; Checksum mailx Implementation "/>
    <s v="CASH"/>
    <m/>
    <x v="0"/>
    <s v=".NET"/>
    <s v="Freedom DotNet-MQ"/>
    <s v="Greg Painter"/>
    <s v="Muawiah Qaimari"/>
    <s v="Darsha Naik"/>
    <x v="3"/>
    <x v="6"/>
    <s v="Sep-22"/>
    <x v="0"/>
    <n v="30"/>
    <m/>
    <m/>
    <m/>
    <m/>
    <m/>
    <m/>
    <m/>
    <m/>
    <m/>
    <m/>
    <m/>
    <m/>
    <n v="30"/>
    <m/>
    <m/>
    <m/>
    <m/>
    <m/>
    <m/>
    <m/>
    <m/>
    <m/>
    <m/>
    <m/>
    <m/>
    <m/>
    <m/>
    <m/>
    <m/>
    <m/>
    <m/>
    <m/>
    <m/>
    <m/>
  </r>
  <r>
    <x v="1"/>
    <x v="13"/>
    <n v="1"/>
    <s v="MWR 2002008 - VDD MECHID Password renewal - m01528 (NPRD) &amp; m01032 (PROD)"/>
    <s v="VDD"/>
    <m/>
    <x v="0"/>
    <s v="C, C++"/>
    <s v="Freedom CPP Apps"/>
    <s v="Greg Painter"/>
    <s v="Muawiah Qaimari"/>
    <s v="Ashish Bartwal"/>
    <x v="3"/>
    <x v="12"/>
    <s v="Oct-22"/>
    <x v="0"/>
    <n v="50"/>
    <m/>
    <m/>
    <m/>
    <m/>
    <m/>
    <m/>
    <m/>
    <m/>
    <m/>
    <m/>
    <m/>
    <m/>
    <n v="30"/>
    <n v="20"/>
    <m/>
    <m/>
    <m/>
    <m/>
    <m/>
    <m/>
    <m/>
    <m/>
    <m/>
    <m/>
    <m/>
    <m/>
    <m/>
    <m/>
    <m/>
    <m/>
    <m/>
    <m/>
    <m/>
    <m/>
  </r>
  <r>
    <x v="1"/>
    <x v="3"/>
    <n v="1"/>
    <s v="MWR 2003313 - VDD (16403) Month End File Processing Automation"/>
    <s v="VDD"/>
    <m/>
    <x v="0"/>
    <s v="C, C++"/>
    <s v="Freedom CPP Apps"/>
    <s v="Greg Painter"/>
    <s v="Muawiah Qaimari"/>
    <s v="Ashish Bartwal"/>
    <x v="3"/>
    <x v="12"/>
    <s v="Oct-22"/>
    <x v="0"/>
    <n v="50"/>
    <m/>
    <m/>
    <m/>
    <m/>
    <m/>
    <m/>
    <m/>
    <m/>
    <m/>
    <m/>
    <m/>
    <m/>
    <n v="40"/>
    <n v="10"/>
    <m/>
    <m/>
    <m/>
    <m/>
    <m/>
    <m/>
    <m/>
    <m/>
    <m/>
    <m/>
    <m/>
    <m/>
    <m/>
    <m/>
    <m/>
    <m/>
    <m/>
    <m/>
    <m/>
    <m/>
  </r>
  <r>
    <x v="1"/>
    <x v="3"/>
    <n v="1"/>
    <s v="MWR 2006158 - VDD Astra Vulnerability Fixes - VDD - Installation of Missing agent for Prod Jump VM"/>
    <s v="VDD"/>
    <m/>
    <x v="0"/>
    <s v="C, C++"/>
    <s v="Freedom CPP Apps"/>
    <s v="Greg Painter"/>
    <s v="Muawiah Qaimari"/>
    <s v="Ashish Bartwal"/>
    <x v="3"/>
    <x v="12"/>
    <s v="Oct-22"/>
    <x v="0"/>
    <n v="50"/>
    <m/>
    <m/>
    <m/>
    <m/>
    <m/>
    <m/>
    <m/>
    <m/>
    <m/>
    <m/>
    <m/>
    <m/>
    <n v="40"/>
    <n v="10"/>
    <m/>
    <m/>
    <m/>
    <m/>
    <m/>
    <m/>
    <m/>
    <m/>
    <m/>
    <m/>
    <m/>
    <m/>
    <m/>
    <m/>
    <m/>
    <m/>
    <m/>
    <m/>
    <m/>
    <m/>
  </r>
  <r>
    <x v="1"/>
    <x v="13"/>
    <n v="1"/>
    <s v="MWR 2002009 - LECSIS MECHID Password renewal - m01943 (NPRD) &amp; m01098 (PROD) "/>
    <s v="LECSIS"/>
    <m/>
    <x v="0"/>
    <s v="SmallTalk, Gemstone"/>
    <s v="Freedom Java Apps"/>
    <s v="Greg Painter"/>
    <s v="Muawiah Qaimari"/>
    <s v="Ashish Bartwal"/>
    <x v="3"/>
    <x v="12"/>
    <s v="Oct-22"/>
    <x v="0"/>
    <n v="50"/>
    <m/>
    <m/>
    <m/>
    <m/>
    <m/>
    <m/>
    <m/>
    <m/>
    <m/>
    <m/>
    <m/>
    <m/>
    <n v="40"/>
    <n v="10"/>
    <m/>
    <m/>
    <m/>
    <m/>
    <m/>
    <m/>
    <m/>
    <m/>
    <m/>
    <m/>
    <m/>
    <m/>
    <m/>
    <m/>
    <m/>
    <m/>
    <m/>
    <m/>
    <m/>
    <m/>
  </r>
  <r>
    <x v="1"/>
    <x v="3"/>
    <n v="1"/>
    <s v="MWR 2003991 - CMRS-Astra fix for Ensure Sticky Bit is set"/>
    <s v="CMRS"/>
    <m/>
    <x v="0"/>
    <s v="Java"/>
    <s v="Freedom Java Apps"/>
    <s v="Greg Painter"/>
    <s v="Muawiah Qaimari"/>
    <s v="Ashish Bartwal"/>
    <x v="3"/>
    <x v="12"/>
    <s v="Oct-22"/>
    <x v="0"/>
    <n v="40"/>
    <m/>
    <m/>
    <m/>
    <m/>
    <m/>
    <m/>
    <m/>
    <m/>
    <m/>
    <m/>
    <m/>
    <m/>
    <n v="30"/>
    <n v="10"/>
    <m/>
    <m/>
    <m/>
    <m/>
    <m/>
    <m/>
    <m/>
    <m/>
    <m/>
    <m/>
    <m/>
    <m/>
    <m/>
    <m/>
    <m/>
    <m/>
    <m/>
    <m/>
    <m/>
    <m/>
  </r>
  <r>
    <x v="1"/>
    <x v="3"/>
    <n v="1"/>
    <s v="MWR 2006432 - CASH GI Upgrade + Astra Fixes."/>
    <s v="CASH"/>
    <m/>
    <x v="0"/>
    <s v=".NET"/>
    <s v="Freedom DotNet-MQ"/>
    <s v="Greg Painter"/>
    <s v="Muawiah Qaimari"/>
    <s v="Darsha Naik"/>
    <x v="3"/>
    <x v="12"/>
    <s v="Oct-22"/>
    <x v="0"/>
    <n v="50"/>
    <m/>
    <m/>
    <m/>
    <m/>
    <m/>
    <m/>
    <m/>
    <m/>
    <m/>
    <m/>
    <m/>
    <m/>
    <m/>
    <n v="50"/>
    <m/>
    <m/>
    <m/>
    <m/>
    <m/>
    <m/>
    <m/>
    <m/>
    <m/>
    <m/>
    <m/>
    <m/>
    <m/>
    <m/>
    <m/>
    <m/>
    <m/>
    <m/>
    <m/>
    <m/>
  </r>
  <r>
    <x v="1"/>
    <x v="3"/>
    <n v="1"/>
    <s v="MWR 2007408 - CMRS Astra Fixes"/>
    <s v="CMRS"/>
    <m/>
    <x v="0"/>
    <s v="Java"/>
    <s v="Freedom Java Apps"/>
    <s v="Greg Painter"/>
    <s v="Muawiah Qaimari"/>
    <s v="Ashish Bartwal"/>
    <x v="3"/>
    <x v="12"/>
    <s v="Oct-22"/>
    <x v="0"/>
    <n v="30"/>
    <m/>
    <m/>
    <m/>
    <m/>
    <m/>
    <m/>
    <m/>
    <m/>
    <m/>
    <m/>
    <m/>
    <m/>
    <m/>
    <n v="30"/>
    <m/>
    <m/>
    <m/>
    <m/>
    <m/>
    <m/>
    <m/>
    <m/>
    <m/>
    <m/>
    <m/>
    <m/>
    <m/>
    <m/>
    <m/>
    <m/>
    <m/>
    <m/>
    <m/>
    <m/>
  </r>
  <r>
    <x v="1"/>
    <x v="3"/>
    <n v="1"/>
    <s v="MWR 2008119 - VDD GI Upgrade"/>
    <s v="VDD"/>
    <m/>
    <x v="0"/>
    <s v="C, C++"/>
    <s v="Freedom CPP Apps"/>
    <s v="Greg Painter"/>
    <s v="Muawiah Qaimari"/>
    <s v="Ashish Bartwal"/>
    <x v="3"/>
    <x v="5"/>
    <s v="Nov-22"/>
    <x v="0"/>
    <n v="50"/>
    <m/>
    <m/>
    <m/>
    <m/>
    <m/>
    <m/>
    <m/>
    <m/>
    <m/>
    <m/>
    <m/>
    <m/>
    <m/>
    <m/>
    <n v="50"/>
    <m/>
    <m/>
    <m/>
    <m/>
    <m/>
    <m/>
    <m/>
    <m/>
    <m/>
    <m/>
    <m/>
    <m/>
    <m/>
    <m/>
    <m/>
    <m/>
    <m/>
    <m/>
    <m/>
  </r>
  <r>
    <x v="1"/>
    <x v="3"/>
    <n v="1"/>
    <s v="MWR - 2006340 Certificate renewal for ‘cash.web.att.com’ &amp; ‘cash.dev.att.com’"/>
    <s v="CASH"/>
    <m/>
    <x v="0"/>
    <s v=".NET"/>
    <s v="Freedom DotNet-MQ"/>
    <s v="Greg Painter"/>
    <s v="Muawiah Qaimari"/>
    <s v="Darsha Naik"/>
    <x v="3"/>
    <x v="5"/>
    <s v="Nov-22"/>
    <x v="0"/>
    <n v="30"/>
    <m/>
    <m/>
    <m/>
    <m/>
    <m/>
    <m/>
    <m/>
    <m/>
    <m/>
    <m/>
    <m/>
    <m/>
    <m/>
    <m/>
    <n v="30"/>
    <m/>
    <m/>
    <m/>
    <m/>
    <m/>
    <m/>
    <m/>
    <m/>
    <m/>
    <m/>
    <m/>
    <m/>
    <m/>
    <m/>
    <m/>
    <m/>
    <m/>
    <m/>
    <m/>
  </r>
  <r>
    <x v="1"/>
    <x v="11"/>
    <n v="17"/>
    <s v="Weekly/Bi-weekly Meetings/Other Meetings "/>
    <s v="GRP-CBS-ATTCRM-SBS"/>
    <m/>
    <x v="0"/>
    <s v="Java, Websphere"/>
    <s v="CBS-ATTCRM-SBS"/>
    <s v="James Koernig"/>
    <s v="Christine Moretti"/>
    <s v="Ravinder Kumar"/>
    <x v="3"/>
    <x v="0"/>
    <s v="Ongoing"/>
    <x v="0"/>
    <n v="1025"/>
    <m/>
    <m/>
    <m/>
    <m/>
    <m/>
    <m/>
    <m/>
    <m/>
    <m/>
    <m/>
    <n v="50"/>
    <n v="50"/>
    <n v="50"/>
    <n v="50"/>
    <n v="50"/>
    <n v="70"/>
    <n v="90"/>
    <n v="90"/>
    <n v="70"/>
    <n v="60"/>
    <n v="80"/>
    <n v="100"/>
    <n v="110"/>
    <n v="100"/>
    <n v="110"/>
    <n v="110"/>
    <n v="120"/>
    <n v="110"/>
    <m/>
    <m/>
    <m/>
    <m/>
    <m/>
    <m/>
  </r>
  <r>
    <x v="1"/>
    <x v="3"/>
    <n v="1"/>
    <s v="MWR 2003981 - ATTM CRM -HP-UX: NMC: Midrange:Storage migration and UNIX Patching for DB VM "/>
    <s v="ATTM CRM"/>
    <s v="Green : Completed "/>
    <x v="0"/>
    <s v="Java"/>
    <s v="CBS-ATTCRM-SBS"/>
    <s v="James Radtke"/>
    <s v="Christine Moretti"/>
    <s v="Ravinder Kumar"/>
    <x v="3"/>
    <x v="12"/>
    <s v="Oct-22"/>
    <x v="0"/>
    <n v="100"/>
    <m/>
    <m/>
    <m/>
    <m/>
    <m/>
    <m/>
    <m/>
    <m/>
    <m/>
    <m/>
    <m/>
    <m/>
    <n v="20"/>
    <n v="80"/>
    <m/>
    <m/>
    <m/>
    <m/>
    <m/>
    <m/>
    <m/>
    <m/>
    <m/>
    <m/>
    <m/>
    <m/>
    <m/>
    <m/>
    <m/>
    <m/>
    <m/>
    <m/>
    <m/>
    <m/>
  </r>
  <r>
    <x v="1"/>
    <x v="5"/>
    <n v="1"/>
    <s v="Hadoop File processing/Data Load Issues for 12 types of File Patterns (Weekly)"/>
    <s v="CARAT"/>
    <m/>
    <x v="0"/>
    <s v="Hadoop, Java"/>
    <s v="CARAT"/>
    <s v="Greg Painter"/>
    <s v="Muawiah Qaimari"/>
    <s v="Ashish Bartwal"/>
    <x v="3"/>
    <x v="0"/>
    <s v="Ongoing"/>
    <x v="0"/>
    <n v="590"/>
    <m/>
    <m/>
    <m/>
    <m/>
    <m/>
    <m/>
    <m/>
    <m/>
    <m/>
    <m/>
    <n v="60"/>
    <n v="60"/>
    <n v="60"/>
    <n v="60"/>
    <n v="90"/>
    <n v="90"/>
    <n v="40"/>
    <n v="30"/>
    <n v="35"/>
    <n v="30"/>
    <n v="30"/>
    <n v="35"/>
    <n v="30"/>
    <n v="40"/>
    <n v="30"/>
    <n v="45"/>
    <n v="30"/>
    <n v="35"/>
    <m/>
    <m/>
    <m/>
    <m/>
    <m/>
    <m/>
  </r>
  <r>
    <x v="0"/>
    <x v="0"/>
    <n v="1"/>
    <s v="PID 404855 - ODR DB Migration (Code/Config changes on CARAT Side)"/>
    <s v="CARAT"/>
    <s v="Completed."/>
    <x v="0"/>
    <s v="Hadoop, Java"/>
    <s v="CARAT"/>
    <s v="Greg Painter"/>
    <s v="Muawiah Qaimari"/>
    <s v="Ashish Bartwal"/>
    <x v="3"/>
    <x v="15"/>
    <s v="May-23"/>
    <x v="0"/>
    <n v="400"/>
    <m/>
    <m/>
    <m/>
    <m/>
    <m/>
    <m/>
    <m/>
    <m/>
    <m/>
    <m/>
    <m/>
    <m/>
    <n v="133"/>
    <n v="133"/>
    <n v="300"/>
    <n v="100"/>
    <n v="50"/>
    <n v="50"/>
    <n v="25"/>
    <n v="25"/>
    <n v="50"/>
    <m/>
    <m/>
    <m/>
    <m/>
    <m/>
    <m/>
    <m/>
    <m/>
    <m/>
    <m/>
    <m/>
    <m/>
    <m/>
  </r>
  <r>
    <x v="1"/>
    <x v="3"/>
    <n v="1"/>
    <s v="MWR 1999379 - CARAT-5617-retire UBC schemas from DEV; TEST; PROTO and PROD servers"/>
    <s v="CARAT"/>
    <m/>
    <x v="0"/>
    <s v="Hadoop, Java"/>
    <s v="CARAT"/>
    <s v="Greg Painter"/>
    <s v="Muawiah Qaimari"/>
    <s v="Ashish Bartwal"/>
    <x v="3"/>
    <x v="1"/>
    <s v="Dec-22"/>
    <x v="0"/>
    <n v="100"/>
    <m/>
    <m/>
    <m/>
    <m/>
    <m/>
    <m/>
    <m/>
    <m/>
    <m/>
    <m/>
    <m/>
    <m/>
    <m/>
    <n v="33"/>
    <n v="50"/>
    <n v="50"/>
    <m/>
    <m/>
    <m/>
    <m/>
    <m/>
    <m/>
    <m/>
    <m/>
    <m/>
    <m/>
    <m/>
    <m/>
    <m/>
    <m/>
    <m/>
    <m/>
    <m/>
    <m/>
  </r>
  <r>
    <x v="1"/>
    <x v="3"/>
    <n v="1"/>
    <s v="MWR 2000346 and TR-14263 Modification - Sql Server patching"/>
    <s v="MOSS"/>
    <m/>
    <x v="0"/>
    <s v=".NET, VC++"/>
    <s v="MOSS"/>
    <s v="Greg Painter"/>
    <s v="Muawiah Qaimari"/>
    <s v="Darsha Naik "/>
    <x v="3"/>
    <x v="6"/>
    <s v="Sep-22"/>
    <x v="0"/>
    <n v="70"/>
    <m/>
    <m/>
    <m/>
    <m/>
    <m/>
    <m/>
    <m/>
    <m/>
    <m/>
    <m/>
    <m/>
    <m/>
    <n v="70"/>
    <m/>
    <m/>
    <m/>
    <m/>
    <m/>
    <m/>
    <m/>
    <m/>
    <m/>
    <m/>
    <m/>
    <m/>
    <m/>
    <m/>
    <m/>
    <m/>
    <m/>
    <m/>
    <m/>
    <m/>
    <m/>
  </r>
  <r>
    <x v="1"/>
    <x v="3"/>
    <n v="1"/>
    <s v="MWR 1986886 Update to use EDGE"/>
    <s v="MOSS"/>
    <m/>
    <x v="0"/>
    <s v=".NET, VC++"/>
    <s v="MOSS"/>
    <s v="Greg Painter"/>
    <s v="Muawiah Qaimari"/>
    <s v="Darsha Naik "/>
    <x v="3"/>
    <x v="6"/>
    <s v="Sep-22"/>
    <x v="0"/>
    <n v="50"/>
    <m/>
    <m/>
    <m/>
    <m/>
    <m/>
    <m/>
    <m/>
    <m/>
    <m/>
    <m/>
    <m/>
    <n v="25"/>
    <n v="25"/>
    <m/>
    <m/>
    <m/>
    <m/>
    <m/>
    <m/>
    <m/>
    <m/>
    <m/>
    <m/>
    <m/>
    <m/>
    <m/>
    <m/>
    <m/>
    <m/>
    <m/>
    <m/>
    <m/>
    <m/>
    <m/>
  </r>
  <r>
    <x v="0"/>
    <x v="0"/>
    <n v="1"/>
    <s v="DCC MOVE 8711 PMOSS PIP and EDS"/>
    <s v="MOSS"/>
    <m/>
    <x v="0"/>
    <s v=".NET, VC++"/>
    <s v="MOSS"/>
    <s v="Greg Painter"/>
    <s v="Muawiah Qaimari"/>
    <s v="Darsha Naik "/>
    <x v="3"/>
    <x v="3"/>
    <s v="On hold"/>
    <x v="1"/>
    <n v="520"/>
    <m/>
    <m/>
    <m/>
    <m/>
    <m/>
    <m/>
    <m/>
    <m/>
    <m/>
    <m/>
    <m/>
    <m/>
    <m/>
    <m/>
    <m/>
    <m/>
    <m/>
    <m/>
    <m/>
    <m/>
    <m/>
    <m/>
    <m/>
    <m/>
    <m/>
    <m/>
    <m/>
    <m/>
    <m/>
    <m/>
    <m/>
    <m/>
    <m/>
    <m/>
  </r>
  <r>
    <x v="1"/>
    <x v="3"/>
    <n v="1"/>
    <s v="MWR 2000346 and TR-14263 Modification - Sql Server patching"/>
    <s v="MOSS"/>
    <m/>
    <x v="0"/>
    <s v=".NET, VC++"/>
    <s v="MOSS"/>
    <s v="Greg Painter"/>
    <s v="Muawiah Qaimari"/>
    <s v="Darsha Naik "/>
    <x v="3"/>
    <x v="6"/>
    <s v="Sep-22"/>
    <x v="0"/>
    <n v="130"/>
    <m/>
    <m/>
    <m/>
    <m/>
    <m/>
    <m/>
    <m/>
    <m/>
    <m/>
    <m/>
    <m/>
    <m/>
    <n v="130"/>
    <m/>
    <m/>
    <m/>
    <m/>
    <m/>
    <m/>
    <m/>
    <m/>
    <m/>
    <m/>
    <m/>
    <m/>
    <m/>
    <m/>
    <m/>
    <m/>
    <m/>
    <m/>
    <m/>
    <m/>
    <m/>
  </r>
  <r>
    <x v="1"/>
    <x v="3"/>
    <n v="1"/>
    <s v="Tracks #14267: MOSS will update Teradata Tools and Utilities to v17.x.  MWR 2008597, WR 4277613 "/>
    <s v="MOSS"/>
    <m/>
    <x v="0"/>
    <s v=".NET, VC++"/>
    <s v="MOSS"/>
    <s v="Greg Painter"/>
    <s v="Muawiah Qaimari"/>
    <s v="Darsha Naik "/>
    <x v="3"/>
    <x v="5"/>
    <s v="Nov-22"/>
    <x v="0"/>
    <n v="150"/>
    <m/>
    <m/>
    <m/>
    <m/>
    <m/>
    <m/>
    <m/>
    <m/>
    <m/>
    <m/>
    <m/>
    <m/>
    <m/>
    <m/>
    <n v="150"/>
    <m/>
    <m/>
    <m/>
    <m/>
    <m/>
    <m/>
    <m/>
    <m/>
    <m/>
    <m/>
    <m/>
    <m/>
    <m/>
    <m/>
    <m/>
    <m/>
    <m/>
    <m/>
    <m/>
  </r>
  <r>
    <x v="1"/>
    <x v="3"/>
    <n v="1"/>
    <s v="MWR/TR for updating PUTTY software"/>
    <s v="MOSS"/>
    <m/>
    <x v="0"/>
    <s v=".NET, VC++"/>
    <s v="MOSS"/>
    <s v="Greg Painter"/>
    <s v="Muawiah Qaimari"/>
    <s v="Darsha Naik "/>
    <x v="3"/>
    <x v="5"/>
    <s v="Nov-22"/>
    <x v="0"/>
    <n v="125"/>
    <m/>
    <m/>
    <m/>
    <m/>
    <m/>
    <m/>
    <m/>
    <m/>
    <m/>
    <m/>
    <m/>
    <m/>
    <m/>
    <m/>
    <n v="125"/>
    <m/>
    <m/>
    <m/>
    <m/>
    <m/>
    <m/>
    <m/>
    <m/>
    <m/>
    <m/>
    <m/>
    <m/>
    <m/>
    <m/>
    <m/>
    <m/>
    <m/>
    <m/>
    <m/>
  </r>
  <r>
    <x v="1"/>
    <x v="3"/>
    <n v="1"/>
    <s v="MWR 2000346 and TR-14263 Modification - Sql Server patching"/>
    <s v="MOSS"/>
    <m/>
    <x v="0"/>
    <s v=".NET, VC++"/>
    <s v="MOSS"/>
    <s v="Greg Painter"/>
    <s v="Muawiah Qaimari"/>
    <s v="Darsha Naik "/>
    <x v="3"/>
    <x v="6"/>
    <s v="Sep-22"/>
    <x v="0"/>
    <n v="130"/>
    <m/>
    <m/>
    <m/>
    <m/>
    <m/>
    <m/>
    <m/>
    <m/>
    <m/>
    <m/>
    <m/>
    <m/>
    <n v="130"/>
    <m/>
    <m/>
    <m/>
    <m/>
    <m/>
    <m/>
    <m/>
    <m/>
    <m/>
    <m/>
    <m/>
    <m/>
    <m/>
    <m/>
    <m/>
    <m/>
    <m/>
    <m/>
    <m/>
    <m/>
    <m/>
  </r>
  <r>
    <x v="0"/>
    <x v="0"/>
    <m/>
    <s v="PMT 508589 PID  414915 - Calnet MSO P7 conversion"/>
    <s v="GRP-WB-BPP1"/>
    <m/>
    <x v="1"/>
    <s v="Cobol, DB2"/>
    <s v="WB-BPP1"/>
    <s v="Ruben Rodriguez "/>
    <s v="Muawiah Qaimari"/>
    <s v="Rakesh Koli"/>
    <x v="0"/>
    <x v="11"/>
    <m/>
    <x v="0"/>
    <n v="120"/>
    <m/>
    <m/>
    <m/>
    <m/>
    <m/>
    <m/>
    <m/>
    <m/>
    <m/>
    <m/>
    <m/>
    <m/>
    <m/>
    <m/>
    <m/>
    <m/>
    <m/>
    <m/>
    <m/>
    <m/>
    <m/>
    <m/>
    <m/>
    <n v="60"/>
    <n v="60"/>
    <m/>
    <m/>
    <m/>
    <m/>
    <m/>
    <m/>
    <m/>
    <m/>
    <m/>
  </r>
  <r>
    <x v="0"/>
    <x v="0"/>
    <m/>
    <s v="PID 420714: 10348-2023 Wireline Billing SaaS Globys-PI-2"/>
    <s v="CRIS Services"/>
    <m/>
    <x v="1"/>
    <s v="Cobol, IMS-DB"/>
    <s v="SW-CRIS-Billing "/>
    <s v="Ruben Rodriguez "/>
    <s v="Muawiah Qaimari"/>
    <s v="Kushagra Mathur"/>
    <x v="0"/>
    <x v="16"/>
    <m/>
    <x v="0"/>
    <n v="100"/>
    <m/>
    <m/>
    <m/>
    <m/>
    <m/>
    <m/>
    <m/>
    <m/>
    <m/>
    <m/>
    <m/>
    <m/>
    <m/>
    <m/>
    <m/>
    <m/>
    <m/>
    <m/>
    <m/>
    <m/>
    <m/>
    <m/>
    <m/>
    <n v="10"/>
    <n v="40"/>
    <n v="30"/>
    <n v="20"/>
    <m/>
    <m/>
    <m/>
    <m/>
    <m/>
    <m/>
    <m/>
  </r>
  <r>
    <x v="1"/>
    <x v="2"/>
    <m/>
    <s v="Team management, Team mentoring, Knowledge Management (Certifications Trainings), one to ones, Engagement with team on priority items"/>
    <s v="GRP-SE-BILLING-USAGE"/>
    <m/>
    <x v="1"/>
    <s v="Cobol, DB2, IMS DB"/>
    <s v="SE-BILLING-USAGE"/>
    <s v="Greg Painter"/>
    <s v="Muawiah Qaimari"/>
    <s v="Rudradeep Mandal"/>
    <x v="1"/>
    <x v="0"/>
    <s v="Ongoing"/>
    <x v="0"/>
    <m/>
    <m/>
    <m/>
    <m/>
    <m/>
    <m/>
    <m/>
    <m/>
    <m/>
    <m/>
    <m/>
    <n v="90"/>
    <n v="90"/>
    <n v="90"/>
    <n v="90"/>
    <n v="90"/>
    <n v="90"/>
    <n v="90"/>
    <n v="90"/>
    <n v="90"/>
    <n v="90"/>
    <n v="90"/>
    <n v="90"/>
    <n v="90"/>
    <n v="90"/>
    <n v="90"/>
    <n v="90"/>
    <n v="90"/>
    <n v="90"/>
    <n v="90"/>
    <n v="90"/>
    <n v="90"/>
    <n v="90"/>
    <n v="90"/>
    <n v="90"/>
  </r>
  <r>
    <x v="0"/>
    <x v="0"/>
    <m/>
    <s v="409532 - SECMOD SDP SPI in text field"/>
    <s v="BOCRIS"/>
    <m/>
    <x v="1"/>
    <s v="Cobol, IMS-DC"/>
    <s v="SE-BILLING"/>
    <s v="Greg Painter"/>
    <s v="Muawiah Qaimari"/>
    <s v="Rudradeep Mandal"/>
    <x v="1"/>
    <x v="22"/>
    <s v="Feb-24"/>
    <x v="1"/>
    <n v="100"/>
    <m/>
    <m/>
    <m/>
    <m/>
    <m/>
    <m/>
    <m/>
    <m/>
    <m/>
    <m/>
    <m/>
    <m/>
    <m/>
    <m/>
    <m/>
    <m/>
    <n v="100"/>
    <n v="150"/>
    <n v="300"/>
    <n v="200"/>
    <n v="150"/>
    <n v="100"/>
    <m/>
    <m/>
    <m/>
    <m/>
    <m/>
    <m/>
    <m/>
    <m/>
    <m/>
    <m/>
    <m/>
    <m/>
  </r>
  <r>
    <x v="0"/>
    <x v="0"/>
    <m/>
    <s v="409532 - SecMod SDP SPI in text field MAGTAPE"/>
    <s v="BOCRIS"/>
    <m/>
    <x v="1"/>
    <s v="Cobol, IMS-DC"/>
    <s v="SE-BILLING"/>
    <s v="Greg Painter"/>
    <s v="Muawiah Qaimari"/>
    <s v="Rudradeep Mandal"/>
    <x v="1"/>
    <x v="22"/>
    <s v="Feb-24"/>
    <x v="1"/>
    <n v="1295"/>
    <m/>
    <m/>
    <m/>
    <m/>
    <m/>
    <m/>
    <m/>
    <m/>
    <m/>
    <m/>
    <m/>
    <m/>
    <m/>
    <m/>
    <m/>
    <m/>
    <m/>
    <m/>
    <m/>
    <m/>
    <m/>
    <m/>
    <m/>
    <m/>
    <m/>
    <m/>
    <m/>
    <m/>
    <m/>
    <m/>
    <m/>
    <m/>
    <m/>
    <m/>
  </r>
  <r>
    <x v="1"/>
    <x v="4"/>
    <m/>
    <s v="Monthly RD Bill-Trk Calendar updates "/>
    <s v="BILL TRK"/>
    <m/>
    <x v="1"/>
    <s v="Cobol"/>
    <s v="MW-Billing"/>
    <s v="Ruben Rodriguez "/>
    <s v="Muawiah Qaimari"/>
    <s v="Hrishikesh Kamathe "/>
    <x v="1"/>
    <x v="0"/>
    <s v="Ongoing"/>
    <x v="0"/>
    <m/>
    <m/>
    <m/>
    <m/>
    <m/>
    <m/>
    <m/>
    <m/>
    <m/>
    <m/>
    <m/>
    <n v="10"/>
    <n v="10"/>
    <n v="10"/>
    <n v="10"/>
    <n v="10"/>
    <n v="10"/>
    <n v="10"/>
    <n v="10"/>
    <n v="10"/>
    <n v="10"/>
    <n v="10"/>
    <n v="10"/>
    <n v="10"/>
    <n v="10"/>
    <n v="10"/>
    <n v="10"/>
    <n v="10"/>
    <n v="10"/>
    <n v="10"/>
    <n v="10"/>
    <n v="10"/>
    <n v="10"/>
    <n v="10"/>
    <n v="10"/>
  </r>
  <r>
    <x v="0"/>
    <x v="0"/>
    <m/>
    <s v="409532 - SecMod SDP SPI in text field MAGTAPE"/>
    <s v="PULL BILL"/>
    <m/>
    <x v="1"/>
    <s v="Cobol, IMS DB"/>
    <s v="SE-BILLING"/>
    <s v="Greg Painter"/>
    <s v="Muawiah Qaimari"/>
    <s v="Rudradeep Mandal"/>
    <x v="1"/>
    <x v="22"/>
    <s v="Feb-24"/>
    <x v="1"/>
    <n v="120"/>
    <m/>
    <m/>
    <m/>
    <m/>
    <m/>
    <m/>
    <m/>
    <m/>
    <m/>
    <m/>
    <m/>
    <m/>
    <m/>
    <m/>
    <m/>
    <m/>
    <m/>
    <m/>
    <m/>
    <n v="60"/>
    <n v="40"/>
    <n v="20"/>
    <m/>
    <m/>
    <m/>
    <m/>
    <m/>
    <m/>
    <m/>
    <m/>
    <m/>
    <m/>
    <m/>
    <m/>
  </r>
  <r>
    <x v="1"/>
    <x v="5"/>
    <n v="25"/>
    <s v="Prod Support, Job Abends, Prod Outages, Interface issues, Bug analysis, Recoveries etc. "/>
    <s v="GRP-SE-BILLING"/>
    <m/>
    <x v="1"/>
    <s v="Cobol, IMS-DB, DB2"/>
    <s v="SE-BILLING"/>
    <s v="Greg Painter"/>
    <s v="Muawiah Qaimari"/>
    <s v="Rudradeep Mandal"/>
    <x v="1"/>
    <x v="0"/>
    <s v="Ongoing"/>
    <x v="0"/>
    <m/>
    <m/>
    <m/>
    <m/>
    <m/>
    <m/>
    <m/>
    <m/>
    <m/>
    <m/>
    <m/>
    <m/>
    <m/>
    <m/>
    <m/>
    <n v="90"/>
    <n v="90"/>
    <n v="90"/>
    <n v="80"/>
    <n v="80"/>
    <n v="80"/>
    <n v="80"/>
    <n v="80"/>
    <n v="80"/>
    <n v="80"/>
    <n v="80"/>
    <n v="80"/>
    <n v="80"/>
    <n v="80"/>
    <n v="80"/>
    <n v="80"/>
    <n v="80"/>
    <n v="80"/>
    <n v="80"/>
    <n v="80"/>
  </r>
  <r>
    <x v="1"/>
    <x v="6"/>
    <n v="25"/>
    <s v="Interfacing application queries,Interfacing application queries. Initial Analysis for MWR, PID, SMB, RD"/>
    <s v="GRP-SE-BILLING"/>
    <m/>
    <x v="1"/>
    <s v="Cobol, IMS-DB, DB2"/>
    <s v="SE-BILLING"/>
    <s v="Greg Painter"/>
    <s v="Muawiah Qaimari"/>
    <s v="Rudradeep Mandal"/>
    <x v="1"/>
    <x v="0"/>
    <s v="Ongoing"/>
    <x v="0"/>
    <m/>
    <n v="50"/>
    <n v="50"/>
    <n v="50"/>
    <n v="50"/>
    <n v="50"/>
    <n v="50"/>
    <n v="50"/>
    <m/>
    <m/>
    <m/>
    <m/>
    <m/>
    <m/>
    <m/>
    <n v="5"/>
    <n v="8"/>
    <n v="25"/>
    <n v="30"/>
    <n v="30"/>
    <n v="40"/>
    <n v="50"/>
    <n v="40"/>
    <n v="30"/>
    <n v="30"/>
    <n v="30"/>
    <n v="30"/>
    <n v="30"/>
    <n v="30"/>
    <n v="30"/>
    <n v="30"/>
    <n v="30"/>
    <n v="30"/>
    <n v="30"/>
    <n v="30"/>
  </r>
  <r>
    <x v="1"/>
    <x v="10"/>
    <m/>
    <s v="EDOCS - DMA Activities"/>
    <s v="EDOCS"/>
    <m/>
    <x v="0"/>
    <s v=".NET, Java"/>
    <s v="MDRG-RR"/>
    <s v="Greg Painter"/>
    <s v="Muawiah Qaimari"/>
    <s v="Narmada Nelluri"/>
    <x v="4"/>
    <x v="0"/>
    <s v="Ongoing"/>
    <x v="0"/>
    <m/>
    <m/>
    <m/>
    <m/>
    <m/>
    <m/>
    <m/>
    <m/>
    <m/>
    <m/>
    <m/>
    <n v="90"/>
    <n v="90"/>
    <n v="90"/>
    <n v="90"/>
    <n v="40"/>
    <n v="40"/>
    <n v="45"/>
    <n v="90"/>
    <n v="90"/>
    <n v="90"/>
    <n v="90"/>
    <n v="90"/>
    <n v="90"/>
    <n v="90"/>
    <n v="90"/>
    <n v="90"/>
    <n v="90"/>
    <n v="90"/>
    <m/>
    <m/>
    <m/>
    <m/>
    <m/>
    <m/>
  </r>
  <r>
    <x v="1"/>
    <x v="2"/>
    <m/>
    <s v="Team management, Team mentoring, Knowledge Management (Certifications Trainings), one to ones, Engagement with team on priority items"/>
    <s v="GRP-MW-Billing"/>
    <m/>
    <x v="1"/>
    <s v="Cobol, IMS-DB"/>
    <s v="MW-Billing"/>
    <s v="Ruben Rodriguez "/>
    <s v="Muawiah Qaimari"/>
    <s v="Hrishikesh Kamathe "/>
    <x v="1"/>
    <x v="0"/>
    <s v="Ongoing"/>
    <x v="0"/>
    <m/>
    <m/>
    <m/>
    <m/>
    <m/>
    <m/>
    <m/>
    <m/>
    <m/>
    <m/>
    <m/>
    <n v="90"/>
    <n v="90"/>
    <n v="90"/>
    <n v="90"/>
    <n v="90"/>
    <n v="90"/>
    <n v="90"/>
    <n v="90"/>
    <n v="90"/>
    <n v="90"/>
    <n v="90"/>
    <n v="90"/>
    <n v="90"/>
    <n v="90"/>
    <n v="90"/>
    <n v="90"/>
    <n v="90"/>
    <n v="90"/>
    <n v="90"/>
    <n v="90"/>
    <n v="90"/>
    <n v="90"/>
    <n v="90"/>
    <n v="90"/>
  </r>
  <r>
    <x v="0"/>
    <x v="0"/>
    <m/>
    <s v="328680a 271 performance Measurement"/>
    <s v="ODUF"/>
    <m/>
    <x v="1"/>
    <s v="Cobol"/>
    <s v="SE-BILLING-CARE"/>
    <s v="Greg Painter"/>
    <s v="Muawiah Qaimari"/>
    <s v="Rudradeep Mandal"/>
    <x v="1"/>
    <x v="5"/>
    <s v="Nov-22"/>
    <x v="1"/>
    <n v="1500"/>
    <m/>
    <m/>
    <m/>
    <m/>
    <m/>
    <m/>
    <m/>
    <m/>
    <m/>
    <m/>
    <n v="100"/>
    <n v="100"/>
    <n v="500"/>
    <n v="500"/>
    <n v="150"/>
    <n v="50"/>
    <m/>
    <m/>
    <m/>
    <m/>
    <m/>
    <m/>
    <m/>
    <m/>
    <m/>
    <m/>
    <m/>
    <m/>
    <m/>
    <m/>
    <m/>
    <m/>
    <m/>
    <m/>
  </r>
  <r>
    <x v="1"/>
    <x v="8"/>
    <n v="17"/>
    <s v="PSA activities, Monthly &amp; quarterly reports activities, Compliance Activities such as Mylogins file population, RIM update etc."/>
    <s v="GRP-CBS-ATTCRM-SBS"/>
    <m/>
    <x v="0"/>
    <s v="Java, Websphere"/>
    <s v="CBS-ATTCRM-SBS"/>
    <s v="James Koernig"/>
    <s v="Christine Moretti"/>
    <s v="Ravinder Kumar"/>
    <x v="3"/>
    <x v="0"/>
    <s v="Ongoing"/>
    <x v="0"/>
    <n v="3975"/>
    <m/>
    <m/>
    <m/>
    <m/>
    <m/>
    <m/>
    <m/>
    <m/>
    <m/>
    <m/>
    <n v="300"/>
    <n v="300"/>
    <n v="300"/>
    <n v="300"/>
    <n v="100"/>
    <n v="200"/>
    <n v="110"/>
    <n v="110"/>
    <n v="120"/>
    <n v="100"/>
    <n v="110"/>
    <n v="140"/>
    <n v="145"/>
    <n v="140"/>
    <n v="150"/>
    <n v="130"/>
    <n v="140"/>
    <n v="120"/>
    <m/>
    <m/>
    <m/>
    <m/>
    <m/>
    <m/>
  </r>
  <r>
    <x v="1"/>
    <x v="8"/>
    <n v="78"/>
    <s v="Audit requests,, SPI data discoveries, System Documentation, Surveys, Meta data certifications, CCAM Surveys, SOX/PCI compliance, PSA activities, RIM update"/>
    <s v="GRP-SE-BILLING"/>
    <m/>
    <x v="1"/>
    <s v="Cobol, IMS-DB, DB2"/>
    <s v="SE-BILLING"/>
    <s v="Greg Painter"/>
    <s v="Muawiah Qaimari"/>
    <s v="Rudradeep Mandal"/>
    <x v="1"/>
    <x v="0"/>
    <s v="Ongoing"/>
    <x v="0"/>
    <m/>
    <m/>
    <m/>
    <m/>
    <m/>
    <m/>
    <m/>
    <m/>
    <m/>
    <m/>
    <m/>
    <m/>
    <m/>
    <m/>
    <m/>
    <n v="20"/>
    <n v="20"/>
    <n v="20"/>
    <n v="20"/>
    <n v="20"/>
    <n v="20"/>
    <n v="20"/>
    <n v="20"/>
    <n v="20"/>
    <n v="20"/>
    <n v="20"/>
    <n v="20"/>
    <n v="20"/>
    <n v="20"/>
    <n v="20"/>
    <n v="20"/>
    <n v="20"/>
    <n v="20"/>
    <n v="20"/>
    <n v="20"/>
  </r>
  <r>
    <x v="1"/>
    <x v="10"/>
    <n v="25"/>
    <s v="Monthly &amp; quarterly reports activities"/>
    <s v="GRP-SE-BILLING"/>
    <m/>
    <x v="1"/>
    <s v="Cobol, IMS-DB, DB2"/>
    <s v="SE-BILLING"/>
    <s v="Greg Painter"/>
    <s v="Muawiah Qaimari"/>
    <s v="Rudradeep Mandal"/>
    <x v="1"/>
    <x v="0"/>
    <s v="Ongoing"/>
    <x v="0"/>
    <m/>
    <m/>
    <m/>
    <m/>
    <m/>
    <m/>
    <m/>
    <m/>
    <m/>
    <m/>
    <n v="400"/>
    <n v="600"/>
    <n v="600"/>
    <n v="600"/>
    <n v="600"/>
    <n v="30"/>
    <n v="30"/>
    <n v="20"/>
    <n v="20"/>
    <n v="30"/>
    <n v="30"/>
    <n v="30"/>
    <n v="30"/>
    <n v="30"/>
    <n v="30"/>
    <n v="30"/>
    <n v="30"/>
    <n v="30"/>
    <n v="30"/>
    <n v="30"/>
    <n v="30"/>
    <n v="30"/>
    <n v="30"/>
    <n v="30"/>
    <n v="30"/>
  </r>
  <r>
    <x v="1"/>
    <x v="5"/>
    <n v="26"/>
    <s v="Prod Support, Job Abends, Prod Outages, Interface issues, Bug analysis, Recoveries etc. "/>
    <s v="GRP-SE-BILLING-CARE"/>
    <m/>
    <x v="1"/>
    <s v="Cobol, IMS-DC, DB2"/>
    <s v="SE-BILLING-CARE"/>
    <s v="Greg Painter"/>
    <s v="Muawiah Qaimari"/>
    <s v="Rudradeep Mandal"/>
    <x v="1"/>
    <x v="0"/>
    <s v="Ongoing"/>
    <x v="0"/>
    <m/>
    <n v="100"/>
    <n v="100"/>
    <n v="250"/>
    <n v="250"/>
    <n v="250"/>
    <n v="250"/>
    <n v="250"/>
    <m/>
    <m/>
    <m/>
    <m/>
    <m/>
    <m/>
    <m/>
    <n v="90"/>
    <n v="90"/>
    <n v="80"/>
    <n v="80"/>
    <n v="80"/>
    <n v="80"/>
    <n v="80"/>
    <n v="80"/>
    <n v="80"/>
    <n v="80"/>
    <n v="80"/>
    <n v="80"/>
    <n v="80"/>
    <n v="80"/>
    <n v="80"/>
    <n v="80"/>
    <n v="80"/>
    <n v="80"/>
    <n v="80"/>
    <n v="80"/>
  </r>
  <r>
    <x v="1"/>
    <x v="6"/>
    <n v="26"/>
    <s v="Interfacing application queries,Interfacing application queries. Initial Analysis for MWR, PID, SMB, RD"/>
    <s v="GRP-SE-BILLING-CARE"/>
    <m/>
    <x v="1"/>
    <s v="Cobol, IMS-DC, DB2"/>
    <s v="SE-BILLING-CARE"/>
    <s v="Greg Painter"/>
    <s v="Muawiah Qaimari"/>
    <s v="Rudradeep Mandal"/>
    <x v="1"/>
    <x v="0"/>
    <s v="Ongoing"/>
    <x v="0"/>
    <m/>
    <n v="60"/>
    <n v="60"/>
    <n v="100"/>
    <n v="100"/>
    <n v="100"/>
    <n v="100"/>
    <n v="100"/>
    <m/>
    <m/>
    <m/>
    <m/>
    <m/>
    <m/>
    <m/>
    <n v="5"/>
    <n v="8"/>
    <n v="20"/>
    <n v="10"/>
    <n v="8"/>
    <n v="10"/>
    <n v="30"/>
    <n v="30"/>
    <n v="30"/>
    <n v="30"/>
    <n v="30"/>
    <n v="10"/>
    <n v="10"/>
    <n v="10"/>
    <n v="10"/>
    <n v="10"/>
    <n v="10"/>
    <n v="10"/>
    <n v="10"/>
    <n v="10"/>
  </r>
  <r>
    <x v="1"/>
    <x v="3"/>
    <m/>
    <s v="TAXING site W OOB - Analysis"/>
    <s v="TAXING"/>
    <m/>
    <x v="1"/>
    <s v="Cobol, DB2"/>
    <s v="SE-BILLING-CARE"/>
    <s v="Greg Painter"/>
    <s v="Muawiah Qaimari"/>
    <s v="Rudradeep Mandal"/>
    <x v="1"/>
    <x v="1"/>
    <s v="Dec-22"/>
    <x v="0"/>
    <n v="20"/>
    <m/>
    <m/>
    <m/>
    <m/>
    <m/>
    <m/>
    <m/>
    <m/>
    <m/>
    <m/>
    <m/>
    <m/>
    <m/>
    <m/>
    <m/>
    <n v="20"/>
    <m/>
    <m/>
    <s v=" "/>
    <m/>
    <m/>
    <m/>
    <m/>
    <m/>
    <m/>
    <m/>
    <m/>
    <m/>
    <m/>
    <m/>
    <m/>
    <m/>
    <m/>
    <m/>
  </r>
  <r>
    <x v="1"/>
    <x v="8"/>
    <n v="26"/>
    <s v="Audit requests,, SPI data discoveries, System Documentation, Surveys, Meta data certifications, CCAM Surveys, SOX/PCI compliance, PSA activities, RIM update"/>
    <s v="GRP-SE-BILLING-CARE"/>
    <m/>
    <x v="1"/>
    <s v="Cobol, IMS-DC, DB2"/>
    <s v="SE-BILLING-CARE"/>
    <s v="Greg Painter"/>
    <s v="Muawiah Qaimari"/>
    <s v="Rudradeep Mandal"/>
    <x v="1"/>
    <x v="0"/>
    <s v="Ongoing"/>
    <x v="0"/>
    <m/>
    <n v="20"/>
    <n v="20"/>
    <n v="150"/>
    <n v="150"/>
    <n v="150"/>
    <n v="150"/>
    <n v="150"/>
    <n v="8"/>
    <m/>
    <n v="8"/>
    <n v="400"/>
    <n v="400"/>
    <n v="400"/>
    <n v="400"/>
    <n v="30"/>
    <n v="30"/>
    <n v="20"/>
    <n v="20"/>
    <n v="20"/>
    <n v="20"/>
    <n v="20"/>
    <n v="30"/>
    <n v="20"/>
    <n v="20"/>
    <n v="20"/>
    <n v="20"/>
    <n v="20"/>
    <n v="20"/>
    <n v="20"/>
    <n v="20"/>
    <n v="20"/>
    <n v="20"/>
    <n v="20"/>
    <n v="20"/>
  </r>
  <r>
    <x v="1"/>
    <x v="3"/>
    <m/>
    <s v="CMDS fix job when empty file"/>
    <s v="CMDS HQ"/>
    <m/>
    <x v="1"/>
    <s v="Cobol"/>
    <s v="SE-BILLING-USAGE"/>
    <s v="Greg Painter"/>
    <s v="Muawiah Qaimari"/>
    <s v="Rudradeep Mandal"/>
    <x v="1"/>
    <x v="1"/>
    <s v="Dec-22"/>
    <x v="0"/>
    <n v="110"/>
    <m/>
    <m/>
    <m/>
    <m/>
    <m/>
    <m/>
    <m/>
    <m/>
    <m/>
    <m/>
    <m/>
    <m/>
    <m/>
    <m/>
    <m/>
    <n v="40"/>
    <n v="40"/>
    <m/>
    <m/>
    <m/>
    <m/>
    <m/>
    <m/>
    <m/>
    <m/>
    <m/>
    <m/>
    <m/>
    <m/>
    <m/>
    <m/>
    <m/>
    <m/>
    <m/>
  </r>
  <r>
    <x v="1"/>
    <x v="6"/>
    <m/>
    <s v="Auto Letters Maintenance/Client query"/>
    <s v="Auto Letters"/>
    <m/>
    <x v="0"/>
    <s v="Java"/>
    <s v="PUNE-MR-GRP2"/>
    <s v="James Radtke"/>
    <s v="Christine Moretti"/>
    <s v="Rudradeep Mandal"/>
    <x v="1"/>
    <x v="0"/>
    <s v="Ongoing"/>
    <x v="0"/>
    <m/>
    <m/>
    <m/>
    <m/>
    <m/>
    <m/>
    <m/>
    <m/>
    <m/>
    <m/>
    <m/>
    <n v="90"/>
    <n v="90"/>
    <n v="90"/>
    <n v="90"/>
    <n v="30"/>
    <n v="30"/>
    <n v="30"/>
    <n v="30"/>
    <n v="30"/>
    <n v="30"/>
    <n v="30"/>
    <n v="30"/>
    <n v="30"/>
    <n v="30"/>
    <n v="30"/>
    <n v="30"/>
    <n v="30"/>
    <n v="30"/>
    <n v="30"/>
    <n v="30"/>
    <n v="30"/>
    <n v="30"/>
    <n v="30"/>
    <n v="30"/>
  </r>
  <r>
    <x v="1"/>
    <x v="7"/>
    <m/>
    <s v="GI Upgrades, pipeline updates, DB/DB VM OS Patching, CRO, VM OS updates, VM maintenance"/>
    <s v="Auto Letters"/>
    <m/>
    <x v="0"/>
    <s v="Java"/>
    <s v="PUNE-MR-GRP2"/>
    <s v="James Radtke"/>
    <s v="Christine Moretti"/>
    <s v="Rudradeep Mandal"/>
    <x v="1"/>
    <x v="0"/>
    <s v="Ongoing"/>
    <x v="0"/>
    <m/>
    <m/>
    <m/>
    <m/>
    <m/>
    <m/>
    <m/>
    <m/>
    <m/>
    <m/>
    <m/>
    <n v="30"/>
    <n v="30"/>
    <n v="30"/>
    <n v="30"/>
    <n v="30"/>
    <n v="30"/>
    <n v="30"/>
    <n v="30"/>
    <n v="30"/>
    <n v="30"/>
    <n v="30"/>
    <n v="30"/>
    <n v="30"/>
    <n v="30"/>
    <n v="30"/>
    <n v="30"/>
    <n v="30"/>
    <n v="30"/>
    <n v="30"/>
    <n v="30"/>
    <n v="30"/>
    <n v="30"/>
    <n v="30"/>
    <n v="30"/>
  </r>
  <r>
    <x v="1"/>
    <x v="7"/>
    <m/>
    <s v="GI Upgrades, pipeline updates, DB/DB VM OS Patching, CRO, VM OS updates, VM maintenance"/>
    <s v="MFTS"/>
    <m/>
    <x v="0"/>
    <s v="Java"/>
    <s v="PUNE-MR-GRP2"/>
    <s v="Greg Painter"/>
    <s v="Muawiah Qaimari"/>
    <s v="Rudradeep Mandal"/>
    <x v="1"/>
    <x v="0"/>
    <s v="Ongoing"/>
    <x v="0"/>
    <m/>
    <m/>
    <m/>
    <m/>
    <m/>
    <m/>
    <m/>
    <m/>
    <m/>
    <m/>
    <m/>
    <n v="40"/>
    <n v="40"/>
    <n v="40"/>
    <n v="40"/>
    <n v="20"/>
    <n v="20"/>
    <n v="20"/>
    <n v="40"/>
    <n v="40"/>
    <n v="30"/>
    <n v="30"/>
    <n v="30"/>
    <n v="30"/>
    <n v="30"/>
    <n v="30"/>
    <n v="30"/>
    <n v="30"/>
    <n v="30"/>
    <n v="30"/>
    <n v="30"/>
    <n v="30"/>
    <n v="30"/>
    <n v="30"/>
    <n v="30"/>
  </r>
  <r>
    <x v="1"/>
    <x v="7"/>
    <m/>
    <s v="GI Upgrades, pipeline updates, DB/DB VM OS Patching, CRO, VM OS updates, VM maintenance"/>
    <s v="SOLS"/>
    <m/>
    <x v="0"/>
    <s v="Java"/>
    <s v="PUNE-MR-GRP2"/>
    <s v="James Radtke"/>
    <s v="Christine Moretti"/>
    <s v="Rudradeep Mandal"/>
    <x v="1"/>
    <x v="0"/>
    <s v="Ongoing"/>
    <x v="0"/>
    <m/>
    <m/>
    <m/>
    <m/>
    <m/>
    <m/>
    <m/>
    <m/>
    <m/>
    <m/>
    <m/>
    <n v="40"/>
    <n v="40"/>
    <n v="40"/>
    <n v="40"/>
    <n v="40"/>
    <n v="40"/>
    <n v="40"/>
    <n v="40"/>
    <n v="40"/>
    <n v="30"/>
    <n v="30"/>
    <n v="30"/>
    <n v="30"/>
    <n v="30"/>
    <n v="30"/>
    <n v="30"/>
    <n v="30"/>
    <n v="30"/>
    <n v="30"/>
    <n v="30"/>
    <n v="30"/>
    <n v="30"/>
    <n v="30"/>
    <n v="30"/>
  </r>
  <r>
    <x v="1"/>
    <x v="3"/>
    <m/>
    <s v="ACCT INTF - Eliminate U4000 Abend in RF55B73 "/>
    <s v="ACCT-Interfaces Billing"/>
    <m/>
    <x v="1"/>
    <s v="Cobol"/>
    <s v="SE-BILLING-USAGE"/>
    <s v="Greg Painter"/>
    <s v="Muawiah Qaimari"/>
    <s v="Rudradeep Mandal"/>
    <x v="1"/>
    <x v="17"/>
    <s v="Jul-23"/>
    <x v="0"/>
    <n v="180"/>
    <m/>
    <m/>
    <m/>
    <m/>
    <m/>
    <m/>
    <m/>
    <m/>
    <m/>
    <m/>
    <m/>
    <m/>
    <m/>
    <m/>
    <n v="90"/>
    <m/>
    <m/>
    <m/>
    <m/>
    <m/>
    <m/>
    <n v="90"/>
    <m/>
    <m/>
    <m/>
    <m/>
    <m/>
    <m/>
    <m/>
    <m/>
    <m/>
    <m/>
    <m/>
    <m/>
  </r>
  <r>
    <x v="1"/>
    <x v="5"/>
    <n v="3"/>
    <s v="Prod Support, Prod Outages, Interface issues, Bug analysis, Recoveries etc. "/>
    <s v="Metasolv"/>
    <m/>
    <x v="0"/>
    <s v="Java"/>
    <s v="PUNE-MR-GRP2"/>
    <s v="James Koernig"/>
    <s v="Christine Moretti"/>
    <s v="Rudradeep Mandal"/>
    <x v="1"/>
    <x v="0"/>
    <s v="Ongoing"/>
    <x v="0"/>
    <m/>
    <m/>
    <m/>
    <m/>
    <m/>
    <m/>
    <m/>
    <m/>
    <m/>
    <m/>
    <m/>
    <n v="90"/>
    <n v="90"/>
    <n v="90"/>
    <n v="90"/>
    <n v="90"/>
    <n v="90"/>
    <n v="90"/>
    <n v="90"/>
    <n v="90"/>
    <n v="20"/>
    <n v="20"/>
    <n v="20"/>
    <n v="20"/>
    <n v="20"/>
    <n v="20"/>
    <n v="20"/>
    <n v="20"/>
    <n v="20"/>
    <n v="20"/>
    <n v="20"/>
    <n v="20"/>
    <n v="20"/>
    <n v="20"/>
    <n v="20"/>
  </r>
  <r>
    <x v="1"/>
    <x v="3"/>
    <m/>
    <s v="CBR-MF failure in RK01B55 due to package usoc"/>
    <s v="CBR - MF"/>
    <m/>
    <x v="1"/>
    <s v="COBOL,DB2,IMS DB"/>
    <s v="SE-BILLING-CARE"/>
    <s v="Greg Painter"/>
    <s v="Muawiah Qaimari"/>
    <s v="Rudradeep Mandal"/>
    <x v="1"/>
    <x v="14"/>
    <s v="Jan-23"/>
    <x v="0"/>
    <n v="80"/>
    <m/>
    <m/>
    <m/>
    <m/>
    <m/>
    <m/>
    <m/>
    <m/>
    <m/>
    <m/>
    <m/>
    <m/>
    <m/>
    <n v="10"/>
    <n v="30"/>
    <n v="30"/>
    <n v="10"/>
    <m/>
    <m/>
    <m/>
    <m/>
    <m/>
    <m/>
    <m/>
    <m/>
    <m/>
    <m/>
    <m/>
    <m/>
    <m/>
    <m/>
    <m/>
    <m/>
    <m/>
  </r>
  <r>
    <x v="1"/>
    <x v="3"/>
    <m/>
    <s v="EDI-BILLING - investigate AOTS"/>
    <s v="EDI-BILLING"/>
    <m/>
    <x v="1"/>
    <s v="Cobol"/>
    <s v="SE-BILLING"/>
    <s v="Greg Painter"/>
    <s v="Muawiah Qaimari"/>
    <s v="Rudradeep Mandal"/>
    <x v="1"/>
    <x v="18"/>
    <s v="Mar-23"/>
    <x v="0"/>
    <n v="80"/>
    <m/>
    <m/>
    <m/>
    <m/>
    <m/>
    <m/>
    <m/>
    <m/>
    <m/>
    <m/>
    <m/>
    <m/>
    <m/>
    <m/>
    <n v="10"/>
    <n v="30"/>
    <n v="30"/>
    <n v="10"/>
    <m/>
    <m/>
    <m/>
    <m/>
    <m/>
    <m/>
    <m/>
    <m/>
    <m/>
    <m/>
    <m/>
    <m/>
    <m/>
    <m/>
    <m/>
    <m/>
  </r>
  <r>
    <x v="1"/>
    <x v="3"/>
    <m/>
    <s v="BIG HQ - RK22B40 analysis of bad header"/>
    <s v="BIG-HQ"/>
    <m/>
    <x v="1"/>
    <s v="Cobol"/>
    <s v="SE-BILLING-USAGE"/>
    <s v="Greg Painter"/>
    <s v="Muawiah Qaimari"/>
    <s v="Rudradeep Mandal"/>
    <x v="1"/>
    <x v="1"/>
    <s v="Dec-22"/>
    <x v="0"/>
    <n v="100"/>
    <m/>
    <m/>
    <m/>
    <m/>
    <m/>
    <m/>
    <m/>
    <m/>
    <m/>
    <m/>
    <m/>
    <m/>
    <m/>
    <n v="10"/>
    <n v="30"/>
    <n v="30"/>
    <n v="30"/>
    <m/>
    <m/>
    <m/>
    <m/>
    <m/>
    <m/>
    <m/>
    <m/>
    <m/>
    <m/>
    <m/>
    <m/>
    <m/>
    <m/>
    <m/>
    <m/>
    <m/>
  </r>
  <r>
    <x v="1"/>
    <x v="3"/>
    <m/>
    <s v="FDB - test June balances being added to current UNE POB file"/>
    <s v="FDB"/>
    <m/>
    <x v="1"/>
    <s v="Cobol, DB2"/>
    <s v="SE-BILLING-USAGE"/>
    <s v="Greg Painter"/>
    <s v="Muawiah Qaimari"/>
    <s v="Rudradeep Mandal"/>
    <x v="1"/>
    <x v="20"/>
    <s v="Apr-23"/>
    <x v="0"/>
    <n v="180"/>
    <m/>
    <m/>
    <m/>
    <m/>
    <m/>
    <m/>
    <m/>
    <m/>
    <m/>
    <m/>
    <m/>
    <m/>
    <m/>
    <n v="10"/>
    <s v=" "/>
    <n v="10"/>
    <n v="10"/>
    <n v="10"/>
    <n v="80"/>
    <n v="70"/>
    <m/>
    <m/>
    <m/>
    <m/>
    <m/>
    <m/>
    <m/>
    <m/>
    <m/>
    <m/>
    <m/>
    <m/>
    <m/>
    <m/>
  </r>
  <r>
    <x v="1"/>
    <x v="3"/>
    <m/>
    <s v="BOCRIS - BOES IND 1 testing"/>
    <s v="BOCRIS"/>
    <m/>
    <x v="1"/>
    <s v="Cobol, IMS-DC"/>
    <s v="SE-BILLING"/>
    <s v="Greg Painter"/>
    <s v="Muawiah Qaimari"/>
    <s v="Rudradeep Mandal"/>
    <x v="1"/>
    <x v="3"/>
    <s v="On hold"/>
    <x v="1"/>
    <n v="200"/>
    <m/>
    <m/>
    <m/>
    <m/>
    <m/>
    <m/>
    <m/>
    <m/>
    <m/>
    <m/>
    <m/>
    <m/>
    <m/>
    <m/>
    <m/>
    <m/>
    <n v="10"/>
    <n v="20"/>
    <n v="80"/>
    <n v="70"/>
    <m/>
    <m/>
    <m/>
    <m/>
    <m/>
    <m/>
    <m/>
    <m/>
    <m/>
    <m/>
    <m/>
    <m/>
    <m/>
    <m/>
  </r>
  <r>
    <x v="1"/>
    <x v="3"/>
    <m/>
    <s v="BILL CALC - TN BSLD audit data pull"/>
    <s v="BILL-CALCULATE"/>
    <m/>
    <x v="1"/>
    <s v="Cobol, DB2"/>
    <s v="SE-BILLING-CARE"/>
    <s v="Greg Painter"/>
    <s v="Muawiah Qaimari"/>
    <s v="Rudradeep Mandal"/>
    <x v="1"/>
    <x v="15"/>
    <s v="May-23"/>
    <x v="0"/>
    <n v="100"/>
    <m/>
    <m/>
    <m/>
    <m/>
    <m/>
    <m/>
    <m/>
    <m/>
    <m/>
    <m/>
    <m/>
    <m/>
    <m/>
    <m/>
    <m/>
    <m/>
    <n v="10"/>
    <n v="10"/>
    <n v="40"/>
    <n v="40"/>
    <m/>
    <m/>
    <m/>
    <m/>
    <m/>
    <m/>
    <m/>
    <m/>
    <m/>
    <m/>
    <m/>
    <m/>
    <m/>
    <m/>
  </r>
  <r>
    <x v="1"/>
    <x v="5"/>
    <n v="1"/>
    <s v="PSA activities, RIM updates etc, Work requests."/>
    <s v="CARAT"/>
    <m/>
    <x v="0"/>
    <s v="Hadoop, Java"/>
    <s v="CARAT"/>
    <s v="Greg Painter"/>
    <s v="Muawiah Qaimari"/>
    <s v="Ashish Bartwal"/>
    <x v="3"/>
    <x v="0"/>
    <s v="Ongoing"/>
    <x v="0"/>
    <n v="410"/>
    <m/>
    <m/>
    <m/>
    <m/>
    <m/>
    <m/>
    <m/>
    <m/>
    <m/>
    <m/>
    <m/>
    <m/>
    <m/>
    <m/>
    <n v="140"/>
    <n v="140"/>
    <n v="30"/>
    <n v="35"/>
    <n v="25"/>
    <n v="30"/>
    <n v="25"/>
    <n v="20"/>
    <n v="35"/>
    <n v="30"/>
    <n v="25"/>
    <n v="30"/>
    <n v="40"/>
    <n v="40"/>
    <m/>
    <m/>
    <m/>
    <m/>
    <m/>
    <m/>
  </r>
  <r>
    <x v="1"/>
    <x v="3"/>
    <n v="78"/>
    <s v="2009234 - NDM Failures - Monthly MWR"/>
    <s v="FDB"/>
    <m/>
    <x v="1"/>
    <s v="Cobol, DB2"/>
    <s v="SE-BILLING-USAGE"/>
    <s v="Greg Painter"/>
    <s v="Muawiah Qaimari"/>
    <s v="Rudradeep Mandal"/>
    <x v="1"/>
    <x v="0"/>
    <s v="Ongoing"/>
    <x v="0"/>
    <m/>
    <m/>
    <m/>
    <m/>
    <m/>
    <m/>
    <m/>
    <m/>
    <m/>
    <m/>
    <m/>
    <m/>
    <m/>
    <m/>
    <m/>
    <n v="30"/>
    <n v="10"/>
    <n v="10"/>
    <n v="10"/>
    <n v="10"/>
    <n v="20"/>
    <n v="20"/>
    <n v="20"/>
    <n v="20"/>
    <n v="20"/>
    <n v="20"/>
    <m/>
    <m/>
    <m/>
    <m/>
    <m/>
    <m/>
    <m/>
    <m/>
    <m/>
  </r>
  <r>
    <x v="1"/>
    <x v="3"/>
    <m/>
    <s v="2007501 - AAN-CRIS - update email list"/>
    <s v="AAN-CRIS"/>
    <m/>
    <x v="1"/>
    <s v="Cobol"/>
    <s v="SE-BILLING-CARE"/>
    <s v="Greg Painter"/>
    <s v="Muawiah Qaimari"/>
    <s v="Rudradeep Mandal"/>
    <x v="1"/>
    <x v="20"/>
    <s v="Apr-23"/>
    <x v="0"/>
    <n v="100"/>
    <m/>
    <m/>
    <m/>
    <m/>
    <m/>
    <m/>
    <m/>
    <m/>
    <m/>
    <m/>
    <m/>
    <m/>
    <m/>
    <m/>
    <m/>
    <m/>
    <m/>
    <n v="100"/>
    <m/>
    <m/>
    <m/>
    <m/>
    <m/>
    <m/>
    <m/>
    <m/>
    <m/>
    <m/>
    <m/>
    <m/>
    <m/>
    <m/>
    <m/>
    <m/>
  </r>
  <r>
    <x v="1"/>
    <x v="3"/>
    <m/>
    <s v="2008770 - FDB - test tax account code change with Stellar"/>
    <s v="FDB"/>
    <m/>
    <x v="1"/>
    <s v="Cobol, DB2"/>
    <s v="SE-BILLING-USAGE"/>
    <s v="Greg Painter"/>
    <s v="Muawiah Qaimari"/>
    <s v="Rudradeep Mandal"/>
    <x v="1"/>
    <x v="20"/>
    <s v="Apr-23"/>
    <x v="0"/>
    <n v="500"/>
    <m/>
    <m/>
    <m/>
    <m/>
    <m/>
    <m/>
    <m/>
    <m/>
    <m/>
    <m/>
    <m/>
    <m/>
    <m/>
    <m/>
    <m/>
    <n v="100"/>
    <n v="50"/>
    <n v="50"/>
    <n v="150"/>
    <n v="100"/>
    <n v="50"/>
    <m/>
    <m/>
    <m/>
    <m/>
    <m/>
    <m/>
    <m/>
    <m/>
    <m/>
    <m/>
    <m/>
    <m/>
    <m/>
  </r>
  <r>
    <x v="1"/>
    <x v="3"/>
    <m/>
    <s v="MWR 2010100 - MODX - Yearly Voltage update"/>
    <s v="MODX"/>
    <m/>
    <x v="1"/>
    <s v="Cobol, IMS-DB"/>
    <s v="BRAVO-MF-Rick"/>
    <s v="James Radtke"/>
    <s v="Christine Moretti"/>
    <s v="Hrishikesh Kamathe "/>
    <x v="1"/>
    <x v="5"/>
    <s v="Nov-22"/>
    <x v="0"/>
    <n v="10"/>
    <m/>
    <m/>
    <m/>
    <m/>
    <m/>
    <m/>
    <m/>
    <m/>
    <m/>
    <m/>
    <m/>
    <m/>
    <m/>
    <m/>
    <n v="10"/>
    <m/>
    <m/>
    <m/>
    <m/>
    <m/>
    <m/>
    <m/>
    <m/>
    <m/>
    <m/>
    <m/>
    <m/>
    <m/>
    <m/>
    <m/>
    <m/>
    <m/>
    <m/>
    <m/>
  </r>
  <r>
    <x v="1"/>
    <x v="3"/>
    <m/>
    <s v="Dallas 2022 MIT Mainframe DR Exercise for 5 ACIS Customer application"/>
    <s v="ACIS-CI"/>
    <m/>
    <x v="1"/>
    <s v="Cobol,Assembler,IMS-DB,IMS-DC,DB2"/>
    <s v="BRAVO-MF-Rick"/>
    <s v="James Radtke"/>
    <s v="Christine Moretti"/>
    <s v="Hrishikesh Kamathe "/>
    <x v="1"/>
    <x v="5"/>
    <s v="Nov-22"/>
    <x v="0"/>
    <m/>
    <m/>
    <m/>
    <m/>
    <m/>
    <m/>
    <m/>
    <m/>
    <m/>
    <m/>
    <m/>
    <m/>
    <m/>
    <m/>
    <m/>
    <n v="20"/>
    <m/>
    <m/>
    <m/>
    <m/>
    <m/>
    <m/>
    <m/>
    <m/>
    <m/>
    <m/>
    <m/>
    <m/>
    <m/>
    <m/>
    <m/>
    <m/>
    <m/>
    <m/>
    <m/>
  </r>
  <r>
    <x v="1"/>
    <x v="10"/>
    <m/>
    <s v="Monthly &amp; weekly reports activities  "/>
    <s v="GRP-MW-ERP-Group"/>
    <m/>
    <x v="1"/>
    <s v="Cobol, DB2"/>
    <s v="MW-ERP-Group"/>
    <s v="Ruben Rodriguez "/>
    <s v="Muawiah Qaimari"/>
    <s v="Hrishikesh Kamathe "/>
    <x v="1"/>
    <x v="0"/>
    <s v="Ongoing"/>
    <x v="0"/>
    <m/>
    <m/>
    <m/>
    <m/>
    <m/>
    <m/>
    <m/>
    <m/>
    <m/>
    <m/>
    <m/>
    <n v="360"/>
    <n v="360"/>
    <n v="360"/>
    <n v="360"/>
    <n v="45"/>
    <n v="45"/>
    <n v="40"/>
    <n v="40"/>
    <n v="10"/>
    <n v="10"/>
    <n v="10"/>
    <n v="10"/>
    <n v="10"/>
    <n v="10"/>
    <n v="10"/>
    <n v="10"/>
    <n v="10"/>
    <n v="10"/>
    <n v="10"/>
    <n v="10"/>
    <n v="10"/>
    <n v="10"/>
    <n v="10"/>
    <n v="10"/>
  </r>
  <r>
    <x v="1"/>
    <x v="3"/>
    <m/>
    <s v="1954565: CRIS Services DN749 - Feed file issue Duplicate mapping of accounts to different divisions"/>
    <s v="CRIS Services"/>
    <m/>
    <x v="1"/>
    <s v="Cobol, IMS-DB"/>
    <s v="SW-CRIS-Billing "/>
    <s v="Ruben Rodriguez "/>
    <s v="Muawiah Qaimari"/>
    <s v="Kushagra Mathur"/>
    <x v="0"/>
    <x v="16"/>
    <m/>
    <x v="0"/>
    <n v="200"/>
    <m/>
    <m/>
    <m/>
    <m/>
    <m/>
    <m/>
    <m/>
    <m/>
    <m/>
    <m/>
    <m/>
    <m/>
    <m/>
    <m/>
    <m/>
    <m/>
    <m/>
    <m/>
    <m/>
    <m/>
    <m/>
    <m/>
    <m/>
    <m/>
    <n v="50"/>
    <n v="100"/>
    <n v="50"/>
    <m/>
    <m/>
    <m/>
    <m/>
    <m/>
    <m/>
    <m/>
  </r>
  <r>
    <x v="0"/>
    <x v="0"/>
    <n v="4"/>
    <s v="PID 411976 Tulsa Oklahoma MIF  Municipal Inspection Fee (R23.06)"/>
    <s v="ADR"/>
    <s v="Green - Test Support Impact. Assume ST support required isn't as extensive as R23.02."/>
    <x v="1"/>
    <s v="Cobol, DB2"/>
    <s v="SW-CRIS"/>
    <s v="Ruben Rodriguez "/>
    <s v="Muawiah Qaimari"/>
    <s v="Istiyaqahmed Shaikh"/>
    <x v="2"/>
    <x v="19"/>
    <s v="Jun-23"/>
    <x v="0"/>
    <n v="30"/>
    <m/>
    <m/>
    <m/>
    <m/>
    <m/>
    <m/>
    <m/>
    <m/>
    <m/>
    <m/>
    <m/>
    <m/>
    <m/>
    <m/>
    <m/>
    <m/>
    <m/>
    <m/>
    <m/>
    <n v="10"/>
    <n v="10"/>
    <n v="10"/>
    <m/>
    <m/>
    <m/>
    <m/>
    <m/>
    <m/>
    <m/>
    <m/>
    <m/>
    <m/>
    <m/>
    <m/>
  </r>
  <r>
    <x v="1"/>
    <x v="3"/>
    <n v="1"/>
    <s v="2042294  - MOSS Virtualization Creation of offline installer"/>
    <s v="MOSS"/>
    <m/>
    <x v="0"/>
    <s v=".NET, VC++"/>
    <s v="MOSS"/>
    <s v="Greg Painter"/>
    <s v="Muawiah Qaimari"/>
    <s v="Darsha Naik"/>
    <x v="3"/>
    <x v="13"/>
    <m/>
    <x v="0"/>
    <n v="120"/>
    <m/>
    <m/>
    <m/>
    <m/>
    <m/>
    <m/>
    <m/>
    <m/>
    <m/>
    <m/>
    <m/>
    <m/>
    <m/>
    <m/>
    <m/>
    <m/>
    <m/>
    <m/>
    <m/>
    <m/>
    <m/>
    <m/>
    <n v="60"/>
    <n v="60"/>
    <m/>
    <m/>
    <m/>
    <m/>
    <m/>
    <m/>
    <m/>
    <m/>
    <m/>
    <m/>
  </r>
  <r>
    <x v="0"/>
    <x v="0"/>
    <n v="15"/>
    <s v="PID 310222c : SVN - Migrate to Git for CBS"/>
    <s v="CBS BVA BPM"/>
    <m/>
    <x v="0"/>
    <s v="Java, Weblogic"/>
    <s v="CBS-ATTCRM-SBS"/>
    <s v="James Koernig"/>
    <s v="Christine Moretti"/>
    <s v="Ravinder Kumar"/>
    <x v="3"/>
    <x v="11"/>
    <s v="Sep-23"/>
    <x v="0"/>
    <n v="750"/>
    <m/>
    <m/>
    <m/>
    <m/>
    <m/>
    <m/>
    <m/>
    <m/>
    <m/>
    <m/>
    <m/>
    <m/>
    <m/>
    <m/>
    <m/>
    <m/>
    <m/>
    <m/>
    <m/>
    <m/>
    <m/>
    <m/>
    <m/>
    <n v="409"/>
    <n v="344"/>
    <m/>
    <m/>
    <m/>
    <m/>
    <m/>
    <m/>
    <m/>
    <m/>
    <m/>
  </r>
  <r>
    <x v="0"/>
    <x v="0"/>
    <n v="1"/>
    <s v="PID 310222c : SVN to GIT migrate for ATTM_CRM"/>
    <s v="ATTM CRM"/>
    <m/>
    <x v="0"/>
    <s v="Java"/>
    <s v="CBS-ATTCRM-SBS"/>
    <s v="James Radtke"/>
    <s v="Christine Moretti"/>
    <s v="Ravinder Kumar"/>
    <x v="3"/>
    <x v="11"/>
    <s v="Sep-23"/>
    <x v="0"/>
    <n v="70"/>
    <m/>
    <m/>
    <m/>
    <m/>
    <m/>
    <m/>
    <m/>
    <m/>
    <m/>
    <m/>
    <m/>
    <m/>
    <m/>
    <m/>
    <m/>
    <m/>
    <m/>
    <m/>
    <m/>
    <m/>
    <m/>
    <m/>
    <m/>
    <n v="40"/>
    <n v="30"/>
    <m/>
    <m/>
    <m/>
    <m/>
    <m/>
    <m/>
    <m/>
    <m/>
    <m/>
  </r>
  <r>
    <x v="0"/>
    <x v="0"/>
    <n v="1"/>
    <s v="PID TBD : TeraData to Snowflake migration"/>
    <s v="QuickQuote SBS"/>
    <m/>
    <x v="0"/>
    <s v=".NET"/>
    <s v="CBS-ATTCRM-SBS"/>
    <s v="James Koernig"/>
    <s v="Christine Moretti"/>
    <s v="Ravinder Kumar"/>
    <x v="3"/>
    <x v="21"/>
    <s v="Dec-23"/>
    <x v="0"/>
    <n v="541"/>
    <m/>
    <m/>
    <m/>
    <m/>
    <m/>
    <m/>
    <m/>
    <m/>
    <m/>
    <m/>
    <m/>
    <m/>
    <m/>
    <m/>
    <m/>
    <m/>
    <m/>
    <m/>
    <m/>
    <m/>
    <m/>
    <m/>
    <m/>
    <m/>
    <n v="120"/>
    <n v="150"/>
    <n v="150"/>
    <n v="121"/>
    <m/>
    <m/>
    <m/>
    <m/>
    <m/>
    <m/>
  </r>
  <r>
    <x v="0"/>
    <x v="0"/>
    <n v="1"/>
    <s v="EDW to Snowflake Migration"/>
    <s v="ULTS"/>
    <s v="PID Pending"/>
    <x v="0"/>
    <s v="Java"/>
    <s v="CODES-ULTS"/>
    <s v="James Koernig"/>
    <s v="Christine Moretti"/>
    <s v="Sahil Jain"/>
    <x v="5"/>
    <x v="21"/>
    <m/>
    <x v="0"/>
    <n v="302"/>
    <m/>
    <m/>
    <m/>
    <m/>
    <m/>
    <m/>
    <m/>
    <m/>
    <m/>
    <m/>
    <m/>
    <m/>
    <m/>
    <m/>
    <m/>
    <m/>
    <m/>
    <m/>
    <m/>
    <m/>
    <m/>
    <m/>
    <n v="32"/>
    <n v="60"/>
    <n v="60"/>
    <n v="60"/>
    <n v="60"/>
    <n v="30"/>
    <m/>
    <m/>
    <m/>
    <m/>
    <m/>
    <m/>
  </r>
  <r>
    <x v="1"/>
    <x v="7"/>
    <n v="1"/>
    <s v="MWR 2042764 : Description: VDD-Migrating from an existing “Run As account” to “Managed identities"/>
    <s v="VDD"/>
    <m/>
    <x v="0"/>
    <s v="C, C++"/>
    <s v="Freedom CPP Apps"/>
    <s v="Greg Painter"/>
    <s v="Muawiah Qaimari"/>
    <s v="Ashish Bartwal"/>
    <x v="3"/>
    <x v="11"/>
    <s v="Sep-23"/>
    <x v="0"/>
    <n v="200"/>
    <m/>
    <m/>
    <m/>
    <m/>
    <m/>
    <m/>
    <m/>
    <m/>
    <m/>
    <m/>
    <m/>
    <m/>
    <m/>
    <m/>
    <m/>
    <m/>
    <m/>
    <m/>
    <m/>
    <m/>
    <m/>
    <n v="50"/>
    <n v="50"/>
    <n v="50"/>
    <n v="50"/>
    <m/>
    <m/>
    <m/>
    <m/>
    <m/>
    <m/>
    <m/>
    <m/>
    <m/>
  </r>
  <r>
    <x v="1"/>
    <x v="3"/>
    <m/>
    <s v="MWR 2010099 ACIS-CI - Annual Voltage Password Change "/>
    <s v="ACIS-CI"/>
    <m/>
    <x v="1"/>
    <s v="Cobol,Assembler,IMS-DB,IMS-DC,DB2"/>
    <s v="BRAVO-MF-Rick"/>
    <s v="James Radtke"/>
    <s v="Christine Moretti"/>
    <s v="Hrishikesh Kamathe "/>
    <x v="1"/>
    <x v="5"/>
    <s v="Nov-22"/>
    <x v="0"/>
    <n v="10"/>
    <m/>
    <m/>
    <m/>
    <m/>
    <m/>
    <m/>
    <m/>
    <m/>
    <m/>
    <m/>
    <m/>
    <m/>
    <m/>
    <m/>
    <n v="10"/>
    <m/>
    <m/>
    <m/>
    <m/>
    <m/>
    <m/>
    <m/>
    <m/>
    <m/>
    <m/>
    <m/>
    <m/>
    <m/>
    <m/>
    <m/>
    <m/>
    <m/>
    <m/>
    <m/>
  </r>
  <r>
    <x v="1"/>
    <x v="7"/>
    <m/>
    <s v="GI Upgrades, pipeline updates, DB/DB VM OS Patching, CRO, VM OS updates, VM maintenance"/>
    <s v="RBS"/>
    <m/>
    <x v="1"/>
    <s v="Cobol,DB2,CICS"/>
    <s v="MW-Billing"/>
    <s v="Ruben Rodriguez "/>
    <s v="Muawiah Qaimari"/>
    <s v="Hrishikesh Kamathe "/>
    <x v="1"/>
    <x v="0"/>
    <s v="Ongoing"/>
    <x v="0"/>
    <m/>
    <m/>
    <m/>
    <m/>
    <m/>
    <m/>
    <m/>
    <m/>
    <m/>
    <m/>
    <m/>
    <n v="90"/>
    <n v="90"/>
    <n v="90"/>
    <n v="90"/>
    <n v="30"/>
    <n v="30"/>
    <n v="30"/>
    <n v="30"/>
    <n v="30"/>
    <n v="30"/>
    <n v="30"/>
    <n v="30"/>
    <n v="30"/>
    <n v="30"/>
    <n v="30"/>
    <n v="30"/>
    <n v="30"/>
    <n v="30"/>
    <n v="30"/>
    <n v="30"/>
    <n v="30"/>
    <n v="30"/>
    <n v="30"/>
    <n v="30"/>
  </r>
  <r>
    <x v="1"/>
    <x v="6"/>
    <n v="1"/>
    <s v="Missing Usage queries from carrier/interafce"/>
    <s v="UPSE-SWBT/PB"/>
    <m/>
    <x v="0"/>
    <s v="Proc C"/>
    <s v="JW"/>
    <s v="Ruben Rodriguez "/>
    <s v="Muawiah Qaimari"/>
    <s v="Rajan Patil"/>
    <x v="1"/>
    <x v="0"/>
    <s v="Ongoing"/>
    <x v="0"/>
    <s v=" "/>
    <m/>
    <m/>
    <m/>
    <m/>
    <m/>
    <m/>
    <m/>
    <m/>
    <m/>
    <m/>
    <m/>
    <m/>
    <m/>
    <m/>
    <n v="90"/>
    <n v="90"/>
    <n v="35"/>
    <n v="35"/>
    <n v="35"/>
    <n v="35"/>
    <n v="35"/>
    <n v="35"/>
    <n v="35"/>
    <n v="35"/>
    <n v="35"/>
    <n v="35"/>
    <n v="35"/>
    <n v="35"/>
    <n v="35"/>
    <n v="35"/>
    <n v="35"/>
    <n v="35"/>
    <n v="35"/>
    <n v="35"/>
  </r>
  <r>
    <x v="1"/>
    <x v="8"/>
    <n v="1"/>
    <s v="Audit requests,, SPI data discoveries, System Documentation, Surveys, Meta data certifications, CCAM Surveys, SOX/PCI compliance, PSA activities, RIM update"/>
    <s v="UPSE-SWBT/PB"/>
    <m/>
    <x v="0"/>
    <s v="Proc C"/>
    <s v="JW"/>
    <s v="Ruben Rodriguez "/>
    <s v="Muawiah Qaimari"/>
    <s v="Rajan Patil"/>
    <x v="1"/>
    <x v="0"/>
    <s v="Ongoing"/>
    <x v="0"/>
    <s v=" "/>
    <m/>
    <m/>
    <m/>
    <m/>
    <m/>
    <m/>
    <m/>
    <m/>
    <m/>
    <m/>
    <m/>
    <m/>
    <m/>
    <m/>
    <n v="20"/>
    <n v="20"/>
    <n v="5"/>
    <n v="5"/>
    <n v="5"/>
    <n v="5"/>
    <n v="5"/>
    <n v="5"/>
    <n v="5"/>
    <n v="5"/>
    <n v="5"/>
    <n v="5"/>
    <n v="5"/>
    <n v="5"/>
    <n v="5"/>
    <n v="5"/>
    <n v="5"/>
    <n v="5"/>
    <n v="5"/>
    <n v="5"/>
  </r>
  <r>
    <x v="1"/>
    <x v="5"/>
    <n v="13"/>
    <s v="Job Abends analysis and recovery"/>
    <s v="GRP-JW"/>
    <m/>
    <x v="1"/>
    <s v="Cobol, DB2"/>
    <s v="JW"/>
    <s v="Ruben Rodriguez "/>
    <s v="Muawiah Qaimari"/>
    <s v="Rajan Patil"/>
    <x v="1"/>
    <x v="0"/>
    <s v="Ongoing"/>
    <x v="1"/>
    <s v=" "/>
    <m/>
    <m/>
    <m/>
    <m/>
    <m/>
    <m/>
    <m/>
    <m/>
    <m/>
    <m/>
    <m/>
    <m/>
    <m/>
    <m/>
    <n v="230"/>
    <n v="230"/>
    <n v="90"/>
    <n v="90"/>
    <n v="230"/>
    <n v="390"/>
    <n v="390"/>
    <n v="460"/>
    <m/>
    <m/>
    <m/>
    <m/>
    <m/>
    <m/>
    <m/>
    <m/>
    <m/>
    <m/>
    <m/>
    <m/>
  </r>
  <r>
    <x v="1"/>
    <x v="4"/>
    <n v="1"/>
    <s v="RD1145 - CTC and DB2 table update"/>
    <s v="PR"/>
    <m/>
    <x v="1"/>
    <s v="Cobol, DB2"/>
    <s v="JW"/>
    <s v="Ruben Rodriguez "/>
    <s v="Muawiah Qaimari"/>
    <s v="Rajan Patil"/>
    <x v="1"/>
    <x v="0"/>
    <s v="Ongoing"/>
    <x v="1"/>
    <m/>
    <m/>
    <m/>
    <m/>
    <m/>
    <m/>
    <m/>
    <m/>
    <m/>
    <m/>
    <m/>
    <m/>
    <m/>
    <m/>
    <m/>
    <n v="40"/>
    <n v="40"/>
    <n v="40"/>
    <n v="40"/>
    <n v="40"/>
    <n v="40"/>
    <n v="40"/>
    <n v="40"/>
    <m/>
    <m/>
    <m/>
    <m/>
    <m/>
    <m/>
    <m/>
    <m/>
    <m/>
    <m/>
    <m/>
    <m/>
  </r>
  <r>
    <x v="1"/>
    <x v="4"/>
    <n v="1"/>
    <s v="RD506 - BAIF/CCA table update"/>
    <s v="C/CA"/>
    <m/>
    <x v="1"/>
    <s v="Cobol, DB2"/>
    <s v="JW"/>
    <s v="Ruben Rodriguez "/>
    <s v="Muawiah Qaimari"/>
    <s v="Rajan Patil"/>
    <x v="1"/>
    <x v="0"/>
    <s v="Ongoing"/>
    <x v="1"/>
    <m/>
    <m/>
    <m/>
    <m/>
    <m/>
    <m/>
    <m/>
    <m/>
    <m/>
    <m/>
    <m/>
    <m/>
    <m/>
    <m/>
    <m/>
    <n v="15"/>
    <n v="15"/>
    <n v="0"/>
    <n v="0"/>
    <n v="15"/>
    <n v="15"/>
    <n v="15"/>
    <n v="15"/>
    <m/>
    <m/>
    <m/>
    <m/>
    <m/>
    <m/>
    <m/>
    <m/>
    <m/>
    <m/>
    <m/>
    <m/>
  </r>
  <r>
    <x v="1"/>
    <x v="1"/>
    <n v="1"/>
    <s v="SMB #2007423 Vista Mobility - VDMS interface changes"/>
    <s v="LSB"/>
    <m/>
    <x v="0"/>
    <s v="Power Builder, Sybase"/>
    <s v="MW Usage"/>
    <s v="Ruben Rodriguez "/>
    <s v="Muawiah Qaimari"/>
    <s v="Sanjay Lokhande"/>
    <x v="2"/>
    <x v="5"/>
    <s v="Nov-22"/>
    <x v="0"/>
    <n v="90"/>
    <m/>
    <m/>
    <m/>
    <m/>
    <m/>
    <m/>
    <m/>
    <m/>
    <m/>
    <m/>
    <m/>
    <m/>
    <m/>
    <m/>
    <n v="10"/>
    <n v="5"/>
    <m/>
    <m/>
    <m/>
    <m/>
    <m/>
    <m/>
    <m/>
    <m/>
    <m/>
    <m/>
    <m/>
    <m/>
    <m/>
    <m/>
    <m/>
    <m/>
    <m/>
    <m/>
  </r>
  <r>
    <x v="1"/>
    <x v="5"/>
    <n v="16"/>
    <s v="ST Defect /RTS Defect/RTS support"/>
    <s v="GRP-West Usage"/>
    <m/>
    <x v="1"/>
    <s v="Cobol, DB2"/>
    <s v="West Usage"/>
    <s v="Ruben Rodriguez "/>
    <s v="Muawiah Qaimari"/>
    <s v="Sanjay Lokhande"/>
    <x v="2"/>
    <x v="0"/>
    <s v="Ongoing"/>
    <x v="0"/>
    <m/>
    <m/>
    <m/>
    <m/>
    <m/>
    <m/>
    <m/>
    <m/>
    <m/>
    <m/>
    <m/>
    <m/>
    <m/>
    <m/>
    <m/>
    <n v="20"/>
    <n v="20"/>
    <n v="10"/>
    <n v="10"/>
    <n v="10"/>
    <n v="10"/>
    <n v="10"/>
    <n v="10"/>
    <n v="10"/>
    <n v="10"/>
    <n v="10"/>
    <n v="10"/>
    <n v="10"/>
    <n v="10"/>
    <n v="10"/>
    <n v="10"/>
    <n v="10"/>
    <n v="10"/>
    <n v="10"/>
    <n v="10"/>
  </r>
  <r>
    <x v="1"/>
    <x v="11"/>
    <n v="16"/>
    <s v="Working Session, Daily Huddle, Weekly/Bi-weekly Meetings"/>
    <s v="GRP-West Usage"/>
    <m/>
    <x v="1"/>
    <s v="Cobol, DB2"/>
    <s v="West Usage"/>
    <s v="Ruben Rodriguez "/>
    <s v="Muawiah Qaimari"/>
    <s v="Sanjay Lokhande"/>
    <x v="2"/>
    <x v="0"/>
    <s v="Ongoing"/>
    <x v="0"/>
    <m/>
    <m/>
    <m/>
    <m/>
    <m/>
    <m/>
    <m/>
    <m/>
    <m/>
    <m/>
    <m/>
    <m/>
    <m/>
    <m/>
    <m/>
    <n v="40"/>
    <n v="40"/>
    <n v="27"/>
    <n v="27"/>
    <n v="27"/>
    <n v="27"/>
    <n v="27"/>
    <n v="27"/>
    <n v="27"/>
    <n v="27"/>
    <n v="27"/>
    <n v="27"/>
    <n v="27"/>
    <n v="27"/>
    <n v="27"/>
    <n v="27"/>
    <n v="27"/>
    <n v="27"/>
    <n v="27"/>
    <n v="27"/>
  </r>
  <r>
    <x v="1"/>
    <x v="8"/>
    <n v="16"/>
    <s v="Compliance Activities - _x000a_CMPM Client Affiliate Allocation Certificatio, RIM inventory record Validation, DPLR Profile Survey,CCPA Inventory Survey, AVT Scan, Sensitive Data Inventory Recertifications , Interface discrepancies/MOTS Update, SOX IT Controls Certification,_x000a_Update Product Families &amp; Client of Records Fields in MOTS, CCAM compliance assessment, Review ARM Document, Online Application Security Checklist (OASC) Annual Compliance Review Process"/>
    <s v="GRP-West Usage"/>
    <m/>
    <x v="1"/>
    <s v="Cobol, DB2"/>
    <s v="West Usage"/>
    <s v="Ruben Rodriguez "/>
    <s v="Muawiah Qaimari"/>
    <s v="Sanjay Lokhande"/>
    <x v="2"/>
    <x v="0"/>
    <s v="Ongoing"/>
    <x v="0"/>
    <m/>
    <m/>
    <m/>
    <m/>
    <m/>
    <m/>
    <m/>
    <m/>
    <m/>
    <m/>
    <m/>
    <m/>
    <m/>
    <m/>
    <m/>
    <n v="40"/>
    <n v="40"/>
    <n v="33"/>
    <n v="33"/>
    <n v="33"/>
    <n v="33"/>
    <n v="33"/>
    <n v="33"/>
    <n v="33"/>
    <n v="33"/>
    <n v="33"/>
    <n v="33"/>
    <n v="33"/>
    <n v="33"/>
    <n v="33"/>
    <n v="33"/>
    <n v="33"/>
    <n v="33"/>
    <n v="33"/>
    <n v="33"/>
  </r>
  <r>
    <x v="1"/>
    <x v="6"/>
    <n v="16"/>
    <s v="Client Queries, Interfacing application queries and Adhoc Tasks._x000a_Daily activity -- Pack reject report_x000a_Monthly activity -- BTN Refresh File, 180-report, USSDB Monthly Activity, Jobs Validation for BR01 of every month._x000a_Yearly Activity -- DR Exercise, M641 North &amp; south Yearly jobs validation._x000a_Bi-Annual activity -- JH01 Job - Perform Time change validation)_x000a_"/>
    <s v="GRP-West Usage"/>
    <m/>
    <x v="1"/>
    <s v="Cobol, DB2"/>
    <s v="West Usage"/>
    <s v="Ruben Rodriguez "/>
    <s v="Muawiah Qaimari"/>
    <s v="Sanjay Lokhande"/>
    <x v="2"/>
    <x v="0"/>
    <s v="Ongoing"/>
    <x v="0"/>
    <m/>
    <m/>
    <m/>
    <m/>
    <m/>
    <m/>
    <m/>
    <m/>
    <m/>
    <m/>
    <m/>
    <m/>
    <m/>
    <m/>
    <m/>
    <n v="216"/>
    <n v="180"/>
    <n v="215"/>
    <n v="215"/>
    <n v="215"/>
    <n v="215"/>
    <n v="215"/>
    <n v="215"/>
    <n v="215"/>
    <n v="215"/>
    <n v="215"/>
    <n v="215"/>
    <n v="215"/>
    <n v="215"/>
    <n v="215"/>
    <n v="215"/>
    <n v="215"/>
    <n v="215"/>
    <n v="215"/>
    <n v="215"/>
  </r>
  <r>
    <x v="1"/>
    <x v="11"/>
    <n v="3"/>
    <s v="Working Session, Daily Huddle, Weekly/Bi-weekly Meetings"/>
    <s v="GRP-MW Usage"/>
    <m/>
    <x v="1"/>
    <s v="Cobol"/>
    <s v="MW Usage"/>
    <s v="Ruben Rodriguez "/>
    <s v="Muawiah Qaimari"/>
    <s v="Sanjay Lokhande"/>
    <x v="2"/>
    <x v="0"/>
    <s v="Ongoing"/>
    <x v="0"/>
    <m/>
    <m/>
    <m/>
    <m/>
    <m/>
    <m/>
    <m/>
    <m/>
    <m/>
    <m/>
    <m/>
    <m/>
    <m/>
    <m/>
    <m/>
    <n v="30"/>
    <n v="30"/>
    <n v="19"/>
    <n v="19"/>
    <n v="19"/>
    <n v="19"/>
    <n v="19"/>
    <n v="19"/>
    <n v="19"/>
    <n v="19"/>
    <n v="19"/>
    <n v="19"/>
    <n v="19"/>
    <n v="19"/>
    <n v="19"/>
    <n v="19"/>
    <n v="19"/>
    <n v="19"/>
    <n v="19"/>
    <n v="19"/>
  </r>
  <r>
    <x v="1"/>
    <x v="8"/>
    <n v="3"/>
    <s v="Compliance Activities - _x000a_CMPM Client Affiliate Allocation Certificatio, RIM inventory record Validation, DPLR Profile Survey,CCPA Inventory Survey, AVT Scan, DR Exercise, Sensitive Data Inventory Recertifications , Interface discrepancies/MOTS Update, SOX IT Controls Certification,_x000a_Update Product Families &amp; Client of Records Fields in MOTS, CCAM compliance assessment, Review ARM Document, _x000a_"/>
    <s v="GRP-MW Usage"/>
    <m/>
    <x v="1"/>
    <s v="Cobol"/>
    <s v="MW Usage"/>
    <s v="Ruben Rodriguez "/>
    <s v="Muawiah Qaimari"/>
    <s v="Sanjay Lokhande"/>
    <x v="2"/>
    <x v="0"/>
    <s v="Ongoing"/>
    <x v="0"/>
    <m/>
    <m/>
    <m/>
    <m/>
    <m/>
    <m/>
    <m/>
    <m/>
    <m/>
    <m/>
    <m/>
    <m/>
    <m/>
    <m/>
    <m/>
    <n v="20"/>
    <n v="20"/>
    <n v="7"/>
    <n v="7"/>
    <n v="7"/>
    <n v="7"/>
    <n v="7"/>
    <n v="7"/>
    <n v="7"/>
    <n v="7"/>
    <n v="7"/>
    <n v="7"/>
    <n v="7"/>
    <n v="7"/>
    <n v="7"/>
    <n v="7"/>
    <n v="7"/>
    <n v="7"/>
    <n v="7"/>
    <n v="7"/>
  </r>
  <r>
    <x v="1"/>
    <x v="6"/>
    <n v="3"/>
    <s v="Client Queries, Interfacing application queries, ST Defect and Adhoc Tasks(DR Exercise, Packlog monitoring, LERGDATA Activity, OLD DSN SCAN FOR all 5 LPAR activity, Validation for Job Delete alert Weekly job run which will get the consolidated report, CABI Christmas Processing for CABS, ETM Data Validation in CAMPS due to ETM password change activity, Validation for CLYDE CATHEDRAL TABLE data, )"/>
    <s v="GRP-MW Usage"/>
    <m/>
    <x v="1"/>
    <s v="Cobol"/>
    <s v="MW Usage"/>
    <s v="Ruben Rodriguez "/>
    <s v="Muawiah Qaimari"/>
    <s v="Sanjay Lokhande"/>
    <x v="2"/>
    <x v="0"/>
    <s v="Ongoing"/>
    <x v="0"/>
    <m/>
    <m/>
    <m/>
    <m/>
    <m/>
    <m/>
    <m/>
    <m/>
    <m/>
    <m/>
    <m/>
    <m/>
    <m/>
    <m/>
    <m/>
    <n v="258"/>
    <n v="240"/>
    <n v="258"/>
    <n v="258"/>
    <n v="258"/>
    <n v="258"/>
    <n v="258"/>
    <n v="258"/>
    <n v="258"/>
    <n v="258"/>
    <n v="258"/>
    <n v="258"/>
    <n v="258"/>
    <n v="258"/>
    <n v="258"/>
    <n v="258"/>
    <n v="258"/>
    <n v="258"/>
    <n v="258"/>
    <n v="258"/>
  </r>
  <r>
    <x v="1"/>
    <x v="11"/>
    <n v="1"/>
    <s v="Working Session, Daily Huddle, Weekly/Bi-weekly Meetings"/>
    <s v="LSB"/>
    <m/>
    <x v="0"/>
    <s v="Power Builder, Sybase"/>
    <s v="MW Usage"/>
    <s v="Ruben Rodriguez "/>
    <s v="Muawiah Qaimari"/>
    <s v="Sanjay Lokhande"/>
    <x v="2"/>
    <x v="0"/>
    <s v="Ongoing"/>
    <x v="0"/>
    <m/>
    <m/>
    <m/>
    <m/>
    <m/>
    <m/>
    <m/>
    <m/>
    <m/>
    <m/>
    <m/>
    <m/>
    <m/>
    <m/>
    <m/>
    <n v="10"/>
    <n v="10"/>
    <n v="10"/>
    <n v="10"/>
    <n v="10"/>
    <n v="10"/>
    <n v="10"/>
    <n v="10"/>
    <n v="10"/>
    <n v="10"/>
    <m/>
    <m/>
    <m/>
    <m/>
    <m/>
    <m/>
    <m/>
    <m/>
    <m/>
    <m/>
  </r>
  <r>
    <x v="1"/>
    <x v="5"/>
    <n v="1"/>
    <s v="MWR 2048275 : WR:4386909 CENET Impacts by ATT Workday Implementation"/>
    <s v="CARAT"/>
    <m/>
    <x v="0"/>
    <s v="Hadoop, Java"/>
    <s v="CARAT"/>
    <s v="Greg Painter"/>
    <s v="Muawiah Qaimari"/>
    <s v="Ashish Bartwal"/>
    <x v="3"/>
    <x v="13"/>
    <m/>
    <x v="0"/>
    <n v="40"/>
    <m/>
    <m/>
    <m/>
    <m/>
    <m/>
    <m/>
    <m/>
    <m/>
    <m/>
    <m/>
    <m/>
    <m/>
    <m/>
    <m/>
    <m/>
    <m/>
    <m/>
    <m/>
    <m/>
    <m/>
    <m/>
    <m/>
    <n v="20"/>
    <n v="20"/>
    <m/>
    <m/>
    <m/>
    <m/>
    <m/>
    <m/>
    <m/>
    <m/>
    <m/>
    <m/>
  </r>
  <r>
    <x v="1"/>
    <x v="7"/>
    <n v="1"/>
    <s v="MWR 2049691 : Description: CASH LINUX GI Upgrade - August &amp; Vulnerability fix for Improper Output Neutralization for Logs"/>
    <s v="CASHWeb"/>
    <m/>
    <x v="0"/>
    <s v="Java"/>
    <s v="Freedom Java Apps"/>
    <s v="Greg Painter"/>
    <s v="Muawiah Qaimari"/>
    <s v="Ashish Bartwal"/>
    <x v="3"/>
    <x v="13"/>
    <m/>
    <x v="0"/>
    <n v="40"/>
    <m/>
    <m/>
    <m/>
    <m/>
    <m/>
    <m/>
    <m/>
    <m/>
    <m/>
    <m/>
    <m/>
    <m/>
    <m/>
    <m/>
    <m/>
    <m/>
    <m/>
    <m/>
    <m/>
    <m/>
    <m/>
    <m/>
    <m/>
    <n v="40"/>
    <m/>
    <m/>
    <m/>
    <m/>
    <m/>
    <m/>
    <m/>
    <m/>
    <m/>
    <m/>
  </r>
  <r>
    <x v="1"/>
    <x v="1"/>
    <n v="1"/>
    <s v="CASH - reject RBAN payments, vouchers, etc"/>
    <s v="FDB"/>
    <m/>
    <x v="1"/>
    <s v="Cobol, DB2"/>
    <s v="SE-BILLING-USAGE"/>
    <s v="Greg Painter"/>
    <s v="Muawiah Qaimari"/>
    <s v="Rudradeep Mandal"/>
    <x v="1"/>
    <x v="1"/>
    <s v="Dec-22"/>
    <x v="0"/>
    <n v="500"/>
    <m/>
    <m/>
    <m/>
    <m/>
    <m/>
    <m/>
    <m/>
    <m/>
    <m/>
    <m/>
    <m/>
    <m/>
    <m/>
    <m/>
    <n v="100"/>
    <n v="20"/>
    <m/>
    <m/>
    <m/>
    <m/>
    <m/>
    <m/>
    <m/>
    <m/>
    <m/>
    <m/>
    <m/>
    <m/>
    <m/>
    <m/>
    <m/>
    <m/>
    <m/>
    <m/>
  </r>
  <r>
    <x v="1"/>
    <x v="3"/>
    <n v="1"/>
    <s v="MWR 1999376 - CARAT-5617-retire Wireline schemas from DEV; TEST; PROTO and PROD servers"/>
    <s v="CARAT"/>
    <m/>
    <x v="0"/>
    <s v="Hadoop, Java"/>
    <s v="CARAT"/>
    <s v="Greg Painter"/>
    <s v="Muawiah Qaimari"/>
    <s v="Ashish Bartwal"/>
    <x v="3"/>
    <x v="1"/>
    <s v="Dec-22"/>
    <x v="0"/>
    <n v="100"/>
    <m/>
    <m/>
    <m/>
    <m/>
    <m/>
    <m/>
    <m/>
    <m/>
    <m/>
    <m/>
    <m/>
    <m/>
    <m/>
    <m/>
    <n v="50"/>
    <n v="50"/>
    <m/>
    <m/>
    <m/>
    <m/>
    <m/>
    <m/>
    <m/>
    <m/>
    <m/>
    <m/>
    <m/>
    <m/>
    <m/>
    <m/>
    <m/>
    <m/>
    <m/>
    <m/>
  </r>
  <r>
    <x v="0"/>
    <x v="0"/>
    <n v="1"/>
    <s v="404243 - Connect Direct upgrade to 6.1 version"/>
    <s v="CARAT"/>
    <m/>
    <x v="0"/>
    <s v="Hadoop, Java"/>
    <s v="CARAT"/>
    <s v="Greg Painter"/>
    <s v="Muawiah Qaimari"/>
    <s v="Ashish Bartwal"/>
    <x v="3"/>
    <x v="2"/>
    <s v="Feb-23"/>
    <x v="0"/>
    <n v="160"/>
    <m/>
    <m/>
    <m/>
    <m/>
    <m/>
    <m/>
    <m/>
    <m/>
    <m/>
    <m/>
    <m/>
    <m/>
    <m/>
    <m/>
    <n v="200"/>
    <m/>
    <n v="80"/>
    <n v="80"/>
    <m/>
    <m/>
    <m/>
    <m/>
    <m/>
    <m/>
    <m/>
    <m/>
    <m/>
    <m/>
    <m/>
    <m/>
    <m/>
    <m/>
    <m/>
    <m/>
  </r>
  <r>
    <x v="1"/>
    <x v="3"/>
    <n v="1"/>
    <s v="ASBS GUI 2023 Run dates"/>
    <s v="CRIS ASBS"/>
    <m/>
    <x v="0"/>
    <s v=".NET"/>
    <s v="Freedom DotNet-MQ"/>
    <s v="Greg Painter"/>
    <s v="Muawiah Qaimari"/>
    <s v="Darsha Naik"/>
    <x v="3"/>
    <x v="14"/>
    <s v="Jan-23"/>
    <x v="0"/>
    <n v="40"/>
    <m/>
    <m/>
    <m/>
    <m/>
    <m/>
    <m/>
    <m/>
    <m/>
    <m/>
    <m/>
    <m/>
    <m/>
    <m/>
    <m/>
    <m/>
    <m/>
    <n v="40"/>
    <m/>
    <m/>
    <m/>
    <m/>
    <m/>
    <m/>
    <m/>
    <m/>
    <m/>
    <m/>
    <m/>
    <m/>
    <m/>
    <m/>
    <m/>
    <m/>
    <m/>
  </r>
  <r>
    <x v="1"/>
    <x v="3"/>
    <n v="1"/>
    <s v="Connect Direct Certificate Update"/>
    <s v="TAX/TAR- MR"/>
    <m/>
    <x v="0"/>
    <s v=".NET"/>
    <s v="Freedom DotNet-MQ"/>
    <s v="Greg Painter"/>
    <s v="Muawiah Qaimari"/>
    <s v="Darsha Naik"/>
    <x v="3"/>
    <x v="18"/>
    <s v="Mar-23"/>
    <x v="0"/>
    <n v="40"/>
    <m/>
    <m/>
    <m/>
    <m/>
    <m/>
    <m/>
    <m/>
    <m/>
    <m/>
    <m/>
    <m/>
    <m/>
    <m/>
    <m/>
    <m/>
    <m/>
    <m/>
    <m/>
    <n v="40"/>
    <m/>
    <m/>
    <m/>
    <m/>
    <m/>
    <m/>
    <m/>
    <m/>
    <m/>
    <m/>
    <m/>
    <m/>
    <m/>
    <m/>
    <m/>
  </r>
  <r>
    <x v="1"/>
    <x v="3"/>
    <n v="1"/>
    <s v="2024036- MechId Password change"/>
    <s v="USOC Browser"/>
    <m/>
    <x v="0"/>
    <s v=".NET"/>
    <s v="Freedom DotNet-MQ"/>
    <s v="Greg Painter"/>
    <s v="Muawiah Qaimari"/>
    <s v="Darsha Naik"/>
    <x v="3"/>
    <x v="2"/>
    <s v="Feb-23"/>
    <x v="0"/>
    <n v="60"/>
    <m/>
    <m/>
    <m/>
    <m/>
    <m/>
    <m/>
    <m/>
    <m/>
    <m/>
    <m/>
    <m/>
    <m/>
    <m/>
    <m/>
    <m/>
    <m/>
    <m/>
    <n v="60"/>
    <m/>
    <m/>
    <m/>
    <m/>
    <m/>
    <m/>
    <m/>
    <m/>
    <m/>
    <m/>
    <m/>
    <m/>
    <m/>
    <m/>
    <m/>
    <m/>
  </r>
  <r>
    <x v="1"/>
    <x v="7"/>
    <n v="1"/>
    <s v="MWR: 2051117 - Description: CMRS Golden Image Upgrade August 2023"/>
    <s v="CMRS"/>
    <m/>
    <x v="0"/>
    <s v="Java"/>
    <s v="Freedom Java Apps"/>
    <s v="Greg Painter"/>
    <s v="Muawiah Qaimari"/>
    <s v="Ashish Bartwal"/>
    <x v="3"/>
    <x v="13"/>
    <m/>
    <x v="0"/>
    <n v="50"/>
    <m/>
    <m/>
    <m/>
    <m/>
    <m/>
    <m/>
    <m/>
    <m/>
    <m/>
    <m/>
    <m/>
    <m/>
    <m/>
    <m/>
    <m/>
    <m/>
    <m/>
    <m/>
    <m/>
    <m/>
    <m/>
    <m/>
    <m/>
    <n v="30"/>
    <m/>
    <m/>
    <m/>
    <m/>
    <m/>
    <m/>
    <m/>
    <m/>
    <m/>
    <m/>
  </r>
  <r>
    <x v="1"/>
    <x v="3"/>
    <n v="7"/>
    <s v="Code fix in SOFE for BTN change scenario for C4 accounts"/>
    <s v="SOFE"/>
    <m/>
    <x v="1"/>
    <s v="Cobol, DB2"/>
    <s v="WB-SAMW"/>
    <s v="Ruben Rodriguez "/>
    <s v="Muawiah Qaimari"/>
    <s v="Swapnil Patil"/>
    <x v="0"/>
    <x v="2"/>
    <s v="Feb-23"/>
    <x v="0"/>
    <n v="180"/>
    <m/>
    <m/>
    <m/>
    <m/>
    <m/>
    <m/>
    <m/>
    <m/>
    <m/>
    <m/>
    <m/>
    <m/>
    <m/>
    <m/>
    <m/>
    <n v="70"/>
    <n v="70"/>
    <n v="40"/>
    <m/>
    <m/>
    <m/>
    <m/>
    <m/>
    <m/>
    <m/>
    <m/>
    <m/>
    <m/>
    <m/>
    <m/>
    <m/>
    <m/>
    <m/>
    <m/>
  </r>
  <r>
    <x v="1"/>
    <x v="7"/>
    <m/>
    <s v="Bi-Monthly Activity - NPRD DB VM OS Patching (7 dbs), PRPD DB VM OS Patching (15)_x000a_DB VM Patching NPRD &amp; PROD "/>
    <s v="UPS-EMS"/>
    <m/>
    <x v="0"/>
    <s v="Java"/>
    <s v="Usage-UPS"/>
    <s v="Greg Painter"/>
    <s v="Muawiah Qaimari"/>
    <s v="Kushagra Mathur"/>
    <x v="0"/>
    <x v="0"/>
    <s v="Ongoing"/>
    <x v="0"/>
    <m/>
    <m/>
    <m/>
    <m/>
    <m/>
    <m/>
    <m/>
    <m/>
    <m/>
    <m/>
    <m/>
    <m/>
    <m/>
    <m/>
    <m/>
    <n v="45"/>
    <n v="45"/>
    <n v="40"/>
    <n v="40"/>
    <n v="40"/>
    <n v="40"/>
    <n v="40"/>
    <n v="40"/>
    <n v="40"/>
    <n v="35"/>
    <n v="35"/>
    <n v="35"/>
    <m/>
    <m/>
    <m/>
    <m/>
    <m/>
    <m/>
    <m/>
    <m/>
  </r>
  <r>
    <x v="1"/>
    <x v="7"/>
    <m/>
    <s v="5 for 40 tasks Analysis and updates. -  (CRO Recommendations Analysis and update). _x000a_Cloud Workload &amp; Inspect Vuln._x000a_Resource Insights and log analytics._x000a_Resource utilization Analysis(private end points, production and development VM's, configuration analysis etc.)_x000a_DevOps management ( Repo, pipeline and project settings )._x000a_Update Branches and pipelines. _x000a_Coordination of activities which involves other stake holders (ADBA/SDBA/EMAS/EPAS)  and work CRO engineers(meetings, calls etc)   "/>
    <s v="UPS-EMS"/>
    <m/>
    <x v="0"/>
    <s v="Java"/>
    <s v="Usage-UPS"/>
    <s v="Greg Painter"/>
    <s v="Muawiah Qaimari"/>
    <s v="Kushagra Mathur"/>
    <x v="0"/>
    <x v="0"/>
    <s v="Ongoing"/>
    <x v="0"/>
    <m/>
    <m/>
    <m/>
    <m/>
    <m/>
    <m/>
    <m/>
    <m/>
    <m/>
    <m/>
    <m/>
    <m/>
    <m/>
    <m/>
    <m/>
    <n v="120"/>
    <n v="90"/>
    <n v="45"/>
    <n v="45"/>
    <n v="45"/>
    <n v="45"/>
    <n v="45"/>
    <n v="45"/>
    <n v="45"/>
    <n v="40"/>
    <n v="40"/>
    <n v="40"/>
    <m/>
    <m/>
    <m/>
    <m/>
    <m/>
    <m/>
    <m/>
    <m/>
  </r>
  <r>
    <x v="1"/>
    <x v="3"/>
    <n v="1"/>
    <s v="2047193 - CCDR  change from C:D to SFTP"/>
    <s v="MOSS"/>
    <m/>
    <x v="0"/>
    <s v=".NET, VC++"/>
    <s v="MOSS"/>
    <s v="Greg Painter"/>
    <s v="Muawiah Qaimari"/>
    <s v="Darsha Naik"/>
    <x v="3"/>
    <x v="13"/>
    <m/>
    <x v="0"/>
    <n v="200"/>
    <m/>
    <m/>
    <m/>
    <m/>
    <m/>
    <m/>
    <m/>
    <m/>
    <m/>
    <m/>
    <m/>
    <m/>
    <m/>
    <m/>
    <m/>
    <m/>
    <m/>
    <m/>
    <m/>
    <m/>
    <m/>
    <m/>
    <n v="60"/>
    <n v="140"/>
    <m/>
    <m/>
    <m/>
    <m/>
    <m/>
    <m/>
    <m/>
    <m/>
    <m/>
    <m/>
  </r>
  <r>
    <x v="1"/>
    <x v="5"/>
    <n v="4"/>
    <s v="Prod Support, Job Abends, Prod Outages, Interface issues, Bug analysis, Recoveries etc. "/>
    <s v="GRP-MW-ERP-Group"/>
    <m/>
    <x v="1"/>
    <s v="Cobol, DB2"/>
    <s v="MW-ERP-Group"/>
    <s v="Ruben Rodriguez "/>
    <s v="Muawiah Qaimari"/>
    <s v="Hrishikesh Kamathe "/>
    <x v="1"/>
    <x v="0"/>
    <s v="Ongoing"/>
    <x v="0"/>
    <m/>
    <m/>
    <m/>
    <m/>
    <m/>
    <m/>
    <m/>
    <m/>
    <m/>
    <m/>
    <m/>
    <m/>
    <m/>
    <m/>
    <m/>
    <n v="45"/>
    <n v="45"/>
    <n v="80"/>
    <n v="80"/>
    <n v="80"/>
    <n v="80"/>
    <n v="80"/>
    <n v="80"/>
    <n v="80"/>
    <n v="80"/>
    <n v="80"/>
    <n v="80"/>
    <n v="80"/>
    <n v="80"/>
    <n v="80"/>
    <n v="80"/>
    <n v="80"/>
    <n v="80"/>
    <n v="80"/>
    <n v="80"/>
  </r>
  <r>
    <x v="1"/>
    <x v="5"/>
    <n v="18"/>
    <s v="Prod Support, Job Abends, Prod Outages, Interface issues, Bug analysis, Recoveries etc. "/>
    <s v="GRP-MW-Billing"/>
    <m/>
    <x v="1"/>
    <s v="Cobol, IMS-DB"/>
    <s v="MW-Billing"/>
    <s v="Ruben Rodriguez "/>
    <s v="Muawiah Qaimari"/>
    <s v="Hrishikesh Kamathe "/>
    <x v="1"/>
    <x v="0"/>
    <s v="Ongoing"/>
    <x v="0"/>
    <m/>
    <m/>
    <m/>
    <m/>
    <m/>
    <m/>
    <m/>
    <m/>
    <m/>
    <m/>
    <m/>
    <m/>
    <m/>
    <m/>
    <m/>
    <n v="240"/>
    <n v="240"/>
    <n v="160"/>
    <n v="160"/>
    <n v="140"/>
    <n v="140"/>
    <n v="140"/>
    <n v="140"/>
    <n v="140"/>
    <n v="140"/>
    <n v="140"/>
    <n v="140"/>
    <n v="140"/>
    <n v="140"/>
    <n v="140"/>
    <n v="140"/>
    <n v="140"/>
    <n v="140"/>
    <n v="140"/>
    <n v="140"/>
  </r>
  <r>
    <x v="1"/>
    <x v="4"/>
    <m/>
    <s v="RD's (RD0334, RD2481, RD2289, RD0065) Recurring RD's mostly in AIRS, OPNS,ACIS-CI, ACIS-BI, ADST, CDM1"/>
    <s v="GRP-MW-Billing"/>
    <m/>
    <x v="1"/>
    <s v="Cobol, IMS-DB"/>
    <s v="MW-Billing"/>
    <s v="Ruben Rodriguez "/>
    <s v="Muawiah Qaimari"/>
    <s v="Hrishikesh Kamathe "/>
    <x v="1"/>
    <x v="0"/>
    <s v="Ongoing"/>
    <x v="0"/>
    <m/>
    <m/>
    <m/>
    <m/>
    <m/>
    <m/>
    <m/>
    <m/>
    <m/>
    <m/>
    <m/>
    <m/>
    <m/>
    <m/>
    <m/>
    <n v="80"/>
    <n v="80"/>
    <n v="80"/>
    <n v="80"/>
    <n v="80"/>
    <n v="80"/>
    <n v="80"/>
    <n v="80"/>
    <n v="80"/>
    <n v="80"/>
    <n v="80"/>
    <n v="80"/>
    <n v="80"/>
    <n v="80"/>
    <n v="80"/>
    <n v="80"/>
    <n v="80"/>
    <n v="80"/>
    <n v="80"/>
    <n v="80"/>
  </r>
  <r>
    <x v="1"/>
    <x v="5"/>
    <n v="4"/>
    <s v="Production Support, Production Job Abend/Error Fix, Online Abends"/>
    <s v="BOSS-SW"/>
    <m/>
    <x v="1"/>
    <s v="Cobol, IMS-DB, IMS-DC"/>
    <s v="BOSS-SW-ABOM"/>
    <s v="James Radtke"/>
    <s v="Christine Moretti"/>
    <s v="Istiyaqahmed Shaikh"/>
    <x v="2"/>
    <x v="0"/>
    <s v="Ongoing"/>
    <x v="0"/>
    <m/>
    <m/>
    <m/>
    <m/>
    <m/>
    <m/>
    <m/>
    <m/>
    <m/>
    <m/>
    <m/>
    <m/>
    <m/>
    <m/>
    <m/>
    <n v="150"/>
    <n v="150"/>
    <n v="130"/>
    <n v="130"/>
    <n v="130"/>
    <n v="130"/>
    <n v="130"/>
    <n v="130"/>
    <n v="130"/>
    <n v="130"/>
    <n v="130"/>
    <n v="130"/>
    <n v="130"/>
    <n v="130"/>
    <n v="130"/>
    <n v="130"/>
    <n v="130"/>
    <n v="130"/>
    <n v="130"/>
    <n v="130"/>
  </r>
  <r>
    <x v="1"/>
    <x v="6"/>
    <n v="4"/>
    <s v="Client Queries and Resolution, Adhoc Requests, Interface Apps queries, Job monitoring, Yearly activity, Test online region support, Bill load process"/>
    <s v="BOSS-SW"/>
    <m/>
    <x v="1"/>
    <s v="Cobol, IMS-DB, IMS-DC"/>
    <s v="BOSS-SW-ABOM"/>
    <s v="James Radtke"/>
    <s v="Christine Moretti"/>
    <s v="Istiyaqahmed Shaikh"/>
    <x v="2"/>
    <x v="0"/>
    <s v="Ongoing"/>
    <x v="0"/>
    <m/>
    <m/>
    <m/>
    <m/>
    <m/>
    <m/>
    <m/>
    <m/>
    <m/>
    <m/>
    <m/>
    <m/>
    <m/>
    <m/>
    <m/>
    <n v="170"/>
    <n v="30"/>
    <n v="132"/>
    <n v="132"/>
    <n v="132"/>
    <n v="132"/>
    <n v="132"/>
    <n v="132"/>
    <n v="132"/>
    <n v="132"/>
    <n v="132"/>
    <n v="132"/>
    <n v="132"/>
    <n v="132"/>
    <n v="132"/>
    <n v="132"/>
    <n v="132"/>
    <n v="132"/>
    <n v="132"/>
    <n v="132"/>
  </r>
  <r>
    <x v="1"/>
    <x v="8"/>
    <n v="4"/>
    <s v="Compliance Activities (System Documantation, AVT Scans)"/>
    <s v="BOSS-SW"/>
    <m/>
    <x v="1"/>
    <s v="Cobol, IMS-DB, IMS-DC"/>
    <s v="BOSS-SW-ABOM"/>
    <s v="James Radtke"/>
    <s v="Christine Moretti"/>
    <s v="Istiyaqahmed Shaikh"/>
    <x v="2"/>
    <x v="0"/>
    <s v="Ongoing"/>
    <x v="0"/>
    <m/>
    <m/>
    <m/>
    <m/>
    <m/>
    <m/>
    <m/>
    <m/>
    <m/>
    <m/>
    <m/>
    <m/>
    <m/>
    <m/>
    <m/>
    <n v="60"/>
    <n v="60"/>
    <n v="13"/>
    <n v="13"/>
    <n v="13"/>
    <n v="13"/>
    <n v="13"/>
    <n v="13"/>
    <n v="13"/>
    <n v="13"/>
    <n v="13"/>
    <n v="13"/>
    <n v="13"/>
    <n v="13"/>
    <n v="13"/>
    <n v="13"/>
    <n v="13"/>
    <n v="13"/>
    <n v="13"/>
    <n v="13"/>
  </r>
  <r>
    <x v="1"/>
    <x v="11"/>
    <n v="4"/>
    <s v="Meetings and working session – Daily Huddles, Weekly/Bi-Weekly/Other Meetings, Working Sessions"/>
    <s v="BOSS-SW"/>
    <m/>
    <x v="1"/>
    <s v="Cobol, IMS-DB, IMS-DC"/>
    <s v="BOSS-SW-ABOM"/>
    <s v="James Radtke"/>
    <s v="Christine Moretti"/>
    <s v="Istiyaqahmed Shaikh"/>
    <x v="2"/>
    <x v="0"/>
    <s v="Ongoing"/>
    <x v="0"/>
    <m/>
    <m/>
    <m/>
    <m/>
    <m/>
    <m/>
    <m/>
    <m/>
    <m/>
    <m/>
    <m/>
    <m/>
    <m/>
    <m/>
    <m/>
    <n v="80"/>
    <n v="80"/>
    <n v="36"/>
    <n v="36"/>
    <n v="36"/>
    <n v="36"/>
    <n v="36"/>
    <n v="36"/>
    <n v="36"/>
    <n v="36"/>
    <n v="36"/>
    <n v="36"/>
    <n v="36"/>
    <n v="36"/>
    <n v="36"/>
    <n v="36"/>
    <n v="36"/>
    <n v="36"/>
    <n v="36"/>
    <n v="36"/>
  </r>
  <r>
    <x v="1"/>
    <x v="5"/>
    <n v="4"/>
    <s v="ST Support (ST Defect/Env Issues)"/>
    <s v="BOSS-SW"/>
    <m/>
    <x v="1"/>
    <s v="Cobol, IMS-DB, IMS-DC"/>
    <s v="BOSS-SW-ABOM"/>
    <s v="James Radtke"/>
    <s v="Christine Moretti"/>
    <s v="Istiyaqahmed Shaikh"/>
    <x v="2"/>
    <x v="0"/>
    <s v="Ongoing"/>
    <x v="0"/>
    <m/>
    <m/>
    <m/>
    <m/>
    <m/>
    <m/>
    <m/>
    <m/>
    <m/>
    <m/>
    <m/>
    <m/>
    <m/>
    <m/>
    <m/>
    <n v="60"/>
    <n v="60"/>
    <n v="18"/>
    <n v="18"/>
    <n v="18"/>
    <n v="18"/>
    <n v="18"/>
    <n v="18"/>
    <n v="18"/>
    <n v="18"/>
    <n v="18"/>
    <n v="18"/>
    <n v="18"/>
    <n v="18"/>
    <n v="18"/>
    <n v="18"/>
    <n v="18"/>
    <n v="18"/>
    <n v="18"/>
    <n v="18"/>
  </r>
  <r>
    <x v="1"/>
    <x v="5"/>
    <n v="12"/>
    <s v="Production Support, Job Abend/Error Fix"/>
    <s v="PTC"/>
    <m/>
    <x v="1"/>
    <s v="Cobol, IMS-DB"/>
    <s v="SW-USAGE"/>
    <s v="Greg Painter"/>
    <s v="Muawiah Qaimari"/>
    <s v="Istiyaqahmed Shaikh"/>
    <x v="2"/>
    <x v="0"/>
    <s v="Ongoing"/>
    <x v="0"/>
    <m/>
    <m/>
    <m/>
    <m/>
    <m/>
    <m/>
    <m/>
    <m/>
    <m/>
    <m/>
    <m/>
    <m/>
    <m/>
    <m/>
    <m/>
    <n v="120"/>
    <n v="120"/>
    <n v="260"/>
    <n v="260"/>
    <n v="260"/>
    <n v="260"/>
    <n v="260"/>
    <n v="260"/>
    <n v="260"/>
    <n v="260"/>
    <n v="260"/>
    <n v="260"/>
    <n v="260"/>
    <n v="260"/>
    <n v="260"/>
    <n v="260"/>
    <n v="260"/>
    <n v="260"/>
    <n v="260"/>
    <n v="260"/>
  </r>
  <r>
    <x v="1"/>
    <x v="6"/>
    <n v="12"/>
    <s v="Client Queries and Resolution, Adhoc Requests, Interface Apps queries_x000a__x000a_PTC Activities (PPCC Data PULL, AG619 Job Rerun, Disconnects,Masterfile Process , NDM CAT files, RD0352,PCRCS files etc.)_x000a__x000a_Note: "/>
    <s v="PTC"/>
    <m/>
    <x v="1"/>
    <s v="Cobol, IMS-DB"/>
    <s v="SW-USAGE"/>
    <s v="Greg Painter"/>
    <s v="Muawiah Qaimari"/>
    <s v="Istiyaqahmed Shaikh"/>
    <x v="2"/>
    <x v="0"/>
    <s v="Ongoing"/>
    <x v="0"/>
    <m/>
    <m/>
    <m/>
    <m/>
    <m/>
    <m/>
    <m/>
    <m/>
    <m/>
    <m/>
    <m/>
    <m/>
    <m/>
    <m/>
    <m/>
    <n v="120"/>
    <n v="20"/>
    <n v="160"/>
    <n v="160"/>
    <n v="160"/>
    <n v="160"/>
    <n v="160"/>
    <n v="160"/>
    <n v="160"/>
    <n v="160"/>
    <n v="160"/>
    <n v="160"/>
    <n v="160"/>
    <n v="160"/>
    <n v="160"/>
    <n v="160"/>
    <n v="160"/>
    <n v="160"/>
    <n v="160"/>
    <n v="160"/>
  </r>
  <r>
    <x v="1"/>
    <x v="8"/>
    <n v="12"/>
    <s v="Compliance Activities (PSA activities, MOTS update, System Documantation,  RIM update, SPI data discoveries,Certifications, AVT Scan, etc.)"/>
    <s v="PTC"/>
    <m/>
    <x v="1"/>
    <s v="Cobol, IMS-DB"/>
    <s v="SW-USAGE"/>
    <s v="Greg Painter"/>
    <s v="Muawiah Qaimari"/>
    <s v="Istiyaqahmed Shaikh"/>
    <x v="2"/>
    <x v="0"/>
    <s v="Ongoing"/>
    <x v="0"/>
    <m/>
    <m/>
    <m/>
    <m/>
    <m/>
    <m/>
    <m/>
    <m/>
    <m/>
    <m/>
    <m/>
    <m/>
    <m/>
    <m/>
    <m/>
    <n v="40"/>
    <n v="40"/>
    <n v="40"/>
    <n v="40"/>
    <n v="40"/>
    <n v="40"/>
    <n v="40"/>
    <n v="40"/>
    <n v="40"/>
    <n v="40"/>
    <n v="40"/>
    <n v="40"/>
    <n v="40"/>
    <n v="40"/>
    <n v="40"/>
    <n v="40"/>
    <n v="40"/>
    <n v="40"/>
    <n v="40"/>
    <n v="40"/>
  </r>
  <r>
    <x v="1"/>
    <x v="11"/>
    <n v="12"/>
    <s v="Meetings and working session – Daily Huddles, Weekly/Bi-Weekly/Other Meetings, Working Sessions"/>
    <s v="PTC"/>
    <m/>
    <x v="1"/>
    <s v="Cobol, IMS-DB"/>
    <s v="SW-USAGE"/>
    <s v="Greg Painter"/>
    <s v="Muawiah Qaimari"/>
    <s v="Istiyaqahmed Shaikh"/>
    <x v="2"/>
    <x v="0"/>
    <s v="Ongoing"/>
    <x v="0"/>
    <m/>
    <m/>
    <m/>
    <m/>
    <m/>
    <m/>
    <m/>
    <m/>
    <m/>
    <m/>
    <m/>
    <m/>
    <m/>
    <m/>
    <m/>
    <n v="40"/>
    <n v="40"/>
    <n v="30"/>
    <n v="30"/>
    <n v="30"/>
    <n v="30"/>
    <n v="30"/>
    <n v="30"/>
    <n v="30"/>
    <n v="30"/>
    <n v="30"/>
    <n v="30"/>
    <n v="30"/>
    <n v="30"/>
    <n v="30"/>
    <n v="30"/>
    <n v="30"/>
    <n v="30"/>
    <n v="30"/>
    <n v="30"/>
  </r>
  <r>
    <x v="1"/>
    <x v="5"/>
    <n v="12"/>
    <s v="ST Support (ST Defect/Env Issues)"/>
    <s v="PTC"/>
    <m/>
    <x v="1"/>
    <s v="Cobol, IMS-DB"/>
    <s v="SW-USAGE"/>
    <s v="Greg Painter"/>
    <s v="Muawiah Qaimari"/>
    <s v="Istiyaqahmed Shaikh"/>
    <x v="2"/>
    <x v="0"/>
    <s v="Ongoing"/>
    <x v="0"/>
    <m/>
    <m/>
    <m/>
    <m/>
    <m/>
    <m/>
    <m/>
    <m/>
    <m/>
    <m/>
    <m/>
    <m/>
    <m/>
    <m/>
    <m/>
    <n v="30"/>
    <n v="30"/>
    <n v="30"/>
    <n v="30"/>
    <n v="30"/>
    <n v="30"/>
    <n v="30"/>
    <n v="30"/>
    <n v="30"/>
    <n v="30"/>
    <n v="30"/>
    <n v="30"/>
    <n v="30"/>
    <n v="30"/>
    <n v="30"/>
    <n v="30"/>
    <n v="30"/>
    <n v="30"/>
    <n v="30"/>
    <n v="30"/>
  </r>
  <r>
    <x v="1"/>
    <x v="5"/>
    <n v="4"/>
    <s v="Production Support, Job Abend/Error Fix"/>
    <s v="ADR"/>
    <m/>
    <x v="1"/>
    <s v="Cobol, DB2"/>
    <s v="SW-CRIS"/>
    <s v="Ruben Rodriguez "/>
    <s v="Muawiah Qaimari"/>
    <s v="Istiyaqahmed Shaikh"/>
    <x v="2"/>
    <x v="0"/>
    <s v="Ongoing"/>
    <x v="0"/>
    <m/>
    <m/>
    <m/>
    <m/>
    <m/>
    <m/>
    <m/>
    <m/>
    <m/>
    <m/>
    <m/>
    <m/>
    <m/>
    <m/>
    <m/>
    <n v="60"/>
    <n v="60"/>
    <n v="70"/>
    <n v="70"/>
    <n v="70"/>
    <n v="70"/>
    <n v="70"/>
    <n v="70"/>
    <n v="70"/>
    <n v="70"/>
    <n v="70"/>
    <n v="70"/>
    <n v="70"/>
    <n v="70"/>
    <n v="70"/>
    <n v="70"/>
    <n v="70"/>
    <n v="70"/>
    <n v="70"/>
    <n v="70"/>
  </r>
  <r>
    <x v="1"/>
    <x v="6"/>
    <n v="4"/>
    <s v="Client Queries and Resolution, Adhoc Requests, Interface Apps queries_x000a__x000a_Investigation for interface apps like EDI team, BDR/BDS, BOSS-PAC, BOSS-SW, Print Center &amp; Business clients on customer queries. "/>
    <s v="ADR"/>
    <m/>
    <x v="1"/>
    <s v="Cobol, DB2"/>
    <s v="SW-CRIS"/>
    <s v="Ruben Rodriguez "/>
    <s v="Muawiah Qaimari"/>
    <s v="Istiyaqahmed Shaikh"/>
    <x v="2"/>
    <x v="0"/>
    <s v="Ongoing"/>
    <x v="0"/>
    <m/>
    <m/>
    <m/>
    <m/>
    <m/>
    <m/>
    <m/>
    <m/>
    <m/>
    <m/>
    <m/>
    <m/>
    <m/>
    <m/>
    <m/>
    <n v="80"/>
    <n v="40"/>
    <n v="260"/>
    <n v="260"/>
    <n v="260"/>
    <n v="260"/>
    <n v="260"/>
    <n v="260"/>
    <n v="260"/>
    <n v="260"/>
    <n v="260"/>
    <n v="260"/>
    <n v="260"/>
    <n v="260"/>
    <n v="260"/>
    <n v="260"/>
    <n v="260"/>
    <n v="260"/>
    <n v="260"/>
    <n v="260"/>
  </r>
  <r>
    <x v="1"/>
    <x v="8"/>
    <n v="4"/>
    <s v="Compliance Activities (PSA activities, MOTS update, System Documantation,  RIM update, SPI data discoveries,Certifications)"/>
    <s v="ADR"/>
    <m/>
    <x v="1"/>
    <s v="Cobol, DB2"/>
    <s v="SW-CRIS"/>
    <s v="Ruben Rodriguez "/>
    <s v="Muawiah Qaimari"/>
    <s v="Istiyaqahmed Shaikh"/>
    <x v="2"/>
    <x v="0"/>
    <s v="Ongoing"/>
    <x v="0"/>
    <m/>
    <m/>
    <m/>
    <m/>
    <m/>
    <m/>
    <m/>
    <m/>
    <m/>
    <m/>
    <m/>
    <m/>
    <m/>
    <m/>
    <m/>
    <n v="25"/>
    <n v="25"/>
    <n v="70"/>
    <n v="70"/>
    <n v="70"/>
    <n v="70"/>
    <n v="70"/>
    <n v="70"/>
    <n v="70"/>
    <n v="70"/>
    <n v="70"/>
    <n v="70"/>
    <n v="70"/>
    <n v="70"/>
    <n v="70"/>
    <n v="70"/>
    <n v="70"/>
    <n v="70"/>
    <n v="70"/>
    <n v="70"/>
  </r>
  <r>
    <x v="1"/>
    <x v="11"/>
    <n v="4"/>
    <s v="Meetings and working session – Daily Huddles, Weekly/Bi-Weekly/Other Meetings, Working Sessions"/>
    <s v="ADR"/>
    <m/>
    <x v="1"/>
    <s v="Cobol, DB2"/>
    <s v="SW-CRIS"/>
    <s v="Ruben Rodriguez "/>
    <s v="Muawiah Qaimari"/>
    <s v="Istiyaqahmed Shaikh"/>
    <x v="2"/>
    <x v="0"/>
    <s v="Ongoing"/>
    <x v="0"/>
    <m/>
    <m/>
    <m/>
    <m/>
    <m/>
    <m/>
    <m/>
    <m/>
    <m/>
    <m/>
    <m/>
    <m/>
    <m/>
    <m/>
    <m/>
    <n v="30"/>
    <n v="30"/>
    <n v="25"/>
    <n v="25"/>
    <n v="25"/>
    <n v="25"/>
    <n v="25"/>
    <n v="25"/>
    <n v="25"/>
    <n v="25"/>
    <n v="25"/>
    <n v="25"/>
    <n v="25"/>
    <n v="25"/>
    <n v="25"/>
    <n v="25"/>
    <n v="25"/>
    <n v="25"/>
    <n v="25"/>
    <n v="25"/>
  </r>
  <r>
    <x v="1"/>
    <x v="5"/>
    <n v="4"/>
    <s v="ST Support (ST Defect/Env Issues)"/>
    <s v="ADR"/>
    <m/>
    <x v="1"/>
    <s v="Cobol, DB2"/>
    <s v="SW-CRIS"/>
    <s v="Ruben Rodriguez "/>
    <s v="Muawiah Qaimari"/>
    <s v="Istiyaqahmed Shaikh"/>
    <x v="2"/>
    <x v="0"/>
    <s v="Ongoing"/>
    <x v="0"/>
    <m/>
    <m/>
    <m/>
    <m/>
    <m/>
    <m/>
    <m/>
    <m/>
    <m/>
    <m/>
    <m/>
    <m/>
    <m/>
    <m/>
    <m/>
    <n v="15"/>
    <n v="15"/>
    <n v="20"/>
    <n v="20"/>
    <n v="20"/>
    <n v="20"/>
    <n v="20"/>
    <n v="20"/>
    <n v="20"/>
    <n v="20"/>
    <n v="20"/>
    <n v="20"/>
    <n v="20"/>
    <n v="20"/>
    <n v="20"/>
    <n v="20"/>
    <n v="20"/>
    <n v="20"/>
    <n v="20"/>
    <n v="20"/>
  </r>
  <r>
    <x v="1"/>
    <x v="5"/>
    <n v="6"/>
    <s v="Production Support, Job Abend/Error Fix"/>
    <s v="CRIS CASH"/>
    <m/>
    <x v="1"/>
    <s v="Assembler"/>
    <s v="SW-CRIS"/>
    <s v="Ruben Rodriguez "/>
    <s v="Muawiah Qaimari"/>
    <s v="Istiyaqahmed Shaikh"/>
    <x v="2"/>
    <x v="0"/>
    <s v="Ongoing"/>
    <x v="0"/>
    <m/>
    <m/>
    <m/>
    <m/>
    <m/>
    <m/>
    <m/>
    <m/>
    <m/>
    <m/>
    <m/>
    <m/>
    <m/>
    <m/>
    <m/>
    <n v="95"/>
    <n v="95"/>
    <n v="240"/>
    <n v="240"/>
    <n v="240"/>
    <n v="240"/>
    <n v="240"/>
    <n v="240"/>
    <n v="240"/>
    <n v="240"/>
    <n v="240"/>
    <n v="240"/>
    <n v="240"/>
    <n v="240"/>
    <n v="240"/>
    <n v="240"/>
    <n v="240"/>
    <n v="240"/>
    <n v="240"/>
    <n v="240"/>
  </r>
  <r>
    <x v="1"/>
    <x v="6"/>
    <n v="6"/>
    <s v="Client Queries and Resolution, Adhoc Requests, Interface Apps queries."/>
    <s v="CRIS CASH"/>
    <m/>
    <x v="1"/>
    <s v="Assembler"/>
    <s v="SW-CRIS"/>
    <s v="Ruben Rodriguez "/>
    <s v="Muawiah Qaimari"/>
    <s v="Istiyaqahmed Shaikh"/>
    <x v="2"/>
    <x v="0"/>
    <s v="Ongoing"/>
    <x v="0"/>
    <m/>
    <m/>
    <m/>
    <m/>
    <m/>
    <m/>
    <m/>
    <m/>
    <m/>
    <m/>
    <m/>
    <m/>
    <m/>
    <m/>
    <m/>
    <n v="105"/>
    <n v="55"/>
    <n v="320"/>
    <n v="320"/>
    <n v="320"/>
    <n v="320"/>
    <n v="320"/>
    <n v="320"/>
    <n v="320"/>
    <n v="320"/>
    <n v="320"/>
    <n v="320"/>
    <n v="320"/>
    <n v="320"/>
    <n v="320"/>
    <n v="320"/>
    <n v="320"/>
    <n v="320"/>
    <n v="320"/>
    <n v="320"/>
  </r>
  <r>
    <x v="1"/>
    <x v="8"/>
    <n v="6"/>
    <s v="Compliance Activities (PSA activities, MOTS update, System Documantation,  RIM update, SPI data discoveries,Certifications, AVT Scans)"/>
    <s v="CRIS CASH"/>
    <m/>
    <x v="1"/>
    <s v="Assembler"/>
    <s v="SW-CRIS"/>
    <s v="Ruben Rodriguez "/>
    <s v="Muawiah Qaimari"/>
    <s v="Istiyaqahmed Shaikh"/>
    <x v="2"/>
    <x v="0"/>
    <s v="Ongoing"/>
    <x v="0"/>
    <m/>
    <m/>
    <m/>
    <m/>
    <m/>
    <m/>
    <m/>
    <m/>
    <m/>
    <m/>
    <m/>
    <m/>
    <m/>
    <m/>
    <m/>
    <n v="25"/>
    <n v="25"/>
    <n v="65"/>
    <n v="65"/>
    <n v="65"/>
    <n v="65"/>
    <n v="65"/>
    <n v="65"/>
    <n v="65"/>
    <n v="65"/>
    <n v="65"/>
    <n v="65"/>
    <n v="65"/>
    <n v="65"/>
    <n v="65"/>
    <n v="65"/>
    <n v="65"/>
    <n v="65"/>
    <n v="65"/>
    <n v="65"/>
  </r>
  <r>
    <x v="1"/>
    <x v="11"/>
    <n v="6"/>
    <s v="Meetings and working session – Daily Huddles, Weekly/Bi-Weekly/Other Meetings, Working Sessions"/>
    <s v="CRIS CASH"/>
    <m/>
    <x v="1"/>
    <s v="Assembler"/>
    <s v="SW-CRIS"/>
    <s v="Ruben Rodriguez "/>
    <s v="Muawiah Qaimari"/>
    <s v="Istiyaqahmed Shaikh"/>
    <x v="2"/>
    <x v="0"/>
    <s v="Ongoing"/>
    <x v="0"/>
    <m/>
    <m/>
    <m/>
    <m/>
    <m/>
    <m/>
    <m/>
    <m/>
    <m/>
    <m/>
    <m/>
    <m/>
    <m/>
    <m/>
    <m/>
    <n v="30"/>
    <n v="30"/>
    <n v="40"/>
    <n v="40"/>
    <n v="40"/>
    <n v="40"/>
    <n v="40"/>
    <n v="40"/>
    <n v="40"/>
    <n v="40"/>
    <n v="40"/>
    <n v="40"/>
    <n v="40"/>
    <n v="40"/>
    <n v="40"/>
    <n v="40"/>
    <n v="40"/>
    <n v="40"/>
    <n v="40"/>
    <n v="40"/>
  </r>
  <r>
    <x v="1"/>
    <x v="5"/>
    <n v="6"/>
    <s v="ST Support (ST Defect/Env Issues)"/>
    <s v="CRIS CASH"/>
    <m/>
    <x v="1"/>
    <s v="Assembler"/>
    <s v="SW-CRIS"/>
    <s v="Ruben Rodriguez "/>
    <s v="Muawiah Qaimari"/>
    <s v="Istiyaqahmed Shaikh"/>
    <x v="2"/>
    <x v="0"/>
    <s v="Ongoing"/>
    <x v="0"/>
    <m/>
    <m/>
    <m/>
    <m/>
    <m/>
    <m/>
    <m/>
    <m/>
    <m/>
    <m/>
    <m/>
    <m/>
    <m/>
    <m/>
    <m/>
    <n v="15"/>
    <n v="15"/>
    <n v="40"/>
    <n v="40"/>
    <n v="40"/>
    <n v="40"/>
    <n v="40"/>
    <n v="40"/>
    <n v="40"/>
    <n v="40"/>
    <n v="40"/>
    <n v="40"/>
    <n v="40"/>
    <n v="40"/>
    <n v="40"/>
    <n v="40"/>
    <n v="40"/>
    <n v="40"/>
    <n v="40"/>
    <n v="40"/>
  </r>
  <r>
    <x v="1"/>
    <x v="5"/>
    <n v="3"/>
    <s v="Production Support, Job Abend/Error Fix"/>
    <s v="ECRIS-CR RSI"/>
    <m/>
    <x v="1"/>
    <s v="Cobol, DB2"/>
    <s v="SW-CRIS"/>
    <s v="Ruben Rodriguez "/>
    <s v="Muawiah Qaimari"/>
    <s v="Istiyaqahmed Shaikh"/>
    <x v="2"/>
    <x v="0"/>
    <s v="Ongoing"/>
    <x v="0"/>
    <m/>
    <m/>
    <m/>
    <m/>
    <m/>
    <m/>
    <m/>
    <m/>
    <m/>
    <m/>
    <m/>
    <m/>
    <m/>
    <m/>
    <m/>
    <n v="60"/>
    <n v="60"/>
    <n v="30"/>
    <n v="30"/>
    <n v="30"/>
    <n v="30"/>
    <n v="30"/>
    <n v="30"/>
    <n v="30"/>
    <n v="30"/>
    <n v="30"/>
    <n v="30"/>
    <n v="30"/>
    <n v="30"/>
    <n v="30"/>
    <n v="30"/>
    <n v="30"/>
    <n v="30"/>
    <n v="30"/>
    <n v="30"/>
  </r>
  <r>
    <x v="1"/>
    <x v="6"/>
    <n v="3"/>
    <s v="Client Queries and Resolution, Adhoc Requests, Interface Apps queries"/>
    <s v="ECRIS-CR RSI"/>
    <m/>
    <x v="1"/>
    <s v="Cobol, DB2"/>
    <s v="SW-CRIS"/>
    <s v="Ruben Rodriguez "/>
    <s v="Muawiah Qaimari"/>
    <s v="Istiyaqahmed Shaikh"/>
    <x v="2"/>
    <x v="0"/>
    <s v="Ongoing"/>
    <x v="0"/>
    <m/>
    <m/>
    <m/>
    <m/>
    <m/>
    <m/>
    <m/>
    <m/>
    <m/>
    <m/>
    <m/>
    <m/>
    <m/>
    <m/>
    <m/>
    <n v="40"/>
    <n v="20"/>
    <n v="70"/>
    <n v="70"/>
    <n v="70"/>
    <n v="70"/>
    <n v="70"/>
    <n v="70"/>
    <n v="70"/>
    <n v="70"/>
    <n v="70"/>
    <n v="70"/>
    <n v="70"/>
    <n v="70"/>
    <n v="70"/>
    <n v="70"/>
    <n v="70"/>
    <n v="70"/>
    <n v="70"/>
    <n v="70"/>
  </r>
  <r>
    <x v="1"/>
    <x v="8"/>
    <n v="3"/>
    <s v="Compliance Activities (PSA activities, MOTS update, System Documantation,  RIM update, SPI data discoveries,Certifications)"/>
    <s v="ECRIS-CR RSI"/>
    <m/>
    <x v="1"/>
    <s v="Cobol, DB2"/>
    <s v="SW-CRIS"/>
    <s v="Ruben Rodriguez "/>
    <s v="Muawiah Qaimari"/>
    <s v="Istiyaqahmed Shaikh"/>
    <x v="2"/>
    <x v="0"/>
    <s v="Ongoing"/>
    <x v="0"/>
    <m/>
    <m/>
    <m/>
    <m/>
    <m/>
    <m/>
    <m/>
    <m/>
    <m/>
    <m/>
    <m/>
    <m/>
    <m/>
    <m/>
    <m/>
    <n v="25"/>
    <n v="25"/>
    <n v="60"/>
    <n v="60"/>
    <n v="60"/>
    <n v="60"/>
    <n v="60"/>
    <n v="60"/>
    <n v="60"/>
    <n v="60"/>
    <n v="60"/>
    <n v="60"/>
    <n v="60"/>
    <n v="60"/>
    <n v="60"/>
    <n v="60"/>
    <n v="60"/>
    <n v="60"/>
    <n v="60"/>
    <n v="60"/>
  </r>
  <r>
    <x v="1"/>
    <x v="11"/>
    <n v="3"/>
    <s v="Meetings and working session – Daily Huddles, Weekly/Bi-Weekly/Other Meetings, Working Sessions"/>
    <s v="ECRIS-CR RSI"/>
    <m/>
    <x v="1"/>
    <s v="Cobol, DB2"/>
    <s v="SW-CRIS"/>
    <s v="Ruben Rodriguez "/>
    <s v="Muawiah Qaimari"/>
    <s v="Istiyaqahmed Shaikh"/>
    <x v="2"/>
    <x v="0"/>
    <s v="Ongoing"/>
    <x v="0"/>
    <m/>
    <m/>
    <m/>
    <m/>
    <m/>
    <m/>
    <m/>
    <m/>
    <m/>
    <m/>
    <m/>
    <m/>
    <m/>
    <m/>
    <m/>
    <n v="30"/>
    <n v="30"/>
    <n v="10"/>
    <n v="10"/>
    <n v="10"/>
    <n v="10"/>
    <n v="10"/>
    <n v="10"/>
    <n v="10"/>
    <n v="10"/>
    <n v="10"/>
    <n v="10"/>
    <n v="10"/>
    <n v="10"/>
    <n v="10"/>
    <n v="10"/>
    <n v="10"/>
    <n v="10"/>
    <n v="10"/>
    <n v="10"/>
  </r>
  <r>
    <x v="1"/>
    <x v="5"/>
    <n v="3"/>
    <s v="ST Support (ST Defect/Env Issues)"/>
    <s v="ECRIS-CR RSI"/>
    <m/>
    <x v="1"/>
    <s v="Cobol, DB2"/>
    <s v="SW-CRIS"/>
    <s v="Ruben Rodriguez "/>
    <s v="Muawiah Qaimari"/>
    <s v="Istiyaqahmed Shaikh"/>
    <x v="2"/>
    <x v="0"/>
    <s v="Ongoing"/>
    <x v="0"/>
    <m/>
    <m/>
    <m/>
    <m/>
    <m/>
    <m/>
    <m/>
    <m/>
    <m/>
    <m/>
    <m/>
    <m/>
    <m/>
    <m/>
    <m/>
    <n v="15"/>
    <n v="15"/>
    <n v="10"/>
    <n v="10"/>
    <n v="10"/>
    <n v="10"/>
    <n v="10"/>
    <n v="10"/>
    <n v="10"/>
    <n v="10"/>
    <n v="10"/>
    <n v="10"/>
    <n v="10"/>
    <n v="10"/>
    <n v="10"/>
    <n v="10"/>
    <n v="10"/>
    <n v="10"/>
    <n v="10"/>
    <n v="10"/>
  </r>
  <r>
    <x v="1"/>
    <x v="5"/>
    <n v="4"/>
    <s v="Production Support, Job Abend/Error Fix"/>
    <s v="GRP-Tandem"/>
    <s v="Green"/>
    <x v="1"/>
    <s v="Tandem"/>
    <s v="Tandem"/>
    <s v="James Radtke"/>
    <s v="Christine Moretti"/>
    <s v="Istiyaqahmed Shaikh"/>
    <x v="2"/>
    <x v="0"/>
    <s v="Ongoing"/>
    <x v="0"/>
    <m/>
    <m/>
    <m/>
    <m/>
    <m/>
    <m/>
    <m/>
    <m/>
    <m/>
    <m/>
    <m/>
    <m/>
    <m/>
    <m/>
    <m/>
    <n v="70"/>
    <n v="70"/>
    <n v="30"/>
    <n v="30"/>
    <n v="30"/>
    <n v="30"/>
    <n v="30"/>
    <n v="30"/>
    <n v="30"/>
    <n v="30"/>
    <n v="30"/>
    <n v="30"/>
    <n v="30"/>
    <n v="30"/>
    <n v="30"/>
    <n v="30"/>
    <n v="30"/>
    <n v="30"/>
    <n v="30"/>
    <n v="30"/>
  </r>
  <r>
    <x v="1"/>
    <x v="6"/>
    <n v="4"/>
    <s v="Client Queries and Resolution, Adhoc Requests, Interface Apps queries_x000a__x000a_Note: There will be delay in addressing Client Queries due to Capacity Issues. Onshore to provide support/address client queries requesting urgent attention."/>
    <s v="GRP-Tandem"/>
    <s v="Green"/>
    <x v="1"/>
    <s v="Tandem"/>
    <s v="Tandem"/>
    <s v="James Radtke"/>
    <s v="Christine Moretti"/>
    <s v="Istiyaqahmed Shaikh"/>
    <x v="2"/>
    <x v="0"/>
    <s v="Ongoing"/>
    <x v="0"/>
    <m/>
    <m/>
    <m/>
    <m/>
    <m/>
    <m/>
    <m/>
    <m/>
    <m/>
    <m/>
    <m/>
    <m/>
    <m/>
    <m/>
    <m/>
    <n v="40"/>
    <n v="40"/>
    <n v="95"/>
    <n v="95"/>
    <n v="95"/>
    <n v="95"/>
    <n v="95"/>
    <n v="95"/>
    <n v="95"/>
    <n v="95"/>
    <n v="95"/>
    <n v="95"/>
    <n v="95"/>
    <n v="95"/>
    <n v="95"/>
    <n v="95"/>
    <n v="95"/>
    <n v="95"/>
    <n v="95"/>
    <n v="95"/>
  </r>
  <r>
    <x v="1"/>
    <x v="8"/>
    <n v="4"/>
    <s v="Compliance Activities (PSA activities, MOTS update, System Documantation,  RIM update, SPI data discoveries,Certifications, Write-Up, Licensing, AVT scans, etc.)"/>
    <s v="GRP-Tandem"/>
    <s v="Green"/>
    <x v="1"/>
    <s v="Tandem"/>
    <s v="Tandem"/>
    <s v="James Radtke"/>
    <s v="Christine Moretti"/>
    <s v="Istiyaqahmed Shaikh"/>
    <x v="2"/>
    <x v="0"/>
    <s v="Ongoing"/>
    <x v="0"/>
    <m/>
    <m/>
    <m/>
    <m/>
    <m/>
    <m/>
    <m/>
    <m/>
    <m/>
    <m/>
    <m/>
    <m/>
    <m/>
    <m/>
    <m/>
    <n v="10"/>
    <n v="10"/>
    <n v="30"/>
    <n v="30"/>
    <n v="30"/>
    <n v="30"/>
    <n v="30"/>
    <n v="30"/>
    <n v="30"/>
    <n v="30"/>
    <n v="30"/>
    <n v="30"/>
    <n v="30"/>
    <n v="30"/>
    <n v="30"/>
    <n v="30"/>
    <n v="30"/>
    <n v="30"/>
    <n v="30"/>
    <n v="30"/>
  </r>
  <r>
    <x v="1"/>
    <x v="5"/>
    <n v="4"/>
    <s v="ST Support (ST Defect/Env Issues)"/>
    <s v="GRP-Tandem"/>
    <s v="Green"/>
    <x v="1"/>
    <s v="Tandem"/>
    <s v="Tandem"/>
    <s v="James Radtke"/>
    <s v="Christine Moretti"/>
    <s v="Istiyaqahmed Shaikh"/>
    <x v="2"/>
    <x v="0"/>
    <s v="Ongoing"/>
    <x v="0"/>
    <m/>
    <m/>
    <m/>
    <m/>
    <m/>
    <m/>
    <m/>
    <m/>
    <m/>
    <m/>
    <m/>
    <m/>
    <m/>
    <m/>
    <m/>
    <m/>
    <m/>
    <n v="10"/>
    <n v="10"/>
    <n v="10"/>
    <n v="10"/>
    <n v="10"/>
    <n v="10"/>
    <n v="10"/>
    <n v="10"/>
    <n v="10"/>
    <n v="10"/>
    <n v="10"/>
    <n v="10"/>
    <n v="10"/>
    <n v="10"/>
    <n v="10"/>
    <n v="10"/>
    <n v="10"/>
    <n v="10"/>
  </r>
  <r>
    <x v="1"/>
    <x v="11"/>
    <n v="4"/>
    <s v="Meetings – Daily Huddles, Weekly/Bi-Weekly/Other Meetings , Working sessions"/>
    <s v="GRP-Tandem"/>
    <s v="Green"/>
    <x v="1"/>
    <s v="Tandem"/>
    <s v="Tandem"/>
    <s v="James Radtke"/>
    <s v="Christine Moretti"/>
    <s v="Istiyaqahmed Shaikh"/>
    <x v="2"/>
    <x v="0"/>
    <s v="Ongoing"/>
    <x v="0"/>
    <m/>
    <m/>
    <m/>
    <m/>
    <m/>
    <m/>
    <m/>
    <m/>
    <m/>
    <m/>
    <m/>
    <m/>
    <m/>
    <m/>
    <m/>
    <n v="20"/>
    <n v="20"/>
    <n v="20"/>
    <n v="20"/>
    <n v="20"/>
    <n v="20"/>
    <n v="20"/>
    <n v="20"/>
    <n v="20"/>
    <n v="20"/>
    <n v="20"/>
    <n v="20"/>
    <n v="20"/>
    <n v="20"/>
    <n v="20"/>
    <n v="20"/>
    <n v="20"/>
    <n v="20"/>
    <n v="20"/>
    <n v="20"/>
  </r>
  <r>
    <x v="1"/>
    <x v="4"/>
    <n v="4"/>
    <s v="RD Work for EASE,Icc, EXCHGPLUS_x000a__x000a_Ease SW RD's - RD001, RD030, RD513, RD1734_x000a_Ease WEST RD's - RD001, RD030, RD513, RD1735_x000a_ExchangePlus RDs - RD222, RD307, RD1864, RD2015, RD017, RD0520, RD0932, RD0934, etc."/>
    <s v="GRP-Tandem"/>
    <s v="Green"/>
    <x v="1"/>
    <s v="Tandem"/>
    <s v="Tandem"/>
    <s v="James Radtke"/>
    <s v="Christine Moretti"/>
    <s v="Istiyaqahmed Shaikh"/>
    <x v="2"/>
    <x v="0"/>
    <s v="Ongoing"/>
    <x v="0"/>
    <m/>
    <m/>
    <m/>
    <m/>
    <m/>
    <m/>
    <m/>
    <m/>
    <m/>
    <m/>
    <m/>
    <m/>
    <m/>
    <m/>
    <m/>
    <n v="50"/>
    <n v="50"/>
    <n v="350"/>
    <n v="350"/>
    <n v="350"/>
    <n v="350"/>
    <n v="350"/>
    <n v="350"/>
    <n v="350"/>
    <n v="350"/>
    <n v="350"/>
    <n v="350"/>
    <n v="350"/>
    <n v="350"/>
    <n v="350"/>
    <n v="350"/>
    <n v="350"/>
    <n v="350"/>
    <n v="350"/>
    <n v="350"/>
  </r>
  <r>
    <x v="1"/>
    <x v="3"/>
    <m/>
    <s v="Dallas DR activity - Nov - 2022"/>
    <s v="CARAT-MVS"/>
    <m/>
    <x v="1"/>
    <s v="Cobol, DB2"/>
    <s v="CARAT-MVS"/>
    <s v="Ruben Rodriguez "/>
    <s v="Muawiah Qaimari"/>
    <s v="Swapnil Patil"/>
    <x v="0"/>
    <x v="5"/>
    <s v="Nov-22"/>
    <x v="0"/>
    <m/>
    <m/>
    <m/>
    <m/>
    <m/>
    <m/>
    <m/>
    <m/>
    <m/>
    <m/>
    <m/>
    <m/>
    <m/>
    <m/>
    <m/>
    <n v="120"/>
    <m/>
    <m/>
    <m/>
    <m/>
    <m/>
    <m/>
    <m/>
    <m/>
    <m/>
    <m/>
    <m/>
    <m/>
    <m/>
    <m/>
    <m/>
    <m/>
    <m/>
    <m/>
    <m/>
  </r>
  <r>
    <x v="1"/>
    <x v="1"/>
    <m/>
    <s v="SMB#2009630 Teradata job failure permanent fix"/>
    <s v="AMI/MAP"/>
    <m/>
    <x v="1"/>
    <s v="COBOL, Teradata"/>
    <s v="SALES"/>
    <s v="Ruben Rodriguez "/>
    <s v="Muawiah Qaimari"/>
    <s v="Swapnil Patil"/>
    <x v="0"/>
    <x v="5"/>
    <s v="Nov-22"/>
    <x v="0"/>
    <n v="80"/>
    <m/>
    <m/>
    <m/>
    <m/>
    <m/>
    <m/>
    <m/>
    <m/>
    <m/>
    <m/>
    <m/>
    <m/>
    <m/>
    <m/>
    <n v="80"/>
    <m/>
    <m/>
    <m/>
    <m/>
    <m/>
    <m/>
    <m/>
    <m/>
    <m/>
    <m/>
    <m/>
    <m/>
    <m/>
    <m/>
    <m/>
    <m/>
    <m/>
    <m/>
    <m/>
  </r>
  <r>
    <x v="1"/>
    <x v="1"/>
    <m/>
    <s v="BIS Apps: Exception Handling for failed Responses"/>
    <s v="Dashboard"/>
    <s v="Completed"/>
    <x v="0"/>
    <s v="Java"/>
    <s v="MDRG-RR"/>
    <s v="James Radtke"/>
    <s v="Christine Moretti"/>
    <s v="Narmada Nelluri"/>
    <x v="4"/>
    <x v="2"/>
    <s v="Feb-23"/>
    <x v="0"/>
    <n v="75"/>
    <n v="600"/>
    <n v="600"/>
    <n v="600"/>
    <n v="600"/>
    <n v="600"/>
    <m/>
    <m/>
    <m/>
    <m/>
    <m/>
    <m/>
    <m/>
    <n v="600"/>
    <n v="600"/>
    <n v="0"/>
    <n v="0"/>
    <n v="0"/>
    <n v="75"/>
    <m/>
    <m/>
    <m/>
    <m/>
    <m/>
    <m/>
    <m/>
    <m/>
    <m/>
    <m/>
    <m/>
    <m/>
    <m/>
    <m/>
    <m/>
    <m/>
  </r>
  <r>
    <x v="1"/>
    <x v="8"/>
    <n v="2"/>
    <s v="Compliance activities like, RIM update, SAST Scan etc_x000a_"/>
    <s v="CRIS ASBS-MF"/>
    <m/>
    <x v="1"/>
    <s v="COBOL, DB2"/>
    <s v="SW-CRIS-Billing "/>
    <s v="Ruben Rodriguez "/>
    <s v="Muawiah Qaimari"/>
    <s v="Kushagra Mathur"/>
    <x v="0"/>
    <x v="0"/>
    <s v="Ongoing"/>
    <x v="0"/>
    <n v="15"/>
    <m/>
    <m/>
    <m/>
    <m/>
    <m/>
    <m/>
    <m/>
    <m/>
    <m/>
    <m/>
    <m/>
    <m/>
    <m/>
    <m/>
    <n v="15"/>
    <n v="15"/>
    <n v="15"/>
    <n v="15"/>
    <n v="15"/>
    <n v="15"/>
    <n v="15"/>
    <n v="15"/>
    <n v="15"/>
    <n v="10"/>
    <n v="10"/>
    <n v="10"/>
    <n v="10"/>
    <n v="10"/>
    <m/>
    <m/>
    <m/>
    <m/>
    <m/>
    <m/>
  </r>
  <r>
    <x v="1"/>
    <x v="3"/>
    <m/>
    <s v="ASLA Alarm Notification - Initial - MOTS 20199"/>
    <s v="SACCE Plus"/>
    <m/>
    <x v="0"/>
    <s v="Java"/>
    <s v="MDRG-RR"/>
    <s v="James Radtke"/>
    <s v="Christine Moretti"/>
    <s v="Narmada Nelluri"/>
    <x v="4"/>
    <x v="14"/>
    <s v="Jan-23"/>
    <x v="0"/>
    <n v="190"/>
    <m/>
    <m/>
    <m/>
    <n v="100"/>
    <n v="90"/>
    <m/>
    <m/>
    <m/>
    <m/>
    <m/>
    <m/>
    <m/>
    <m/>
    <m/>
    <m/>
    <n v="140"/>
    <n v="70"/>
    <m/>
    <m/>
    <m/>
    <m/>
    <m/>
    <m/>
    <m/>
    <m/>
    <m/>
    <m/>
    <m/>
    <m/>
    <m/>
    <m/>
    <m/>
    <m/>
    <m/>
  </r>
  <r>
    <x v="0"/>
    <x v="0"/>
    <m/>
    <s v="326756A - DSCAT &amp; OCX adding new circuit id's"/>
    <s v="DSCAT"/>
    <m/>
    <x v="0"/>
    <s v="Java"/>
    <s v="MDRG-RR"/>
    <s v="James Koernig"/>
    <s v="Christine Moretti"/>
    <s v="Narmada Nelluri"/>
    <x v="4"/>
    <x v="2"/>
    <s v="Feb-23"/>
    <x v="0"/>
    <n v="320"/>
    <m/>
    <m/>
    <m/>
    <n v="70"/>
    <n v="120"/>
    <n v="100"/>
    <m/>
    <m/>
    <m/>
    <m/>
    <m/>
    <m/>
    <m/>
    <m/>
    <m/>
    <n v="100"/>
    <n v="150"/>
    <n v="170"/>
    <m/>
    <m/>
    <m/>
    <m/>
    <m/>
    <m/>
    <m/>
    <m/>
    <m/>
    <m/>
    <m/>
    <m/>
    <m/>
    <m/>
    <m/>
    <m/>
  </r>
  <r>
    <x v="1"/>
    <x v="4"/>
    <n v="1"/>
    <s v="RD1468, RD1470 : 07 RDs 22.12, Update Internet Section, remove activation fees and extend promos"/>
    <s v="QuickQuote SBS"/>
    <s v="Green : Completed "/>
    <x v="0"/>
    <s v=".NET"/>
    <s v="CBS-ATTCRM-SBS"/>
    <s v="James Koernig"/>
    <s v="Christine Moretti"/>
    <s v="Ravinder Kumar"/>
    <x v="3"/>
    <x v="1"/>
    <s v="Dec-22"/>
    <x v="0"/>
    <n v="222"/>
    <m/>
    <m/>
    <n v="140"/>
    <n v="82"/>
    <m/>
    <m/>
    <m/>
    <m/>
    <m/>
    <m/>
    <m/>
    <m/>
    <m/>
    <m/>
    <n v="140"/>
    <n v="82"/>
    <m/>
    <m/>
    <m/>
    <m/>
    <m/>
    <m/>
    <m/>
    <m/>
    <m/>
    <m/>
    <m/>
    <m/>
    <m/>
    <m/>
    <m/>
    <m/>
    <m/>
    <m/>
  </r>
  <r>
    <x v="0"/>
    <x v="0"/>
    <n v="6"/>
    <s v="OOM674: Venmo as a new Pay Method (Test Only Impact)"/>
    <s v="CRIS CASH"/>
    <s v="Green - Estimation Done"/>
    <x v="1"/>
    <s v="Assembler"/>
    <s v="SW-CRIS"/>
    <s v="Ruben Rodriguez "/>
    <s v="Muawiah Qaimari"/>
    <s v="Istiyaqahmed Shaikh"/>
    <x v="2"/>
    <x v="8"/>
    <s v="TBD"/>
    <x v="1"/>
    <n v="80"/>
    <m/>
    <m/>
    <m/>
    <m/>
    <m/>
    <m/>
    <m/>
    <m/>
    <m/>
    <m/>
    <m/>
    <m/>
    <m/>
    <m/>
    <m/>
    <m/>
    <m/>
    <m/>
    <m/>
    <m/>
    <m/>
    <m/>
    <m/>
    <m/>
    <m/>
    <m/>
    <m/>
    <m/>
    <m/>
    <m/>
    <m/>
    <m/>
    <m/>
    <m/>
  </r>
  <r>
    <x v="1"/>
    <x v="4"/>
    <n v="4"/>
    <s v="RD0483 - Copyright Update"/>
    <s v="FSP"/>
    <s v="Green - Development in progress"/>
    <x v="1"/>
    <s v="Cobol, DB2"/>
    <s v="SW-CRIS"/>
    <s v="Ruben Rodriguez "/>
    <s v="Muawiah Qaimari"/>
    <s v="Istiyaqahmed Shaikh"/>
    <x v="2"/>
    <x v="18"/>
    <s v="Mar-23"/>
    <x v="0"/>
    <n v="120"/>
    <m/>
    <m/>
    <m/>
    <m/>
    <m/>
    <m/>
    <m/>
    <m/>
    <m/>
    <m/>
    <m/>
    <m/>
    <m/>
    <m/>
    <m/>
    <m/>
    <m/>
    <n v="60"/>
    <n v="60"/>
    <m/>
    <m/>
    <m/>
    <m/>
    <m/>
    <m/>
    <m/>
    <m/>
    <m/>
    <m/>
    <m/>
    <m/>
    <m/>
    <m/>
    <m/>
  </r>
  <r>
    <x v="1"/>
    <x v="4"/>
    <n v="4"/>
    <s v="BPP2 - RDs"/>
    <s v="ADR"/>
    <s v="Green"/>
    <x v="1"/>
    <s v="Cobol, DB2"/>
    <s v="SW-CRIS"/>
    <s v="Ruben Rodriguez "/>
    <s v="Muawiah Qaimari"/>
    <s v="Istiyaqahmed Shaikh"/>
    <x v="2"/>
    <x v="0"/>
    <s v="Ongoing"/>
    <x v="0"/>
    <m/>
    <m/>
    <m/>
    <m/>
    <m/>
    <m/>
    <m/>
    <m/>
    <m/>
    <m/>
    <m/>
    <m/>
    <m/>
    <m/>
    <m/>
    <m/>
    <m/>
    <n v="50"/>
    <n v="50"/>
    <n v="50"/>
    <n v="50"/>
    <n v="50"/>
    <n v="50"/>
    <n v="50"/>
    <n v="50"/>
    <n v="50"/>
    <n v="50"/>
    <n v="50"/>
    <n v="50"/>
    <m/>
    <m/>
    <m/>
    <m/>
    <m/>
    <m/>
  </r>
  <r>
    <x v="0"/>
    <x v="0"/>
    <n v="4"/>
    <s v="OOM662 : DSL – Nutrition Label"/>
    <s v="ADR"/>
    <s v="Green - Estimation Done"/>
    <x v="1"/>
    <s v="Cobol, DB2"/>
    <s v="SW-CRIS"/>
    <s v="Ruben Rodriguez "/>
    <s v="Muawiah Qaimari"/>
    <s v="Istiyaqahmed Shaikh"/>
    <x v="2"/>
    <x v="8"/>
    <s v="TBD"/>
    <x v="1"/>
    <n v="1000"/>
    <m/>
    <m/>
    <m/>
    <m/>
    <m/>
    <m/>
    <m/>
    <m/>
    <m/>
    <m/>
    <m/>
    <m/>
    <m/>
    <m/>
    <m/>
    <m/>
    <m/>
    <m/>
    <m/>
    <m/>
    <m/>
    <m/>
    <m/>
    <m/>
    <m/>
    <m/>
    <m/>
    <m/>
    <m/>
    <m/>
    <m/>
    <m/>
    <m/>
    <m/>
  </r>
  <r>
    <x v="0"/>
    <x v="0"/>
    <n v="4"/>
    <s v="OOM662 : DSL – Nutrition Label"/>
    <s v="FSP"/>
    <s v="Green - Estimation Done"/>
    <x v="1"/>
    <s v="Cobol, DB2"/>
    <s v="SW-CRIS"/>
    <s v="Ruben Rodriguez "/>
    <s v="Muawiah Qaimari"/>
    <s v="Istiyaqahmed Shaikh"/>
    <x v="2"/>
    <x v="8"/>
    <s v="TBD"/>
    <x v="1"/>
    <n v="2000"/>
    <m/>
    <m/>
    <m/>
    <m/>
    <m/>
    <m/>
    <m/>
    <m/>
    <m/>
    <m/>
    <m/>
    <m/>
    <m/>
    <m/>
    <m/>
    <m/>
    <m/>
    <m/>
    <m/>
    <m/>
    <m/>
    <m/>
    <m/>
    <m/>
    <m/>
    <m/>
    <m/>
    <m/>
    <m/>
    <m/>
    <m/>
    <m/>
    <m/>
    <m/>
  </r>
  <r>
    <x v="0"/>
    <x v="0"/>
    <n v="6"/>
    <s v="OOM662 : DSL – Nutrition Label"/>
    <s v="CRIS BCAP"/>
    <s v="Green - Estimation Done"/>
    <x v="1"/>
    <s v="PL1, Assembler"/>
    <s v="SW-CRIS"/>
    <s v="Ruben Rodriguez "/>
    <s v="Muawiah Qaimari"/>
    <s v="Istiyaqahmed Shaikh"/>
    <x v="2"/>
    <x v="8"/>
    <s v="TBD"/>
    <x v="1"/>
    <n v="1000"/>
    <m/>
    <m/>
    <m/>
    <m/>
    <m/>
    <m/>
    <m/>
    <m/>
    <m/>
    <m/>
    <m/>
    <m/>
    <m/>
    <m/>
    <m/>
    <m/>
    <m/>
    <m/>
    <m/>
    <m/>
    <m/>
    <m/>
    <m/>
    <m/>
    <m/>
    <m/>
    <m/>
    <m/>
    <m/>
    <m/>
    <m/>
    <m/>
    <m/>
    <m/>
  </r>
  <r>
    <x v="0"/>
    <x v="0"/>
    <n v="6"/>
    <s v="PMT #504813 / PID #410283 USPS Address Change (Address of Record) Compliance"/>
    <s v="CRIS BCAP"/>
    <s v="Green - Estimation Done"/>
    <x v="1"/>
    <s v="PL1, Assembler"/>
    <s v="SW-CRIS"/>
    <s v="Ruben Rodriguez "/>
    <s v="Muawiah Qaimari"/>
    <s v="Istiyaqahmed Shaikh"/>
    <x v="2"/>
    <x v="8"/>
    <s v="TBD"/>
    <x v="1"/>
    <n v="40"/>
    <m/>
    <m/>
    <m/>
    <m/>
    <m/>
    <m/>
    <m/>
    <m/>
    <m/>
    <m/>
    <m/>
    <m/>
    <m/>
    <m/>
    <m/>
    <m/>
    <m/>
    <m/>
    <m/>
    <m/>
    <m/>
    <m/>
    <m/>
    <m/>
    <m/>
    <m/>
    <m/>
    <m/>
    <m/>
    <m/>
    <m/>
    <m/>
    <m/>
    <m/>
  </r>
  <r>
    <x v="0"/>
    <x v="0"/>
    <n v="6"/>
    <s v="PMT #504813 / PID #410283 USPS Address Change (Address of Record) Compliance"/>
    <s v="CRIS CASH"/>
    <s v="Green - Estimation Done"/>
    <x v="1"/>
    <s v="Assembler"/>
    <s v="SW-CRIS"/>
    <s v="Ruben Rodriguez "/>
    <s v="Muawiah Qaimari"/>
    <s v="Istiyaqahmed Shaikh"/>
    <x v="2"/>
    <x v="8"/>
    <s v="TBD"/>
    <x v="1"/>
    <n v="40"/>
    <m/>
    <m/>
    <m/>
    <m/>
    <m/>
    <m/>
    <m/>
    <m/>
    <m/>
    <m/>
    <m/>
    <m/>
    <m/>
    <m/>
    <m/>
    <m/>
    <m/>
    <m/>
    <m/>
    <m/>
    <m/>
    <m/>
    <m/>
    <m/>
    <m/>
    <m/>
    <m/>
    <m/>
    <m/>
    <m/>
    <m/>
    <m/>
    <m/>
    <m/>
  </r>
  <r>
    <x v="0"/>
    <x v="0"/>
    <n v="4"/>
    <s v="CA PPP per line surcharge - Interin Solution01 - BR01 April"/>
    <s v="ADR"/>
    <s v="Green - Late Impact Mandatory project - Delivered to Prod"/>
    <x v="1"/>
    <s v="Cobol, DB2"/>
    <s v="SW-CRIS"/>
    <s v="Ruben Rodriguez "/>
    <s v="Muawiah Qaimari"/>
    <s v="Istiyaqahmed Shaikh"/>
    <x v="2"/>
    <x v="20"/>
    <s v="Apr-23"/>
    <x v="0"/>
    <n v="150"/>
    <m/>
    <m/>
    <m/>
    <m/>
    <m/>
    <m/>
    <m/>
    <m/>
    <m/>
    <m/>
    <m/>
    <m/>
    <m/>
    <m/>
    <m/>
    <m/>
    <n v="40"/>
    <n v="40"/>
    <n v="40"/>
    <n v="30"/>
    <m/>
    <m/>
    <m/>
    <m/>
    <m/>
    <m/>
    <m/>
    <m/>
    <m/>
    <m/>
    <m/>
    <m/>
    <m/>
    <m/>
  </r>
  <r>
    <x v="0"/>
    <x v="0"/>
    <n v="4"/>
    <s v="CA PPP per line surcharge - Interin Solution01 - BR01 April"/>
    <s v="FSP"/>
    <s v="Green - Late Impact Mandatory project - Delivered to Prod"/>
    <x v="1"/>
    <s v="Cobol, DB2"/>
    <s v="SW-CRIS"/>
    <s v="Ruben Rodriguez "/>
    <s v="Muawiah Qaimari"/>
    <s v="Istiyaqahmed Shaikh"/>
    <x v="2"/>
    <x v="20"/>
    <s v="Apr-23"/>
    <x v="0"/>
    <n v="150"/>
    <m/>
    <m/>
    <m/>
    <m/>
    <m/>
    <m/>
    <m/>
    <m/>
    <m/>
    <m/>
    <m/>
    <m/>
    <m/>
    <m/>
    <m/>
    <m/>
    <n v="40"/>
    <n v="40"/>
    <n v="40"/>
    <n v="30"/>
    <m/>
    <m/>
    <m/>
    <m/>
    <m/>
    <m/>
    <m/>
    <m/>
    <m/>
    <m/>
    <m/>
    <m/>
    <m/>
    <m/>
  </r>
  <r>
    <x v="0"/>
    <x v="0"/>
    <n v="6"/>
    <s v="PMT 503335 / PID 310222c - SVN to GIT migration"/>
    <s v="GRP-Freedom DotNet-OA"/>
    <m/>
    <x v="0"/>
    <s v=".NET"/>
    <s v="Freedom DotNet-MQ"/>
    <s v="Greg Painter"/>
    <s v="Muawiah Qaimari"/>
    <s v="Darsha Naik"/>
    <x v="3"/>
    <x v="11"/>
    <m/>
    <x v="0"/>
    <n v="180"/>
    <m/>
    <m/>
    <m/>
    <m/>
    <m/>
    <m/>
    <m/>
    <m/>
    <m/>
    <m/>
    <m/>
    <m/>
    <m/>
    <m/>
    <m/>
    <m/>
    <m/>
    <m/>
    <m/>
    <m/>
    <m/>
    <m/>
    <m/>
    <n v="90"/>
    <n v="90"/>
    <m/>
    <m/>
    <m/>
    <m/>
    <m/>
    <m/>
    <m/>
    <m/>
    <m/>
  </r>
  <r>
    <x v="1"/>
    <x v="1"/>
    <n v="6"/>
    <s v=".NET Framework upgrade"/>
    <s v="GRP-Freedom DotNet-OA"/>
    <m/>
    <x v="0"/>
    <s v=".NET"/>
    <s v="Freedom DotNet-MQ"/>
    <s v="Greg Painter"/>
    <s v="Muawiah Qaimari"/>
    <s v="Darsha Naik"/>
    <x v="3"/>
    <x v="13"/>
    <m/>
    <x v="0"/>
    <n v="180"/>
    <m/>
    <m/>
    <m/>
    <m/>
    <m/>
    <m/>
    <m/>
    <m/>
    <m/>
    <m/>
    <m/>
    <m/>
    <m/>
    <m/>
    <m/>
    <m/>
    <m/>
    <m/>
    <m/>
    <m/>
    <m/>
    <m/>
    <m/>
    <n v="90"/>
    <n v="90"/>
    <m/>
    <m/>
    <m/>
    <m/>
    <m/>
    <m/>
    <m/>
    <m/>
    <m/>
  </r>
  <r>
    <x v="1"/>
    <x v="1"/>
    <n v="1"/>
    <s v="Analysis of conversion from desktop app to web application"/>
    <s v="CASH"/>
    <m/>
    <x v="0"/>
    <s v=".NET"/>
    <s v="Freedom DotNet-MQ"/>
    <s v="Greg Painter"/>
    <s v="Muawiah Qaimari"/>
    <s v="Darsha Naik"/>
    <x v="3"/>
    <x v="13"/>
    <m/>
    <x v="0"/>
    <n v="200"/>
    <m/>
    <m/>
    <m/>
    <m/>
    <m/>
    <m/>
    <m/>
    <m/>
    <m/>
    <m/>
    <m/>
    <m/>
    <m/>
    <m/>
    <m/>
    <m/>
    <m/>
    <m/>
    <m/>
    <m/>
    <m/>
    <m/>
    <m/>
    <n v="200"/>
    <m/>
    <m/>
    <m/>
    <m/>
    <m/>
    <m/>
    <m/>
    <m/>
    <m/>
    <m/>
  </r>
  <r>
    <x v="1"/>
    <x v="3"/>
    <n v="1"/>
    <s v="MOSS test/change for SUITS Production SFTP Server Migration"/>
    <s v="MOSS"/>
    <m/>
    <x v="0"/>
    <s v=".NET, VC++"/>
    <s v="MOSS"/>
    <s v="Greg Painter"/>
    <s v="Muawiah Qaimari"/>
    <s v="Darsha Naik"/>
    <x v="3"/>
    <x v="13"/>
    <m/>
    <x v="0"/>
    <n v="50"/>
    <m/>
    <m/>
    <m/>
    <m/>
    <m/>
    <m/>
    <m/>
    <m/>
    <m/>
    <m/>
    <m/>
    <m/>
    <m/>
    <m/>
    <m/>
    <m/>
    <m/>
    <m/>
    <m/>
    <m/>
    <m/>
    <m/>
    <m/>
    <n v="50"/>
    <m/>
    <m/>
    <m/>
    <m/>
    <m/>
    <m/>
    <m/>
    <m/>
    <m/>
    <m/>
  </r>
  <r>
    <x v="1"/>
    <x v="3"/>
    <n v="1"/>
    <s v=".NET Framework upgrade"/>
    <s v="MOSS"/>
    <m/>
    <x v="0"/>
    <s v=".NET, VC++"/>
    <s v="MOSS"/>
    <s v="Greg Painter"/>
    <s v="Muawiah Qaimari"/>
    <s v="Darsha Naik"/>
    <x v="3"/>
    <x v="21"/>
    <m/>
    <x v="0"/>
    <n v="100"/>
    <m/>
    <m/>
    <m/>
    <m/>
    <m/>
    <m/>
    <m/>
    <m/>
    <m/>
    <m/>
    <m/>
    <m/>
    <m/>
    <m/>
    <m/>
    <m/>
    <m/>
    <m/>
    <m/>
    <m/>
    <m/>
    <m/>
    <m/>
    <m/>
    <n v="10"/>
    <n v="10"/>
    <n v="40"/>
    <n v="40"/>
    <m/>
    <m/>
    <m/>
    <m/>
    <m/>
    <m/>
  </r>
  <r>
    <x v="1"/>
    <x v="3"/>
    <n v="1"/>
    <s v="MOSS test/change for SUITS Production SFTP Server Migration "/>
    <s v="MOSS"/>
    <m/>
    <x v="0"/>
    <s v=".NET, VC++"/>
    <s v="MOSS"/>
    <s v="Greg Painter"/>
    <s v="Muawiah Qaimari"/>
    <s v="Darsha Naik"/>
    <x v="3"/>
    <x v="13"/>
    <m/>
    <x v="0"/>
    <n v="50"/>
    <m/>
    <m/>
    <m/>
    <m/>
    <m/>
    <m/>
    <m/>
    <m/>
    <m/>
    <m/>
    <m/>
    <m/>
    <m/>
    <m/>
    <m/>
    <m/>
    <m/>
    <m/>
    <m/>
    <m/>
    <m/>
    <m/>
    <m/>
    <n v="50"/>
    <m/>
    <m/>
    <m/>
    <m/>
    <m/>
    <m/>
    <m/>
    <m/>
    <m/>
    <m/>
  </r>
  <r>
    <x v="1"/>
    <x v="3"/>
    <n v="1"/>
    <s v="Investigate on how we use Webphone data"/>
    <s v="MOSS"/>
    <m/>
    <x v="0"/>
    <s v=".NET, VC++"/>
    <s v="MOSS"/>
    <s v="Greg Painter"/>
    <s v="Muawiah Qaimari"/>
    <s v="Darsha Naik"/>
    <x v="3"/>
    <x v="21"/>
    <m/>
    <x v="0"/>
    <n v="40"/>
    <m/>
    <m/>
    <m/>
    <m/>
    <m/>
    <m/>
    <m/>
    <m/>
    <m/>
    <m/>
    <m/>
    <m/>
    <m/>
    <m/>
    <m/>
    <m/>
    <m/>
    <m/>
    <m/>
    <m/>
    <m/>
    <m/>
    <m/>
    <m/>
    <m/>
    <m/>
    <n v="20"/>
    <n v="20"/>
    <m/>
    <m/>
    <m/>
    <m/>
    <m/>
    <m/>
  </r>
  <r>
    <x v="1"/>
    <x v="3"/>
    <n v="1"/>
    <s v="Fix the NDM issue"/>
    <s v="MOSS"/>
    <m/>
    <x v="0"/>
    <s v=".NET, VC++"/>
    <s v="MOSS"/>
    <s v="Greg Painter"/>
    <s v="Muawiah Qaimari"/>
    <s v="Darsha Naik"/>
    <x v="3"/>
    <x v="11"/>
    <m/>
    <x v="0"/>
    <n v="50"/>
    <m/>
    <m/>
    <m/>
    <m/>
    <m/>
    <m/>
    <m/>
    <m/>
    <m/>
    <m/>
    <m/>
    <m/>
    <m/>
    <m/>
    <m/>
    <m/>
    <m/>
    <m/>
    <m/>
    <m/>
    <m/>
    <m/>
    <m/>
    <n v="25"/>
    <n v="25"/>
    <m/>
    <m/>
    <m/>
    <m/>
    <m/>
    <m/>
    <m/>
    <m/>
    <m/>
  </r>
  <r>
    <x v="0"/>
    <x v="0"/>
    <m/>
    <s v="PID 413159 IL NPA 618 overlay with NPA 730 for NPA Relief"/>
    <s v="ACIS CBF"/>
    <s v="Deployment completed"/>
    <x v="1"/>
    <s v="Cobol,IMS-DB"/>
    <s v="MW-Billing"/>
    <s v="Ruben Rodriguez "/>
    <s v="Muawiah Qaimari"/>
    <s v="Hrishikesh Kamathe "/>
    <x v="1"/>
    <x v="19"/>
    <s v="Jun-23"/>
    <x v="0"/>
    <n v="144"/>
    <m/>
    <m/>
    <m/>
    <m/>
    <m/>
    <m/>
    <m/>
    <m/>
    <m/>
    <n v="45"/>
    <n v="45"/>
    <n v="45"/>
    <n v="45"/>
    <m/>
    <m/>
    <m/>
    <n v="20"/>
    <n v="40"/>
    <n v="40"/>
    <n v="20"/>
    <n v="11"/>
    <n v="13"/>
    <m/>
    <m/>
    <m/>
    <m/>
    <m/>
    <m/>
    <m/>
    <m/>
    <m/>
    <m/>
    <m/>
    <m/>
  </r>
  <r>
    <x v="0"/>
    <x v="0"/>
    <m/>
    <s v="PID 413159 IL NPA 618 overlay with NPA 730 for NPA Relief"/>
    <s v="ACIS-CI"/>
    <s v="Deployment completed"/>
    <x v="1"/>
    <s v="Cobol,Assembler,IMS-DB,IMS-DC,DB2"/>
    <s v="BRAVO-MF-Rick"/>
    <s v="James Radtke"/>
    <s v="Christine Moretti"/>
    <s v="Hrishikesh Kamathe "/>
    <x v="1"/>
    <x v="19"/>
    <s v="Jun-23"/>
    <x v="0"/>
    <n v="30"/>
    <m/>
    <m/>
    <m/>
    <m/>
    <m/>
    <m/>
    <m/>
    <m/>
    <m/>
    <n v="45"/>
    <n v="45"/>
    <n v="45"/>
    <n v="45"/>
    <m/>
    <m/>
    <m/>
    <m/>
    <n v="10"/>
    <n v="10"/>
    <n v="10"/>
    <m/>
    <m/>
    <m/>
    <m/>
    <m/>
    <m/>
    <m/>
    <m/>
    <m/>
    <m/>
    <m/>
    <m/>
    <m/>
    <m/>
  </r>
  <r>
    <x v="0"/>
    <x v="0"/>
    <m/>
    <s v="PID 413159 IL NPA 618 overlay with NPA 730 for NPA Relief"/>
    <s v="ACIS-TREATMENT&amp;CASH UPDAT"/>
    <s v="Deployment completed"/>
    <x v="1"/>
    <s v="Cobol, IMS-DB"/>
    <s v="MW-Billing"/>
    <s v="Ruben Rodriguez "/>
    <s v="Muawiah Qaimari"/>
    <s v="Hrishikesh Kamathe "/>
    <x v="1"/>
    <x v="19"/>
    <s v="Jun-23"/>
    <x v="0"/>
    <n v="140"/>
    <m/>
    <m/>
    <m/>
    <m/>
    <m/>
    <m/>
    <m/>
    <m/>
    <m/>
    <n v="45"/>
    <n v="45"/>
    <n v="45"/>
    <n v="45"/>
    <m/>
    <m/>
    <m/>
    <n v="20"/>
    <n v="20"/>
    <n v="30"/>
    <n v="30"/>
    <n v="30"/>
    <n v="10"/>
    <m/>
    <m/>
    <m/>
    <m/>
    <m/>
    <m/>
    <m/>
    <m/>
    <m/>
    <m/>
    <m/>
    <m/>
  </r>
  <r>
    <x v="0"/>
    <x v="0"/>
    <m/>
    <s v="PID 413159 IL NPA 618 overlay with NPA 730 for NPA Relief"/>
    <s v="ACIS-Usage Arrangement"/>
    <s v="Deployment completed"/>
    <x v="1"/>
    <s v="Cobol, IMS-DB"/>
    <s v="MW-Billing"/>
    <s v="Ruben Rodriguez "/>
    <s v="Muawiah Qaimari"/>
    <s v="Hrishikesh Kamathe "/>
    <x v="1"/>
    <x v="19"/>
    <s v="Jun-23"/>
    <x v="0"/>
    <n v="126"/>
    <m/>
    <m/>
    <m/>
    <m/>
    <m/>
    <m/>
    <m/>
    <m/>
    <m/>
    <n v="45"/>
    <n v="45"/>
    <n v="45"/>
    <n v="45"/>
    <m/>
    <m/>
    <m/>
    <n v="20"/>
    <n v="40"/>
    <n v="40"/>
    <n v="10"/>
    <n v="10"/>
    <n v="6"/>
    <m/>
    <m/>
    <m/>
    <m/>
    <m/>
    <m/>
    <m/>
    <m/>
    <m/>
    <m/>
    <m/>
    <m/>
  </r>
  <r>
    <x v="1"/>
    <x v="3"/>
    <n v="1"/>
    <s v="DSLA onboarding"/>
    <s v="MOSS"/>
    <m/>
    <x v="0"/>
    <s v=".NET, VC++"/>
    <s v="MOSS"/>
    <s v="Greg Painter"/>
    <s v="Muawiah Qaimari"/>
    <s v="Darsha Naik"/>
    <x v="3"/>
    <x v="11"/>
    <m/>
    <x v="0"/>
    <n v="32"/>
    <m/>
    <m/>
    <m/>
    <m/>
    <m/>
    <m/>
    <m/>
    <m/>
    <m/>
    <m/>
    <m/>
    <m/>
    <m/>
    <m/>
    <m/>
    <m/>
    <m/>
    <m/>
    <m/>
    <m/>
    <m/>
    <m/>
    <m/>
    <m/>
    <n v="32"/>
    <m/>
    <m/>
    <m/>
    <m/>
    <m/>
    <m/>
    <m/>
    <m/>
    <m/>
  </r>
  <r>
    <x v="1"/>
    <x v="4"/>
    <n v="1"/>
    <s v="RD 1469 – CR-2212-0673 -  Update to BLC Assurance for all regions (Winback Only) - all regions"/>
    <s v="QuickQuote SBS"/>
    <s v="Green : Completed "/>
    <x v="0"/>
    <s v=".NET"/>
    <s v="CBS-ATTCRM-SBS"/>
    <s v="James Koernig"/>
    <s v="Christine Moretti"/>
    <s v="Ravinder Kumar"/>
    <x v="3"/>
    <x v="14"/>
    <s v="Jan-23"/>
    <x v="0"/>
    <n v="18"/>
    <m/>
    <m/>
    <m/>
    <m/>
    <m/>
    <m/>
    <m/>
    <m/>
    <m/>
    <m/>
    <m/>
    <m/>
    <m/>
    <m/>
    <m/>
    <m/>
    <n v="18"/>
    <m/>
    <m/>
    <m/>
    <m/>
    <m/>
    <m/>
    <m/>
    <m/>
    <m/>
    <m/>
    <m/>
    <m/>
    <m/>
    <m/>
    <m/>
    <m/>
    <m/>
  </r>
  <r>
    <x v="1"/>
    <x v="4"/>
    <n v="1"/>
    <s v="RD1470_x0009_CR-2212-0814 -- Internet - Manage Promo Expiration dates for Reward Card"/>
    <s v="QuickQuote SBS"/>
    <s v="Green : Completed "/>
    <x v="0"/>
    <s v=".NET"/>
    <s v="CBS-ATTCRM-SBS"/>
    <s v="James Koernig"/>
    <s v="Christine Moretti"/>
    <s v="Ravinder Kumar"/>
    <x v="3"/>
    <x v="14"/>
    <s v="Jan-23"/>
    <x v="0"/>
    <n v="35"/>
    <m/>
    <m/>
    <m/>
    <m/>
    <m/>
    <m/>
    <m/>
    <m/>
    <m/>
    <m/>
    <m/>
    <m/>
    <m/>
    <m/>
    <m/>
    <m/>
    <n v="35"/>
    <m/>
    <m/>
    <m/>
    <m/>
    <m/>
    <m/>
    <m/>
    <m/>
    <m/>
    <m/>
    <m/>
    <m/>
    <m/>
    <m/>
    <m/>
    <m/>
    <m/>
  </r>
  <r>
    <x v="1"/>
    <x v="4"/>
    <n v="1"/>
    <s v="RD1470_x0009_CR-2212-0813 -- Internet - Create new $250 Reward Card"/>
    <s v="QuickQuote SBS"/>
    <s v="Green : Completed "/>
    <x v="0"/>
    <s v=".NET"/>
    <s v="CBS-ATTCRM-SBS"/>
    <s v="James Koernig"/>
    <s v="Christine Moretti"/>
    <s v="Ravinder Kumar"/>
    <x v="3"/>
    <x v="14"/>
    <s v="Jan-23"/>
    <x v="0"/>
    <n v="35"/>
    <m/>
    <m/>
    <m/>
    <m/>
    <m/>
    <m/>
    <m/>
    <m/>
    <m/>
    <m/>
    <m/>
    <m/>
    <m/>
    <m/>
    <m/>
    <m/>
    <n v="35"/>
    <m/>
    <m/>
    <m/>
    <m/>
    <m/>
    <m/>
    <m/>
    <m/>
    <m/>
    <m/>
    <m/>
    <m/>
    <m/>
    <m/>
    <m/>
    <m/>
    <m/>
  </r>
  <r>
    <x v="1"/>
    <x v="4"/>
    <n v="1"/>
    <s v="RD1468_x0009_CR-2212-0812 -- Internet - Remove 100 M and add 500 M products to ABF-GPON"/>
    <s v="QuickQuote SBS"/>
    <s v="Green : Completed "/>
    <x v="0"/>
    <s v=".NET"/>
    <s v="CBS-ATTCRM-SBS"/>
    <s v="James Koernig"/>
    <s v="Christine Moretti"/>
    <s v="Ravinder Kumar"/>
    <x v="3"/>
    <x v="14"/>
    <s v="Jan-23"/>
    <x v="0"/>
    <n v="40"/>
    <m/>
    <m/>
    <m/>
    <m/>
    <m/>
    <m/>
    <m/>
    <m/>
    <m/>
    <m/>
    <m/>
    <m/>
    <m/>
    <m/>
    <m/>
    <m/>
    <n v="40"/>
    <m/>
    <m/>
    <m/>
    <m/>
    <m/>
    <m/>
    <m/>
    <m/>
    <m/>
    <m/>
    <m/>
    <m/>
    <m/>
    <m/>
    <m/>
    <m/>
    <m/>
  </r>
  <r>
    <x v="0"/>
    <x v="0"/>
    <n v="1"/>
    <s v="PID - 414963, AZURE Mod AMDOCS-EBDB Purger 19235"/>
    <s v="EBDB Purger"/>
    <s v="Green : Completed "/>
    <x v="0"/>
    <s v="Java"/>
    <s v="CBS-ATTCRM-SBS"/>
    <s v="James Koernig"/>
    <s v="Christine Moretti"/>
    <s v="Ravinder Kumar"/>
    <x v="3"/>
    <x v="15"/>
    <s v="May-23"/>
    <x v="0"/>
    <n v="260"/>
    <m/>
    <m/>
    <m/>
    <m/>
    <m/>
    <m/>
    <m/>
    <m/>
    <m/>
    <m/>
    <m/>
    <m/>
    <m/>
    <m/>
    <m/>
    <m/>
    <m/>
    <n v="52"/>
    <n v="52"/>
    <n v="104"/>
    <n v="52"/>
    <m/>
    <m/>
    <m/>
    <m/>
    <m/>
    <m/>
    <m/>
    <m/>
    <m/>
    <m/>
    <m/>
    <m/>
    <m/>
  </r>
  <r>
    <x v="0"/>
    <x v="0"/>
    <n v="1"/>
    <s v="PID - 414966, AZURE Mod AMDOCS-EBDB Loaders 19266"/>
    <s v="EBDB Loaders"/>
    <s v="Green : Completed "/>
    <x v="0"/>
    <s v="Java"/>
    <s v="CBS-ATTCRM-SBS"/>
    <s v="James Koernig"/>
    <s v="Christine Moretti"/>
    <s v="Ravinder Kumar"/>
    <x v="3"/>
    <x v="15"/>
    <s v="May-23"/>
    <x v="0"/>
    <n v="260"/>
    <m/>
    <m/>
    <m/>
    <m/>
    <m/>
    <m/>
    <m/>
    <m/>
    <m/>
    <m/>
    <m/>
    <m/>
    <m/>
    <m/>
    <m/>
    <m/>
    <m/>
    <n v="52"/>
    <n v="52"/>
    <n v="104"/>
    <n v="52"/>
    <m/>
    <m/>
    <m/>
    <m/>
    <m/>
    <m/>
    <m/>
    <m/>
    <m/>
    <m/>
    <m/>
    <m/>
    <m/>
  </r>
  <r>
    <x v="0"/>
    <x v="0"/>
    <n v="1"/>
    <s v="PID - 414965, AZURE Mod AMDOCS-EBDB Agents 19265"/>
    <s v="EBDB Agents"/>
    <s v="Green : Completed "/>
    <x v="0"/>
    <s v="Java"/>
    <s v="CBS-ATTCRM-SBS"/>
    <s v="James Koernig"/>
    <s v="Christine Moretti"/>
    <s v="Ravinder Kumar"/>
    <x v="3"/>
    <x v="15"/>
    <s v="May-23"/>
    <x v="0"/>
    <n v="340"/>
    <m/>
    <m/>
    <m/>
    <m/>
    <m/>
    <m/>
    <m/>
    <m/>
    <m/>
    <m/>
    <m/>
    <m/>
    <m/>
    <m/>
    <m/>
    <m/>
    <m/>
    <n v="68"/>
    <n v="68"/>
    <n v="136"/>
    <n v="68"/>
    <m/>
    <m/>
    <m/>
    <m/>
    <m/>
    <m/>
    <m/>
    <m/>
    <m/>
    <m/>
    <m/>
    <m/>
    <m/>
  </r>
  <r>
    <x v="0"/>
    <x v="0"/>
    <n v="1"/>
    <s v="403840 L egacy Blocking Order Phase 2"/>
    <s v="ETM"/>
    <s v="Completed "/>
    <x v="0"/>
    <s v="Java"/>
    <s v="MR-ETM-eDocs"/>
    <s v="Greg Painter"/>
    <s v="Muawiah Qaimari"/>
    <s v="Rudradeep Mandal"/>
    <x v="1"/>
    <x v="18"/>
    <s v="Mar-23"/>
    <x v="0"/>
    <n v="200"/>
    <m/>
    <m/>
    <m/>
    <m/>
    <m/>
    <m/>
    <m/>
    <m/>
    <m/>
    <m/>
    <m/>
    <m/>
    <m/>
    <m/>
    <m/>
    <m/>
    <n v="60"/>
    <n v="60"/>
    <n v="60"/>
    <n v="20"/>
    <m/>
    <m/>
    <m/>
    <m/>
    <m/>
    <m/>
    <m/>
    <m/>
    <m/>
    <m/>
    <m/>
    <m/>
    <m/>
    <m/>
  </r>
  <r>
    <x v="1"/>
    <x v="3"/>
    <n v="1"/>
    <s v="2014238 - EDoCS - DMA automation"/>
    <s v="EDoCS"/>
    <m/>
    <x v="0"/>
    <s v=".NET, Java"/>
    <s v="MDRG-RR"/>
    <s v="Greg Painter"/>
    <s v="Muawiah Qaimari"/>
    <s v="Narmada Nelluri"/>
    <x v="4"/>
    <x v="18"/>
    <s v="Mar-23"/>
    <x v="0"/>
    <n v="400"/>
    <m/>
    <m/>
    <m/>
    <m/>
    <m/>
    <m/>
    <m/>
    <m/>
    <m/>
    <m/>
    <m/>
    <m/>
    <m/>
    <m/>
    <m/>
    <m/>
    <n v="100"/>
    <n v="100"/>
    <n v="100"/>
    <m/>
    <m/>
    <m/>
    <m/>
    <m/>
    <m/>
    <m/>
    <m/>
    <m/>
    <m/>
    <m/>
    <m/>
    <m/>
    <m/>
    <m/>
  </r>
  <r>
    <x v="0"/>
    <x v="0"/>
    <m/>
    <s v="OOM674 Venmo as a new Pay Method"/>
    <s v="BDI"/>
    <m/>
    <x v="1"/>
    <s v="Cobol, DB2"/>
    <s v="WB-BPP1"/>
    <s v="Ruben Rodriguez "/>
    <s v="Muawiah Qaimari"/>
    <s v="Rakesh Koli"/>
    <x v="0"/>
    <x v="16"/>
    <s v="Nov-23"/>
    <x v="1"/>
    <n v="150"/>
    <m/>
    <m/>
    <m/>
    <m/>
    <m/>
    <m/>
    <m/>
    <m/>
    <m/>
    <m/>
    <m/>
    <m/>
    <m/>
    <m/>
    <m/>
    <m/>
    <m/>
    <m/>
    <m/>
    <m/>
    <m/>
    <m/>
    <m/>
    <m/>
    <m/>
    <m/>
    <m/>
    <m/>
    <m/>
    <m/>
    <m/>
    <m/>
    <m/>
    <m/>
  </r>
  <r>
    <x v="0"/>
    <x v="0"/>
    <m/>
    <s v="409642 - SecMod SDP W Billing SPI in text field SOFE"/>
    <s v="BOSS-PAC"/>
    <m/>
    <x v="1"/>
    <s v="PL1, IMS-DB, IMS-DC"/>
    <s v="BOSS-PAC"/>
    <s v="James Radtke"/>
    <s v="Christine Moretti"/>
    <s v="Kushagra Mathur"/>
    <x v="0"/>
    <x v="19"/>
    <s v="Jun-23"/>
    <x v="1"/>
    <m/>
    <m/>
    <m/>
    <m/>
    <m/>
    <m/>
    <m/>
    <m/>
    <m/>
    <m/>
    <m/>
    <m/>
    <m/>
    <m/>
    <m/>
    <m/>
    <m/>
    <m/>
    <m/>
    <m/>
    <m/>
    <m/>
    <m/>
    <m/>
    <m/>
    <m/>
    <m/>
    <m/>
    <m/>
    <m/>
    <m/>
    <m/>
    <m/>
    <m/>
    <m/>
  </r>
  <r>
    <x v="0"/>
    <x v="0"/>
    <m/>
    <s v="PID 414657 -- Mandate Telco Calif PPP Fee to Flat Fee"/>
    <s v="UPSWI"/>
    <m/>
    <x v="1"/>
    <s v="Cobol, IMS-DB, Assembler"/>
    <s v="West Usage"/>
    <s v="Ruben Rodriguez "/>
    <s v="Muawiah Qaimari"/>
    <s v="Sanjay Lokhande"/>
    <x v="2"/>
    <x v="21"/>
    <m/>
    <x v="0"/>
    <n v="90"/>
    <m/>
    <m/>
    <m/>
    <m/>
    <m/>
    <m/>
    <m/>
    <m/>
    <m/>
    <m/>
    <m/>
    <m/>
    <m/>
    <m/>
    <m/>
    <m/>
    <m/>
    <m/>
    <m/>
    <m/>
    <m/>
    <m/>
    <m/>
    <n v="30"/>
    <n v="30"/>
    <n v="10"/>
    <n v="10"/>
    <n v="10"/>
    <m/>
    <m/>
    <m/>
    <m/>
    <m/>
    <m/>
  </r>
  <r>
    <x v="0"/>
    <x v="0"/>
    <n v="1"/>
    <s v="EDW and ECDW   snowflake transformation"/>
    <s v="AMI/MAP"/>
    <m/>
    <x v="1"/>
    <s v="COBOL, Teradata"/>
    <s v="SALES"/>
    <s v="Ruben Rodriguez "/>
    <s v="Muawiah Qaimari"/>
    <s v="Swapnil Patil"/>
    <x v="0"/>
    <x v="16"/>
    <s v="Nov-23"/>
    <x v="1"/>
    <n v="3775"/>
    <m/>
    <m/>
    <m/>
    <m/>
    <m/>
    <m/>
    <m/>
    <m/>
    <m/>
    <m/>
    <m/>
    <m/>
    <m/>
    <m/>
    <m/>
    <m/>
    <m/>
    <m/>
    <m/>
    <m/>
    <m/>
    <m/>
    <m/>
    <m/>
    <m/>
    <m/>
    <m/>
    <m/>
    <m/>
    <m/>
    <m/>
    <m/>
    <m/>
    <m/>
  </r>
  <r>
    <x v="0"/>
    <x v="0"/>
    <n v="1"/>
    <s v="EDW and ECDW   snowflake transformation"/>
    <s v="TCAM"/>
    <m/>
    <x v="1"/>
    <s v="Cobol, DB2"/>
    <s v="SALES"/>
    <s v="Ruben Rodriguez "/>
    <s v="Muawiah Qaimari"/>
    <s v="Swapnil Patil"/>
    <x v="0"/>
    <x v="16"/>
    <s v="Nov-23"/>
    <x v="1"/>
    <n v="1784"/>
    <m/>
    <m/>
    <m/>
    <m/>
    <m/>
    <m/>
    <m/>
    <m/>
    <m/>
    <m/>
    <m/>
    <m/>
    <m/>
    <m/>
    <m/>
    <m/>
    <m/>
    <m/>
    <m/>
    <m/>
    <m/>
    <m/>
    <m/>
    <m/>
    <m/>
    <m/>
    <m/>
    <m/>
    <m/>
    <m/>
    <m/>
    <m/>
    <m/>
    <m/>
  </r>
  <r>
    <x v="1"/>
    <x v="3"/>
    <m/>
    <s v="MWR 2017334 - EM102400 changes to reduce allowed posting percentage to avoid EM1X abend"/>
    <s v="EM"/>
    <m/>
    <x v="1"/>
    <s v="Cobol, DB2"/>
    <s v="WB-SAMW"/>
    <s v="Ruben Rodriguez "/>
    <s v="Muawiah Qaimari"/>
    <s v="Swapnil Patil"/>
    <x v="0"/>
    <x v="14"/>
    <s v="Jan-23"/>
    <x v="0"/>
    <n v="150"/>
    <m/>
    <m/>
    <m/>
    <m/>
    <m/>
    <m/>
    <m/>
    <m/>
    <m/>
    <m/>
    <m/>
    <m/>
    <m/>
    <m/>
    <m/>
    <m/>
    <n v="150"/>
    <m/>
    <m/>
    <m/>
    <m/>
    <m/>
    <m/>
    <m/>
    <m/>
    <m/>
    <m/>
    <m/>
    <m/>
    <m/>
    <m/>
    <m/>
    <m/>
    <m/>
  </r>
  <r>
    <x v="1"/>
    <x v="3"/>
    <n v="1"/>
    <s v="Inactive rows from KAT710_PKG_PRICE will be deleted to avoid system space abend in downstream jobs."/>
    <s v="ED"/>
    <m/>
    <x v="1"/>
    <s v="Cobol, DB2"/>
    <s v="WB-BPP1"/>
    <s v="Ruben Rodriguez "/>
    <s v="Muawiah Qaimari"/>
    <s v="Rakesh Koli"/>
    <x v="0"/>
    <x v="2"/>
    <s v="Feb-23"/>
    <x v="0"/>
    <n v="70"/>
    <m/>
    <m/>
    <m/>
    <m/>
    <m/>
    <m/>
    <m/>
    <m/>
    <m/>
    <m/>
    <m/>
    <m/>
    <m/>
    <m/>
    <m/>
    <m/>
    <n v="50"/>
    <n v="20"/>
    <m/>
    <m/>
    <m/>
    <m/>
    <m/>
    <m/>
    <m/>
    <m/>
    <m/>
    <m/>
    <m/>
    <m/>
    <m/>
    <m/>
    <m/>
    <m/>
  </r>
  <r>
    <x v="0"/>
    <x v="0"/>
    <m/>
    <s v="PID 414657 -- Mandate Telco Calif PPP Fee to Flat Fee"/>
    <s v="Data Services"/>
    <m/>
    <x v="1"/>
    <s v="Cobol, DB2"/>
    <s v="West Usage"/>
    <s v="Ruben Rodriguez "/>
    <s v="Muawiah Qaimari"/>
    <s v="Sanjay Lokhande"/>
    <x v="2"/>
    <x v="21"/>
    <m/>
    <x v="0"/>
    <n v="180"/>
    <m/>
    <m/>
    <m/>
    <m/>
    <m/>
    <m/>
    <m/>
    <m/>
    <m/>
    <m/>
    <m/>
    <m/>
    <m/>
    <m/>
    <m/>
    <m/>
    <m/>
    <m/>
    <m/>
    <m/>
    <m/>
    <m/>
    <m/>
    <n v="30"/>
    <n v="30"/>
    <n v="50"/>
    <n v="50"/>
    <n v="20"/>
    <m/>
    <m/>
    <m/>
    <m/>
    <m/>
    <m/>
  </r>
  <r>
    <x v="0"/>
    <x v="0"/>
    <m/>
    <s v="CA PPP - Long Term - Late impact"/>
    <s v="HB"/>
    <m/>
    <x v="1"/>
    <s v="Cobol, DB2, CICS"/>
    <s v="SW-CRIS"/>
    <s v="Ruben Rodriguez "/>
    <s v="Muawiah Qaimari"/>
    <s v="Istiyaqahmed Shaikh"/>
    <x v="2"/>
    <x v="16"/>
    <m/>
    <x v="0"/>
    <n v="950"/>
    <m/>
    <m/>
    <m/>
    <m/>
    <m/>
    <m/>
    <m/>
    <m/>
    <m/>
    <m/>
    <m/>
    <m/>
    <m/>
    <m/>
    <m/>
    <m/>
    <m/>
    <m/>
    <m/>
    <m/>
    <m/>
    <m/>
    <m/>
    <n v="300"/>
    <n v="350"/>
    <n v="250"/>
    <n v="50"/>
    <m/>
    <m/>
    <m/>
    <m/>
    <m/>
    <m/>
    <m/>
  </r>
  <r>
    <x v="0"/>
    <x v="0"/>
    <m/>
    <s v="SWE911 - UAT requirement"/>
    <s v="CRIS CASH"/>
    <m/>
    <x v="1"/>
    <s v="Assembler"/>
    <s v="SW-CRIS"/>
    <s v="Ruben Rodriguez "/>
    <s v="Muawiah Qaimari"/>
    <s v="Istiyaqahmed Shaikh"/>
    <x v="2"/>
    <x v="16"/>
    <m/>
    <x v="0"/>
    <n v="645"/>
    <m/>
    <m/>
    <m/>
    <m/>
    <m/>
    <m/>
    <m/>
    <m/>
    <m/>
    <m/>
    <m/>
    <m/>
    <m/>
    <m/>
    <m/>
    <m/>
    <m/>
    <m/>
    <m/>
    <m/>
    <m/>
    <m/>
    <m/>
    <n v="200"/>
    <n v="215"/>
    <n v="200"/>
    <n v="30"/>
    <m/>
    <m/>
    <m/>
    <m/>
    <m/>
    <m/>
    <m/>
  </r>
  <r>
    <x v="0"/>
    <x v="0"/>
    <n v="1"/>
    <s v="PID 414657 CA PPP Interim Solution IIR suppression"/>
    <s v="CR"/>
    <s v="Green - Deployed "/>
    <x v="1"/>
    <s v="Cobol, DB2"/>
    <s v="WB-BPP1"/>
    <s v="Ruben Rodriguez "/>
    <s v="Muawiah Qaimari"/>
    <s v="Rakesh Koli"/>
    <x v="0"/>
    <x v="20"/>
    <s v="Apr-23"/>
    <x v="0"/>
    <n v="140"/>
    <m/>
    <m/>
    <m/>
    <m/>
    <m/>
    <m/>
    <m/>
    <m/>
    <m/>
    <m/>
    <m/>
    <m/>
    <m/>
    <m/>
    <m/>
    <m/>
    <m/>
    <n v="60"/>
    <n v="70"/>
    <n v="10"/>
    <m/>
    <m/>
    <m/>
    <m/>
    <m/>
    <m/>
    <m/>
    <m/>
    <m/>
    <m/>
    <m/>
    <m/>
    <m/>
    <m/>
  </r>
  <r>
    <x v="0"/>
    <x v="0"/>
    <n v="1"/>
    <s v="PID 414657 CA PPP Interim Solution IIR suppression"/>
    <s v="BDI"/>
    <s v="Green - Deployed "/>
    <x v="1"/>
    <s v="Cobol, DB2"/>
    <s v="WB-BPP1"/>
    <s v="Ruben Rodriguez "/>
    <s v="Muawiah Qaimari"/>
    <s v="Rakesh Koli"/>
    <x v="0"/>
    <x v="20"/>
    <s v="Apr-23"/>
    <x v="0"/>
    <n v="110"/>
    <m/>
    <m/>
    <m/>
    <m/>
    <m/>
    <m/>
    <m/>
    <m/>
    <m/>
    <m/>
    <m/>
    <m/>
    <m/>
    <m/>
    <m/>
    <m/>
    <m/>
    <n v="40"/>
    <n v="60"/>
    <n v="10"/>
    <m/>
    <m/>
    <m/>
    <m/>
    <m/>
    <m/>
    <m/>
    <m/>
    <m/>
    <m/>
    <m/>
    <m/>
    <m/>
    <m/>
  </r>
  <r>
    <x v="0"/>
    <x v="0"/>
    <m/>
    <s v="PMT 505223, PID 411406, GCP FIS GLOBAL REWARDS AT RETAIL SALES &amp; BILL PAY"/>
    <s v="CRIS CASH"/>
    <m/>
    <x v="1"/>
    <s v="Assembler"/>
    <s v="SW-CRIS"/>
    <s v="Ruben Rodriguez "/>
    <s v="Muawiah Qaimari"/>
    <s v="Istiyaqahmed Shaikh"/>
    <x v="2"/>
    <x v="16"/>
    <m/>
    <x v="0"/>
    <n v="100"/>
    <m/>
    <m/>
    <m/>
    <m/>
    <m/>
    <m/>
    <m/>
    <m/>
    <m/>
    <m/>
    <m/>
    <m/>
    <m/>
    <m/>
    <m/>
    <m/>
    <m/>
    <m/>
    <m/>
    <m/>
    <m/>
    <m/>
    <m/>
    <n v="30"/>
    <n v="40"/>
    <n v="20"/>
    <n v="10"/>
    <m/>
    <m/>
    <m/>
    <m/>
    <m/>
    <m/>
    <m/>
  </r>
  <r>
    <x v="0"/>
    <x v="0"/>
    <m/>
    <s v="PID 414937 WI NPA 608 NPA Overlay with new NPA 353_x000a_"/>
    <s v="ACIS CBF"/>
    <s v="Deployment completed"/>
    <x v="1"/>
    <s v="Cobol,IMS-DB"/>
    <s v="MW-Billing"/>
    <s v="Ruben Rodriguez "/>
    <s v="Muawiah Qaimari"/>
    <s v="Hrishikesh Kamathe "/>
    <x v="1"/>
    <x v="19"/>
    <s v="Jun-23"/>
    <x v="0"/>
    <n v="144"/>
    <m/>
    <m/>
    <m/>
    <m/>
    <m/>
    <m/>
    <m/>
    <m/>
    <m/>
    <n v="45"/>
    <n v="45"/>
    <n v="45"/>
    <n v="45"/>
    <m/>
    <m/>
    <m/>
    <n v="10"/>
    <n v="30"/>
    <n v="30"/>
    <n v="30"/>
    <n v="30"/>
    <n v="14"/>
    <m/>
    <m/>
    <m/>
    <m/>
    <m/>
    <m/>
    <m/>
    <m/>
    <m/>
    <m/>
    <m/>
    <m/>
  </r>
  <r>
    <x v="0"/>
    <x v="0"/>
    <m/>
    <s v="PID 414937 WI NPA 608 NPA Overlay with new NPA 353_x000a_"/>
    <s v="ACIS-CI"/>
    <s v="Deployment completed"/>
    <x v="1"/>
    <s v="Cobol,Assembler,IMS-DB,IMS-DC,DB2"/>
    <s v="BRAVO-MF-Rick"/>
    <s v="Ruben Rodriguez "/>
    <s v="Muawiah Qaimari"/>
    <s v="Hrishikesh Kamathe "/>
    <x v="1"/>
    <x v="19"/>
    <s v="Jun-23"/>
    <x v="0"/>
    <n v="30"/>
    <m/>
    <m/>
    <m/>
    <m/>
    <m/>
    <m/>
    <m/>
    <m/>
    <m/>
    <n v="45"/>
    <n v="45"/>
    <n v="45"/>
    <n v="45"/>
    <m/>
    <m/>
    <m/>
    <n v="5"/>
    <n v="5"/>
    <n v="5"/>
    <n v="5"/>
    <n v="5"/>
    <n v="5"/>
    <m/>
    <m/>
    <m/>
    <m/>
    <m/>
    <m/>
    <m/>
    <m/>
    <m/>
    <m/>
    <m/>
    <m/>
  </r>
  <r>
    <x v="1"/>
    <x v="3"/>
    <n v="19"/>
    <s v="CABS Bill cycle rollover"/>
    <s v="ACCT-Interfaces Billing"/>
    <m/>
    <x v="1"/>
    <s v="Cobol"/>
    <s v="SE-BILLING-USAGE"/>
    <s v="Greg Painter"/>
    <s v="Muawiah Qaimari"/>
    <s v="Rudradeep Mandal"/>
    <x v="1"/>
    <x v="20"/>
    <s v="Apr-23"/>
    <x v="0"/>
    <n v="300"/>
    <m/>
    <m/>
    <m/>
    <m/>
    <m/>
    <m/>
    <m/>
    <m/>
    <m/>
    <m/>
    <m/>
    <m/>
    <m/>
    <m/>
    <m/>
    <m/>
    <m/>
    <n v="100"/>
    <n v="100"/>
    <n v="100"/>
    <m/>
    <m/>
    <m/>
    <m/>
    <m/>
    <m/>
    <m/>
    <m/>
    <m/>
    <m/>
    <m/>
    <m/>
    <m/>
    <m/>
  </r>
  <r>
    <x v="1"/>
    <x v="3"/>
    <n v="1"/>
    <s v="NB06 Job abend"/>
    <s v="AIM"/>
    <m/>
    <x v="1"/>
    <s v="Cobol, DB2"/>
    <s v="JW"/>
    <s v="Ruben Rodriguez "/>
    <s v="Muawiah Qaimari"/>
    <s v="Rajan Patil"/>
    <x v="1"/>
    <x v="14"/>
    <s v="Jan-23"/>
    <x v="0"/>
    <n v="150"/>
    <m/>
    <m/>
    <m/>
    <m/>
    <m/>
    <m/>
    <m/>
    <m/>
    <m/>
    <m/>
    <m/>
    <m/>
    <m/>
    <m/>
    <m/>
    <m/>
    <n v="100"/>
    <m/>
    <m/>
    <m/>
    <m/>
    <m/>
    <m/>
    <m/>
    <m/>
    <m/>
    <m/>
    <m/>
    <m/>
    <m/>
    <m/>
    <m/>
    <m/>
    <m/>
  </r>
  <r>
    <x v="0"/>
    <x v="0"/>
    <m/>
    <s v="PID 414937 WI NPA 608 NPA Overlay with new NPA 353_x000a_"/>
    <s v="ACIS-TREATMENT&amp;CASH UPDAT"/>
    <s v="Deployment completed"/>
    <x v="1"/>
    <s v="Cobol, IMS-DB"/>
    <s v="MW-Billing"/>
    <s v="Ruben Rodriguez "/>
    <s v="Muawiah Qaimari"/>
    <s v="Hrishikesh Kamathe "/>
    <x v="1"/>
    <x v="19"/>
    <s v="Jun-23"/>
    <x v="0"/>
    <n v="112"/>
    <m/>
    <m/>
    <m/>
    <m/>
    <m/>
    <m/>
    <m/>
    <m/>
    <m/>
    <n v="45"/>
    <n v="45"/>
    <n v="45"/>
    <n v="45"/>
    <m/>
    <m/>
    <m/>
    <n v="12"/>
    <n v="20"/>
    <n v="20"/>
    <n v="20"/>
    <n v="20"/>
    <n v="20"/>
    <m/>
    <m/>
    <m/>
    <m/>
    <m/>
    <m/>
    <m/>
    <m/>
    <m/>
    <m/>
    <m/>
    <m/>
  </r>
  <r>
    <x v="0"/>
    <x v="0"/>
    <n v="1"/>
    <s v="Removal of Cookies based Authentication Method"/>
    <s v="RMW WEB"/>
    <m/>
    <x v="0"/>
    <s v="Java"/>
    <s v="JW"/>
    <s v="Ruben Rodriguez "/>
    <s v="Muawiah Qaimari"/>
    <s v="Rajan Patil"/>
    <x v="1"/>
    <x v="21"/>
    <s v="Dec-23"/>
    <x v="0"/>
    <n v="385"/>
    <m/>
    <m/>
    <m/>
    <m/>
    <m/>
    <m/>
    <m/>
    <m/>
    <m/>
    <m/>
    <m/>
    <m/>
    <m/>
    <m/>
    <m/>
    <m/>
    <m/>
    <m/>
    <m/>
    <m/>
    <m/>
    <m/>
    <m/>
    <m/>
    <m/>
    <n v="105"/>
    <n v="80"/>
    <n v="100"/>
    <n v="100"/>
    <m/>
    <m/>
    <m/>
    <m/>
    <m/>
  </r>
  <r>
    <x v="1"/>
    <x v="1"/>
    <n v="1"/>
    <s v="PBCF Upgrade"/>
    <s v="C/CA"/>
    <m/>
    <x v="1"/>
    <s v="Cobol, DB2"/>
    <s v="JW"/>
    <s v="Ruben Rodriguez "/>
    <s v="Muawiah Qaimari"/>
    <s v="Rajan Patil"/>
    <x v="1"/>
    <x v="8"/>
    <s v="TBD"/>
    <x v="1"/>
    <m/>
    <m/>
    <m/>
    <m/>
    <m/>
    <m/>
    <m/>
    <m/>
    <m/>
    <m/>
    <m/>
    <m/>
    <m/>
    <m/>
    <m/>
    <m/>
    <m/>
    <m/>
    <m/>
    <m/>
    <m/>
    <m/>
    <m/>
    <m/>
    <m/>
    <m/>
    <m/>
    <m/>
    <m/>
    <m/>
    <m/>
    <m/>
    <m/>
    <m/>
    <m/>
  </r>
  <r>
    <x v="1"/>
    <x v="1"/>
    <n v="1"/>
    <s v="PBCF Upgrade"/>
    <s v="VK EARP"/>
    <m/>
    <x v="1"/>
    <s v="Cobol, DB2"/>
    <s v="JW"/>
    <s v="Ruben Rodriguez "/>
    <s v="Muawiah Qaimari"/>
    <s v="Rajan Patil"/>
    <x v="1"/>
    <x v="8"/>
    <s v="TBD"/>
    <x v="1"/>
    <m/>
    <m/>
    <m/>
    <m/>
    <m/>
    <m/>
    <m/>
    <m/>
    <m/>
    <m/>
    <m/>
    <m/>
    <m/>
    <m/>
    <m/>
    <m/>
    <m/>
    <m/>
    <m/>
    <m/>
    <m/>
    <m/>
    <m/>
    <m/>
    <m/>
    <m/>
    <m/>
    <m/>
    <m/>
    <m/>
    <m/>
    <m/>
    <m/>
    <m/>
    <m/>
  </r>
  <r>
    <x v="1"/>
    <x v="1"/>
    <n v="1"/>
    <s v="PBCF Upgrade"/>
    <s v="AIM"/>
    <m/>
    <x v="1"/>
    <s v="Cobol, DB2"/>
    <s v="JW"/>
    <s v="Ruben Rodriguez "/>
    <s v="Muawiah Qaimari"/>
    <s v="Rajan Patil"/>
    <x v="1"/>
    <x v="8"/>
    <s v="TBD"/>
    <x v="1"/>
    <m/>
    <m/>
    <m/>
    <m/>
    <m/>
    <m/>
    <m/>
    <m/>
    <m/>
    <m/>
    <m/>
    <m/>
    <m/>
    <m/>
    <m/>
    <m/>
    <m/>
    <m/>
    <m/>
    <m/>
    <m/>
    <m/>
    <m/>
    <m/>
    <m/>
    <m/>
    <m/>
    <m/>
    <m/>
    <m/>
    <m/>
    <m/>
    <m/>
    <m/>
    <m/>
  </r>
  <r>
    <x v="1"/>
    <x v="1"/>
    <n v="1"/>
    <s v="PBCF Upgrade"/>
    <s v="RAP"/>
    <m/>
    <x v="1"/>
    <s v="Cobol, DB2"/>
    <s v="JW"/>
    <s v="Ruben Rodriguez "/>
    <s v="Muawiah Qaimari"/>
    <s v="Rajan Patil"/>
    <x v="1"/>
    <x v="8"/>
    <s v="TBD"/>
    <x v="1"/>
    <m/>
    <m/>
    <m/>
    <m/>
    <m/>
    <m/>
    <m/>
    <m/>
    <m/>
    <m/>
    <m/>
    <m/>
    <m/>
    <m/>
    <m/>
    <m/>
    <m/>
    <m/>
    <m/>
    <m/>
    <m/>
    <m/>
    <m/>
    <m/>
    <m/>
    <m/>
    <m/>
    <m/>
    <m/>
    <m/>
    <m/>
    <m/>
    <m/>
    <m/>
    <m/>
  </r>
  <r>
    <x v="0"/>
    <x v="0"/>
    <n v="1"/>
    <s v="Venmo as a new Pay Method"/>
    <s v="AIM"/>
    <m/>
    <x v="1"/>
    <s v="Cobol, DB2"/>
    <s v="JW"/>
    <s v="Ruben Rodriguez "/>
    <s v="Muawiah Qaimari"/>
    <s v="Rajan Patil"/>
    <x v="1"/>
    <x v="8"/>
    <s v="TBD"/>
    <x v="1"/>
    <n v="140"/>
    <m/>
    <m/>
    <m/>
    <m/>
    <m/>
    <m/>
    <m/>
    <m/>
    <m/>
    <m/>
    <m/>
    <m/>
    <m/>
    <m/>
    <m/>
    <m/>
    <m/>
    <m/>
    <m/>
    <m/>
    <m/>
    <m/>
    <m/>
    <m/>
    <m/>
    <m/>
    <m/>
    <m/>
    <m/>
    <m/>
    <m/>
    <m/>
    <m/>
    <m/>
  </r>
  <r>
    <x v="0"/>
    <x v="0"/>
    <n v="6"/>
    <s v=" PMT 507236, 413009 E911-SW project"/>
    <s v="CRIS CASH"/>
    <s v=" Capacity issue due to heavy pipeline for R23.06 and R23.11 "/>
    <x v="1"/>
    <s v="Assembler"/>
    <s v="SW-CRIS"/>
    <s v="Ruben Rodriguez "/>
    <s v="Muawiah Qaimari"/>
    <s v="Istiyaqahmed Shaikh"/>
    <x v="2"/>
    <x v="16"/>
    <s v="Nov-23"/>
    <x v="0"/>
    <n v="2410"/>
    <m/>
    <m/>
    <m/>
    <m/>
    <m/>
    <m/>
    <m/>
    <m/>
    <m/>
    <m/>
    <m/>
    <m/>
    <m/>
    <m/>
    <m/>
    <m/>
    <m/>
    <m/>
    <m/>
    <m/>
    <n v="50"/>
    <n v="300"/>
    <n v="600"/>
    <n v="600"/>
    <n v="550"/>
    <n v="200"/>
    <n v="110"/>
    <m/>
    <m/>
    <m/>
    <m/>
    <m/>
    <m/>
    <m/>
  </r>
  <r>
    <x v="1"/>
    <x v="1"/>
    <m/>
    <s v="MQ Upgrade"/>
    <s v="EASE - SW"/>
    <s v="Red:_x000a_MQ upgrade exercise tried already which didn't go through successfully. _x000a_Extensive co-ordination/involvement of Dev, MQ support team required for this upgrade. _x000a_Once this exercise resumes, rest of the deliverables go on hold due to unavailability of working environment._x000a_If it goes beyond May, we may face resource challenge as well."/>
    <x v="1"/>
    <s v="Tandem, Powerbuilder"/>
    <s v="Tandem"/>
    <s v="James Radtke"/>
    <s v="Christine Moretti"/>
    <s v="Istiyaqahmed Shaikh"/>
    <x v="2"/>
    <x v="13"/>
    <s v="Aug-23"/>
    <x v="0"/>
    <n v="100"/>
    <m/>
    <m/>
    <m/>
    <m/>
    <m/>
    <m/>
    <m/>
    <m/>
    <m/>
    <m/>
    <m/>
    <m/>
    <m/>
    <m/>
    <m/>
    <m/>
    <n v="50"/>
    <n v="50"/>
    <m/>
    <m/>
    <m/>
    <m/>
    <m/>
    <m/>
    <m/>
    <m/>
    <m/>
    <m/>
    <m/>
    <m/>
    <m/>
    <m/>
    <m/>
    <m/>
  </r>
  <r>
    <x v="0"/>
    <x v="0"/>
    <n v="5"/>
    <s v="PMT 509967 PID is 414657 CA PPP Long term solution"/>
    <s v="GRP-WB-BPP1"/>
    <s v="Green - Deployed "/>
    <x v="1"/>
    <s v="Cobol, DB2"/>
    <s v="WB-BPP1"/>
    <s v="Ruben Rodriguez "/>
    <s v="Muawiah Qaimari"/>
    <s v="Rakesh Koli"/>
    <x v="0"/>
    <x v="16"/>
    <s v="Nov-23"/>
    <x v="0"/>
    <n v="6950"/>
    <m/>
    <m/>
    <m/>
    <m/>
    <m/>
    <m/>
    <m/>
    <m/>
    <m/>
    <m/>
    <m/>
    <m/>
    <m/>
    <m/>
    <m/>
    <m/>
    <m/>
    <m/>
    <m/>
    <n v="20"/>
    <n v="1080"/>
    <n v="1080"/>
    <n v="1200"/>
    <n v="1500"/>
    <n v="1500"/>
    <n v="1400"/>
    <n v="1200"/>
    <n v="150"/>
    <m/>
    <m/>
    <m/>
    <m/>
    <m/>
    <m/>
  </r>
  <r>
    <x v="0"/>
    <x v="0"/>
    <n v="6"/>
    <s v=" PMT 507236, 413009 E911-SW project"/>
    <s v="CRIS RC-RECON"/>
    <s v="Green - SR YTS. Capacity issue due to heavy pipeline for R23.06 and R23.11 "/>
    <x v="1"/>
    <s v="Assembler"/>
    <s v="SW-CRIS"/>
    <s v="Ruben Rodriguez "/>
    <s v="Muawiah Qaimari"/>
    <s v="Istiyaqahmed Shaikh"/>
    <x v="2"/>
    <x v="16"/>
    <s v="Nov-23"/>
    <x v="0"/>
    <n v="1800"/>
    <m/>
    <m/>
    <m/>
    <m/>
    <m/>
    <m/>
    <m/>
    <m/>
    <m/>
    <m/>
    <m/>
    <m/>
    <m/>
    <m/>
    <m/>
    <m/>
    <m/>
    <m/>
    <m/>
    <m/>
    <n v="50"/>
    <n v="300"/>
    <n v="500"/>
    <n v="450"/>
    <n v="300"/>
    <n v="125"/>
    <n v="75"/>
    <m/>
    <m/>
    <m/>
    <m/>
    <m/>
    <m/>
    <m/>
  </r>
  <r>
    <x v="0"/>
    <x v="0"/>
    <m/>
    <s v="PMT 512009, PID 420483,DCC RET 8716 TCAM (AIT) "/>
    <s v="AMI/MAP"/>
    <m/>
    <x v="1"/>
    <s v="COBOL, Teradata"/>
    <s v="SALES"/>
    <s v="Ruben Rodriguez "/>
    <s v="Muawiah Qaimari"/>
    <s v="Swapnil Patil"/>
    <x v="0"/>
    <x v="21"/>
    <s v="Dec-23"/>
    <x v="0"/>
    <n v="2185"/>
    <m/>
    <m/>
    <m/>
    <m/>
    <m/>
    <m/>
    <m/>
    <m/>
    <m/>
    <m/>
    <m/>
    <m/>
    <m/>
    <m/>
    <m/>
    <m/>
    <m/>
    <m/>
    <m/>
    <n v="25"/>
    <n v="180"/>
    <n v="180"/>
    <n v="180"/>
    <n v="180"/>
    <n v="360"/>
    <n v="360"/>
    <n v="360"/>
    <n v="360"/>
    <m/>
    <m/>
    <m/>
    <m/>
    <m/>
    <m/>
  </r>
  <r>
    <x v="1"/>
    <x v="3"/>
    <n v="1"/>
    <s v="2007424-JHFTP JOB fix"/>
    <s v="UPSE-SWBT/PB"/>
    <s v="Completed "/>
    <x v="0"/>
    <s v="Proc C"/>
    <s v="JW"/>
    <s v="Ruben Rodriguez "/>
    <s v="Muawiah Qaimari"/>
    <s v="Rajan Patil"/>
    <x v="1"/>
    <x v="2"/>
    <s v="Feb-23"/>
    <x v="0"/>
    <n v="150"/>
    <m/>
    <m/>
    <m/>
    <m/>
    <m/>
    <m/>
    <m/>
    <m/>
    <m/>
    <m/>
    <m/>
    <m/>
    <m/>
    <m/>
    <m/>
    <m/>
    <n v="75"/>
    <n v="75"/>
    <m/>
    <m/>
    <m/>
    <m/>
    <m/>
    <m/>
    <m/>
    <m/>
    <m/>
    <m/>
    <m/>
    <m/>
    <m/>
    <m/>
    <m/>
    <m/>
  </r>
  <r>
    <x v="0"/>
    <x v="0"/>
    <n v="6"/>
    <s v=" PMT 507236, 413009 E911-SW project"/>
    <s v="CRIS BCAP"/>
    <s v="Green - SR YTS. Capacity issue due to heavy pipeline for R23.06 and R23.11 "/>
    <x v="1"/>
    <s v="PL1, Assembler"/>
    <s v="SW-CRIS"/>
    <s v="Ruben Rodriguez "/>
    <s v="Muawiah Qaimari"/>
    <s v="Istiyaqahmed Shaikh"/>
    <x v="2"/>
    <x v="16"/>
    <s v="Nov-23"/>
    <x v="0"/>
    <n v="1590"/>
    <m/>
    <m/>
    <m/>
    <m/>
    <m/>
    <m/>
    <m/>
    <m/>
    <m/>
    <m/>
    <m/>
    <m/>
    <m/>
    <m/>
    <m/>
    <m/>
    <m/>
    <m/>
    <m/>
    <m/>
    <n v="50"/>
    <n v="200"/>
    <n v="375"/>
    <n v="375"/>
    <n v="350"/>
    <n v="190"/>
    <n v="50"/>
    <m/>
    <m/>
    <m/>
    <m/>
    <m/>
    <m/>
    <m/>
  </r>
  <r>
    <x v="1"/>
    <x v="1"/>
    <n v="1"/>
    <s v="SMB-2021592 -- To change MC Application fuctionality to handle empty  correction detail File received from UPS-EMS Application"/>
    <s v="MC"/>
    <m/>
    <x v="1"/>
    <s v="Cobol, DB2"/>
    <s v="West Usage"/>
    <s v="Ruben Rodriguez "/>
    <s v="Muawiah Qaimari"/>
    <s v="Sanjay Lokhande"/>
    <x v="2"/>
    <x v="2"/>
    <s v="Feb-23"/>
    <x v="0"/>
    <n v="96"/>
    <m/>
    <m/>
    <m/>
    <m/>
    <m/>
    <m/>
    <m/>
    <m/>
    <m/>
    <m/>
    <m/>
    <m/>
    <m/>
    <m/>
    <m/>
    <m/>
    <n v="20"/>
    <n v="30"/>
    <m/>
    <m/>
    <m/>
    <m/>
    <m/>
    <m/>
    <m/>
    <m/>
    <m/>
    <m/>
    <m/>
    <m/>
    <m/>
    <m/>
    <m/>
    <m/>
  </r>
  <r>
    <x v="0"/>
    <x v="0"/>
    <m/>
    <s v="PID 414937 WI NPA 608 NPA Overlay with new NPA 353_x000a_"/>
    <s v="ACIS-Usage Arrangement"/>
    <s v="Deployment completed"/>
    <x v="1"/>
    <s v="Cobol, IMS-DB"/>
    <s v="MW-Billing"/>
    <s v="Ruben Rodriguez "/>
    <s v="Muawiah Qaimari"/>
    <s v="Hrishikesh Kamathe "/>
    <x v="1"/>
    <x v="19"/>
    <s v="Jun-23"/>
    <x v="0"/>
    <n v="128"/>
    <m/>
    <m/>
    <m/>
    <m/>
    <m/>
    <m/>
    <m/>
    <m/>
    <m/>
    <n v="45"/>
    <n v="45"/>
    <n v="45"/>
    <n v="45"/>
    <m/>
    <m/>
    <m/>
    <n v="8"/>
    <n v="25"/>
    <n v="25"/>
    <n v="25"/>
    <n v="25"/>
    <n v="20"/>
    <m/>
    <m/>
    <m/>
    <m/>
    <m/>
    <m/>
    <m/>
    <m/>
    <m/>
    <m/>
    <m/>
    <m/>
  </r>
  <r>
    <x v="0"/>
    <x v="0"/>
    <m/>
    <s v="PID 506832 WI 920 NPA Overlay with new NPA 274"/>
    <s v="ACIS CBF"/>
    <s v="Deployment completed"/>
    <x v="1"/>
    <s v="Cobol,IMS-DB"/>
    <s v="MW-Billing"/>
    <s v="Ruben Rodriguez "/>
    <s v="Muawiah Qaimari"/>
    <s v="Hrishikesh Kamathe "/>
    <x v="1"/>
    <x v="19"/>
    <m/>
    <x v="0"/>
    <n v="144"/>
    <m/>
    <m/>
    <m/>
    <m/>
    <m/>
    <m/>
    <m/>
    <m/>
    <m/>
    <m/>
    <m/>
    <m/>
    <m/>
    <m/>
    <m/>
    <m/>
    <m/>
    <n v="10"/>
    <n v="60"/>
    <n v="30"/>
    <n v="30"/>
    <n v="14"/>
    <m/>
    <m/>
    <m/>
    <m/>
    <m/>
    <m/>
    <m/>
    <m/>
    <m/>
    <m/>
    <m/>
    <m/>
  </r>
  <r>
    <x v="0"/>
    <x v="0"/>
    <m/>
    <s v="PID 506832 WI 920 NPA Overlay with new NPA 274"/>
    <s v="ACIS-TREATMENT&amp;CASH UPDAT"/>
    <s v="Deployment completed"/>
    <x v="1"/>
    <s v="Cobol, IMS-DB"/>
    <s v="MW-Billing"/>
    <s v="Ruben Rodriguez "/>
    <s v="Muawiah Qaimari"/>
    <s v="Hrishikesh Kamathe "/>
    <x v="1"/>
    <x v="19"/>
    <m/>
    <x v="0"/>
    <n v="126"/>
    <m/>
    <m/>
    <m/>
    <m/>
    <m/>
    <m/>
    <m/>
    <m/>
    <m/>
    <m/>
    <m/>
    <m/>
    <m/>
    <m/>
    <m/>
    <m/>
    <m/>
    <n v="10"/>
    <n v="40"/>
    <n v="30"/>
    <n v="30"/>
    <n v="16"/>
    <m/>
    <m/>
    <m/>
    <m/>
    <m/>
    <m/>
    <m/>
    <m/>
    <m/>
    <m/>
    <m/>
    <m/>
  </r>
  <r>
    <x v="0"/>
    <x v="0"/>
    <n v="1"/>
    <s v="OOM674: Venmo as a new Pay Method"/>
    <s v="CLYDE"/>
    <m/>
    <x v="1"/>
    <s v="Cobol, IMS-DB"/>
    <s v="MW Usage"/>
    <s v="Ruben Rodriguez "/>
    <s v="Muawiah Qaimari"/>
    <s v="Sanjay Lokhande"/>
    <x v="2"/>
    <x v="8"/>
    <s v="TBD"/>
    <x v="1"/>
    <n v="345"/>
    <m/>
    <m/>
    <m/>
    <m/>
    <m/>
    <m/>
    <m/>
    <m/>
    <m/>
    <m/>
    <m/>
    <m/>
    <m/>
    <m/>
    <m/>
    <m/>
    <m/>
    <m/>
    <m/>
    <m/>
    <m/>
    <m/>
    <m/>
    <m/>
    <m/>
    <m/>
    <m/>
    <m/>
    <m/>
    <m/>
    <m/>
    <m/>
    <m/>
    <m/>
  </r>
  <r>
    <x v="0"/>
    <x v="0"/>
    <m/>
    <s v="PID 506832 WI 920 NPA Overlay with new NPA 274"/>
    <s v="ACIS-Usage Arrangement"/>
    <s v="Deployment completed"/>
    <x v="1"/>
    <s v="Cobol, IMS-DB"/>
    <s v="MW-Billing"/>
    <s v="Ruben Rodriguez "/>
    <s v="Muawiah Qaimari"/>
    <s v="Hrishikesh Kamathe "/>
    <x v="1"/>
    <x v="19"/>
    <m/>
    <x v="0"/>
    <n v="140"/>
    <m/>
    <m/>
    <m/>
    <m/>
    <m/>
    <m/>
    <m/>
    <m/>
    <m/>
    <m/>
    <m/>
    <m/>
    <m/>
    <m/>
    <m/>
    <m/>
    <m/>
    <n v="10"/>
    <n v="60"/>
    <n v="30"/>
    <n v="30"/>
    <n v="10"/>
    <m/>
    <m/>
    <m/>
    <m/>
    <m/>
    <m/>
    <m/>
    <m/>
    <m/>
    <m/>
    <m/>
    <m/>
  </r>
  <r>
    <x v="1"/>
    <x v="3"/>
    <n v="4"/>
    <s v="MWR# 2015387 - CA983 cloning issue"/>
    <s v="BOSS-SW"/>
    <m/>
    <x v="1"/>
    <s v="Cobol, IMS-DB, IMS-DC"/>
    <s v="BOSS-SW-ABOM"/>
    <s v="James Radtke"/>
    <s v="Christine Moretti"/>
    <s v="Istiyaqahmed Shaikh"/>
    <x v="2"/>
    <x v="14"/>
    <s v="Jan-23"/>
    <x v="0"/>
    <n v="100"/>
    <m/>
    <m/>
    <m/>
    <m/>
    <m/>
    <m/>
    <m/>
    <m/>
    <m/>
    <m/>
    <m/>
    <m/>
    <m/>
    <m/>
    <m/>
    <m/>
    <n v="100"/>
    <m/>
    <m/>
    <m/>
    <m/>
    <m/>
    <m/>
    <m/>
    <m/>
    <m/>
    <m/>
    <m/>
    <m/>
    <m/>
    <m/>
    <m/>
    <m/>
    <m/>
  </r>
  <r>
    <x v="0"/>
    <x v="0"/>
    <m/>
    <s v="PMT 512009, PID 420483,DCC RET 8716 TCAM (AIT) "/>
    <s v="TCAM"/>
    <m/>
    <x v="1"/>
    <s v="Cobol, DB2"/>
    <s v="SALES"/>
    <s v="Ruben Rodriguez "/>
    <s v="Muawiah Qaimari"/>
    <s v="Swapnil Patil"/>
    <x v="0"/>
    <x v="21"/>
    <s v="Dec-23"/>
    <x v="0"/>
    <n v="2835"/>
    <m/>
    <m/>
    <m/>
    <m/>
    <m/>
    <m/>
    <m/>
    <m/>
    <m/>
    <m/>
    <m/>
    <m/>
    <m/>
    <m/>
    <m/>
    <m/>
    <m/>
    <m/>
    <m/>
    <m/>
    <n v="225"/>
    <n v="270"/>
    <n v="270"/>
    <n v="270"/>
    <n v="450"/>
    <n v="450"/>
    <n v="450"/>
    <n v="450"/>
    <m/>
    <m/>
    <m/>
    <m/>
    <m/>
    <m/>
  </r>
  <r>
    <x v="0"/>
    <x v="0"/>
    <m/>
    <s v="PID 506832 WI 920 NPA Overlay with new NPA 274"/>
    <s v="ACIS-CI"/>
    <s v="Deployment completed"/>
    <x v="1"/>
    <s v="Cobol,Assembler,IMS-DB,IMS-DC,DB2"/>
    <s v="BRAVO-MF-Rick"/>
    <s v="Ruben Rodriguez "/>
    <s v="Muawiah Qaimari"/>
    <s v="Hrishikesh Kamathe "/>
    <x v="1"/>
    <x v="19"/>
    <m/>
    <x v="0"/>
    <n v="30"/>
    <m/>
    <m/>
    <m/>
    <m/>
    <m/>
    <m/>
    <m/>
    <m/>
    <m/>
    <m/>
    <m/>
    <m/>
    <m/>
    <m/>
    <m/>
    <m/>
    <m/>
    <m/>
    <n v="10"/>
    <n v="10"/>
    <n v="5"/>
    <n v="5"/>
    <m/>
    <m/>
    <m/>
    <m/>
    <m/>
    <m/>
    <m/>
    <m/>
    <m/>
    <m/>
    <m/>
    <m/>
  </r>
  <r>
    <x v="1"/>
    <x v="3"/>
    <m/>
    <s v="ST2 env issue needs to be researched"/>
    <s v="EASE - SW"/>
    <s v="Yellow:_x000a_Multiple approaches tried to resolve this issue. Appears to be rolebase specific. Dev team tried all approaches and is constantly working with ST and support team to debug the issue."/>
    <x v="1"/>
    <s v="Tandem, Powerbuilder"/>
    <s v="Tandem"/>
    <s v="James Radtke"/>
    <s v="Christine Moretti"/>
    <s v="Istiyaqahmed Shaikh"/>
    <x v="2"/>
    <x v="8"/>
    <s v="TBD"/>
    <x v="1"/>
    <m/>
    <m/>
    <m/>
    <m/>
    <m/>
    <m/>
    <m/>
    <m/>
    <m/>
    <m/>
    <m/>
    <m/>
    <m/>
    <m/>
    <m/>
    <m/>
    <m/>
    <m/>
    <m/>
    <m/>
    <m/>
    <m/>
    <m/>
    <m/>
    <m/>
    <m/>
    <m/>
    <m/>
    <m/>
    <m/>
    <m/>
    <m/>
    <m/>
    <m/>
    <m/>
  </r>
  <r>
    <x v="0"/>
    <x v="0"/>
    <m/>
    <s v="Labmachine issue – Miles is working with a Service desk "/>
    <s v="EASE - SW"/>
    <s v="Yellow - Philips from Onshore is working on it."/>
    <x v="1"/>
    <s v="Tandem, Powerbuilder"/>
    <s v="Tandem"/>
    <s v="James Radtke"/>
    <s v="Christine Moretti"/>
    <s v="Istiyaqahmed Shaikh"/>
    <x v="2"/>
    <x v="8"/>
    <s v="TBD"/>
    <x v="1"/>
    <m/>
    <m/>
    <m/>
    <m/>
    <m/>
    <m/>
    <m/>
    <m/>
    <m/>
    <m/>
    <m/>
    <m/>
    <m/>
    <m/>
    <m/>
    <m/>
    <m/>
    <m/>
    <m/>
    <m/>
    <m/>
    <m/>
    <m/>
    <m/>
    <m/>
    <m/>
    <m/>
    <m/>
    <m/>
    <m/>
    <m/>
    <m/>
    <m/>
    <m/>
    <m/>
  </r>
  <r>
    <x v="0"/>
    <x v="0"/>
    <n v="3"/>
    <s v=" PMT 507236, 413009 E911-SW project"/>
    <s v="InstaRate"/>
    <s v="Green - SR YTS. Capacity issue due to heavy pipeline for R23.06 and R23.11 "/>
    <x v="1"/>
    <s v="Cobol, DB2"/>
    <s v="SW-CRIS"/>
    <s v="Ruben Rodriguez "/>
    <s v="Muawiah Qaimari"/>
    <s v="Istiyaqahmed Shaikh"/>
    <x v="2"/>
    <x v="16"/>
    <s v="Nov-23"/>
    <x v="0"/>
    <n v="150"/>
    <m/>
    <m/>
    <m/>
    <m/>
    <m/>
    <m/>
    <m/>
    <m/>
    <m/>
    <m/>
    <m/>
    <m/>
    <m/>
    <m/>
    <m/>
    <m/>
    <m/>
    <m/>
    <m/>
    <m/>
    <n v="0"/>
    <n v="10"/>
    <n v="30"/>
    <n v="35"/>
    <n v="35"/>
    <n v="30"/>
    <n v="10"/>
    <m/>
    <m/>
    <m/>
    <m/>
    <m/>
    <m/>
    <m/>
  </r>
  <r>
    <x v="0"/>
    <x v="0"/>
    <m/>
    <s v="Jackson DCC Move - Interface Apps"/>
    <s v="EASE - West"/>
    <s v="Green - YTS"/>
    <x v="1"/>
    <s v="Tandem, Powerbuilder"/>
    <s v="Tandem"/>
    <s v="James Radtke"/>
    <s v="Christine Moretti"/>
    <s v="Istiyaqahmed Shaikh"/>
    <x v="2"/>
    <x v="22"/>
    <s v="Feb-24"/>
    <x v="1"/>
    <n v="750"/>
    <m/>
    <m/>
    <m/>
    <m/>
    <m/>
    <m/>
    <m/>
    <m/>
    <m/>
    <m/>
    <m/>
    <m/>
    <m/>
    <m/>
    <m/>
    <m/>
    <m/>
    <m/>
    <m/>
    <m/>
    <m/>
    <m/>
    <m/>
    <m/>
    <m/>
    <m/>
    <m/>
    <m/>
    <m/>
    <m/>
    <m/>
    <m/>
    <m/>
    <m/>
  </r>
  <r>
    <x v="0"/>
    <x v="0"/>
    <m/>
    <s v="CPE/400 Retirement"/>
    <s v="CPE/400"/>
    <s v="Green : PSD created. Onshore working with SORD "/>
    <x v="1"/>
    <s v="AS400"/>
    <s v="BOSS-SW-ABOM"/>
    <s v="James Radtke"/>
    <s v="Christine Moretti"/>
    <s v="Istiyaqahmed Shaikh"/>
    <x v="2"/>
    <x v="8"/>
    <s v="TBD"/>
    <x v="1"/>
    <m/>
    <m/>
    <m/>
    <m/>
    <m/>
    <m/>
    <m/>
    <m/>
    <m/>
    <m/>
    <m/>
    <m/>
    <m/>
    <m/>
    <m/>
    <m/>
    <m/>
    <m/>
    <m/>
    <m/>
    <m/>
    <m/>
    <m/>
    <m/>
    <m/>
    <m/>
    <m/>
    <m/>
    <m/>
    <m/>
    <m/>
    <m/>
    <m/>
    <m/>
    <m/>
  </r>
  <r>
    <x v="0"/>
    <x v="0"/>
    <m/>
    <s v="509158, 418146, EOSL - Replace Vicuna DataGate - EASE-SW_x000a__x000a_Note: Contingent of EASE Launcher retirement. If retirement happens prior to this project, there is no need for this project"/>
    <s v="EASE - SW"/>
    <s v="Yellow: _x000a_Post 1st week of May - Kunal (Primary Ease resource) is leaving org_x000a_Post 1st week of June - Abhishek (Tandem Expert) is leaving org"/>
    <x v="1"/>
    <s v="Tandem, Powerbuilder"/>
    <s v="Tandem"/>
    <s v="James Radtke"/>
    <s v="Christine Moretti"/>
    <s v="Istiyaqahmed Shaikh"/>
    <x v="2"/>
    <x v="20"/>
    <s v="Apr-23"/>
    <x v="1"/>
    <n v="1000"/>
    <m/>
    <m/>
    <m/>
    <m/>
    <m/>
    <m/>
    <m/>
    <m/>
    <m/>
    <m/>
    <m/>
    <m/>
    <m/>
    <m/>
    <m/>
    <m/>
    <m/>
    <m/>
    <m/>
    <m/>
    <m/>
    <m/>
    <m/>
    <m/>
    <m/>
    <m/>
    <m/>
    <m/>
    <m/>
    <m/>
    <m/>
    <m/>
    <m/>
    <m/>
  </r>
  <r>
    <x v="0"/>
    <x v="0"/>
    <m/>
    <s v="509158, 418146, EOSL - Replace Vicuna DataGate - EASE-West_x000a__x000a_Note: Contingent of EASE Launcher retirement. If retirement happens prior to this project, there is no need for this project"/>
    <s v="EASE - West"/>
    <s v="Yellow: _x000a_Post 1st week of May - Kunal (Primary Ease resource) is leaving org_x000a_Post 1st week of June - Abhishek (Tandem Expert) is leaving org"/>
    <x v="1"/>
    <s v="Tandem, Powerbuilder"/>
    <s v="Tandem"/>
    <s v="James Radtke"/>
    <s v="Christine Moretti"/>
    <s v="Istiyaqahmed Shaikh"/>
    <x v="2"/>
    <x v="20"/>
    <s v="Apr-23"/>
    <x v="1"/>
    <n v="1000"/>
    <m/>
    <m/>
    <m/>
    <m/>
    <m/>
    <m/>
    <m/>
    <m/>
    <m/>
    <m/>
    <m/>
    <m/>
    <m/>
    <m/>
    <m/>
    <m/>
    <m/>
    <m/>
    <m/>
    <m/>
    <m/>
    <m/>
    <m/>
    <m/>
    <m/>
    <m/>
    <m/>
    <m/>
    <m/>
    <m/>
    <m/>
    <m/>
    <m/>
    <m/>
  </r>
  <r>
    <x v="0"/>
    <x v="0"/>
    <n v="4"/>
    <s v="PID# 413008 - West E911 Data Reporting (FSP)_x000a_Note: Not Committing this project as it cannot be worked upon due to capacity crunch"/>
    <s v="FSP"/>
    <s v="Green - Dev in Progress"/>
    <x v="1"/>
    <s v="Cobol, DB2"/>
    <s v="SW-CRIS"/>
    <s v="Ruben Rodriguez "/>
    <s v="Muawiah Qaimari"/>
    <s v="Istiyaqahmed Shaikh"/>
    <x v="2"/>
    <x v="19"/>
    <s v="Jun-23"/>
    <x v="0"/>
    <n v="395"/>
    <m/>
    <m/>
    <m/>
    <m/>
    <m/>
    <m/>
    <m/>
    <m/>
    <m/>
    <m/>
    <m/>
    <m/>
    <m/>
    <m/>
    <m/>
    <n v="50"/>
    <n v="75"/>
    <n v="75"/>
    <n v="75"/>
    <n v="75"/>
    <n v="75"/>
    <n v="20"/>
    <m/>
    <m/>
    <m/>
    <m/>
    <m/>
    <m/>
    <m/>
    <m/>
    <m/>
    <m/>
    <m/>
    <m/>
  </r>
  <r>
    <x v="0"/>
    <x v="0"/>
    <m/>
    <s v="PID#405686 - CFM DataStage upgrade connectivity testing"/>
    <s v="RRS"/>
    <s v="On Track"/>
    <x v="1"/>
    <s v="Cobol, DB2"/>
    <s v="CARE-MF"/>
    <s v="James Koernig"/>
    <s v="Christine Moretti"/>
    <s v="Kushagra Mathur"/>
    <x v="0"/>
    <x v="19"/>
    <s v="Jun-23"/>
    <x v="0"/>
    <n v="60"/>
    <m/>
    <m/>
    <m/>
    <m/>
    <m/>
    <m/>
    <m/>
    <m/>
    <m/>
    <m/>
    <m/>
    <m/>
    <m/>
    <m/>
    <m/>
    <m/>
    <m/>
    <n v="10"/>
    <n v="10"/>
    <n v="20"/>
    <n v="10"/>
    <n v="10"/>
    <m/>
    <m/>
    <m/>
    <m/>
    <m/>
    <m/>
    <m/>
    <m/>
    <m/>
    <m/>
    <m/>
    <m/>
  </r>
  <r>
    <x v="0"/>
    <x v="0"/>
    <n v="3"/>
    <s v=" PMT 507236, 413009 E911-SW project"/>
    <s v="Miscellaneous Rating"/>
    <s v="Green - SR YTS. Capacity issue due to heavy pipeline for R23.06 and R23.11 "/>
    <x v="1"/>
    <s v="Cobol, DB2"/>
    <s v="SW-CRIS"/>
    <s v="Ruben Rodriguez "/>
    <s v="Muawiah Qaimari"/>
    <s v="Istiyaqahmed Shaikh"/>
    <x v="2"/>
    <x v="16"/>
    <s v="Nov-23"/>
    <x v="0"/>
    <n v="150"/>
    <m/>
    <m/>
    <m/>
    <m/>
    <m/>
    <m/>
    <m/>
    <m/>
    <m/>
    <m/>
    <m/>
    <m/>
    <m/>
    <m/>
    <m/>
    <m/>
    <m/>
    <m/>
    <m/>
    <m/>
    <n v="0"/>
    <n v="10"/>
    <n v="30"/>
    <n v="35"/>
    <n v="35"/>
    <n v="30"/>
    <n v="10"/>
    <m/>
    <m/>
    <m/>
    <m/>
    <m/>
    <m/>
    <m/>
  </r>
  <r>
    <x v="1"/>
    <x v="2"/>
    <n v="5"/>
    <s v="TL-Mgmt's"/>
    <s v="BPM RD"/>
    <s v="Green"/>
    <x v="0"/>
    <s v="RD"/>
    <s v="BPM RD"/>
    <s v="Angie Farazier"/>
    <s v="Jonie Greenwood"/>
    <s v="Vipin Kumar"/>
    <x v="5"/>
    <x v="0"/>
    <s v="Ongoing"/>
    <x v="0"/>
    <n v="126"/>
    <m/>
    <m/>
    <m/>
    <m/>
    <m/>
    <m/>
    <m/>
    <m/>
    <m/>
    <m/>
    <n v="60"/>
    <n v="60"/>
    <n v="60"/>
    <n v="60"/>
    <n v="60"/>
    <n v="88"/>
    <n v="88"/>
    <n v="88"/>
    <n v="88"/>
    <n v="88"/>
    <n v="88"/>
    <n v="88"/>
    <n v="88"/>
    <n v="88"/>
    <n v="88"/>
    <m/>
    <m/>
    <m/>
    <m/>
    <m/>
    <m/>
    <m/>
    <m/>
    <m/>
  </r>
  <r>
    <x v="1"/>
    <x v="9"/>
    <n v="1"/>
    <s v="MWR 2006340 : Description: MWR for certificate renewal for ‘cash.web.att.com’ &amp; ‘cash.dev.att.com’"/>
    <s v="CASHWeb"/>
    <m/>
    <x v="0"/>
    <s v="Java"/>
    <s v="Freedom Java Apps"/>
    <s v="Greg Painter"/>
    <s v="Muawiah Qaimari"/>
    <s v="Ashish Bartwal"/>
    <x v="3"/>
    <x v="5"/>
    <s v="Nov-22"/>
    <x v="0"/>
    <n v="30"/>
    <m/>
    <m/>
    <m/>
    <m/>
    <m/>
    <m/>
    <m/>
    <m/>
    <m/>
    <m/>
    <m/>
    <m/>
    <m/>
    <m/>
    <n v="30"/>
    <m/>
    <m/>
    <m/>
    <m/>
    <m/>
    <m/>
    <m/>
    <m/>
    <m/>
    <m/>
    <m/>
    <m/>
    <m/>
    <m/>
    <m/>
    <m/>
    <m/>
    <m/>
    <m/>
  </r>
  <r>
    <x v="1"/>
    <x v="3"/>
    <n v="1"/>
    <s v="MWR 2006340 : Description: CMRS: MWR : 2009550 - Golden-Image-Upgrade"/>
    <s v="CMRS"/>
    <m/>
    <x v="0"/>
    <s v="Java"/>
    <s v="Freedom Java Apps"/>
    <s v="Greg Painter"/>
    <s v="Muawiah Qaimari"/>
    <s v="Ashish Bartwal"/>
    <x v="3"/>
    <x v="5"/>
    <s v="Nov-22"/>
    <x v="0"/>
    <n v="50"/>
    <m/>
    <m/>
    <m/>
    <m/>
    <m/>
    <m/>
    <m/>
    <m/>
    <m/>
    <m/>
    <m/>
    <m/>
    <m/>
    <m/>
    <m/>
    <m/>
    <m/>
    <m/>
    <m/>
    <m/>
    <m/>
    <m/>
    <m/>
    <m/>
    <m/>
    <m/>
    <m/>
    <m/>
    <m/>
    <m/>
    <m/>
    <m/>
    <m/>
    <m/>
  </r>
  <r>
    <x v="1"/>
    <x v="3"/>
    <n v="1"/>
    <s v="MWR 2006340 : Description: Remove TWS/Tivoli from a3162183.al.bst.bls.com LECSIS server"/>
    <s v="LECSIS"/>
    <m/>
    <x v="0"/>
    <s v="SmallTalk, Gemstone"/>
    <s v="Freedom Java Apps"/>
    <s v="Greg Painter"/>
    <s v="Muawiah Qaimari"/>
    <s v="Ashish Bartwal"/>
    <x v="3"/>
    <x v="5"/>
    <s v="Nov-22"/>
    <x v="0"/>
    <n v="50"/>
    <m/>
    <m/>
    <m/>
    <m/>
    <m/>
    <m/>
    <m/>
    <m/>
    <m/>
    <m/>
    <m/>
    <m/>
    <m/>
    <m/>
    <n v="50"/>
    <m/>
    <m/>
    <m/>
    <m/>
    <m/>
    <m/>
    <m/>
    <m/>
    <m/>
    <m/>
    <m/>
    <m/>
    <m/>
    <m/>
    <m/>
    <m/>
    <m/>
    <m/>
    <m/>
  </r>
  <r>
    <x v="1"/>
    <x v="9"/>
    <n v="1"/>
    <s v="MWR 2006340 : Description: VDD Connect Direct Certificate Renewals"/>
    <s v="VDD"/>
    <m/>
    <x v="0"/>
    <s v="C, C++"/>
    <s v="Freedom CPP Apps"/>
    <s v="Greg Painter"/>
    <s v="Muawiah Qaimari"/>
    <s v="Ashish Bartwal"/>
    <x v="3"/>
    <x v="1"/>
    <s v="Dec-22"/>
    <x v="0"/>
    <n v="50"/>
    <m/>
    <m/>
    <m/>
    <m/>
    <m/>
    <m/>
    <m/>
    <m/>
    <m/>
    <m/>
    <m/>
    <m/>
    <m/>
    <m/>
    <m/>
    <n v="50"/>
    <m/>
    <m/>
    <m/>
    <m/>
    <m/>
    <m/>
    <m/>
    <m/>
    <m/>
    <m/>
    <m/>
    <m/>
    <m/>
    <m/>
    <m/>
    <m/>
    <m/>
    <m/>
  </r>
  <r>
    <x v="1"/>
    <x v="3"/>
    <n v="1"/>
    <s v="MWR 2006340 : Description: CASH(15860): Golden Image Upgrade and Checksum Log Personal Access token renewal"/>
    <s v="CASHWeb"/>
    <m/>
    <x v="0"/>
    <s v="Java"/>
    <s v="Freedom Java Apps"/>
    <s v="Greg Painter"/>
    <s v="Muawiah Qaimari"/>
    <s v="Ashish Bartwal"/>
    <x v="3"/>
    <x v="1"/>
    <s v="Dec-22"/>
    <x v="0"/>
    <n v="50"/>
    <m/>
    <m/>
    <m/>
    <m/>
    <m/>
    <m/>
    <m/>
    <m/>
    <m/>
    <m/>
    <m/>
    <m/>
    <m/>
    <m/>
    <m/>
    <m/>
    <m/>
    <m/>
    <m/>
    <m/>
    <m/>
    <m/>
    <m/>
    <m/>
    <m/>
    <m/>
    <m/>
    <m/>
    <m/>
    <m/>
    <m/>
    <m/>
    <m/>
    <m/>
  </r>
  <r>
    <x v="1"/>
    <x v="3"/>
    <n v="1"/>
    <s v="MWR 2006340 : Description: OLCM Prod Db password change"/>
    <s v="OMS - SE"/>
    <m/>
    <x v="0"/>
    <s v="Java"/>
    <s v="Freedom Java Apps"/>
    <s v="Greg Painter"/>
    <s v="Muawiah Qaimari"/>
    <s v="Ashish Bartwal"/>
    <x v="3"/>
    <x v="1"/>
    <s v="Dec-22"/>
    <x v="0"/>
    <n v="30"/>
    <m/>
    <m/>
    <m/>
    <m/>
    <m/>
    <m/>
    <m/>
    <m/>
    <m/>
    <m/>
    <m/>
    <m/>
    <m/>
    <m/>
    <m/>
    <n v="30"/>
    <m/>
    <m/>
    <m/>
    <m/>
    <m/>
    <m/>
    <m/>
    <m/>
    <m/>
    <m/>
    <m/>
    <m/>
    <m/>
    <m/>
    <m/>
    <m/>
    <m/>
    <m/>
  </r>
  <r>
    <x v="1"/>
    <x v="9"/>
    <n v="1"/>
    <s v="MWR 2016341 - Description: CMRS(16370) Certificate Renewal cmrsdev.az.3pc.att.com and cmrsprod.az.3pc.att.com"/>
    <s v="CMRS"/>
    <m/>
    <x v="0"/>
    <s v="Java"/>
    <s v="Freedom Java Apps"/>
    <s v="Greg Painter"/>
    <s v="Muawiah Qaimari"/>
    <s v="Ashish Bartwal"/>
    <x v="3"/>
    <x v="14"/>
    <s v="Jan-23"/>
    <x v="0"/>
    <n v="50"/>
    <m/>
    <m/>
    <m/>
    <m/>
    <m/>
    <m/>
    <m/>
    <m/>
    <m/>
    <m/>
    <m/>
    <m/>
    <m/>
    <m/>
    <m/>
    <m/>
    <n v="50"/>
    <m/>
    <m/>
    <m/>
    <m/>
    <m/>
    <m/>
    <m/>
    <m/>
    <m/>
    <m/>
    <m/>
    <m/>
    <m/>
    <m/>
    <m/>
    <m/>
    <m/>
  </r>
  <r>
    <x v="0"/>
    <x v="0"/>
    <m/>
    <s v="MySQL DB migration Estimate(FlexiServer migration)"/>
    <s v="DSCAT"/>
    <m/>
    <x v="0"/>
    <s v="Java"/>
    <s v="MDRG-RR"/>
    <s v="James Koernig"/>
    <s v="Christine Moretti"/>
    <s v="Narmada Nelluri"/>
    <x v="4"/>
    <x v="8"/>
    <s v="TBD"/>
    <x v="1"/>
    <n v="690"/>
    <m/>
    <m/>
    <m/>
    <n v="70"/>
    <n v="120"/>
    <n v="100"/>
    <m/>
    <m/>
    <m/>
    <m/>
    <m/>
    <m/>
    <m/>
    <m/>
    <m/>
    <n v="100"/>
    <m/>
    <m/>
    <m/>
    <m/>
    <m/>
    <m/>
    <m/>
    <m/>
    <m/>
    <m/>
    <m/>
    <m/>
    <m/>
    <m/>
    <m/>
    <m/>
    <m/>
    <m/>
  </r>
  <r>
    <x v="0"/>
    <x v="0"/>
    <m/>
    <s v="Teradata Move to Snowflake - Interface with ELH"/>
    <s v="ELH"/>
    <m/>
    <x v="0"/>
    <s v="Java"/>
    <s v="MDRG-RR"/>
    <s v="James Radtke"/>
    <s v="Christine Moretti"/>
    <s v="Narmada Nelluri"/>
    <x v="4"/>
    <x v="8"/>
    <s v="TBD"/>
    <x v="1"/>
    <n v="1060"/>
    <n v="30"/>
    <n v="30"/>
    <n v="30"/>
    <n v="30"/>
    <n v="30"/>
    <n v="30"/>
    <m/>
    <m/>
    <m/>
    <m/>
    <n v="30"/>
    <n v="30"/>
    <n v="30"/>
    <n v="30"/>
    <n v="110"/>
    <n v="110"/>
    <m/>
    <m/>
    <m/>
    <m/>
    <m/>
    <m/>
    <m/>
    <m/>
    <m/>
    <m/>
    <m/>
    <m/>
    <m/>
    <m/>
    <m/>
    <m/>
    <m/>
    <m/>
  </r>
  <r>
    <x v="0"/>
    <x v="0"/>
    <m/>
    <s v="Teradata Move to Snowflake - CCTP-ACT"/>
    <s v="CCTP-ACT"/>
    <m/>
    <x v="0"/>
    <s v="Java"/>
    <s v="MDRG-RR"/>
    <s v="James Koernig"/>
    <s v="Christine Moretti"/>
    <s v="Narmada Nelluri"/>
    <x v="4"/>
    <x v="8"/>
    <s v="TBD"/>
    <x v="1"/>
    <n v="2255"/>
    <m/>
    <m/>
    <m/>
    <m/>
    <m/>
    <m/>
    <m/>
    <m/>
    <m/>
    <m/>
    <n v="45"/>
    <n v="45"/>
    <n v="45"/>
    <n v="45"/>
    <n v="90"/>
    <n v="90"/>
    <m/>
    <m/>
    <m/>
    <m/>
    <m/>
    <m/>
    <m/>
    <m/>
    <m/>
    <m/>
    <m/>
    <m/>
    <m/>
    <m/>
    <m/>
    <m/>
    <m/>
    <m/>
  </r>
  <r>
    <x v="0"/>
    <x v="0"/>
    <m/>
    <s v="PID#405686 - CFM DataStage upgrade connectivity testing"/>
    <s v="SAFARI-MF"/>
    <s v="On Track"/>
    <x v="1"/>
    <s v="Cobol, DB2"/>
    <s v="CARE-MF"/>
    <s v="James Koernig"/>
    <s v="Christine Moretti"/>
    <s v="Kushagra Mathur"/>
    <x v="0"/>
    <x v="19"/>
    <s v="Jun-23"/>
    <x v="0"/>
    <n v="60"/>
    <m/>
    <m/>
    <m/>
    <m/>
    <m/>
    <m/>
    <m/>
    <m/>
    <m/>
    <m/>
    <m/>
    <m/>
    <m/>
    <m/>
    <m/>
    <m/>
    <m/>
    <n v="10"/>
    <n v="10"/>
    <n v="20"/>
    <n v="10"/>
    <n v="10"/>
    <m/>
    <m/>
    <m/>
    <m/>
    <m/>
    <m/>
    <m/>
    <m/>
    <m/>
    <m/>
    <m/>
    <m/>
  </r>
  <r>
    <x v="0"/>
    <x v="0"/>
    <n v="6"/>
    <s v=" PMT 507236, 413009 E911-SW project"/>
    <s v="CRIS ADST"/>
    <s v="Green - SR YTS. Capacity issue due to heavy pipeline for R23.06 and R23.11 "/>
    <x v="1"/>
    <s v="Cobol, IMS-DB"/>
    <s v="SW-CRIS"/>
    <s v="Ruben Rodriguez "/>
    <s v="Muawiah Qaimari"/>
    <s v="Istiyaqahmed Shaikh"/>
    <x v="2"/>
    <x v="16"/>
    <s v="Nov-23"/>
    <x v="0"/>
    <n v="150"/>
    <m/>
    <m/>
    <m/>
    <m/>
    <m/>
    <m/>
    <m/>
    <m/>
    <m/>
    <m/>
    <m/>
    <m/>
    <m/>
    <m/>
    <m/>
    <m/>
    <m/>
    <m/>
    <m/>
    <m/>
    <n v="0"/>
    <n v="10"/>
    <n v="30"/>
    <n v="35"/>
    <n v="35"/>
    <n v="30"/>
    <n v="10"/>
    <m/>
    <m/>
    <m/>
    <m/>
    <m/>
    <m/>
    <m/>
  </r>
  <r>
    <x v="0"/>
    <x v="0"/>
    <n v="1"/>
    <s v="PID413159 -- IL NPA 618 overlay with NPA 730 for NPA Relief "/>
    <s v="CAMPS"/>
    <s v="Impl in prod successfully"/>
    <x v="1"/>
    <s v="Cobol, IMS-DB"/>
    <s v="MW Usage"/>
    <s v="Ruben Rodriguez "/>
    <s v="Muawiah Qaimari"/>
    <s v="Sanjay Lokhande"/>
    <x v="2"/>
    <x v="19"/>
    <s v="Jun-23"/>
    <x v="0"/>
    <n v="531"/>
    <m/>
    <m/>
    <m/>
    <m/>
    <m/>
    <m/>
    <m/>
    <m/>
    <m/>
    <m/>
    <m/>
    <m/>
    <m/>
    <m/>
    <n v="10"/>
    <n v="10"/>
    <n v="40"/>
    <n v="90"/>
    <n v="100"/>
    <n v="100"/>
    <n v="110"/>
    <n v="90"/>
    <m/>
    <m/>
    <m/>
    <m/>
    <m/>
    <m/>
    <m/>
    <m/>
    <m/>
    <m/>
    <m/>
    <m/>
  </r>
  <r>
    <x v="0"/>
    <x v="0"/>
    <n v="1"/>
    <s v="PID413159 -- IL NPA 618 overlay with NPA 730 for NPA Relief "/>
    <s v="CLYDE"/>
    <s v="Impl in prod successfully"/>
    <x v="1"/>
    <s v="Cobol, IMS-DB"/>
    <s v="MW Usage"/>
    <s v="Ruben Rodriguez "/>
    <s v="Muawiah Qaimari"/>
    <s v="Sanjay Lokhande"/>
    <x v="2"/>
    <x v="19"/>
    <s v="Jun-23"/>
    <x v="0"/>
    <n v="197"/>
    <m/>
    <m/>
    <m/>
    <m/>
    <m/>
    <m/>
    <m/>
    <m/>
    <m/>
    <m/>
    <m/>
    <m/>
    <m/>
    <m/>
    <n v="5"/>
    <n v="5"/>
    <n v="5"/>
    <n v="5"/>
    <n v="20"/>
    <n v="60"/>
    <n v="65"/>
    <n v="50"/>
    <m/>
    <m/>
    <m/>
    <m/>
    <m/>
    <m/>
    <m/>
    <m/>
    <m/>
    <m/>
    <m/>
    <m/>
  </r>
  <r>
    <x v="0"/>
    <x v="0"/>
    <n v="1"/>
    <s v="PID413159 -- IL NPA 618 overlay with NPA 730 for NPA Relief "/>
    <s v="LOCAL FICHE"/>
    <s v="Impl in prod successfully"/>
    <x v="1"/>
    <s v="Cobol, DB2"/>
    <s v="MW Usage"/>
    <s v="Ruben Rodriguez "/>
    <s v="Muawiah Qaimari"/>
    <s v="Sanjay Lokhande"/>
    <x v="2"/>
    <x v="19"/>
    <s v="Jun-23"/>
    <x v="0"/>
    <n v="124"/>
    <m/>
    <m/>
    <m/>
    <m/>
    <m/>
    <m/>
    <m/>
    <m/>
    <m/>
    <m/>
    <m/>
    <m/>
    <m/>
    <m/>
    <n v="5"/>
    <n v="5"/>
    <n v="5"/>
    <n v="10"/>
    <n v="20"/>
    <n v="35"/>
    <n v="30"/>
    <n v="20"/>
    <m/>
    <m/>
    <m/>
    <m/>
    <m/>
    <m/>
    <m/>
    <m/>
    <m/>
    <m/>
    <m/>
    <m/>
  </r>
  <r>
    <x v="0"/>
    <x v="0"/>
    <n v="7"/>
    <s v="PMT 493546 - Calnet MSO P6 conversion"/>
    <s v="GRP-WB-SAMW"/>
    <m/>
    <x v="1"/>
    <s v="Cobol, DB2"/>
    <s v="WB-SAMW"/>
    <s v="Ruben Rodriguez "/>
    <s v="Muawiah Qaimari"/>
    <s v="Swapnil Patil"/>
    <x v="0"/>
    <x v="18"/>
    <s v="Mar-23"/>
    <x v="0"/>
    <n v="1345"/>
    <m/>
    <m/>
    <m/>
    <m/>
    <m/>
    <m/>
    <m/>
    <m/>
    <m/>
    <m/>
    <m/>
    <m/>
    <m/>
    <m/>
    <m/>
    <m/>
    <m/>
    <n v="100"/>
    <n v="885"/>
    <n v="360"/>
    <m/>
    <m/>
    <m/>
    <m/>
    <m/>
    <m/>
    <m/>
    <m/>
    <m/>
    <m/>
    <m/>
    <m/>
    <m/>
    <m/>
  </r>
  <r>
    <x v="0"/>
    <x v="0"/>
    <m/>
    <s v="PMT 493546 - Calnet MSO P6 conversion"/>
    <s v="CR"/>
    <s v="Green - Test support"/>
    <x v="1"/>
    <s v="Cobol, DB2"/>
    <s v="WB-BPP1"/>
    <s v="Ruben Rodriguez "/>
    <s v="Muawiah Qaimari"/>
    <s v="Rakesh Koli"/>
    <x v="0"/>
    <x v="18"/>
    <s v="Mar-23"/>
    <x v="0"/>
    <n v="60"/>
    <m/>
    <m/>
    <m/>
    <m/>
    <m/>
    <m/>
    <m/>
    <m/>
    <m/>
    <m/>
    <m/>
    <m/>
    <m/>
    <m/>
    <m/>
    <m/>
    <m/>
    <m/>
    <n v="60"/>
    <m/>
    <m/>
    <m/>
    <m/>
    <m/>
    <m/>
    <m/>
    <m/>
    <m/>
    <m/>
    <m/>
    <m/>
    <m/>
    <m/>
    <m/>
  </r>
  <r>
    <x v="0"/>
    <x v="0"/>
    <m/>
    <s v="PMT 493546 - Calnet MSO P6 conversion"/>
    <s v="DIAL"/>
    <s v="Green - Test support"/>
    <x v="1"/>
    <s v="Cobol, DB2"/>
    <s v="WB-BPP1"/>
    <s v="Ruben Rodriguez "/>
    <s v="Muawiah Qaimari"/>
    <s v="Rakesh Koli"/>
    <x v="0"/>
    <x v="18"/>
    <s v="Mar-23"/>
    <x v="0"/>
    <n v="60"/>
    <m/>
    <m/>
    <m/>
    <m/>
    <m/>
    <m/>
    <m/>
    <m/>
    <m/>
    <m/>
    <m/>
    <m/>
    <m/>
    <m/>
    <m/>
    <m/>
    <m/>
    <m/>
    <n v="60"/>
    <m/>
    <m/>
    <m/>
    <m/>
    <m/>
    <m/>
    <m/>
    <m/>
    <m/>
    <m/>
    <m/>
    <m/>
    <m/>
    <m/>
    <m/>
  </r>
  <r>
    <x v="0"/>
    <x v="0"/>
    <n v="4"/>
    <s v="PMT TBD CPE 400 OTSM interface change"/>
    <s v="CPE/400"/>
    <m/>
    <x v="1"/>
    <s v="AS400"/>
    <s v="BOSS-SW-ABOM"/>
    <s v="James Radtke"/>
    <s v="Christine Moretti"/>
    <s v="Istiyaqahmed Shaikh"/>
    <x v="2"/>
    <x v="21"/>
    <s v="Dec-23"/>
    <x v="0"/>
    <n v="500"/>
    <m/>
    <m/>
    <m/>
    <m/>
    <m/>
    <m/>
    <m/>
    <m/>
    <m/>
    <m/>
    <m/>
    <m/>
    <m/>
    <m/>
    <m/>
    <m/>
    <m/>
    <m/>
    <m/>
    <m/>
    <m/>
    <n v="75"/>
    <n v="75"/>
    <n v="75"/>
    <n v="75"/>
    <n v="75"/>
    <n v="75"/>
    <n v="50"/>
    <m/>
    <m/>
    <m/>
    <m/>
    <m/>
    <m/>
  </r>
  <r>
    <x v="0"/>
    <x v="0"/>
    <n v="6"/>
    <s v="PMT 505913/PID 411976 TULSA OKLAHOMA MIF MUNICIPAL INSPECTION FEE (R23.06)"/>
    <s v="CRIS CASH"/>
    <s v="Yellow - Delivery of it may impact due to capacity issue and growing pipeline - Delivered to ST"/>
    <x v="1"/>
    <s v="Assembler"/>
    <s v="SW-CRIS"/>
    <s v="Ruben Rodriguez "/>
    <s v="Muawiah Qaimari"/>
    <s v="Istiyaqahmed Shaikh"/>
    <x v="2"/>
    <x v="19"/>
    <s v="Jun-23"/>
    <x v="0"/>
    <n v="2900"/>
    <m/>
    <m/>
    <m/>
    <m/>
    <m/>
    <m/>
    <m/>
    <m/>
    <m/>
    <m/>
    <m/>
    <m/>
    <m/>
    <m/>
    <n v="200"/>
    <n v="450"/>
    <n v="200"/>
    <n v="450"/>
    <n v="450"/>
    <n v="400"/>
    <n v="300"/>
    <n v="450"/>
    <m/>
    <m/>
    <m/>
    <m/>
    <m/>
    <m/>
    <m/>
    <m/>
    <m/>
    <m/>
    <m/>
    <m/>
  </r>
  <r>
    <x v="0"/>
    <x v="0"/>
    <n v="6"/>
    <s v="PMT 505913/PID 411976 TULSA OKLAHOMA MIF MUNICIPAL INSPECTION FEE (R23.06)"/>
    <s v="CRIS BCAP"/>
    <s v="Yellow - Delivery of it may impact due to capacity issue and growing pipeline - Delivered to ST"/>
    <x v="1"/>
    <s v="PL1, Assembler"/>
    <s v="SW-CRIS"/>
    <s v="Ruben Rodriguez "/>
    <s v="Muawiah Qaimari"/>
    <s v="Istiyaqahmed Shaikh"/>
    <x v="2"/>
    <x v="19"/>
    <s v="Jun-23"/>
    <x v="0"/>
    <n v="3350"/>
    <m/>
    <m/>
    <m/>
    <m/>
    <m/>
    <m/>
    <m/>
    <m/>
    <m/>
    <m/>
    <m/>
    <m/>
    <m/>
    <m/>
    <n v="150"/>
    <n v="350"/>
    <n v="450"/>
    <n v="700"/>
    <n v="550"/>
    <n v="550"/>
    <n v="200"/>
    <n v="400"/>
    <m/>
    <m/>
    <m/>
    <m/>
    <m/>
    <m/>
    <m/>
    <m/>
    <m/>
    <m/>
    <m/>
    <m/>
  </r>
  <r>
    <x v="0"/>
    <x v="0"/>
    <n v="6"/>
    <s v="PMT 505913/PID 411976 TULSA OKLAHOMA MIF MUNICIPAL INSPECTION FEE (R23.06)"/>
    <s v="CRIS RC-RECON"/>
    <s v="Yellow - Delivery of it may impact due to capacity issue and growing pipeline - Delivered to ST"/>
    <x v="1"/>
    <s v="Assembler"/>
    <s v="SW-CRIS"/>
    <s v="Ruben Rodriguez "/>
    <s v="Muawiah Qaimari"/>
    <s v="Istiyaqahmed Shaikh"/>
    <x v="2"/>
    <x v="19"/>
    <s v="Jun-23"/>
    <x v="0"/>
    <n v="1850"/>
    <m/>
    <m/>
    <m/>
    <m/>
    <m/>
    <m/>
    <m/>
    <m/>
    <m/>
    <m/>
    <m/>
    <m/>
    <m/>
    <m/>
    <n v="350"/>
    <n v="250"/>
    <n v="150"/>
    <n v="150"/>
    <n v="300"/>
    <n v="200"/>
    <n v="150"/>
    <n v="300"/>
    <m/>
    <m/>
    <m/>
    <m/>
    <m/>
    <m/>
    <m/>
    <m/>
    <m/>
    <m/>
    <m/>
    <m/>
  </r>
  <r>
    <x v="0"/>
    <x v="0"/>
    <n v="6"/>
    <s v="PMT 505913/PID 411976 TULSA OKLAHOMA MIF MUNICIPAL INSPECTION FEE (R23.06 - Additional USOC Testing) -CR812073"/>
    <s v="CRIS BCAP"/>
    <s v="Green - Assume no extensive ST Support required"/>
    <x v="1"/>
    <s v="PL1, Assembler"/>
    <s v="SW-CRIS"/>
    <s v="Ruben Rodriguez "/>
    <s v="Muawiah Qaimari"/>
    <s v="Istiyaqahmed Shaikh"/>
    <x v="2"/>
    <x v="19"/>
    <s v="Jun-23"/>
    <x v="0"/>
    <n v="80"/>
    <m/>
    <m/>
    <m/>
    <m/>
    <m/>
    <m/>
    <m/>
    <m/>
    <m/>
    <m/>
    <m/>
    <m/>
    <m/>
    <m/>
    <m/>
    <m/>
    <m/>
    <m/>
    <m/>
    <m/>
    <n v="40"/>
    <n v="40"/>
    <m/>
    <m/>
    <m/>
    <m/>
    <m/>
    <m/>
    <m/>
    <m/>
    <m/>
    <m/>
    <m/>
    <m/>
  </r>
  <r>
    <x v="0"/>
    <x v="0"/>
    <n v="6"/>
    <s v="PMT 505913/PID 411976 TULSA OKLAHOMA MIF MUNICIPAL INSPECTION FEE (R23.06 - Additional USOC Testing) -CR812073"/>
    <s v="CRIS CASH"/>
    <s v="Green - Assume no extensive ST Support required"/>
    <x v="1"/>
    <s v="Assembler"/>
    <s v="SW-CRIS"/>
    <s v="Ruben Rodriguez "/>
    <s v="Muawiah Qaimari"/>
    <s v="Istiyaqahmed Shaikh"/>
    <x v="2"/>
    <x v="19"/>
    <s v="Jun-23"/>
    <x v="0"/>
    <n v="80"/>
    <m/>
    <m/>
    <m/>
    <m/>
    <m/>
    <m/>
    <m/>
    <m/>
    <m/>
    <m/>
    <m/>
    <m/>
    <m/>
    <m/>
    <m/>
    <m/>
    <m/>
    <m/>
    <m/>
    <m/>
    <n v="40"/>
    <n v="40"/>
    <m/>
    <m/>
    <m/>
    <m/>
    <m/>
    <m/>
    <m/>
    <m/>
    <m/>
    <m/>
    <m/>
    <m/>
  </r>
  <r>
    <x v="0"/>
    <x v="0"/>
    <n v="4"/>
    <s v="SWOT - 18827 migrating to Azure Cloud"/>
    <s v="BOSS-SW"/>
    <m/>
    <x v="1"/>
    <s v="Cobol, IMS-DB, IMS-DC"/>
    <s v="BOSS-SW-ABOM"/>
    <s v="James Radtke"/>
    <s v="Christine Moretti"/>
    <s v="Istiyaqahmed Shaikh"/>
    <x v="2"/>
    <x v="3"/>
    <s v="On hold"/>
    <x v="1"/>
    <n v="100"/>
    <m/>
    <m/>
    <m/>
    <m/>
    <m/>
    <m/>
    <m/>
    <m/>
    <m/>
    <m/>
    <m/>
    <m/>
    <m/>
    <m/>
    <m/>
    <m/>
    <m/>
    <m/>
    <m/>
    <m/>
    <m/>
    <m/>
    <m/>
    <m/>
    <m/>
    <m/>
    <m/>
    <m/>
    <m/>
    <m/>
    <m/>
    <m/>
    <m/>
    <m/>
  </r>
  <r>
    <x v="0"/>
    <x v="0"/>
    <n v="4"/>
    <s v=" PMT 504962 IL NPA Overlay for new '730' NPA for '618'"/>
    <s v="BOSS-SW"/>
    <s v="Green - Dev Inprogress"/>
    <x v="1"/>
    <s v="Cobol, IMS-DB, IMS-DC"/>
    <s v="BOSS-SW-ABOM"/>
    <s v="James Radtke"/>
    <s v="Christine Moretti"/>
    <s v="Istiyaqahmed Shaikh"/>
    <x v="2"/>
    <x v="19"/>
    <s v="Jun-23"/>
    <x v="0"/>
    <n v="300"/>
    <m/>
    <m/>
    <m/>
    <m/>
    <m/>
    <m/>
    <m/>
    <m/>
    <m/>
    <m/>
    <m/>
    <m/>
    <m/>
    <m/>
    <m/>
    <m/>
    <m/>
    <m/>
    <n v="100"/>
    <n v="100"/>
    <n v="70"/>
    <n v="30"/>
    <m/>
    <m/>
    <m/>
    <m/>
    <m/>
    <m/>
    <m/>
    <m/>
    <m/>
    <m/>
    <m/>
    <m/>
  </r>
  <r>
    <x v="1"/>
    <x v="3"/>
    <n v="1"/>
    <s v="MWR 2017417 : Description - CASH Web LINUX GI Upgrade"/>
    <s v="CASHWeb"/>
    <m/>
    <x v="0"/>
    <s v="Java"/>
    <s v="Freedom Java Apps"/>
    <s v="Greg Painter"/>
    <s v="Muawiah Qaimari"/>
    <s v="Ashish Bartwal"/>
    <x v="3"/>
    <x v="14"/>
    <s v="Jan-23"/>
    <x v="0"/>
    <n v="50"/>
    <m/>
    <m/>
    <m/>
    <m/>
    <m/>
    <m/>
    <m/>
    <m/>
    <m/>
    <m/>
    <m/>
    <m/>
    <m/>
    <m/>
    <m/>
    <m/>
    <n v="50"/>
    <m/>
    <m/>
    <m/>
    <m/>
    <m/>
    <m/>
    <m/>
    <m/>
    <m/>
    <m/>
    <m/>
    <m/>
    <m/>
    <m/>
    <m/>
    <m/>
    <m/>
  </r>
  <r>
    <x v="1"/>
    <x v="3"/>
    <n v="1"/>
    <s v="MWR 2021489 : Description - CASH Web Vulnerability fixes"/>
    <s v="CASHWeb"/>
    <m/>
    <x v="0"/>
    <s v="Java"/>
    <s v="Freedom Java Apps"/>
    <s v="Greg Painter"/>
    <s v="Muawiah Qaimari"/>
    <s v="Ashish Bartwal"/>
    <x v="3"/>
    <x v="18"/>
    <s v="Mar-23"/>
    <x v="0"/>
    <n v="50"/>
    <m/>
    <m/>
    <m/>
    <m/>
    <m/>
    <m/>
    <m/>
    <m/>
    <m/>
    <m/>
    <m/>
    <m/>
    <m/>
    <m/>
    <m/>
    <m/>
    <n v="30"/>
    <n v="20"/>
    <m/>
    <m/>
    <m/>
    <m/>
    <m/>
    <m/>
    <m/>
    <m/>
    <m/>
    <m/>
    <m/>
    <m/>
    <m/>
    <m/>
    <m/>
    <m/>
  </r>
  <r>
    <x v="1"/>
    <x v="3"/>
    <n v="1"/>
    <s v="MWR 2021488 : Description - CASH Web - Fully Automated CASH GI upgrade NPRD and PROD"/>
    <s v="CASHWeb"/>
    <m/>
    <x v="0"/>
    <s v="Java"/>
    <s v="Freedom Java Apps"/>
    <s v="Greg Painter"/>
    <s v="Muawiah Qaimari"/>
    <s v="Ashish Bartwal"/>
    <x v="3"/>
    <x v="14"/>
    <s v="Jan-23"/>
    <x v="0"/>
    <n v="50"/>
    <m/>
    <m/>
    <m/>
    <m/>
    <m/>
    <m/>
    <m/>
    <m/>
    <m/>
    <m/>
    <m/>
    <m/>
    <m/>
    <m/>
    <m/>
    <m/>
    <n v="50"/>
    <m/>
    <m/>
    <m/>
    <m/>
    <m/>
    <m/>
    <m/>
    <m/>
    <m/>
    <m/>
    <m/>
    <m/>
    <m/>
    <m/>
    <m/>
    <m/>
    <m/>
  </r>
  <r>
    <x v="1"/>
    <x v="3"/>
    <n v="1"/>
    <s v="MWR 2018924 : Description - CMRS Astra Alerts-GI Upgrades"/>
    <s v="CMRS"/>
    <m/>
    <x v="0"/>
    <s v="Java"/>
    <s v="Freedom Java Apps"/>
    <s v="Greg Painter"/>
    <s v="Muawiah Qaimari"/>
    <s v="Ashish Bartwal"/>
    <x v="3"/>
    <x v="14"/>
    <s v="Jan-23"/>
    <x v="0"/>
    <n v="40"/>
    <m/>
    <m/>
    <m/>
    <m/>
    <m/>
    <m/>
    <m/>
    <m/>
    <m/>
    <m/>
    <m/>
    <m/>
    <m/>
    <m/>
    <m/>
    <m/>
    <n v="40"/>
    <m/>
    <m/>
    <m/>
    <m/>
    <m/>
    <m/>
    <m/>
    <m/>
    <m/>
    <m/>
    <m/>
    <m/>
    <m/>
    <m/>
    <m/>
    <m/>
    <m/>
  </r>
  <r>
    <x v="1"/>
    <x v="3"/>
    <n v="1"/>
    <s v="MWR 2018570 : Description - VDD Astra Alerts/GI Upgrades"/>
    <s v="VDD"/>
    <m/>
    <x v="0"/>
    <s v="C, C++"/>
    <s v="Freedom CPP Apps"/>
    <s v="Greg Painter"/>
    <s v="Muawiah Qaimari"/>
    <s v="Ashish Bartwal"/>
    <x v="3"/>
    <x v="14"/>
    <s v="Jan-23"/>
    <x v="0"/>
    <n v="50"/>
    <m/>
    <m/>
    <m/>
    <m/>
    <m/>
    <m/>
    <m/>
    <m/>
    <m/>
    <m/>
    <m/>
    <m/>
    <m/>
    <m/>
    <m/>
    <m/>
    <n v="50"/>
    <m/>
    <m/>
    <m/>
    <m/>
    <m/>
    <m/>
    <m/>
    <m/>
    <m/>
    <m/>
    <m/>
    <m/>
    <m/>
    <m/>
    <m/>
    <m/>
    <m/>
  </r>
  <r>
    <x v="0"/>
    <x v="0"/>
    <n v="6"/>
    <s v="PMT 500753/401127 SecMod EOSL 7337 Finish U2L Migration CAPM"/>
    <s v="CRIS BCAP"/>
    <s v="Green - On Hold"/>
    <x v="1"/>
    <s v="PL1, Assembler"/>
    <s v="SW-CRIS"/>
    <s v="Ruben Rodriguez "/>
    <s v="Muawiah Qaimari"/>
    <s v="Istiyaqahmed Shaikh"/>
    <x v="2"/>
    <x v="16"/>
    <s v="Nov-23"/>
    <x v="0"/>
    <n v="90"/>
    <m/>
    <m/>
    <m/>
    <m/>
    <m/>
    <m/>
    <m/>
    <m/>
    <m/>
    <m/>
    <m/>
    <m/>
    <m/>
    <m/>
    <m/>
    <m/>
    <m/>
    <m/>
    <m/>
    <m/>
    <m/>
    <n v="15"/>
    <n v="15"/>
    <n v="15"/>
    <n v="15"/>
    <n v="15"/>
    <n v="15"/>
    <m/>
    <m/>
    <m/>
    <m/>
    <m/>
    <m/>
    <m/>
  </r>
  <r>
    <x v="0"/>
    <x v="0"/>
    <n v="12"/>
    <s v="PMT 493440, PID 324811: DCC MOV 8711 Tech Refresh TLG MOB"/>
    <s v="ICBS"/>
    <s v="Yellow - Requirement/Connectivity Issue with XMARKET/TLG application."/>
    <x v="1"/>
    <s v="Cobol, IMS-DB"/>
    <s v="SW-USAGE"/>
    <s v="Greg Painter"/>
    <s v="Muawiah Qaimari"/>
    <s v="Istiyaqahmed Shaikh"/>
    <x v="2"/>
    <x v="2"/>
    <s v="Feb-23"/>
    <x v="0"/>
    <n v="140"/>
    <n v="64"/>
    <s v=" "/>
    <s v=" "/>
    <s v=" "/>
    <s v=" "/>
    <s v=" "/>
    <s v=" "/>
    <s v=" "/>
    <s v=" "/>
    <s v=" "/>
    <s v=" "/>
    <s v=" "/>
    <m/>
    <m/>
    <m/>
    <m/>
    <n v="100"/>
    <n v="40"/>
    <m/>
    <m/>
    <m/>
    <m/>
    <m/>
    <m/>
    <m/>
    <m/>
    <m/>
    <m/>
    <m/>
    <m/>
    <m/>
    <m/>
    <m/>
    <m/>
  </r>
  <r>
    <x v="0"/>
    <x v="0"/>
    <n v="6"/>
    <s v="PMT 500753/401127 SecMod EOSL 7337 Finish U2L Migration CAPM"/>
    <s v="CRIS CASH"/>
    <s v="Green - On Hold"/>
    <x v="1"/>
    <s v="Assembler"/>
    <s v="SW-CRIS"/>
    <s v="Ruben Rodriguez "/>
    <s v="Muawiah Qaimari"/>
    <s v="Istiyaqahmed Shaikh"/>
    <x v="2"/>
    <x v="16"/>
    <s v="Nov-23"/>
    <x v="0"/>
    <n v="330"/>
    <m/>
    <m/>
    <m/>
    <m/>
    <m/>
    <m/>
    <m/>
    <m/>
    <m/>
    <m/>
    <m/>
    <m/>
    <m/>
    <m/>
    <m/>
    <m/>
    <m/>
    <m/>
    <m/>
    <m/>
    <m/>
    <n v="45"/>
    <n v="60"/>
    <n v="60"/>
    <n v="60"/>
    <n v="60"/>
    <n v="45"/>
    <m/>
    <m/>
    <m/>
    <m/>
    <m/>
    <m/>
    <m/>
  </r>
  <r>
    <x v="0"/>
    <x v="0"/>
    <n v="4"/>
    <s v="PID 326140bb - BOSS SW - CPNI-DM Cloud Project Info"/>
    <s v="BOSS-SW"/>
    <s v="Green"/>
    <x v="1"/>
    <s v="Cobol, IMS-DB, IMS-DC"/>
    <s v="BOSS-SW-ABOM"/>
    <s v="James Radtke"/>
    <s v="Christine Moretti"/>
    <s v="Istiyaqahmed Shaikh"/>
    <x v="2"/>
    <x v="19"/>
    <s v="Jun-23"/>
    <x v="0"/>
    <n v="80"/>
    <m/>
    <m/>
    <m/>
    <m/>
    <m/>
    <m/>
    <m/>
    <m/>
    <m/>
    <m/>
    <m/>
    <m/>
    <m/>
    <m/>
    <m/>
    <m/>
    <m/>
    <m/>
    <n v="20"/>
    <n v="20"/>
    <n v="20"/>
    <n v="20"/>
    <m/>
    <m/>
    <m/>
    <m/>
    <m/>
    <m/>
    <m/>
    <m/>
    <m/>
    <m/>
    <m/>
    <m/>
  </r>
  <r>
    <x v="0"/>
    <x v="0"/>
    <n v="4"/>
    <s v="PID KANAS 998 sucide prevention "/>
    <s v="BOSS-SW"/>
    <m/>
    <x v="1"/>
    <s v="Cobol, IMS-DB, IMS-DC"/>
    <s v="BOSS-SW-ABOM"/>
    <s v="James Radtke"/>
    <s v="Christine Moretti"/>
    <s v="Istiyaqahmed Shaikh"/>
    <x v="2"/>
    <x v="3"/>
    <s v="On hold"/>
    <x v="1"/>
    <m/>
    <m/>
    <m/>
    <m/>
    <m/>
    <m/>
    <m/>
    <m/>
    <m/>
    <m/>
    <m/>
    <m/>
    <m/>
    <m/>
    <m/>
    <m/>
    <m/>
    <m/>
    <m/>
    <m/>
    <m/>
    <m/>
    <m/>
    <m/>
    <m/>
    <m/>
    <m/>
    <m/>
    <m/>
    <m/>
    <m/>
    <m/>
    <m/>
    <m/>
    <m/>
  </r>
  <r>
    <x v="0"/>
    <x v="0"/>
    <n v="4"/>
    <s v="PID 41170 Internet On Air"/>
    <s v="BOSS-SW"/>
    <m/>
    <x v="1"/>
    <s v="Cobol, IMS-DB, IMS-DC"/>
    <s v="BOSS-SW-ABOM"/>
    <s v="James Radtke"/>
    <s v="Christine Moretti"/>
    <s v="Istiyaqahmed Shaikh"/>
    <x v="2"/>
    <x v="3"/>
    <s v="On hold"/>
    <x v="1"/>
    <m/>
    <m/>
    <m/>
    <m/>
    <m/>
    <m/>
    <m/>
    <m/>
    <m/>
    <m/>
    <m/>
    <m/>
    <m/>
    <m/>
    <m/>
    <m/>
    <m/>
    <m/>
    <m/>
    <m/>
    <m/>
    <m/>
    <m/>
    <m/>
    <m/>
    <m/>
    <m/>
    <m/>
    <m/>
    <m/>
    <m/>
    <m/>
    <m/>
    <m/>
    <m/>
  </r>
  <r>
    <x v="1"/>
    <x v="4"/>
    <n v="4"/>
    <s v="RD1690, RD542"/>
    <s v="BOSS-SW"/>
    <m/>
    <x v="1"/>
    <s v="Cobol, IMS-DB, IMS-DC"/>
    <s v="BOSS-SW-ABOM"/>
    <s v="James Radtke"/>
    <s v="Christine Moretti"/>
    <s v="Istiyaqahmed Shaikh"/>
    <x v="2"/>
    <x v="0"/>
    <s v="Ongoing"/>
    <x v="0"/>
    <n v="200"/>
    <m/>
    <m/>
    <m/>
    <m/>
    <m/>
    <m/>
    <m/>
    <m/>
    <m/>
    <m/>
    <m/>
    <m/>
    <m/>
    <m/>
    <m/>
    <m/>
    <n v="17"/>
    <n v="17"/>
    <n v="17"/>
    <n v="17"/>
    <n v="17"/>
    <n v="17"/>
    <n v="17"/>
    <n v="17"/>
    <n v="17"/>
    <n v="17"/>
    <n v="17"/>
    <m/>
    <m/>
    <m/>
    <m/>
    <m/>
    <m/>
    <m/>
  </r>
  <r>
    <x v="1"/>
    <x v="3"/>
    <n v="4"/>
    <s v="Dallas and St Louis MIT MF DR Exercise"/>
    <s v="BOSS-SW"/>
    <m/>
    <x v="1"/>
    <s v="Cobol, IMS-DB, IMS-DC"/>
    <s v="BOSS-SW-ABOM"/>
    <s v="James Radtke"/>
    <s v="Christine Moretti"/>
    <s v="Istiyaqahmed Shaikh"/>
    <x v="2"/>
    <x v="2"/>
    <s v="Feb-23"/>
    <x v="0"/>
    <m/>
    <m/>
    <m/>
    <m/>
    <m/>
    <m/>
    <m/>
    <m/>
    <m/>
    <m/>
    <m/>
    <m/>
    <m/>
    <m/>
    <m/>
    <m/>
    <m/>
    <n v="100"/>
    <n v="100"/>
    <m/>
    <m/>
    <m/>
    <m/>
    <m/>
    <m/>
    <m/>
    <m/>
    <m/>
    <m/>
    <m/>
    <m/>
    <m/>
    <m/>
    <m/>
    <m/>
  </r>
  <r>
    <x v="0"/>
    <x v="0"/>
    <n v="6"/>
    <s v="PMT 507236,413009 E911-SW project - CR812062 (Flat) &amp; CR# for % pending"/>
    <s v="CRIS CASH"/>
    <s v="Green - Estimation Done"/>
    <x v="1"/>
    <s v="Assembler"/>
    <s v="SW-CRIS"/>
    <s v="Ruben Rodriguez "/>
    <s v="Muawiah Qaimari"/>
    <s v="Istiyaqahmed Shaikh"/>
    <x v="2"/>
    <x v="22"/>
    <s v="Feb-24"/>
    <x v="0"/>
    <n v="3220"/>
    <m/>
    <m/>
    <m/>
    <m/>
    <m/>
    <m/>
    <m/>
    <m/>
    <m/>
    <m/>
    <m/>
    <m/>
    <m/>
    <m/>
    <m/>
    <m/>
    <m/>
    <m/>
    <m/>
    <m/>
    <m/>
    <m/>
    <m/>
    <m/>
    <n v="400"/>
    <n v="400"/>
    <n v="700"/>
    <n v="700"/>
    <n v="700"/>
    <n v="320"/>
    <m/>
    <m/>
    <m/>
    <m/>
  </r>
  <r>
    <x v="0"/>
    <x v="0"/>
    <n v="6"/>
    <s v="PMT 507236,413009 E911-SW project - CR812062 (Flat) &amp; CR# for % pending"/>
    <s v="CRIS BCAP"/>
    <s v="Green - Estimation Done"/>
    <x v="1"/>
    <s v="PL1, Assembler"/>
    <s v="SW-CRIS"/>
    <s v="Ruben Rodriguez "/>
    <s v="Muawiah Qaimari"/>
    <s v="Istiyaqahmed Shaikh"/>
    <x v="2"/>
    <x v="22"/>
    <s v="Feb-24"/>
    <x v="0"/>
    <n v="1435"/>
    <m/>
    <m/>
    <m/>
    <m/>
    <m/>
    <m/>
    <m/>
    <m/>
    <m/>
    <m/>
    <m/>
    <m/>
    <m/>
    <m/>
    <m/>
    <m/>
    <m/>
    <m/>
    <m/>
    <m/>
    <m/>
    <m/>
    <m/>
    <m/>
    <n v="200"/>
    <n v="200"/>
    <n v="335"/>
    <n v="300"/>
    <n v="200"/>
    <n v="200"/>
    <m/>
    <m/>
    <m/>
    <m/>
  </r>
  <r>
    <x v="1"/>
    <x v="1"/>
    <n v="6"/>
    <s v="SMB PBCF COBOL v6 Upgrade"/>
    <s v="ADR"/>
    <s v="Green - YTS"/>
    <x v="1"/>
    <s v="Cobol, DB2"/>
    <s v="SW-CRIS"/>
    <s v="Ruben Rodriguez "/>
    <s v="Muawiah Qaimari"/>
    <s v="Istiyaqahmed Shaikh"/>
    <x v="2"/>
    <x v="8"/>
    <s v="TBD"/>
    <x v="1"/>
    <m/>
    <m/>
    <m/>
    <m/>
    <m/>
    <m/>
    <m/>
    <m/>
    <m/>
    <m/>
    <m/>
    <m/>
    <m/>
    <m/>
    <m/>
    <m/>
    <m/>
    <m/>
    <m/>
    <m/>
    <m/>
    <m/>
    <m/>
    <m/>
    <m/>
    <m/>
    <m/>
    <m/>
    <m/>
    <m/>
    <m/>
    <m/>
    <m/>
    <m/>
    <m/>
  </r>
  <r>
    <x v="0"/>
    <x v="0"/>
    <n v="6"/>
    <s v="PMT Removal of Tech Support 360 service"/>
    <s v="ADR"/>
    <s v="Green - YTS"/>
    <x v="1"/>
    <s v="Cobol, DB2"/>
    <s v="SW-CRIS"/>
    <s v="Ruben Rodriguez "/>
    <s v="Muawiah Qaimari"/>
    <s v="Istiyaqahmed Shaikh"/>
    <x v="2"/>
    <x v="8"/>
    <s v="TBD"/>
    <x v="1"/>
    <n v="680"/>
    <m/>
    <m/>
    <m/>
    <m/>
    <m/>
    <m/>
    <m/>
    <m/>
    <m/>
    <m/>
    <m/>
    <m/>
    <m/>
    <m/>
    <m/>
    <m/>
    <m/>
    <n v="400"/>
    <n v="280"/>
    <m/>
    <m/>
    <m/>
    <m/>
    <m/>
    <m/>
    <m/>
    <m/>
    <m/>
    <m/>
    <m/>
    <m/>
    <m/>
    <m/>
    <m/>
  </r>
  <r>
    <x v="0"/>
    <x v="0"/>
    <n v="1"/>
    <s v="PMT-493440, PID-324811, CR814993 updates to Mobility TLG servers ILL Market"/>
    <s v="CAMPS"/>
    <s v="Deployed Successfully"/>
    <x v="1"/>
    <s v="Cobol, IMS-DB"/>
    <s v="MW Usage"/>
    <s v="Ruben Rodriguez "/>
    <s v="Muawiah Qaimari"/>
    <s v="Sanjay Lokhande"/>
    <x v="2"/>
    <x v="15"/>
    <s v="May-23"/>
    <x v="0"/>
    <n v="150"/>
    <m/>
    <m/>
    <m/>
    <m/>
    <m/>
    <m/>
    <m/>
    <m/>
    <m/>
    <m/>
    <m/>
    <m/>
    <m/>
    <m/>
    <m/>
    <m/>
    <n v="10"/>
    <n v="20"/>
    <n v="10"/>
    <n v="50"/>
    <n v="60"/>
    <m/>
    <m/>
    <m/>
    <m/>
    <m/>
    <m/>
    <m/>
    <m/>
    <m/>
    <m/>
    <m/>
    <m/>
    <m/>
  </r>
  <r>
    <x v="0"/>
    <x v="0"/>
    <n v="1"/>
    <s v="PMT 508589, PID 414915 Phase6 - Calnet 4 Migration Execution"/>
    <s v="Data Services"/>
    <s v="Migration Completed"/>
    <x v="1"/>
    <s v="Cobol, DB2"/>
    <s v="West Usage"/>
    <s v="Ruben Rodriguez "/>
    <s v="Muawiah Qaimari"/>
    <s v="Sanjay Lokhande"/>
    <x v="2"/>
    <x v="19"/>
    <s v="Jun-23"/>
    <x v="0"/>
    <n v="560"/>
    <m/>
    <m/>
    <m/>
    <m/>
    <m/>
    <m/>
    <m/>
    <m/>
    <m/>
    <m/>
    <m/>
    <m/>
    <m/>
    <m/>
    <m/>
    <m/>
    <m/>
    <n v="50"/>
    <n v="150"/>
    <n v="90"/>
    <n v="50"/>
    <n v="50"/>
    <m/>
    <m/>
    <m/>
    <m/>
    <m/>
    <m/>
    <m/>
    <m/>
    <m/>
    <m/>
    <m/>
    <m/>
  </r>
  <r>
    <x v="0"/>
    <x v="0"/>
    <n v="1"/>
    <s v="PMT 508589, PID 414915 Phase6 - Calnet 4 Migration Execution"/>
    <s v="US"/>
    <s v="Migration Completed"/>
    <x v="1"/>
    <s v="Cobol, IMS-DB, Assembler"/>
    <s v="West Usage"/>
    <s v="Ruben Rodriguez "/>
    <s v="Muawiah Qaimari"/>
    <s v="Sanjay Lokhande"/>
    <x v="2"/>
    <x v="19"/>
    <s v="Jun-23"/>
    <x v="0"/>
    <n v="200"/>
    <m/>
    <m/>
    <m/>
    <m/>
    <m/>
    <m/>
    <m/>
    <m/>
    <m/>
    <m/>
    <m/>
    <m/>
    <m/>
    <m/>
    <m/>
    <m/>
    <m/>
    <n v="10"/>
    <n v="50"/>
    <n v="50"/>
    <n v="50"/>
    <n v="40"/>
    <m/>
    <m/>
    <m/>
    <m/>
    <m/>
    <m/>
    <m/>
    <m/>
    <m/>
    <m/>
    <m/>
    <m/>
  </r>
  <r>
    <x v="0"/>
    <x v="0"/>
    <n v="1"/>
    <s v="PMT 508589, PID 414915 Phase6 - Calnet 4 Migration Execution"/>
    <s v="MP"/>
    <s v="Migration Completed"/>
    <x v="1"/>
    <s v="Cobol, DB2"/>
    <s v="West Usage"/>
    <s v="Ruben Rodriguez "/>
    <s v="Muawiah Qaimari"/>
    <s v="Sanjay Lokhande"/>
    <x v="2"/>
    <x v="19"/>
    <s v="Jun-23"/>
    <x v="0"/>
    <n v="265"/>
    <m/>
    <m/>
    <m/>
    <m/>
    <m/>
    <m/>
    <m/>
    <m/>
    <m/>
    <m/>
    <m/>
    <m/>
    <m/>
    <m/>
    <m/>
    <m/>
    <m/>
    <n v="15"/>
    <n v="55"/>
    <n v="55"/>
    <n v="70"/>
    <n v="70"/>
    <m/>
    <m/>
    <m/>
    <m/>
    <m/>
    <m/>
    <m/>
    <m/>
    <m/>
    <m/>
    <m/>
    <m/>
  </r>
  <r>
    <x v="0"/>
    <x v="0"/>
    <n v="1"/>
    <s v="PMT508202 PID414937 WI NPA 608 NPA Overlay with new NPA 353"/>
    <s v="CAMPS"/>
    <s v="Impl in prod successfully"/>
    <x v="1"/>
    <s v="Cobol, IMS-DB"/>
    <s v="MW Usage"/>
    <s v="Ruben Rodriguez "/>
    <s v="Muawiah Qaimari"/>
    <s v="Sanjay Lokhande"/>
    <x v="2"/>
    <x v="19"/>
    <s v="Jun-23"/>
    <x v="0"/>
    <n v="530"/>
    <m/>
    <m/>
    <m/>
    <m/>
    <m/>
    <m/>
    <m/>
    <m/>
    <m/>
    <m/>
    <m/>
    <m/>
    <m/>
    <m/>
    <m/>
    <m/>
    <m/>
    <n v="90"/>
    <n v="100"/>
    <n v="100"/>
    <n v="120"/>
    <n v="100"/>
    <m/>
    <m/>
    <m/>
    <m/>
    <m/>
    <m/>
    <m/>
    <m/>
    <m/>
    <m/>
    <m/>
    <m/>
  </r>
  <r>
    <x v="0"/>
    <x v="0"/>
    <n v="1"/>
    <s v="PMT508202 PID414937 WI NPA 608 NPA Overlay with new NPA 353"/>
    <s v="CLYDE"/>
    <s v="Impl in prod successfully"/>
    <x v="1"/>
    <s v="Cobol, IMS-DB"/>
    <s v="MW Usage"/>
    <s v="Ruben Rodriguez "/>
    <s v="Muawiah Qaimari"/>
    <s v="Sanjay Lokhande"/>
    <x v="2"/>
    <x v="19"/>
    <s v="Jun-23"/>
    <x v="0"/>
    <n v="205"/>
    <m/>
    <m/>
    <m/>
    <m/>
    <m/>
    <m/>
    <m/>
    <m/>
    <m/>
    <m/>
    <m/>
    <m/>
    <m/>
    <m/>
    <m/>
    <m/>
    <m/>
    <m/>
    <n v="40"/>
    <n v="50"/>
    <n v="70"/>
    <n v="45"/>
    <m/>
    <m/>
    <m/>
    <m/>
    <m/>
    <m/>
    <m/>
    <m/>
    <m/>
    <m/>
    <m/>
    <m/>
  </r>
  <r>
    <x v="0"/>
    <x v="0"/>
    <n v="1"/>
    <s v="PMT508202 PID414937 WI NPA 608 NPA Overlay with new NPA 353"/>
    <s v="LOCAL FICHE"/>
    <s v="Impl in prod successfully"/>
    <x v="1"/>
    <s v="Cobol, DB2"/>
    <s v="MW Usage"/>
    <s v="Ruben Rodriguez "/>
    <s v="Muawiah Qaimari"/>
    <s v="Sanjay Lokhande"/>
    <x v="2"/>
    <x v="19"/>
    <s v="Jun-23"/>
    <x v="0"/>
    <n v="120"/>
    <m/>
    <m/>
    <m/>
    <m/>
    <m/>
    <m/>
    <m/>
    <m/>
    <m/>
    <m/>
    <m/>
    <m/>
    <m/>
    <m/>
    <m/>
    <m/>
    <m/>
    <m/>
    <m/>
    <n v="50"/>
    <n v="50"/>
    <n v="20"/>
    <m/>
    <m/>
    <m/>
    <m/>
    <m/>
    <m/>
    <m/>
    <m/>
    <m/>
    <m/>
    <m/>
    <m/>
  </r>
  <r>
    <x v="1"/>
    <x v="3"/>
    <m/>
    <s v="MWR - Connect Direct Upgrade "/>
    <s v="UPSE-SWBT/PB"/>
    <s v="Completed "/>
    <x v="0"/>
    <s v="Proc C"/>
    <s v="JW"/>
    <s v="Ruben Rodriguez "/>
    <s v="Muawiah Qaimari"/>
    <s v="Rajan Patil"/>
    <x v="1"/>
    <x v="18"/>
    <s v="Mar-23"/>
    <x v="0"/>
    <n v="310"/>
    <m/>
    <m/>
    <m/>
    <m/>
    <m/>
    <m/>
    <m/>
    <m/>
    <m/>
    <m/>
    <m/>
    <m/>
    <m/>
    <m/>
    <m/>
    <m/>
    <n v="150"/>
    <n v="100"/>
    <n v="60"/>
    <m/>
    <m/>
    <m/>
    <m/>
    <m/>
    <m/>
    <m/>
    <m/>
    <m/>
    <m/>
    <m/>
    <m/>
    <m/>
    <m/>
    <m/>
  </r>
  <r>
    <x v="1"/>
    <x v="3"/>
    <m/>
    <s v="CFAS upgrading Connect: Direct to 6.1"/>
    <s v="RAP"/>
    <s v="Completed "/>
    <x v="1"/>
    <s v="Cobol, DB2"/>
    <s v="JW"/>
    <s v="Ruben Rodriguez "/>
    <s v="Muawiah Qaimari"/>
    <s v="Rajan Patil"/>
    <x v="1"/>
    <x v="18"/>
    <s v="Mar-23"/>
    <x v="0"/>
    <n v="30"/>
    <m/>
    <m/>
    <m/>
    <m/>
    <m/>
    <m/>
    <m/>
    <m/>
    <m/>
    <m/>
    <m/>
    <m/>
    <m/>
    <m/>
    <m/>
    <m/>
    <m/>
    <n v="20"/>
    <n v="10"/>
    <m/>
    <m/>
    <m/>
    <m/>
    <m/>
    <m/>
    <m/>
    <m/>
    <m/>
    <m/>
    <m/>
    <m/>
    <m/>
    <m/>
    <m/>
  </r>
  <r>
    <x v="0"/>
    <x v="0"/>
    <n v="6"/>
    <s v="PMT 500753/401127 SecMod EOSL 7337 Finish U2L Migration CAPM"/>
    <s v="CRIS RC-RECON"/>
    <s v="Green - On Hold"/>
    <x v="1"/>
    <s v="Assembler"/>
    <s v="SW-CRIS"/>
    <s v="Ruben Rodriguez "/>
    <s v="Muawiah Qaimari"/>
    <s v="Istiyaqahmed Shaikh"/>
    <x v="2"/>
    <x v="16"/>
    <s v="Nov-23"/>
    <x v="0"/>
    <n v="90"/>
    <m/>
    <m/>
    <m/>
    <m/>
    <m/>
    <m/>
    <m/>
    <m/>
    <m/>
    <m/>
    <m/>
    <m/>
    <m/>
    <m/>
    <m/>
    <m/>
    <m/>
    <m/>
    <m/>
    <m/>
    <m/>
    <n v="15"/>
    <n v="15"/>
    <n v="15"/>
    <n v="15"/>
    <n v="15"/>
    <n v="15"/>
    <m/>
    <m/>
    <m/>
    <m/>
    <m/>
    <m/>
    <m/>
  </r>
  <r>
    <x v="0"/>
    <x v="0"/>
    <m/>
    <s v="409642- SecMod SDP SPI Scan database encryption BOSS West"/>
    <s v="Dashboard"/>
    <m/>
    <x v="0"/>
    <s v="Java"/>
    <s v="MDRG-RR"/>
    <s v="James Radtke"/>
    <s v="Christine Moretti"/>
    <s v="Narmada Nelluri"/>
    <x v="4"/>
    <x v="3"/>
    <s v="On hold"/>
    <x v="1"/>
    <n v="50"/>
    <n v="600"/>
    <n v="600"/>
    <n v="600"/>
    <n v="600"/>
    <n v="600"/>
    <m/>
    <m/>
    <m/>
    <m/>
    <m/>
    <m/>
    <m/>
    <n v="600"/>
    <n v="600"/>
    <n v="100"/>
    <n v="300"/>
    <m/>
    <m/>
    <m/>
    <m/>
    <m/>
    <m/>
    <m/>
    <m/>
    <m/>
    <m/>
    <m/>
    <m/>
    <m/>
    <m/>
    <m/>
    <m/>
    <m/>
    <m/>
  </r>
  <r>
    <x v="1"/>
    <x v="1"/>
    <m/>
    <s v="CSI Schema Validation"/>
    <s v="Dashboard"/>
    <s v="Completed"/>
    <x v="0"/>
    <s v="Java"/>
    <s v="MDRG-RR"/>
    <s v="James Radtke"/>
    <s v="Christine Moretti"/>
    <s v="Narmada Nelluri"/>
    <x v="4"/>
    <x v="14"/>
    <s v="Jan-23"/>
    <x v="0"/>
    <n v="80"/>
    <m/>
    <m/>
    <m/>
    <m/>
    <m/>
    <m/>
    <m/>
    <m/>
    <m/>
    <m/>
    <m/>
    <n v="70"/>
    <m/>
    <m/>
    <m/>
    <m/>
    <m/>
    <m/>
    <n v="80"/>
    <m/>
    <m/>
    <m/>
    <m/>
    <m/>
    <m/>
    <m/>
    <m/>
    <m/>
    <m/>
    <m/>
    <m/>
    <m/>
    <m/>
    <m/>
  </r>
  <r>
    <x v="1"/>
    <x v="1"/>
    <m/>
    <s v="EDW &amp; ECDW Snowflake testing"/>
    <s v="Dashboard"/>
    <m/>
    <x v="0"/>
    <s v="Java"/>
    <s v="MDRG-RR"/>
    <s v="James Radtke"/>
    <s v="Christine Moretti"/>
    <s v="Narmada Nelluri"/>
    <x v="4"/>
    <x v="8"/>
    <s v="TBD"/>
    <x v="0"/>
    <n v="80"/>
    <m/>
    <m/>
    <m/>
    <m/>
    <m/>
    <m/>
    <m/>
    <m/>
    <m/>
    <m/>
    <m/>
    <m/>
    <m/>
    <m/>
    <m/>
    <n v="100"/>
    <m/>
    <m/>
    <m/>
    <m/>
    <m/>
    <m/>
    <m/>
    <m/>
    <m/>
    <m/>
    <m/>
    <m/>
    <m/>
    <m/>
    <m/>
    <m/>
    <m/>
    <m/>
  </r>
  <r>
    <x v="0"/>
    <x v="0"/>
    <m/>
    <s v="Replace Datagate with Webservices (EASE efforts of 2000, ATTEASELauncher efforts of 800 added to Dashbaord)"/>
    <s v="Dashboard"/>
    <m/>
    <x v="0"/>
    <s v="Java"/>
    <s v="MDRG-RR"/>
    <s v="James Radtke"/>
    <s v="Christine Moretti"/>
    <s v="Narmada Nelluri"/>
    <x v="4"/>
    <x v="8"/>
    <s v="TBD"/>
    <x v="1"/>
    <n v="3825"/>
    <n v="600"/>
    <n v="600"/>
    <n v="600"/>
    <n v="600"/>
    <n v="600"/>
    <m/>
    <m/>
    <m/>
    <m/>
    <m/>
    <m/>
    <m/>
    <n v="600"/>
    <n v="600"/>
    <n v="100"/>
    <n v="300"/>
    <m/>
    <m/>
    <m/>
    <m/>
    <m/>
    <m/>
    <m/>
    <m/>
    <m/>
    <m/>
    <m/>
    <m/>
    <m/>
    <m/>
    <m/>
    <m/>
    <m/>
    <m/>
  </r>
  <r>
    <x v="0"/>
    <x v="0"/>
    <n v="6"/>
    <s v="PMT 503220/PID 401659b Late Impact OOM, Billing SaaS Globys - Phase 2_x000a_Note: Not Committing this project as it cannot be worked upon due to capacity crunch"/>
    <s v="CRIS CASH"/>
    <s v="Yellow - Scope/Requirements not clear. 23.05 doesn't have ST. Code changes in Assembler modules."/>
    <x v="1"/>
    <s v="Assembler"/>
    <s v="SW-CRIS"/>
    <s v="Ruben Rodriguez "/>
    <s v="Muawiah Qaimari"/>
    <s v="Istiyaqahmed Shaikh"/>
    <x v="2"/>
    <x v="16"/>
    <s v="Nov-23"/>
    <x v="0"/>
    <n v="650"/>
    <m/>
    <m/>
    <m/>
    <m/>
    <m/>
    <m/>
    <m/>
    <m/>
    <m/>
    <m/>
    <m/>
    <m/>
    <m/>
    <m/>
    <m/>
    <m/>
    <m/>
    <m/>
    <m/>
    <m/>
    <m/>
    <n v="75"/>
    <n v="125"/>
    <n v="125"/>
    <n v="125"/>
    <n v="125"/>
    <n v="75"/>
    <m/>
    <m/>
    <m/>
    <m/>
    <m/>
    <m/>
    <m/>
  </r>
  <r>
    <x v="0"/>
    <x v="0"/>
    <m/>
    <s v="503220 - Billing SaaS Globys - Phase 2"/>
    <s v="C/CA"/>
    <m/>
    <x v="1"/>
    <s v="Cobol, DB2"/>
    <s v="JW"/>
    <s v="Ruben Rodriguez "/>
    <s v="Muawiah Qaimari"/>
    <s v="Rajan Patil"/>
    <x v="1"/>
    <x v="16"/>
    <s v="Nov-23"/>
    <x v="0"/>
    <n v="520"/>
    <m/>
    <m/>
    <m/>
    <m/>
    <m/>
    <m/>
    <m/>
    <m/>
    <m/>
    <m/>
    <m/>
    <m/>
    <m/>
    <m/>
    <m/>
    <m/>
    <m/>
    <m/>
    <m/>
    <m/>
    <n v="50"/>
    <n v="100"/>
    <n v="100"/>
    <n v="100"/>
    <n v="100"/>
    <n v="50"/>
    <n v="20"/>
    <m/>
    <m/>
    <m/>
    <m/>
    <m/>
    <m/>
    <m/>
  </r>
  <r>
    <x v="1"/>
    <x v="3"/>
    <m/>
    <s v="2023218 - UPS-EMS AMA Cycle Date Update "/>
    <s v="UPS-EMS"/>
    <m/>
    <x v="0"/>
    <s v="Java"/>
    <s v="Usage-UPS"/>
    <s v="Greg Painter"/>
    <s v="Muawiah Qaimari"/>
    <s v="Kushagra Mathur"/>
    <x v="0"/>
    <x v="2"/>
    <s v="Feb-23"/>
    <x v="0"/>
    <n v="80"/>
    <m/>
    <m/>
    <m/>
    <m/>
    <m/>
    <m/>
    <m/>
    <m/>
    <m/>
    <m/>
    <m/>
    <m/>
    <m/>
    <m/>
    <m/>
    <m/>
    <n v="40"/>
    <n v="40"/>
    <m/>
    <m/>
    <m/>
    <m/>
    <m/>
    <m/>
    <m/>
    <m/>
    <m/>
    <m/>
    <m/>
    <m/>
    <m/>
    <m/>
    <m/>
    <m/>
  </r>
  <r>
    <x v="0"/>
    <x v="0"/>
    <m/>
    <s v="ESON - Cloud migration"/>
    <s v="ESON"/>
    <s v="On Track"/>
    <x v="0"/>
    <s v="C++, Tuxedo"/>
    <s v="MR-APPS-PT"/>
    <s v="James Koernig"/>
    <s v="Christine Moretti"/>
    <s v="Poonam Trimukhe"/>
    <x v="2"/>
    <x v="13"/>
    <s v="Aug-23"/>
    <x v="0"/>
    <n v="1806"/>
    <m/>
    <m/>
    <m/>
    <m/>
    <m/>
    <m/>
    <m/>
    <m/>
    <m/>
    <m/>
    <m/>
    <m/>
    <m/>
    <m/>
    <m/>
    <m/>
    <n v="100"/>
    <n v="200"/>
    <n v="240"/>
    <n v="200"/>
    <n v="350"/>
    <n v="160"/>
    <n v="250"/>
    <n v="250"/>
    <n v="56"/>
    <m/>
    <m/>
    <m/>
    <m/>
    <m/>
    <m/>
    <m/>
    <m/>
    <m/>
  </r>
  <r>
    <x v="0"/>
    <x v="0"/>
    <m/>
    <s v="PMT 504814 - Credit Card Processing for Bus Accounts using FiS"/>
    <s v="RRS"/>
    <s v="On Track"/>
    <x v="1"/>
    <s v="Cobol, DB2"/>
    <s v="CARE-MF"/>
    <s v="James Koernig"/>
    <s v="Christine Moretti"/>
    <s v="Kushagra Mathur"/>
    <x v="0"/>
    <x v="17"/>
    <s v="Jul-23"/>
    <x v="0"/>
    <n v="65"/>
    <m/>
    <m/>
    <m/>
    <m/>
    <m/>
    <m/>
    <m/>
    <m/>
    <m/>
    <m/>
    <m/>
    <m/>
    <m/>
    <m/>
    <m/>
    <m/>
    <m/>
    <m/>
    <m/>
    <n v="20"/>
    <n v="30"/>
    <n v="15"/>
    <m/>
    <m/>
    <m/>
    <m/>
    <m/>
    <m/>
    <m/>
    <m/>
    <m/>
    <m/>
    <m/>
    <m/>
  </r>
  <r>
    <x v="1"/>
    <x v="1"/>
    <m/>
    <s v="CCF-MAX SVN to Code Cloud migration"/>
    <s v="CCF-MAX"/>
    <s v="On Track"/>
    <x v="0"/>
    <s v=".NET"/>
    <s v="MR-APPS-PT"/>
    <s v="James Radtke"/>
    <s v="Christine Moretti"/>
    <s v="Poonam Trimukhe"/>
    <x v="2"/>
    <x v="11"/>
    <m/>
    <x v="0"/>
    <n v="50"/>
    <m/>
    <m/>
    <m/>
    <m/>
    <m/>
    <m/>
    <m/>
    <m/>
    <m/>
    <m/>
    <m/>
    <m/>
    <m/>
    <m/>
    <m/>
    <m/>
    <m/>
    <m/>
    <m/>
    <m/>
    <m/>
    <m/>
    <n v="25"/>
    <n v="25"/>
    <m/>
    <m/>
    <m/>
    <m/>
    <m/>
    <m/>
    <m/>
    <m/>
    <m/>
    <m/>
  </r>
  <r>
    <x v="1"/>
    <x v="3"/>
    <n v="1"/>
    <s v="MWR 2023814 : Description - Fix the missing emails for the CMRS contract uploader files"/>
    <s v="CMRS"/>
    <m/>
    <x v="0"/>
    <s v="Java"/>
    <s v="Freedom Java Apps"/>
    <s v="Greg Painter"/>
    <s v="Muawiah Qaimari"/>
    <s v="Ashish Bartwal"/>
    <x v="3"/>
    <x v="2"/>
    <s v="Feb-23"/>
    <x v="0"/>
    <n v="25"/>
    <m/>
    <m/>
    <m/>
    <m/>
    <m/>
    <m/>
    <m/>
    <m/>
    <m/>
    <m/>
    <m/>
    <m/>
    <m/>
    <m/>
    <m/>
    <m/>
    <m/>
    <n v="25"/>
    <m/>
    <m/>
    <m/>
    <m/>
    <m/>
    <m/>
    <m/>
    <m/>
    <m/>
    <m/>
    <m/>
    <m/>
    <m/>
    <m/>
    <m/>
    <m/>
  </r>
  <r>
    <x v="1"/>
    <x v="1"/>
    <m/>
    <s v="CCF-SBS SVN to Code Cloud migration"/>
    <s v="CCF-SBS"/>
    <s v="On Track"/>
    <x v="0"/>
    <s v=".NET"/>
    <s v="MR-APPS-PT"/>
    <s v="James Radtke"/>
    <s v="Christine Moretti"/>
    <s v="Poonam Trimukhe"/>
    <x v="2"/>
    <x v="11"/>
    <m/>
    <x v="0"/>
    <n v="50"/>
    <m/>
    <m/>
    <m/>
    <m/>
    <m/>
    <m/>
    <m/>
    <m/>
    <m/>
    <m/>
    <m/>
    <m/>
    <m/>
    <m/>
    <m/>
    <m/>
    <m/>
    <m/>
    <m/>
    <m/>
    <m/>
    <m/>
    <n v="20"/>
    <n v="20"/>
    <n v="10"/>
    <m/>
    <m/>
    <m/>
    <m/>
    <m/>
    <m/>
    <m/>
    <m/>
    <m/>
  </r>
  <r>
    <x v="1"/>
    <x v="3"/>
    <n v="1"/>
    <s v="2021699  - CARAT - SMB fix for moving to local from share disk"/>
    <s v="CARAT"/>
    <m/>
    <x v="0"/>
    <s v="Hadoop, Java"/>
    <s v="CARAT"/>
    <s v="Greg Painter"/>
    <s v="Muawiah Qaimari"/>
    <s v="Ashish Bartwal"/>
    <x v="3"/>
    <x v="14"/>
    <s v="Jan-23"/>
    <x v="0"/>
    <n v="40"/>
    <m/>
    <m/>
    <m/>
    <m/>
    <m/>
    <m/>
    <m/>
    <m/>
    <m/>
    <m/>
    <m/>
    <m/>
    <m/>
    <m/>
    <m/>
    <m/>
    <n v="40"/>
    <m/>
    <m/>
    <m/>
    <m/>
    <m/>
    <m/>
    <m/>
    <m/>
    <m/>
    <m/>
    <m/>
    <m/>
    <m/>
    <m/>
    <m/>
    <m/>
    <m/>
  </r>
  <r>
    <x v="1"/>
    <x v="3"/>
    <n v="1"/>
    <s v="2016853 - CARAT-5617- CARAT DR automation"/>
    <s v="CARAT"/>
    <m/>
    <x v="0"/>
    <s v="Hadoop, Java"/>
    <s v="CARAT"/>
    <s v="Greg Painter"/>
    <s v="Muawiah Qaimari"/>
    <s v="Ashish Bartwal"/>
    <x v="3"/>
    <x v="14"/>
    <s v="Jan-23"/>
    <x v="0"/>
    <n v="15"/>
    <m/>
    <m/>
    <m/>
    <m/>
    <m/>
    <m/>
    <m/>
    <m/>
    <m/>
    <m/>
    <m/>
    <m/>
    <m/>
    <m/>
    <m/>
    <m/>
    <n v="15"/>
    <m/>
    <m/>
    <m/>
    <m/>
    <m/>
    <m/>
    <m/>
    <m/>
    <m/>
    <m/>
    <m/>
    <m/>
    <m/>
    <m/>
    <m/>
    <m/>
    <m/>
  </r>
  <r>
    <x v="1"/>
    <x v="9"/>
    <n v="1"/>
    <s v="MWR 2021698 - RequestCARAT - Certificate renewal 2023"/>
    <s v="CARAT"/>
    <m/>
    <x v="0"/>
    <s v="Hadoop, Java"/>
    <s v="CARAT"/>
    <s v="Greg Painter"/>
    <s v="Muawiah Qaimari"/>
    <s v="Ashish Bartwal"/>
    <x v="3"/>
    <x v="0"/>
    <s v="Ongoing"/>
    <x v="0"/>
    <n v="275"/>
    <m/>
    <m/>
    <m/>
    <m/>
    <m/>
    <m/>
    <m/>
    <m/>
    <m/>
    <m/>
    <m/>
    <m/>
    <m/>
    <m/>
    <m/>
    <m/>
    <n v="30"/>
    <n v="25"/>
    <n v="30"/>
    <n v="35"/>
    <n v="25"/>
    <n v="20"/>
    <n v="35"/>
    <n v="35"/>
    <n v="30"/>
    <n v="30"/>
    <n v="35"/>
    <n v="25"/>
    <m/>
    <m/>
    <m/>
    <m/>
    <m/>
    <m/>
  </r>
  <r>
    <x v="1"/>
    <x v="1"/>
    <m/>
    <s v="ASCOT - SVN to Code Cloud migration"/>
    <s v="ASCOT"/>
    <s v="On Track"/>
    <x v="0"/>
    <s v="C++/VC++"/>
    <s v="MR-APPS-PT"/>
    <s v="James Radtke"/>
    <s v="Christine Moretti"/>
    <s v="Poonam Trimukhe"/>
    <x v="2"/>
    <x v="11"/>
    <m/>
    <x v="0"/>
    <n v="90"/>
    <m/>
    <m/>
    <m/>
    <m/>
    <m/>
    <m/>
    <m/>
    <m/>
    <m/>
    <m/>
    <m/>
    <m/>
    <m/>
    <m/>
    <m/>
    <m/>
    <m/>
    <m/>
    <m/>
    <m/>
    <m/>
    <m/>
    <n v="20"/>
    <n v="30"/>
    <n v="40"/>
    <m/>
    <m/>
    <m/>
    <m/>
    <m/>
    <m/>
    <m/>
    <m/>
    <m/>
  </r>
  <r>
    <x v="1"/>
    <x v="3"/>
    <n v="1"/>
    <s v="Tomcat Upgrade"/>
    <s v="CARAT"/>
    <m/>
    <x v="0"/>
    <s v="Hadoop, Java"/>
    <s v="CARAT"/>
    <s v="Greg Painter"/>
    <s v="Muawiah Qaimari"/>
    <s v="Ashish Bartwal"/>
    <x v="3"/>
    <x v="18"/>
    <s v="Mar-23"/>
    <x v="0"/>
    <n v="60"/>
    <m/>
    <m/>
    <m/>
    <m/>
    <m/>
    <m/>
    <m/>
    <m/>
    <m/>
    <m/>
    <m/>
    <m/>
    <m/>
    <m/>
    <m/>
    <m/>
    <n v="20"/>
    <n v="20"/>
    <n v="20"/>
    <m/>
    <m/>
    <m/>
    <m/>
    <m/>
    <m/>
    <m/>
    <m/>
    <m/>
    <m/>
    <m/>
    <m/>
    <m/>
    <m/>
    <m/>
  </r>
  <r>
    <x v="1"/>
    <x v="5"/>
    <n v="1"/>
    <s v="CARAT Server Issues - Failover did not happen - failover services wnet down."/>
    <s v="CARAT"/>
    <m/>
    <x v="0"/>
    <s v="Hadoop, Java"/>
    <s v="CARAT"/>
    <s v="Greg Painter"/>
    <s v="Muawiah Qaimari"/>
    <s v="Ashish Bartwal"/>
    <x v="3"/>
    <x v="2"/>
    <s v="Feb-23"/>
    <x v="0"/>
    <n v="45"/>
    <m/>
    <m/>
    <m/>
    <m/>
    <m/>
    <m/>
    <m/>
    <m/>
    <m/>
    <m/>
    <m/>
    <m/>
    <m/>
    <m/>
    <m/>
    <m/>
    <n v="30"/>
    <n v="15"/>
    <m/>
    <m/>
    <m/>
    <m/>
    <m/>
    <m/>
    <m/>
    <m/>
    <m/>
    <m/>
    <m/>
    <m/>
    <m/>
    <m/>
    <m/>
    <m/>
  </r>
  <r>
    <x v="1"/>
    <x v="5"/>
    <n v="1"/>
    <s v="Interface Issues - Multiple file failures occur frequently (Daily/Weekly/Monthly)."/>
    <s v="CARAT"/>
    <m/>
    <x v="0"/>
    <s v="Hadoop, Java"/>
    <s v="CARAT"/>
    <s v="Greg Painter"/>
    <s v="Muawiah Qaimari"/>
    <s v="Ashish Bartwal"/>
    <x v="3"/>
    <x v="0"/>
    <s v="Ongoing"/>
    <x v="0"/>
    <n v="580"/>
    <m/>
    <m/>
    <m/>
    <m/>
    <m/>
    <m/>
    <m/>
    <m/>
    <m/>
    <m/>
    <m/>
    <m/>
    <m/>
    <m/>
    <m/>
    <m/>
    <n v="40"/>
    <n v="50"/>
    <n v="35"/>
    <n v="35"/>
    <n v="30"/>
    <n v="25"/>
    <n v="35"/>
    <n v="30"/>
    <n v="30"/>
    <n v="40"/>
    <n v="50"/>
    <n v="40"/>
    <m/>
    <m/>
    <m/>
    <m/>
    <m/>
    <m/>
  </r>
  <r>
    <x v="1"/>
    <x v="1"/>
    <n v="1"/>
    <s v="SMB - 2022282 CLUE Coolgen analysis only"/>
    <s v="CLUE"/>
    <s v="Currently onshore assiting with the analysis, offshore will be enagged activtly after 23.06 ST delivery of other projects."/>
    <x v="1"/>
    <s v="COBOL,DB2,IMS DB"/>
    <s v="SE-BILLING-USAGE"/>
    <s v="Greg Painter"/>
    <s v="Muawiah Qaimari"/>
    <s v="Rudradeep Mandal"/>
    <x v="1"/>
    <x v="15"/>
    <m/>
    <x v="0"/>
    <n v="500"/>
    <m/>
    <m/>
    <m/>
    <m/>
    <m/>
    <m/>
    <m/>
    <m/>
    <m/>
    <m/>
    <m/>
    <m/>
    <m/>
    <m/>
    <m/>
    <m/>
    <m/>
    <m/>
    <n v="200"/>
    <n v="200"/>
    <n v="100"/>
    <m/>
    <m/>
    <m/>
    <m/>
    <m/>
    <m/>
    <m/>
    <m/>
    <m/>
    <m/>
    <m/>
    <m/>
    <m/>
  </r>
  <r>
    <x v="1"/>
    <x v="1"/>
    <m/>
    <s v="SMB 2017969  AMT/QTY ABMS DEvelopment_x000a_"/>
    <s v="ABMS"/>
    <s v="Completed"/>
    <x v="1"/>
    <s v="Cobol, Focus DB"/>
    <s v="MW-Billing"/>
    <s v="Ruben Rodriguez "/>
    <s v="Muawiah Qaimari"/>
    <s v="Hrishikesh Kamathe "/>
    <x v="1"/>
    <x v="19"/>
    <s v="Jun-23"/>
    <x v="0"/>
    <n v="206"/>
    <m/>
    <m/>
    <m/>
    <m/>
    <m/>
    <m/>
    <m/>
    <m/>
    <m/>
    <n v="45"/>
    <n v="45"/>
    <n v="45"/>
    <n v="45"/>
    <m/>
    <m/>
    <m/>
    <m/>
    <n v="60"/>
    <n v="66"/>
    <n v="60"/>
    <n v="20"/>
    <m/>
    <m/>
    <m/>
    <m/>
    <m/>
    <m/>
    <m/>
    <m/>
    <m/>
    <m/>
    <m/>
    <m/>
    <m/>
  </r>
  <r>
    <x v="1"/>
    <x v="1"/>
    <n v="12"/>
    <s v="SMB_2021637_ICBS Verizon Gateway to SFG Upgrade"/>
    <s v="Collects - SWBT"/>
    <s v="Completed"/>
    <x v="1"/>
    <s v="Cobol, IMS-DB"/>
    <s v="SW-USAGE"/>
    <s v="Greg Painter"/>
    <s v="Muawiah Qaimari"/>
    <s v="Istiyaqahmed Shaikh"/>
    <x v="2"/>
    <x v="20"/>
    <s v="Apr-23"/>
    <x v="0"/>
    <n v="180"/>
    <m/>
    <m/>
    <m/>
    <m/>
    <m/>
    <m/>
    <m/>
    <m/>
    <m/>
    <m/>
    <m/>
    <m/>
    <m/>
    <m/>
    <m/>
    <m/>
    <m/>
    <m/>
    <n v="60"/>
    <n v="120"/>
    <m/>
    <m/>
    <m/>
    <m/>
    <m/>
    <m/>
    <m/>
    <m/>
    <m/>
    <m/>
    <m/>
    <m/>
    <m/>
    <m/>
  </r>
  <r>
    <x v="1"/>
    <x v="1"/>
    <n v="12"/>
    <s v="SMB_2021636_PTC Verizon Gateway to SFG Upgrade"/>
    <s v="PTC"/>
    <s v="Completed"/>
    <x v="1"/>
    <s v="Cobol, IMS-DB"/>
    <s v="SW-USAGE"/>
    <s v="Greg Painter"/>
    <s v="Muawiah Qaimari"/>
    <s v="Istiyaqahmed Shaikh"/>
    <x v="2"/>
    <x v="20"/>
    <s v="Apr-23"/>
    <x v="0"/>
    <n v="180"/>
    <m/>
    <m/>
    <m/>
    <m/>
    <m/>
    <m/>
    <m/>
    <m/>
    <m/>
    <m/>
    <m/>
    <m/>
    <m/>
    <m/>
    <m/>
    <m/>
    <m/>
    <m/>
    <n v="60"/>
    <n v="120"/>
    <m/>
    <m/>
    <m/>
    <m/>
    <m/>
    <m/>
    <m/>
    <m/>
    <m/>
    <m/>
    <m/>
    <m/>
    <m/>
    <m/>
  </r>
  <r>
    <x v="0"/>
    <x v="0"/>
    <m/>
    <s v="CR814374, SecMod SDP SPI Data Non-Compliance SOC"/>
    <s v="CRIS Services"/>
    <m/>
    <x v="1"/>
    <s v="Cobol, IMS-DB"/>
    <s v="SW-CRIS-Billing "/>
    <s v="James Koernig"/>
    <s v="Christine Moretti"/>
    <s v="Kushagra Mathur"/>
    <x v="0"/>
    <x v="22"/>
    <s v="Feb-24"/>
    <x v="1"/>
    <n v="450"/>
    <m/>
    <m/>
    <m/>
    <m/>
    <m/>
    <m/>
    <m/>
    <m/>
    <m/>
    <m/>
    <m/>
    <m/>
    <m/>
    <m/>
    <m/>
    <m/>
    <m/>
    <m/>
    <m/>
    <m/>
    <m/>
    <m/>
    <m/>
    <m/>
    <m/>
    <m/>
    <m/>
    <m/>
    <m/>
    <m/>
    <m/>
    <m/>
    <m/>
    <m/>
  </r>
  <r>
    <x v="1"/>
    <x v="3"/>
    <n v="1"/>
    <s v="MWR - 2026482, Cloud CheckR Remediation for both PROD and NPRD"/>
    <s v="QuickQuote SBS"/>
    <s v="Green : Completed "/>
    <x v="0"/>
    <s v=".NET"/>
    <s v="CBS-ATTCRM-SBS"/>
    <s v="James Koernig"/>
    <s v="Christine Moretti"/>
    <s v="Ravinder Kumar"/>
    <x v="3"/>
    <x v="2"/>
    <s v="Feb-23"/>
    <x v="0"/>
    <n v="15"/>
    <m/>
    <m/>
    <m/>
    <m/>
    <m/>
    <m/>
    <m/>
    <m/>
    <m/>
    <m/>
    <m/>
    <m/>
    <m/>
    <m/>
    <m/>
    <m/>
    <m/>
    <n v="15"/>
    <m/>
    <m/>
    <m/>
    <m/>
    <m/>
    <m/>
    <m/>
    <m/>
    <m/>
    <m/>
    <m/>
    <m/>
    <m/>
    <m/>
    <m/>
    <m/>
  </r>
  <r>
    <x v="1"/>
    <x v="3"/>
    <n v="1"/>
    <s v="MWR - 2026483, DB Certificate Renewal for both PROD and NPRD"/>
    <s v="QuickQuote SBS"/>
    <s v="Green : Completed "/>
    <x v="0"/>
    <s v=".NET"/>
    <s v="CBS-ATTCRM-SBS"/>
    <s v="James Koernig"/>
    <s v="Christine Moretti"/>
    <s v="Ravinder Kumar"/>
    <x v="3"/>
    <x v="2"/>
    <s v="Feb-23"/>
    <x v="0"/>
    <n v="20"/>
    <m/>
    <m/>
    <m/>
    <m/>
    <m/>
    <m/>
    <m/>
    <m/>
    <m/>
    <m/>
    <m/>
    <m/>
    <m/>
    <m/>
    <m/>
    <m/>
    <m/>
    <n v="20"/>
    <m/>
    <m/>
    <m/>
    <m/>
    <m/>
    <m/>
    <m/>
    <m/>
    <m/>
    <m/>
    <m/>
    <m/>
    <m/>
    <m/>
    <m/>
    <m/>
  </r>
  <r>
    <x v="1"/>
    <x v="3"/>
    <n v="1"/>
    <s v="MWR - 2026484, Application Certificate Renewal for both PROD and NPRD"/>
    <s v="QuickQuote SBS"/>
    <s v="Green : Completed "/>
    <x v="0"/>
    <s v=".NET"/>
    <s v="CBS-ATTCRM-SBS"/>
    <s v="James Koernig"/>
    <s v="Christine Moretti"/>
    <s v="Ravinder Kumar"/>
    <x v="3"/>
    <x v="2"/>
    <s v="Feb-23"/>
    <x v="0"/>
    <n v="20"/>
    <m/>
    <m/>
    <m/>
    <m/>
    <m/>
    <m/>
    <m/>
    <m/>
    <m/>
    <m/>
    <m/>
    <m/>
    <m/>
    <m/>
    <m/>
    <m/>
    <m/>
    <m/>
    <n v="20"/>
    <m/>
    <m/>
    <m/>
    <m/>
    <m/>
    <m/>
    <m/>
    <m/>
    <m/>
    <m/>
    <m/>
    <m/>
    <m/>
    <m/>
    <m/>
  </r>
  <r>
    <x v="1"/>
    <x v="3"/>
    <n v="1"/>
    <s v="Crystal Reports migration"/>
    <s v="CASH"/>
    <m/>
    <x v="0"/>
    <s v=".NET"/>
    <s v="Freedom DotNet-MQ"/>
    <s v="Greg Painter"/>
    <s v="Muawiah Qaimari"/>
    <s v="Darsha Naik"/>
    <x v="3"/>
    <x v="8"/>
    <s v="TBD"/>
    <x v="1"/>
    <m/>
    <m/>
    <m/>
    <m/>
    <m/>
    <m/>
    <m/>
    <m/>
    <m/>
    <m/>
    <m/>
    <m/>
    <m/>
    <m/>
    <m/>
    <m/>
    <m/>
    <m/>
    <m/>
    <m/>
    <m/>
    <m/>
    <m/>
    <m/>
    <m/>
    <m/>
    <m/>
    <m/>
    <m/>
    <m/>
    <m/>
    <m/>
    <m/>
    <m/>
    <m/>
  </r>
  <r>
    <x v="1"/>
    <x v="3"/>
    <n v="1"/>
    <s v="2022159 - Log Analytics fix"/>
    <s v="USOC Browser"/>
    <m/>
    <x v="0"/>
    <s v=".NET"/>
    <s v="Freedom DotNet-MQ"/>
    <s v="Greg Painter"/>
    <s v="Muawiah Qaimari"/>
    <s v="Darsha Naik"/>
    <x v="3"/>
    <x v="14"/>
    <s v="Jan-23"/>
    <x v="0"/>
    <n v="50"/>
    <m/>
    <m/>
    <m/>
    <m/>
    <m/>
    <m/>
    <m/>
    <m/>
    <m/>
    <m/>
    <m/>
    <m/>
    <m/>
    <m/>
    <m/>
    <m/>
    <n v="50"/>
    <m/>
    <m/>
    <m/>
    <m/>
    <m/>
    <m/>
    <n v="10"/>
    <m/>
    <m/>
    <m/>
    <m/>
    <m/>
    <m/>
    <m/>
    <m/>
    <m/>
    <m/>
  </r>
  <r>
    <x v="1"/>
    <x v="3"/>
    <n v="1"/>
    <s v="2021250 - Cloud CheckR Resource remediation"/>
    <s v="CODB"/>
    <m/>
    <x v="0"/>
    <s v=".NET"/>
    <s v="Freedom DotNet-MQ"/>
    <s v="Greg Painter"/>
    <s v="Muawiah Qaimari"/>
    <s v="Darsha Naik"/>
    <x v="3"/>
    <x v="14"/>
    <s v="Jan-23"/>
    <x v="0"/>
    <n v="10"/>
    <m/>
    <m/>
    <m/>
    <m/>
    <m/>
    <m/>
    <m/>
    <m/>
    <m/>
    <m/>
    <m/>
    <m/>
    <m/>
    <m/>
    <m/>
    <m/>
    <n v="10"/>
    <m/>
    <m/>
    <m/>
    <m/>
    <m/>
    <m/>
    <m/>
    <m/>
    <m/>
    <m/>
    <m/>
    <m/>
    <m/>
    <m/>
    <m/>
    <m/>
    <m/>
  </r>
  <r>
    <x v="1"/>
    <x v="3"/>
    <n v="1"/>
    <s v="2021251 - Cloud CheckR Resource remediation"/>
    <s v="CASH"/>
    <m/>
    <x v="0"/>
    <s v=".NET"/>
    <s v="Freedom DotNet-MQ"/>
    <s v="Greg Painter"/>
    <s v="Muawiah Qaimari"/>
    <s v="Darsha Naik"/>
    <x v="3"/>
    <x v="14"/>
    <s v="Jan-23"/>
    <x v="0"/>
    <n v="10"/>
    <m/>
    <m/>
    <m/>
    <m/>
    <m/>
    <m/>
    <m/>
    <m/>
    <m/>
    <m/>
    <m/>
    <m/>
    <m/>
    <m/>
    <m/>
    <m/>
    <n v="10"/>
    <m/>
    <m/>
    <m/>
    <m/>
    <m/>
    <m/>
    <m/>
    <m/>
    <m/>
    <m/>
    <m/>
    <m/>
    <m/>
    <m/>
    <m/>
    <m/>
    <m/>
  </r>
  <r>
    <x v="1"/>
    <x v="3"/>
    <n v="1"/>
    <s v="2021249 - Cloud CheckR Resource remediation"/>
    <s v="TAX/TAR- MR"/>
    <m/>
    <x v="0"/>
    <s v=".NET"/>
    <s v="Freedom DotNet-MQ"/>
    <s v="Greg Painter"/>
    <s v="Muawiah Qaimari"/>
    <s v="Darsha Naik"/>
    <x v="3"/>
    <x v="14"/>
    <s v="Jan-23"/>
    <x v="0"/>
    <n v="10"/>
    <m/>
    <m/>
    <m/>
    <m/>
    <m/>
    <m/>
    <m/>
    <m/>
    <m/>
    <m/>
    <m/>
    <m/>
    <m/>
    <m/>
    <m/>
    <m/>
    <n v="10"/>
    <m/>
    <m/>
    <m/>
    <m/>
    <m/>
    <m/>
    <m/>
    <m/>
    <m/>
    <m/>
    <m/>
    <m/>
    <m/>
    <m/>
    <m/>
    <m/>
    <m/>
  </r>
  <r>
    <x v="1"/>
    <x v="3"/>
    <m/>
    <s v="MWR: 2023178: UNICA Azure Migration"/>
    <s v="UPSE-SWBT/PB"/>
    <s v="Completed "/>
    <x v="0"/>
    <s v="Proc C"/>
    <s v="JW"/>
    <s v="Ruben Rodriguez "/>
    <s v="Muawiah Qaimari"/>
    <s v="Rajan Patil"/>
    <x v="1"/>
    <x v="2"/>
    <m/>
    <x v="0"/>
    <n v="80"/>
    <m/>
    <m/>
    <m/>
    <m/>
    <m/>
    <m/>
    <m/>
    <m/>
    <m/>
    <m/>
    <m/>
    <m/>
    <m/>
    <m/>
    <m/>
    <m/>
    <n v="30"/>
    <n v="50"/>
    <m/>
    <m/>
    <m/>
    <m/>
    <m/>
    <m/>
    <m/>
    <m/>
    <m/>
    <m/>
    <m/>
    <m/>
    <m/>
    <m/>
    <m/>
    <m/>
  </r>
  <r>
    <x v="1"/>
    <x v="1"/>
    <n v="12"/>
    <s v="SMB#2012446: CAT11X files automation_x000a__x000a_Note: This SMB will be re-priotized to be targetted for later release considering recent server change exercise &amp; new projects."/>
    <s v="PTC"/>
    <s v="Green - Dev Inprogress"/>
    <x v="1"/>
    <s v="Cobol, IMS-DB"/>
    <s v="SW-USAGE"/>
    <s v="Greg Painter"/>
    <s v="Muawiah Qaimari"/>
    <s v="Istiyaqahmed Shaikh"/>
    <x v="2"/>
    <x v="19"/>
    <s v="Jun-23"/>
    <x v="0"/>
    <n v="200"/>
    <s v=" "/>
    <s v=" "/>
    <s v=" "/>
    <s v=" "/>
    <s v=" "/>
    <s v=" "/>
    <s v=" "/>
    <s v=" "/>
    <s v=" "/>
    <s v=" "/>
    <s v=" "/>
    <s v=" "/>
    <m/>
    <m/>
    <m/>
    <m/>
    <m/>
    <m/>
    <m/>
    <n v="60"/>
    <n v="80"/>
    <n v="60"/>
    <m/>
    <m/>
    <m/>
    <m/>
    <m/>
    <m/>
    <m/>
    <m/>
    <m/>
    <m/>
    <m/>
    <m/>
  </r>
  <r>
    <x v="1"/>
    <x v="1"/>
    <n v="12"/>
    <s v="SMB#2017525 - misprod1 changing to vml241_x000a_Note: Can't be shifted due to Vendor server change"/>
    <s v="PTC"/>
    <m/>
    <x v="1"/>
    <s v="Cobol, IMS-DB"/>
    <s v="SW-USAGE"/>
    <s v="Greg Painter"/>
    <s v="Muawiah Qaimari"/>
    <s v="Istiyaqahmed Shaikh"/>
    <x v="2"/>
    <x v="14"/>
    <s v="Jan-23"/>
    <x v="0"/>
    <n v="280"/>
    <m/>
    <m/>
    <m/>
    <m/>
    <m/>
    <m/>
    <m/>
    <m/>
    <m/>
    <m/>
    <m/>
    <m/>
    <m/>
    <m/>
    <m/>
    <n v="100"/>
    <n v="150"/>
    <n v="45"/>
    <n v="15"/>
    <m/>
    <m/>
    <m/>
    <m/>
    <m/>
    <m/>
    <m/>
    <m/>
    <m/>
    <m/>
    <m/>
    <m/>
    <m/>
    <m/>
    <m/>
  </r>
  <r>
    <x v="1"/>
    <x v="1"/>
    <n v="1"/>
    <s v="SMB-2021139 -- Verizon Server Migration (NDM to SFG for files sent/received from Verizon)"/>
    <s v="TPB-TPDE"/>
    <s v="On Track"/>
    <x v="1"/>
    <s v="Cobol, IMS-DB, Assembler"/>
    <s v="West Usage"/>
    <s v="Ruben Rodriguez "/>
    <s v="Muawiah Qaimari"/>
    <s v="Sanjay Lokhande"/>
    <x v="2"/>
    <x v="15"/>
    <s v="May-23"/>
    <x v="0"/>
    <n v="99"/>
    <m/>
    <m/>
    <m/>
    <m/>
    <m/>
    <m/>
    <m/>
    <m/>
    <m/>
    <m/>
    <m/>
    <m/>
    <m/>
    <m/>
    <m/>
    <m/>
    <n v="10"/>
    <n v="20"/>
    <n v="20"/>
    <n v="30"/>
    <n v="19"/>
    <m/>
    <m/>
    <m/>
    <m/>
    <m/>
    <m/>
    <m/>
    <m/>
    <m/>
    <m/>
    <m/>
    <m/>
    <m/>
  </r>
  <r>
    <x v="1"/>
    <x v="3"/>
    <n v="1"/>
    <s v="2014210- CRIS-SO-UPDATE fix RG30B65 max packages issue work this along with 1991077 see Jeff's notes"/>
    <s v="CRIS-SO-Update"/>
    <m/>
    <x v="1"/>
    <s v="COBOL,DB2,IMS DB"/>
    <s v="SE-BILLING-USAGE"/>
    <s v="Greg Painter"/>
    <s v="Muawiah Qaimari"/>
    <s v="Rudradeep Mandal"/>
    <x v="1"/>
    <x v="2"/>
    <m/>
    <x v="0"/>
    <n v="200"/>
    <m/>
    <m/>
    <m/>
    <m/>
    <m/>
    <m/>
    <m/>
    <m/>
    <m/>
    <m/>
    <m/>
    <m/>
    <m/>
    <m/>
    <m/>
    <m/>
    <n v="100"/>
    <n v="100"/>
    <m/>
    <m/>
    <m/>
    <m/>
    <m/>
    <m/>
    <m/>
    <m/>
    <m/>
    <m/>
    <m/>
    <m/>
    <m/>
    <m/>
    <m/>
    <m/>
  </r>
  <r>
    <x v="1"/>
    <x v="3"/>
    <n v="1"/>
    <s v="MWR- CRIS MP - MF02 jobs force complete"/>
    <s v="CRIS MP"/>
    <m/>
    <x v="1"/>
    <s v="Cobol"/>
    <s v="SE-BILLING-USAGE"/>
    <s v="Greg Painter"/>
    <s v="Muawiah Qaimari"/>
    <s v="Rudradeep Mandal"/>
    <x v="1"/>
    <x v="20"/>
    <m/>
    <x v="0"/>
    <n v="100"/>
    <m/>
    <m/>
    <m/>
    <m/>
    <m/>
    <m/>
    <m/>
    <m/>
    <m/>
    <m/>
    <m/>
    <m/>
    <m/>
    <m/>
    <m/>
    <m/>
    <m/>
    <m/>
    <m/>
    <n v="100"/>
    <m/>
    <m/>
    <m/>
    <m/>
    <m/>
    <m/>
    <m/>
    <m/>
    <m/>
    <m/>
    <m/>
    <m/>
    <m/>
    <m/>
  </r>
  <r>
    <x v="1"/>
    <x v="3"/>
    <n v="1"/>
    <s v="CRIS UP- analysis for QA02 issue"/>
    <s v="CRIS-UP"/>
    <m/>
    <x v="1"/>
    <s v="Cobol, DB2"/>
    <s v="SE-BILLING-USAGE"/>
    <s v="Greg Painter"/>
    <s v="Muawiah Qaimari"/>
    <s v="Rudradeep Mandal"/>
    <x v="1"/>
    <x v="15"/>
    <m/>
    <x v="0"/>
    <n v="120"/>
    <m/>
    <m/>
    <m/>
    <m/>
    <m/>
    <m/>
    <m/>
    <m/>
    <m/>
    <m/>
    <m/>
    <m/>
    <m/>
    <m/>
    <m/>
    <m/>
    <m/>
    <m/>
    <m/>
    <n v="120"/>
    <m/>
    <m/>
    <m/>
    <m/>
    <m/>
    <m/>
    <m/>
    <m/>
    <m/>
    <m/>
    <m/>
    <m/>
    <m/>
    <m/>
  </r>
  <r>
    <x v="1"/>
    <x v="3"/>
    <n v="1"/>
    <s v="MWR 2024940 : CASH - Apache Tomcat Input Validation Command Injection Vulnerability - CVE-2022-45143"/>
    <s v="CASHWeb"/>
    <m/>
    <x v="0"/>
    <s v="Java"/>
    <s v="Freedom Java Apps"/>
    <s v="Greg Painter"/>
    <s v="Muawiah Qaimari"/>
    <s v="Ashish Bartwal"/>
    <x v="3"/>
    <x v="15"/>
    <s v="May-23"/>
    <x v="0"/>
    <n v="100"/>
    <m/>
    <m/>
    <m/>
    <m/>
    <m/>
    <m/>
    <m/>
    <m/>
    <m/>
    <m/>
    <m/>
    <m/>
    <m/>
    <m/>
    <m/>
    <m/>
    <m/>
    <n v="30"/>
    <n v="30"/>
    <n v="20"/>
    <n v="20"/>
    <m/>
    <m/>
    <m/>
    <m/>
    <m/>
    <m/>
    <m/>
    <m/>
    <m/>
    <m/>
    <m/>
    <m/>
    <m/>
  </r>
  <r>
    <x v="1"/>
    <x v="3"/>
    <n v="1"/>
    <s v="MWR 2024941 : CMRS - Apache Tomcat Input Validation Command Injection Vulnerability - CVE-2022-45143 "/>
    <s v="CMRS"/>
    <m/>
    <x v="0"/>
    <s v="Java"/>
    <s v="Freedom Java Apps"/>
    <s v="Greg Painter"/>
    <s v="Muawiah Qaimari"/>
    <s v="Ashish Bartwal"/>
    <x v="3"/>
    <x v="15"/>
    <s v="May-23"/>
    <x v="0"/>
    <n v="100"/>
    <m/>
    <m/>
    <m/>
    <m/>
    <m/>
    <m/>
    <m/>
    <m/>
    <m/>
    <m/>
    <m/>
    <m/>
    <m/>
    <m/>
    <m/>
    <m/>
    <m/>
    <n v="30"/>
    <n v="30"/>
    <n v="20"/>
    <n v="20"/>
    <m/>
    <m/>
    <m/>
    <m/>
    <m/>
    <m/>
    <m/>
    <m/>
    <m/>
    <m/>
    <m/>
    <m/>
    <m/>
  </r>
  <r>
    <x v="1"/>
    <x v="3"/>
    <n v="1"/>
    <s v="MWR 2025954 : OLCM SE Vulnerability fixes"/>
    <s v="OMS - SE"/>
    <m/>
    <x v="0"/>
    <s v="Java"/>
    <s v="Freedom Java Apps"/>
    <s v="Greg Painter"/>
    <s v="Muawiah Qaimari"/>
    <s v="Ashish Bartwal"/>
    <x v="3"/>
    <x v="18"/>
    <s v="Mar-23"/>
    <x v="0"/>
    <n v="100"/>
    <m/>
    <m/>
    <m/>
    <m/>
    <m/>
    <m/>
    <m/>
    <m/>
    <m/>
    <m/>
    <m/>
    <m/>
    <m/>
    <m/>
    <m/>
    <m/>
    <n v="30"/>
    <n v="40"/>
    <n v="30"/>
    <m/>
    <m/>
    <m/>
    <m/>
    <m/>
    <m/>
    <m/>
    <m/>
    <m/>
    <m/>
    <m/>
    <m/>
    <m/>
    <m/>
    <m/>
  </r>
  <r>
    <x v="1"/>
    <x v="3"/>
    <n v="1"/>
    <s v="MWR 2023076 : CASH Web LINUX GI Upgrade"/>
    <s v="CASHWeb"/>
    <m/>
    <x v="0"/>
    <s v="Java"/>
    <s v="Freedom Java Apps"/>
    <s v="Greg Painter"/>
    <s v="Muawiah Qaimari"/>
    <s v="Ashish Bartwal"/>
    <x v="3"/>
    <x v="2"/>
    <s v="Feb-23"/>
    <x v="0"/>
    <n v="50"/>
    <m/>
    <m/>
    <m/>
    <m/>
    <m/>
    <m/>
    <m/>
    <m/>
    <m/>
    <m/>
    <m/>
    <m/>
    <m/>
    <m/>
    <m/>
    <m/>
    <m/>
    <n v="50"/>
    <m/>
    <m/>
    <m/>
    <m/>
    <m/>
    <m/>
    <m/>
    <m/>
    <m/>
    <m/>
    <m/>
    <m/>
    <m/>
    <m/>
    <m/>
    <m/>
  </r>
  <r>
    <x v="1"/>
    <x v="9"/>
    <n v="1"/>
    <s v="MWR 2026133 : CASH Mailx Certificate Renewal"/>
    <s v="CASHWeb"/>
    <m/>
    <x v="0"/>
    <s v="Java"/>
    <s v="Freedom Java Apps"/>
    <s v="Greg Painter"/>
    <s v="Muawiah Qaimari"/>
    <s v="Ashish Bartwal"/>
    <x v="3"/>
    <x v="18"/>
    <s v="Mar-23"/>
    <x v="0"/>
    <n v="30"/>
    <m/>
    <m/>
    <m/>
    <m/>
    <m/>
    <m/>
    <m/>
    <m/>
    <m/>
    <m/>
    <m/>
    <m/>
    <m/>
    <m/>
    <m/>
    <m/>
    <m/>
    <n v="20"/>
    <n v="10"/>
    <m/>
    <m/>
    <m/>
    <m/>
    <m/>
    <m/>
    <m/>
    <m/>
    <m/>
    <m/>
    <m/>
    <m/>
    <m/>
    <m/>
    <m/>
  </r>
  <r>
    <x v="1"/>
    <x v="3"/>
    <n v="1"/>
    <s v="MWR 2023082 : VDD CRO Recommendations - Remove unused Private End Points."/>
    <s v="VDD"/>
    <m/>
    <x v="0"/>
    <s v="C, C++"/>
    <s v="Freedom CPP Apps"/>
    <s v="Greg Painter"/>
    <s v="Muawiah Qaimari"/>
    <s v="Ashish Bartwal"/>
    <x v="3"/>
    <x v="2"/>
    <s v="Feb-23"/>
    <x v="0"/>
    <n v="30"/>
    <m/>
    <m/>
    <m/>
    <m/>
    <m/>
    <m/>
    <m/>
    <m/>
    <m/>
    <m/>
    <m/>
    <m/>
    <m/>
    <m/>
    <m/>
    <m/>
    <m/>
    <n v="30"/>
    <m/>
    <m/>
    <m/>
    <m/>
    <m/>
    <m/>
    <m/>
    <m/>
    <m/>
    <m/>
    <m/>
    <m/>
    <m/>
    <m/>
    <m/>
    <m/>
  </r>
  <r>
    <x v="1"/>
    <x v="3"/>
    <m/>
    <s v="MWR 20240999  RBS Alerts for MR2000 files_x000a_"/>
    <s v="RBS"/>
    <s v="This work item is reprioritized due to other Dev work."/>
    <x v="1"/>
    <s v="Cobol,DB2,CICS"/>
    <s v="MW-Billing"/>
    <s v="Ruben Rodriguez "/>
    <s v="Muawiah Qaimari"/>
    <s v="Hrishikesh Kamathe "/>
    <x v="1"/>
    <x v="18"/>
    <m/>
    <x v="0"/>
    <m/>
    <m/>
    <m/>
    <m/>
    <m/>
    <m/>
    <m/>
    <m/>
    <m/>
    <m/>
    <m/>
    <m/>
    <m/>
    <m/>
    <m/>
    <m/>
    <m/>
    <m/>
    <n v="20"/>
    <n v="30"/>
    <m/>
    <m/>
    <m/>
    <m/>
    <m/>
    <m/>
    <m/>
    <m/>
    <m/>
    <m/>
    <m/>
    <m/>
    <m/>
    <m/>
    <m/>
  </r>
  <r>
    <x v="0"/>
    <x v="0"/>
    <n v="5"/>
    <s v="OOM682 - West BLC EBD - Partial disconnects and Port out"/>
    <s v="GRP-WB-BPP1"/>
    <m/>
    <x v="1"/>
    <s v="Cobol, DB2"/>
    <s v="WB-BPP1"/>
    <s v="Ruben Rodriguez "/>
    <s v="Muawiah Qaimari"/>
    <s v="Rakesh Koli"/>
    <x v="0"/>
    <x v="16"/>
    <m/>
    <x v="1"/>
    <n v="3330"/>
    <m/>
    <m/>
    <m/>
    <m/>
    <m/>
    <m/>
    <m/>
    <m/>
    <m/>
    <m/>
    <m/>
    <m/>
    <m/>
    <m/>
    <m/>
    <m/>
    <m/>
    <m/>
    <m/>
    <n v="20"/>
    <n v="540"/>
    <n v="540"/>
    <n v="540"/>
    <n v="540"/>
    <n v="540"/>
    <n v="430"/>
    <n v="180"/>
    <m/>
    <m/>
    <m/>
    <m/>
    <m/>
    <m/>
    <m/>
  </r>
  <r>
    <x v="0"/>
    <x v="0"/>
    <n v="1"/>
    <s v="OOM682 - West BLC EBD - Partial disconnects and Port out"/>
    <s v="AGG"/>
    <m/>
    <x v="1"/>
    <s v="Cobol, DB2"/>
    <s v="WB-BPP1"/>
    <s v="Ruben Rodriguez "/>
    <s v="Muawiah Qaimari"/>
    <s v="Rakesh Koli"/>
    <x v="0"/>
    <x v="16"/>
    <m/>
    <x v="1"/>
    <n v="0"/>
    <m/>
    <m/>
    <m/>
    <m/>
    <m/>
    <m/>
    <m/>
    <m/>
    <m/>
    <m/>
    <m/>
    <m/>
    <m/>
    <m/>
    <m/>
    <m/>
    <m/>
    <m/>
    <m/>
    <m/>
    <m/>
    <m/>
    <m/>
    <m/>
    <m/>
    <m/>
    <m/>
    <m/>
    <m/>
    <m/>
    <m/>
    <m/>
    <m/>
    <m/>
  </r>
  <r>
    <x v="0"/>
    <x v="0"/>
    <n v="1"/>
    <s v="OOM682 - West BLC EBD - Partial disconnects and Port out"/>
    <s v="ED"/>
    <m/>
    <x v="1"/>
    <s v="Cobol, DB2"/>
    <s v="WB-BPP1"/>
    <s v="Ruben Rodriguez "/>
    <s v="Muawiah Qaimari"/>
    <s v="Rakesh Koli"/>
    <x v="0"/>
    <x v="16"/>
    <m/>
    <x v="1"/>
    <n v="0"/>
    <m/>
    <m/>
    <m/>
    <m/>
    <m/>
    <m/>
    <m/>
    <m/>
    <m/>
    <m/>
    <m/>
    <m/>
    <m/>
    <m/>
    <m/>
    <m/>
    <m/>
    <m/>
    <m/>
    <m/>
    <m/>
    <m/>
    <m/>
    <m/>
    <m/>
    <m/>
    <m/>
    <m/>
    <m/>
    <m/>
    <m/>
    <m/>
    <m/>
    <m/>
  </r>
  <r>
    <x v="0"/>
    <x v="0"/>
    <n v="1"/>
    <s v="OOM682 - West BLC EBD - Partial disconnects and Port out"/>
    <s v="DIAL"/>
    <m/>
    <x v="1"/>
    <s v="Cobol, DB2"/>
    <s v="WB-BPP1"/>
    <s v="Ruben Rodriguez "/>
    <s v="Muawiah Qaimari"/>
    <s v="Rakesh Koli"/>
    <x v="0"/>
    <x v="16"/>
    <m/>
    <x v="1"/>
    <n v="0"/>
    <m/>
    <m/>
    <m/>
    <m/>
    <m/>
    <m/>
    <m/>
    <m/>
    <m/>
    <m/>
    <m/>
    <m/>
    <m/>
    <m/>
    <m/>
    <m/>
    <m/>
    <m/>
    <m/>
    <m/>
    <m/>
    <m/>
    <m/>
    <m/>
    <m/>
    <m/>
    <m/>
    <m/>
    <m/>
    <m/>
    <m/>
    <m/>
    <m/>
    <m/>
  </r>
  <r>
    <x v="0"/>
    <x v="0"/>
    <n v="1"/>
    <s v="OOM682 - West BLC EBD - Partial disconnects and Port out"/>
    <s v="T&amp;S"/>
    <m/>
    <x v="1"/>
    <s v="Cobol, DB2"/>
    <s v="WB-BPP1"/>
    <s v="Ruben Rodriguez "/>
    <s v="Muawiah Qaimari"/>
    <s v="Rakesh Koli"/>
    <x v="0"/>
    <x v="16"/>
    <m/>
    <x v="1"/>
    <n v="0"/>
    <m/>
    <m/>
    <m/>
    <m/>
    <m/>
    <m/>
    <m/>
    <m/>
    <m/>
    <m/>
    <m/>
    <m/>
    <m/>
    <m/>
    <m/>
    <m/>
    <m/>
    <m/>
    <m/>
    <m/>
    <m/>
    <m/>
    <m/>
    <m/>
    <m/>
    <m/>
    <m/>
    <m/>
    <m/>
    <m/>
    <m/>
    <m/>
    <m/>
    <m/>
  </r>
  <r>
    <x v="1"/>
    <x v="1"/>
    <n v="1"/>
    <s v="SMB-2021140  -- Verizon Server Migration (NDM to SFG for files sent/received from Verizon)"/>
    <s v="CAMPS"/>
    <s v="Testing in progress"/>
    <x v="1"/>
    <s v="Cobol, IMS-DB"/>
    <s v="MW Usage"/>
    <s v="Ruben Rodriguez "/>
    <s v="Muawiah Qaimari"/>
    <s v="Sanjay Lokhande"/>
    <x v="2"/>
    <x v="17"/>
    <s v="Jul-23"/>
    <x v="0"/>
    <n v="180"/>
    <m/>
    <m/>
    <m/>
    <m/>
    <m/>
    <m/>
    <m/>
    <m/>
    <m/>
    <m/>
    <m/>
    <m/>
    <m/>
    <m/>
    <m/>
    <m/>
    <n v="20"/>
    <n v="20"/>
    <n v="20"/>
    <n v="30"/>
    <n v="30"/>
    <n v="30"/>
    <n v="30"/>
    <m/>
    <m/>
    <m/>
    <m/>
    <m/>
    <m/>
    <m/>
    <m/>
    <m/>
    <m/>
    <m/>
  </r>
  <r>
    <x v="1"/>
    <x v="1"/>
    <n v="1"/>
    <s v="SMB 2058965 -- Verizon SFG Inbound file work - 2023 – ME"/>
    <s v="ME"/>
    <m/>
    <x v="1"/>
    <s v="Cobol, DB2"/>
    <s v="West Usage"/>
    <s v="Ruben Rodriguez "/>
    <s v="Muawiah Qaimari"/>
    <s v="Sanjay Lokhande"/>
    <x v="2"/>
    <x v="21"/>
    <s v="Dec-23"/>
    <x v="0"/>
    <n v="90"/>
    <m/>
    <m/>
    <m/>
    <m/>
    <m/>
    <m/>
    <m/>
    <m/>
    <m/>
    <m/>
    <m/>
    <m/>
    <m/>
    <m/>
    <m/>
    <m/>
    <n v="10"/>
    <m/>
    <m/>
    <m/>
    <m/>
    <m/>
    <m/>
    <m/>
    <m/>
    <n v="30"/>
    <n v="30"/>
    <n v="30"/>
    <m/>
    <m/>
    <m/>
    <m/>
    <m/>
    <m/>
  </r>
  <r>
    <x v="1"/>
    <x v="1"/>
    <m/>
    <s v="CCS-CAS SVN to Code Cloud migration"/>
    <s v="CCS-CAS"/>
    <s v="On Track"/>
    <x v="0"/>
    <s v="C++/VC++"/>
    <s v="MR-APPS-PT"/>
    <s v="James Radtke"/>
    <s v="Christine Moretti"/>
    <s v="Poonam Trimukhe"/>
    <x v="2"/>
    <x v="11"/>
    <m/>
    <x v="0"/>
    <n v="80"/>
    <m/>
    <m/>
    <m/>
    <m/>
    <m/>
    <m/>
    <m/>
    <m/>
    <m/>
    <m/>
    <m/>
    <m/>
    <m/>
    <m/>
    <m/>
    <m/>
    <m/>
    <m/>
    <m/>
    <m/>
    <m/>
    <m/>
    <n v="20"/>
    <n v="40"/>
    <n v="20"/>
    <m/>
    <m/>
    <m/>
    <m/>
    <m/>
    <m/>
    <m/>
    <m/>
    <m/>
  </r>
  <r>
    <x v="1"/>
    <x v="1"/>
    <n v="6"/>
    <s v="Verizon connection to SFG"/>
    <s v="GADB"/>
    <s v="On Track"/>
    <x v="1"/>
    <s v="Cobol, DB2"/>
    <s v="SE-BILLING-USAGE"/>
    <s v="Greg Painter"/>
    <s v="Muawiah Qaimari"/>
    <s v="Rudradeep Mandal"/>
    <x v="1"/>
    <x v="20"/>
    <s v="Apr-23"/>
    <x v="0"/>
    <n v="680"/>
    <m/>
    <m/>
    <m/>
    <m/>
    <m/>
    <m/>
    <m/>
    <m/>
    <m/>
    <m/>
    <m/>
    <m/>
    <m/>
    <m/>
    <m/>
    <m/>
    <m/>
    <n v="400"/>
    <n v="200"/>
    <n v="80"/>
    <m/>
    <m/>
    <m/>
    <m/>
    <m/>
    <m/>
    <m/>
    <m/>
    <m/>
    <m/>
    <m/>
    <m/>
    <m/>
    <m/>
  </r>
  <r>
    <x v="0"/>
    <x v="0"/>
    <n v="1"/>
    <s v="OOM682 - West BLC EBD - Partial disconnects and Port out"/>
    <s v="EM"/>
    <m/>
    <x v="1"/>
    <s v="Cobol, DB2"/>
    <s v="WB-SAMW"/>
    <s v="Ruben Rodriguez "/>
    <s v="Muawiah Qaimari"/>
    <s v="Swapnil Patil"/>
    <x v="0"/>
    <x v="22"/>
    <m/>
    <x v="1"/>
    <n v="470"/>
    <m/>
    <m/>
    <m/>
    <m/>
    <m/>
    <m/>
    <m/>
    <m/>
    <m/>
    <m/>
    <m/>
    <m/>
    <m/>
    <m/>
    <m/>
    <m/>
    <m/>
    <m/>
    <m/>
    <m/>
    <n v="90"/>
    <n v="100"/>
    <n v="100"/>
    <n v="100"/>
    <n v="30"/>
    <n v="30"/>
    <n v="20"/>
    <m/>
    <m/>
    <m/>
    <m/>
    <m/>
    <m/>
    <m/>
  </r>
  <r>
    <x v="0"/>
    <x v="0"/>
    <n v="1"/>
    <s v="OOM682 - West BLC EBD - Partial disconnects and Port out"/>
    <s v="SOFE"/>
    <m/>
    <x v="1"/>
    <s v="Cobol, DB2"/>
    <s v="WB-SAMW"/>
    <s v="Ruben Rodriguez "/>
    <s v="Muawiah Qaimari"/>
    <s v="Swapnil Patil"/>
    <x v="0"/>
    <x v="22"/>
    <m/>
    <x v="1"/>
    <n v="140"/>
    <m/>
    <m/>
    <m/>
    <m/>
    <m/>
    <m/>
    <m/>
    <m/>
    <m/>
    <m/>
    <m/>
    <m/>
    <m/>
    <m/>
    <m/>
    <m/>
    <m/>
    <m/>
    <m/>
    <m/>
    <n v="30"/>
    <n v="40"/>
    <n v="30"/>
    <n v="20"/>
    <n v="5"/>
    <n v="5"/>
    <n v="10"/>
    <m/>
    <m/>
    <m/>
    <m/>
    <m/>
    <m/>
    <m/>
  </r>
  <r>
    <x v="1"/>
    <x v="3"/>
    <m/>
    <s v="R23.03 BR01 Tulsa USOC Post production validation"/>
    <s v="CRIS CASH"/>
    <s v="Green - Validation process in progress."/>
    <x v="1"/>
    <s v="Assembler"/>
    <s v="SW-CRIS"/>
    <s v="Ruben Rodriguez "/>
    <s v="Muawiah Qaimari"/>
    <s v="Istiyaqahmed Shaikh"/>
    <x v="2"/>
    <x v="18"/>
    <m/>
    <x v="0"/>
    <n v="80"/>
    <m/>
    <m/>
    <m/>
    <m/>
    <m/>
    <m/>
    <m/>
    <m/>
    <m/>
    <m/>
    <m/>
    <m/>
    <m/>
    <m/>
    <m/>
    <m/>
    <m/>
    <m/>
    <n v="80"/>
    <m/>
    <m/>
    <m/>
    <m/>
    <m/>
    <m/>
    <m/>
    <m/>
    <m/>
    <m/>
    <m/>
    <m/>
    <m/>
    <m/>
    <m/>
  </r>
  <r>
    <x v="0"/>
    <x v="0"/>
    <m/>
    <s v="CFAS upgrading Connect: Direct to 6.1 secure plus"/>
    <s v="CRIS CASH"/>
    <s v="Green - Impact Analysis in Progress"/>
    <x v="1"/>
    <s v="Assembler"/>
    <s v="SW-CRIS"/>
    <s v="Ruben Rodriguez "/>
    <s v="Muawiah Qaimari"/>
    <s v="Istiyaqahmed Shaikh"/>
    <x v="2"/>
    <x v="19"/>
    <m/>
    <x v="0"/>
    <m/>
    <m/>
    <m/>
    <m/>
    <m/>
    <m/>
    <m/>
    <m/>
    <m/>
    <m/>
    <m/>
    <m/>
    <m/>
    <m/>
    <m/>
    <m/>
    <m/>
    <m/>
    <m/>
    <m/>
    <m/>
    <m/>
    <m/>
    <m/>
    <m/>
    <m/>
    <m/>
    <m/>
    <m/>
    <m/>
    <m/>
    <m/>
    <m/>
    <m/>
    <m/>
  </r>
  <r>
    <x v="0"/>
    <x v="0"/>
    <m/>
    <s v="IOMW SVN to Code Cloud migration"/>
    <s v="iOMW"/>
    <s v="On Track"/>
    <x v="0"/>
    <s v="Java, Websphere"/>
    <s v="MR-APPS-PT"/>
    <s v="James Radtke"/>
    <s v="Christine Moretti"/>
    <s v="Poonam Trimukhe"/>
    <x v="2"/>
    <x v="11"/>
    <m/>
    <x v="0"/>
    <n v="60"/>
    <m/>
    <m/>
    <m/>
    <m/>
    <m/>
    <m/>
    <m/>
    <m/>
    <m/>
    <m/>
    <m/>
    <m/>
    <m/>
    <m/>
    <m/>
    <m/>
    <m/>
    <m/>
    <m/>
    <m/>
    <m/>
    <m/>
    <n v="20"/>
    <n v="20"/>
    <n v="20"/>
    <m/>
    <m/>
    <m/>
    <m/>
    <m/>
    <m/>
    <m/>
    <m/>
    <m/>
  </r>
  <r>
    <x v="0"/>
    <x v="0"/>
    <m/>
    <s v="ALPS SVN to code Cloud migration"/>
    <s v="ALPS"/>
    <s v="On Track"/>
    <x v="0"/>
    <s v="ColdFusion"/>
    <s v="MR-APPS-PT"/>
    <s v="James Radtke"/>
    <s v="Christine Moretti"/>
    <s v="Poonam Trimukhe"/>
    <x v="2"/>
    <x v="11"/>
    <m/>
    <x v="0"/>
    <n v="60"/>
    <m/>
    <m/>
    <m/>
    <m/>
    <m/>
    <m/>
    <m/>
    <m/>
    <m/>
    <m/>
    <m/>
    <m/>
    <m/>
    <m/>
    <m/>
    <m/>
    <m/>
    <m/>
    <m/>
    <m/>
    <m/>
    <m/>
    <n v="20"/>
    <n v="20"/>
    <n v="20"/>
    <m/>
    <m/>
    <m/>
    <m/>
    <m/>
    <m/>
    <m/>
    <m/>
    <m/>
  </r>
  <r>
    <x v="0"/>
    <x v="0"/>
    <m/>
    <s v="LDWOT SVN to Code Cloud migration"/>
    <s v="LDWOT"/>
    <s v="On Track"/>
    <x v="0"/>
    <s v="ColdFusion"/>
    <s v="MR-APPS-PT"/>
    <s v="James Radtke"/>
    <s v="Christine Moretti"/>
    <s v="Poonam Trimukhe"/>
    <x v="2"/>
    <x v="11"/>
    <m/>
    <x v="0"/>
    <n v="50"/>
    <m/>
    <m/>
    <m/>
    <m/>
    <m/>
    <m/>
    <m/>
    <m/>
    <m/>
    <m/>
    <m/>
    <m/>
    <m/>
    <m/>
    <m/>
    <m/>
    <m/>
    <m/>
    <m/>
    <m/>
    <m/>
    <m/>
    <n v="20"/>
    <n v="20"/>
    <n v="10"/>
    <m/>
    <m/>
    <m/>
    <m/>
    <m/>
    <m/>
    <m/>
    <m/>
    <m/>
  </r>
  <r>
    <x v="0"/>
    <x v="0"/>
    <m/>
    <s v="EBPP SVN to Code Cloud migration"/>
    <s v="EBPP"/>
    <s v="On Track"/>
    <x v="0"/>
    <s v="C, C++"/>
    <s v="MR-APPS-PT"/>
    <s v="James Koernig"/>
    <s v="Christine Moretti"/>
    <s v="Poonam Trimukhe"/>
    <x v="2"/>
    <x v="11"/>
    <m/>
    <x v="0"/>
    <n v="40"/>
    <m/>
    <m/>
    <m/>
    <m/>
    <m/>
    <m/>
    <m/>
    <m/>
    <m/>
    <m/>
    <m/>
    <m/>
    <m/>
    <m/>
    <m/>
    <m/>
    <m/>
    <m/>
    <m/>
    <m/>
    <m/>
    <m/>
    <n v="20"/>
    <n v="10"/>
    <n v="10"/>
    <m/>
    <m/>
    <m/>
    <m/>
    <m/>
    <m/>
    <m/>
    <m/>
    <m/>
  </r>
  <r>
    <x v="0"/>
    <x v="0"/>
    <m/>
    <s v="504475, 410147, CR814374_x000a_SecMod SDP SPI Data Non-Compliance SOPs​"/>
    <s v="CRIS SO"/>
    <s v="Yellow - Late Impact OOM request."/>
    <x v="1"/>
    <s v="Cobol, IMS-DB, Assembler"/>
    <s v="SW-CRIS"/>
    <s v="Ruben Rodriguez "/>
    <s v="Muawiah Qaimari"/>
    <s v="Istiyaqahmed Shaikh"/>
    <x v="2"/>
    <x v="17"/>
    <m/>
    <x v="1"/>
    <n v="400"/>
    <m/>
    <m/>
    <m/>
    <m/>
    <m/>
    <m/>
    <m/>
    <m/>
    <m/>
    <m/>
    <m/>
    <m/>
    <m/>
    <m/>
    <m/>
    <m/>
    <m/>
    <m/>
    <m/>
    <n v="100"/>
    <n v="200"/>
    <n v="100"/>
    <m/>
    <m/>
    <m/>
    <m/>
    <m/>
    <m/>
    <m/>
    <m/>
    <m/>
    <m/>
    <m/>
    <m/>
  </r>
  <r>
    <x v="0"/>
    <x v="0"/>
    <m/>
    <s v="504475, 410147, CR814374_x000a_SecMod SDP SPI Data Non-Compliance SOPs​"/>
    <s v="CRIS RC-RECON"/>
    <s v="Yellow - Late Impact OOM request."/>
    <x v="1"/>
    <s v="Assembler"/>
    <s v="SW-CRIS"/>
    <s v="Ruben Rodriguez "/>
    <s v="Muawiah Qaimari"/>
    <s v="Istiyaqahmed Shaikh"/>
    <x v="2"/>
    <x v="17"/>
    <m/>
    <x v="1"/>
    <n v="400"/>
    <m/>
    <m/>
    <m/>
    <m/>
    <m/>
    <m/>
    <m/>
    <m/>
    <m/>
    <m/>
    <m/>
    <m/>
    <m/>
    <m/>
    <m/>
    <m/>
    <m/>
    <m/>
    <m/>
    <n v="100"/>
    <n v="200"/>
    <n v="100"/>
    <m/>
    <m/>
    <m/>
    <m/>
    <m/>
    <m/>
    <m/>
    <m/>
    <m/>
    <m/>
    <m/>
    <m/>
  </r>
  <r>
    <x v="0"/>
    <x v="0"/>
    <m/>
    <s v="506942, 413159, CR813876 : IL NPA 618 overlay with NPA 730 for NPA Relief "/>
    <s v="InstaRate"/>
    <s v="Green"/>
    <x v="1"/>
    <s v="Cobol, DB2"/>
    <s v="SW-CRIS"/>
    <s v="Ruben Rodriguez "/>
    <s v="Muawiah Qaimari"/>
    <s v="Istiyaqahmed Shaikh"/>
    <x v="2"/>
    <x v="19"/>
    <m/>
    <x v="0"/>
    <n v="30"/>
    <m/>
    <m/>
    <m/>
    <m/>
    <m/>
    <m/>
    <m/>
    <m/>
    <m/>
    <m/>
    <m/>
    <m/>
    <m/>
    <m/>
    <m/>
    <m/>
    <m/>
    <m/>
    <m/>
    <n v="10"/>
    <n v="10"/>
    <n v="10"/>
    <m/>
    <m/>
    <m/>
    <m/>
    <m/>
    <m/>
    <m/>
    <m/>
    <m/>
    <m/>
    <m/>
    <m/>
  </r>
  <r>
    <x v="0"/>
    <x v="0"/>
    <m/>
    <s v="CAPM-Adj SVN to Code Cloud migration"/>
    <s v="CAPM ADJ"/>
    <s v="On Track"/>
    <x v="0"/>
    <s v=".NET"/>
    <s v="MR-APPS-PT"/>
    <s v="James Koernig"/>
    <s v="Christine Moretti"/>
    <s v="Poonam Trimukhe"/>
    <x v="2"/>
    <x v="11"/>
    <m/>
    <x v="0"/>
    <n v="40"/>
    <m/>
    <m/>
    <m/>
    <m/>
    <m/>
    <m/>
    <m/>
    <m/>
    <m/>
    <m/>
    <m/>
    <m/>
    <m/>
    <m/>
    <m/>
    <m/>
    <m/>
    <m/>
    <m/>
    <m/>
    <m/>
    <m/>
    <n v="20"/>
    <n v="10"/>
    <n v="10"/>
    <m/>
    <m/>
    <m/>
    <m/>
    <m/>
    <m/>
    <m/>
    <m/>
    <m/>
  </r>
  <r>
    <x v="0"/>
    <x v="0"/>
    <m/>
    <s v="CCS-BI SVN to Code Cloud migration"/>
    <s v="CCS-BI"/>
    <s v="On Track"/>
    <x v="0"/>
    <s v="C++/VC++"/>
    <s v="MR-APPS-PT"/>
    <s v="James Koernig"/>
    <s v="Christine Moretti"/>
    <s v="Poonam Trimukhe"/>
    <x v="2"/>
    <x v="11"/>
    <m/>
    <x v="0"/>
    <n v="40"/>
    <m/>
    <m/>
    <m/>
    <m/>
    <m/>
    <m/>
    <m/>
    <m/>
    <m/>
    <m/>
    <m/>
    <m/>
    <m/>
    <m/>
    <m/>
    <m/>
    <m/>
    <m/>
    <m/>
    <m/>
    <m/>
    <m/>
    <n v="20"/>
    <n v="10"/>
    <n v="10"/>
    <m/>
    <m/>
    <m/>
    <m/>
    <m/>
    <m/>
    <m/>
    <m/>
    <m/>
  </r>
  <r>
    <x v="1"/>
    <x v="3"/>
    <n v="1"/>
    <s v="MWR 2027275 : CARAT - validate and inventory CARAT Mech IDs as provided in e-mail"/>
    <s v="CARAT"/>
    <m/>
    <x v="0"/>
    <s v="Hadoop, Java"/>
    <s v="CARAT"/>
    <s v="Greg Painter"/>
    <s v="Muawiah Qaimari"/>
    <s v="Ashish Bartwal"/>
    <x v="3"/>
    <x v="18"/>
    <s v="Mar-23"/>
    <x v="0"/>
    <n v="30"/>
    <m/>
    <m/>
    <m/>
    <m/>
    <m/>
    <m/>
    <m/>
    <m/>
    <m/>
    <m/>
    <m/>
    <m/>
    <m/>
    <m/>
    <m/>
    <m/>
    <m/>
    <m/>
    <n v="30"/>
    <m/>
    <m/>
    <m/>
    <m/>
    <m/>
    <m/>
    <m/>
    <m/>
    <m/>
    <m/>
    <m/>
    <m/>
    <m/>
    <m/>
    <m/>
  </r>
  <r>
    <x v="1"/>
    <x v="3"/>
    <n v="1"/>
    <s v="MWR 2027274 : CARAT - FIX CVE-2023-24998 for common file upload jar warning"/>
    <s v="CARAT"/>
    <m/>
    <x v="0"/>
    <s v="Hadoop, Java"/>
    <s v="CARAT"/>
    <s v="Greg Painter"/>
    <s v="Muawiah Qaimari"/>
    <s v="Ashish Bartwal"/>
    <x v="3"/>
    <x v="15"/>
    <s v="May-23"/>
    <x v="0"/>
    <n v="80"/>
    <m/>
    <m/>
    <m/>
    <m/>
    <m/>
    <m/>
    <m/>
    <m/>
    <m/>
    <m/>
    <m/>
    <m/>
    <m/>
    <m/>
    <m/>
    <m/>
    <m/>
    <n v="20"/>
    <n v="20"/>
    <n v="20"/>
    <n v="20"/>
    <m/>
    <m/>
    <m/>
    <m/>
    <m/>
    <m/>
    <m/>
    <m/>
    <m/>
    <m/>
    <m/>
    <m/>
    <m/>
  </r>
  <r>
    <x v="0"/>
    <x v="0"/>
    <m/>
    <s v="CCS-Tuxedo SVN to Code Cloud migration"/>
    <s v="CCS-Tuxedo"/>
    <s v="On Track"/>
    <x v="0"/>
    <s v="Java"/>
    <s v="MR-APPS-PT"/>
    <s v="James Koernig"/>
    <s v="Christine Moretti"/>
    <s v="Poonam Trimukhe"/>
    <x v="2"/>
    <x v="11"/>
    <m/>
    <x v="0"/>
    <n v="20"/>
    <m/>
    <m/>
    <m/>
    <m/>
    <m/>
    <m/>
    <m/>
    <m/>
    <m/>
    <m/>
    <m/>
    <m/>
    <m/>
    <m/>
    <m/>
    <m/>
    <m/>
    <m/>
    <m/>
    <m/>
    <m/>
    <m/>
    <n v="10"/>
    <n v="10"/>
    <m/>
    <m/>
    <m/>
    <m/>
    <m/>
    <m/>
    <m/>
    <m/>
    <m/>
    <m/>
  </r>
  <r>
    <x v="1"/>
    <x v="3"/>
    <m/>
    <s v="Regarding Prognosis Alerts"/>
    <s v="EASE - West"/>
    <s v="Green - YTS"/>
    <x v="1"/>
    <s v="Tandem, Powerbuilder"/>
    <s v="Tandem"/>
    <s v="James Radtke"/>
    <s v="Christine Moretti"/>
    <s v="Istiyaqahmed Shaikh"/>
    <x v="2"/>
    <x v="16"/>
    <s v="Nov-23"/>
    <x v="0"/>
    <n v="30"/>
    <m/>
    <m/>
    <m/>
    <m/>
    <m/>
    <m/>
    <m/>
    <m/>
    <m/>
    <m/>
    <m/>
    <m/>
    <m/>
    <m/>
    <m/>
    <m/>
    <m/>
    <m/>
    <m/>
    <m/>
    <m/>
    <m/>
    <m/>
    <m/>
    <n v="10"/>
    <n v="10"/>
    <n v="10"/>
    <m/>
    <m/>
    <m/>
    <m/>
    <m/>
    <m/>
    <m/>
  </r>
  <r>
    <x v="0"/>
    <x v="0"/>
    <n v="1"/>
    <s v="416394   - BBGW migration testing"/>
    <s v="TAX/TAR- MR"/>
    <m/>
    <x v="0"/>
    <s v=".NET"/>
    <s v="Freedom DotNet-MQ"/>
    <s v="Greg Painter"/>
    <s v="Muawiah Qaimari"/>
    <s v="Darsha Naik"/>
    <x v="3"/>
    <x v="20"/>
    <m/>
    <x v="1"/>
    <n v="70"/>
    <m/>
    <m/>
    <m/>
    <m/>
    <m/>
    <m/>
    <m/>
    <m/>
    <m/>
    <m/>
    <m/>
    <m/>
    <m/>
    <m/>
    <m/>
    <m/>
    <m/>
    <m/>
    <m/>
    <n v="70"/>
    <m/>
    <m/>
    <m/>
    <m/>
    <m/>
    <m/>
    <m/>
    <m/>
    <m/>
    <m/>
    <m/>
    <m/>
    <m/>
    <m/>
  </r>
  <r>
    <x v="1"/>
    <x v="1"/>
    <n v="1"/>
    <s v="2022982 - Tax/Tar - Update GEO Code for SARDIS sales tax increase from 0% to 5%"/>
    <s v="TAX/TAR- MR"/>
    <m/>
    <x v="0"/>
    <s v=".NET"/>
    <s v="Freedom DotNet-MQ"/>
    <s v="Greg Painter"/>
    <s v="Muawiah Qaimari"/>
    <s v="Darsha Naik"/>
    <x v="3"/>
    <x v="8"/>
    <m/>
    <x v="1"/>
    <n v="140"/>
    <m/>
    <m/>
    <m/>
    <m/>
    <m/>
    <m/>
    <m/>
    <m/>
    <m/>
    <m/>
    <m/>
    <m/>
    <m/>
    <m/>
    <m/>
    <m/>
    <m/>
    <m/>
    <m/>
    <m/>
    <n v="140"/>
    <m/>
    <m/>
    <m/>
    <m/>
    <m/>
    <m/>
    <m/>
    <m/>
    <m/>
    <m/>
    <m/>
    <m/>
    <m/>
  </r>
  <r>
    <x v="1"/>
    <x v="13"/>
    <n v="1"/>
    <s v="New Mechids change"/>
    <s v="CODB"/>
    <m/>
    <x v="0"/>
    <s v=".NET"/>
    <s v="Freedom DotNet-MQ"/>
    <s v="Greg Painter"/>
    <s v="Muawiah Qaimari"/>
    <s v="Darsha Naik"/>
    <x v="3"/>
    <x v="8"/>
    <m/>
    <x v="1"/>
    <n v="70"/>
    <m/>
    <m/>
    <m/>
    <m/>
    <m/>
    <m/>
    <m/>
    <m/>
    <m/>
    <m/>
    <m/>
    <m/>
    <m/>
    <m/>
    <m/>
    <m/>
    <m/>
    <m/>
    <m/>
    <m/>
    <m/>
    <m/>
    <m/>
    <m/>
    <m/>
    <m/>
    <m/>
    <m/>
    <m/>
    <m/>
    <m/>
    <m/>
    <m/>
    <m/>
  </r>
  <r>
    <x v="1"/>
    <x v="13"/>
    <n v="1"/>
    <s v="New Mechids change"/>
    <s v="Usg-Mgmt GUIs"/>
    <m/>
    <x v="0"/>
    <s v=".NET"/>
    <s v="Freedom DotNet-MQ"/>
    <s v="Greg Painter"/>
    <s v="Muawiah Qaimari"/>
    <s v="Darsha Naik"/>
    <x v="3"/>
    <x v="8"/>
    <m/>
    <x v="1"/>
    <n v="70"/>
    <m/>
    <m/>
    <m/>
    <m/>
    <m/>
    <m/>
    <m/>
    <m/>
    <m/>
    <m/>
    <m/>
    <m/>
    <m/>
    <m/>
    <m/>
    <m/>
    <m/>
    <m/>
    <m/>
    <m/>
    <m/>
    <m/>
    <m/>
    <m/>
    <m/>
    <m/>
    <m/>
    <m/>
    <m/>
    <m/>
    <m/>
    <m/>
    <m/>
    <m/>
  </r>
  <r>
    <x v="1"/>
    <x v="13"/>
    <n v="1"/>
    <s v="New Mechids change"/>
    <s v="CRIS-BPRD GUIs"/>
    <m/>
    <x v="0"/>
    <s v=".NET"/>
    <s v="Freedom DotNet-MQ"/>
    <s v="Greg Painter"/>
    <s v="Muawiah Qaimari"/>
    <s v="Darsha Naik"/>
    <x v="3"/>
    <x v="8"/>
    <m/>
    <x v="1"/>
    <n v="140"/>
    <m/>
    <m/>
    <m/>
    <m/>
    <m/>
    <m/>
    <m/>
    <m/>
    <m/>
    <m/>
    <m/>
    <m/>
    <m/>
    <m/>
    <m/>
    <m/>
    <m/>
    <m/>
    <m/>
    <m/>
    <m/>
    <m/>
    <m/>
    <m/>
    <m/>
    <m/>
    <m/>
    <m/>
    <m/>
    <m/>
    <m/>
    <m/>
    <m/>
    <m/>
  </r>
  <r>
    <x v="0"/>
    <x v="0"/>
    <n v="1"/>
    <s v="PMT 509967 PID is 414657 CA PPP Long term solution"/>
    <s v="CR"/>
    <m/>
    <x v="1"/>
    <s v="Cobol, DB2"/>
    <s v="WB-BPP1"/>
    <s v="Ruben Rodriguez "/>
    <s v="Muawiah Qaimari"/>
    <s v="Rakesh Koli"/>
    <x v="0"/>
    <x v="16"/>
    <m/>
    <x v="1"/>
    <n v="0"/>
    <m/>
    <m/>
    <m/>
    <m/>
    <m/>
    <m/>
    <m/>
    <m/>
    <m/>
    <m/>
    <m/>
    <m/>
    <m/>
    <m/>
    <m/>
    <m/>
    <m/>
    <m/>
    <m/>
    <m/>
    <m/>
    <m/>
    <m/>
    <m/>
    <m/>
    <m/>
    <m/>
    <m/>
    <m/>
    <m/>
    <m/>
    <m/>
    <m/>
    <m/>
  </r>
  <r>
    <x v="0"/>
    <x v="0"/>
    <n v="1"/>
    <s v="505734 - EBDB Cloud"/>
    <s v="BOCRIS"/>
    <m/>
    <x v="1"/>
    <s v="Cobol, IMS-DC"/>
    <s v="SE-BILLING"/>
    <s v="Greg Painter"/>
    <s v="Muawiah Qaimari"/>
    <s v="Rudradeep Mandal"/>
    <x v="1"/>
    <x v="21"/>
    <s v="Dec-23"/>
    <x v="0"/>
    <n v="150"/>
    <m/>
    <m/>
    <m/>
    <m/>
    <m/>
    <m/>
    <m/>
    <m/>
    <m/>
    <m/>
    <m/>
    <m/>
    <m/>
    <m/>
    <m/>
    <m/>
    <s v=" "/>
    <s v=" "/>
    <n v="20"/>
    <n v="10"/>
    <n v="10"/>
    <n v="10"/>
    <n v="10"/>
    <n v="20"/>
    <n v="20"/>
    <n v="20"/>
    <n v="20"/>
    <n v="10"/>
    <m/>
    <m/>
    <m/>
    <m/>
    <m/>
    <m/>
  </r>
  <r>
    <x v="1"/>
    <x v="1"/>
    <n v="1"/>
    <s v="File conversion &amp; FTP to FTI for Legal hold "/>
    <s v="BDI"/>
    <m/>
    <x v="1"/>
    <s v="Cobol, DB2"/>
    <s v="WB-BPP1"/>
    <s v="Ruben Rodriguez "/>
    <s v="Muawiah Qaimari"/>
    <s v="Rakesh Koli"/>
    <x v="0"/>
    <x v="15"/>
    <m/>
    <x v="0"/>
    <n v="230"/>
    <m/>
    <m/>
    <m/>
    <m/>
    <m/>
    <m/>
    <m/>
    <m/>
    <m/>
    <m/>
    <m/>
    <m/>
    <m/>
    <m/>
    <m/>
    <m/>
    <m/>
    <m/>
    <m/>
    <m/>
    <n v="230"/>
    <m/>
    <m/>
    <m/>
    <m/>
    <m/>
    <m/>
    <m/>
    <m/>
    <m/>
    <m/>
    <m/>
    <m/>
    <m/>
  </r>
  <r>
    <x v="1"/>
    <x v="1"/>
    <n v="1"/>
    <s v="Windows 11 Release 22H2 certification"/>
    <s v="RTM"/>
    <s v="MR"/>
    <x v="1"/>
    <s v="Cobol, DB2"/>
    <s v="WB-BPP1"/>
    <s v="Ruben Rodriguez "/>
    <s v="Muawiah Qaimari"/>
    <s v="Rakesh Koli"/>
    <x v="0"/>
    <x v="20"/>
    <m/>
    <x v="0"/>
    <n v="55"/>
    <m/>
    <m/>
    <m/>
    <m/>
    <m/>
    <m/>
    <m/>
    <m/>
    <m/>
    <m/>
    <m/>
    <m/>
    <m/>
    <m/>
    <m/>
    <m/>
    <m/>
    <m/>
    <n v="20"/>
    <n v="35"/>
    <m/>
    <m/>
    <m/>
    <m/>
    <m/>
    <m/>
    <m/>
    <m/>
    <m/>
    <m/>
    <m/>
    <m/>
    <m/>
    <m/>
  </r>
  <r>
    <x v="1"/>
    <x v="1"/>
    <n v="1"/>
    <s v="Windows 11 Release 22H2 certification"/>
    <s v="SD/SU"/>
    <s v="MR"/>
    <x v="1"/>
    <s v="Cobol, DB2"/>
    <s v="WB-BPP1"/>
    <s v="Ruben Rodriguez "/>
    <s v="Muawiah Qaimari"/>
    <s v="Rakesh Koli"/>
    <x v="0"/>
    <x v="20"/>
    <m/>
    <x v="0"/>
    <n v="55"/>
    <m/>
    <m/>
    <m/>
    <m/>
    <m/>
    <m/>
    <m/>
    <m/>
    <m/>
    <m/>
    <m/>
    <m/>
    <m/>
    <m/>
    <m/>
    <m/>
    <m/>
    <m/>
    <n v="20"/>
    <n v="35"/>
    <m/>
    <m/>
    <m/>
    <m/>
    <m/>
    <m/>
    <m/>
    <m/>
    <m/>
    <m/>
    <m/>
    <m/>
    <m/>
    <m/>
  </r>
  <r>
    <x v="1"/>
    <x v="1"/>
    <n v="1"/>
    <s v="Windows 11 Release 22H2 certification"/>
    <s v="TCAM"/>
    <s v="MR"/>
    <x v="1"/>
    <s v="Cobol, DB2"/>
    <s v="SALES"/>
    <s v="Ruben Rodriguez "/>
    <s v="Muawiah Qaimari"/>
    <s v="Swapnil Patil"/>
    <x v="0"/>
    <x v="20"/>
    <m/>
    <x v="0"/>
    <n v="55"/>
    <m/>
    <m/>
    <m/>
    <m/>
    <m/>
    <m/>
    <m/>
    <m/>
    <m/>
    <m/>
    <m/>
    <m/>
    <m/>
    <m/>
    <m/>
    <m/>
    <m/>
    <m/>
    <n v="30"/>
    <n v="25"/>
    <m/>
    <m/>
    <m/>
    <m/>
    <m/>
    <m/>
    <m/>
    <m/>
    <m/>
    <m/>
    <m/>
    <m/>
    <m/>
    <m/>
  </r>
  <r>
    <x v="1"/>
    <x v="1"/>
    <n v="1"/>
    <s v="Windows 11 Release 22H2 certification"/>
    <s v="AMI/MAP"/>
    <s v="MR"/>
    <x v="1"/>
    <s v="COBOL, Teradata"/>
    <s v="SALES"/>
    <s v="Ruben Rodriguez "/>
    <s v="Muawiah Qaimari"/>
    <s v="Swapnil Patil"/>
    <x v="0"/>
    <x v="20"/>
    <m/>
    <x v="0"/>
    <n v="55"/>
    <m/>
    <m/>
    <m/>
    <m/>
    <m/>
    <m/>
    <m/>
    <m/>
    <m/>
    <m/>
    <m/>
    <m/>
    <m/>
    <m/>
    <m/>
    <m/>
    <m/>
    <m/>
    <n v="30"/>
    <n v="25"/>
    <m/>
    <m/>
    <m/>
    <m/>
    <m/>
    <m/>
    <m/>
    <m/>
    <m/>
    <m/>
    <m/>
    <m/>
    <m/>
    <m/>
  </r>
  <r>
    <x v="1"/>
    <x v="1"/>
    <n v="1"/>
    <s v="SMB 2028777 : Description: CASH - Windows 11 22H2 certification"/>
    <s v="CASHWeb"/>
    <s v="Completed."/>
    <x v="0"/>
    <s v="Java"/>
    <s v="Freedom Java Apps"/>
    <s v="Greg Painter"/>
    <s v="Muawiah Qaimari"/>
    <s v="Ashish Bartwal"/>
    <x v="3"/>
    <x v="18"/>
    <s v="Mar-23"/>
    <x v="0"/>
    <n v="30"/>
    <m/>
    <m/>
    <m/>
    <m/>
    <m/>
    <m/>
    <m/>
    <m/>
    <m/>
    <m/>
    <m/>
    <m/>
    <m/>
    <m/>
    <m/>
    <m/>
    <m/>
    <m/>
    <n v="30"/>
    <m/>
    <m/>
    <m/>
    <m/>
    <m/>
    <m/>
    <m/>
    <m/>
    <m/>
    <m/>
    <m/>
    <m/>
    <m/>
    <m/>
    <m/>
  </r>
  <r>
    <x v="1"/>
    <x v="1"/>
    <n v="1"/>
    <s v="SMB 2028776 : Description: CMRS - Windows 11 22H2 certification"/>
    <s v="CMRS"/>
    <s v="Completed."/>
    <x v="0"/>
    <s v="Java"/>
    <s v="Freedom Java Apps"/>
    <s v="Greg Painter"/>
    <s v="Muawiah Qaimari"/>
    <s v="Ashish Bartwal"/>
    <x v="3"/>
    <x v="18"/>
    <s v="Mar-23"/>
    <x v="0"/>
    <n v="20"/>
    <m/>
    <m/>
    <m/>
    <m/>
    <m/>
    <m/>
    <m/>
    <m/>
    <m/>
    <m/>
    <m/>
    <m/>
    <m/>
    <m/>
    <m/>
    <m/>
    <m/>
    <m/>
    <n v="20"/>
    <m/>
    <m/>
    <m/>
    <m/>
    <m/>
    <m/>
    <m/>
    <m/>
    <m/>
    <m/>
    <m/>
    <m/>
    <m/>
    <m/>
    <m/>
  </r>
  <r>
    <x v="1"/>
    <x v="1"/>
    <n v="1"/>
    <s v="SMB 2028781 : Description: OLCM SE - Windows 11 22H2 certification"/>
    <s v="OMS - SE"/>
    <s v="Completed."/>
    <x v="0"/>
    <s v="Java"/>
    <s v="Freedom Java Apps"/>
    <s v="Greg Painter"/>
    <s v="Muawiah Qaimari"/>
    <s v="Ashish Bartwal"/>
    <x v="3"/>
    <x v="20"/>
    <s v="Apr-23"/>
    <x v="0"/>
    <n v="20"/>
    <m/>
    <m/>
    <m/>
    <m/>
    <m/>
    <m/>
    <m/>
    <m/>
    <m/>
    <m/>
    <m/>
    <m/>
    <m/>
    <m/>
    <m/>
    <m/>
    <m/>
    <m/>
    <m/>
    <n v="20"/>
    <m/>
    <m/>
    <m/>
    <m/>
    <m/>
    <m/>
    <m/>
    <m/>
    <m/>
    <m/>
    <m/>
    <m/>
    <m/>
    <m/>
  </r>
  <r>
    <x v="1"/>
    <x v="1"/>
    <n v="1"/>
    <s v="SMB 2028782 : Description: LECSIS - Windows 11 22H2 certification"/>
    <s v="LECSIS"/>
    <s v="Completed."/>
    <x v="0"/>
    <s v="SmallTalk, Gemstone"/>
    <s v="Freedom Java Apps"/>
    <s v="Greg Painter"/>
    <s v="Muawiah Qaimari"/>
    <s v="Ashish Bartwal"/>
    <x v="3"/>
    <x v="15"/>
    <s v="May-23"/>
    <x v="0"/>
    <n v="20"/>
    <m/>
    <m/>
    <m/>
    <m/>
    <m/>
    <m/>
    <m/>
    <m/>
    <m/>
    <m/>
    <m/>
    <m/>
    <m/>
    <m/>
    <m/>
    <m/>
    <m/>
    <m/>
    <m/>
    <m/>
    <n v="20"/>
    <m/>
    <m/>
    <m/>
    <m/>
    <m/>
    <m/>
    <m/>
    <m/>
    <m/>
    <m/>
    <m/>
    <m/>
    <m/>
  </r>
  <r>
    <x v="0"/>
    <x v="0"/>
    <m/>
    <s v="ECDW, EDW Snowflak Migration - OOM686"/>
    <s v="EASE - SW"/>
    <s v="Green - Test Only"/>
    <x v="1"/>
    <s v="Tandem, Powerbuilder"/>
    <s v="Tandem"/>
    <s v="James Radtke"/>
    <s v="Christine Moretti"/>
    <s v="Istiyaqahmed Shaikh"/>
    <x v="2"/>
    <x v="21"/>
    <s v="Dec-23"/>
    <x v="0"/>
    <n v="35"/>
    <m/>
    <m/>
    <m/>
    <m/>
    <m/>
    <m/>
    <m/>
    <m/>
    <m/>
    <m/>
    <m/>
    <m/>
    <m/>
    <m/>
    <m/>
    <m/>
    <m/>
    <m/>
    <m/>
    <m/>
    <m/>
    <m/>
    <m/>
    <m/>
    <m/>
    <m/>
    <m/>
    <n v="35"/>
    <m/>
    <m/>
    <m/>
    <m/>
    <m/>
    <m/>
  </r>
  <r>
    <x v="1"/>
    <x v="1"/>
    <n v="1"/>
    <s v="SMB 2029682 : Description - CASH Web - Change Security Service interface with Security Application by removing jar (axis2-kernel-1.4.1.jar) and using a webservice"/>
    <s v="CASHWeb"/>
    <s v="Completed."/>
    <x v="0"/>
    <s v="Java"/>
    <s v="Freedom Java Apps"/>
    <s v="Greg Painter"/>
    <s v="Muawiah Qaimari"/>
    <s v="Ashish Bartwal"/>
    <x v="3"/>
    <x v="19"/>
    <s v="Jun-23"/>
    <x v="0"/>
    <n v="250"/>
    <m/>
    <m/>
    <m/>
    <m/>
    <m/>
    <m/>
    <m/>
    <m/>
    <m/>
    <m/>
    <m/>
    <m/>
    <m/>
    <m/>
    <m/>
    <m/>
    <m/>
    <m/>
    <n v="50"/>
    <n v="50"/>
    <n v="70"/>
    <n v="80"/>
    <m/>
    <m/>
    <m/>
    <m/>
    <m/>
    <m/>
    <m/>
    <m/>
    <m/>
    <m/>
    <m/>
    <m/>
  </r>
  <r>
    <x v="1"/>
    <x v="3"/>
    <n v="1"/>
    <s v="MWR - 2028895 : Description: CARAT - Microsoft Windows 11 Release 22H2"/>
    <s v="CARAT"/>
    <m/>
    <x v="0"/>
    <s v="Hadoop, Java"/>
    <s v="CARAT"/>
    <s v="Greg Painter"/>
    <s v="Muawiah Qaimari"/>
    <s v="Ashish Bartwal"/>
    <x v="3"/>
    <x v="20"/>
    <s v="Apr-23"/>
    <x v="0"/>
    <n v="40"/>
    <m/>
    <m/>
    <m/>
    <m/>
    <m/>
    <m/>
    <m/>
    <m/>
    <m/>
    <m/>
    <m/>
    <m/>
    <m/>
    <m/>
    <m/>
    <m/>
    <m/>
    <m/>
    <n v="20"/>
    <n v="20"/>
    <m/>
    <m/>
    <m/>
    <m/>
    <m/>
    <m/>
    <m/>
    <m/>
    <m/>
    <m/>
    <m/>
    <m/>
    <m/>
    <m/>
  </r>
  <r>
    <x v="1"/>
    <x v="3"/>
    <n v="1"/>
    <s v="MWR - 2030760  : Description: CRIS BPRD GUIS’ CD certificate renewal"/>
    <s v="CRIS-BPRD GUIs"/>
    <m/>
    <x v="0"/>
    <s v=".NET"/>
    <s v="Freedom DotNet-MQ"/>
    <s v="Greg Painter"/>
    <s v="Muawiah Qaimari"/>
    <s v="Darsha Naik"/>
    <x v="3"/>
    <x v="20"/>
    <m/>
    <x v="0"/>
    <n v="50"/>
    <m/>
    <m/>
    <m/>
    <m/>
    <m/>
    <m/>
    <m/>
    <m/>
    <m/>
    <m/>
    <m/>
    <m/>
    <m/>
    <m/>
    <m/>
    <m/>
    <m/>
    <m/>
    <n v="50"/>
    <m/>
    <m/>
    <m/>
    <m/>
    <m/>
    <m/>
    <m/>
    <m/>
    <m/>
    <m/>
    <m/>
    <m/>
    <m/>
    <m/>
    <m/>
  </r>
  <r>
    <x v="1"/>
    <x v="1"/>
    <n v="1"/>
    <s v="SMB 2028777 : Description: CASH - Windows 11 22H2 certification"/>
    <s v="CASH"/>
    <s v="On Track"/>
    <x v="0"/>
    <s v=".NET"/>
    <s v="Freedom DotNet-MQ"/>
    <s v="Greg Painter"/>
    <s v="Muawiah Qaimari"/>
    <s v="Darsha Naik"/>
    <x v="3"/>
    <x v="20"/>
    <m/>
    <x v="0"/>
    <n v="60"/>
    <m/>
    <m/>
    <m/>
    <m/>
    <m/>
    <m/>
    <m/>
    <m/>
    <m/>
    <m/>
    <m/>
    <m/>
    <m/>
    <m/>
    <m/>
    <m/>
    <m/>
    <m/>
    <n v="60"/>
    <m/>
    <m/>
    <m/>
    <m/>
    <m/>
    <m/>
    <m/>
    <m/>
    <m/>
    <m/>
    <m/>
    <m/>
    <m/>
    <m/>
    <m/>
  </r>
  <r>
    <x v="1"/>
    <x v="1"/>
    <n v="1"/>
    <s v="2028785 Description: Windows 11 22H2 certification"/>
    <s v="CRIS ASBS"/>
    <s v="On Track"/>
    <x v="0"/>
    <s v=".NET"/>
    <s v="Freedom DotNet-MQ"/>
    <s v="Greg Painter"/>
    <s v="Muawiah Qaimari"/>
    <s v="Darsha Naik"/>
    <x v="3"/>
    <x v="20"/>
    <m/>
    <x v="0"/>
    <n v="90"/>
    <m/>
    <m/>
    <m/>
    <m/>
    <m/>
    <m/>
    <m/>
    <m/>
    <m/>
    <m/>
    <m/>
    <m/>
    <m/>
    <m/>
    <m/>
    <m/>
    <m/>
    <m/>
    <m/>
    <n v="70"/>
    <m/>
    <m/>
    <m/>
    <m/>
    <m/>
    <m/>
    <m/>
    <m/>
    <m/>
    <m/>
    <m/>
    <m/>
    <m/>
    <m/>
  </r>
  <r>
    <x v="1"/>
    <x v="1"/>
    <n v="1"/>
    <s v="2028786 Description: Windows 11 22H2 certification "/>
    <s v="CRIS-BPRD GUIs"/>
    <s v="On Track"/>
    <x v="0"/>
    <s v=".NET"/>
    <s v="Freedom DotNet-MQ"/>
    <s v="Greg Painter"/>
    <s v="Muawiah Qaimari"/>
    <s v="Darsha Naik"/>
    <x v="3"/>
    <x v="20"/>
    <m/>
    <x v="0"/>
    <n v="90"/>
    <m/>
    <m/>
    <m/>
    <m/>
    <m/>
    <m/>
    <m/>
    <m/>
    <m/>
    <m/>
    <m/>
    <m/>
    <m/>
    <m/>
    <m/>
    <m/>
    <m/>
    <m/>
    <m/>
    <n v="90"/>
    <m/>
    <m/>
    <m/>
    <m/>
    <m/>
    <m/>
    <m/>
    <m/>
    <m/>
    <m/>
    <m/>
    <m/>
    <m/>
    <m/>
  </r>
  <r>
    <x v="1"/>
    <x v="1"/>
    <n v="1"/>
    <s v="2028787 Description:Windows 11 22H2 certification "/>
    <s v="Usg-Mgmt GUIs"/>
    <s v="On Track"/>
    <x v="0"/>
    <s v=".NET"/>
    <s v="Freedom DotNet-MQ"/>
    <s v="Greg Painter"/>
    <s v="Muawiah Qaimari"/>
    <s v="Darsha Naik"/>
    <x v="3"/>
    <x v="15"/>
    <m/>
    <x v="0"/>
    <n v="160"/>
    <m/>
    <m/>
    <m/>
    <m/>
    <m/>
    <m/>
    <m/>
    <m/>
    <m/>
    <m/>
    <m/>
    <m/>
    <m/>
    <m/>
    <m/>
    <m/>
    <m/>
    <m/>
    <m/>
    <m/>
    <n v="160"/>
    <m/>
    <m/>
    <m/>
    <m/>
    <m/>
    <m/>
    <m/>
    <m/>
    <m/>
    <m/>
    <m/>
    <m/>
    <m/>
  </r>
  <r>
    <x v="1"/>
    <x v="1"/>
    <n v="1"/>
    <s v="2028788 Description: Windows 11 22H2 certification"/>
    <s v="TAX/TAR- MR"/>
    <s v="On Track"/>
    <x v="0"/>
    <s v=".NET"/>
    <s v="Freedom DotNet-MQ"/>
    <s v="Greg Painter"/>
    <s v="Muawiah Qaimari"/>
    <s v="Darsha Naik"/>
    <x v="3"/>
    <x v="15"/>
    <m/>
    <x v="0"/>
    <n v="90"/>
    <m/>
    <m/>
    <m/>
    <m/>
    <m/>
    <m/>
    <m/>
    <m/>
    <m/>
    <m/>
    <m/>
    <m/>
    <m/>
    <m/>
    <m/>
    <m/>
    <m/>
    <m/>
    <m/>
    <m/>
    <n v="90"/>
    <m/>
    <m/>
    <m/>
    <m/>
    <m/>
    <m/>
    <m/>
    <m/>
    <m/>
    <m/>
    <m/>
    <m/>
    <m/>
  </r>
  <r>
    <x v="1"/>
    <x v="1"/>
    <n v="1"/>
    <s v="2028789 Windows 11 22H2 certification "/>
    <s v="USOC Browser"/>
    <s v="On Track"/>
    <x v="0"/>
    <s v=".NET"/>
    <s v="Freedom DotNet-MQ"/>
    <s v="Greg Painter"/>
    <s v="Muawiah Qaimari"/>
    <s v="Darsha Naik"/>
    <x v="3"/>
    <x v="15"/>
    <m/>
    <x v="0"/>
    <n v="70"/>
    <m/>
    <m/>
    <m/>
    <m/>
    <m/>
    <m/>
    <m/>
    <m/>
    <m/>
    <m/>
    <m/>
    <m/>
    <m/>
    <m/>
    <m/>
    <m/>
    <m/>
    <m/>
    <m/>
    <m/>
    <n v="70"/>
    <m/>
    <m/>
    <m/>
    <m/>
    <m/>
    <m/>
    <m/>
    <m/>
    <m/>
    <m/>
    <m/>
    <m/>
    <m/>
  </r>
  <r>
    <x v="1"/>
    <x v="3"/>
    <n v="1"/>
    <s v="MWR - 2028896 : Windows 11 22H2 certification"/>
    <s v="MOSS"/>
    <m/>
    <x v="0"/>
    <s v=".NET, VC++"/>
    <s v="MOSS"/>
    <s v="Greg Painter"/>
    <s v="Muawiah Qaimari"/>
    <s v="Darsha Naik "/>
    <x v="3"/>
    <x v="19"/>
    <m/>
    <x v="0"/>
    <n v="100"/>
    <m/>
    <m/>
    <m/>
    <m/>
    <m/>
    <m/>
    <m/>
    <m/>
    <m/>
    <m/>
    <m/>
    <m/>
    <m/>
    <m/>
    <m/>
    <m/>
    <m/>
    <m/>
    <m/>
    <m/>
    <m/>
    <n v="100"/>
    <m/>
    <m/>
    <m/>
    <m/>
    <m/>
    <m/>
    <m/>
    <m/>
    <m/>
    <m/>
    <m/>
    <m/>
  </r>
  <r>
    <x v="1"/>
    <x v="1"/>
    <m/>
    <s v="Wildfly Upgrade from 18.x to 25.x"/>
    <s v="GALAXY ACS"/>
    <s v="Green"/>
    <x v="0"/>
    <s v="Java"/>
    <s v="Gal-SAF"/>
    <s v="James Koernig"/>
    <s v="Christine Moretti"/>
    <s v="Tushar Vispute"/>
    <x v="5"/>
    <x v="11"/>
    <s v="Sep-23"/>
    <x v="0"/>
    <n v="380"/>
    <m/>
    <m/>
    <m/>
    <m/>
    <m/>
    <m/>
    <m/>
    <m/>
    <m/>
    <m/>
    <n v="264"/>
    <n v="264"/>
    <n v="264"/>
    <n v="264"/>
    <n v="176"/>
    <n v="176"/>
    <m/>
    <m/>
    <m/>
    <m/>
    <m/>
    <m/>
    <m/>
    <m/>
    <m/>
    <m/>
    <m/>
    <m/>
    <m/>
    <m/>
    <m/>
    <m/>
    <m/>
    <m/>
  </r>
  <r>
    <x v="1"/>
    <x v="3"/>
    <n v="1"/>
    <s v="MWR 2031524 - Description : CMRS - Golden Image Upgrade"/>
    <s v="CMRS"/>
    <m/>
    <x v="0"/>
    <s v="Java"/>
    <s v="Freedom Java Apps"/>
    <s v="Greg Painter"/>
    <s v="Muawiah Qaimari"/>
    <s v="Ashish Bartwal"/>
    <x v="3"/>
    <x v="18"/>
    <s v="Mar-23"/>
    <x v="0"/>
    <n v="40"/>
    <m/>
    <m/>
    <m/>
    <m/>
    <m/>
    <m/>
    <m/>
    <m/>
    <m/>
    <m/>
    <m/>
    <m/>
    <m/>
    <m/>
    <m/>
    <m/>
    <m/>
    <m/>
    <n v="40"/>
    <m/>
    <m/>
    <m/>
    <m/>
    <m/>
    <m/>
    <m/>
    <m/>
    <m/>
    <m/>
    <m/>
    <m/>
    <m/>
    <m/>
    <m/>
  </r>
  <r>
    <x v="1"/>
    <x v="3"/>
    <n v="1"/>
    <s v="MWR 2031523 - Description : CASH - Golden Image Upgrade"/>
    <s v="CASHWeb"/>
    <m/>
    <x v="0"/>
    <s v="Java"/>
    <s v="Freedom Java Apps"/>
    <s v="Greg Painter"/>
    <s v="Muawiah Qaimari"/>
    <s v="Ashish Bartwal"/>
    <x v="3"/>
    <x v="18"/>
    <s v="Mar-23"/>
    <x v="0"/>
    <n v="40"/>
    <m/>
    <m/>
    <m/>
    <m/>
    <m/>
    <m/>
    <m/>
    <m/>
    <m/>
    <m/>
    <m/>
    <m/>
    <m/>
    <m/>
    <m/>
    <m/>
    <m/>
    <m/>
    <n v="40"/>
    <m/>
    <m/>
    <m/>
    <m/>
    <m/>
    <m/>
    <m/>
    <m/>
    <m/>
    <m/>
    <m/>
    <m/>
    <m/>
    <m/>
    <m/>
  </r>
  <r>
    <x v="0"/>
    <x v="0"/>
    <n v="1"/>
    <s v="PID - 414447 : FL NPA 305/786 Overlay with 645"/>
    <s v="CBS BVA BPM"/>
    <s v="Green : Completed "/>
    <x v="0"/>
    <s v="Java, Weblogic"/>
    <s v="CBS-ATTCRM-SBS"/>
    <s v="James Koernig"/>
    <s v="Christine Moretti"/>
    <s v="Ravinder Kumar"/>
    <x v="3"/>
    <x v="19"/>
    <s v="Jun-23"/>
    <x v="0"/>
    <n v="176"/>
    <m/>
    <m/>
    <m/>
    <m/>
    <m/>
    <m/>
    <m/>
    <m/>
    <m/>
    <m/>
    <m/>
    <m/>
    <m/>
    <m/>
    <m/>
    <m/>
    <m/>
    <m/>
    <m/>
    <n v="90"/>
    <n v="86"/>
    <m/>
    <m/>
    <m/>
    <m/>
    <m/>
    <m/>
    <m/>
    <m/>
    <m/>
    <m/>
    <m/>
    <m/>
    <m/>
  </r>
  <r>
    <x v="1"/>
    <x v="1"/>
    <n v="3"/>
    <s v="MERCATOR replacement"/>
    <s v="CROSS RAO"/>
    <m/>
    <x v="1"/>
    <s v="Cobol"/>
    <s v="SE-BILLING"/>
    <s v="Greg Painter"/>
    <s v="Muawiah Qaimari"/>
    <s v="Rudradeep Mandal"/>
    <x v="1"/>
    <x v="21"/>
    <s v="Dec-23"/>
    <x v="1"/>
    <n v="1200"/>
    <m/>
    <m/>
    <m/>
    <m/>
    <m/>
    <m/>
    <m/>
    <m/>
    <m/>
    <m/>
    <m/>
    <m/>
    <m/>
    <m/>
    <n v="50"/>
    <m/>
    <m/>
    <m/>
    <m/>
    <m/>
    <m/>
    <n v="100"/>
    <n v="200"/>
    <n v="200"/>
    <n v="200"/>
    <n v="200"/>
    <n v="200"/>
    <n v="100"/>
    <m/>
    <m/>
    <m/>
    <m/>
    <m/>
    <m/>
  </r>
  <r>
    <x v="1"/>
    <x v="3"/>
    <n v="1"/>
    <s v="MWR 2031801: QQ-SBS - Windows 11 22H2 Certification"/>
    <s v="QuickQuote SBS"/>
    <s v="Green : Completed "/>
    <x v="0"/>
    <s v=".NET"/>
    <s v="CBS-ATTCRM-SBS"/>
    <s v="James Koernig"/>
    <s v="Christine Moretti"/>
    <s v="Ravinder Kumar"/>
    <x v="3"/>
    <x v="20"/>
    <s v="Apr-23"/>
    <x v="0"/>
    <n v="10"/>
    <m/>
    <m/>
    <m/>
    <m/>
    <m/>
    <m/>
    <m/>
    <m/>
    <m/>
    <m/>
    <m/>
    <m/>
    <m/>
    <m/>
    <m/>
    <m/>
    <m/>
    <m/>
    <m/>
    <n v="10"/>
    <m/>
    <m/>
    <m/>
    <m/>
    <m/>
    <m/>
    <m/>
    <m/>
    <m/>
    <m/>
    <m/>
    <m/>
    <m/>
    <m/>
  </r>
  <r>
    <x v="1"/>
    <x v="3"/>
    <n v="1"/>
    <s v="MWR 2033224: ATTM CRM - Windows 11 22H2 Certification"/>
    <s v="ATTM CRM"/>
    <s v="Green : Completed "/>
    <x v="0"/>
    <s v="Java"/>
    <s v="CBS-ATTCRM-SBS"/>
    <s v="James Radtke"/>
    <s v="Christine Moretti"/>
    <s v="Ravinder Kumar"/>
    <x v="3"/>
    <x v="15"/>
    <s v="May-23"/>
    <x v="0"/>
    <n v="10"/>
    <m/>
    <m/>
    <m/>
    <m/>
    <m/>
    <m/>
    <m/>
    <m/>
    <m/>
    <m/>
    <m/>
    <m/>
    <m/>
    <m/>
    <m/>
    <m/>
    <m/>
    <m/>
    <m/>
    <m/>
    <n v="10"/>
    <m/>
    <m/>
    <m/>
    <m/>
    <m/>
    <m/>
    <m/>
    <m/>
    <m/>
    <m/>
    <m/>
    <m/>
    <m/>
  </r>
  <r>
    <x v="1"/>
    <x v="3"/>
    <n v="1"/>
    <s v="MWR 2035648 : QQ-SBS - ADO Upgrade"/>
    <s v="QuickQuote SBS"/>
    <s v="Green : Completed "/>
    <x v="0"/>
    <s v=".NET"/>
    <s v="CBS-ATTCRM-SBS"/>
    <s v="James Koernig"/>
    <s v="Christine Moretti"/>
    <s v="Ravinder Kumar"/>
    <x v="3"/>
    <x v="20"/>
    <s v="Apr-23"/>
    <x v="0"/>
    <n v="30"/>
    <m/>
    <m/>
    <m/>
    <m/>
    <m/>
    <m/>
    <m/>
    <m/>
    <m/>
    <m/>
    <m/>
    <m/>
    <m/>
    <m/>
    <m/>
    <m/>
    <m/>
    <m/>
    <m/>
    <n v="30"/>
    <m/>
    <m/>
    <m/>
    <m/>
    <m/>
    <m/>
    <m/>
    <m/>
    <m/>
    <m/>
    <m/>
    <m/>
    <m/>
    <m/>
  </r>
  <r>
    <x v="1"/>
    <x v="15"/>
    <n v="1"/>
    <s v="Scan Support (SCA/AVT/SAST/DAST/MPEN)"/>
    <s v="QuickQuote SBS"/>
    <m/>
    <x v="0"/>
    <s v=".NET"/>
    <s v="CBS-ATTCRM-SBS"/>
    <s v="James Koernig"/>
    <s v="Christine Moretti"/>
    <s v="Ravinder Kumar"/>
    <x v="3"/>
    <x v="0"/>
    <s v="Ongoing"/>
    <x v="0"/>
    <n v="30"/>
    <m/>
    <m/>
    <m/>
    <m/>
    <m/>
    <m/>
    <m/>
    <m/>
    <m/>
    <m/>
    <m/>
    <m/>
    <m/>
    <m/>
    <m/>
    <m/>
    <m/>
    <m/>
    <n v="10"/>
    <n v="20"/>
    <m/>
    <m/>
    <m/>
    <m/>
    <m/>
    <m/>
    <m/>
    <m/>
    <m/>
    <m/>
    <m/>
    <m/>
    <m/>
    <m/>
  </r>
  <r>
    <x v="1"/>
    <x v="5"/>
    <n v="15"/>
    <s v="Investigation for ESB connection and removal of ESB usage"/>
    <s v="CBS BVA BPM"/>
    <m/>
    <x v="0"/>
    <s v="Java, Weblogic"/>
    <s v="CBS-ATTCRM-SBS"/>
    <s v="James Koernig"/>
    <s v="Christine Moretti"/>
    <s v="Ravinder Kumar"/>
    <x v="3"/>
    <x v="0"/>
    <s v="Ongoing"/>
    <x v="0"/>
    <n v="400"/>
    <m/>
    <m/>
    <m/>
    <m/>
    <m/>
    <m/>
    <m/>
    <m/>
    <m/>
    <m/>
    <m/>
    <m/>
    <m/>
    <m/>
    <m/>
    <m/>
    <m/>
    <m/>
    <n v="50"/>
    <n v="60"/>
    <n v="50"/>
    <m/>
    <n v="80"/>
    <n v="90"/>
    <n v="70"/>
    <m/>
    <m/>
    <m/>
    <m/>
    <m/>
    <m/>
    <m/>
    <m/>
    <m/>
  </r>
  <r>
    <x v="1"/>
    <x v="5"/>
    <n v="1"/>
    <s v="CPC Connectivity investigation and testing"/>
    <s v="QuickQuote SBS"/>
    <m/>
    <x v="0"/>
    <s v=".NET"/>
    <s v="CBS-ATTCRM-SBS"/>
    <s v="James Koernig"/>
    <s v="Christine Moretti"/>
    <s v="Ravinder Kumar"/>
    <x v="3"/>
    <x v="0"/>
    <s v="Ongoing"/>
    <x v="0"/>
    <n v="100"/>
    <m/>
    <m/>
    <m/>
    <m/>
    <m/>
    <m/>
    <m/>
    <m/>
    <m/>
    <m/>
    <m/>
    <m/>
    <m/>
    <m/>
    <m/>
    <m/>
    <m/>
    <m/>
    <m/>
    <n v="60"/>
    <n v="40"/>
    <n v="50"/>
    <m/>
    <m/>
    <m/>
    <m/>
    <m/>
    <m/>
    <m/>
    <m/>
    <m/>
    <m/>
    <m/>
    <m/>
  </r>
  <r>
    <x v="1"/>
    <x v="1"/>
    <n v="1"/>
    <s v="SMB 2017618 : ATTM CRM - Disabling of SOAP Interface"/>
    <s v="ATTM CRM"/>
    <s v="Green : Completed "/>
    <x v="0"/>
    <s v="Java"/>
    <s v="CBS-ATTCRM-SBS"/>
    <s v="James Radtke"/>
    <s v="Christine Moretti"/>
    <s v="Ravinder Kumar"/>
    <x v="3"/>
    <x v="19"/>
    <s v="Jun-23"/>
    <x v="0"/>
    <n v="240"/>
    <m/>
    <m/>
    <m/>
    <m/>
    <m/>
    <m/>
    <m/>
    <m/>
    <m/>
    <m/>
    <m/>
    <m/>
    <m/>
    <m/>
    <m/>
    <m/>
    <m/>
    <m/>
    <m/>
    <m/>
    <n v="90"/>
    <n v="150"/>
    <m/>
    <m/>
    <m/>
    <m/>
    <m/>
    <m/>
    <m/>
    <m/>
    <m/>
    <m/>
    <m/>
    <m/>
  </r>
  <r>
    <x v="1"/>
    <x v="3"/>
    <n v="1"/>
    <s v="MWR 2033225: ATTM CRM - MechID M99988 password update"/>
    <s v="ATTM CRM"/>
    <s v="Green : Completed "/>
    <x v="0"/>
    <s v="Java"/>
    <s v="CBS-ATTCRM-SBS"/>
    <s v="James Radtke"/>
    <s v="Christine Moretti"/>
    <s v="Ravinder Kumar"/>
    <x v="3"/>
    <x v="15"/>
    <s v="May-23"/>
    <x v="0"/>
    <n v="40"/>
    <m/>
    <m/>
    <m/>
    <m/>
    <m/>
    <m/>
    <m/>
    <m/>
    <m/>
    <m/>
    <m/>
    <m/>
    <m/>
    <m/>
    <m/>
    <m/>
    <m/>
    <m/>
    <m/>
    <m/>
    <n v="40"/>
    <m/>
    <m/>
    <m/>
    <m/>
    <m/>
    <m/>
    <m/>
    <m/>
    <m/>
    <m/>
    <m/>
    <m/>
    <m/>
  </r>
  <r>
    <x v="1"/>
    <x v="4"/>
    <n v="1"/>
    <s v="RD1470 CR-2304-0102 - Internet - Add Discount for 1G"/>
    <s v="QuickQuote SBS"/>
    <s v="Green : Completed "/>
    <x v="0"/>
    <s v=".NET"/>
    <s v="CBS-ATTCRM-SBS"/>
    <s v="James Koernig"/>
    <s v="Christine Moretti"/>
    <s v="Ravinder Kumar"/>
    <x v="3"/>
    <x v="20"/>
    <s v="Apr-23"/>
    <x v="0"/>
    <n v="30"/>
    <m/>
    <m/>
    <m/>
    <m/>
    <m/>
    <m/>
    <m/>
    <m/>
    <m/>
    <m/>
    <m/>
    <m/>
    <m/>
    <m/>
    <m/>
    <m/>
    <m/>
    <m/>
    <m/>
    <n v="30"/>
    <m/>
    <m/>
    <m/>
    <m/>
    <m/>
    <m/>
    <m/>
    <m/>
    <m/>
    <m/>
    <m/>
    <m/>
    <m/>
    <m/>
  </r>
  <r>
    <x v="1"/>
    <x v="4"/>
    <n v="1"/>
    <s v="RD1468 CR-2304-0114 - Internet - Add New Product Internet Backup – 12 hr  device"/>
    <s v="QuickQuote SBS"/>
    <s v="Green : Completed "/>
    <x v="0"/>
    <s v=".NET"/>
    <s v="CBS-ATTCRM-SBS"/>
    <s v="James Koernig"/>
    <s v="Christine Moretti"/>
    <s v="Ravinder Kumar"/>
    <x v="3"/>
    <x v="15"/>
    <s v="May-23"/>
    <x v="0"/>
    <n v="30"/>
    <m/>
    <m/>
    <m/>
    <m/>
    <m/>
    <m/>
    <m/>
    <m/>
    <m/>
    <m/>
    <m/>
    <m/>
    <m/>
    <m/>
    <m/>
    <m/>
    <m/>
    <m/>
    <m/>
    <m/>
    <n v="30"/>
    <m/>
    <m/>
    <m/>
    <m/>
    <m/>
    <m/>
    <m/>
    <m/>
    <m/>
    <m/>
    <m/>
    <m/>
    <m/>
  </r>
  <r>
    <x v="1"/>
    <x v="4"/>
    <n v="1"/>
    <s v="RD1468 CR-2304-0110 - Internet - Add New Product Managed Internet Backup device"/>
    <s v="QuickQuote SBS"/>
    <s v="Green : Completed "/>
    <x v="0"/>
    <s v=".NET"/>
    <s v="CBS-ATTCRM-SBS"/>
    <s v="James Koernig"/>
    <s v="Christine Moretti"/>
    <s v="Ravinder Kumar"/>
    <x v="3"/>
    <x v="15"/>
    <s v="May-23"/>
    <x v="0"/>
    <n v="30"/>
    <m/>
    <m/>
    <m/>
    <m/>
    <m/>
    <m/>
    <m/>
    <m/>
    <m/>
    <m/>
    <m/>
    <m/>
    <m/>
    <m/>
    <m/>
    <m/>
    <m/>
    <m/>
    <m/>
    <m/>
    <n v="30"/>
    <m/>
    <m/>
    <m/>
    <m/>
    <m/>
    <m/>
    <m/>
    <m/>
    <m/>
    <m/>
    <m/>
    <m/>
    <m/>
  </r>
  <r>
    <x v="1"/>
    <x v="7"/>
    <n v="1"/>
    <s v="CRO Updates(vmss resize, vmss scaling, storage redundency update)"/>
    <s v="QuickQuote SBS"/>
    <m/>
    <x v="0"/>
    <s v=".NET"/>
    <s v="CBS-ATTCRM-SBS"/>
    <s v="James Koernig"/>
    <s v="Christine Moretti"/>
    <s v="Ravinder Kumar"/>
    <x v="3"/>
    <x v="0"/>
    <s v="Ongoing"/>
    <x v="0"/>
    <n v="60"/>
    <m/>
    <m/>
    <m/>
    <m/>
    <m/>
    <m/>
    <m/>
    <m/>
    <m/>
    <m/>
    <m/>
    <m/>
    <m/>
    <m/>
    <m/>
    <m/>
    <m/>
    <m/>
    <m/>
    <n v="30"/>
    <n v="30"/>
    <m/>
    <m/>
    <m/>
    <m/>
    <m/>
    <m/>
    <m/>
    <m/>
    <m/>
    <m/>
    <m/>
    <m/>
    <m/>
  </r>
  <r>
    <x v="1"/>
    <x v="5"/>
    <n v="17"/>
    <s v="Application Support (C2W, RCA/LL, Job issues/abends etc.)"/>
    <s v="GRP-CBS-ATTCRM-SBS"/>
    <m/>
    <x v="0"/>
    <s v="Java, Websphere"/>
    <s v="CBS-ATTCRM-SBS"/>
    <s v="James Koernig"/>
    <s v="Christine Moretti"/>
    <s v="Ravinder Kumar"/>
    <x v="3"/>
    <x v="0"/>
    <s v="Ongoing"/>
    <x v="0"/>
    <n v="825"/>
    <m/>
    <m/>
    <m/>
    <m/>
    <m/>
    <m/>
    <m/>
    <m/>
    <m/>
    <m/>
    <m/>
    <m/>
    <m/>
    <m/>
    <m/>
    <m/>
    <m/>
    <m/>
    <n v="100"/>
    <n v="100"/>
    <n v="90"/>
    <n v="135"/>
    <n v="130"/>
    <n v="135"/>
    <n v="110"/>
    <n v="120"/>
    <n v="110"/>
    <n v="130"/>
    <m/>
    <m/>
    <m/>
    <m/>
    <m/>
    <m/>
  </r>
  <r>
    <x v="1"/>
    <x v="15"/>
    <n v="1"/>
    <s v="Vulnerability Retest submissions, RMA's, Updating Questionires etc."/>
    <s v="QuickQuote SBS"/>
    <m/>
    <x v="0"/>
    <s v=".NET"/>
    <s v="CBS-ATTCRM-SBS"/>
    <s v="James Koernig"/>
    <s v="Christine Moretti"/>
    <s v="Ravinder Kumar"/>
    <x v="3"/>
    <x v="0"/>
    <s v="Ongoing"/>
    <x v="0"/>
    <n v="110"/>
    <m/>
    <m/>
    <m/>
    <m/>
    <m/>
    <m/>
    <m/>
    <m/>
    <m/>
    <m/>
    <m/>
    <m/>
    <m/>
    <m/>
    <m/>
    <m/>
    <m/>
    <m/>
    <n v="10"/>
    <n v="10"/>
    <n v="10"/>
    <n v="20"/>
    <n v="20"/>
    <n v="20"/>
    <n v="20"/>
    <n v="20"/>
    <n v="20"/>
    <n v="20"/>
    <m/>
    <m/>
    <m/>
    <m/>
    <m/>
    <m/>
  </r>
  <r>
    <x v="1"/>
    <x v="6"/>
    <n v="17"/>
    <s v="Client / Onsite Queries (Code/Config Analysis requests, documentation, etc.)"/>
    <s v="GRP-CBS-ATTCRM-SBS"/>
    <m/>
    <x v="0"/>
    <s v="Java, Websphere"/>
    <s v="CBS-ATTCRM-SBS"/>
    <s v="James Koernig"/>
    <s v="Christine Moretti"/>
    <s v="Ravinder Kumar"/>
    <x v="3"/>
    <x v="0"/>
    <s v="Ongoing"/>
    <x v="0"/>
    <n v="875"/>
    <m/>
    <m/>
    <m/>
    <m/>
    <m/>
    <m/>
    <m/>
    <m/>
    <m/>
    <m/>
    <m/>
    <m/>
    <m/>
    <m/>
    <m/>
    <m/>
    <m/>
    <m/>
    <n v="100"/>
    <n v="70"/>
    <n v="100"/>
    <n v="130"/>
    <n v="140"/>
    <n v="150"/>
    <n v="155"/>
    <n v="130"/>
    <n v="140"/>
    <n v="150"/>
    <m/>
    <m/>
    <m/>
    <m/>
    <m/>
    <m/>
  </r>
  <r>
    <x v="1"/>
    <x v="10"/>
    <n v="1"/>
    <s v="LECSIS C2W - 03202023 - C2W Investigations for LECSIS Job Queue not running after scheduled server reboot."/>
    <s v="LECSIS"/>
    <m/>
    <x v="0"/>
    <s v="SmallTalk, Gemstone"/>
    <s v="Freedom Java Apps"/>
    <s v="Greg Painter"/>
    <s v="Muawiah Qaimari"/>
    <s v="Ashish Bartwal"/>
    <x v="3"/>
    <x v="18"/>
    <s v="Mar-23"/>
    <x v="0"/>
    <n v="30"/>
    <m/>
    <m/>
    <m/>
    <m/>
    <m/>
    <m/>
    <m/>
    <m/>
    <m/>
    <m/>
    <m/>
    <m/>
    <m/>
    <m/>
    <m/>
    <m/>
    <m/>
    <m/>
    <n v="30"/>
    <m/>
    <m/>
    <m/>
    <m/>
    <m/>
    <m/>
    <m/>
    <m/>
    <m/>
    <m/>
    <m/>
    <m/>
    <m/>
    <m/>
    <m/>
  </r>
  <r>
    <x v="1"/>
    <x v="5"/>
    <n v="1"/>
    <s v="LECSIS JobQueue investigation for missing runs and pending files."/>
    <s v="LECSIS"/>
    <m/>
    <x v="0"/>
    <s v="SmallTalk, Gemstone"/>
    <s v="Freedom Java Apps"/>
    <s v="Greg Painter"/>
    <s v="Muawiah Qaimari"/>
    <s v="Ashish Bartwal"/>
    <x v="3"/>
    <x v="20"/>
    <s v="Apr-23"/>
    <x v="0"/>
    <n v="30"/>
    <m/>
    <m/>
    <m/>
    <m/>
    <m/>
    <m/>
    <m/>
    <m/>
    <m/>
    <m/>
    <m/>
    <m/>
    <m/>
    <m/>
    <m/>
    <m/>
    <m/>
    <m/>
    <n v="20"/>
    <n v="10"/>
    <m/>
    <m/>
    <m/>
    <m/>
    <m/>
    <m/>
    <m/>
    <m/>
    <m/>
    <m/>
    <m/>
    <m/>
    <m/>
    <m/>
  </r>
  <r>
    <x v="1"/>
    <x v="7"/>
    <n v="1"/>
    <s v="VDD RHEL 7 to 8 upgrade initial investigation."/>
    <s v="VDD"/>
    <m/>
    <x v="0"/>
    <s v="C, C++"/>
    <s v="Freedom CPP Apps"/>
    <s v="Greg Painter"/>
    <s v="Muawiah Qaimari"/>
    <s v="Ashish Bartwal"/>
    <x v="3"/>
    <x v="18"/>
    <s v="Mar-23"/>
    <x v="0"/>
    <n v="10"/>
    <m/>
    <m/>
    <m/>
    <m/>
    <m/>
    <m/>
    <m/>
    <m/>
    <m/>
    <m/>
    <m/>
    <m/>
    <m/>
    <m/>
    <m/>
    <m/>
    <m/>
    <m/>
    <n v="10"/>
    <m/>
    <m/>
    <m/>
    <m/>
    <m/>
    <m/>
    <m/>
    <m/>
    <m/>
    <m/>
    <m/>
    <m/>
    <m/>
    <m/>
    <m/>
  </r>
  <r>
    <x v="1"/>
    <x v="5"/>
    <n v="5"/>
    <s v="C2W, RCA, Job issues/abends etc."/>
    <s v="GRP-Freedom Java Apps"/>
    <m/>
    <x v="0"/>
    <s v="Java"/>
    <s v="Freedom Java Apps"/>
    <s v="Greg Painter"/>
    <s v="Muawiah Qaimari"/>
    <s v="Ashish Bartwal"/>
    <x v="3"/>
    <x v="0"/>
    <s v="Ongoing"/>
    <x v="0"/>
    <n v="70"/>
    <m/>
    <m/>
    <m/>
    <m/>
    <m/>
    <m/>
    <m/>
    <m/>
    <m/>
    <m/>
    <m/>
    <m/>
    <m/>
    <m/>
    <m/>
    <m/>
    <n v="10"/>
    <n v="10"/>
    <m/>
    <m/>
    <n v="10"/>
    <n v="5"/>
    <n v="10"/>
    <n v="5"/>
    <n v="5"/>
    <n v="10"/>
    <n v="10"/>
    <n v="10"/>
    <m/>
    <m/>
    <m/>
    <m/>
    <m/>
    <m/>
  </r>
  <r>
    <x v="1"/>
    <x v="5"/>
    <n v="1"/>
    <s v="OLCM SE Retirement Meetings with TVM and other statkeholders, PSD documentation"/>
    <s v="OMS - SE"/>
    <m/>
    <x v="0"/>
    <s v="Java"/>
    <s v="Freedom Java Apps"/>
    <s v="Greg Painter"/>
    <s v="Muawiah Qaimari"/>
    <s v="Ashish Bartwal"/>
    <x v="3"/>
    <x v="0"/>
    <s v="Ongoing"/>
    <x v="0"/>
    <n v="20"/>
    <m/>
    <m/>
    <m/>
    <m/>
    <m/>
    <m/>
    <m/>
    <m/>
    <m/>
    <m/>
    <m/>
    <m/>
    <m/>
    <m/>
    <m/>
    <m/>
    <n v="20"/>
    <n v="10"/>
    <n v="15"/>
    <n v="10"/>
    <m/>
    <m/>
    <n v="5"/>
    <n v="5"/>
    <n v="10"/>
    <n v="20"/>
    <n v="10"/>
    <n v="15"/>
    <m/>
    <m/>
    <m/>
    <m/>
    <m/>
    <m/>
  </r>
  <r>
    <x v="1"/>
    <x v="15"/>
    <n v="5"/>
    <s v="DSO, SCA, AVT, DAST, SAST, SONAR, SPI"/>
    <s v="GRP-Freedom Java Apps"/>
    <m/>
    <x v="0"/>
    <s v="Java"/>
    <s v="Freedom Java Apps"/>
    <s v="Greg Painter"/>
    <s v="Muawiah Qaimari"/>
    <s v="Ashish Bartwal"/>
    <x v="3"/>
    <x v="0"/>
    <s v="Ongoing"/>
    <x v="0"/>
    <n v="30"/>
    <m/>
    <m/>
    <m/>
    <m/>
    <m/>
    <m/>
    <m/>
    <m/>
    <m/>
    <m/>
    <m/>
    <m/>
    <m/>
    <m/>
    <m/>
    <m/>
    <n v="40"/>
    <n v="35"/>
    <n v="30"/>
    <n v="30"/>
    <n v="10"/>
    <n v="15"/>
    <n v="25"/>
    <n v="30"/>
    <n v="35"/>
    <n v="40"/>
    <n v="35"/>
    <n v="30"/>
    <m/>
    <m/>
    <m/>
    <m/>
    <m/>
    <m/>
  </r>
  <r>
    <x v="1"/>
    <x v="15"/>
    <n v="1"/>
    <s v="DSO, SCA, AVT, DAST, SAST, SONAR, SPI"/>
    <s v="CARAT"/>
    <m/>
    <x v="0"/>
    <s v="Hadoop, Java"/>
    <s v="CARAT"/>
    <s v="Greg Painter"/>
    <s v="Muawiah Qaimari"/>
    <s v="Ashish Bartwal"/>
    <x v="3"/>
    <x v="0"/>
    <s v="Ongoing"/>
    <x v="0"/>
    <n v="100"/>
    <m/>
    <m/>
    <m/>
    <m/>
    <m/>
    <m/>
    <m/>
    <m/>
    <m/>
    <m/>
    <m/>
    <m/>
    <m/>
    <m/>
    <m/>
    <m/>
    <n v="25"/>
    <n v="20"/>
    <n v="25"/>
    <n v="20"/>
    <n v="10"/>
    <n v="10"/>
    <n v="20"/>
    <n v="15"/>
    <n v="20"/>
    <n v="25"/>
    <n v="20"/>
    <n v="25"/>
    <m/>
    <m/>
    <m/>
    <m/>
    <m/>
    <m/>
  </r>
  <r>
    <x v="1"/>
    <x v="10"/>
    <n v="5"/>
    <s v="Handle SACTs tickets, Server FS issues etc."/>
    <s v="GRP-Freedom Java Apps"/>
    <m/>
    <x v="0"/>
    <s v="Java"/>
    <s v="Freedom Java Apps"/>
    <s v="Greg Painter"/>
    <s v="Muawiah Qaimari"/>
    <s v="Ashish Bartwal"/>
    <x v="3"/>
    <x v="0"/>
    <s v="Ongoing"/>
    <x v="0"/>
    <n v="10"/>
    <m/>
    <m/>
    <m/>
    <m/>
    <m/>
    <m/>
    <m/>
    <m/>
    <m/>
    <m/>
    <m/>
    <m/>
    <m/>
    <m/>
    <m/>
    <m/>
    <n v="10"/>
    <n v="15"/>
    <n v="10"/>
    <n v="10"/>
    <n v="5"/>
    <n v="5"/>
    <n v="10"/>
    <n v="5"/>
    <n v="10"/>
    <n v="10"/>
    <n v="15"/>
    <n v="10"/>
    <m/>
    <m/>
    <m/>
    <m/>
    <m/>
    <m/>
  </r>
  <r>
    <x v="1"/>
    <x v="16"/>
    <n v="1"/>
    <s v="Patching On Prem (DB, server OS, etc.)"/>
    <s v="OMS - SE"/>
    <m/>
    <x v="0"/>
    <s v="Java"/>
    <s v="Freedom Java Apps"/>
    <s v="Greg Painter"/>
    <s v="Muawiah Qaimari"/>
    <s v="Ashish Bartwal"/>
    <x v="3"/>
    <x v="0"/>
    <s v="Ongoing"/>
    <x v="0"/>
    <n v="25"/>
    <m/>
    <m/>
    <m/>
    <m/>
    <m/>
    <m/>
    <m/>
    <m/>
    <m/>
    <m/>
    <m/>
    <m/>
    <m/>
    <m/>
    <m/>
    <m/>
    <m/>
    <n v="15"/>
    <m/>
    <m/>
    <m/>
    <m/>
    <m/>
    <n v="15"/>
    <m/>
    <m/>
    <m/>
    <m/>
    <m/>
    <m/>
    <m/>
    <m/>
    <m/>
    <m/>
  </r>
  <r>
    <x v="1"/>
    <x v="6"/>
    <n v="18"/>
    <s v="Application related queries for MW apps (Client, Interface, analysis req, New estimate req)"/>
    <s v="GRP-MW-Billing"/>
    <m/>
    <x v="1"/>
    <s v="Cobol, IMS-DB"/>
    <s v="MW-Billing"/>
    <s v="Ruben Rodriguez "/>
    <s v="Muawiah Qaimari"/>
    <s v="Lalit Bhagwat"/>
    <x v="1"/>
    <x v="0"/>
    <m/>
    <x v="0"/>
    <m/>
    <m/>
    <m/>
    <m/>
    <m/>
    <m/>
    <m/>
    <m/>
    <m/>
    <m/>
    <m/>
    <m/>
    <m/>
    <m/>
    <m/>
    <m/>
    <m/>
    <m/>
    <m/>
    <n v="240"/>
    <n v="240"/>
    <n v="240"/>
    <n v="240"/>
    <n v="240"/>
    <n v="240"/>
    <n v="240"/>
    <n v="240"/>
    <n v="240"/>
    <n v="240"/>
    <n v="240"/>
    <n v="240"/>
    <n v="240"/>
    <n v="240"/>
    <n v="240"/>
    <n v="240"/>
  </r>
  <r>
    <x v="1"/>
    <x v="15"/>
    <m/>
    <s v="AVT SCANS support "/>
    <s v="GRP-MW-Billing"/>
    <m/>
    <x v="1"/>
    <s v="Cobol, IMS-DB"/>
    <s v="MW-Billing"/>
    <s v="Ruben Rodriguez "/>
    <s v="Muawiah Qaimari"/>
    <s v="Lalit Bhagwat"/>
    <x v="1"/>
    <x v="0"/>
    <m/>
    <x v="0"/>
    <m/>
    <m/>
    <m/>
    <m/>
    <m/>
    <m/>
    <m/>
    <m/>
    <m/>
    <m/>
    <m/>
    <m/>
    <m/>
    <m/>
    <m/>
    <m/>
    <m/>
    <m/>
    <m/>
    <n v="5"/>
    <n v="5"/>
    <n v="5"/>
    <n v="5"/>
    <n v="5"/>
    <n v="5"/>
    <n v="5"/>
    <n v="5"/>
    <n v="5"/>
    <n v="5"/>
    <n v="5"/>
    <n v="5"/>
    <n v="5"/>
    <n v="5"/>
    <n v="5"/>
    <n v="5"/>
  </r>
  <r>
    <x v="1"/>
    <x v="8"/>
    <m/>
    <s v="Audit requests,, SPI data discoveries, System Documentation, Surveys, Meta data certifications, CCAM Surveys, SOX/PCI compliance, PSA activities, RIM update"/>
    <s v="GRP-MW-ERP-Group"/>
    <m/>
    <x v="1"/>
    <s v="Cobol, DB2"/>
    <s v="MW-ERP-Group"/>
    <s v="Ruben Rodriguez "/>
    <s v="Muawiah Qaimari"/>
    <s v="Lalit Bhagwat"/>
    <x v="1"/>
    <x v="0"/>
    <m/>
    <x v="0"/>
    <m/>
    <m/>
    <m/>
    <m/>
    <m/>
    <m/>
    <m/>
    <m/>
    <m/>
    <m/>
    <m/>
    <m/>
    <m/>
    <m/>
    <m/>
    <m/>
    <m/>
    <m/>
    <m/>
    <n v="20"/>
    <n v="20"/>
    <n v="20"/>
    <n v="20"/>
    <n v="20"/>
    <n v="20"/>
    <n v="20"/>
    <n v="20"/>
    <n v="20"/>
    <n v="20"/>
    <n v="20"/>
    <n v="20"/>
    <n v="20"/>
    <n v="20"/>
    <n v="20"/>
    <n v="20"/>
  </r>
  <r>
    <x v="1"/>
    <x v="6"/>
    <n v="4"/>
    <s v="client queries, Interface queries"/>
    <s v="GRP-MW-ERP-Group"/>
    <m/>
    <x v="1"/>
    <s v="Cobol, DB2"/>
    <s v="MW-ERP-Group"/>
    <s v="Ruben Rodriguez "/>
    <s v="Muawiah Qaimari"/>
    <s v="Lalit Bhagwat"/>
    <x v="1"/>
    <x v="0"/>
    <m/>
    <x v="0"/>
    <m/>
    <m/>
    <m/>
    <m/>
    <m/>
    <m/>
    <m/>
    <m/>
    <m/>
    <m/>
    <m/>
    <m/>
    <m/>
    <m/>
    <m/>
    <m/>
    <m/>
    <m/>
    <m/>
    <n v="90"/>
    <n v="90"/>
    <n v="90"/>
    <n v="90"/>
    <n v="90"/>
    <n v="90"/>
    <n v="90"/>
    <n v="90"/>
    <n v="90"/>
    <n v="90"/>
    <n v="90"/>
    <n v="90"/>
    <n v="90"/>
    <n v="90"/>
    <n v="90"/>
    <n v="90"/>
  </r>
  <r>
    <x v="1"/>
    <x v="1"/>
    <m/>
    <s v="SMB 2032337 NDM to SFG for files sent/received from Verizon"/>
    <s v="OPNS"/>
    <s v="On Track"/>
    <x v="1"/>
    <s v="Cobol"/>
    <s v="MW-MF-JULIE"/>
    <s v="Ruben Rodriguez "/>
    <s v="Muawiah Qaimari"/>
    <s v="Lalit Bhagwat"/>
    <x v="1"/>
    <x v="19"/>
    <m/>
    <x v="0"/>
    <n v="120"/>
    <m/>
    <m/>
    <m/>
    <m/>
    <m/>
    <m/>
    <m/>
    <m/>
    <m/>
    <m/>
    <m/>
    <m/>
    <m/>
    <m/>
    <m/>
    <m/>
    <m/>
    <m/>
    <m/>
    <n v="40"/>
    <n v="40"/>
    <n v="40"/>
    <m/>
    <m/>
    <m/>
    <m/>
    <m/>
    <m/>
    <m/>
    <m/>
    <m/>
    <m/>
    <m/>
    <m/>
  </r>
  <r>
    <x v="1"/>
    <x v="1"/>
    <m/>
    <s v="SMB 2032339 NDM to SFG for files sent/received from Verizon"/>
    <s v="AIRS"/>
    <s v="On Track"/>
    <x v="1"/>
    <s v="Cobol, Assembler"/>
    <s v="MW-MF-JULIE"/>
    <s v="Ruben Rodriguez "/>
    <s v="Muawiah Qaimari"/>
    <s v="Lalit Bhagwat"/>
    <x v="1"/>
    <x v="19"/>
    <m/>
    <x v="0"/>
    <n v="135"/>
    <m/>
    <m/>
    <m/>
    <m/>
    <m/>
    <m/>
    <m/>
    <m/>
    <m/>
    <m/>
    <m/>
    <m/>
    <m/>
    <m/>
    <m/>
    <m/>
    <m/>
    <m/>
    <m/>
    <n v="45"/>
    <n v="45"/>
    <n v="45"/>
    <m/>
    <m/>
    <m/>
    <m/>
    <m/>
    <m/>
    <m/>
    <m/>
    <m/>
    <m/>
    <m/>
    <m/>
  </r>
  <r>
    <x v="1"/>
    <x v="1"/>
    <m/>
    <s v="SMB 2030540 SFG Taylor Communications"/>
    <s v="AIRS"/>
    <s v="Completed"/>
    <x v="1"/>
    <s v="Cobol, Assembler"/>
    <s v="MW-MF-JULIE"/>
    <s v="Ruben Rodriguez "/>
    <s v="Muawiah Qaimari"/>
    <s v="Lalit Bhagwat"/>
    <x v="1"/>
    <x v="20"/>
    <m/>
    <x v="0"/>
    <n v="80"/>
    <m/>
    <m/>
    <m/>
    <m/>
    <m/>
    <m/>
    <m/>
    <m/>
    <m/>
    <m/>
    <m/>
    <m/>
    <m/>
    <m/>
    <m/>
    <m/>
    <m/>
    <m/>
    <m/>
    <m/>
    <m/>
    <m/>
    <m/>
    <m/>
    <m/>
    <m/>
    <m/>
    <m/>
    <m/>
    <m/>
    <m/>
    <m/>
    <m/>
    <m/>
  </r>
  <r>
    <x v="1"/>
    <x v="1"/>
    <n v="1"/>
    <s v="SMB 2033623 : VDD RHEL 7 to 8 upgrade"/>
    <s v="VDD"/>
    <s v="Completed."/>
    <x v="0"/>
    <s v="C, C++"/>
    <s v="Freedom CPP Apps"/>
    <s v="Greg Painter"/>
    <s v="Muawiah Qaimari"/>
    <s v="Ashish Bartwal"/>
    <x v="3"/>
    <x v="15"/>
    <s v="May-23"/>
    <x v="0"/>
    <n v="100"/>
    <m/>
    <m/>
    <m/>
    <m/>
    <m/>
    <m/>
    <m/>
    <m/>
    <m/>
    <m/>
    <m/>
    <m/>
    <m/>
    <m/>
    <m/>
    <m/>
    <m/>
    <m/>
    <n v="30"/>
    <n v="40"/>
    <n v="30"/>
    <m/>
    <m/>
    <m/>
    <m/>
    <m/>
    <m/>
    <m/>
    <m/>
    <m/>
    <m/>
    <m/>
    <m/>
    <m/>
  </r>
  <r>
    <x v="1"/>
    <x v="1"/>
    <m/>
    <s v="SMB 2034605 SLB CPU Refresh - April 22-23 weekend - AIRS"/>
    <s v="AIRS"/>
    <s v="Completed"/>
    <x v="1"/>
    <s v="Cobol, Assembler"/>
    <s v="MW-MF-JULIE"/>
    <s v="Ruben Rodriguez "/>
    <s v="Muawiah Qaimari"/>
    <s v="Lalit Bhagwat"/>
    <x v="1"/>
    <x v="20"/>
    <m/>
    <x v="0"/>
    <m/>
    <m/>
    <m/>
    <m/>
    <m/>
    <m/>
    <m/>
    <m/>
    <m/>
    <m/>
    <m/>
    <m/>
    <m/>
    <m/>
    <m/>
    <m/>
    <m/>
    <m/>
    <m/>
    <m/>
    <m/>
    <m/>
    <m/>
    <m/>
    <m/>
    <m/>
    <m/>
    <m/>
    <m/>
    <m/>
    <m/>
    <m/>
    <m/>
    <m/>
    <m/>
  </r>
  <r>
    <x v="1"/>
    <x v="1"/>
    <m/>
    <s v="SMB 2027240 Interface change for Equifax - Rel 23.06 INT, code deploy, No ST needed - AIRS"/>
    <s v="AIRS"/>
    <s v="Completed"/>
    <x v="1"/>
    <s v="Cobol, Assembler"/>
    <s v="MW-MF-JULIE"/>
    <s v="Ruben Rodriguez "/>
    <s v="Muawiah Qaimari"/>
    <s v="Lalit Bhagwat"/>
    <x v="1"/>
    <x v="15"/>
    <m/>
    <x v="0"/>
    <m/>
    <m/>
    <m/>
    <m/>
    <m/>
    <m/>
    <m/>
    <m/>
    <m/>
    <m/>
    <m/>
    <m/>
    <m/>
    <m/>
    <m/>
    <m/>
    <m/>
    <m/>
    <m/>
    <m/>
    <m/>
    <m/>
    <m/>
    <m/>
    <m/>
    <m/>
    <m/>
    <m/>
    <m/>
    <m/>
    <m/>
    <m/>
    <m/>
    <m/>
    <m/>
  </r>
  <r>
    <x v="1"/>
    <x v="3"/>
    <m/>
    <s v="MWR 2022655 2Q2023 AVT Scan - Rel 23.03 INT, no code deploy, No ST needed - AIRS"/>
    <s v="AIRS"/>
    <s v="On Track"/>
    <x v="1"/>
    <s v="Cobol, Assembler"/>
    <s v="MW-MF-JULIE"/>
    <s v="Ruben Rodriguez "/>
    <s v="Muawiah Qaimari"/>
    <s v="Lalit Bhagwat"/>
    <x v="1"/>
    <x v="20"/>
    <m/>
    <x v="0"/>
    <m/>
    <m/>
    <m/>
    <m/>
    <m/>
    <m/>
    <m/>
    <m/>
    <m/>
    <m/>
    <m/>
    <m/>
    <m/>
    <m/>
    <m/>
    <m/>
    <m/>
    <m/>
    <m/>
    <m/>
    <m/>
    <m/>
    <m/>
    <m/>
    <m/>
    <m/>
    <m/>
    <m/>
    <m/>
    <m/>
    <m/>
    <m/>
    <m/>
    <m/>
    <m/>
  </r>
  <r>
    <x v="1"/>
    <x v="8"/>
    <n v="5"/>
    <s v="MOTS update - App Technologies Review"/>
    <s v="GRP-Freedom Java Apps"/>
    <m/>
    <x v="0"/>
    <s v="Java"/>
    <s v="Freedom Java Apps"/>
    <s v="Greg Painter"/>
    <s v="Muawiah Qaimari"/>
    <s v="Ashish Bartwal"/>
    <x v="3"/>
    <x v="0"/>
    <s v="Ongoing"/>
    <x v="0"/>
    <n v="10"/>
    <m/>
    <m/>
    <m/>
    <m/>
    <m/>
    <m/>
    <m/>
    <m/>
    <m/>
    <m/>
    <m/>
    <m/>
    <m/>
    <m/>
    <m/>
    <m/>
    <n v="2"/>
    <m/>
    <n v="2"/>
    <m/>
    <m/>
    <n v="2"/>
    <n v="2"/>
    <n v="2"/>
    <n v="2"/>
    <n v="2"/>
    <n v="2"/>
    <n v="2"/>
    <m/>
    <m/>
    <m/>
    <m/>
    <m/>
    <m/>
  </r>
  <r>
    <x v="1"/>
    <x v="8"/>
    <n v="5"/>
    <s v="Issues/Process/APP Prpfile Documentation"/>
    <s v="GRP-Freedom Java Apps"/>
    <m/>
    <x v="0"/>
    <s v="Java"/>
    <s v="Freedom Java Apps"/>
    <s v="Greg Painter"/>
    <s v="Muawiah Qaimari"/>
    <s v="Ashish Bartwal"/>
    <x v="3"/>
    <x v="0"/>
    <s v="Ongoing"/>
    <x v="0"/>
    <n v="34"/>
    <m/>
    <m/>
    <m/>
    <m/>
    <m/>
    <m/>
    <m/>
    <m/>
    <m/>
    <m/>
    <m/>
    <m/>
    <m/>
    <m/>
    <m/>
    <m/>
    <n v="5"/>
    <n v="10"/>
    <n v="5"/>
    <n v="5"/>
    <m/>
    <n v="5"/>
    <n v="10"/>
    <n v="15"/>
    <n v="10"/>
    <n v="15"/>
    <n v="10"/>
    <n v="5"/>
    <m/>
    <m/>
    <m/>
    <m/>
    <m/>
    <m/>
  </r>
  <r>
    <x v="0"/>
    <x v="0"/>
    <n v="1"/>
    <s v="PID 324811 : Monthly market migration for TLG - Meetings and Requirement Gathering (Interface TLG - CARAT connects 32 market - Plan is to migrate all markets to azure over span of 2 years (1-2 markets per month) - CARAT has to update db links, jbbc connections etc per market.)"/>
    <s v="CARAT"/>
    <s v="On Track"/>
    <x v="0"/>
    <s v="Hadoop, Java"/>
    <s v="CARAT"/>
    <s v="Greg Painter"/>
    <s v="Muawiah Qaimari"/>
    <s v="Ashish Bartwal"/>
    <x v="3"/>
    <x v="0"/>
    <s v="Ongoing"/>
    <x v="0"/>
    <n v="180"/>
    <m/>
    <m/>
    <m/>
    <m/>
    <m/>
    <m/>
    <m/>
    <m/>
    <m/>
    <m/>
    <m/>
    <m/>
    <m/>
    <m/>
    <m/>
    <m/>
    <n v="20"/>
    <n v="15"/>
    <n v="15"/>
    <n v="25"/>
    <n v="25"/>
    <n v="20"/>
    <n v="35"/>
    <n v="15"/>
    <n v="30"/>
    <n v="35"/>
    <n v="30"/>
    <n v="25"/>
    <m/>
    <m/>
    <m/>
    <m/>
    <m/>
    <m/>
  </r>
  <r>
    <x v="1"/>
    <x v="10"/>
    <n v="1"/>
    <s v="Client USH tickets"/>
    <s v="CARAT"/>
    <m/>
    <x v="0"/>
    <s v="Hadoop, Java"/>
    <s v="CARAT"/>
    <s v="Greg Painter"/>
    <s v="Muawiah Qaimari"/>
    <s v="Ashish Bartwal"/>
    <x v="3"/>
    <x v="0"/>
    <s v="Ongoing"/>
    <x v="0"/>
    <n v="15"/>
    <m/>
    <m/>
    <m/>
    <m/>
    <m/>
    <m/>
    <m/>
    <m/>
    <m/>
    <m/>
    <m/>
    <m/>
    <m/>
    <m/>
    <m/>
    <m/>
    <n v="5"/>
    <m/>
    <m/>
    <m/>
    <n v="5"/>
    <m/>
    <m/>
    <n v="5"/>
    <m/>
    <m/>
    <m/>
    <n v="5"/>
    <m/>
    <m/>
    <m/>
    <m/>
    <m/>
    <m/>
  </r>
  <r>
    <x v="1"/>
    <x v="10"/>
    <n v="5"/>
    <s v="MyLogins/HALO E access related Queries."/>
    <s v="GRP-Freedom Java Apps"/>
    <m/>
    <x v="0"/>
    <s v="Java"/>
    <s v="Freedom Java Apps"/>
    <s v="Greg Painter"/>
    <s v="Muawiah Qaimari"/>
    <s v="Ashish Bartwal"/>
    <x v="3"/>
    <x v="0"/>
    <s v="Ongoing"/>
    <x v="0"/>
    <n v="10"/>
    <m/>
    <m/>
    <m/>
    <m/>
    <m/>
    <m/>
    <m/>
    <m/>
    <m/>
    <m/>
    <m/>
    <m/>
    <m/>
    <m/>
    <m/>
    <m/>
    <m/>
    <m/>
    <n v="5"/>
    <n v="5"/>
    <m/>
    <m/>
    <m/>
    <m/>
    <m/>
    <m/>
    <m/>
    <m/>
    <m/>
    <m/>
    <m/>
    <m/>
    <m/>
    <m/>
  </r>
  <r>
    <x v="0"/>
    <x v="0"/>
    <n v="1"/>
    <s v="Mandate Telco Calif PPP Fee to Flat Fee"/>
    <s v="RAP"/>
    <s v=" Capacity issue due to heavy pipeline for R23.06 and R23.11 "/>
    <x v="1"/>
    <s v="Cobol, DB2"/>
    <s v="JW"/>
    <s v="Ruben Rodriguez "/>
    <s v="Muawiah Qaimari"/>
    <s v="Rajan Patil"/>
    <x v="1"/>
    <x v="16"/>
    <m/>
    <x v="0"/>
    <n v="1675"/>
    <m/>
    <m/>
    <m/>
    <m/>
    <m/>
    <m/>
    <m/>
    <m/>
    <m/>
    <m/>
    <m/>
    <m/>
    <m/>
    <m/>
    <m/>
    <m/>
    <m/>
    <m/>
    <m/>
    <m/>
    <n v="50"/>
    <n v="130"/>
    <n v="240"/>
    <n v="240"/>
    <n v="240"/>
    <n v="300"/>
    <n v="300"/>
    <n v="100"/>
    <n v="75"/>
    <m/>
    <m/>
    <m/>
    <m/>
    <m/>
  </r>
  <r>
    <x v="0"/>
    <x v="0"/>
    <m/>
    <s v="PID 413008, PMT 506482 Telco West biller Enhance 911 Data to reporting "/>
    <s v="AGG"/>
    <s v="Green - Good to deploy on M7 to ST"/>
    <x v="1"/>
    <s v="Cobol, DB2"/>
    <s v="WB-BPP1"/>
    <s v="Ruben Rodriguez "/>
    <s v="Muawiah Qaimari"/>
    <s v="Rakesh Koli"/>
    <x v="0"/>
    <x v="13"/>
    <s v="Aug-23"/>
    <x v="0"/>
    <n v="240"/>
    <m/>
    <m/>
    <m/>
    <m/>
    <m/>
    <m/>
    <m/>
    <m/>
    <m/>
    <m/>
    <m/>
    <m/>
    <m/>
    <m/>
    <n v="25"/>
    <n v="25"/>
    <n v="50"/>
    <n v="50"/>
    <n v="50"/>
    <n v="20"/>
    <n v="10"/>
    <n v="10"/>
    <m/>
    <m/>
    <m/>
    <m/>
    <m/>
    <m/>
    <m/>
    <m/>
    <m/>
    <m/>
    <m/>
    <m/>
  </r>
  <r>
    <x v="1"/>
    <x v="1"/>
    <m/>
    <s v="SMB 2028661: Tomcat Version upgrade"/>
    <s v="RMW WEB"/>
    <s v="Completed "/>
    <x v="0"/>
    <s v="Java"/>
    <s v="JW"/>
    <s v="Ruben Rodriguez "/>
    <s v="Muawiah Qaimari"/>
    <s v="Ashish Ranjan"/>
    <x v="1"/>
    <x v="18"/>
    <m/>
    <x v="0"/>
    <n v="100"/>
    <m/>
    <m/>
    <m/>
    <m/>
    <m/>
    <m/>
    <m/>
    <m/>
    <m/>
    <m/>
    <m/>
    <m/>
    <m/>
    <m/>
    <m/>
    <m/>
    <m/>
    <n v="20"/>
    <n v="60"/>
    <n v="20"/>
    <m/>
    <m/>
    <m/>
    <m/>
    <m/>
    <m/>
    <m/>
    <m/>
    <m/>
    <m/>
    <m/>
    <m/>
    <m/>
    <m/>
  </r>
  <r>
    <x v="1"/>
    <x v="1"/>
    <m/>
    <s v="WIN 11 Certification "/>
    <s v="RMW WEB"/>
    <s v="On Track"/>
    <x v="0"/>
    <s v="Java"/>
    <s v="JW"/>
    <s v="Ruben Rodriguez "/>
    <s v="Muawiah Qaimari"/>
    <s v="Rajan Patil"/>
    <x v="1"/>
    <x v="15"/>
    <m/>
    <x v="0"/>
    <n v="30"/>
    <m/>
    <m/>
    <m/>
    <m/>
    <m/>
    <m/>
    <m/>
    <m/>
    <m/>
    <m/>
    <m/>
    <m/>
    <m/>
    <m/>
    <m/>
    <m/>
    <m/>
    <m/>
    <m/>
    <m/>
    <n v="30"/>
    <m/>
    <m/>
    <m/>
    <m/>
    <m/>
    <m/>
    <m/>
    <m/>
    <m/>
    <m/>
    <m/>
    <m/>
    <m/>
  </r>
  <r>
    <x v="1"/>
    <x v="1"/>
    <m/>
    <s v="WIN 11 Certification "/>
    <s v="CCA ECF"/>
    <s v="On Track"/>
    <x v="0"/>
    <s v=".Net"/>
    <s v="JW"/>
    <s v="Ruben Rodriguez "/>
    <s v="Muawiah Qaimari"/>
    <s v="Rajan Patil"/>
    <x v="1"/>
    <x v="15"/>
    <m/>
    <x v="0"/>
    <n v="95"/>
    <m/>
    <m/>
    <m/>
    <m/>
    <m/>
    <m/>
    <m/>
    <m/>
    <m/>
    <m/>
    <m/>
    <m/>
    <m/>
    <m/>
    <m/>
    <m/>
    <m/>
    <m/>
    <m/>
    <n v="30"/>
    <n v="65"/>
    <m/>
    <m/>
    <m/>
    <m/>
    <m/>
    <m/>
    <m/>
    <m/>
    <m/>
    <m/>
    <m/>
    <m/>
    <m/>
  </r>
  <r>
    <x v="1"/>
    <x v="3"/>
    <m/>
    <s v="WIN 11 Certification "/>
    <s v="UPSE-SWBT/PB"/>
    <s v="On Track"/>
    <x v="0"/>
    <s v="Proc C"/>
    <s v="JW"/>
    <s v="Ruben Rodriguez "/>
    <s v="Muawiah Qaimari"/>
    <s v="Rajan Patil"/>
    <x v="1"/>
    <x v="15"/>
    <m/>
    <x v="0"/>
    <n v="90"/>
    <m/>
    <m/>
    <m/>
    <m/>
    <m/>
    <m/>
    <m/>
    <m/>
    <m/>
    <m/>
    <m/>
    <m/>
    <m/>
    <m/>
    <m/>
    <m/>
    <m/>
    <m/>
    <m/>
    <n v="30"/>
    <n v="60"/>
    <m/>
    <m/>
    <m/>
    <m/>
    <m/>
    <m/>
    <m/>
    <m/>
    <m/>
    <m/>
    <m/>
    <m/>
    <m/>
  </r>
  <r>
    <x v="1"/>
    <x v="6"/>
    <n v="13"/>
    <s v="Adjustments/Revenue queries from client - Avg 10-12/month,_x000a_Jouranls queries from At&amp;t finance team - 4-5/Month,_x000a_Interfacing apps queries - 3-4/Month and  _x000a_Production Issue Analysis "/>
    <s v="GRP-JW"/>
    <m/>
    <x v="1"/>
    <s v="Cobol, DB2"/>
    <s v="JW"/>
    <s v="Ruben Rodriguez "/>
    <s v="Muawiah Qaimari"/>
    <s v="Rajan Patil"/>
    <x v="1"/>
    <x v="0"/>
    <m/>
    <x v="0"/>
    <s v=" "/>
    <m/>
    <m/>
    <m/>
    <m/>
    <m/>
    <m/>
    <m/>
    <m/>
    <m/>
    <m/>
    <m/>
    <m/>
    <m/>
    <m/>
    <m/>
    <m/>
    <n v="115"/>
    <n v="115"/>
    <n v="115"/>
    <n v="115"/>
    <n v="115"/>
    <n v="115"/>
    <n v="115"/>
    <n v="115"/>
    <n v="115"/>
    <n v="115"/>
    <n v="115"/>
    <n v="115"/>
    <n v="115"/>
    <n v="115"/>
    <n v="115"/>
    <n v="115"/>
    <n v="115"/>
    <n v="115"/>
  </r>
  <r>
    <x v="1"/>
    <x v="3"/>
    <n v="13"/>
    <s v="."/>
    <s v="GRP-JW"/>
    <m/>
    <x v="1"/>
    <s v="Cobol, DB2"/>
    <s v="JW"/>
    <s v="Ruben Rodriguez "/>
    <s v="Muawiah Qaimari"/>
    <s v="Rajan Patil"/>
    <x v="1"/>
    <x v="21"/>
    <m/>
    <x v="1"/>
    <s v=" "/>
    <m/>
    <m/>
    <m/>
    <m/>
    <m/>
    <m/>
    <m/>
    <m/>
    <m/>
    <m/>
    <m/>
    <m/>
    <m/>
    <m/>
    <m/>
    <m/>
    <n v="150"/>
    <n v="150"/>
    <n v="150"/>
    <n v="150"/>
    <n v="150"/>
    <n v="150"/>
    <n v="150"/>
    <n v="150"/>
    <n v="150"/>
    <n v="150"/>
    <n v="150"/>
    <n v="150"/>
    <m/>
    <m/>
    <m/>
    <m/>
    <m/>
    <m/>
  </r>
  <r>
    <x v="1"/>
    <x v="4"/>
    <n v="13"/>
    <s v="RD1145,RD0222,RD506,RD2560"/>
    <s v="GRP-JW"/>
    <m/>
    <x v="1"/>
    <s v="Cobol, DB2"/>
    <s v="JW"/>
    <s v="Ruben Rodriguez "/>
    <s v="Muawiah Qaimari"/>
    <s v="Rajan Patil"/>
    <x v="1"/>
    <x v="0"/>
    <m/>
    <x v="0"/>
    <s v=" "/>
    <m/>
    <m/>
    <m/>
    <m/>
    <m/>
    <m/>
    <m/>
    <m/>
    <m/>
    <m/>
    <m/>
    <m/>
    <m/>
    <m/>
    <m/>
    <m/>
    <n v="60"/>
    <n v="60"/>
    <n v="60"/>
    <n v="60"/>
    <n v="60"/>
    <n v="60"/>
    <n v="60"/>
    <n v="60"/>
    <n v="60"/>
    <n v="60"/>
    <n v="60"/>
    <n v="60"/>
    <n v="60"/>
    <n v="60"/>
    <n v="60"/>
    <n v="60"/>
    <n v="60"/>
    <n v="60"/>
  </r>
  <r>
    <x v="1"/>
    <x v="15"/>
    <n v="8"/>
    <s v="Quaterly AVT &amp; SPI  scan support"/>
    <s v="GRP-JW"/>
    <m/>
    <x v="1"/>
    <s v="Cobol, DB2"/>
    <s v="JW"/>
    <s v="Ruben Rodriguez "/>
    <s v="Muawiah Qaimari"/>
    <s v="Rajan Patil"/>
    <x v="1"/>
    <x v="0"/>
    <m/>
    <x v="0"/>
    <s v=" "/>
    <m/>
    <m/>
    <m/>
    <m/>
    <m/>
    <m/>
    <m/>
    <m/>
    <m/>
    <m/>
    <m/>
    <m/>
    <m/>
    <m/>
    <m/>
    <m/>
    <n v="10"/>
    <n v="10"/>
    <n v="10"/>
    <n v="10"/>
    <n v="10"/>
    <n v="10"/>
    <n v="10"/>
    <n v="10"/>
    <n v="10"/>
    <n v="10"/>
    <n v="10"/>
    <n v="10"/>
    <n v="10"/>
    <n v="10"/>
    <n v="10"/>
    <n v="10"/>
    <n v="10"/>
    <n v="10"/>
  </r>
  <r>
    <x v="1"/>
    <x v="5"/>
    <n v="12"/>
    <s v="Prod Support, Job Abends, Prod Outages, Interface issues, Bug analysis, Recoveries etc. "/>
    <s v="GRP-JW"/>
    <m/>
    <x v="1"/>
    <s v="Cobol, DB2"/>
    <s v="JW"/>
    <s v="Ruben Rodriguez "/>
    <s v="Muawiah Qaimari"/>
    <s v="Rajan Patil"/>
    <x v="1"/>
    <x v="0"/>
    <m/>
    <x v="0"/>
    <s v=" "/>
    <m/>
    <m/>
    <m/>
    <m/>
    <m/>
    <m/>
    <m/>
    <m/>
    <m/>
    <m/>
    <m/>
    <m/>
    <m/>
    <m/>
    <m/>
    <m/>
    <n v="20"/>
    <n v="20"/>
    <n v="20"/>
    <n v="20"/>
    <n v="20"/>
    <n v="20"/>
    <n v="20"/>
    <n v="20"/>
    <n v="20"/>
    <n v="20"/>
    <n v="20"/>
    <n v="20"/>
    <n v="20"/>
    <n v="20"/>
    <n v="20"/>
    <n v="20"/>
    <n v="20"/>
    <n v="20"/>
  </r>
  <r>
    <x v="1"/>
    <x v="11"/>
    <n v="13"/>
    <s v="Status Calls with onshore, Huddle Meeting, Client Calls, interfacing Apps calls"/>
    <s v="GRP-JW"/>
    <m/>
    <x v="1"/>
    <s v="Cobol, DB2"/>
    <s v="JW"/>
    <s v="Ruben Rodriguez "/>
    <s v="Muawiah Qaimari"/>
    <s v="Rajan Patil"/>
    <x v="1"/>
    <x v="0"/>
    <m/>
    <x v="0"/>
    <s v=" "/>
    <m/>
    <m/>
    <m/>
    <m/>
    <m/>
    <m/>
    <m/>
    <m/>
    <m/>
    <m/>
    <m/>
    <m/>
    <m/>
    <m/>
    <m/>
    <m/>
    <n v="35"/>
    <n v="35"/>
    <n v="35"/>
    <n v="35"/>
    <n v="35"/>
    <n v="35"/>
    <n v="35"/>
    <n v="35"/>
    <n v="35"/>
    <n v="35"/>
    <n v="35"/>
    <n v="35"/>
    <n v="35"/>
    <n v="35"/>
    <n v="35"/>
    <n v="35"/>
    <n v="35"/>
    <n v="35"/>
  </r>
  <r>
    <x v="1"/>
    <x v="5"/>
    <n v="1"/>
    <s v="Prod Support, Job Abends, Prod Outages, Interface issues, Bug analysis, Recoveries etc. "/>
    <s v="UPSE-SWBT/PB"/>
    <m/>
    <x v="0"/>
    <s v="Proc C"/>
    <s v="JW"/>
    <s v="Ruben Rodriguez "/>
    <s v="Muawiah Qaimari"/>
    <s v="Rajan Patil"/>
    <x v="1"/>
    <x v="0"/>
    <m/>
    <x v="0"/>
    <m/>
    <m/>
    <m/>
    <m/>
    <m/>
    <m/>
    <m/>
    <m/>
    <m/>
    <m/>
    <m/>
    <m/>
    <m/>
    <m/>
    <m/>
    <m/>
    <m/>
    <n v="55"/>
    <n v="55"/>
    <n v="55"/>
    <n v="55"/>
    <n v="55"/>
    <n v="55"/>
    <n v="55"/>
    <n v="55"/>
    <n v="55"/>
    <n v="55"/>
    <n v="55"/>
    <n v="55"/>
    <n v="55"/>
    <n v="55"/>
    <n v="55"/>
    <n v="55"/>
    <n v="55"/>
    <n v="55"/>
  </r>
  <r>
    <x v="0"/>
    <x v="0"/>
    <m/>
    <s v="PID 413008, PMT 506482 Telco West biller Enhance 911 Data to reporting "/>
    <s v="BDI"/>
    <s v="Green - Good to deploy on M7 to ST"/>
    <x v="1"/>
    <s v="Cobol, DB2"/>
    <s v="WB-BPP1"/>
    <s v="Ruben Rodriguez "/>
    <s v="Muawiah Qaimari"/>
    <s v="Rakesh Koli"/>
    <x v="0"/>
    <x v="13"/>
    <s v="Aug-23"/>
    <x v="0"/>
    <n v="960"/>
    <m/>
    <m/>
    <m/>
    <m/>
    <m/>
    <m/>
    <m/>
    <m/>
    <m/>
    <m/>
    <m/>
    <m/>
    <m/>
    <m/>
    <n v="100"/>
    <n v="120"/>
    <n v="150"/>
    <n v="170"/>
    <n v="170"/>
    <n v="125"/>
    <n v="65"/>
    <n v="60"/>
    <m/>
    <m/>
    <m/>
    <m/>
    <m/>
    <m/>
    <m/>
    <m/>
    <m/>
    <m/>
    <m/>
    <m/>
  </r>
  <r>
    <x v="0"/>
    <x v="0"/>
    <m/>
    <s v="PID 413008, PMT 507233 Telco West biller Enhance 911 Data to reporting "/>
    <s v="T&amp;S"/>
    <s v="Green - Good to deploy on M7 to ST"/>
    <x v="1"/>
    <s v="Cobol, DB2"/>
    <s v="WB-BPP1"/>
    <s v="Ruben Rodriguez "/>
    <s v="Muawiah Qaimari"/>
    <s v="Rakesh Koli"/>
    <x v="0"/>
    <x v="13"/>
    <s v="Aug-23"/>
    <x v="0"/>
    <n v="1600"/>
    <m/>
    <m/>
    <m/>
    <m/>
    <m/>
    <m/>
    <m/>
    <m/>
    <m/>
    <m/>
    <m/>
    <m/>
    <m/>
    <m/>
    <n v="150"/>
    <n v="200"/>
    <n v="300"/>
    <n v="300"/>
    <n v="100"/>
    <n v="300"/>
    <n v="100"/>
    <n v="50"/>
    <m/>
    <m/>
    <m/>
    <m/>
    <m/>
    <m/>
    <m/>
    <m/>
    <m/>
    <m/>
    <m/>
    <m/>
  </r>
  <r>
    <x v="0"/>
    <x v="0"/>
    <m/>
    <s v="PID 413008, PMT 507233 Telco West biller Enhance 911 Data to reporting "/>
    <s v="CR"/>
    <s v="Green - Good to deploy on M7 to ST"/>
    <x v="1"/>
    <s v="Cobol, DB2"/>
    <s v="WB-BPP1"/>
    <s v="Ruben Rodriguez "/>
    <s v="Muawiah Qaimari"/>
    <s v="Rakesh Koli"/>
    <x v="0"/>
    <x v="13"/>
    <s v="Aug-23"/>
    <x v="0"/>
    <n v="800"/>
    <m/>
    <m/>
    <m/>
    <m/>
    <m/>
    <m/>
    <m/>
    <m/>
    <m/>
    <m/>
    <m/>
    <m/>
    <m/>
    <m/>
    <n v="75"/>
    <n v="100"/>
    <n v="150"/>
    <n v="150"/>
    <n v="150"/>
    <n v="100"/>
    <n v="50"/>
    <n v="25"/>
    <m/>
    <m/>
    <m/>
    <m/>
    <m/>
    <m/>
    <m/>
    <m/>
    <m/>
    <m/>
    <m/>
    <m/>
  </r>
  <r>
    <x v="0"/>
    <x v="0"/>
    <m/>
    <s v="PID 413008, PMT 507233 Telco West biller Enhance 911 Data to reporting "/>
    <s v="RAP"/>
    <s v="On Track"/>
    <x v="1"/>
    <s v="Cobol, DB2"/>
    <s v="JW"/>
    <s v="Ruben Rodriguez "/>
    <s v="Muawiah Qaimari"/>
    <s v="Rajan Patil"/>
    <x v="1"/>
    <x v="13"/>
    <s v="Aug-23"/>
    <x v="0"/>
    <n v="1570"/>
    <m/>
    <m/>
    <m/>
    <m/>
    <m/>
    <m/>
    <m/>
    <m/>
    <m/>
    <m/>
    <m/>
    <m/>
    <m/>
    <m/>
    <n v="80"/>
    <n v="150"/>
    <n v="250"/>
    <n v="250"/>
    <n v="230"/>
    <n v="240"/>
    <n v="190"/>
    <n v="160"/>
    <n v="30"/>
    <n v="20"/>
    <m/>
    <m/>
    <m/>
    <m/>
    <m/>
    <m/>
    <m/>
    <m/>
    <m/>
    <m/>
  </r>
  <r>
    <x v="0"/>
    <x v="0"/>
    <m/>
    <s v="PID 413008, PMT 507233 Telco West biller Enhance 911 Data to reporting "/>
    <s v="PR"/>
    <s v="On Track"/>
    <x v="1"/>
    <s v="Cobol, DB2"/>
    <s v="JW"/>
    <s v="Ruben Rodriguez "/>
    <s v="Muawiah Qaimari"/>
    <s v="Rajan Patil"/>
    <x v="1"/>
    <x v="13"/>
    <s v="Aug-23"/>
    <x v="0"/>
    <n v="195"/>
    <m/>
    <m/>
    <m/>
    <m/>
    <m/>
    <m/>
    <m/>
    <m/>
    <m/>
    <m/>
    <m/>
    <m/>
    <m/>
    <m/>
    <n v="5"/>
    <n v="30"/>
    <n v="30"/>
    <n v="30"/>
    <n v="30"/>
    <n v="30"/>
    <n v="25"/>
    <n v="20"/>
    <n v="15"/>
    <n v="15"/>
    <m/>
    <m/>
    <m/>
    <m/>
    <m/>
    <m/>
    <m/>
    <m/>
    <m/>
    <m/>
  </r>
  <r>
    <x v="0"/>
    <x v="0"/>
    <m/>
    <s v="PID 413008, PMT 507233 Telco West biller Enhance 911 Data to reporting "/>
    <s v="RA"/>
    <s v="On Track"/>
    <x v="1"/>
    <s v="Cobol, DB2"/>
    <s v="JW"/>
    <s v="Ruben Rodriguez "/>
    <s v="Muawiah Qaimari"/>
    <s v="Rajan Patil"/>
    <x v="1"/>
    <x v="13"/>
    <s v="Aug-23"/>
    <x v="0"/>
    <n v="195"/>
    <m/>
    <m/>
    <m/>
    <m/>
    <m/>
    <m/>
    <m/>
    <m/>
    <m/>
    <m/>
    <m/>
    <m/>
    <m/>
    <m/>
    <n v="5"/>
    <n v="30"/>
    <n v="30"/>
    <n v="40"/>
    <n v="30"/>
    <n v="10"/>
    <n v="30"/>
    <n v="25"/>
    <n v="15"/>
    <n v="15"/>
    <m/>
    <m/>
    <m/>
    <m/>
    <m/>
    <m/>
    <m/>
    <m/>
    <m/>
    <m/>
  </r>
  <r>
    <x v="0"/>
    <x v="0"/>
    <m/>
    <s v="PID 413008, PMT 507233 Telco West biller Enhance 911 Data to reporting "/>
    <s v="AIM"/>
    <s v="On Track"/>
    <x v="1"/>
    <s v="Cobol, DB2"/>
    <s v="JW"/>
    <s v="Ruben Rodriguez "/>
    <s v="Muawiah Qaimari"/>
    <s v="Rajan Patil"/>
    <x v="1"/>
    <x v="13"/>
    <s v="Aug-23"/>
    <x v="0"/>
    <n v="240"/>
    <m/>
    <m/>
    <m/>
    <m/>
    <m/>
    <m/>
    <m/>
    <m/>
    <m/>
    <m/>
    <m/>
    <m/>
    <m/>
    <m/>
    <n v="10"/>
    <n v="30"/>
    <n v="30"/>
    <n v="30"/>
    <n v="40"/>
    <n v="40"/>
    <n v="40"/>
    <n v="30"/>
    <n v="15"/>
    <n v="15"/>
    <m/>
    <m/>
    <m/>
    <m/>
    <m/>
    <m/>
    <m/>
    <m/>
    <m/>
    <m/>
  </r>
  <r>
    <x v="1"/>
    <x v="1"/>
    <n v="1"/>
    <s v="2038977 - Connect Direct Upgrade to 6.1.x Version| ACE Biller 10445 | Requesting for test file"/>
    <s v="C/CA"/>
    <m/>
    <x v="1"/>
    <s v="Cobol, DB2"/>
    <s v="JW"/>
    <s v="Ruben Rodriguez "/>
    <s v="Muawiah Qaimari"/>
    <s v="Rajan Patil"/>
    <x v="1"/>
    <x v="15"/>
    <m/>
    <x v="0"/>
    <n v="35"/>
    <m/>
    <m/>
    <m/>
    <m/>
    <m/>
    <m/>
    <m/>
    <m/>
    <m/>
    <m/>
    <m/>
    <m/>
    <m/>
    <m/>
    <m/>
    <m/>
    <m/>
    <m/>
    <m/>
    <m/>
    <n v="35"/>
    <m/>
    <m/>
    <m/>
    <m/>
    <m/>
    <m/>
    <m/>
    <m/>
    <m/>
    <m/>
    <m/>
    <m/>
    <m/>
  </r>
  <r>
    <x v="0"/>
    <x v="0"/>
    <m/>
    <s v="PID 413008, PMT 507233 Telco West biller Enhance 911 Data to reporting "/>
    <s v="ADJUST"/>
    <s v="On Track"/>
    <x v="1"/>
    <s v="Cobol, DB2"/>
    <s v="JW"/>
    <s v="Ruben Rodriguez "/>
    <s v="Muawiah Qaimari"/>
    <s v="Rajan Patil"/>
    <x v="1"/>
    <x v="13"/>
    <s v="Aug-23"/>
    <x v="0"/>
    <n v="240"/>
    <m/>
    <m/>
    <m/>
    <m/>
    <m/>
    <m/>
    <m/>
    <m/>
    <m/>
    <m/>
    <m/>
    <m/>
    <m/>
    <m/>
    <n v="10"/>
    <n v="30"/>
    <n v="30"/>
    <n v="30"/>
    <n v="40"/>
    <n v="40"/>
    <n v="40"/>
    <n v="30"/>
    <n v="15"/>
    <n v="15"/>
    <m/>
    <m/>
    <m/>
    <m/>
    <m/>
    <m/>
    <m/>
    <m/>
    <m/>
    <m/>
  </r>
  <r>
    <x v="0"/>
    <x v="0"/>
    <n v="7"/>
    <s v="PID 413008, PMT 507233 Telco West biller Enhance 911 Data to reporting "/>
    <s v="EM"/>
    <m/>
    <x v="1"/>
    <s v="Cobol, DB2"/>
    <s v="WB-SAMW"/>
    <s v="Ruben Rodriguez "/>
    <s v="Muawiah Qaimari"/>
    <s v="Swapnil Patil"/>
    <x v="0"/>
    <x v="13"/>
    <s v="Aug-23"/>
    <x v="0"/>
    <n v="380"/>
    <n v="75"/>
    <n v="100"/>
    <n v="150"/>
    <n v="150"/>
    <n v="150"/>
    <n v="100"/>
    <n v="50"/>
    <n v="25"/>
    <m/>
    <m/>
    <m/>
    <m/>
    <m/>
    <m/>
    <n v="30"/>
    <n v="80"/>
    <n v="100"/>
    <n v="100"/>
    <n v="75"/>
    <n v="30"/>
    <n v="30"/>
    <n v="10"/>
    <n v="20"/>
    <n v="15"/>
    <m/>
    <m/>
    <m/>
    <m/>
    <m/>
    <m/>
    <m/>
    <m/>
    <m/>
    <m/>
  </r>
  <r>
    <x v="0"/>
    <x v="0"/>
    <n v="4"/>
    <s v="CA PPP per line surcharge - Interim Solution02 - R23.06"/>
    <s v="ADR"/>
    <s v="Green - Impact Analysis &amp; Estimation in progress."/>
    <x v="1"/>
    <s v="Cobol, DB2"/>
    <s v="SW-CRIS"/>
    <s v="Ruben Rodriguez "/>
    <s v="Muawiah Qaimari"/>
    <s v="Istiyaqahmed Shaikh"/>
    <x v="2"/>
    <x v="13"/>
    <s v="Aug-23"/>
    <x v="0"/>
    <n v="195"/>
    <m/>
    <m/>
    <m/>
    <m/>
    <m/>
    <m/>
    <m/>
    <m/>
    <m/>
    <m/>
    <m/>
    <m/>
    <m/>
    <m/>
    <m/>
    <m/>
    <m/>
    <m/>
    <n v="25"/>
    <n v="75"/>
    <n v="50"/>
    <m/>
    <m/>
    <n v="45"/>
    <m/>
    <m/>
    <m/>
    <m/>
    <m/>
    <m/>
    <m/>
    <m/>
    <m/>
    <m/>
  </r>
  <r>
    <x v="0"/>
    <x v="0"/>
    <n v="4"/>
    <s v="CA PPP per line surcharge - Interim Solution02 - R23.06"/>
    <s v="FSP"/>
    <s v="Green - Impact Analysis &amp; Estimation in progress."/>
    <x v="1"/>
    <s v="Cobol, DB2"/>
    <s v="SW-CRIS"/>
    <s v="Ruben Rodriguez "/>
    <s v="Muawiah Qaimari"/>
    <s v="Istiyaqahmed Shaikh"/>
    <x v="2"/>
    <x v="13"/>
    <s v="Aug-23"/>
    <x v="0"/>
    <n v="195"/>
    <m/>
    <m/>
    <m/>
    <m/>
    <m/>
    <m/>
    <m/>
    <m/>
    <m/>
    <m/>
    <m/>
    <m/>
    <m/>
    <m/>
    <m/>
    <m/>
    <m/>
    <m/>
    <n v="25"/>
    <n v="75"/>
    <n v="50"/>
    <m/>
    <m/>
    <n v="45"/>
    <m/>
    <m/>
    <m/>
    <m/>
    <m/>
    <m/>
    <m/>
    <m/>
    <m/>
    <m/>
  </r>
  <r>
    <x v="0"/>
    <x v="0"/>
    <m/>
    <s v="PID 324811 Mobility Telegence Move to New (non-cloud) Server"/>
    <s v="ERP"/>
    <s v="On Track"/>
    <x v="1"/>
    <s v="Cobol"/>
    <s v="MW-MF-JULIE"/>
    <s v="Ruben Rodriguez "/>
    <s v="Muawiah Qaimari"/>
    <s v="Hrishikesh Kamathe "/>
    <x v="1"/>
    <x v="16"/>
    <s v="Nov-23"/>
    <x v="0"/>
    <n v="40"/>
    <m/>
    <m/>
    <m/>
    <m/>
    <m/>
    <m/>
    <m/>
    <m/>
    <m/>
    <n v="45"/>
    <n v="45"/>
    <n v="45"/>
    <n v="45"/>
    <m/>
    <m/>
    <m/>
    <m/>
    <m/>
    <m/>
    <m/>
    <m/>
    <m/>
    <m/>
    <m/>
    <m/>
    <m/>
    <n v="40"/>
    <m/>
    <m/>
    <m/>
    <m/>
    <m/>
    <m/>
    <m/>
  </r>
  <r>
    <x v="0"/>
    <x v="0"/>
    <m/>
    <s v="PID 413010 Telco MW Biller Enhance 911 Data for Reporting"/>
    <s v="ACIS-ADST"/>
    <s v="Completed"/>
    <x v="1"/>
    <s v="Cobol, IMS-DB"/>
    <s v="MW-Billing"/>
    <s v="Ruben Rodriguez "/>
    <s v="Muawiah Qaimari"/>
    <s v="Hrishikesh Kamathe "/>
    <x v="1"/>
    <x v="13"/>
    <s v="Aug-23"/>
    <x v="0"/>
    <n v="409"/>
    <m/>
    <m/>
    <m/>
    <m/>
    <m/>
    <m/>
    <m/>
    <m/>
    <m/>
    <n v="45"/>
    <n v="45"/>
    <n v="45"/>
    <n v="45"/>
    <m/>
    <m/>
    <m/>
    <n v="9"/>
    <n v="60"/>
    <n v="60"/>
    <n v="60"/>
    <n v="60"/>
    <n v="60"/>
    <n v="50"/>
    <n v="50"/>
    <m/>
    <m/>
    <m/>
    <m/>
    <m/>
    <m/>
    <m/>
    <m/>
    <m/>
    <m/>
  </r>
  <r>
    <x v="0"/>
    <x v="0"/>
    <m/>
    <s v="PID 413010 Telco MW Biller Enhance 911 Data for Reporting"/>
    <s v="ACIS-BILLING UPDATE"/>
    <s v="Completed"/>
    <x v="1"/>
    <s v="Cobol, IMS-DB"/>
    <s v="MW-Billing"/>
    <s v="Ruben Rodriguez "/>
    <s v="Muawiah Qaimari"/>
    <s v="Hrishikesh Kamathe "/>
    <x v="1"/>
    <x v="13"/>
    <s v="Aug-23"/>
    <x v="0"/>
    <n v="409"/>
    <m/>
    <m/>
    <m/>
    <m/>
    <m/>
    <m/>
    <m/>
    <m/>
    <m/>
    <n v="45"/>
    <n v="45"/>
    <n v="45"/>
    <n v="45"/>
    <m/>
    <m/>
    <m/>
    <n v="9"/>
    <n v="60"/>
    <n v="60"/>
    <n v="60"/>
    <n v="60"/>
    <n v="60"/>
    <n v="50"/>
    <n v="50"/>
    <m/>
    <m/>
    <m/>
    <m/>
    <m/>
    <m/>
    <m/>
    <m/>
    <m/>
    <m/>
  </r>
  <r>
    <x v="1"/>
    <x v="1"/>
    <m/>
    <s v="PMAT 398118  508281 - Citrix servers OS / Count (Development/ST)"/>
    <s v="EASE - West"/>
    <s v="Green"/>
    <x v="1"/>
    <s v="Tandem, Powerbuilder"/>
    <s v="Tandem"/>
    <s v="James Radtke"/>
    <s v="Christine Moretti"/>
    <s v="Istiyaqahmed Shaikh"/>
    <x v="2"/>
    <x v="20"/>
    <m/>
    <x v="0"/>
    <n v="500"/>
    <m/>
    <m/>
    <m/>
    <m/>
    <m/>
    <m/>
    <m/>
    <m/>
    <m/>
    <m/>
    <m/>
    <m/>
    <m/>
    <m/>
    <m/>
    <m/>
    <m/>
    <m/>
    <n v="200"/>
    <n v="300"/>
    <m/>
    <m/>
    <m/>
    <m/>
    <m/>
    <m/>
    <m/>
    <m/>
    <m/>
    <m/>
    <m/>
    <m/>
    <m/>
    <m/>
  </r>
  <r>
    <x v="0"/>
    <x v="0"/>
    <m/>
    <s v="OOM693 - Citrix to VMWare Horizon Migration (Test Only)"/>
    <s v="EASE - West"/>
    <s v="Green - Test Only"/>
    <x v="1"/>
    <s v="Tandem, Powerbuilder"/>
    <s v="Tandem"/>
    <s v="James Radtke"/>
    <s v="Christine Moretti"/>
    <s v="Istiyaqahmed Shaikh"/>
    <x v="2"/>
    <x v="8"/>
    <m/>
    <x v="1"/>
    <m/>
    <m/>
    <m/>
    <m/>
    <m/>
    <m/>
    <m/>
    <m/>
    <m/>
    <m/>
    <m/>
    <m/>
    <m/>
    <m/>
    <m/>
    <m/>
    <m/>
    <m/>
    <m/>
    <m/>
    <m/>
    <m/>
    <m/>
    <m/>
    <m/>
    <m/>
    <m/>
    <m/>
    <m/>
    <m/>
    <m/>
    <m/>
    <m/>
    <m/>
    <m/>
  </r>
  <r>
    <x v="0"/>
    <x v="0"/>
    <m/>
    <s v="OOM693 - Citrix to VMWare Horizon Migration (Test Only)"/>
    <s v="EASE - SW"/>
    <s v="Green - Test Only"/>
    <x v="1"/>
    <s v="Tandem, Powerbuilder"/>
    <s v="Tandem"/>
    <s v="James Radtke"/>
    <s v="Christine Moretti"/>
    <s v="Istiyaqahmed Shaikh"/>
    <x v="2"/>
    <x v="8"/>
    <m/>
    <x v="1"/>
    <m/>
    <m/>
    <m/>
    <m/>
    <m/>
    <m/>
    <m/>
    <m/>
    <m/>
    <m/>
    <m/>
    <m/>
    <m/>
    <m/>
    <m/>
    <m/>
    <m/>
    <m/>
    <m/>
    <m/>
    <m/>
    <m/>
    <m/>
    <m/>
    <m/>
    <m/>
    <m/>
    <m/>
    <m/>
    <m/>
    <m/>
    <m/>
    <m/>
    <m/>
    <m/>
  </r>
  <r>
    <x v="1"/>
    <x v="1"/>
    <m/>
    <s v="SMB 1994141(EASE W) &amp; SMB 1994140 (EASE WEST) - Win 22H2 testing. (Test Only)"/>
    <s v="EASE - SW"/>
    <s v="Green - ST to perform activities"/>
    <x v="1"/>
    <s v="Tandem, Powerbuilder"/>
    <s v="Tandem"/>
    <s v="James Radtke"/>
    <s v="Christine Moretti"/>
    <s v="Istiyaqahmed Shaikh"/>
    <x v="2"/>
    <x v="19"/>
    <m/>
    <x v="0"/>
    <m/>
    <m/>
    <m/>
    <m/>
    <m/>
    <m/>
    <m/>
    <m/>
    <m/>
    <m/>
    <m/>
    <m/>
    <m/>
    <m/>
    <m/>
    <m/>
    <m/>
    <m/>
    <m/>
    <m/>
    <m/>
    <m/>
    <m/>
    <m/>
    <m/>
    <m/>
    <m/>
    <m/>
    <m/>
    <m/>
    <m/>
    <m/>
    <m/>
    <m/>
    <m/>
  </r>
  <r>
    <x v="1"/>
    <x v="1"/>
    <m/>
    <s v="SMB 1994141(EASE W) &amp; SMB 1994140 (EASE WEST) - Win 22H2 testing. (Test Only)"/>
    <s v="EASE - West"/>
    <s v="Green - ST to perform activities"/>
    <x v="1"/>
    <s v="Tandem, Powerbuilder"/>
    <s v="Tandem"/>
    <s v="James Radtke"/>
    <s v="Christine Moretti"/>
    <s v="Istiyaqahmed Shaikh"/>
    <x v="2"/>
    <x v="19"/>
    <m/>
    <x v="0"/>
    <m/>
    <m/>
    <m/>
    <m/>
    <m/>
    <m/>
    <m/>
    <m/>
    <m/>
    <m/>
    <m/>
    <m/>
    <m/>
    <m/>
    <m/>
    <m/>
    <m/>
    <m/>
    <m/>
    <m/>
    <m/>
    <m/>
    <m/>
    <m/>
    <m/>
    <m/>
    <m/>
    <m/>
    <m/>
    <m/>
    <m/>
    <m/>
    <m/>
    <m/>
    <m/>
  </r>
  <r>
    <x v="0"/>
    <x v="0"/>
    <m/>
    <s v="418200/509443 SecMod CT - EASE Suite Vulnerabilities"/>
    <s v="EASE - SW"/>
    <s v="Yellow: _x000a_Post 1st week of May - Kunal (Primary Ease resource) is leaving org_x000a_Post 1st week of June - Abhishek (Tandem Expert) is leaving org"/>
    <x v="1"/>
    <s v="Tandem, Powerbuilder"/>
    <s v="Tandem"/>
    <s v="James Radtke"/>
    <s v="Christine Moretti"/>
    <s v="Istiyaqahmed Shaikh"/>
    <x v="2"/>
    <x v="8"/>
    <m/>
    <x v="1"/>
    <n v="2000"/>
    <m/>
    <m/>
    <m/>
    <m/>
    <m/>
    <m/>
    <m/>
    <m/>
    <m/>
    <m/>
    <m/>
    <m/>
    <m/>
    <m/>
    <m/>
    <m/>
    <m/>
    <m/>
    <m/>
    <m/>
    <m/>
    <m/>
    <m/>
    <m/>
    <m/>
    <m/>
    <m/>
    <m/>
    <m/>
    <m/>
    <m/>
    <m/>
    <m/>
    <m/>
  </r>
  <r>
    <x v="0"/>
    <x v="0"/>
    <m/>
    <s v="418200/509443 SecMod CT - EASE Suite Vulnerabilities"/>
    <s v="EASE - West"/>
    <s v="Yellow: _x000a_Post 1st week of May - Kunal (Primary Ease resource) is leaving org_x000a_Post 1st week of June - Abhishek (Tandem Expert) is leaving org"/>
    <x v="1"/>
    <s v="Tandem, Powerbuilder"/>
    <s v="Tandem"/>
    <s v="James Radtke"/>
    <s v="Christine Moretti"/>
    <s v="Istiyaqahmed Shaikh"/>
    <x v="2"/>
    <x v="8"/>
    <m/>
    <x v="1"/>
    <n v="2000"/>
    <m/>
    <m/>
    <m/>
    <m/>
    <m/>
    <m/>
    <m/>
    <m/>
    <m/>
    <m/>
    <m/>
    <m/>
    <m/>
    <m/>
    <m/>
    <m/>
    <m/>
    <m/>
    <m/>
    <m/>
    <m/>
    <m/>
    <m/>
    <m/>
    <m/>
    <m/>
    <m/>
    <m/>
    <m/>
    <m/>
    <m/>
    <m/>
    <m/>
    <m/>
  </r>
  <r>
    <x v="0"/>
    <x v="0"/>
    <m/>
    <s v="420219/511255 NumeriTrack Wireline (NuTWLN) Upgrade to 5.3"/>
    <s v="EASE - West"/>
    <s v="Yellow : Release shifted from 23.12 (during TCP2) to 23.04 (FB)"/>
    <x v="1"/>
    <s v="Tandem, Powerbuilder"/>
    <s v="Tandem"/>
    <s v="James Radtke"/>
    <s v="Christine Moretti"/>
    <s v="Istiyaqahmed Shaikh"/>
    <x v="2"/>
    <x v="19"/>
    <m/>
    <x v="0"/>
    <n v="200"/>
    <m/>
    <m/>
    <m/>
    <m/>
    <m/>
    <m/>
    <m/>
    <m/>
    <m/>
    <m/>
    <m/>
    <m/>
    <m/>
    <m/>
    <m/>
    <m/>
    <m/>
    <m/>
    <m/>
    <n v="50"/>
    <n v="75"/>
    <n v="75"/>
    <m/>
    <m/>
    <m/>
    <m/>
    <m/>
    <m/>
    <m/>
    <m/>
    <m/>
    <m/>
    <m/>
    <m/>
  </r>
  <r>
    <x v="0"/>
    <x v="0"/>
    <m/>
    <s v="420219/511255 NumeriTrack Wireline (NuTWLN) Upgrade to 5.3"/>
    <s v="EASE - SW"/>
    <s v="Yellow : Release shifted from 23.12 (during TCP2) to 23.04 (FB)"/>
    <x v="1"/>
    <s v="Tandem, Powerbuilder"/>
    <s v="Tandem"/>
    <s v="James Radtke"/>
    <s v="Christine Moretti"/>
    <s v="Istiyaqahmed Shaikh"/>
    <x v="2"/>
    <x v="19"/>
    <m/>
    <x v="0"/>
    <n v="200"/>
    <m/>
    <m/>
    <m/>
    <m/>
    <m/>
    <m/>
    <m/>
    <m/>
    <m/>
    <m/>
    <m/>
    <m/>
    <m/>
    <m/>
    <m/>
    <m/>
    <m/>
    <m/>
    <m/>
    <n v="50"/>
    <n v="75"/>
    <n v="75"/>
    <m/>
    <m/>
    <m/>
    <m/>
    <m/>
    <m/>
    <m/>
    <m/>
    <m/>
    <m/>
    <m/>
    <m/>
  </r>
  <r>
    <x v="0"/>
    <x v="0"/>
    <m/>
    <s v="OOM696 - Address SPI Data Findings in W"/>
    <s v="EASE - West"/>
    <s v="Green - Estimation Done"/>
    <x v="1"/>
    <s v="Tandem, Powerbuilder"/>
    <s v="Tandem"/>
    <s v="James Radtke"/>
    <s v="Christine Moretti"/>
    <s v="Istiyaqahmed Shaikh"/>
    <x v="2"/>
    <x v="8"/>
    <m/>
    <x v="1"/>
    <m/>
    <m/>
    <m/>
    <m/>
    <m/>
    <m/>
    <m/>
    <m/>
    <m/>
    <m/>
    <m/>
    <m/>
    <m/>
    <m/>
    <m/>
    <m/>
    <m/>
    <m/>
    <m/>
    <m/>
    <m/>
    <m/>
    <m/>
    <m/>
    <m/>
    <m/>
    <m/>
    <m/>
    <m/>
    <m/>
    <m/>
    <m/>
    <m/>
    <m/>
    <m/>
  </r>
  <r>
    <x v="0"/>
    <x v="0"/>
    <m/>
    <s v="OOM695 - Address SPI Data Findings in SW"/>
    <s v="EASE - SW"/>
    <s v="Green - Estimation Done"/>
    <x v="1"/>
    <s v="Tandem, Powerbuilder"/>
    <s v="Tandem"/>
    <s v="James Radtke"/>
    <s v="Christine Moretti"/>
    <s v="Istiyaqahmed Shaikh"/>
    <x v="2"/>
    <x v="8"/>
    <m/>
    <x v="1"/>
    <m/>
    <m/>
    <m/>
    <m/>
    <m/>
    <m/>
    <m/>
    <m/>
    <m/>
    <m/>
    <m/>
    <m/>
    <m/>
    <m/>
    <m/>
    <m/>
    <m/>
    <m/>
    <m/>
    <m/>
    <m/>
    <m/>
    <m/>
    <m/>
    <m/>
    <m/>
    <m/>
    <m/>
    <m/>
    <m/>
    <m/>
    <m/>
    <m/>
    <m/>
    <m/>
  </r>
  <r>
    <x v="0"/>
    <x v="0"/>
    <m/>
    <s v="PMT 507236,413009 E911-SW project - CR236948 (Flat) &amp; CR# for % pending"/>
    <s v="CRIS ADST"/>
    <s v="Green - Estimation Done"/>
    <x v="1"/>
    <s v="Cobol, IMS-DB"/>
    <s v="SW-CRIS"/>
    <s v="Ruben Rodriguez "/>
    <s v="Muawiah Qaimari"/>
    <s v="Istiyaqahmed Shaikh"/>
    <x v="2"/>
    <x v="22"/>
    <m/>
    <x v="0"/>
    <n v="120"/>
    <m/>
    <m/>
    <m/>
    <m/>
    <m/>
    <m/>
    <m/>
    <m/>
    <m/>
    <m/>
    <m/>
    <m/>
    <m/>
    <m/>
    <m/>
    <m/>
    <m/>
    <m/>
    <m/>
    <m/>
    <m/>
    <m/>
    <m/>
    <m/>
    <m/>
    <m/>
    <n v="30"/>
    <n v="30"/>
    <n v="30"/>
    <n v="30"/>
    <m/>
    <m/>
    <m/>
    <m/>
  </r>
  <r>
    <x v="0"/>
    <x v="0"/>
    <m/>
    <s v="PMT 507236,413009 E911-SW project - CR236948 (Flat) &amp; CR# for % pending"/>
    <s v="InstaRate"/>
    <s v="Green - Estimation Done"/>
    <x v="1"/>
    <s v="Cobol, DB2"/>
    <s v="SW-CRIS"/>
    <s v="Ruben Rodriguez "/>
    <s v="Muawiah Qaimari"/>
    <s v="Istiyaqahmed Shaikh"/>
    <x v="2"/>
    <x v="22"/>
    <m/>
    <x v="0"/>
    <n v="120"/>
    <m/>
    <m/>
    <m/>
    <m/>
    <m/>
    <m/>
    <m/>
    <m/>
    <m/>
    <m/>
    <m/>
    <m/>
    <m/>
    <m/>
    <m/>
    <m/>
    <m/>
    <m/>
    <m/>
    <m/>
    <m/>
    <m/>
    <m/>
    <m/>
    <m/>
    <m/>
    <n v="30"/>
    <n v="30"/>
    <n v="30"/>
    <n v="30"/>
    <m/>
    <m/>
    <m/>
    <m/>
  </r>
  <r>
    <x v="0"/>
    <x v="0"/>
    <m/>
    <s v="PMT 507236,413009 E911-SW project - CR236948 (Flat) &amp; CR# for % pending"/>
    <s v="Miscellaneous Rating"/>
    <s v="Green - Estimation Done"/>
    <x v="1"/>
    <s v="Cobol, DB2"/>
    <s v="SW-CRIS"/>
    <s v="Ruben Rodriguez "/>
    <s v="Muawiah Qaimari"/>
    <s v="Istiyaqahmed Shaikh"/>
    <x v="2"/>
    <x v="22"/>
    <m/>
    <x v="0"/>
    <n v="120"/>
    <m/>
    <m/>
    <m/>
    <m/>
    <m/>
    <m/>
    <m/>
    <m/>
    <m/>
    <m/>
    <m/>
    <m/>
    <m/>
    <m/>
    <m/>
    <m/>
    <m/>
    <m/>
    <m/>
    <m/>
    <m/>
    <m/>
    <m/>
    <m/>
    <m/>
    <m/>
    <n v="30"/>
    <n v="30"/>
    <n v="30"/>
    <n v="30"/>
    <m/>
    <m/>
    <m/>
    <m/>
  </r>
  <r>
    <x v="0"/>
    <x v="0"/>
    <m/>
    <s v="PID 413010 Telco MW Biller Enhance 911 Data for Reporting"/>
    <s v="ACIS-CDM1"/>
    <s v="Completed"/>
    <x v="1"/>
    <s v="Cobol, IMS-DB"/>
    <s v="MW-Billing"/>
    <s v="Ruben Rodriguez "/>
    <s v="Muawiah Qaimari"/>
    <s v="Hrishikesh Kamathe "/>
    <x v="1"/>
    <x v="13"/>
    <s v="Aug-23"/>
    <x v="0"/>
    <n v="409"/>
    <m/>
    <m/>
    <m/>
    <m/>
    <m/>
    <m/>
    <m/>
    <m/>
    <m/>
    <n v="45"/>
    <n v="45"/>
    <n v="45"/>
    <n v="45"/>
    <m/>
    <m/>
    <m/>
    <n v="9"/>
    <n v="60"/>
    <n v="60"/>
    <n v="60"/>
    <n v="60"/>
    <n v="60"/>
    <n v="50"/>
    <n v="50"/>
    <m/>
    <m/>
    <m/>
    <m/>
    <m/>
    <m/>
    <m/>
    <m/>
    <m/>
    <m/>
  </r>
  <r>
    <x v="0"/>
    <x v="0"/>
    <m/>
    <s v="PID 413010 Telco MW Biller Enhance 911 Data for Reporting"/>
    <s v="ACIS-REVENUE"/>
    <s v="Completed"/>
    <x v="1"/>
    <s v="Cobol, IMS-DB"/>
    <s v="MW-Billing"/>
    <s v="Ruben Rodriguez "/>
    <s v="Muawiah Qaimari"/>
    <s v="Hrishikesh Kamathe "/>
    <x v="1"/>
    <x v="13"/>
    <s v="Aug-23"/>
    <x v="0"/>
    <n v="256"/>
    <m/>
    <m/>
    <m/>
    <m/>
    <m/>
    <m/>
    <m/>
    <m/>
    <m/>
    <n v="45"/>
    <n v="45"/>
    <n v="45"/>
    <n v="45"/>
    <m/>
    <m/>
    <m/>
    <n v="6"/>
    <n v="30"/>
    <n v="30"/>
    <n v="30"/>
    <n v="30"/>
    <n v="30"/>
    <n v="50"/>
    <n v="50"/>
    <m/>
    <m/>
    <m/>
    <m/>
    <m/>
    <m/>
    <m/>
    <m/>
    <m/>
    <m/>
  </r>
  <r>
    <x v="0"/>
    <x v="0"/>
    <m/>
    <s v="PID 413010 Telco MW Biller Enhance 911 Data for Reporting"/>
    <s v="AIRS"/>
    <s v="Completed"/>
    <x v="1"/>
    <s v="Cobol, Assembler"/>
    <s v="MW-MF-JULIE"/>
    <s v="Ruben Rodriguez "/>
    <s v="Muawiah Qaimari"/>
    <s v="Hrishikesh Kamathe "/>
    <x v="1"/>
    <x v="13"/>
    <s v="Aug-23"/>
    <x v="0"/>
    <n v="880"/>
    <m/>
    <m/>
    <m/>
    <m/>
    <m/>
    <m/>
    <m/>
    <m/>
    <m/>
    <n v="45"/>
    <n v="45"/>
    <n v="45"/>
    <n v="45"/>
    <m/>
    <m/>
    <m/>
    <n v="86"/>
    <n v="120"/>
    <n v="120"/>
    <n v="120"/>
    <n v="120"/>
    <n v="120"/>
    <n v="100"/>
    <n v="100"/>
    <m/>
    <m/>
    <m/>
    <m/>
    <m/>
    <m/>
    <m/>
    <m/>
    <m/>
    <m/>
  </r>
  <r>
    <x v="1"/>
    <x v="3"/>
    <n v="12"/>
    <s v="MWR_2039481_Collects RAO Removal"/>
    <s v="Collects - SWBT"/>
    <s v="Completed"/>
    <x v="1"/>
    <s v="Cobol, IMS-DB"/>
    <s v="SW-USAGE"/>
    <s v="Greg Painter"/>
    <s v="Muawiah Qaimari"/>
    <s v="Istiyaqahmed Shaikh"/>
    <x v="2"/>
    <x v="17"/>
    <m/>
    <x v="0"/>
    <n v="350"/>
    <m/>
    <m/>
    <m/>
    <m/>
    <m/>
    <m/>
    <m/>
    <m/>
    <m/>
    <m/>
    <m/>
    <m/>
    <m/>
    <m/>
    <m/>
    <m/>
    <m/>
    <m/>
    <m/>
    <m/>
    <m/>
    <n v="150"/>
    <n v="150"/>
    <n v="50"/>
    <m/>
    <m/>
    <m/>
    <m/>
    <m/>
    <m/>
    <m/>
    <m/>
    <m/>
    <m/>
  </r>
  <r>
    <x v="0"/>
    <x v="0"/>
    <n v="12"/>
    <s v="PMT_506944_PROJECT_413206 MO NPA 573 NPA overlay with NPA 235 "/>
    <s v="Collects - SWBT"/>
    <s v="Green - Estimation Done"/>
    <x v="1"/>
    <s v="Cobol, IMS-DB"/>
    <s v="SW-USAGE"/>
    <s v="Greg Painter"/>
    <s v="Muawiah Qaimari"/>
    <s v="Istiyaqahmed Shaikh"/>
    <x v="2"/>
    <x v="17"/>
    <m/>
    <x v="0"/>
    <n v="60"/>
    <m/>
    <m/>
    <m/>
    <m/>
    <m/>
    <m/>
    <m/>
    <m/>
    <m/>
    <m/>
    <m/>
    <m/>
    <m/>
    <m/>
    <m/>
    <m/>
    <m/>
    <m/>
    <m/>
    <m/>
    <m/>
    <n v="30"/>
    <n v="30"/>
    <m/>
    <m/>
    <m/>
    <m/>
    <m/>
    <m/>
    <m/>
    <m/>
    <m/>
    <m/>
    <m/>
  </r>
  <r>
    <x v="0"/>
    <x v="0"/>
    <n v="12"/>
    <s v="PMT _PID/EPIC-412209-AR 870 NPA"/>
    <s v="Collects - SWBT"/>
    <s v="Green - Estimation Done"/>
    <x v="1"/>
    <s v="Cobol, IMS-DB"/>
    <s v="SW-USAGE"/>
    <s v="Greg Painter"/>
    <s v="Muawiah Qaimari"/>
    <s v="Istiyaqahmed Shaikh"/>
    <x v="2"/>
    <x v="17"/>
    <m/>
    <x v="0"/>
    <n v="60"/>
    <m/>
    <m/>
    <m/>
    <m/>
    <m/>
    <m/>
    <m/>
    <m/>
    <m/>
    <m/>
    <m/>
    <m/>
    <m/>
    <m/>
    <m/>
    <m/>
    <m/>
    <m/>
    <m/>
    <m/>
    <m/>
    <n v="30"/>
    <n v="30"/>
    <m/>
    <m/>
    <m/>
    <m/>
    <m/>
    <m/>
    <m/>
    <m/>
    <m/>
    <m/>
    <m/>
  </r>
  <r>
    <x v="0"/>
    <x v="0"/>
    <n v="1"/>
    <s v="PID 414657 CA PPP Interim Solution"/>
    <s v="T&amp;S"/>
    <s v="Yellow - Will deploy in ST Pass2 due to capacity issue"/>
    <x v="1"/>
    <s v="Cobol, DB2"/>
    <s v="WB-BPP1"/>
    <s v="Ruben Rodriguez "/>
    <s v="Muawiah Qaimari"/>
    <s v="Rakesh Koli"/>
    <x v="0"/>
    <x v="13"/>
    <s v="Aug-23"/>
    <x v="0"/>
    <n v="660"/>
    <m/>
    <m/>
    <m/>
    <m/>
    <m/>
    <m/>
    <m/>
    <m/>
    <m/>
    <m/>
    <m/>
    <m/>
    <m/>
    <m/>
    <m/>
    <m/>
    <m/>
    <n v="60"/>
    <n v="120"/>
    <n v="280"/>
    <n v="100"/>
    <n v="90"/>
    <n v="10"/>
    <m/>
    <m/>
    <m/>
    <m/>
    <m/>
    <m/>
    <m/>
    <m/>
    <m/>
    <m/>
    <m/>
  </r>
  <r>
    <x v="0"/>
    <x v="0"/>
    <n v="4"/>
    <s v="512351, 420985 , CR819949, Business Access Line - Expand Pricing Over $999 ERF,SOFE,PL10 &amp; EM"/>
    <s v="GRP-WB-SAMW"/>
    <m/>
    <x v="1"/>
    <s v="Cobol, DB2"/>
    <s v="WB-SAMW"/>
    <s v="Ruben Rodriguez "/>
    <s v="Muawiah Qaimari"/>
    <s v="Swapnil Patil"/>
    <x v="0"/>
    <x v="13"/>
    <s v="Aug-23"/>
    <x v="0"/>
    <n v="2945"/>
    <m/>
    <m/>
    <m/>
    <m/>
    <m/>
    <m/>
    <m/>
    <m/>
    <m/>
    <m/>
    <m/>
    <m/>
    <m/>
    <m/>
    <m/>
    <m/>
    <n v="0"/>
    <m/>
    <m/>
    <n v="205"/>
    <n v="580"/>
    <n v="720"/>
    <n v="720"/>
    <n v="720"/>
    <m/>
    <m/>
    <m/>
    <m/>
    <m/>
    <m/>
    <m/>
    <m/>
    <m/>
    <m/>
  </r>
  <r>
    <x v="0"/>
    <x v="0"/>
    <n v="1"/>
    <s v="OOM 677, SCO file in West region (CA &amp; NV)"/>
    <s v="GRP-WB-BPP1"/>
    <m/>
    <x v="1"/>
    <s v="Cobol, DB2"/>
    <s v="WB-BPP1"/>
    <s v="Ruben Rodriguez "/>
    <s v="Muawiah Qaimari"/>
    <s v="Rakesh Koli"/>
    <x v="0"/>
    <x v="13"/>
    <s v="Aug-23"/>
    <x v="0"/>
    <n v="770"/>
    <m/>
    <m/>
    <m/>
    <m/>
    <m/>
    <m/>
    <m/>
    <m/>
    <m/>
    <m/>
    <m/>
    <m/>
    <m/>
    <m/>
    <m/>
    <m/>
    <m/>
    <m/>
    <m/>
    <m/>
    <n v="100"/>
    <n v="350"/>
    <n v="250"/>
    <n v="70"/>
    <m/>
    <m/>
    <m/>
    <m/>
    <m/>
    <m/>
    <m/>
    <m/>
    <m/>
    <m/>
  </r>
  <r>
    <x v="0"/>
    <x v="0"/>
    <n v="1"/>
    <s v="PID 414657 CA PPP Interim Solution"/>
    <s v="CR"/>
    <s v="Yellow - Will deploy in ST Pass2 due to capacity issue"/>
    <x v="1"/>
    <s v="Cobol, DB2"/>
    <s v="WB-BPP1"/>
    <s v="Ruben Rodriguez "/>
    <s v="Muawiah Qaimari"/>
    <s v="Rakesh Koli"/>
    <x v="0"/>
    <x v="13"/>
    <s v="Aug-23"/>
    <x v="0"/>
    <n v="120"/>
    <m/>
    <m/>
    <m/>
    <m/>
    <m/>
    <m/>
    <m/>
    <m/>
    <m/>
    <m/>
    <m/>
    <m/>
    <m/>
    <m/>
    <m/>
    <m/>
    <m/>
    <n v="30"/>
    <n v="60"/>
    <n v="30"/>
    <m/>
    <m/>
    <m/>
    <m/>
    <m/>
    <m/>
    <m/>
    <m/>
    <m/>
    <m/>
    <m/>
    <m/>
    <m/>
    <m/>
  </r>
  <r>
    <x v="0"/>
    <x v="0"/>
    <n v="1"/>
    <s v="PID 414657 CA PPP Interim Solution"/>
    <s v="BDI"/>
    <s v="Yellow - Will deploy in ST Pass2 due to capacity issue"/>
    <x v="1"/>
    <s v="Cobol, DB2"/>
    <s v="WB-BPP1"/>
    <s v="Ruben Rodriguez "/>
    <s v="Muawiah Qaimari"/>
    <s v="Rakesh Koli"/>
    <x v="0"/>
    <x v="13"/>
    <s v="Aug-23"/>
    <x v="0"/>
    <n v="120"/>
    <m/>
    <m/>
    <m/>
    <m/>
    <m/>
    <m/>
    <m/>
    <m/>
    <m/>
    <m/>
    <m/>
    <m/>
    <m/>
    <m/>
    <m/>
    <m/>
    <m/>
    <n v="30"/>
    <n v="60"/>
    <n v="30"/>
    <m/>
    <m/>
    <m/>
    <m/>
    <m/>
    <m/>
    <m/>
    <m/>
    <m/>
    <m/>
    <m/>
    <m/>
    <m/>
    <m/>
  </r>
  <r>
    <x v="0"/>
    <x v="0"/>
    <m/>
    <s v="PID 414657- CA PPP Telco biller - interim solution"/>
    <s v="ADJUST"/>
    <s v="On Track"/>
    <x v="1"/>
    <s v="Cobol, DB2"/>
    <s v="JW"/>
    <s v="Ruben Rodriguez "/>
    <s v="Muawiah Qaimari"/>
    <s v="Rajan Patil"/>
    <x v="1"/>
    <x v="13"/>
    <s v="Aug-23"/>
    <x v="0"/>
    <n v="145"/>
    <m/>
    <m/>
    <m/>
    <m/>
    <m/>
    <m/>
    <m/>
    <m/>
    <m/>
    <m/>
    <m/>
    <m/>
    <m/>
    <m/>
    <m/>
    <m/>
    <m/>
    <m/>
    <n v="30"/>
    <n v="40"/>
    <n v="40"/>
    <n v="35"/>
    <m/>
    <m/>
    <m/>
    <m/>
    <m/>
    <m/>
    <m/>
    <m/>
    <m/>
    <m/>
    <m/>
    <m/>
  </r>
  <r>
    <x v="0"/>
    <x v="0"/>
    <m/>
    <s v="PMAT  508281 414757 SW - Citrix servers OS "/>
    <s v="EASE - SW"/>
    <s v="Yellow"/>
    <x v="1"/>
    <s v="Tandem, Powerbuilder"/>
    <s v="Tandem"/>
    <s v="James Radtke"/>
    <s v="Christine Moretti"/>
    <s v="Istiyaqahmed Shaikh"/>
    <x v="2"/>
    <x v="9"/>
    <m/>
    <x v="0"/>
    <n v="600"/>
    <m/>
    <m/>
    <m/>
    <m/>
    <m/>
    <m/>
    <m/>
    <m/>
    <m/>
    <m/>
    <m/>
    <m/>
    <m/>
    <m/>
    <m/>
    <m/>
    <m/>
    <m/>
    <m/>
    <n v="100"/>
    <n v="150"/>
    <n v="150"/>
    <n v="100"/>
    <n v="100"/>
    <m/>
    <m/>
    <m/>
    <m/>
    <m/>
    <m/>
    <m/>
    <m/>
    <m/>
    <m/>
  </r>
  <r>
    <x v="0"/>
    <x v="0"/>
    <m/>
    <s v="OOM686 - DW and ECDW Snowflake Transformation"/>
    <s v="EASE - West"/>
    <s v="Green "/>
    <x v="1"/>
    <s v="Tandem, Powerbuilder"/>
    <s v="Tandem"/>
    <s v="James Radtke"/>
    <s v="Christine Moretti"/>
    <s v="Istiyaqahmed Shaikh"/>
    <x v="2"/>
    <x v="8"/>
    <m/>
    <x v="1"/>
    <m/>
    <m/>
    <m/>
    <m/>
    <m/>
    <m/>
    <m/>
    <m/>
    <m/>
    <m/>
    <m/>
    <m/>
    <m/>
    <m/>
    <m/>
    <m/>
    <m/>
    <m/>
    <m/>
    <m/>
    <m/>
    <m/>
    <m/>
    <m/>
    <m/>
    <m/>
    <m/>
    <m/>
    <m/>
    <m/>
    <m/>
    <m/>
    <m/>
    <m/>
    <m/>
  </r>
  <r>
    <x v="0"/>
    <x v="0"/>
    <n v="12"/>
    <s v="PMT_506944_PROJECT_413206 MO NPA 573 NPA overlay with NPA 235 "/>
    <s v="ICBS"/>
    <s v="Green"/>
    <x v="1"/>
    <s v="Cobol, IMS-DB"/>
    <s v="SW-USAGE"/>
    <s v="Greg Painter"/>
    <s v="Muawiah Qaimari"/>
    <s v="Istiyaqahmed Shaikh"/>
    <x v="2"/>
    <x v="17"/>
    <m/>
    <x v="0"/>
    <n v="60"/>
    <m/>
    <m/>
    <m/>
    <m/>
    <m/>
    <m/>
    <m/>
    <m/>
    <m/>
    <m/>
    <m/>
    <m/>
    <m/>
    <m/>
    <m/>
    <m/>
    <m/>
    <m/>
    <m/>
    <m/>
    <m/>
    <n v="20"/>
    <n v="20"/>
    <n v="20"/>
    <m/>
    <m/>
    <m/>
    <m/>
    <m/>
    <m/>
    <m/>
    <m/>
    <m/>
    <m/>
  </r>
  <r>
    <x v="0"/>
    <x v="0"/>
    <m/>
    <s v="418146/509158 EOSL - Replace Vicuna DataGate "/>
    <s v="EASE - SW"/>
    <s v="Red"/>
    <x v="1"/>
    <s v="Tandem, Powerbuilder"/>
    <s v="Tandem"/>
    <s v="James Radtke"/>
    <s v="Christine Moretti"/>
    <s v="Istiyaqahmed Shaikh"/>
    <x v="2"/>
    <x v="3"/>
    <m/>
    <x v="1"/>
    <n v="2000"/>
    <m/>
    <m/>
    <m/>
    <m/>
    <m/>
    <m/>
    <m/>
    <m/>
    <m/>
    <m/>
    <m/>
    <m/>
    <m/>
    <m/>
    <m/>
    <m/>
    <m/>
    <m/>
    <m/>
    <m/>
    <m/>
    <m/>
    <m/>
    <m/>
    <m/>
    <m/>
    <m/>
    <m/>
    <m/>
    <m/>
    <m/>
    <m/>
    <m/>
    <m/>
  </r>
  <r>
    <x v="0"/>
    <x v="0"/>
    <m/>
    <s v="418146/509158 EOSL - Replace Vicuna DataGate "/>
    <s v="EASE - West"/>
    <s v="Red"/>
    <x v="1"/>
    <s v="Tandem, Powerbuilder"/>
    <s v="Tandem"/>
    <s v="James Radtke"/>
    <s v="Christine Moretti"/>
    <s v="Istiyaqahmed Shaikh"/>
    <x v="2"/>
    <x v="3"/>
    <m/>
    <x v="1"/>
    <n v="2000"/>
    <m/>
    <m/>
    <m/>
    <m/>
    <m/>
    <m/>
    <m/>
    <m/>
    <m/>
    <m/>
    <m/>
    <m/>
    <m/>
    <m/>
    <m/>
    <m/>
    <m/>
    <m/>
    <m/>
    <m/>
    <m/>
    <m/>
    <m/>
    <m/>
    <m/>
    <m/>
    <m/>
    <m/>
    <m/>
    <m/>
    <m/>
    <m/>
    <m/>
    <m/>
  </r>
  <r>
    <x v="0"/>
    <x v="0"/>
    <m/>
    <s v="420219/511255 NumeriTrack Wireline (NuTWLN) Upgrade to 5.3"/>
    <s v="EASE - SW"/>
    <s v="Green"/>
    <x v="1"/>
    <s v="Tandem, Powerbuilder"/>
    <s v="Tandem"/>
    <s v="James Radtke"/>
    <s v="Christine Moretti"/>
    <s v="Istiyaqahmed Shaikh"/>
    <x v="2"/>
    <x v="19"/>
    <m/>
    <x v="0"/>
    <n v="100"/>
    <m/>
    <m/>
    <m/>
    <m/>
    <m/>
    <m/>
    <m/>
    <m/>
    <m/>
    <m/>
    <m/>
    <m/>
    <m/>
    <m/>
    <m/>
    <m/>
    <m/>
    <m/>
    <m/>
    <n v="30"/>
    <n v="40"/>
    <n v="30"/>
    <m/>
    <m/>
    <m/>
    <m/>
    <m/>
    <m/>
    <m/>
    <m/>
    <m/>
    <m/>
    <m/>
    <m/>
  </r>
  <r>
    <x v="0"/>
    <x v="0"/>
    <m/>
    <s v="420219/511255 NumeriTrack Wireline (NuTWLN) Upgrade to 5.3"/>
    <s v="EASE - West"/>
    <s v="Green"/>
    <x v="1"/>
    <s v="Tandem, Powerbuilder"/>
    <s v="Tandem"/>
    <s v="James Radtke"/>
    <s v="Christine Moretti"/>
    <s v="Istiyaqahmed Shaikh"/>
    <x v="2"/>
    <x v="19"/>
    <m/>
    <x v="0"/>
    <n v="100"/>
    <m/>
    <m/>
    <m/>
    <m/>
    <m/>
    <m/>
    <m/>
    <m/>
    <m/>
    <m/>
    <m/>
    <m/>
    <m/>
    <m/>
    <m/>
    <m/>
    <m/>
    <m/>
    <m/>
    <n v="30"/>
    <n v="40"/>
    <n v="30"/>
    <m/>
    <m/>
    <m/>
    <m/>
    <m/>
    <m/>
    <m/>
    <m/>
    <m/>
    <m/>
    <m/>
    <m/>
  </r>
  <r>
    <x v="0"/>
    <x v="0"/>
    <m/>
    <s v="OOM696 - Address SPI Data Findings in W "/>
    <s v="EASE - West"/>
    <s v="yellow"/>
    <x v="1"/>
    <s v="Tandem, Powerbuilder"/>
    <s v="Tandem"/>
    <s v="James Radtke"/>
    <s v="Christine Moretti"/>
    <s v="Istiyaqahmed Shaikh"/>
    <x v="2"/>
    <x v="3"/>
    <m/>
    <x v="1"/>
    <n v="250"/>
    <m/>
    <m/>
    <m/>
    <m/>
    <m/>
    <m/>
    <m/>
    <m/>
    <m/>
    <m/>
    <m/>
    <m/>
    <m/>
    <m/>
    <m/>
    <m/>
    <m/>
    <m/>
    <m/>
    <m/>
    <m/>
    <m/>
    <m/>
    <m/>
    <m/>
    <m/>
    <m/>
    <m/>
    <m/>
    <m/>
    <m/>
    <m/>
    <m/>
    <m/>
  </r>
  <r>
    <x v="0"/>
    <x v="0"/>
    <n v="12"/>
    <s v="PMT _PID/EPIC-412209-AR 870 NPA"/>
    <s v="ICBS"/>
    <s v="Green"/>
    <x v="1"/>
    <s v="Cobol, IMS-DB"/>
    <s v="SW-USAGE"/>
    <s v="Greg Painter"/>
    <s v="Muawiah Qaimari"/>
    <s v="Istiyaqahmed Shaikh"/>
    <x v="2"/>
    <x v="17"/>
    <m/>
    <x v="0"/>
    <n v="60"/>
    <m/>
    <m/>
    <m/>
    <m/>
    <m/>
    <m/>
    <m/>
    <m/>
    <m/>
    <m/>
    <m/>
    <m/>
    <m/>
    <m/>
    <m/>
    <m/>
    <m/>
    <m/>
    <m/>
    <m/>
    <m/>
    <n v="20"/>
    <n v="20"/>
    <n v="20"/>
    <m/>
    <m/>
    <m/>
    <m/>
    <m/>
    <m/>
    <m/>
    <m/>
    <m/>
    <m/>
  </r>
  <r>
    <x v="0"/>
    <x v="0"/>
    <m/>
    <s v="OOM695 - Address SPI Data Findings in SW"/>
    <s v="EASE - SW"/>
    <s v="Yellow"/>
    <x v="1"/>
    <s v="Tandem, Powerbuilder"/>
    <s v="Tandem"/>
    <s v="James Radtke"/>
    <s v="Christine Moretti"/>
    <s v="Istiyaqahmed Shaikh"/>
    <x v="2"/>
    <x v="3"/>
    <m/>
    <x v="0"/>
    <n v="250"/>
    <m/>
    <m/>
    <m/>
    <m/>
    <m/>
    <m/>
    <m/>
    <m/>
    <m/>
    <m/>
    <m/>
    <m/>
    <m/>
    <m/>
    <m/>
    <m/>
    <m/>
    <m/>
    <m/>
    <m/>
    <m/>
    <m/>
    <m/>
    <m/>
    <m/>
    <m/>
    <m/>
    <m/>
    <m/>
    <m/>
    <m/>
    <m/>
    <m/>
    <m/>
  </r>
  <r>
    <x v="0"/>
    <x v="0"/>
    <m/>
    <s v="OOM714, OOM714, , OOM, Encryption of RPI data"/>
    <s v="EASE - SW"/>
    <s v="Green "/>
    <x v="1"/>
    <s v="Tandem, Powerbuilder"/>
    <s v="Tandem"/>
    <s v="James Radtke"/>
    <s v="Christine Moretti"/>
    <s v="Istiyaqahmed Shaikh"/>
    <x v="2"/>
    <x v="8"/>
    <m/>
    <x v="1"/>
    <n v="3500"/>
    <m/>
    <m/>
    <m/>
    <m/>
    <m/>
    <m/>
    <m/>
    <m/>
    <m/>
    <m/>
    <m/>
    <m/>
    <m/>
    <m/>
    <m/>
    <m/>
    <m/>
    <m/>
    <m/>
    <m/>
    <m/>
    <m/>
    <m/>
    <m/>
    <m/>
    <m/>
    <m/>
    <m/>
    <m/>
    <m/>
    <m/>
    <m/>
    <m/>
    <m/>
  </r>
  <r>
    <x v="0"/>
    <x v="0"/>
    <m/>
    <s v="OOM714, OOM714, , OOM, Encryption of RPI data"/>
    <s v="EASE - West"/>
    <s v="Green "/>
    <x v="1"/>
    <s v="Tandem, Powerbuilder"/>
    <s v="Tandem"/>
    <s v="James Radtke"/>
    <s v="Christine Moretti"/>
    <s v="Istiyaqahmed Shaikh"/>
    <x v="2"/>
    <x v="8"/>
    <m/>
    <x v="1"/>
    <n v="3500"/>
    <m/>
    <m/>
    <m/>
    <m/>
    <m/>
    <m/>
    <m/>
    <m/>
    <m/>
    <m/>
    <m/>
    <m/>
    <m/>
    <m/>
    <m/>
    <m/>
    <m/>
    <m/>
    <m/>
    <m/>
    <m/>
    <m/>
    <m/>
    <m/>
    <m/>
    <m/>
    <m/>
    <m/>
    <m/>
    <m/>
    <m/>
    <m/>
    <m/>
    <m/>
  </r>
  <r>
    <x v="0"/>
    <x v="0"/>
    <m/>
    <s v="CPC Solaris Server Decommissioning - InstaRate"/>
    <s v="InstaRate"/>
    <s v="Green"/>
    <x v="1"/>
    <s v="Cobol, DB2"/>
    <s v="SW-CRIS"/>
    <s v="Ruben Rodriguez "/>
    <s v="Muawiah Qaimari"/>
    <s v="Istiyaqahmed Shaikh"/>
    <x v="2"/>
    <x v="19"/>
    <m/>
    <x v="0"/>
    <n v="100"/>
    <m/>
    <m/>
    <m/>
    <m/>
    <m/>
    <m/>
    <m/>
    <m/>
    <m/>
    <m/>
    <m/>
    <m/>
    <m/>
    <m/>
    <m/>
    <m/>
    <m/>
    <m/>
    <m/>
    <m/>
    <m/>
    <n v="100"/>
    <m/>
    <m/>
    <m/>
    <m/>
    <m/>
    <m/>
    <m/>
    <m/>
    <m/>
    <m/>
    <m/>
    <m/>
  </r>
  <r>
    <x v="1"/>
    <x v="4"/>
    <m/>
    <s v="Ease W/SW RDs"/>
    <s v="EASE - SW"/>
    <s v="Green "/>
    <x v="1"/>
    <s v="Tandem, Powerbuilder"/>
    <s v="Tandem"/>
    <s v="James Radtke"/>
    <s v="Christine Moretti"/>
    <s v="Istiyaqahmed Shaikh"/>
    <x v="2"/>
    <x v="0"/>
    <m/>
    <x v="0"/>
    <n v="250"/>
    <m/>
    <m/>
    <m/>
    <m/>
    <m/>
    <m/>
    <m/>
    <m/>
    <m/>
    <m/>
    <m/>
    <m/>
    <m/>
    <m/>
    <m/>
    <m/>
    <m/>
    <m/>
    <m/>
    <m/>
    <m/>
    <m/>
    <m/>
    <m/>
    <m/>
    <m/>
    <m/>
    <m/>
    <m/>
    <m/>
    <m/>
    <m/>
    <m/>
    <m/>
  </r>
  <r>
    <x v="1"/>
    <x v="1"/>
    <n v="1"/>
    <s v="SMB-2022239 -- CFAS upgrading Connect: Direct to 6.1 secure plus during the Feb 2023 Maintenance weekend. "/>
    <s v="Data Services"/>
    <s v="Need to do the validation once CDAS upgraded Coonect:Direct to 6.1 secure plus"/>
    <x v="1"/>
    <s v="Cobol, DB2"/>
    <s v="West Usage"/>
    <s v="Ruben Rodriguez "/>
    <s v="Muawiah Qaimari"/>
    <s v="Sanjay Lokhande"/>
    <x v="2"/>
    <x v="15"/>
    <s v="May-23"/>
    <x v="0"/>
    <n v="40"/>
    <m/>
    <m/>
    <m/>
    <m/>
    <m/>
    <m/>
    <m/>
    <m/>
    <m/>
    <m/>
    <m/>
    <m/>
    <m/>
    <m/>
    <m/>
    <m/>
    <m/>
    <m/>
    <n v="10"/>
    <n v="10"/>
    <n v="20"/>
    <m/>
    <m/>
    <m/>
    <m/>
    <m/>
    <m/>
    <m/>
    <m/>
    <m/>
    <m/>
    <m/>
    <m/>
    <m/>
  </r>
  <r>
    <x v="1"/>
    <x v="1"/>
    <n v="1"/>
    <s v="ARG MCI and ARG PBD retirement effort "/>
    <s v="ADJUST"/>
    <s v="On Track"/>
    <x v="1"/>
    <s v="Cobol, DB2"/>
    <s v="JW"/>
    <s v="Ruben Rodriguez "/>
    <s v="Muawiah Qaimari"/>
    <s v="Rajan Patil"/>
    <x v="1"/>
    <x v="16"/>
    <s v="Nov-23"/>
    <x v="0"/>
    <n v="155"/>
    <m/>
    <m/>
    <m/>
    <m/>
    <m/>
    <m/>
    <m/>
    <m/>
    <m/>
    <m/>
    <m/>
    <m/>
    <m/>
    <m/>
    <m/>
    <m/>
    <m/>
    <m/>
    <n v="20"/>
    <n v="30"/>
    <n v="20"/>
    <n v="30"/>
    <n v="20"/>
    <n v="10"/>
    <n v="20"/>
    <n v="5"/>
    <m/>
    <m/>
    <m/>
    <m/>
    <m/>
    <m/>
    <m/>
    <m/>
  </r>
  <r>
    <x v="0"/>
    <x v="0"/>
    <n v="1"/>
    <s v="PMT 506832, PID 412210 -- WI 920 NPA Overlay with new NPA 274"/>
    <s v="CAMPS"/>
    <s v="Impl in prod successfully"/>
    <x v="1"/>
    <s v="Cobol, IMS-DB"/>
    <s v="MW Usage"/>
    <s v="Ruben Rodriguez "/>
    <s v="Muawiah Qaimari"/>
    <s v="Sanjay Lokhande"/>
    <x v="2"/>
    <x v="19"/>
    <s v="Jun-23"/>
    <x v="0"/>
    <n v="350"/>
    <m/>
    <m/>
    <m/>
    <m/>
    <m/>
    <m/>
    <m/>
    <m/>
    <m/>
    <m/>
    <m/>
    <m/>
    <m/>
    <m/>
    <m/>
    <m/>
    <m/>
    <m/>
    <n v="100"/>
    <n v="100"/>
    <n v="100"/>
    <n v="50"/>
    <m/>
    <m/>
    <m/>
    <m/>
    <m/>
    <m/>
    <m/>
    <m/>
    <m/>
    <m/>
    <m/>
    <m/>
  </r>
  <r>
    <x v="0"/>
    <x v="0"/>
    <n v="1"/>
    <s v="PMT 506832, PID 412210 -- WI 920 NPA Overlay with new NPA 274"/>
    <s v="CLYDE"/>
    <s v="Impl in prod successfully"/>
    <x v="1"/>
    <s v="Cobol, IMS-DB"/>
    <s v="MW Usage"/>
    <s v="Ruben Rodriguez "/>
    <s v="Muawiah Qaimari"/>
    <s v="Sanjay Lokhande"/>
    <x v="2"/>
    <x v="19"/>
    <s v="Jun-23"/>
    <x v="0"/>
    <n v="150"/>
    <m/>
    <m/>
    <m/>
    <m/>
    <m/>
    <m/>
    <m/>
    <m/>
    <m/>
    <m/>
    <m/>
    <m/>
    <m/>
    <m/>
    <m/>
    <m/>
    <m/>
    <m/>
    <n v="20"/>
    <n v="40"/>
    <n v="40"/>
    <n v="50"/>
    <m/>
    <m/>
    <m/>
    <m/>
    <m/>
    <m/>
    <m/>
    <m/>
    <m/>
    <m/>
    <m/>
    <m/>
  </r>
  <r>
    <x v="0"/>
    <x v="0"/>
    <n v="1"/>
    <s v="PMT 506832, PID 412210 -- WI 920 NPA Overlay with new NPA 274"/>
    <s v="LOCAL FICHE"/>
    <s v="Impl in prod successfully"/>
    <x v="1"/>
    <s v="Cobol, DB2"/>
    <s v="MW Usage"/>
    <s v="Ruben Rodriguez "/>
    <s v="Muawiah Qaimari"/>
    <s v="Sanjay Lokhande"/>
    <x v="2"/>
    <x v="19"/>
    <s v="Jun-23"/>
    <x v="0"/>
    <n v="60"/>
    <m/>
    <m/>
    <m/>
    <m/>
    <m/>
    <m/>
    <m/>
    <m/>
    <m/>
    <m/>
    <m/>
    <m/>
    <m/>
    <m/>
    <m/>
    <m/>
    <m/>
    <m/>
    <n v="10"/>
    <n v="10"/>
    <n v="20"/>
    <n v="20"/>
    <m/>
    <m/>
    <m/>
    <m/>
    <m/>
    <m/>
    <m/>
    <m/>
    <m/>
    <m/>
    <m/>
    <m/>
  </r>
  <r>
    <x v="0"/>
    <x v="0"/>
    <n v="1"/>
    <s v="OOM684 -- Batch Agent changes or retirement in future"/>
    <s v="LSB"/>
    <m/>
    <x v="0"/>
    <s v="Power Builder, Sybase"/>
    <s v="MW Usage"/>
    <s v="Ruben Rodriguez "/>
    <s v="Muawiah Qaimari"/>
    <s v="Sanjay Lokhande"/>
    <x v="2"/>
    <x v="8"/>
    <m/>
    <x v="1"/>
    <n v="520"/>
    <m/>
    <m/>
    <m/>
    <m/>
    <m/>
    <m/>
    <m/>
    <m/>
    <m/>
    <m/>
    <m/>
    <m/>
    <m/>
    <m/>
    <m/>
    <m/>
    <m/>
    <m/>
    <m/>
    <m/>
    <m/>
    <m/>
    <m/>
    <m/>
    <m/>
    <m/>
    <m/>
    <m/>
    <m/>
    <m/>
    <m/>
    <m/>
    <m/>
    <m/>
  </r>
  <r>
    <x v="1"/>
    <x v="1"/>
    <n v="1"/>
    <s v="SMB 2030108 -- OSCAS, CNAM and Blank notifications from LSB messages pop-up screen"/>
    <s v="LSB"/>
    <s v="On Track"/>
    <x v="0"/>
    <s v="Power Builder, Sybase"/>
    <s v="MW Usage"/>
    <s v="Ruben Rodriguez "/>
    <s v="Muawiah Qaimari"/>
    <s v="Sanjay Lokhande"/>
    <x v="2"/>
    <x v="20"/>
    <m/>
    <x v="0"/>
    <n v="70"/>
    <m/>
    <m/>
    <m/>
    <m/>
    <m/>
    <m/>
    <m/>
    <m/>
    <m/>
    <m/>
    <m/>
    <m/>
    <m/>
    <m/>
    <m/>
    <m/>
    <m/>
    <m/>
    <n v="20"/>
    <n v="50"/>
    <m/>
    <m/>
    <m/>
    <m/>
    <m/>
    <m/>
    <m/>
    <m/>
    <m/>
    <m/>
    <m/>
    <m/>
    <m/>
    <m/>
  </r>
  <r>
    <x v="1"/>
    <x v="1"/>
    <n v="1"/>
    <s v="SMB-2022240 CFAS upgrading Connect: Direct to 6.1 secure plus during the Apr 2023 Maintenance weekend"/>
    <s v="LSB"/>
    <s v="CDAS has upgraded Coonect:Direct to 6.1 secure plus. LSB File validation completed"/>
    <x v="0"/>
    <s v="Power Builder, Sybase"/>
    <s v="MW Usage"/>
    <s v="Ruben Rodriguez "/>
    <s v="Muawiah Qaimari"/>
    <s v="Sanjay Lokhande"/>
    <x v="2"/>
    <x v="15"/>
    <m/>
    <x v="0"/>
    <n v="40"/>
    <m/>
    <m/>
    <m/>
    <m/>
    <m/>
    <m/>
    <m/>
    <m/>
    <m/>
    <m/>
    <m/>
    <m/>
    <m/>
    <m/>
    <m/>
    <m/>
    <m/>
    <m/>
    <n v="10"/>
    <n v="10"/>
    <n v="20"/>
    <m/>
    <m/>
    <m/>
    <m/>
    <m/>
    <m/>
    <m/>
    <m/>
    <m/>
    <m/>
    <m/>
    <m/>
    <m/>
  </r>
  <r>
    <x v="1"/>
    <x v="1"/>
    <n v="1"/>
    <s v="ARG MCI and ARG PBD retirement effort "/>
    <s v="RAP"/>
    <s v="On Track"/>
    <x v="1"/>
    <s v="Cobol, DB2"/>
    <s v="JW"/>
    <s v="Ruben Rodriguez "/>
    <s v="Muawiah Qaimari"/>
    <s v="Rajan Patil"/>
    <x v="1"/>
    <x v="16"/>
    <s v="Nov-23"/>
    <x v="0"/>
    <n v="175"/>
    <m/>
    <m/>
    <m/>
    <m/>
    <m/>
    <m/>
    <m/>
    <m/>
    <m/>
    <m/>
    <m/>
    <m/>
    <m/>
    <m/>
    <m/>
    <m/>
    <m/>
    <m/>
    <n v="20"/>
    <n v="30"/>
    <n v="20"/>
    <n v="20"/>
    <n v="20"/>
    <n v="20"/>
    <n v="30"/>
    <n v="15"/>
    <m/>
    <m/>
    <m/>
    <m/>
    <m/>
    <m/>
    <m/>
    <m/>
  </r>
  <r>
    <x v="1"/>
    <x v="1"/>
    <n v="1"/>
    <s v="ARG MCI and ARG PBD retirement effort "/>
    <s v="AIM"/>
    <s v="On Track"/>
    <x v="1"/>
    <s v="Cobol, DB2"/>
    <s v="JW"/>
    <s v="Ruben Rodriguez "/>
    <s v="Muawiah Qaimari"/>
    <s v="Rajan Patil"/>
    <x v="1"/>
    <x v="16"/>
    <s v="Nov-23"/>
    <x v="0"/>
    <n v="150"/>
    <m/>
    <m/>
    <m/>
    <m/>
    <m/>
    <m/>
    <m/>
    <m/>
    <m/>
    <m/>
    <m/>
    <m/>
    <m/>
    <m/>
    <m/>
    <m/>
    <m/>
    <m/>
    <n v="20"/>
    <n v="30"/>
    <n v="20"/>
    <n v="30"/>
    <n v="15"/>
    <n v="10"/>
    <n v="20"/>
    <n v="5"/>
    <m/>
    <m/>
    <m/>
    <m/>
    <m/>
    <m/>
    <m/>
    <m/>
  </r>
  <r>
    <x v="1"/>
    <x v="1"/>
    <n v="1"/>
    <s v="ARG MCI and ARG PBD retirement effort "/>
    <s v="PR"/>
    <s v="On Track"/>
    <x v="1"/>
    <s v="Cobol, DB2"/>
    <s v="JW"/>
    <s v="Ruben Rodriguez "/>
    <s v="Muawiah Qaimari"/>
    <s v="Rajan Patil"/>
    <x v="1"/>
    <x v="16"/>
    <s v="Nov-23"/>
    <x v="0"/>
    <n v="160"/>
    <m/>
    <m/>
    <m/>
    <m/>
    <m/>
    <m/>
    <m/>
    <m/>
    <m/>
    <m/>
    <m/>
    <m/>
    <m/>
    <m/>
    <m/>
    <m/>
    <m/>
    <m/>
    <n v="20"/>
    <n v="30"/>
    <n v="20"/>
    <n v="30"/>
    <n v="20"/>
    <n v="10"/>
    <n v="20"/>
    <n v="10"/>
    <m/>
    <m/>
    <m/>
    <m/>
    <m/>
    <m/>
    <m/>
    <m/>
  </r>
  <r>
    <x v="0"/>
    <x v="0"/>
    <n v="1"/>
    <s v="PMT-493440, PID-324811 CR816573 updates to Mobility TLG servers"/>
    <s v="Data Services"/>
    <s v="Deployed Successfully"/>
    <x v="1"/>
    <s v="Cobol, DB2"/>
    <s v="West Usage"/>
    <s v="Ruben Rodriguez "/>
    <s v="Muawiah Qaimari"/>
    <s v="Sanjay Lokhande"/>
    <x v="2"/>
    <x v="20"/>
    <s v="Apr-23"/>
    <x v="0"/>
    <n v="110"/>
    <m/>
    <m/>
    <m/>
    <m/>
    <m/>
    <m/>
    <m/>
    <m/>
    <m/>
    <m/>
    <m/>
    <m/>
    <m/>
    <m/>
    <m/>
    <m/>
    <m/>
    <m/>
    <n v="40"/>
    <n v="70"/>
    <m/>
    <m/>
    <m/>
    <m/>
    <m/>
    <m/>
    <m/>
    <m/>
    <m/>
    <m/>
    <m/>
    <m/>
    <m/>
    <m/>
  </r>
  <r>
    <x v="0"/>
    <x v="0"/>
    <n v="1"/>
    <s v="PMT 504548, PID 401127a --  EOSL Finish U2L Migration CAPM"/>
    <s v="CLYDE"/>
    <s v="Chain testing completed"/>
    <x v="1"/>
    <s v="Cobol, IMS-DB"/>
    <s v="MW Usage"/>
    <s v="Ruben Rodriguez "/>
    <s v="Muawiah Qaimari"/>
    <s v="Sanjay Lokhande"/>
    <x v="2"/>
    <x v="11"/>
    <s v="Sep-23"/>
    <x v="0"/>
    <n v="170"/>
    <m/>
    <m/>
    <m/>
    <m/>
    <m/>
    <m/>
    <m/>
    <m/>
    <m/>
    <m/>
    <m/>
    <m/>
    <m/>
    <m/>
    <m/>
    <m/>
    <m/>
    <m/>
    <m/>
    <n v="50"/>
    <n v="50"/>
    <m/>
    <m/>
    <n v="20"/>
    <n v="20"/>
    <m/>
    <m/>
    <m/>
    <m/>
    <m/>
    <m/>
    <m/>
    <m/>
    <m/>
  </r>
  <r>
    <x v="0"/>
    <x v="0"/>
    <n v="1"/>
    <s v="PMT-493440, PID-324811, CR814993 updates to Mobility TLG servers GLR Market"/>
    <s v="CAMPS"/>
    <s v="Deployed Successfully"/>
    <x v="1"/>
    <s v="Cobol, IMS-DB"/>
    <s v="MW Usage"/>
    <s v="Ruben Rodriguez "/>
    <s v="Muawiah Qaimari"/>
    <s v="Sanjay Lokhande"/>
    <x v="2"/>
    <x v="20"/>
    <s v="Apr-23"/>
    <x v="0"/>
    <n v="145"/>
    <m/>
    <m/>
    <m/>
    <m/>
    <m/>
    <m/>
    <m/>
    <m/>
    <m/>
    <m/>
    <m/>
    <m/>
    <m/>
    <m/>
    <m/>
    <m/>
    <n v="30"/>
    <n v="45"/>
    <n v="50"/>
    <n v="20"/>
    <m/>
    <m/>
    <m/>
    <m/>
    <m/>
    <m/>
    <m/>
    <m/>
    <m/>
    <m/>
    <m/>
    <m/>
    <m/>
    <m/>
  </r>
  <r>
    <x v="1"/>
    <x v="1"/>
    <n v="1"/>
    <s v="SMB 2038270_x000a_ACE Biller Connect Direct 6.1 upgrade testing - TPB-ESP"/>
    <s v="TPB-ESP"/>
    <s v="Green - Implemented successfully"/>
    <x v="1"/>
    <s v="Cobol, DB2"/>
    <s v="West Usage"/>
    <s v="Ruben Rodriguez "/>
    <s v="Muawiah Qaimari"/>
    <s v="Sanjay Lokhande"/>
    <x v="2"/>
    <x v="19"/>
    <s v="Jun-23"/>
    <x v="0"/>
    <n v="50"/>
    <m/>
    <m/>
    <m/>
    <m/>
    <m/>
    <m/>
    <m/>
    <m/>
    <m/>
    <m/>
    <m/>
    <m/>
    <m/>
    <m/>
    <m/>
    <m/>
    <m/>
    <m/>
    <m/>
    <m/>
    <n v="20"/>
    <n v="20"/>
    <m/>
    <m/>
    <m/>
    <m/>
    <m/>
    <m/>
    <m/>
    <m/>
    <m/>
    <m/>
    <m/>
    <m/>
  </r>
  <r>
    <x v="1"/>
    <x v="1"/>
    <n v="1"/>
    <s v="SMB 2038392_x000a_ACE Biller Connect Direct 6.1 upgrade testing - ARG: GUIDING-PB"/>
    <s v="ARG: GUIDING-PB"/>
    <s v="Green - Implemented successfully"/>
    <x v="1"/>
    <s v="Cobol, DB2"/>
    <s v="West Usage"/>
    <s v="Ruben Rodriguez "/>
    <s v="Muawiah Qaimari"/>
    <s v="Sanjay Lokhande"/>
    <x v="2"/>
    <x v="19"/>
    <s v="Jun-23"/>
    <x v="0"/>
    <n v="50"/>
    <m/>
    <m/>
    <m/>
    <m/>
    <m/>
    <m/>
    <m/>
    <m/>
    <m/>
    <m/>
    <m/>
    <m/>
    <m/>
    <m/>
    <m/>
    <m/>
    <m/>
    <m/>
    <m/>
    <m/>
    <n v="20"/>
    <n v="20"/>
    <m/>
    <m/>
    <m/>
    <m/>
    <m/>
    <m/>
    <m/>
    <m/>
    <m/>
    <m/>
    <m/>
    <m/>
  </r>
  <r>
    <x v="1"/>
    <x v="1"/>
    <n v="1"/>
    <s v="SMB 2039442_x000a_ACE Biller Connect Direct 6.1 upgrade testing - ME"/>
    <s v="ME"/>
    <s v="Green - Implemented successfully"/>
    <x v="1"/>
    <s v="Cobol, DB2"/>
    <s v="West Usage"/>
    <s v="Ruben Rodriguez "/>
    <s v="Muawiah Qaimari"/>
    <s v="Sanjay Lokhande"/>
    <x v="2"/>
    <x v="19"/>
    <s v="Jun-23"/>
    <x v="0"/>
    <n v="50"/>
    <m/>
    <m/>
    <m/>
    <m/>
    <m/>
    <m/>
    <m/>
    <m/>
    <m/>
    <m/>
    <m/>
    <m/>
    <m/>
    <m/>
    <m/>
    <m/>
    <m/>
    <m/>
    <m/>
    <m/>
    <n v="10"/>
    <n v="20"/>
    <m/>
    <m/>
    <m/>
    <m/>
    <m/>
    <m/>
    <m/>
    <m/>
    <m/>
    <m/>
    <m/>
    <m/>
  </r>
  <r>
    <x v="1"/>
    <x v="1"/>
    <n v="1"/>
    <s v="SMB 2038393_x000a_ACE Biller Connect Direct 6.1 upgrade testing - CAMPS"/>
    <s v="CAMPS"/>
    <s v="Green - Implemented successfully"/>
    <x v="1"/>
    <s v="Cobol, IMS-DB"/>
    <s v="MW Usage"/>
    <s v="Ruben Rodriguez "/>
    <s v="Muawiah Qaimari"/>
    <s v="Sanjay Lokhande"/>
    <x v="2"/>
    <x v="19"/>
    <s v="Jun-23"/>
    <x v="0"/>
    <n v="50"/>
    <m/>
    <m/>
    <m/>
    <m/>
    <m/>
    <m/>
    <m/>
    <m/>
    <m/>
    <m/>
    <m/>
    <m/>
    <m/>
    <m/>
    <m/>
    <m/>
    <m/>
    <m/>
    <m/>
    <m/>
    <n v="20"/>
    <n v="20"/>
    <m/>
    <m/>
    <m/>
    <m/>
    <m/>
    <m/>
    <m/>
    <m/>
    <m/>
    <m/>
    <m/>
    <m/>
  </r>
  <r>
    <x v="1"/>
    <x v="1"/>
    <n v="1"/>
    <s v="ARG MCI and ARG PBD retirement effort "/>
    <s v="C/CA"/>
    <s v="On Track"/>
    <x v="1"/>
    <s v="Cobol, DB2"/>
    <s v="JW"/>
    <s v="Ruben Rodriguez "/>
    <s v="Muawiah Qaimari"/>
    <s v="Rajan Patil"/>
    <x v="1"/>
    <x v="16"/>
    <s v="Nov-23"/>
    <x v="0"/>
    <n v="85"/>
    <m/>
    <m/>
    <m/>
    <m/>
    <m/>
    <m/>
    <m/>
    <m/>
    <m/>
    <m/>
    <m/>
    <m/>
    <m/>
    <m/>
    <m/>
    <m/>
    <m/>
    <m/>
    <n v="10"/>
    <n v="10"/>
    <n v="20"/>
    <n v="10"/>
    <n v="10"/>
    <n v="10"/>
    <n v="10"/>
    <n v="5"/>
    <m/>
    <m/>
    <m/>
    <m/>
    <m/>
    <m/>
    <m/>
    <m/>
  </r>
  <r>
    <x v="0"/>
    <x v="0"/>
    <n v="1"/>
    <s v="PMT 512351 PID 420985_x000a_Business Access Line - Expand Pricing Over $999_x000a_OOM677 -- SCO file in West region (CA &amp; NV)"/>
    <s v="Data Services"/>
    <s v="Green - Testing in Progress"/>
    <x v="1"/>
    <s v="Cobol, DB2"/>
    <s v="West Usage"/>
    <s v="Ruben Rodriguez "/>
    <s v="Muawiah Qaimari"/>
    <s v="Sanjay Lokhande"/>
    <x v="2"/>
    <x v="13"/>
    <s v="Aug-23"/>
    <x v="0"/>
    <n v="280"/>
    <m/>
    <m/>
    <m/>
    <m/>
    <m/>
    <m/>
    <m/>
    <m/>
    <m/>
    <m/>
    <m/>
    <m/>
    <m/>
    <m/>
    <m/>
    <m/>
    <m/>
    <m/>
    <m/>
    <m/>
    <m/>
    <n v="120"/>
    <n v="120"/>
    <n v="40"/>
    <m/>
    <m/>
    <m/>
    <m/>
    <m/>
    <m/>
    <m/>
    <m/>
    <m/>
    <m/>
  </r>
  <r>
    <x v="1"/>
    <x v="3"/>
    <n v="4"/>
    <s v="MWR# TBD - CIM CPNI proxy test connection issue"/>
    <s v="BOSS-SW"/>
    <m/>
    <x v="1"/>
    <s v="Cobol, IMS-DB, IMS-DC"/>
    <s v="BOSS-SW-ABOM"/>
    <s v="James Radtke"/>
    <s v="Christine Moretti"/>
    <s v="Istiyaqahmed Shaikh"/>
    <x v="2"/>
    <x v="21"/>
    <s v="Dec-23"/>
    <x v="0"/>
    <n v="120"/>
    <m/>
    <m/>
    <m/>
    <m/>
    <m/>
    <m/>
    <m/>
    <m/>
    <m/>
    <m/>
    <m/>
    <m/>
    <m/>
    <m/>
    <m/>
    <m/>
    <m/>
    <m/>
    <m/>
    <m/>
    <m/>
    <m/>
    <m/>
    <m/>
    <n v="30"/>
    <n v="30"/>
    <n v="30"/>
    <n v="30"/>
    <m/>
    <m/>
    <m/>
    <m/>
    <m/>
    <m/>
  </r>
  <r>
    <x v="0"/>
    <x v="0"/>
    <n v="1"/>
    <s v="OOM710_x000a_Data Migration from LSB to UB and Shut down the Pole/Conduit product billing in LSB_x000a_ -- Provide current account balance and aging data for P&amp;C (Pole and Conduit) product_x000a_ -- Shut down the P&amp;C product billing in LSB"/>
    <s v="LSB"/>
    <s v="Estimates Provided"/>
    <x v="0"/>
    <s v="Power Builder, Sybase"/>
    <s v="MW Usage"/>
    <s v="Ruben Rodriguez "/>
    <s v="Muawiah Qaimari"/>
    <s v="Sanjay Lokhande"/>
    <x v="2"/>
    <x v="8"/>
    <m/>
    <x v="1"/>
    <n v="1755"/>
    <m/>
    <m/>
    <m/>
    <m/>
    <m/>
    <m/>
    <m/>
    <m/>
    <m/>
    <m/>
    <m/>
    <m/>
    <m/>
    <m/>
    <m/>
    <m/>
    <m/>
    <m/>
    <m/>
    <m/>
    <m/>
    <m/>
    <m/>
    <m/>
    <m/>
    <m/>
    <m/>
    <m/>
    <m/>
    <m/>
    <m/>
    <m/>
    <m/>
    <m/>
  </r>
  <r>
    <x v="0"/>
    <x v="0"/>
    <n v="1"/>
    <s v="OOM705 -- Option 1_x000a_LSB calculates late payment charges and displays the charge as a separate line item on the bill and include charge in the total amount due. "/>
    <s v="LSB"/>
    <s v="Estimates Provided"/>
    <x v="0"/>
    <s v="Power Builder, Sybase"/>
    <s v="MW Usage"/>
    <s v="Ruben Rodriguez "/>
    <s v="Muawiah Qaimari"/>
    <s v="Sanjay Lokhande"/>
    <x v="2"/>
    <x v="8"/>
    <m/>
    <x v="1"/>
    <n v="2380"/>
    <m/>
    <m/>
    <m/>
    <m/>
    <m/>
    <m/>
    <m/>
    <m/>
    <m/>
    <m/>
    <m/>
    <m/>
    <m/>
    <m/>
    <m/>
    <m/>
    <m/>
    <m/>
    <m/>
    <m/>
    <m/>
    <m/>
    <m/>
    <m/>
    <m/>
    <m/>
    <m/>
    <m/>
    <m/>
    <m/>
    <m/>
    <m/>
    <m/>
    <m/>
  </r>
  <r>
    <x v="0"/>
    <x v="0"/>
    <n v="1"/>
    <s v="OOM706 -- Option 2_x000a_External file received by LSB which contains late payment charges.  LSB will need to display late payment charge on bill as separate line item and include charge in the total amount due."/>
    <s v="LSB"/>
    <s v="Estimates Provided"/>
    <x v="0"/>
    <s v="Power Builder, Sybase"/>
    <s v="MW Usage"/>
    <s v="Ruben Rodriguez "/>
    <s v="Muawiah Qaimari"/>
    <s v="Sanjay Lokhande"/>
    <x v="2"/>
    <x v="8"/>
    <m/>
    <x v="1"/>
    <n v="2630"/>
    <m/>
    <m/>
    <m/>
    <m/>
    <m/>
    <m/>
    <m/>
    <m/>
    <m/>
    <m/>
    <m/>
    <m/>
    <m/>
    <m/>
    <m/>
    <m/>
    <m/>
    <m/>
    <m/>
    <m/>
    <m/>
    <m/>
    <m/>
    <m/>
    <m/>
    <m/>
    <m/>
    <m/>
    <m/>
    <m/>
    <m/>
    <m/>
    <m/>
    <m/>
  </r>
  <r>
    <x v="0"/>
    <x v="0"/>
    <n v="1"/>
    <s v="OOM707 -- Option 3_x000a_Late payment charge will be manually input by the users in LSB.  LSB will need to display late payment charge on bill as separate line item and include charge in the total amount due."/>
    <s v="LSB"/>
    <s v="Estimates Provided"/>
    <x v="0"/>
    <s v="Power Builder, Sybase"/>
    <s v="MW Usage"/>
    <s v="Ruben Rodriguez "/>
    <s v="Muawiah Qaimari"/>
    <s v="Sanjay Lokhande"/>
    <x v="2"/>
    <x v="8"/>
    <m/>
    <x v="1"/>
    <n v="2980"/>
    <m/>
    <m/>
    <m/>
    <m/>
    <m/>
    <m/>
    <m/>
    <m/>
    <m/>
    <m/>
    <m/>
    <m/>
    <m/>
    <m/>
    <m/>
    <m/>
    <m/>
    <m/>
    <m/>
    <m/>
    <m/>
    <m/>
    <m/>
    <m/>
    <m/>
    <m/>
    <m/>
    <m/>
    <m/>
    <m/>
    <m/>
    <m/>
    <m/>
    <m/>
  </r>
  <r>
    <x v="0"/>
    <x v="0"/>
    <n v="1"/>
    <s v="OOM710_x000a_Data Migration from LSB to UB and Shut down the Pole/Conduit product billing in LSB_x000a_ -- Provide current account balance and aging data for P&amp;C (Pole and Conduit) product_x000a_ -- Shut down the P&amp;C product billing in LSB"/>
    <s v="CLYDE"/>
    <s v="Estimates Provided"/>
    <x v="1"/>
    <s v="Cobol, IMS-DB"/>
    <s v="MW Usage"/>
    <s v="Ruben Rodriguez "/>
    <s v="Muawiah Qaimari"/>
    <s v="Sanjay Lokhande"/>
    <x v="2"/>
    <x v="8"/>
    <s v="TBD"/>
    <x v="1"/>
    <n v="1370"/>
    <m/>
    <m/>
    <m/>
    <m/>
    <m/>
    <m/>
    <m/>
    <m/>
    <m/>
    <m/>
    <m/>
    <m/>
    <m/>
    <m/>
    <m/>
    <m/>
    <m/>
    <m/>
    <m/>
    <m/>
    <m/>
    <m/>
    <m/>
    <m/>
    <m/>
    <m/>
    <m/>
    <m/>
    <m/>
    <m/>
    <m/>
    <m/>
    <m/>
    <m/>
  </r>
  <r>
    <x v="0"/>
    <x v="0"/>
    <n v="4"/>
    <s v="PID# 413008 - West E911 Data Reporting (ADR)_x000a_Note: Not Committing this project as it cannot be worked upon due to capacity crunch"/>
    <s v="ADR"/>
    <s v="Green - Dev in Progress"/>
    <x v="1"/>
    <s v="Cobol, DB2"/>
    <s v="SW-CRIS"/>
    <s v="Ruben Rodriguez "/>
    <s v="Muawiah Qaimari"/>
    <s v="Istiyaqahmed Shaikh"/>
    <x v="2"/>
    <x v="13"/>
    <s v="Aug-23"/>
    <x v="0"/>
    <n v="680"/>
    <m/>
    <m/>
    <m/>
    <m/>
    <m/>
    <m/>
    <m/>
    <m/>
    <m/>
    <m/>
    <m/>
    <m/>
    <m/>
    <m/>
    <m/>
    <n v="50"/>
    <n v="150"/>
    <n v="150"/>
    <n v="100"/>
    <n v="100"/>
    <n v="60"/>
    <n v="50"/>
    <m/>
    <n v="20"/>
    <m/>
    <m/>
    <m/>
    <m/>
    <m/>
    <m/>
    <m/>
    <m/>
    <m/>
    <m/>
  </r>
  <r>
    <x v="0"/>
    <x v="0"/>
    <n v="1"/>
    <s v="PMT 512519, PID 421111, Epic ID 1004708 CA NPA 213 &amp; 323 NPA Overlay with new NPA 738"/>
    <s v="Data Services"/>
    <m/>
    <x v="1"/>
    <s v="Cobol, DB2"/>
    <s v="West Usage"/>
    <s v="Ruben Rodriguez "/>
    <s v="Muawiah Qaimari"/>
    <s v="Sanjay Lokhande"/>
    <x v="2"/>
    <x v="24"/>
    <m/>
    <x v="0"/>
    <n v="150"/>
    <m/>
    <m/>
    <m/>
    <m/>
    <m/>
    <m/>
    <m/>
    <m/>
    <m/>
    <m/>
    <m/>
    <m/>
    <m/>
    <m/>
    <m/>
    <m/>
    <m/>
    <m/>
    <m/>
    <m/>
    <m/>
    <m/>
    <m/>
    <m/>
    <m/>
    <m/>
    <m/>
    <n v="10"/>
    <n v="40"/>
    <n v="40"/>
    <n v="30"/>
    <n v="10"/>
    <n v="10"/>
    <n v="10"/>
  </r>
  <r>
    <x v="0"/>
    <x v="0"/>
    <n v="1"/>
    <s v="PMT 512519, PID 421111, Epic ID 1004708 CA NPA 213 &amp; 323 NPA Overlay with new NPA 738"/>
    <s v="UP"/>
    <m/>
    <x v="1"/>
    <s v="Cobol, IMS-DB, Assembler"/>
    <s v="West Usage"/>
    <s v="Ruben Rodriguez "/>
    <s v="Muawiah Qaimari"/>
    <s v="Sanjay Lokhande"/>
    <x v="2"/>
    <x v="24"/>
    <m/>
    <x v="0"/>
    <n v="100"/>
    <m/>
    <m/>
    <m/>
    <m/>
    <m/>
    <m/>
    <m/>
    <m/>
    <m/>
    <m/>
    <m/>
    <m/>
    <m/>
    <m/>
    <m/>
    <m/>
    <m/>
    <m/>
    <m/>
    <m/>
    <m/>
    <m/>
    <m/>
    <m/>
    <m/>
    <m/>
    <m/>
    <n v="10"/>
    <n v="30"/>
    <n v="30"/>
    <n v="20"/>
    <m/>
    <m/>
    <n v="10"/>
  </r>
  <r>
    <x v="0"/>
    <x v="0"/>
    <m/>
    <s v="PID#507236/PMT413009 Telco Southwest Biller Enhance 911 Data for Reporting + Additional Scope with CR#812062"/>
    <s v="CRIS Services"/>
    <m/>
    <x v="1"/>
    <s v="Cobol, IMS-DB"/>
    <s v="SW-CRIS-Billing "/>
    <s v="Ruben Rodriguez "/>
    <s v="Muawiah Qaimari"/>
    <s v="Kushagra Mathur"/>
    <x v="0"/>
    <x v="16"/>
    <s v="Nov-23"/>
    <x v="0"/>
    <n v="200"/>
    <m/>
    <m/>
    <m/>
    <m/>
    <m/>
    <m/>
    <m/>
    <m/>
    <m/>
    <m/>
    <m/>
    <m/>
    <m/>
    <m/>
    <m/>
    <n v="20"/>
    <n v="0"/>
    <n v="0"/>
    <m/>
    <n v="30"/>
    <n v="30"/>
    <n v="40"/>
    <n v="30"/>
    <n v="30"/>
    <n v="20"/>
    <n v="10"/>
    <n v="10"/>
    <m/>
    <m/>
    <m/>
    <m/>
    <m/>
    <m/>
    <m/>
  </r>
  <r>
    <x v="0"/>
    <x v="0"/>
    <n v="1"/>
    <s v="PID 414657 -- Mandate Telco Calif PPP Fee to Flat Fee"/>
    <s v="ARG: AT&amp;T IDB-PB"/>
    <m/>
    <x v="1"/>
    <s v="Cobol, DB2"/>
    <s v="West Usage"/>
    <s v="Ruben Rodriguez "/>
    <s v="Muawiah Qaimari"/>
    <s v="Sanjay Lokhande"/>
    <x v="2"/>
    <x v="21"/>
    <m/>
    <x v="0"/>
    <n v="170"/>
    <m/>
    <m/>
    <m/>
    <m/>
    <m/>
    <m/>
    <m/>
    <m/>
    <m/>
    <m/>
    <m/>
    <m/>
    <m/>
    <m/>
    <m/>
    <m/>
    <m/>
    <m/>
    <m/>
    <m/>
    <m/>
    <m/>
    <m/>
    <m/>
    <m/>
    <n v="50"/>
    <n v="90"/>
    <n v="30"/>
    <m/>
    <m/>
    <m/>
    <m/>
    <m/>
    <m/>
  </r>
  <r>
    <x v="1"/>
    <x v="1"/>
    <m/>
    <s v="SMB 2050495 - Verizon Server Migration (NDM to SFG for files sent to Verizon) -- Additional 27 Files"/>
    <s v="CAMPS"/>
    <m/>
    <x v="1"/>
    <s v="Cobol, IMS-DB"/>
    <s v="MW Usage"/>
    <s v="Ruben Rodriguez "/>
    <s v="Muawiah Qaimari"/>
    <s v="Sanjay Lokhande"/>
    <x v="2"/>
    <x v="25"/>
    <m/>
    <x v="0"/>
    <n v="120"/>
    <m/>
    <m/>
    <m/>
    <m/>
    <m/>
    <m/>
    <m/>
    <m/>
    <m/>
    <m/>
    <m/>
    <m/>
    <m/>
    <m/>
    <m/>
    <m/>
    <m/>
    <m/>
    <m/>
    <m/>
    <m/>
    <m/>
    <m/>
    <m/>
    <n v="50"/>
    <n v="70"/>
    <m/>
    <m/>
    <m/>
    <m/>
    <m/>
    <m/>
    <m/>
    <m/>
  </r>
  <r>
    <x v="1"/>
    <x v="1"/>
    <m/>
    <s v="SMB 2058966 - Verizon SFG Inbound file work - 2023 - CAMPS"/>
    <s v="CAMPS"/>
    <m/>
    <x v="1"/>
    <s v="Cobol, IMS-DB"/>
    <s v="MW Usage"/>
    <s v="Ruben Rodriguez "/>
    <s v="Muawiah Qaimari"/>
    <s v="Sanjay Lokhande"/>
    <x v="2"/>
    <x v="16"/>
    <m/>
    <x v="0"/>
    <m/>
    <m/>
    <m/>
    <m/>
    <m/>
    <m/>
    <m/>
    <m/>
    <m/>
    <m/>
    <m/>
    <m/>
    <m/>
    <m/>
    <m/>
    <m/>
    <m/>
    <m/>
    <m/>
    <m/>
    <m/>
    <m/>
    <m/>
    <m/>
    <m/>
    <m/>
    <n v="30"/>
    <n v="30"/>
    <n v="40"/>
    <m/>
    <m/>
    <m/>
    <m/>
    <m/>
    <m/>
  </r>
  <r>
    <x v="1"/>
    <x v="1"/>
    <m/>
    <s v="SMB 2055432 -- CENET data is changing"/>
    <s v="Data Services"/>
    <m/>
    <x v="1"/>
    <s v="Cobol, DB2"/>
    <s v="West Usage"/>
    <s v="Ruben Rodriguez "/>
    <s v="Muawiah Qaimari"/>
    <s v="Sanjay Lokhande"/>
    <x v="2"/>
    <x v="10"/>
    <m/>
    <x v="0"/>
    <n v="200"/>
    <m/>
    <m/>
    <m/>
    <m/>
    <m/>
    <m/>
    <m/>
    <m/>
    <m/>
    <m/>
    <m/>
    <m/>
    <m/>
    <m/>
    <m/>
    <m/>
    <m/>
    <m/>
    <m/>
    <m/>
    <m/>
    <m/>
    <m/>
    <m/>
    <m/>
    <n v="50"/>
    <n v="50"/>
    <n v="50"/>
    <n v="50"/>
    <m/>
    <m/>
    <m/>
    <m/>
    <m/>
  </r>
  <r>
    <x v="0"/>
    <x v="0"/>
    <m/>
    <s v="PID 421800 -- CA 530/ 837"/>
    <s v="UP"/>
    <m/>
    <x v="1"/>
    <s v="Cobol, IMS-DB, Assembler"/>
    <s v="West Usage"/>
    <s v="Ruben Rodriguez "/>
    <s v="Muawiah Qaimari"/>
    <s v="Sanjay Lokhande"/>
    <x v="2"/>
    <x v="24"/>
    <m/>
    <x v="0"/>
    <n v="150"/>
    <m/>
    <m/>
    <m/>
    <m/>
    <m/>
    <m/>
    <m/>
    <m/>
    <m/>
    <m/>
    <m/>
    <m/>
    <m/>
    <m/>
    <m/>
    <m/>
    <m/>
    <m/>
    <m/>
    <m/>
    <m/>
    <m/>
    <m/>
    <m/>
    <m/>
    <m/>
    <m/>
    <n v="10"/>
    <n v="40"/>
    <n v="40"/>
    <n v="30"/>
    <n v="10"/>
    <n v="10"/>
    <n v="10"/>
  </r>
  <r>
    <x v="0"/>
    <x v="0"/>
    <m/>
    <s v="PID 421800 -- CA 530/ 837"/>
    <s v="Data Services"/>
    <m/>
    <x v="1"/>
    <s v="Cobol, DB2"/>
    <s v="West Usage"/>
    <s v="Ruben Rodriguez "/>
    <s v="Muawiah Qaimari"/>
    <s v="Sanjay Lokhande"/>
    <x v="2"/>
    <x v="24"/>
    <m/>
    <x v="0"/>
    <n v="100"/>
    <m/>
    <m/>
    <m/>
    <m/>
    <m/>
    <m/>
    <m/>
    <m/>
    <m/>
    <m/>
    <m/>
    <m/>
    <m/>
    <m/>
    <m/>
    <m/>
    <m/>
    <m/>
    <m/>
    <m/>
    <m/>
    <m/>
    <m/>
    <m/>
    <m/>
    <m/>
    <m/>
    <n v="10"/>
    <n v="30"/>
    <n v="30"/>
    <n v="20"/>
    <m/>
    <m/>
    <n v="10"/>
  </r>
  <r>
    <x v="2"/>
    <x v="14"/>
    <m/>
    <m/>
    <m/>
    <m/>
    <x v="2"/>
    <s v="Do not enter, will be populated based on other column(s)"/>
    <s v="Do not enter, will be populated based on other column(s)"/>
    <m/>
    <s v="Do not enter, will be populated based on other column(s)"/>
    <s v="Sanjay Lokhande"/>
    <x v="2"/>
    <x v="23"/>
    <m/>
    <x v="2"/>
    <n v="100"/>
    <m/>
    <m/>
    <m/>
    <m/>
    <m/>
    <m/>
    <m/>
    <m/>
    <m/>
    <m/>
    <m/>
    <m/>
    <m/>
    <m/>
    <m/>
    <m/>
    <m/>
    <m/>
    <m/>
    <m/>
    <m/>
    <m/>
    <m/>
    <m/>
    <m/>
    <m/>
    <m/>
    <m/>
    <m/>
    <m/>
    <m/>
    <m/>
    <m/>
    <m/>
  </r>
  <r>
    <x v="1"/>
    <x v="1"/>
    <n v="1"/>
    <s v="SMB 2060220 -- TPB-TPDE - SBIR application retirement"/>
    <s v="TPB-TPDE"/>
    <m/>
    <x v="1"/>
    <s v="Cobol, IMS-DB, Assembler"/>
    <s v="West Usage"/>
    <s v="Ruben Rodriguez "/>
    <s v="Muawiah Qaimari"/>
    <s v="Sanjay Lokhande"/>
    <x v="2"/>
    <x v="21"/>
    <m/>
    <x v="0"/>
    <n v="90"/>
    <m/>
    <m/>
    <m/>
    <m/>
    <m/>
    <m/>
    <m/>
    <m/>
    <m/>
    <m/>
    <m/>
    <m/>
    <m/>
    <m/>
    <m/>
    <m/>
    <m/>
    <m/>
    <m/>
    <m/>
    <m/>
    <m/>
    <m/>
    <m/>
    <m/>
    <m/>
    <n v="30"/>
    <n v="60"/>
    <m/>
    <m/>
    <m/>
    <m/>
    <m/>
    <m/>
  </r>
  <r>
    <x v="1"/>
    <x v="1"/>
    <n v="1"/>
    <s v="SMB 2060219 -- Data Services - SBIR application retirement"/>
    <s v="Data Services"/>
    <m/>
    <x v="1"/>
    <s v="Cobol, DB2"/>
    <s v="West Usage"/>
    <s v="Ruben Rodriguez "/>
    <s v="Muawiah Qaimari"/>
    <s v="Sanjay Lokhande"/>
    <x v="2"/>
    <x v="21"/>
    <m/>
    <x v="0"/>
    <n v="170"/>
    <m/>
    <m/>
    <m/>
    <m/>
    <m/>
    <m/>
    <m/>
    <m/>
    <m/>
    <m/>
    <m/>
    <m/>
    <m/>
    <m/>
    <m/>
    <m/>
    <m/>
    <m/>
    <m/>
    <m/>
    <m/>
    <m/>
    <m/>
    <m/>
    <m/>
    <n v="30"/>
    <n v="60"/>
    <n v="80"/>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njay Lokhande"/>
    <x v="2"/>
    <x v="23"/>
    <m/>
    <x v="2"/>
    <m/>
    <m/>
    <m/>
    <m/>
    <m/>
    <m/>
    <m/>
    <m/>
    <m/>
    <m/>
    <m/>
    <m/>
    <m/>
    <m/>
    <m/>
    <m/>
    <m/>
    <m/>
    <m/>
    <m/>
    <m/>
    <m/>
    <m/>
    <m/>
    <m/>
    <m/>
    <m/>
    <m/>
    <m/>
    <m/>
    <m/>
    <m/>
    <m/>
    <m/>
    <m/>
  </r>
  <r>
    <x v="1"/>
    <x v="1"/>
    <m/>
    <s v="ORS - RHEL 7 to 8 migration "/>
    <s v="GRP-MR-APPS-PT"/>
    <s v="On Track"/>
    <x v="0"/>
    <s v=".NET"/>
    <s v="MR-APPS-PT"/>
    <s v="James Radtke"/>
    <s v="Christine Moretti"/>
    <s v="Poonam Trimukhe"/>
    <x v="2"/>
    <x v="7"/>
    <m/>
    <x v="0"/>
    <n v="250"/>
    <m/>
    <m/>
    <m/>
    <m/>
    <m/>
    <m/>
    <m/>
    <m/>
    <m/>
    <m/>
    <m/>
    <m/>
    <m/>
    <m/>
    <m/>
    <m/>
    <m/>
    <m/>
    <m/>
    <m/>
    <m/>
    <n v="50"/>
    <n v="100"/>
    <n v="100"/>
    <m/>
    <m/>
    <m/>
    <m/>
    <m/>
    <m/>
    <m/>
    <m/>
    <m/>
    <m/>
  </r>
  <r>
    <x v="0"/>
    <x v="0"/>
    <m/>
    <s v="CCF-MAX - CCTool interface Azure migration"/>
    <s v="GRP-MR-APPS-PT"/>
    <s v="On Track"/>
    <x v="0"/>
    <s v=".NET"/>
    <s v="MR-APPS-PT"/>
    <s v="James Radtke"/>
    <s v="Christine Moretti"/>
    <s v="Poonam Trimukhe"/>
    <x v="2"/>
    <x v="19"/>
    <m/>
    <x v="0"/>
    <n v="170"/>
    <m/>
    <m/>
    <m/>
    <m/>
    <m/>
    <m/>
    <m/>
    <m/>
    <m/>
    <m/>
    <m/>
    <m/>
    <m/>
    <m/>
    <m/>
    <m/>
    <m/>
    <m/>
    <m/>
    <n v="70"/>
    <n v="50"/>
    <n v="50"/>
    <m/>
    <m/>
    <m/>
    <m/>
    <m/>
    <m/>
    <m/>
    <m/>
    <m/>
    <m/>
    <m/>
    <m/>
  </r>
  <r>
    <x v="2"/>
    <x v="14"/>
    <m/>
    <s v="POSSE - RHEL 7 to 8 migration"/>
    <m/>
    <s v="Completed"/>
    <x v="2"/>
    <s v="Do not enter, will be populated based on other column(s)"/>
    <s v="Do not enter, will be populated based on other column(s)"/>
    <m/>
    <s v="Do not enter, will be populated based on other column(s)"/>
    <s v="Poonam Trimukhe"/>
    <x v="2"/>
    <x v="23"/>
    <m/>
    <x v="2"/>
    <n v="250"/>
    <m/>
    <m/>
    <m/>
    <m/>
    <m/>
    <m/>
    <m/>
    <m/>
    <m/>
    <m/>
    <m/>
    <m/>
    <m/>
    <m/>
    <m/>
    <m/>
    <m/>
    <m/>
    <m/>
    <m/>
    <m/>
    <n v="50"/>
    <n v="100"/>
    <n v="100"/>
    <m/>
    <m/>
    <m/>
    <m/>
    <m/>
    <m/>
    <m/>
    <m/>
    <m/>
    <m/>
  </r>
  <r>
    <x v="2"/>
    <x v="14"/>
    <m/>
    <s v="BAMS - RHEL 7 to 8 migration"/>
    <m/>
    <s v="On Track"/>
    <x v="2"/>
    <s v="Do not enter, will be populated based on other column(s)"/>
    <s v="Do not enter, will be populated based on other column(s)"/>
    <m/>
    <s v="Do not enter, will be populated based on other column(s)"/>
    <s v="Poonam Trimukhe"/>
    <x v="2"/>
    <x v="23"/>
    <m/>
    <x v="2"/>
    <n v="250"/>
    <m/>
    <m/>
    <m/>
    <m/>
    <m/>
    <m/>
    <m/>
    <m/>
    <m/>
    <m/>
    <m/>
    <m/>
    <m/>
    <m/>
    <m/>
    <m/>
    <m/>
    <m/>
    <m/>
    <m/>
    <m/>
    <n v="150"/>
    <n v="100"/>
    <m/>
    <m/>
    <m/>
    <m/>
    <m/>
    <m/>
    <m/>
    <m/>
    <m/>
    <m/>
    <m/>
  </r>
  <r>
    <x v="2"/>
    <x v="14"/>
    <m/>
    <s v="CCF-MAX Yearly Mechid password change"/>
    <m/>
    <s v="On Track"/>
    <x v="2"/>
    <s v="Do not enter, will be populated based on other column(s)"/>
    <s v="Do not enter, will be populated based on other column(s)"/>
    <m/>
    <s v="Do not enter, will be populated based on other column(s)"/>
    <s v="Poonam Trimukhe"/>
    <x v="2"/>
    <x v="23"/>
    <m/>
    <x v="2"/>
    <n v="60"/>
    <m/>
    <m/>
    <m/>
    <m/>
    <m/>
    <m/>
    <m/>
    <m/>
    <m/>
    <m/>
    <m/>
    <m/>
    <m/>
    <m/>
    <m/>
    <m/>
    <m/>
    <m/>
    <m/>
    <m/>
    <m/>
    <m/>
    <n v="60"/>
    <m/>
    <m/>
    <m/>
    <m/>
    <m/>
    <m/>
    <m/>
    <m/>
    <m/>
    <m/>
    <m/>
  </r>
  <r>
    <x v="2"/>
    <x v="14"/>
    <m/>
    <s v="CC-SBS Yearly Mechid password chnage"/>
    <m/>
    <s v="On Track"/>
    <x v="2"/>
    <s v="Do not enter, will be populated based on other column(s)"/>
    <s v="Do not enter, will be populated based on other column(s)"/>
    <m/>
    <s v="Do not enter, will be populated based on other column(s)"/>
    <s v="Poonam Trimukhe"/>
    <x v="2"/>
    <x v="23"/>
    <m/>
    <x v="2"/>
    <n v="60"/>
    <m/>
    <m/>
    <m/>
    <m/>
    <m/>
    <m/>
    <m/>
    <m/>
    <m/>
    <m/>
    <m/>
    <m/>
    <m/>
    <m/>
    <m/>
    <m/>
    <m/>
    <m/>
    <m/>
    <m/>
    <m/>
    <m/>
    <n v="60"/>
    <m/>
    <m/>
    <m/>
    <m/>
    <m/>
    <m/>
    <m/>
    <m/>
    <m/>
    <m/>
    <m/>
  </r>
  <r>
    <x v="2"/>
    <x v="14"/>
    <m/>
    <s v="CCF-MAX/SBS GI upgrade"/>
    <m/>
    <s v="On Track"/>
    <x v="2"/>
    <s v="Do not enter, will be populated based on other column(s)"/>
    <s v="Do not enter, will be populated based on other column(s)"/>
    <m/>
    <s v="Do not enter, will be populated based on other column(s)"/>
    <s v="Poonam Trimukhe"/>
    <x v="2"/>
    <x v="23"/>
    <m/>
    <x v="2"/>
    <n v="500"/>
    <m/>
    <m/>
    <m/>
    <m/>
    <m/>
    <m/>
    <m/>
    <m/>
    <m/>
    <m/>
    <m/>
    <m/>
    <m/>
    <m/>
    <m/>
    <m/>
    <m/>
    <m/>
    <m/>
    <m/>
    <m/>
    <m/>
    <n v="90"/>
    <n v="80"/>
    <n v="80"/>
    <n v="80"/>
    <n v="80"/>
    <n v="90"/>
    <m/>
    <m/>
    <m/>
    <m/>
    <m/>
    <m/>
  </r>
  <r>
    <x v="2"/>
    <x v="14"/>
    <m/>
    <s v="SEC APP - Migration from smtp to Shared MTA for mail transfer"/>
    <m/>
    <s v="On Track"/>
    <x v="2"/>
    <s v="Do not enter, will be populated based on other column(s)"/>
    <s v="Do not enter, will be populated based on other column(s)"/>
    <m/>
    <s v="Do not enter, will be populated based on other column(s)"/>
    <s v="Poonam Trimukhe"/>
    <x v="2"/>
    <x v="23"/>
    <m/>
    <x v="2"/>
    <n v="100"/>
    <m/>
    <m/>
    <m/>
    <m/>
    <m/>
    <m/>
    <m/>
    <m/>
    <m/>
    <m/>
    <m/>
    <m/>
    <m/>
    <m/>
    <m/>
    <m/>
    <m/>
    <m/>
    <m/>
    <m/>
    <m/>
    <m/>
    <n v="50"/>
    <n v="50"/>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Poonam Trimukhe"/>
    <x v="2"/>
    <x v="23"/>
    <m/>
    <x v="2"/>
    <m/>
    <m/>
    <m/>
    <m/>
    <m/>
    <m/>
    <m/>
    <m/>
    <m/>
    <m/>
    <m/>
    <m/>
    <m/>
    <m/>
    <m/>
    <m/>
    <m/>
    <m/>
    <m/>
    <m/>
    <m/>
    <m/>
    <m/>
    <m/>
    <m/>
    <m/>
    <m/>
    <m/>
    <m/>
    <m/>
    <m/>
    <m/>
    <m/>
    <m/>
    <m/>
  </r>
  <r>
    <x v="0"/>
    <x v="0"/>
    <m/>
    <s v="413159 for IL NPA 618 overlay with new NPA 730​"/>
    <s v="CRIS Services"/>
    <s v="Deployed "/>
    <x v="1"/>
    <s v="Cobol, IMS-DB"/>
    <s v="SW-CRIS-Billing "/>
    <s v="Ruben Rodriguez "/>
    <s v="Muawiah Qaimari"/>
    <s v="Kushagra Mathur"/>
    <x v="0"/>
    <x v="20"/>
    <m/>
    <x v="0"/>
    <n v="20"/>
    <m/>
    <m/>
    <m/>
    <m/>
    <m/>
    <m/>
    <m/>
    <m/>
    <m/>
    <m/>
    <m/>
    <m/>
    <m/>
    <m/>
    <m/>
    <m/>
    <m/>
    <m/>
    <n v="20"/>
    <m/>
    <m/>
    <m/>
    <m/>
    <m/>
    <m/>
    <m/>
    <m/>
    <m/>
    <m/>
    <m/>
    <m/>
    <m/>
    <m/>
    <m/>
  </r>
  <r>
    <x v="0"/>
    <x v="0"/>
    <m/>
    <s v="509967, 414657, Mandate Telco Calif PPP Fee to Flat Fee"/>
    <s v="BOSS-PAC"/>
    <m/>
    <x v="1"/>
    <s v="PL1, IMS-DB, IMS-DC"/>
    <s v="BOSS-PAC"/>
    <s v="James Radtke"/>
    <s v="Christine Moretti"/>
    <s v="Kushagra Mathur"/>
    <x v="0"/>
    <x v="16"/>
    <m/>
    <x v="1"/>
    <m/>
    <m/>
    <m/>
    <m/>
    <m/>
    <m/>
    <m/>
    <m/>
    <m/>
    <m/>
    <m/>
    <m/>
    <m/>
    <m/>
    <m/>
    <m/>
    <m/>
    <m/>
    <m/>
    <m/>
    <m/>
    <m/>
    <m/>
    <m/>
    <m/>
    <m/>
    <m/>
    <m/>
    <m/>
    <m/>
    <m/>
    <m/>
    <m/>
    <m/>
    <m/>
  </r>
  <r>
    <x v="1"/>
    <x v="1"/>
    <m/>
    <s v="Orbix 6.31 upgrade in cS sites"/>
    <s v="BOSS-PAC"/>
    <m/>
    <x v="1"/>
    <s v="PL1, IMS-DB, IMS-DC"/>
    <s v="BOSS-PAC"/>
    <s v="James Radtke"/>
    <s v="Christine Moretti"/>
    <s v="Kushagra Mathur"/>
    <x v="0"/>
    <x v="13"/>
    <m/>
    <x v="1"/>
    <n v="200"/>
    <m/>
    <m/>
    <m/>
    <m/>
    <m/>
    <m/>
    <m/>
    <m/>
    <m/>
    <m/>
    <m/>
    <m/>
    <m/>
    <m/>
    <m/>
    <m/>
    <m/>
    <m/>
    <m/>
    <n v="40"/>
    <n v="40"/>
    <n v="40"/>
    <n v="40"/>
    <n v="40"/>
    <m/>
    <m/>
    <m/>
    <m/>
    <m/>
    <m/>
    <m/>
    <m/>
    <m/>
    <m/>
  </r>
  <r>
    <x v="0"/>
    <x v="0"/>
    <n v="4"/>
    <s v="PMT 504488 / PID 409511 IAMS # 6668 - _x000a_SecMod SDP SPI Scan Database encryption BOSS-SW"/>
    <s v="BOSS-SW"/>
    <s v="Green - AD Inprogress"/>
    <x v="1"/>
    <s v="Cobol, IMS-DB, IMS-DC"/>
    <s v="BOSS-SW-ABOM"/>
    <s v="James Radtke"/>
    <s v="Christine Moretti"/>
    <s v="Istiyaqahmed Shaikh"/>
    <x v="2"/>
    <x v="16"/>
    <s v="Nov-23"/>
    <x v="0"/>
    <n v="2041"/>
    <n v="388"/>
    <n v="388"/>
    <n v="388"/>
    <n v="388"/>
    <n v="388"/>
    <n v="388"/>
    <n v="388"/>
    <n v="388"/>
    <n v="396"/>
    <m/>
    <m/>
    <m/>
    <m/>
    <m/>
    <m/>
    <m/>
    <m/>
    <n v="150"/>
    <n v="200"/>
    <n v="250"/>
    <n v="250"/>
    <n v="250"/>
    <n v="300"/>
    <n v="291"/>
    <n v="250"/>
    <n v="50"/>
    <n v="50"/>
    <m/>
    <m/>
    <m/>
    <m/>
    <m/>
    <m/>
    <m/>
  </r>
  <r>
    <x v="1"/>
    <x v="3"/>
    <m/>
    <s v="2027661 - Apache HTTP Upgrade"/>
    <s v="UPS-EMS"/>
    <m/>
    <x v="0"/>
    <s v="Java"/>
    <s v="Usage-UPS"/>
    <s v="Greg Painter"/>
    <s v="Muawiah Qaimari"/>
    <s v="Kushagra Mathur"/>
    <x v="0"/>
    <x v="20"/>
    <m/>
    <x v="0"/>
    <n v="80"/>
    <m/>
    <m/>
    <m/>
    <m/>
    <m/>
    <m/>
    <m/>
    <m/>
    <m/>
    <m/>
    <m/>
    <m/>
    <m/>
    <m/>
    <m/>
    <m/>
    <m/>
    <m/>
    <n v="40"/>
    <n v="40"/>
    <m/>
    <m/>
    <m/>
    <m/>
    <m/>
    <m/>
    <m/>
    <m/>
    <m/>
    <m/>
    <m/>
    <m/>
    <m/>
    <m/>
  </r>
  <r>
    <x v="1"/>
    <x v="3"/>
    <m/>
    <s v="2028869 - WIN22H2 Certification"/>
    <s v="UPS-EMS"/>
    <m/>
    <x v="0"/>
    <s v="Java"/>
    <s v="Usage-UPS"/>
    <s v="Greg Painter"/>
    <s v="Muawiah Qaimari"/>
    <s v="Kushagra Mathur"/>
    <x v="0"/>
    <x v="19"/>
    <m/>
    <x v="0"/>
    <n v="75"/>
    <m/>
    <m/>
    <m/>
    <m/>
    <m/>
    <m/>
    <m/>
    <m/>
    <m/>
    <m/>
    <m/>
    <m/>
    <m/>
    <m/>
    <m/>
    <m/>
    <m/>
    <m/>
    <m/>
    <n v="20"/>
    <n v="35"/>
    <n v="20"/>
    <m/>
    <m/>
    <m/>
    <m/>
    <m/>
    <m/>
    <m/>
    <m/>
    <m/>
    <m/>
    <m/>
    <m/>
  </r>
  <r>
    <x v="1"/>
    <x v="3"/>
    <m/>
    <s v="2028865 - WIN22H2 Certification"/>
    <s v="UPSCUSTOL"/>
    <m/>
    <x v="0"/>
    <s v="PB"/>
    <s v="Usage-UPS"/>
    <s v="Greg Painter"/>
    <s v="Muawiah Qaimari"/>
    <s v="Kushagra Mathur"/>
    <x v="0"/>
    <x v="19"/>
    <m/>
    <x v="0"/>
    <n v="45"/>
    <m/>
    <m/>
    <m/>
    <m/>
    <m/>
    <m/>
    <m/>
    <m/>
    <m/>
    <m/>
    <m/>
    <m/>
    <m/>
    <m/>
    <m/>
    <m/>
    <m/>
    <m/>
    <m/>
    <m/>
    <n v="20"/>
    <n v="25"/>
    <m/>
    <m/>
    <m/>
    <m/>
    <m/>
    <m/>
    <m/>
    <m/>
    <m/>
    <m/>
    <m/>
    <m/>
  </r>
  <r>
    <x v="1"/>
    <x v="3"/>
    <m/>
    <s v="2030978 -  UPS-EMS - SKU Resize"/>
    <s v="UPS-EMS"/>
    <m/>
    <x v="0"/>
    <s v="Java"/>
    <s v="Usage-UPS"/>
    <s v="Greg Painter"/>
    <s v="Muawiah Qaimari"/>
    <s v="Kushagra Mathur"/>
    <x v="0"/>
    <x v="20"/>
    <m/>
    <x v="0"/>
    <n v="40"/>
    <m/>
    <m/>
    <m/>
    <m/>
    <m/>
    <m/>
    <m/>
    <m/>
    <m/>
    <m/>
    <m/>
    <m/>
    <m/>
    <m/>
    <m/>
    <m/>
    <m/>
    <m/>
    <m/>
    <n v="40"/>
    <m/>
    <m/>
    <m/>
    <m/>
    <m/>
    <m/>
    <m/>
    <m/>
    <m/>
    <m/>
    <m/>
    <m/>
    <m/>
    <m/>
  </r>
  <r>
    <x v="1"/>
    <x v="3"/>
    <m/>
    <s v="2030975 - UPS-EMS - Upgrade RHEL7 To RHEL8"/>
    <s v="UPS-EMS"/>
    <m/>
    <x v="0"/>
    <s v="Java"/>
    <s v="Usage-UPS"/>
    <s v="Greg Painter"/>
    <s v="Muawiah Qaimari"/>
    <s v="Kushagra Mathur"/>
    <x v="0"/>
    <x v="19"/>
    <m/>
    <x v="0"/>
    <n v="200"/>
    <m/>
    <m/>
    <m/>
    <m/>
    <m/>
    <m/>
    <m/>
    <m/>
    <m/>
    <m/>
    <m/>
    <m/>
    <m/>
    <m/>
    <m/>
    <m/>
    <m/>
    <m/>
    <n v="40"/>
    <n v="100"/>
    <n v="60"/>
    <m/>
    <m/>
    <m/>
    <m/>
    <m/>
    <m/>
    <m/>
    <m/>
    <m/>
    <m/>
    <m/>
    <m/>
    <m/>
  </r>
  <r>
    <x v="1"/>
    <x v="3"/>
    <m/>
    <s v="2030956 -  UPS-EMS - Duplicate Files sent to CRIS App"/>
    <s v="UPS-EMS"/>
    <m/>
    <x v="0"/>
    <s v="Java"/>
    <s v="Usage-UPS"/>
    <s v="Greg Painter"/>
    <s v="Muawiah Qaimari"/>
    <s v="Kushagra Mathur"/>
    <x v="0"/>
    <x v="18"/>
    <m/>
    <x v="0"/>
    <n v="60"/>
    <m/>
    <m/>
    <m/>
    <m/>
    <m/>
    <m/>
    <m/>
    <m/>
    <m/>
    <m/>
    <m/>
    <m/>
    <m/>
    <m/>
    <m/>
    <m/>
    <m/>
    <n v="40"/>
    <n v="20"/>
    <m/>
    <m/>
    <m/>
    <m/>
    <m/>
    <m/>
    <m/>
    <m/>
    <m/>
    <m/>
    <m/>
    <m/>
    <m/>
    <m/>
    <m/>
  </r>
  <r>
    <x v="1"/>
    <x v="11"/>
    <m/>
    <s v="Weekly and Bi-weekly Meetings, discussions"/>
    <s v="BOSS-PAC"/>
    <m/>
    <x v="1"/>
    <s v="PL1, IMS-DB, IMS-DC"/>
    <s v="BOSS-PAC"/>
    <s v="James Radtke"/>
    <s v="Christine Moretti"/>
    <s v="Kushagra Mathur"/>
    <x v="0"/>
    <x v="0"/>
    <m/>
    <x v="0"/>
    <m/>
    <m/>
    <m/>
    <m/>
    <m/>
    <m/>
    <m/>
    <m/>
    <m/>
    <m/>
    <m/>
    <m/>
    <m/>
    <m/>
    <m/>
    <m/>
    <m/>
    <n v="15"/>
    <n v="15"/>
    <n v="15"/>
    <n v="15"/>
    <n v="15"/>
    <n v="15"/>
    <n v="15"/>
    <n v="15"/>
    <n v="15"/>
    <n v="15"/>
    <n v="15"/>
    <n v="15"/>
    <m/>
    <m/>
    <m/>
    <m/>
    <m/>
    <m/>
  </r>
  <r>
    <x v="1"/>
    <x v="10"/>
    <m/>
    <s v="To add or remove user from boss system,_x000a_load accounts, Provide access (adding user in TYB table), Datagate connectivity, Bills related issues, CPU upgrade, OOM requests  "/>
    <s v="BOSS-PAC"/>
    <m/>
    <x v="1"/>
    <s v="PL1, IMS-DB, IMS-DC"/>
    <s v="BOSS-PAC"/>
    <s v="James Radtke"/>
    <s v="Christine Moretti"/>
    <s v="Kushagra Mathur"/>
    <x v="0"/>
    <x v="0"/>
    <m/>
    <x v="0"/>
    <n v="40"/>
    <m/>
    <m/>
    <m/>
    <m/>
    <m/>
    <m/>
    <m/>
    <m/>
    <m/>
    <m/>
    <m/>
    <m/>
    <m/>
    <m/>
    <m/>
    <m/>
    <m/>
    <n v="30"/>
    <n v="40"/>
    <n v="40"/>
    <n v="30"/>
    <n v="30"/>
    <n v="30"/>
    <n v="30"/>
    <n v="30"/>
    <n v="20"/>
    <n v="20"/>
    <n v="20"/>
    <m/>
    <m/>
    <m/>
    <m/>
    <m/>
    <m/>
  </r>
  <r>
    <x v="1"/>
    <x v="1"/>
    <m/>
    <s v="BOSS PAC - Removal of Voltage (SecureData) Mechids"/>
    <s v="BOSS-PAC"/>
    <m/>
    <x v="1"/>
    <s v="PL1, IMS-DB, IMS-DC"/>
    <s v="BOSS-PAC"/>
    <s v="James Radtke"/>
    <s v="Christine Moretti"/>
    <s v="Kushagra Mathur"/>
    <x v="0"/>
    <x v="15"/>
    <m/>
    <x v="0"/>
    <n v="80"/>
    <m/>
    <m/>
    <m/>
    <m/>
    <m/>
    <m/>
    <m/>
    <m/>
    <m/>
    <m/>
    <m/>
    <m/>
    <m/>
    <m/>
    <m/>
    <m/>
    <m/>
    <m/>
    <n v="10"/>
    <n v="30"/>
    <n v="40"/>
    <m/>
    <m/>
    <m/>
    <m/>
    <m/>
    <m/>
    <m/>
    <m/>
    <m/>
    <m/>
    <m/>
    <m/>
    <m/>
  </r>
  <r>
    <x v="1"/>
    <x v="10"/>
    <m/>
    <s v="To remove user access, remove un-assinged cased, Data finding Scans requests . "/>
    <s v="UPS-EMS"/>
    <m/>
    <x v="0"/>
    <s v="Java"/>
    <s v="Usage-UPS"/>
    <s v="Greg Painter"/>
    <s v="Muawiah Qaimari"/>
    <s v="Kushagra Mathur"/>
    <x v="0"/>
    <x v="0"/>
    <m/>
    <x v="0"/>
    <n v="30"/>
    <m/>
    <m/>
    <m/>
    <m/>
    <m/>
    <m/>
    <m/>
    <m/>
    <m/>
    <m/>
    <m/>
    <m/>
    <m/>
    <m/>
    <m/>
    <m/>
    <n v="30"/>
    <n v="30"/>
    <n v="30"/>
    <n v="30"/>
    <n v="30"/>
    <n v="30"/>
    <n v="30"/>
    <n v="30"/>
    <n v="30"/>
    <n v="30"/>
    <m/>
    <m/>
    <m/>
    <m/>
    <m/>
    <m/>
    <m/>
    <m/>
  </r>
  <r>
    <x v="1"/>
    <x v="11"/>
    <m/>
    <s v=" Weekly and Bi-weekly Meetings, discussions."/>
    <s v="UPS-EMS"/>
    <m/>
    <x v="0"/>
    <s v="Java"/>
    <s v="Usage-UPS"/>
    <s v="Greg Painter"/>
    <s v="Muawiah Qaimari"/>
    <s v="Kushagra Mathur"/>
    <x v="0"/>
    <x v="0"/>
    <m/>
    <x v="0"/>
    <m/>
    <m/>
    <m/>
    <m/>
    <m/>
    <m/>
    <m/>
    <m/>
    <m/>
    <m/>
    <m/>
    <m/>
    <m/>
    <m/>
    <m/>
    <m/>
    <m/>
    <n v="20"/>
    <n v="20"/>
    <n v="20"/>
    <n v="20"/>
    <n v="20"/>
    <n v="20"/>
    <n v="20"/>
    <n v="20"/>
    <n v="20"/>
    <n v="20"/>
    <m/>
    <m/>
    <m/>
    <m/>
    <m/>
    <m/>
    <m/>
    <m/>
  </r>
  <r>
    <x v="1"/>
    <x v="11"/>
    <m/>
    <s v=" Weekly and Bi-weekly Meetings, discussions."/>
    <s v="CRIS Services"/>
    <m/>
    <x v="1"/>
    <s v="Cobol, IMS-DB"/>
    <s v="SW-CRIS-Billing "/>
    <s v="Ruben Rodriguez "/>
    <s v="Muawiah Qaimari"/>
    <s v="Kushagra Mathur"/>
    <x v="0"/>
    <x v="0"/>
    <m/>
    <x v="0"/>
    <m/>
    <m/>
    <m/>
    <m/>
    <m/>
    <m/>
    <m/>
    <m/>
    <m/>
    <m/>
    <m/>
    <m/>
    <m/>
    <m/>
    <m/>
    <m/>
    <m/>
    <n v="10"/>
    <n v="10"/>
    <n v="10"/>
    <n v="10"/>
    <n v="10"/>
    <n v="10"/>
    <n v="10"/>
    <n v="10"/>
    <n v="10"/>
    <n v="10"/>
    <m/>
    <m/>
    <m/>
    <m/>
    <m/>
    <m/>
    <m/>
    <m/>
  </r>
  <r>
    <x v="1"/>
    <x v="6"/>
    <n v="5"/>
    <s v="Interfacing application queries, ST Queries, datagate event queries , Code Analysis and Estimation requests. "/>
    <s v="CRIS Services"/>
    <m/>
    <x v="1"/>
    <s v="Cobol, IMS-DB"/>
    <s v="SW-CRIS-Billing "/>
    <s v="Ruben Rodriguez "/>
    <s v="Muawiah Qaimari"/>
    <s v="Kushagra Mathur"/>
    <x v="0"/>
    <x v="0"/>
    <m/>
    <x v="0"/>
    <m/>
    <m/>
    <m/>
    <m/>
    <m/>
    <m/>
    <m/>
    <m/>
    <m/>
    <m/>
    <m/>
    <m/>
    <m/>
    <m/>
    <m/>
    <m/>
    <m/>
    <n v="50"/>
    <n v="50"/>
    <n v="50"/>
    <n v="50"/>
    <n v="50"/>
    <n v="50"/>
    <n v="50"/>
    <n v="50"/>
    <n v="50"/>
    <n v="50"/>
    <m/>
    <m/>
    <m/>
    <m/>
    <m/>
    <m/>
    <m/>
    <m/>
  </r>
  <r>
    <x v="1"/>
    <x v="6"/>
    <m/>
    <s v="Interfacing application queries, Code Analysis and estimation requests, "/>
    <s v="RRS"/>
    <m/>
    <x v="1"/>
    <s v="Cobol, DB2"/>
    <s v="CARE-MF"/>
    <s v="James Koernig"/>
    <s v="Christine Moretti"/>
    <s v="Kushagra Mathur"/>
    <x v="0"/>
    <x v="0"/>
    <m/>
    <x v="0"/>
    <n v="10"/>
    <m/>
    <m/>
    <m/>
    <m/>
    <m/>
    <m/>
    <m/>
    <m/>
    <m/>
    <m/>
    <m/>
    <m/>
    <m/>
    <m/>
    <m/>
    <m/>
    <n v="10"/>
    <n v="10"/>
    <n v="10"/>
    <n v="10"/>
    <n v="10"/>
    <n v="10"/>
    <n v="10"/>
    <n v="10"/>
    <n v="10"/>
    <n v="10"/>
    <m/>
    <m/>
    <m/>
    <m/>
    <m/>
    <m/>
    <m/>
    <m/>
  </r>
  <r>
    <x v="1"/>
    <x v="6"/>
    <m/>
    <s v="Interfacing application queries, Code Analysis and estimation requests"/>
    <s v="SAFARI-MF"/>
    <m/>
    <x v="1"/>
    <s v="Cobol, DB2"/>
    <s v="CARE-MF"/>
    <s v="James Koernig"/>
    <s v="Christine Moretti"/>
    <s v="Kushagra Mathur"/>
    <x v="0"/>
    <x v="0"/>
    <m/>
    <x v="0"/>
    <n v="15"/>
    <m/>
    <m/>
    <m/>
    <m/>
    <m/>
    <m/>
    <m/>
    <m/>
    <m/>
    <m/>
    <m/>
    <m/>
    <m/>
    <m/>
    <m/>
    <m/>
    <n v="15"/>
    <n v="15"/>
    <n v="15"/>
    <n v="15"/>
    <n v="15"/>
    <n v="15"/>
    <n v="15"/>
    <n v="15"/>
    <n v="15"/>
    <n v="15"/>
    <m/>
    <m/>
    <m/>
    <m/>
    <m/>
    <m/>
    <m/>
    <m/>
  </r>
  <r>
    <x v="1"/>
    <x v="11"/>
    <m/>
    <s v="Weekly and Bi-weekly Meetings, discussions."/>
    <s v="SAFARI-MF"/>
    <m/>
    <x v="1"/>
    <s v="Cobol, DB2"/>
    <s v="CARE-MF"/>
    <s v="James Koernig"/>
    <s v="Christine Moretti"/>
    <s v="Kushagra Mathur"/>
    <x v="0"/>
    <x v="0"/>
    <m/>
    <x v="0"/>
    <m/>
    <m/>
    <m/>
    <m/>
    <m/>
    <m/>
    <m/>
    <m/>
    <m/>
    <m/>
    <m/>
    <m/>
    <m/>
    <m/>
    <m/>
    <m/>
    <m/>
    <n v="5"/>
    <n v="5"/>
    <n v="5"/>
    <n v="5"/>
    <n v="5"/>
    <n v="5"/>
    <n v="5"/>
    <n v="5"/>
    <n v="5"/>
    <n v="5"/>
    <m/>
    <m/>
    <m/>
    <m/>
    <m/>
    <m/>
    <m/>
    <m/>
  </r>
  <r>
    <x v="1"/>
    <x v="11"/>
    <m/>
    <s v="Weekly and Bi-weekly Meetings, discussions."/>
    <s v="RRS"/>
    <m/>
    <x v="1"/>
    <s v="Cobol, DB2"/>
    <s v="CARE-MF"/>
    <s v="James Koernig"/>
    <s v="Christine Moretti"/>
    <s v="Kushagra Mathur"/>
    <x v="0"/>
    <x v="0"/>
    <m/>
    <x v="0"/>
    <m/>
    <m/>
    <m/>
    <m/>
    <m/>
    <m/>
    <m/>
    <m/>
    <m/>
    <m/>
    <m/>
    <m/>
    <m/>
    <m/>
    <m/>
    <m/>
    <m/>
    <n v="5"/>
    <n v="5"/>
    <n v="5"/>
    <n v="5"/>
    <n v="5"/>
    <n v="5"/>
    <n v="5"/>
    <n v="5"/>
    <n v="5"/>
    <n v="5"/>
    <m/>
    <m/>
    <m/>
    <m/>
    <m/>
    <m/>
    <m/>
    <m/>
  </r>
  <r>
    <x v="1"/>
    <x v="3"/>
    <m/>
    <s v="1954565 - DN749 - Feed file issue Duplicate mapping of accounts to different division"/>
    <s v="CRIS Services"/>
    <m/>
    <x v="1"/>
    <s v="Cobol, IMS-DB"/>
    <s v="SW-CRIS-Billing "/>
    <s v="Ruben Rodriguez "/>
    <s v="Muawiah Qaimari"/>
    <s v="Kushagra Mathur"/>
    <x v="0"/>
    <x v="16"/>
    <m/>
    <x v="1"/>
    <m/>
    <m/>
    <m/>
    <m/>
    <m/>
    <m/>
    <m/>
    <m/>
    <m/>
    <m/>
    <m/>
    <m/>
    <m/>
    <m/>
    <m/>
    <m/>
    <m/>
    <m/>
    <m/>
    <m/>
    <m/>
    <m/>
    <m/>
    <m/>
    <m/>
    <m/>
    <m/>
    <m/>
    <m/>
    <m/>
    <m/>
    <m/>
    <m/>
    <m/>
    <m/>
  </r>
  <r>
    <x v="1"/>
    <x v="3"/>
    <m/>
    <s v="2033600 -  Select Error Message handling with SPI return code not detailed in job log"/>
    <s v="CRIS Services"/>
    <m/>
    <x v="1"/>
    <s v="Cobol, IMS-DB"/>
    <s v="SW-CRIS-Billing "/>
    <s v="Ruben Rodriguez "/>
    <s v="Muawiah Qaimari"/>
    <s v="Kushagra Mathur"/>
    <x v="0"/>
    <x v="17"/>
    <m/>
    <x v="0"/>
    <n v="100"/>
    <m/>
    <m/>
    <m/>
    <m/>
    <m/>
    <m/>
    <m/>
    <m/>
    <m/>
    <m/>
    <m/>
    <m/>
    <m/>
    <m/>
    <m/>
    <m/>
    <m/>
    <m/>
    <m/>
    <n v="20"/>
    <n v="30"/>
    <n v="30"/>
    <n v="20"/>
    <m/>
    <m/>
    <m/>
    <m/>
    <m/>
    <m/>
    <m/>
    <m/>
    <m/>
    <m/>
    <m/>
  </r>
  <r>
    <x v="0"/>
    <x v="0"/>
    <n v="4"/>
    <s v="PMT TBD - EDW and ECDW snowflake transformation - impact for legacy wireline applications"/>
    <s v="BOSS-SW"/>
    <s v="Green - YTS"/>
    <x v="1"/>
    <s v="Cobol, IMS-DB, IMS-DC"/>
    <s v="BOSS-SW-ABOM"/>
    <s v="James Radtke"/>
    <s v="Christine Moretti"/>
    <s v="Istiyaqahmed Shaikh"/>
    <x v="2"/>
    <x v="21"/>
    <s v="Dec-23"/>
    <x v="0"/>
    <n v="140"/>
    <m/>
    <m/>
    <m/>
    <m/>
    <m/>
    <m/>
    <m/>
    <m/>
    <m/>
    <m/>
    <m/>
    <m/>
    <m/>
    <m/>
    <m/>
    <m/>
    <m/>
    <m/>
    <m/>
    <m/>
    <m/>
    <m/>
    <m/>
    <n v="35"/>
    <n v="35"/>
    <n v="35"/>
    <n v="35"/>
    <m/>
    <m/>
    <m/>
    <m/>
    <m/>
    <m/>
    <m/>
  </r>
  <r>
    <x v="0"/>
    <x v="0"/>
    <m/>
    <s v="420572-  Mainframe Transformation"/>
    <s v="UPS-EMS"/>
    <m/>
    <x v="0"/>
    <s v="Java"/>
    <s v="Usage-UPS"/>
    <s v="Greg Painter"/>
    <s v="Muawiah Qaimari"/>
    <s v="Kushagra Mathur"/>
    <x v="0"/>
    <x v="15"/>
    <m/>
    <x v="0"/>
    <n v="250"/>
    <m/>
    <m/>
    <m/>
    <m/>
    <m/>
    <m/>
    <m/>
    <m/>
    <m/>
    <m/>
    <m/>
    <m/>
    <m/>
    <m/>
    <m/>
    <m/>
    <m/>
    <m/>
    <n v="42"/>
    <n v="138"/>
    <n v="70"/>
    <m/>
    <m/>
    <m/>
    <m/>
    <m/>
    <m/>
    <m/>
    <m/>
    <m/>
    <m/>
    <m/>
    <m/>
    <m/>
  </r>
  <r>
    <x v="1"/>
    <x v="6"/>
    <m/>
    <s v="Clients unable to create RCA, Report Dates Issues, AMA region decade date issue, Custol installation issues, Access Issues with users for EMS and CUSTOL onlines, Interfacing application and ST queries. "/>
    <s v="UPS-EMS"/>
    <m/>
    <x v="0"/>
    <s v="Java"/>
    <s v="Usage-UPS"/>
    <s v="Greg Painter"/>
    <s v="Muawiah Qaimari"/>
    <s v="Kushagra Mathur"/>
    <x v="0"/>
    <x v="0"/>
    <m/>
    <x v="0"/>
    <m/>
    <m/>
    <m/>
    <m/>
    <m/>
    <m/>
    <m/>
    <m/>
    <m/>
    <m/>
    <m/>
    <m/>
    <m/>
    <m/>
    <m/>
    <m/>
    <m/>
    <n v="90"/>
    <n v="90"/>
    <n v="90"/>
    <n v="90"/>
    <n v="90"/>
    <n v="90"/>
    <n v="90"/>
    <n v="90"/>
    <n v="90"/>
    <n v="90"/>
    <m/>
    <m/>
    <m/>
    <m/>
    <m/>
    <m/>
    <m/>
    <m/>
  </r>
  <r>
    <x v="1"/>
    <x v="3"/>
    <m/>
    <s v="#2034838 Training region DLA database resizing "/>
    <s v="BOSS-PAC"/>
    <m/>
    <x v="1"/>
    <s v="PL1, IMS-DB, IMS-DC"/>
    <s v="BOSS-PAC"/>
    <s v="James Radtke"/>
    <s v="Christine Moretti"/>
    <s v="Kushagra Mathur"/>
    <x v="0"/>
    <x v="20"/>
    <m/>
    <x v="0"/>
    <m/>
    <m/>
    <m/>
    <m/>
    <m/>
    <m/>
    <m/>
    <m/>
    <m/>
    <m/>
    <m/>
    <m/>
    <m/>
    <m/>
    <m/>
    <m/>
    <m/>
    <m/>
    <m/>
    <m/>
    <n v="70"/>
    <m/>
    <m/>
    <m/>
    <m/>
    <m/>
    <m/>
    <m/>
    <m/>
    <m/>
    <m/>
    <m/>
    <m/>
    <m/>
    <m/>
  </r>
  <r>
    <x v="1"/>
    <x v="8"/>
    <m/>
    <s v="Compliance , SA related activity, audit requests, This is Mission Critical Application and also have online screens."/>
    <s v="BOSS-PAC"/>
    <m/>
    <x v="1"/>
    <s v="PL1, IMS-DB, IMS-DC"/>
    <s v="BOSS-PAC"/>
    <s v="James Radtke"/>
    <s v="Christine Moretti"/>
    <s v="Kushagra Mathur"/>
    <x v="0"/>
    <x v="0"/>
    <m/>
    <x v="0"/>
    <n v="15"/>
    <m/>
    <m/>
    <m/>
    <m/>
    <m/>
    <m/>
    <m/>
    <m/>
    <m/>
    <m/>
    <m/>
    <m/>
    <m/>
    <m/>
    <m/>
    <m/>
    <n v="15"/>
    <n v="15"/>
    <n v="15"/>
    <n v="15"/>
    <n v="15"/>
    <n v="15"/>
    <n v="15"/>
    <n v="15"/>
    <n v="15"/>
    <n v="15"/>
    <n v="15"/>
    <n v="15"/>
    <m/>
    <m/>
    <m/>
    <m/>
    <m/>
    <m/>
  </r>
  <r>
    <x v="1"/>
    <x v="5"/>
    <m/>
    <s v="Job Abends and Production Support"/>
    <s v="CRIS ASBS-MF"/>
    <m/>
    <x v="1"/>
    <s v="COBOL, DB2"/>
    <s v="SW-CRIS-Billing "/>
    <s v="Ruben Rodriguez "/>
    <s v="Muawiah Qaimari"/>
    <s v="Kushagra Mathur"/>
    <x v="0"/>
    <x v="0"/>
    <m/>
    <x v="0"/>
    <m/>
    <m/>
    <m/>
    <m/>
    <m/>
    <m/>
    <m/>
    <m/>
    <m/>
    <m/>
    <m/>
    <m/>
    <m/>
    <m/>
    <m/>
    <m/>
    <m/>
    <n v="10"/>
    <n v="10"/>
    <n v="10"/>
    <n v="10"/>
    <n v="10"/>
    <n v="10"/>
    <n v="10"/>
    <n v="10"/>
    <n v="10"/>
    <n v="10"/>
    <n v="10"/>
    <n v="10"/>
    <m/>
    <m/>
    <m/>
    <m/>
    <m/>
    <m/>
  </r>
  <r>
    <x v="0"/>
    <x v="0"/>
    <n v="4"/>
    <s v="PMT# 504548 - CAPM EOSL (Test Support)"/>
    <s v="BOSS-SW"/>
    <s v="Green"/>
    <x v="1"/>
    <s v="Cobol, IMS-DB, IMS-DC"/>
    <s v="BOSS-SW-ABOM"/>
    <s v="James Radtke"/>
    <s v="Christine Moretti"/>
    <s v="Istiyaqahmed Shaikh"/>
    <x v="2"/>
    <x v="16"/>
    <s v="Nov-23"/>
    <x v="0"/>
    <n v="60"/>
    <m/>
    <m/>
    <m/>
    <m/>
    <m/>
    <m/>
    <m/>
    <m/>
    <m/>
    <m/>
    <m/>
    <m/>
    <m/>
    <m/>
    <m/>
    <m/>
    <m/>
    <m/>
    <m/>
    <m/>
    <m/>
    <m/>
    <m/>
    <n v="15"/>
    <n v="15"/>
    <n v="15"/>
    <n v="15"/>
    <m/>
    <m/>
    <m/>
    <m/>
    <m/>
    <m/>
    <m/>
  </r>
  <r>
    <x v="0"/>
    <x v="0"/>
    <m/>
    <s v="Replace Datagate with Webservices (efforts of EASE have been added to Dashboard &amp; made Committed as N so that it does show up as MF under Ranjit)"/>
    <s v="EASE - SW"/>
    <m/>
    <x v="1"/>
    <s v="Tandem, Powerbuilder"/>
    <s v="Tandem"/>
    <s v="James Radtke"/>
    <s v="Christine Moretti"/>
    <s v="Narmada Nelluri"/>
    <x v="4"/>
    <x v="16"/>
    <m/>
    <x v="1"/>
    <n v="0"/>
    <m/>
    <m/>
    <m/>
    <m/>
    <m/>
    <m/>
    <m/>
    <m/>
    <m/>
    <m/>
    <m/>
    <m/>
    <m/>
    <m/>
    <m/>
    <m/>
    <m/>
    <m/>
    <m/>
    <m/>
    <m/>
    <m/>
    <m/>
    <m/>
    <m/>
    <m/>
    <m/>
    <m/>
    <m/>
    <m/>
    <m/>
    <m/>
    <m/>
    <m/>
  </r>
  <r>
    <x v="0"/>
    <x v="0"/>
    <m/>
    <s v="Replace Datagate with Webservices (efforts of EASE have been added to Dashboard &amp; made Committed as N so that it does show up as MF under Ranjit)"/>
    <s v="EASE - West"/>
    <m/>
    <x v="1"/>
    <s v="Tandem, Powerbuilder"/>
    <s v="Tandem"/>
    <s v="James Radtke"/>
    <s v="Christine Moretti"/>
    <s v="Narmada Nelluri"/>
    <x v="4"/>
    <x v="16"/>
    <m/>
    <x v="1"/>
    <n v="0"/>
    <m/>
    <m/>
    <m/>
    <m/>
    <m/>
    <m/>
    <m/>
    <m/>
    <m/>
    <m/>
    <m/>
    <m/>
    <m/>
    <m/>
    <m/>
    <m/>
    <m/>
    <m/>
    <m/>
    <m/>
    <m/>
    <m/>
    <m/>
    <m/>
    <m/>
    <m/>
    <m/>
    <m/>
    <m/>
    <m/>
    <m/>
    <m/>
    <m/>
    <m/>
  </r>
  <r>
    <x v="0"/>
    <x v="0"/>
    <m/>
    <s v="Citrix to Vmware Horizon Migration"/>
    <s v="ATTEaseLauncher"/>
    <m/>
    <x v="0"/>
    <s v="C, C++"/>
    <s v="MDRG-RR"/>
    <s v="James Radtke"/>
    <s v="Christine Moretti"/>
    <s v="Narmada Nelluri"/>
    <x v="4"/>
    <x v="5"/>
    <m/>
    <x v="0"/>
    <n v="100"/>
    <m/>
    <m/>
    <m/>
    <m/>
    <m/>
    <m/>
    <m/>
    <m/>
    <m/>
    <m/>
    <m/>
    <m/>
    <m/>
    <m/>
    <m/>
    <m/>
    <m/>
    <m/>
    <m/>
    <m/>
    <n v="50"/>
    <n v="50"/>
    <m/>
    <m/>
    <m/>
    <m/>
    <m/>
    <m/>
    <m/>
    <m/>
    <m/>
    <m/>
    <m/>
    <m/>
  </r>
  <r>
    <x v="0"/>
    <x v="0"/>
    <m/>
    <s v="DSCAT Onboarding to T-Trace"/>
    <s v="DSCAT"/>
    <m/>
    <x v="0"/>
    <s v="Java"/>
    <s v="MDRG-RR"/>
    <s v="James Koernig"/>
    <s v="Christine Moretti"/>
    <s v="Narmada Nelluri"/>
    <x v="4"/>
    <x v="19"/>
    <m/>
    <x v="0"/>
    <n v="510"/>
    <m/>
    <m/>
    <m/>
    <m/>
    <m/>
    <m/>
    <m/>
    <m/>
    <m/>
    <m/>
    <m/>
    <m/>
    <m/>
    <m/>
    <m/>
    <m/>
    <m/>
    <m/>
    <m/>
    <n v="150"/>
    <n v="210"/>
    <n v="150"/>
    <m/>
    <m/>
    <m/>
    <m/>
    <m/>
    <m/>
    <m/>
    <m/>
    <m/>
    <m/>
    <m/>
    <m/>
  </r>
  <r>
    <x v="1"/>
    <x v="2"/>
    <m/>
    <s v="TL-Mgnmt- Anubhav"/>
    <s v="DASHBOARD"/>
    <m/>
    <x v="0"/>
    <s v="Java"/>
    <s v="MDRG-RR"/>
    <s v="James Radtke"/>
    <s v="Christine Moretti"/>
    <s v="Narmada Nelluri"/>
    <x v="4"/>
    <x v="0"/>
    <m/>
    <x v="0"/>
    <m/>
    <m/>
    <m/>
    <m/>
    <m/>
    <m/>
    <m/>
    <m/>
    <m/>
    <m/>
    <m/>
    <m/>
    <m/>
    <m/>
    <m/>
    <m/>
    <m/>
    <n v="0"/>
    <n v="0"/>
    <n v="0"/>
    <n v="0"/>
    <n v="86"/>
    <n v="86"/>
    <n v="86"/>
    <n v="86"/>
    <n v="86"/>
    <n v="86"/>
    <n v="86"/>
    <n v="86"/>
    <m/>
    <m/>
    <m/>
    <m/>
    <m/>
    <m/>
  </r>
  <r>
    <x v="0"/>
    <x v="0"/>
    <m/>
    <s v="Citrix to Vmware Horizon Migration (Dev efforts)"/>
    <s v="ATTEaseLauncher"/>
    <m/>
    <x v="0"/>
    <s v="C, C++"/>
    <s v="MDRG-RR"/>
    <s v="James Radtke"/>
    <s v="Christine Moretti"/>
    <s v="Narmada Nelluri"/>
    <x v="4"/>
    <x v="26"/>
    <m/>
    <x v="1"/>
    <m/>
    <m/>
    <m/>
    <m/>
    <m/>
    <m/>
    <m/>
    <m/>
    <m/>
    <m/>
    <m/>
    <m/>
    <m/>
    <m/>
    <m/>
    <m/>
    <m/>
    <m/>
    <m/>
    <m/>
    <m/>
    <m/>
    <m/>
    <m/>
    <m/>
    <m/>
    <m/>
    <m/>
    <m/>
    <m/>
    <m/>
    <m/>
    <m/>
    <m/>
    <m/>
  </r>
  <r>
    <x v="1"/>
    <x v="1"/>
    <m/>
    <s v="Windows 22H2 "/>
    <s v="PCRCS"/>
    <m/>
    <x v="0"/>
    <s v="Java"/>
    <s v="MDRG-RR"/>
    <s v="James Radtke"/>
    <s v="Christine Moretti"/>
    <s v="Narmada Nelluri"/>
    <x v="4"/>
    <x v="19"/>
    <m/>
    <x v="0"/>
    <n v="45"/>
    <m/>
    <m/>
    <m/>
    <m/>
    <m/>
    <m/>
    <m/>
    <m/>
    <m/>
    <m/>
    <m/>
    <m/>
    <m/>
    <m/>
    <m/>
    <m/>
    <m/>
    <m/>
    <m/>
    <n v="45"/>
    <m/>
    <m/>
    <m/>
    <m/>
    <m/>
    <m/>
    <m/>
    <m/>
    <m/>
    <m/>
    <m/>
    <m/>
    <m/>
    <m/>
  </r>
  <r>
    <x v="1"/>
    <x v="11"/>
    <m/>
    <s v="Offshore-Onshore meeting related to projects, queries etc"/>
    <s v="iCBT"/>
    <m/>
    <x v="0"/>
    <s v="Java"/>
    <s v="MDRG-RR"/>
    <s v="James Radtke"/>
    <s v="Christine Moretti"/>
    <s v="Narmada Nelluri"/>
    <x v="4"/>
    <x v="0"/>
    <m/>
    <x v="0"/>
    <m/>
    <m/>
    <m/>
    <m/>
    <m/>
    <m/>
    <m/>
    <m/>
    <m/>
    <m/>
    <m/>
    <m/>
    <m/>
    <m/>
    <m/>
    <m/>
    <m/>
    <m/>
    <m/>
    <m/>
    <n v="10"/>
    <n v="10"/>
    <n v="10"/>
    <n v="10"/>
    <n v="10"/>
    <n v="10"/>
    <n v="10"/>
    <n v="10"/>
    <n v="10"/>
    <m/>
    <m/>
    <m/>
    <m/>
    <m/>
    <m/>
  </r>
  <r>
    <x v="1"/>
    <x v="11"/>
    <m/>
    <s v="Offshore-Onshore meeting related to projects, queries etc"/>
    <s v="ABPS"/>
    <m/>
    <x v="0"/>
    <s v="Proc C, React JS"/>
    <s v="MDRG-RR"/>
    <s v="James Koernig"/>
    <s v="Christine Moretti"/>
    <s v="Narmada Nelluri"/>
    <x v="4"/>
    <x v="0"/>
    <m/>
    <x v="0"/>
    <m/>
    <m/>
    <m/>
    <m/>
    <m/>
    <m/>
    <m/>
    <m/>
    <m/>
    <m/>
    <m/>
    <m/>
    <m/>
    <m/>
    <m/>
    <m/>
    <m/>
    <m/>
    <m/>
    <m/>
    <n v="10"/>
    <n v="10"/>
    <n v="10"/>
    <n v="10"/>
    <n v="10"/>
    <n v="10"/>
    <n v="10"/>
    <n v="10"/>
    <n v="10"/>
    <m/>
    <m/>
    <m/>
    <m/>
    <m/>
    <m/>
  </r>
  <r>
    <x v="1"/>
    <x v="11"/>
    <n v="6"/>
    <s v="Offshore-Onshore meeting related to projects, queries etc"/>
    <s v="DASHBOARD"/>
    <m/>
    <x v="0"/>
    <s v="Java"/>
    <s v="MDRG-RR"/>
    <s v="James Radtke"/>
    <s v="Christine Moretti"/>
    <s v="Narmada Nelluri"/>
    <x v="4"/>
    <x v="0"/>
    <m/>
    <x v="0"/>
    <m/>
    <m/>
    <m/>
    <m/>
    <m/>
    <m/>
    <m/>
    <m/>
    <m/>
    <m/>
    <m/>
    <m/>
    <m/>
    <m/>
    <m/>
    <m/>
    <m/>
    <m/>
    <m/>
    <m/>
    <n v="40"/>
    <n v="40"/>
    <n v="40"/>
    <n v="40"/>
    <n v="40"/>
    <n v="40"/>
    <n v="40"/>
    <n v="40"/>
    <n v="40"/>
    <m/>
    <m/>
    <m/>
    <m/>
    <m/>
    <m/>
  </r>
  <r>
    <x v="1"/>
    <x v="8"/>
    <m/>
    <s v="VIT Remediatoin - 3 vul need to be fix"/>
    <s v="ELH"/>
    <m/>
    <x v="0"/>
    <s v="Java"/>
    <s v="MDRG-RR"/>
    <s v="James Radtke"/>
    <s v="Christine Moretti"/>
    <s v="Narmada Nelluri"/>
    <x v="4"/>
    <x v="20"/>
    <m/>
    <x v="0"/>
    <n v="350"/>
    <m/>
    <m/>
    <m/>
    <m/>
    <m/>
    <m/>
    <m/>
    <m/>
    <m/>
    <m/>
    <m/>
    <m/>
    <m/>
    <m/>
    <m/>
    <m/>
    <m/>
    <m/>
    <n v="100"/>
    <n v="100"/>
    <n v="150"/>
    <m/>
    <m/>
    <m/>
    <m/>
    <m/>
    <m/>
    <m/>
    <m/>
    <m/>
    <m/>
    <m/>
    <m/>
    <m/>
  </r>
  <r>
    <x v="0"/>
    <x v="0"/>
    <m/>
    <s v="Teradata Move to Snowflake - Interface with ELH"/>
    <s v="ELH"/>
    <m/>
    <x v="0"/>
    <s v="Java"/>
    <s v="MDRG-RR"/>
    <s v="James Radtke"/>
    <s v="Christine Moretti"/>
    <s v="Narmada Nelluri"/>
    <x v="4"/>
    <x v="8"/>
    <m/>
    <x v="1"/>
    <n v="1060"/>
    <m/>
    <m/>
    <m/>
    <m/>
    <m/>
    <m/>
    <m/>
    <m/>
    <m/>
    <m/>
    <m/>
    <m/>
    <m/>
    <m/>
    <m/>
    <m/>
    <m/>
    <m/>
    <m/>
    <m/>
    <m/>
    <m/>
    <m/>
    <m/>
    <m/>
    <m/>
    <m/>
    <m/>
    <m/>
    <m/>
    <m/>
    <m/>
    <m/>
    <m/>
  </r>
  <r>
    <x v="0"/>
    <x v="0"/>
    <m/>
    <s v="ALPS &amp; Auto Letters retirement"/>
    <s v="ELH"/>
    <m/>
    <x v="0"/>
    <s v="Java"/>
    <s v="MDRG-RR"/>
    <s v="James Radtke"/>
    <s v="Christine Moretti"/>
    <s v="Narmada Nelluri"/>
    <x v="4"/>
    <x v="8"/>
    <m/>
    <x v="1"/>
    <m/>
    <m/>
    <m/>
    <m/>
    <m/>
    <m/>
    <m/>
    <m/>
    <m/>
    <m/>
    <m/>
    <m/>
    <m/>
    <m/>
    <m/>
    <m/>
    <m/>
    <m/>
    <m/>
    <m/>
    <m/>
    <m/>
    <m/>
    <m/>
    <m/>
    <m/>
    <m/>
    <m/>
    <m/>
    <m/>
    <m/>
    <m/>
    <m/>
    <m/>
    <m/>
  </r>
  <r>
    <x v="0"/>
    <x v="0"/>
    <m/>
    <s v="Oracle to Postgre sql migration"/>
    <s v="ELH"/>
    <m/>
    <x v="0"/>
    <s v="Java"/>
    <s v="MDRG-RR"/>
    <s v="James Radtke"/>
    <s v="Christine Moretti"/>
    <s v="Narmada Nelluri"/>
    <x v="4"/>
    <x v="8"/>
    <m/>
    <x v="1"/>
    <n v="2763"/>
    <m/>
    <m/>
    <m/>
    <m/>
    <m/>
    <m/>
    <m/>
    <m/>
    <m/>
    <m/>
    <m/>
    <m/>
    <m/>
    <m/>
    <m/>
    <m/>
    <m/>
    <m/>
    <m/>
    <m/>
    <m/>
    <m/>
    <m/>
    <m/>
    <m/>
    <m/>
    <m/>
    <m/>
    <m/>
    <m/>
    <m/>
    <m/>
    <m/>
    <m/>
  </r>
  <r>
    <x v="1"/>
    <x v="3"/>
    <m/>
    <s v="ALSA Heartbeat "/>
    <s v="ELH"/>
    <m/>
    <x v="0"/>
    <s v="Java"/>
    <s v="MDRG-RR"/>
    <s v="James Radtke"/>
    <s v="Christine Moretti"/>
    <s v="Narmada Nelluri"/>
    <x v="4"/>
    <x v="20"/>
    <m/>
    <x v="0"/>
    <n v="190"/>
    <m/>
    <m/>
    <m/>
    <m/>
    <m/>
    <m/>
    <m/>
    <m/>
    <m/>
    <m/>
    <m/>
    <m/>
    <m/>
    <m/>
    <m/>
    <m/>
    <m/>
    <m/>
    <m/>
    <n v="100"/>
    <n v="100"/>
    <n v="90"/>
    <m/>
    <m/>
    <m/>
    <m/>
    <m/>
    <m/>
    <m/>
    <m/>
    <m/>
    <m/>
    <m/>
    <m/>
  </r>
  <r>
    <x v="0"/>
    <x v="0"/>
    <m/>
    <s v="CPNIDM migration - CPNIDM moving to azure from onprem- SFTP"/>
    <s v="ELH"/>
    <m/>
    <x v="0"/>
    <s v="Java"/>
    <s v="MDRG-RR"/>
    <s v="James Radtke"/>
    <s v="Christine Moretti"/>
    <s v="Narmada Nelluri"/>
    <x v="4"/>
    <x v="8"/>
    <m/>
    <x v="0"/>
    <n v="60"/>
    <m/>
    <m/>
    <m/>
    <m/>
    <m/>
    <m/>
    <m/>
    <m/>
    <m/>
    <m/>
    <m/>
    <m/>
    <m/>
    <m/>
    <m/>
    <m/>
    <m/>
    <m/>
    <m/>
    <m/>
    <m/>
    <m/>
    <m/>
    <m/>
    <m/>
    <m/>
    <m/>
    <m/>
    <m/>
    <m/>
    <m/>
    <m/>
    <m/>
    <m/>
  </r>
  <r>
    <x v="1"/>
    <x v="3"/>
    <m/>
    <s v="Windows  22H2 Testing GUI"/>
    <s v="EBMIS"/>
    <m/>
    <x v="0"/>
    <s v="Java"/>
    <s v="MDRG-RR"/>
    <s v="James Radtke"/>
    <s v="Christine Moretti"/>
    <s v="Narmada Nelluri"/>
    <x v="4"/>
    <x v="19"/>
    <m/>
    <x v="0"/>
    <n v="70"/>
    <m/>
    <m/>
    <m/>
    <m/>
    <m/>
    <m/>
    <m/>
    <m/>
    <m/>
    <m/>
    <m/>
    <m/>
    <m/>
    <m/>
    <m/>
    <m/>
    <m/>
    <m/>
    <m/>
    <n v="20"/>
    <n v="20"/>
    <n v="35"/>
    <m/>
    <m/>
    <m/>
    <m/>
    <m/>
    <m/>
    <m/>
    <m/>
    <m/>
    <m/>
    <m/>
    <m/>
  </r>
  <r>
    <x v="1"/>
    <x v="1"/>
    <m/>
    <s v="WildFly upgrade"/>
    <s v="DSCAT"/>
    <m/>
    <x v="0"/>
    <s v="Java"/>
    <s v="MDRG-RR"/>
    <s v="James Koernig"/>
    <s v="Christine Moretti"/>
    <s v="Narmada Nelluri"/>
    <x v="4"/>
    <x v="19"/>
    <m/>
    <x v="0"/>
    <n v="85"/>
    <m/>
    <m/>
    <m/>
    <m/>
    <m/>
    <m/>
    <m/>
    <m/>
    <m/>
    <m/>
    <m/>
    <m/>
    <m/>
    <m/>
    <m/>
    <m/>
    <m/>
    <m/>
    <m/>
    <n v="20"/>
    <n v="20"/>
    <n v="45"/>
    <m/>
    <m/>
    <m/>
    <m/>
    <m/>
    <m/>
    <m/>
    <m/>
    <m/>
    <m/>
    <m/>
    <m/>
  </r>
  <r>
    <x v="0"/>
    <x v="0"/>
    <m/>
    <s v="Active -Active DR Environment"/>
    <s v="DSCAT"/>
    <m/>
    <x v="0"/>
    <s v="Java"/>
    <s v="MDRG-RR"/>
    <s v="James Koernig"/>
    <s v="Christine Moretti"/>
    <s v="Narmada Nelluri"/>
    <x v="4"/>
    <x v="8"/>
    <m/>
    <x v="1"/>
    <n v="460"/>
    <m/>
    <m/>
    <m/>
    <m/>
    <m/>
    <m/>
    <m/>
    <m/>
    <m/>
    <m/>
    <m/>
    <m/>
    <m/>
    <m/>
    <m/>
    <m/>
    <m/>
    <m/>
    <m/>
    <m/>
    <m/>
    <m/>
    <m/>
    <m/>
    <m/>
    <m/>
    <m/>
    <m/>
    <m/>
    <m/>
    <m/>
    <m/>
    <m/>
    <m/>
  </r>
  <r>
    <x v="0"/>
    <x v="0"/>
    <m/>
    <s v="Active -Passive DR Environment"/>
    <s v="DSCAT"/>
    <m/>
    <x v="0"/>
    <s v="Java"/>
    <s v="MDRG-RR"/>
    <s v="James Koernig"/>
    <s v="Christine Moretti"/>
    <s v="Narmada Nelluri"/>
    <x v="4"/>
    <x v="8"/>
    <m/>
    <x v="1"/>
    <n v="250"/>
    <m/>
    <m/>
    <m/>
    <m/>
    <m/>
    <m/>
    <m/>
    <m/>
    <m/>
    <m/>
    <m/>
    <m/>
    <m/>
    <m/>
    <m/>
    <m/>
    <m/>
    <m/>
    <m/>
    <m/>
    <m/>
    <m/>
    <m/>
    <m/>
    <m/>
    <m/>
    <m/>
    <m/>
    <m/>
    <m/>
    <m/>
    <m/>
    <m/>
    <m/>
  </r>
  <r>
    <x v="0"/>
    <x v="0"/>
    <m/>
    <s v="Collection Hierarchy  - to dd new collection hierarchy for the users"/>
    <s v="CCTP-ACT"/>
    <m/>
    <x v="0"/>
    <s v="Java"/>
    <s v="MDRG-RR"/>
    <s v="James Koernig"/>
    <s v="Christine Moretti"/>
    <s v="Narmada Nelluri"/>
    <x v="4"/>
    <x v="8"/>
    <m/>
    <x v="1"/>
    <m/>
    <m/>
    <m/>
    <m/>
    <m/>
    <m/>
    <m/>
    <m/>
    <m/>
    <m/>
    <m/>
    <m/>
    <m/>
    <m/>
    <m/>
    <m/>
    <m/>
    <m/>
    <m/>
    <m/>
    <m/>
    <m/>
    <m/>
    <m/>
    <m/>
    <m/>
    <m/>
    <m/>
    <m/>
    <m/>
    <m/>
    <m/>
    <m/>
    <m/>
    <m/>
  </r>
  <r>
    <x v="1"/>
    <x v="11"/>
    <m/>
    <s v="Offshore-Onshore meeting related to projects, queries etc"/>
    <s v="SACCE Plus"/>
    <m/>
    <x v="0"/>
    <s v="Java"/>
    <s v="MDRG-RR"/>
    <s v="James Radtke"/>
    <s v="Christine Moretti"/>
    <s v="Narmada Nelluri"/>
    <x v="4"/>
    <x v="0"/>
    <m/>
    <x v="0"/>
    <m/>
    <m/>
    <m/>
    <m/>
    <m/>
    <m/>
    <m/>
    <m/>
    <m/>
    <m/>
    <m/>
    <m/>
    <m/>
    <m/>
    <m/>
    <m/>
    <m/>
    <n v="10"/>
    <n v="10"/>
    <n v="10"/>
    <n v="10"/>
    <n v="10"/>
    <n v="10"/>
    <n v="10"/>
    <n v="10"/>
    <n v="10"/>
    <n v="10"/>
    <n v="10"/>
    <n v="10"/>
    <m/>
    <m/>
    <m/>
    <m/>
    <m/>
    <m/>
  </r>
  <r>
    <x v="1"/>
    <x v="11"/>
    <m/>
    <s v="Offshore-Onshore meeting related to projects, queries etc"/>
    <s v="DSCAT"/>
    <m/>
    <x v="0"/>
    <s v="Java"/>
    <s v="MDRG-RR"/>
    <s v="James Koernig"/>
    <s v="Christine Moretti"/>
    <s v="Narmada Nelluri"/>
    <x v="4"/>
    <x v="0"/>
    <m/>
    <x v="0"/>
    <m/>
    <m/>
    <m/>
    <m/>
    <m/>
    <m/>
    <m/>
    <m/>
    <m/>
    <m/>
    <m/>
    <m/>
    <m/>
    <m/>
    <m/>
    <m/>
    <m/>
    <n v="10"/>
    <n v="10"/>
    <n v="10"/>
    <n v="10"/>
    <n v="10"/>
    <n v="10"/>
    <n v="10"/>
    <n v="10"/>
    <n v="10"/>
    <n v="10"/>
    <n v="10"/>
    <n v="10"/>
    <m/>
    <m/>
    <m/>
    <m/>
    <m/>
    <m/>
  </r>
  <r>
    <x v="1"/>
    <x v="11"/>
    <m/>
    <s v="Offshore-Onshore meeting related to projects, queries etc"/>
    <s v="CCTP-ACT"/>
    <m/>
    <x v="0"/>
    <s v="Java"/>
    <s v="MDRG-RR"/>
    <s v="James Koernig"/>
    <s v="Christine Moretti"/>
    <s v="Narmada Nelluri"/>
    <x v="4"/>
    <x v="0"/>
    <m/>
    <x v="0"/>
    <m/>
    <m/>
    <m/>
    <m/>
    <m/>
    <m/>
    <m/>
    <m/>
    <m/>
    <m/>
    <m/>
    <m/>
    <m/>
    <m/>
    <m/>
    <m/>
    <m/>
    <n v="10"/>
    <n v="10"/>
    <n v="10"/>
    <n v="10"/>
    <n v="10"/>
    <n v="10"/>
    <n v="10"/>
    <n v="10"/>
    <n v="10"/>
    <n v="10"/>
    <n v="10"/>
    <n v="10"/>
    <m/>
    <m/>
    <m/>
    <m/>
    <m/>
    <m/>
  </r>
  <r>
    <x v="1"/>
    <x v="11"/>
    <m/>
    <s v="Offshore-Onshore meeting related to projects, queries etc"/>
    <s v="EBMIS"/>
    <m/>
    <x v="0"/>
    <s v="Java"/>
    <s v="MDRG-RR"/>
    <s v="Ruben Rodriguez "/>
    <s v="Muawiah Qaimari"/>
    <s v="Narmada Nelluri"/>
    <x v="4"/>
    <x v="0"/>
    <m/>
    <x v="0"/>
    <m/>
    <m/>
    <m/>
    <m/>
    <m/>
    <m/>
    <m/>
    <m/>
    <m/>
    <m/>
    <m/>
    <m/>
    <m/>
    <m/>
    <m/>
    <m/>
    <m/>
    <n v="10"/>
    <n v="10"/>
    <n v="10"/>
    <n v="10"/>
    <n v="10"/>
    <n v="10"/>
    <n v="10"/>
    <n v="10"/>
    <n v="10"/>
    <n v="10"/>
    <n v="10"/>
    <n v="10"/>
    <m/>
    <m/>
    <m/>
    <m/>
    <m/>
    <m/>
  </r>
  <r>
    <x v="1"/>
    <x v="11"/>
    <m/>
    <s v="Offshore-Onshore meeting related to projects, queries etc"/>
    <s v="PCRCS"/>
    <m/>
    <x v="0"/>
    <s v="Java"/>
    <s v="MDRG-RR"/>
    <s v="Greg Painter"/>
    <s v="Muawiah Qaimari"/>
    <s v="Narmada Nelluri"/>
    <x v="4"/>
    <x v="0"/>
    <m/>
    <x v="0"/>
    <m/>
    <m/>
    <m/>
    <m/>
    <m/>
    <m/>
    <m/>
    <m/>
    <m/>
    <m/>
    <m/>
    <m/>
    <m/>
    <m/>
    <m/>
    <m/>
    <m/>
    <n v="10"/>
    <n v="10"/>
    <n v="10"/>
    <n v="10"/>
    <n v="10"/>
    <n v="10"/>
    <n v="10"/>
    <n v="10"/>
    <n v="10"/>
    <n v="10"/>
    <n v="10"/>
    <n v="10"/>
    <m/>
    <m/>
    <m/>
    <m/>
    <m/>
    <m/>
  </r>
  <r>
    <x v="0"/>
    <x v="0"/>
    <m/>
    <s v="Changing cookies authentication with OpenID Connect"/>
    <s v="ABPS"/>
    <m/>
    <x v="0"/>
    <s v="Proc C, React JS"/>
    <s v="MDRG-RR"/>
    <s v="James Koernig"/>
    <s v="Christine Moretti"/>
    <s v="Narmada Nelluri"/>
    <x v="4"/>
    <x v="19"/>
    <m/>
    <x v="0"/>
    <n v="327"/>
    <m/>
    <m/>
    <m/>
    <m/>
    <m/>
    <m/>
    <m/>
    <m/>
    <m/>
    <m/>
    <m/>
    <m/>
    <m/>
    <m/>
    <m/>
    <m/>
    <n v="0"/>
    <n v="0"/>
    <n v="0"/>
    <n v="0"/>
    <n v="167"/>
    <n v="160"/>
    <n v="0"/>
    <n v="0"/>
    <n v="0"/>
    <n v="0"/>
    <n v="0"/>
    <n v="0"/>
    <m/>
    <m/>
    <m/>
    <m/>
    <m/>
    <m/>
  </r>
  <r>
    <x v="0"/>
    <x v="0"/>
    <m/>
    <s v="409511- SecMod SDP SPI Scan database encryption BOSS SW"/>
    <s v="Dashboard"/>
    <m/>
    <x v="0"/>
    <s v="Java"/>
    <s v="MDRG-RR"/>
    <s v="James Radtke"/>
    <s v="Christine Moretti"/>
    <s v="Narmada Nelluri"/>
    <x v="4"/>
    <x v="16"/>
    <s v="Nov-23"/>
    <x v="0"/>
    <n v="3100"/>
    <n v="300"/>
    <n v="300"/>
    <n v="150"/>
    <m/>
    <m/>
    <m/>
    <m/>
    <m/>
    <m/>
    <m/>
    <n v="300"/>
    <n v="300"/>
    <n v="150"/>
    <m/>
    <m/>
    <m/>
    <m/>
    <m/>
    <m/>
    <n v="80"/>
    <n v="380"/>
    <n v="380"/>
    <n v="380"/>
    <n v="380"/>
    <n v="380"/>
    <n v="380"/>
    <n v="380"/>
    <n v="380"/>
    <m/>
    <m/>
    <m/>
    <m/>
    <m/>
    <m/>
  </r>
  <r>
    <x v="0"/>
    <x v="0"/>
    <m/>
    <s v="SFTP upgrade"/>
    <s v="ABPS"/>
    <m/>
    <x v="0"/>
    <s v="Proc C, React JS"/>
    <s v="MDRG-RR"/>
    <s v="James Koernig"/>
    <s v="Christine Moretti"/>
    <s v="Narmada Nelluri"/>
    <x v="4"/>
    <x v="15"/>
    <m/>
    <x v="0"/>
    <n v="644"/>
    <m/>
    <m/>
    <m/>
    <m/>
    <m/>
    <m/>
    <m/>
    <m/>
    <m/>
    <m/>
    <m/>
    <m/>
    <m/>
    <m/>
    <m/>
    <m/>
    <n v="0"/>
    <n v="0"/>
    <n v="0"/>
    <n v="300"/>
    <n v="344"/>
    <n v="0"/>
    <n v="0"/>
    <n v="0"/>
    <n v="0"/>
    <n v="0"/>
    <n v="0"/>
    <n v="0"/>
    <m/>
    <m/>
    <m/>
    <m/>
    <m/>
    <m/>
  </r>
  <r>
    <x v="1"/>
    <x v="1"/>
    <n v="1"/>
    <s v="SMB#2027387 ARG-MCI and ARG-PBD Applications Retirement"/>
    <s v="BDI"/>
    <s v="Green - Minor code impact, Good to deploy as per schedule"/>
    <x v="1"/>
    <s v="Cobol, DB2"/>
    <s v="WB-BPP1"/>
    <s v="Ruben Rodriguez "/>
    <s v="Muawiah Qaimari"/>
    <s v="Rakesh Koli"/>
    <x v="0"/>
    <x v="16"/>
    <s v="Nov-23"/>
    <x v="0"/>
    <n v="150"/>
    <m/>
    <m/>
    <m/>
    <m/>
    <m/>
    <m/>
    <m/>
    <m/>
    <m/>
    <m/>
    <m/>
    <m/>
    <m/>
    <m/>
    <m/>
    <m/>
    <m/>
    <m/>
    <m/>
    <m/>
    <m/>
    <m/>
    <n v="40"/>
    <n v="10"/>
    <n v="50"/>
    <n v="30"/>
    <n v="20"/>
    <m/>
    <m/>
    <m/>
    <m/>
    <m/>
    <m/>
    <m/>
  </r>
  <r>
    <x v="1"/>
    <x v="1"/>
    <n v="1"/>
    <s v="SMB 2030433 ARG: GUIDING-PB -- Retire Interface with ARG-MCI and ARG-PBD apps"/>
    <s v="ARG: GUIDING-PB"/>
    <s v="Green - Design in Progress"/>
    <x v="1"/>
    <s v="Cobol, DB2"/>
    <s v="West Usage"/>
    <s v="Ruben Rodriguez "/>
    <s v="Muawiah Qaimari"/>
    <s v="Sanjay Lokhande"/>
    <x v="2"/>
    <x v="16"/>
    <s v="Nov-23"/>
    <x v="0"/>
    <n v="140"/>
    <m/>
    <m/>
    <m/>
    <m/>
    <m/>
    <m/>
    <m/>
    <m/>
    <m/>
    <m/>
    <m/>
    <m/>
    <m/>
    <m/>
    <m/>
    <m/>
    <m/>
    <n v="20"/>
    <n v="10"/>
    <m/>
    <m/>
    <n v="10"/>
    <n v="30"/>
    <n v="30"/>
    <n v="30"/>
    <m/>
    <n v="10"/>
    <m/>
    <m/>
    <m/>
    <m/>
    <m/>
    <m/>
    <m/>
  </r>
  <r>
    <x v="0"/>
    <x v="0"/>
    <m/>
    <s v="RE: EDW and ECDW   snowflake transformation - impact for legacy wireline applications"/>
    <s v="CRIS Services"/>
    <m/>
    <x v="1"/>
    <s v="Cobol, IMS-DB"/>
    <s v="SW-CRIS-Billing "/>
    <s v="Ruben Rodriguez "/>
    <s v="Muawiah Qaimari"/>
    <s v="Kushagra Mathur"/>
    <x v="0"/>
    <x v="21"/>
    <s v="Dec-23"/>
    <x v="0"/>
    <n v="20"/>
    <m/>
    <m/>
    <m/>
    <m/>
    <m/>
    <m/>
    <m/>
    <m/>
    <m/>
    <m/>
    <m/>
    <m/>
    <m/>
    <m/>
    <m/>
    <m/>
    <m/>
    <m/>
    <m/>
    <m/>
    <m/>
    <m/>
    <m/>
    <m/>
    <m/>
    <m/>
    <m/>
    <n v="20"/>
    <m/>
    <m/>
    <m/>
    <m/>
    <m/>
    <m/>
  </r>
  <r>
    <x v="1"/>
    <x v="1"/>
    <n v="1"/>
    <s v="SMB 2030434 ARG: AT&amp;T IDB-PB -- Retire Interface with ARG-MCI app"/>
    <s v="ARG: AT&amp;T IDB-PB"/>
    <s v="Green - Design in Progress"/>
    <x v="1"/>
    <s v="Cobol, DB2"/>
    <s v="West Usage"/>
    <s v="Ruben Rodriguez "/>
    <s v="Muawiah Qaimari"/>
    <s v="Sanjay Lokhande"/>
    <x v="2"/>
    <x v="16"/>
    <s v="Nov-23"/>
    <x v="0"/>
    <n v="140"/>
    <m/>
    <m/>
    <m/>
    <m/>
    <m/>
    <m/>
    <m/>
    <m/>
    <m/>
    <m/>
    <m/>
    <m/>
    <m/>
    <m/>
    <m/>
    <m/>
    <m/>
    <n v="20"/>
    <n v="10"/>
    <m/>
    <m/>
    <n v="10"/>
    <n v="30"/>
    <n v="30"/>
    <n v="30"/>
    <m/>
    <n v="10"/>
    <m/>
    <m/>
    <m/>
    <m/>
    <m/>
    <m/>
    <m/>
  </r>
  <r>
    <x v="1"/>
    <x v="1"/>
    <n v="1"/>
    <s v="SMB 2030432 ICBSWI -- Retire Interface with ARG-MCI and ARG-PBD apps"/>
    <s v="ICBSWI"/>
    <s v="Green - Design in Progress"/>
    <x v="1"/>
    <s v="Cobol, DB2"/>
    <s v="West Usage"/>
    <s v="Ruben Rodriguez "/>
    <s v="Muawiah Qaimari"/>
    <s v="Sanjay Lokhande"/>
    <x v="2"/>
    <x v="16"/>
    <s v="Nov-23"/>
    <x v="0"/>
    <n v="140"/>
    <m/>
    <m/>
    <m/>
    <m/>
    <m/>
    <m/>
    <m/>
    <m/>
    <m/>
    <m/>
    <m/>
    <m/>
    <m/>
    <m/>
    <m/>
    <m/>
    <m/>
    <n v="20"/>
    <n v="10"/>
    <m/>
    <m/>
    <n v="10"/>
    <n v="30"/>
    <n v="30"/>
    <n v="30"/>
    <m/>
    <n v="10"/>
    <m/>
    <m/>
    <m/>
    <m/>
    <m/>
    <m/>
    <m/>
  </r>
  <r>
    <x v="0"/>
    <x v="0"/>
    <n v="4"/>
    <s v="Telco Southeast Biller Enhance 911 Data for Reporting"/>
    <s v="FDB"/>
    <s v="On Track"/>
    <x v="1"/>
    <s v="Cobol, DB2"/>
    <s v="SE-BILLING-USAGE"/>
    <s v="Greg Painter"/>
    <s v="Muawiah Qaimari"/>
    <s v="Rudradeep Mandal"/>
    <x v="1"/>
    <x v="13"/>
    <s v="Aug-23"/>
    <x v="0"/>
    <n v="4500"/>
    <m/>
    <m/>
    <m/>
    <m/>
    <m/>
    <m/>
    <m/>
    <m/>
    <m/>
    <m/>
    <m/>
    <m/>
    <m/>
    <m/>
    <n v="50"/>
    <n v="400"/>
    <n v="700"/>
    <n v="700"/>
    <n v="700"/>
    <n v="450"/>
    <n v="450"/>
    <n v="400"/>
    <n v="600"/>
    <n v="500"/>
    <m/>
    <m/>
    <m/>
    <m/>
    <m/>
    <m/>
    <m/>
    <m/>
    <m/>
    <m/>
  </r>
  <r>
    <x v="0"/>
    <x v="0"/>
    <m/>
    <s v="CA PPP per line surcharge - Permanent Solution"/>
    <s v="ADR"/>
    <s v="Green - Impact Analysis and Estimation in progress"/>
    <x v="1"/>
    <s v="Cobol, DB2"/>
    <s v="SW-CRIS"/>
    <s v="Ruben Rodriguez "/>
    <s v="Muawiah Qaimari"/>
    <s v="Istiyaqahmed Shaikh"/>
    <x v="2"/>
    <x v="16"/>
    <m/>
    <x v="0"/>
    <n v="890"/>
    <m/>
    <m/>
    <m/>
    <m/>
    <m/>
    <m/>
    <m/>
    <m/>
    <m/>
    <m/>
    <m/>
    <m/>
    <m/>
    <m/>
    <m/>
    <m/>
    <m/>
    <m/>
    <m/>
    <m/>
    <m/>
    <n v="50"/>
    <n v="200"/>
    <n v="225"/>
    <n v="225"/>
    <n v="140"/>
    <n v="50"/>
    <m/>
    <m/>
    <m/>
    <m/>
    <m/>
    <m/>
    <m/>
  </r>
  <r>
    <x v="0"/>
    <x v="0"/>
    <m/>
    <s v="CA PPP per line surcharge - Permanent Solution"/>
    <s v="FSP"/>
    <s v="Green - Impact Analysis and Estimation in progress"/>
    <x v="1"/>
    <s v="Cobol, DB2"/>
    <s v="SW-CRIS"/>
    <s v="Ruben Rodriguez "/>
    <s v="Muawiah Qaimari"/>
    <s v="Istiyaqahmed Shaikh"/>
    <x v="2"/>
    <x v="16"/>
    <m/>
    <x v="0"/>
    <n v="1240"/>
    <m/>
    <m/>
    <m/>
    <m/>
    <m/>
    <m/>
    <m/>
    <m/>
    <m/>
    <m/>
    <m/>
    <m/>
    <m/>
    <m/>
    <m/>
    <m/>
    <m/>
    <m/>
    <m/>
    <m/>
    <m/>
    <n v="50"/>
    <n v="285"/>
    <n v="285"/>
    <n v="285"/>
    <n v="285"/>
    <n v="50"/>
    <m/>
    <m/>
    <m/>
    <m/>
    <m/>
    <m/>
    <m/>
  </r>
  <r>
    <x v="0"/>
    <x v="0"/>
    <m/>
    <s v="PMT 505913/PID 411976 TULSA OKLAHOMA MIF MUNICIPAL INSPECTION FEE ( CR812074 )"/>
    <s v="CRIS CASH"/>
    <s v="Green - Estimation Done"/>
    <x v="1"/>
    <s v="Assembler"/>
    <s v="SW-CRIS"/>
    <s v="Ruben Rodriguez "/>
    <s v="Muawiah Qaimari"/>
    <s v="Istiyaqahmed Shaikh"/>
    <x v="2"/>
    <x v="16"/>
    <m/>
    <x v="0"/>
    <n v="920"/>
    <m/>
    <m/>
    <m/>
    <m/>
    <m/>
    <m/>
    <m/>
    <m/>
    <m/>
    <m/>
    <m/>
    <m/>
    <m/>
    <m/>
    <m/>
    <m/>
    <m/>
    <m/>
    <m/>
    <m/>
    <m/>
    <n v="100"/>
    <n v="200"/>
    <n v="220"/>
    <n v="200"/>
    <n v="100"/>
    <n v="100"/>
    <m/>
    <m/>
    <m/>
    <m/>
    <m/>
    <m/>
    <m/>
  </r>
  <r>
    <x v="0"/>
    <x v="0"/>
    <m/>
    <s v="PMT 505913/PID 411976 TULSA OKLAHOMA MIF MUNICIPAL INSPECTION FEE ( CR812074 )"/>
    <s v="CRIS BCAP"/>
    <s v="Green - Estimation Done"/>
    <x v="1"/>
    <s v="PL1, Assembler"/>
    <s v="SW-CRIS"/>
    <s v="Ruben Rodriguez "/>
    <s v="Muawiah Qaimari"/>
    <s v="Istiyaqahmed Shaikh"/>
    <x v="2"/>
    <x v="16"/>
    <m/>
    <x v="0"/>
    <n v="80"/>
    <m/>
    <m/>
    <m/>
    <m/>
    <m/>
    <m/>
    <m/>
    <m/>
    <m/>
    <m/>
    <m/>
    <m/>
    <m/>
    <m/>
    <m/>
    <m/>
    <m/>
    <m/>
    <m/>
    <m/>
    <m/>
    <n v="10"/>
    <n v="10"/>
    <n v="20"/>
    <n v="20"/>
    <n v="10"/>
    <n v="10"/>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Narmada Nelluri"/>
    <x v="4"/>
    <x v="23"/>
    <m/>
    <x v="2"/>
    <m/>
    <m/>
    <m/>
    <m/>
    <m/>
    <m/>
    <m/>
    <m/>
    <m/>
    <m/>
    <m/>
    <m/>
    <m/>
    <m/>
    <m/>
    <m/>
    <m/>
    <m/>
    <m/>
    <m/>
    <m/>
    <m/>
    <m/>
    <m/>
    <m/>
    <m/>
    <m/>
    <m/>
    <m/>
    <m/>
    <m/>
    <m/>
    <m/>
    <m/>
    <m/>
  </r>
  <r>
    <x v="0"/>
    <x v="0"/>
    <m/>
    <s v="Citrix to Vmware Horizon Migration (test Only)"/>
    <s v="DASHBOARD"/>
    <m/>
    <x v="0"/>
    <s v="Java"/>
    <s v="MDRG-RR"/>
    <s v="James Radtke"/>
    <s v="Christine Moretti"/>
    <s v="Narmada Nelluri"/>
    <x v="4"/>
    <x v="8"/>
    <m/>
    <x v="1"/>
    <n v="100"/>
    <m/>
    <m/>
    <m/>
    <m/>
    <m/>
    <m/>
    <m/>
    <m/>
    <m/>
    <m/>
    <m/>
    <m/>
    <m/>
    <m/>
    <m/>
    <m/>
    <m/>
    <m/>
    <m/>
    <m/>
    <m/>
    <m/>
    <m/>
    <m/>
    <m/>
    <m/>
    <m/>
    <m/>
    <m/>
    <m/>
    <m/>
    <m/>
    <m/>
    <m/>
  </r>
  <r>
    <x v="0"/>
    <x v="0"/>
    <m/>
    <s v="Citrix to Vmware Horizon Migration (test Only)"/>
    <s v="ATTEaseLauncher"/>
    <m/>
    <x v="0"/>
    <s v="C, C++"/>
    <s v="MDRG-RR"/>
    <s v="James Radtke"/>
    <s v="Christine Moretti"/>
    <s v="Narmada Nelluri"/>
    <x v="4"/>
    <x v="8"/>
    <m/>
    <x v="1"/>
    <n v="100"/>
    <m/>
    <m/>
    <m/>
    <m/>
    <m/>
    <m/>
    <m/>
    <m/>
    <m/>
    <m/>
    <m/>
    <m/>
    <m/>
    <m/>
    <m/>
    <m/>
    <m/>
    <m/>
    <m/>
    <m/>
    <m/>
    <m/>
    <m/>
    <m/>
    <m/>
    <m/>
    <m/>
    <m/>
    <m/>
    <m/>
    <m/>
    <m/>
    <m/>
    <m/>
  </r>
  <r>
    <x v="1"/>
    <x v="1"/>
    <m/>
    <s v="ARG: MCI-PB &amp; ARG: PBD-PB Retirement"/>
    <s v="ADR"/>
    <s v="Green"/>
    <x v="1"/>
    <s v="Cobol, DB2"/>
    <s v="SW-CRIS"/>
    <s v="Ruben Rodriguez "/>
    <s v="Muawiah Qaimari"/>
    <s v="Istiyaqahmed Shaikh"/>
    <x v="2"/>
    <x v="16"/>
    <m/>
    <x v="0"/>
    <n v="260"/>
    <m/>
    <m/>
    <m/>
    <m/>
    <m/>
    <m/>
    <m/>
    <m/>
    <m/>
    <m/>
    <m/>
    <m/>
    <m/>
    <m/>
    <m/>
    <m/>
    <m/>
    <m/>
    <m/>
    <m/>
    <m/>
    <m/>
    <m/>
    <n v="50"/>
    <n v="80"/>
    <n v="80"/>
    <n v="50"/>
    <m/>
    <m/>
    <m/>
    <m/>
    <m/>
    <m/>
    <m/>
  </r>
  <r>
    <x v="0"/>
    <x v="0"/>
    <m/>
    <s v="Aboc migration"/>
    <s v="SACCE Plus"/>
    <m/>
    <x v="0"/>
    <s v="Java"/>
    <s v="MDRG-RR"/>
    <s v="James Radtke"/>
    <s v="Christine Moretti"/>
    <s v="Narmada Nelluri"/>
    <x v="4"/>
    <x v="8"/>
    <s v="TBD"/>
    <x v="1"/>
    <n v="45"/>
    <m/>
    <m/>
    <m/>
    <n v="100"/>
    <n v="90"/>
    <m/>
    <m/>
    <m/>
    <m/>
    <m/>
    <m/>
    <m/>
    <m/>
    <m/>
    <m/>
    <n v="140"/>
    <m/>
    <m/>
    <m/>
    <m/>
    <m/>
    <m/>
    <m/>
    <m/>
    <m/>
    <m/>
    <m/>
    <m/>
    <m/>
    <m/>
    <m/>
    <m/>
    <m/>
    <m/>
  </r>
  <r>
    <x v="0"/>
    <x v="0"/>
    <m/>
    <s v="Potential DSCAT SAREA Impact for P-SDEV-147 (Trunk EVCs) Adding 2 new circuit ids for OCX"/>
    <s v="DSCAT"/>
    <m/>
    <x v="0"/>
    <s v="Java"/>
    <s v="MDRG-RR"/>
    <s v="James Koernig"/>
    <s v="Christine Moretti"/>
    <s v="Narmada Nelluri"/>
    <x v="4"/>
    <x v="8"/>
    <s v="TBD"/>
    <x v="1"/>
    <n v="145"/>
    <m/>
    <m/>
    <m/>
    <n v="70"/>
    <n v="120"/>
    <n v="100"/>
    <m/>
    <m/>
    <m/>
    <m/>
    <m/>
    <m/>
    <m/>
    <m/>
    <m/>
    <n v="100"/>
    <m/>
    <m/>
    <m/>
    <m/>
    <m/>
    <m/>
    <m/>
    <m/>
    <m/>
    <m/>
    <m/>
    <m/>
    <m/>
    <m/>
    <m/>
    <m/>
    <m/>
    <m/>
  </r>
  <r>
    <x v="1"/>
    <x v="1"/>
    <m/>
    <s v="Tomact upgrade"/>
    <s v="PCRCS"/>
    <s v="On Track"/>
    <x v="0"/>
    <s v="Java"/>
    <s v="MDRG-RR"/>
    <s v="James Koernig"/>
    <s v="Christine Moretti"/>
    <s v="Narmada Nelluri"/>
    <x v="4"/>
    <x v="15"/>
    <s v="May-23"/>
    <x v="0"/>
    <n v="110"/>
    <m/>
    <m/>
    <m/>
    <m/>
    <m/>
    <m/>
    <m/>
    <m/>
    <m/>
    <m/>
    <m/>
    <n v="70"/>
    <m/>
    <m/>
    <m/>
    <m/>
    <m/>
    <m/>
    <n v="40"/>
    <n v="40"/>
    <n v="30"/>
    <m/>
    <m/>
    <m/>
    <m/>
    <m/>
    <m/>
    <m/>
    <m/>
    <m/>
    <m/>
    <m/>
    <m/>
    <m/>
  </r>
  <r>
    <x v="0"/>
    <x v="0"/>
    <m/>
    <s v="Vul Remediation/ Oracle upgrade to 19c"/>
    <s v="Dashboard"/>
    <m/>
    <x v="0"/>
    <s v="Java"/>
    <s v="MDRG-RR"/>
    <s v="James Radtke"/>
    <s v="Christine Moretti"/>
    <s v="Narmada Nelluri"/>
    <x v="4"/>
    <x v="8"/>
    <m/>
    <x v="1"/>
    <n v="1100"/>
    <m/>
    <m/>
    <m/>
    <m/>
    <m/>
    <m/>
    <m/>
    <m/>
    <m/>
    <m/>
    <m/>
    <m/>
    <m/>
    <m/>
    <m/>
    <m/>
    <m/>
    <m/>
    <m/>
    <m/>
    <m/>
    <n v="200"/>
    <n v="200"/>
    <n v="200"/>
    <n v="200"/>
    <n v="200"/>
    <n v="100"/>
    <m/>
    <m/>
    <m/>
    <m/>
    <m/>
    <m/>
    <m/>
  </r>
  <r>
    <x v="1"/>
    <x v="1"/>
    <m/>
    <s v="Windows 22H2 certification for Win11  "/>
    <s v="Dashboard"/>
    <s v="Completed"/>
    <x v="0"/>
    <s v="Java"/>
    <s v="MDRG-RR"/>
    <s v="James Radtke"/>
    <s v="Christine Moretti"/>
    <s v="Narmada Nelluri"/>
    <x v="4"/>
    <x v="19"/>
    <m/>
    <x v="0"/>
    <n v="70"/>
    <m/>
    <m/>
    <m/>
    <m/>
    <m/>
    <m/>
    <m/>
    <m/>
    <m/>
    <m/>
    <m/>
    <m/>
    <m/>
    <m/>
    <m/>
    <m/>
    <m/>
    <m/>
    <n v="70"/>
    <m/>
    <m/>
    <m/>
    <m/>
    <m/>
    <m/>
    <m/>
    <m/>
    <m/>
    <m/>
    <m/>
    <m/>
    <m/>
    <m/>
    <m/>
  </r>
  <r>
    <x v="1"/>
    <x v="1"/>
    <m/>
    <s v="Windows 22H2 certification for Win11  "/>
    <s v="CCTP Scripting"/>
    <s v="Completed"/>
    <x v="0"/>
    <s v="Java"/>
    <s v="MDRG-RR"/>
    <s v="James Radtke"/>
    <s v="Christine Moretti"/>
    <s v="Narmada Nelluri"/>
    <x v="4"/>
    <x v="19"/>
    <m/>
    <x v="1"/>
    <n v="70"/>
    <m/>
    <m/>
    <m/>
    <m/>
    <m/>
    <m/>
    <m/>
    <m/>
    <m/>
    <m/>
    <m/>
    <m/>
    <m/>
    <m/>
    <m/>
    <m/>
    <m/>
    <m/>
    <m/>
    <n v="70"/>
    <m/>
    <m/>
    <m/>
    <m/>
    <m/>
    <m/>
    <m/>
    <m/>
    <m/>
    <m/>
    <m/>
    <m/>
    <m/>
    <m/>
  </r>
  <r>
    <x v="0"/>
    <x v="0"/>
    <m/>
    <s v="PMT 509967 PID is 414657 CA PPP Long term solution"/>
    <s v="EM"/>
    <m/>
    <x v="1"/>
    <s v="Cobol, DB2"/>
    <s v="WB-SAMW"/>
    <s v="Ruben Rodriguez "/>
    <s v="Muawiah Qaimari"/>
    <s v="Swapnil Patil"/>
    <x v="0"/>
    <x v="16"/>
    <m/>
    <x v="0"/>
    <n v="620"/>
    <m/>
    <m/>
    <m/>
    <m/>
    <m/>
    <m/>
    <m/>
    <m/>
    <m/>
    <m/>
    <m/>
    <m/>
    <m/>
    <m/>
    <m/>
    <m/>
    <m/>
    <m/>
    <m/>
    <m/>
    <n v="100"/>
    <n v="150"/>
    <n v="70"/>
    <n v="150"/>
    <n v="100"/>
    <n v="20"/>
    <n v="30"/>
    <m/>
    <m/>
    <m/>
    <m/>
    <m/>
    <m/>
    <m/>
  </r>
  <r>
    <x v="0"/>
    <x v="0"/>
    <m/>
    <s v="PID 413010 Telco MW Biller Enhance 911 Data for Reporting"/>
    <s v="RBS"/>
    <s v="Completed"/>
    <x v="1"/>
    <s v="Cobol,DB2,CICS"/>
    <s v="MW-Billing"/>
    <s v="Ruben Rodriguez "/>
    <s v="Muawiah Qaimari"/>
    <s v="Hrishikesh Kamathe "/>
    <x v="1"/>
    <x v="13"/>
    <s v="Aug-23"/>
    <x v="0"/>
    <n v="700"/>
    <m/>
    <m/>
    <m/>
    <m/>
    <m/>
    <m/>
    <m/>
    <m/>
    <m/>
    <n v="45"/>
    <n v="45"/>
    <n v="45"/>
    <n v="45"/>
    <m/>
    <m/>
    <m/>
    <n v="80"/>
    <n v="120"/>
    <n v="120"/>
    <n v="120"/>
    <n v="100"/>
    <n v="60"/>
    <n v="50"/>
    <n v="50"/>
    <m/>
    <m/>
    <m/>
    <m/>
    <m/>
    <m/>
    <m/>
    <m/>
    <m/>
    <m/>
  </r>
  <r>
    <x v="0"/>
    <x v="0"/>
    <n v="1"/>
    <s v="PID - 413569 : FL 904 NPA Overlay with 324"/>
    <s v="CBS BVA BPM"/>
    <m/>
    <x v="0"/>
    <s v="Java, Weblogic"/>
    <s v="CBS-ATTCRM-SBS"/>
    <s v="James Koernig"/>
    <s v="Christine Moretti"/>
    <s v="Ravinder Kumar"/>
    <x v="3"/>
    <x v="16"/>
    <s v="Nov-23"/>
    <x v="0"/>
    <n v="176"/>
    <m/>
    <m/>
    <m/>
    <m/>
    <m/>
    <m/>
    <m/>
    <m/>
    <m/>
    <m/>
    <m/>
    <m/>
    <m/>
    <m/>
    <m/>
    <m/>
    <m/>
    <m/>
    <m/>
    <m/>
    <m/>
    <m/>
    <m/>
    <m/>
    <n v="50"/>
    <n v="70"/>
    <n v="56"/>
    <m/>
    <m/>
    <m/>
    <m/>
    <m/>
    <m/>
    <m/>
  </r>
  <r>
    <x v="1"/>
    <x v="3"/>
    <n v="1"/>
    <s v="ICO STLMT - fix MO65A10 internal table overflow_x000a_"/>
    <s v="ICO-STLMT"/>
    <m/>
    <x v="1"/>
    <s v="Cobol"/>
    <s v="SE-BILLING-CARE"/>
    <s v="Greg Painter"/>
    <s v="Muawiah Qaimari"/>
    <s v="Rudradeep Mandal"/>
    <x v="1"/>
    <x v="20"/>
    <m/>
    <x v="0"/>
    <n v="120"/>
    <m/>
    <m/>
    <m/>
    <m/>
    <m/>
    <m/>
    <m/>
    <m/>
    <m/>
    <m/>
    <m/>
    <m/>
    <m/>
    <m/>
    <m/>
    <m/>
    <m/>
    <m/>
    <n v="20"/>
    <n v="100"/>
    <m/>
    <m/>
    <m/>
    <m/>
    <m/>
    <m/>
    <m/>
    <m/>
    <m/>
    <m/>
    <m/>
    <m/>
    <m/>
    <m/>
  </r>
  <r>
    <x v="0"/>
    <x v="0"/>
    <n v="4"/>
    <s v="PID 511916, 420220, , OOM, OH 440/436 NPA Relief"/>
    <s v="ACIS CBF"/>
    <s v="On Track"/>
    <x v="1"/>
    <s v="Cobol,IMS-DB"/>
    <s v="MW-Billing"/>
    <s v="Ruben Rodriguez "/>
    <s v="Muawiah Qaimari"/>
    <s v="Ashish Ranjan"/>
    <x v="1"/>
    <x v="16"/>
    <m/>
    <x v="0"/>
    <n v="450"/>
    <m/>
    <m/>
    <m/>
    <m/>
    <m/>
    <m/>
    <m/>
    <m/>
    <m/>
    <m/>
    <m/>
    <m/>
    <m/>
    <m/>
    <m/>
    <m/>
    <m/>
    <m/>
    <m/>
    <m/>
    <m/>
    <n v="40"/>
    <n v="40"/>
    <n v="100"/>
    <n v="120"/>
    <n v="110"/>
    <n v="40"/>
    <m/>
    <m/>
    <m/>
    <m/>
    <m/>
    <m/>
    <m/>
  </r>
  <r>
    <x v="1"/>
    <x v="3"/>
    <n v="1"/>
    <s v="CROSS RAO - fix MS55A10 table overflow"/>
    <s v="CROSS RAO"/>
    <m/>
    <x v="1"/>
    <s v="Cobol"/>
    <s v="SE-BILLING"/>
    <s v="Greg Painter"/>
    <s v="Muawiah Qaimari"/>
    <s v="Rudradeep Mandal"/>
    <x v="1"/>
    <x v="20"/>
    <m/>
    <x v="0"/>
    <n v="200"/>
    <m/>
    <m/>
    <m/>
    <m/>
    <m/>
    <m/>
    <m/>
    <m/>
    <m/>
    <m/>
    <m/>
    <m/>
    <m/>
    <m/>
    <m/>
    <m/>
    <m/>
    <m/>
    <m/>
    <n v="200"/>
    <m/>
    <m/>
    <m/>
    <m/>
    <m/>
    <m/>
    <m/>
    <m/>
    <m/>
    <m/>
    <m/>
    <m/>
    <m/>
    <m/>
  </r>
  <r>
    <x v="0"/>
    <x v="0"/>
    <m/>
    <s v="PID 413010 Telco MW Biller Enhance 911 Data for Reporting"/>
    <s v="OPNS"/>
    <s v="Completed"/>
    <x v="1"/>
    <s v="Cobol"/>
    <s v="MW-MF-JULIE"/>
    <s v="Ruben Rodriguez "/>
    <s v="Muawiah Qaimari"/>
    <s v="Hrishikesh Kamathe "/>
    <x v="1"/>
    <x v="13"/>
    <m/>
    <x v="0"/>
    <n v="279"/>
    <m/>
    <m/>
    <m/>
    <m/>
    <m/>
    <m/>
    <m/>
    <m/>
    <m/>
    <m/>
    <m/>
    <m/>
    <m/>
    <m/>
    <m/>
    <m/>
    <m/>
    <m/>
    <n v="10"/>
    <n v="100"/>
    <n v="60"/>
    <n v="9"/>
    <n v="50"/>
    <n v="50"/>
    <m/>
    <m/>
    <m/>
    <m/>
    <m/>
    <m/>
    <m/>
    <m/>
    <m/>
    <m/>
  </r>
  <r>
    <x v="1"/>
    <x v="3"/>
    <n v="1"/>
    <s v="CRIS MISC INPUT - credit e911 in KY"/>
    <s v="CRIS Misc. Input"/>
    <m/>
    <x v="1"/>
    <s v="COBOL,DB2,IMS DB"/>
    <s v="SE-BILLING-USAGE"/>
    <s v="Greg Painter"/>
    <s v="Muawiah Qaimari"/>
    <s v="Rudradeep Mandal"/>
    <x v="1"/>
    <x v="19"/>
    <m/>
    <x v="0"/>
    <n v="200"/>
    <m/>
    <m/>
    <m/>
    <m/>
    <m/>
    <m/>
    <m/>
    <m/>
    <m/>
    <m/>
    <m/>
    <m/>
    <m/>
    <m/>
    <m/>
    <m/>
    <m/>
    <m/>
    <m/>
    <m/>
    <n v="40"/>
    <n v="160"/>
    <m/>
    <m/>
    <m/>
    <m/>
    <m/>
    <m/>
    <m/>
    <m/>
    <m/>
    <m/>
    <m/>
    <m/>
  </r>
  <r>
    <x v="1"/>
    <x v="3"/>
    <n v="1"/>
    <s v="BILL CALC - credit e911 in KY"/>
    <s v="BILL-CALCULATE"/>
    <m/>
    <x v="1"/>
    <s v="Cobol, DB2"/>
    <s v="SE-BILLING-CARE"/>
    <s v="Greg Painter"/>
    <s v="Muawiah Qaimari"/>
    <s v="Rudradeep Mandal"/>
    <x v="1"/>
    <x v="19"/>
    <m/>
    <x v="0"/>
    <n v="250"/>
    <m/>
    <m/>
    <m/>
    <m/>
    <m/>
    <m/>
    <m/>
    <m/>
    <m/>
    <m/>
    <m/>
    <m/>
    <m/>
    <m/>
    <m/>
    <m/>
    <m/>
    <m/>
    <m/>
    <m/>
    <n v="50"/>
    <n v="200"/>
    <m/>
    <m/>
    <m/>
    <m/>
    <m/>
    <m/>
    <m/>
    <m/>
    <m/>
    <m/>
    <m/>
    <m/>
  </r>
  <r>
    <x v="0"/>
    <x v="0"/>
    <n v="1"/>
    <s v="Cloud EM-ABS"/>
    <s v="ACCT-Interfaces Billing"/>
    <m/>
    <x v="1"/>
    <s v="Cobol"/>
    <s v="SE-BILLING-USAGE"/>
    <s v="Greg Painter"/>
    <s v="Muawiah Qaimari"/>
    <s v="Rudradeep Mandal"/>
    <x v="1"/>
    <x v="25"/>
    <s v="Oct-23"/>
    <x v="0"/>
    <n v="80"/>
    <m/>
    <m/>
    <m/>
    <m/>
    <m/>
    <m/>
    <m/>
    <m/>
    <m/>
    <m/>
    <m/>
    <m/>
    <m/>
    <m/>
    <m/>
    <m/>
    <m/>
    <m/>
    <m/>
    <m/>
    <m/>
    <m/>
    <m/>
    <m/>
    <m/>
    <m/>
    <m/>
    <m/>
    <n v="80"/>
    <m/>
    <m/>
    <m/>
    <m/>
    <m/>
  </r>
  <r>
    <x v="1"/>
    <x v="1"/>
    <n v="1"/>
    <s v="ACCT INTF retire ECOP files"/>
    <s v="ACCT-Interfaces Billing"/>
    <s v="On Track"/>
    <x v="1"/>
    <s v="Cobol"/>
    <s v="SE-BILLING-USAGE"/>
    <s v="Greg Painter"/>
    <s v="Muawiah Qaimari"/>
    <s v="Rudradeep Mandal"/>
    <x v="1"/>
    <x v="19"/>
    <m/>
    <x v="0"/>
    <n v="100"/>
    <m/>
    <m/>
    <m/>
    <m/>
    <m/>
    <m/>
    <m/>
    <m/>
    <m/>
    <m/>
    <m/>
    <m/>
    <m/>
    <m/>
    <m/>
    <m/>
    <m/>
    <m/>
    <m/>
    <m/>
    <n v="50"/>
    <n v="50"/>
    <m/>
    <m/>
    <m/>
    <m/>
    <m/>
    <m/>
    <m/>
    <m/>
    <m/>
    <m/>
    <m/>
    <m/>
  </r>
  <r>
    <x v="1"/>
    <x v="1"/>
    <n v="1"/>
    <s v="MOBI - fix table space parms "/>
    <s v="MOBI"/>
    <m/>
    <x v="1"/>
    <s v="Cobol, DB2, IMS DC"/>
    <s v="SE-BILLING-USAGE"/>
    <s v="Greg Painter"/>
    <s v="Muawiah Qaimari"/>
    <s v="Rudradeep Mandal"/>
    <x v="1"/>
    <x v="15"/>
    <m/>
    <x v="0"/>
    <n v="200"/>
    <m/>
    <m/>
    <m/>
    <m/>
    <m/>
    <m/>
    <m/>
    <m/>
    <m/>
    <m/>
    <m/>
    <m/>
    <m/>
    <m/>
    <m/>
    <m/>
    <m/>
    <m/>
    <m/>
    <m/>
    <n v="200"/>
    <m/>
    <m/>
    <m/>
    <m/>
    <m/>
    <m/>
    <m/>
    <m/>
    <m/>
    <m/>
    <m/>
    <m/>
    <m/>
  </r>
  <r>
    <x v="1"/>
    <x v="1"/>
    <n v="1"/>
    <s v="BOCRIS - clean up SECUREDATA"/>
    <s v="BOCRIS"/>
    <m/>
    <x v="1"/>
    <s v="Cobol, IMS-DC"/>
    <s v="SE-BILLING"/>
    <s v="Greg Painter"/>
    <s v="Muawiah Qaimari"/>
    <s v="Rudradeep Mandal"/>
    <x v="1"/>
    <x v="17"/>
    <m/>
    <x v="0"/>
    <n v="30"/>
    <m/>
    <m/>
    <m/>
    <m/>
    <m/>
    <m/>
    <m/>
    <m/>
    <m/>
    <m/>
    <m/>
    <m/>
    <m/>
    <m/>
    <m/>
    <m/>
    <m/>
    <m/>
    <m/>
    <m/>
    <m/>
    <m/>
    <n v="30"/>
    <m/>
    <m/>
    <m/>
    <m/>
    <m/>
    <m/>
    <m/>
    <m/>
    <m/>
    <m/>
    <m/>
  </r>
  <r>
    <x v="0"/>
    <x v="0"/>
    <m/>
    <s v="PID 414657- CA PPP Telco biller - interim solution"/>
    <s v="AIM"/>
    <s v="On Track"/>
    <x v="1"/>
    <s v="Cobol, DB2"/>
    <s v="JW"/>
    <s v="Ruben Rodriguez "/>
    <s v="Muawiah Qaimari"/>
    <s v="Rajan Patil"/>
    <x v="1"/>
    <x v="13"/>
    <s v="Aug-23"/>
    <x v="0"/>
    <n v="85"/>
    <m/>
    <m/>
    <m/>
    <m/>
    <m/>
    <m/>
    <m/>
    <m/>
    <m/>
    <m/>
    <m/>
    <m/>
    <m/>
    <m/>
    <m/>
    <m/>
    <m/>
    <m/>
    <n v="20"/>
    <n v="20"/>
    <n v="30"/>
    <n v="15"/>
    <m/>
    <m/>
    <m/>
    <m/>
    <m/>
    <m/>
    <m/>
    <m/>
    <m/>
    <m/>
    <m/>
    <m/>
  </r>
  <r>
    <x v="1"/>
    <x v="1"/>
    <n v="1"/>
    <s v="BOCRIS - support CPU upgrade- UTS changes"/>
    <s v="BOCRIS"/>
    <s v="Coding completed, Testing in progress"/>
    <x v="1"/>
    <s v="Cobol, IMS-DC"/>
    <s v="SE-BILLING"/>
    <s v="Greg Painter"/>
    <s v="Muawiah Qaimari"/>
    <s v="Rudradeep Mandal"/>
    <x v="1"/>
    <x v="20"/>
    <m/>
    <x v="0"/>
    <n v="90"/>
    <m/>
    <m/>
    <m/>
    <m/>
    <m/>
    <m/>
    <m/>
    <m/>
    <m/>
    <m/>
    <m/>
    <m/>
    <m/>
    <m/>
    <m/>
    <m/>
    <m/>
    <m/>
    <m/>
    <m/>
    <n v="90"/>
    <m/>
    <m/>
    <m/>
    <m/>
    <m/>
    <m/>
    <m/>
    <m/>
    <m/>
    <m/>
    <m/>
    <m/>
    <m/>
  </r>
  <r>
    <x v="0"/>
    <x v="0"/>
    <n v="1"/>
    <s v="PMT 509967 PID is 414657 CA PPP Long term solution"/>
    <s v="AIM"/>
    <m/>
    <x v="1"/>
    <s v="Cobol, DB2"/>
    <s v="JW"/>
    <s v="Ruben Rodriguez "/>
    <s v="Muawiah Qaimari"/>
    <s v="Rajan Patil"/>
    <x v="1"/>
    <x v="16"/>
    <m/>
    <x v="0"/>
    <n v="645"/>
    <m/>
    <m/>
    <m/>
    <m/>
    <m/>
    <m/>
    <m/>
    <m/>
    <m/>
    <m/>
    <m/>
    <m/>
    <m/>
    <m/>
    <m/>
    <m/>
    <m/>
    <m/>
    <m/>
    <m/>
    <n v="40"/>
    <n v="100"/>
    <n v="135"/>
    <n v="125"/>
    <n v="80"/>
    <n v="70"/>
    <n v="45"/>
    <n v="25"/>
    <n v="25"/>
    <m/>
    <m/>
    <m/>
    <m/>
    <m/>
  </r>
  <r>
    <x v="1"/>
    <x v="1"/>
    <n v="4"/>
    <s v="SMB 2031515 -  Voltage Mechid Clean-up"/>
    <s v="BOSS-SW"/>
    <s v="Green"/>
    <x v="1"/>
    <s v="Cobol, IMS-DB, IMS-DC"/>
    <s v="BOSS-SW-ABOM"/>
    <s v="James Radtke"/>
    <s v="Christine Moretti"/>
    <s v="Istiyaqahmed Shaikh"/>
    <x v="2"/>
    <x v="15"/>
    <s v="May-23"/>
    <x v="0"/>
    <n v="60"/>
    <m/>
    <m/>
    <m/>
    <m/>
    <m/>
    <m/>
    <m/>
    <m/>
    <m/>
    <m/>
    <m/>
    <m/>
    <m/>
    <m/>
    <m/>
    <m/>
    <m/>
    <m/>
    <m/>
    <n v="30"/>
    <n v="30"/>
    <m/>
    <m/>
    <m/>
    <m/>
    <m/>
    <m/>
    <m/>
    <m/>
    <m/>
    <m/>
    <m/>
    <m/>
    <m/>
  </r>
  <r>
    <x v="1"/>
    <x v="3"/>
    <n v="1"/>
    <s v="EDW wrong extension"/>
    <s v="ETM"/>
    <m/>
    <x v="0"/>
    <s v="Java"/>
    <s v="MR-ETM-eDocs"/>
    <s v="Greg Painter"/>
    <s v="Muawiah Qaimari"/>
    <s v="Rudradeep Mandal"/>
    <x v="1"/>
    <x v="20"/>
    <m/>
    <x v="0"/>
    <n v="50"/>
    <m/>
    <m/>
    <m/>
    <m/>
    <m/>
    <m/>
    <m/>
    <m/>
    <m/>
    <m/>
    <m/>
    <m/>
    <m/>
    <m/>
    <m/>
    <m/>
    <m/>
    <m/>
    <m/>
    <n v="50"/>
    <m/>
    <m/>
    <m/>
    <m/>
    <m/>
    <m/>
    <m/>
    <m/>
    <m/>
    <m/>
    <m/>
    <m/>
    <m/>
    <m/>
  </r>
  <r>
    <x v="1"/>
    <x v="1"/>
    <n v="1"/>
    <s v="MF CPU Upgrade BC00"/>
    <s v="ETM"/>
    <s v="On Track"/>
    <x v="0"/>
    <s v="Java"/>
    <s v="MR-ETM-eDocs"/>
    <s v="Greg Painter"/>
    <s v="Muawiah Qaimari"/>
    <s v="Rudradeep Mandal"/>
    <x v="1"/>
    <x v="20"/>
    <m/>
    <x v="0"/>
    <n v="30"/>
    <m/>
    <m/>
    <m/>
    <m/>
    <m/>
    <m/>
    <m/>
    <m/>
    <m/>
    <m/>
    <m/>
    <m/>
    <m/>
    <m/>
    <m/>
    <m/>
    <m/>
    <m/>
    <m/>
    <n v="30"/>
    <m/>
    <m/>
    <m/>
    <m/>
    <m/>
    <m/>
    <m/>
    <m/>
    <m/>
    <m/>
    <m/>
    <m/>
    <m/>
    <m/>
  </r>
  <r>
    <x v="1"/>
    <x v="8"/>
    <n v="3"/>
    <s v="Audit requests,, SPI data discoveries, System Documentation, Surveys, Meta data certifications, CCAM Surveys, SOX/PCI compliance, RIM update"/>
    <s v="Metasolv"/>
    <m/>
    <x v="0"/>
    <s v="Java"/>
    <s v="PUNE-MR-GRP2"/>
    <s v="James Koernig"/>
    <s v="Christine Moretti"/>
    <s v="Rudradeep Mandal"/>
    <x v="1"/>
    <x v="0"/>
    <m/>
    <x v="0"/>
    <m/>
    <m/>
    <m/>
    <m/>
    <m/>
    <m/>
    <m/>
    <m/>
    <m/>
    <m/>
    <m/>
    <m/>
    <m/>
    <m/>
    <m/>
    <m/>
    <m/>
    <m/>
    <m/>
    <m/>
    <n v="30"/>
    <n v="30"/>
    <n v="30"/>
    <n v="30"/>
    <n v="30"/>
    <n v="30"/>
    <n v="30"/>
    <n v="30"/>
    <n v="30"/>
    <n v="30"/>
    <n v="30"/>
    <n v="30"/>
    <n v="30"/>
    <n v="30"/>
    <n v="30"/>
  </r>
  <r>
    <x v="1"/>
    <x v="13"/>
    <n v="25"/>
    <s v="Mechid password reset activity"/>
    <s v="GRP-SE-BILLING"/>
    <m/>
    <x v="1"/>
    <s v="Cobol, IMS-DB, DB2"/>
    <s v="SE-BILLING"/>
    <s v="Greg Painter"/>
    <s v="Muawiah Qaimari"/>
    <s v="Rudradeep Mandal"/>
    <x v="1"/>
    <x v="0"/>
    <m/>
    <x v="0"/>
    <m/>
    <m/>
    <m/>
    <m/>
    <m/>
    <m/>
    <m/>
    <m/>
    <m/>
    <m/>
    <m/>
    <m/>
    <m/>
    <m/>
    <m/>
    <m/>
    <m/>
    <m/>
    <m/>
    <m/>
    <n v="3"/>
    <n v="3"/>
    <n v="3"/>
    <n v="3"/>
    <n v="3"/>
    <n v="3"/>
    <n v="3"/>
    <n v="3"/>
    <n v="3"/>
    <n v="3"/>
    <n v="3"/>
    <n v="3"/>
    <n v="3"/>
    <n v="3"/>
    <n v="3"/>
  </r>
  <r>
    <x v="1"/>
    <x v="11"/>
    <n v="1"/>
    <s v="Status Calls with onshore, Huddle Meeting, Client Calls, interfacing Apps calls"/>
    <s v="Auto Letters"/>
    <m/>
    <x v="0"/>
    <s v="Java"/>
    <s v="PUNE-MR-GRP2"/>
    <s v="James Radtke"/>
    <s v="Christine Moretti"/>
    <s v="Rudradeep Mandal"/>
    <x v="1"/>
    <x v="0"/>
    <m/>
    <x v="0"/>
    <m/>
    <m/>
    <m/>
    <m/>
    <m/>
    <m/>
    <m/>
    <m/>
    <m/>
    <m/>
    <m/>
    <m/>
    <m/>
    <m/>
    <m/>
    <m/>
    <m/>
    <m/>
    <m/>
    <m/>
    <n v="5"/>
    <n v="5"/>
    <n v="5"/>
    <n v="5"/>
    <n v="5"/>
    <n v="5"/>
    <n v="5"/>
    <n v="5"/>
    <n v="5"/>
    <n v="5"/>
    <n v="5"/>
    <n v="5"/>
    <n v="5"/>
    <n v="5"/>
    <n v="5"/>
  </r>
  <r>
    <x v="1"/>
    <x v="11"/>
    <n v="1"/>
    <s v="Status Calls with onshore, Huddle Meeting, Client Calls, interfacing Apps calls"/>
    <s v="SOLS"/>
    <m/>
    <x v="0"/>
    <s v="Java"/>
    <s v="PUNE-MR-GRP2"/>
    <s v="James Radtke"/>
    <s v="Christine Moretti"/>
    <s v="Rudradeep Mandal"/>
    <x v="1"/>
    <x v="0"/>
    <m/>
    <x v="0"/>
    <m/>
    <m/>
    <m/>
    <m/>
    <m/>
    <m/>
    <m/>
    <m/>
    <m/>
    <m/>
    <m/>
    <m/>
    <m/>
    <m/>
    <m/>
    <m/>
    <m/>
    <m/>
    <m/>
    <m/>
    <n v="3"/>
    <n v="3"/>
    <n v="3"/>
    <n v="3"/>
    <n v="3"/>
    <n v="3"/>
    <n v="3"/>
    <n v="3"/>
    <n v="3"/>
    <n v="3"/>
    <n v="3"/>
    <n v="3"/>
    <n v="3"/>
    <n v="3"/>
    <n v="3"/>
  </r>
  <r>
    <x v="1"/>
    <x v="13"/>
    <n v="26"/>
    <s v="Mechid password reset activity"/>
    <s v="GRP-SE-BILLING-CARE"/>
    <m/>
    <x v="1"/>
    <s v="Cobol, IMS-DC, DB2"/>
    <s v="SE-BILLING-CARE"/>
    <s v="Greg Painter"/>
    <s v="Muawiah Qaimari"/>
    <s v="Rudradeep Mandal"/>
    <x v="1"/>
    <x v="0"/>
    <m/>
    <x v="0"/>
    <m/>
    <m/>
    <m/>
    <m/>
    <m/>
    <m/>
    <m/>
    <m/>
    <m/>
    <m/>
    <m/>
    <m/>
    <m/>
    <m/>
    <m/>
    <m/>
    <m/>
    <m/>
    <m/>
    <m/>
    <n v="3"/>
    <n v="3"/>
    <n v="3"/>
    <n v="3"/>
    <n v="3"/>
    <n v="3"/>
    <n v="3"/>
    <n v="3"/>
    <n v="3"/>
    <n v="3"/>
    <n v="3"/>
    <n v="3"/>
    <n v="3"/>
    <n v="3"/>
    <n v="3"/>
  </r>
  <r>
    <x v="1"/>
    <x v="11"/>
    <n v="78"/>
    <s v="Status Calls with onshore, Huddle Meeting, Client Calls, interfacing Apps calls"/>
    <s v="GRP-SE-BILLING-CARE"/>
    <m/>
    <x v="1"/>
    <s v="Cobol, IMS-DC, DB2"/>
    <s v="SE-BILLING-CARE"/>
    <s v="Greg Painter"/>
    <s v="Muawiah Qaimari"/>
    <s v="Rudradeep Mandal"/>
    <x v="1"/>
    <x v="0"/>
    <m/>
    <x v="0"/>
    <m/>
    <m/>
    <m/>
    <m/>
    <m/>
    <m/>
    <m/>
    <m/>
    <m/>
    <m/>
    <m/>
    <m/>
    <m/>
    <m/>
    <m/>
    <m/>
    <m/>
    <m/>
    <m/>
    <m/>
    <n v="48"/>
    <n v="48"/>
    <n v="48"/>
    <n v="48"/>
    <n v="48"/>
    <n v="48"/>
    <n v="48"/>
    <n v="48"/>
    <n v="48"/>
    <n v="48"/>
    <n v="48"/>
    <n v="48"/>
    <n v="48"/>
    <n v="48"/>
    <n v="48"/>
  </r>
  <r>
    <x v="1"/>
    <x v="11"/>
    <n v="3"/>
    <s v="Status Calls with onshore, Huddle Meeting, Client Calls, interfacing Apps calls"/>
    <s v="Metasolv"/>
    <m/>
    <x v="0"/>
    <s v="Java"/>
    <s v="PUNE-MR-GRP2"/>
    <s v="James Koernig"/>
    <s v="Christine Moretti"/>
    <s v="Rudradeep Mandal"/>
    <x v="1"/>
    <x v="0"/>
    <m/>
    <x v="0"/>
    <m/>
    <m/>
    <m/>
    <m/>
    <m/>
    <m/>
    <m/>
    <m/>
    <m/>
    <m/>
    <m/>
    <m/>
    <m/>
    <m/>
    <m/>
    <m/>
    <m/>
    <m/>
    <m/>
    <m/>
    <n v="30"/>
    <n v="30"/>
    <n v="30"/>
    <n v="30"/>
    <n v="30"/>
    <n v="30"/>
    <n v="30"/>
    <n v="30"/>
    <n v="30"/>
    <n v="30"/>
    <n v="30"/>
    <n v="30"/>
    <n v="30"/>
    <n v="30"/>
    <n v="30"/>
  </r>
  <r>
    <x v="1"/>
    <x v="6"/>
    <n v="3"/>
    <s v="Client queries and initial analysis for PMATT"/>
    <s v="Metasolv"/>
    <m/>
    <x v="0"/>
    <s v="Java"/>
    <s v="PUNE-MR-GRP2"/>
    <s v="James Koernig"/>
    <s v="Christine Moretti"/>
    <s v="Rudradeep Mandal"/>
    <x v="1"/>
    <x v="0"/>
    <m/>
    <x v="0"/>
    <m/>
    <m/>
    <m/>
    <m/>
    <m/>
    <m/>
    <m/>
    <m/>
    <m/>
    <m/>
    <m/>
    <m/>
    <m/>
    <m/>
    <m/>
    <m/>
    <m/>
    <m/>
    <m/>
    <m/>
    <n v="30"/>
    <n v="30"/>
    <n v="30"/>
    <n v="30"/>
    <n v="30"/>
    <n v="30"/>
    <n v="30"/>
    <n v="30"/>
    <n v="30"/>
    <n v="30"/>
    <n v="30"/>
    <n v="30"/>
    <n v="30"/>
    <n v="30"/>
    <n v="30"/>
  </r>
  <r>
    <x v="1"/>
    <x v="13"/>
    <n v="27"/>
    <s v="Mechid password reset activity"/>
    <s v="GRP-SE-BILLING-USAGE"/>
    <m/>
    <x v="1"/>
    <s v="Cobol, DB2, IMS DB"/>
    <s v="SE-BILLING-USAGE"/>
    <s v="Greg Painter"/>
    <s v="Muawiah Qaimari"/>
    <s v="Rudradeep Mandal"/>
    <x v="1"/>
    <x v="0"/>
    <m/>
    <x v="0"/>
    <m/>
    <m/>
    <m/>
    <m/>
    <m/>
    <m/>
    <m/>
    <m/>
    <m/>
    <m/>
    <m/>
    <m/>
    <m/>
    <m/>
    <m/>
    <m/>
    <m/>
    <m/>
    <m/>
    <m/>
    <n v="4"/>
    <n v="4"/>
    <n v="4"/>
    <n v="4"/>
    <n v="4"/>
    <n v="4"/>
    <n v="4"/>
    <n v="4"/>
    <n v="4"/>
    <n v="4"/>
    <n v="4"/>
    <n v="4"/>
    <n v="4"/>
    <n v="4"/>
    <n v="4"/>
  </r>
  <r>
    <x v="1"/>
    <x v="1"/>
    <n v="78"/>
    <s v="MF ST Louis CPU Upgrade"/>
    <s v="BOCRIS"/>
    <s v="Analysis completed, email sent to interfaces, Team channel opened"/>
    <x v="1"/>
    <s v="Cobol, IMS-DC"/>
    <s v="SE-BILLING"/>
    <s v="Greg Painter"/>
    <s v="Muawiah Qaimari"/>
    <s v="Rudradeep Mandal"/>
    <x v="1"/>
    <x v="20"/>
    <m/>
    <x v="0"/>
    <n v="100"/>
    <m/>
    <m/>
    <m/>
    <m/>
    <m/>
    <m/>
    <m/>
    <m/>
    <m/>
    <m/>
    <m/>
    <m/>
    <m/>
    <m/>
    <m/>
    <m/>
    <m/>
    <m/>
    <m/>
    <n v="100"/>
    <m/>
    <m/>
    <m/>
    <m/>
    <m/>
    <m/>
    <m/>
    <m/>
    <m/>
    <m/>
    <m/>
    <m/>
    <m/>
    <m/>
  </r>
  <r>
    <x v="1"/>
    <x v="4"/>
    <n v="1"/>
    <s v="Georgia UAF --ODF# G0423UAF"/>
    <s v="TAX/TAR -MF"/>
    <m/>
    <x v="1"/>
    <s v="Cobol"/>
    <s v="SE-BILLING"/>
    <s v="Greg Painter"/>
    <s v="Muawiah Qaimari"/>
    <s v="Rudradeep Mandal"/>
    <x v="1"/>
    <x v="20"/>
    <m/>
    <x v="0"/>
    <n v="30"/>
    <m/>
    <m/>
    <m/>
    <m/>
    <m/>
    <m/>
    <m/>
    <m/>
    <m/>
    <m/>
    <m/>
    <m/>
    <m/>
    <m/>
    <m/>
    <m/>
    <m/>
    <m/>
    <m/>
    <n v="30"/>
    <m/>
    <m/>
    <m/>
    <m/>
    <m/>
    <m/>
    <m/>
    <m/>
    <m/>
    <m/>
    <m/>
    <m/>
    <m/>
    <m/>
  </r>
  <r>
    <x v="1"/>
    <x v="13"/>
    <n v="1"/>
    <s v="Mechid Renewal"/>
    <s v="ETM"/>
    <m/>
    <x v="0"/>
    <s v="Java"/>
    <s v="MR-ETM-eDocs"/>
    <s v="Greg Painter"/>
    <s v="Muawiah Qaimari"/>
    <s v="Rudradeep Mandal"/>
    <x v="1"/>
    <x v="0"/>
    <m/>
    <x v="0"/>
    <m/>
    <m/>
    <m/>
    <m/>
    <m/>
    <m/>
    <m/>
    <m/>
    <m/>
    <m/>
    <m/>
    <m/>
    <m/>
    <m/>
    <m/>
    <m/>
    <m/>
    <m/>
    <m/>
    <m/>
    <n v="10"/>
    <n v="10"/>
    <n v="10"/>
    <n v="10"/>
    <n v="10"/>
    <n v="10"/>
    <n v="10"/>
    <n v="10"/>
    <n v="10"/>
    <n v="10"/>
    <n v="10"/>
    <n v="10"/>
    <n v="10"/>
    <n v="10"/>
    <n v="10"/>
  </r>
  <r>
    <x v="1"/>
    <x v="13"/>
    <n v="1"/>
    <s v="Mechid Renewal"/>
    <s v="EDoCS"/>
    <m/>
    <x v="0"/>
    <s v=".NET, Java"/>
    <s v="MDRG-RR"/>
    <s v="Greg Painter"/>
    <s v="Muawiah Qaimari"/>
    <s v="Rudradeep Mandal"/>
    <x v="1"/>
    <x v="0"/>
    <m/>
    <x v="0"/>
    <m/>
    <m/>
    <m/>
    <m/>
    <m/>
    <m/>
    <m/>
    <m/>
    <m/>
    <m/>
    <m/>
    <m/>
    <m/>
    <m/>
    <m/>
    <m/>
    <m/>
    <m/>
    <m/>
    <m/>
    <n v="4"/>
    <n v="4"/>
    <n v="4"/>
    <n v="4"/>
    <n v="4"/>
    <n v="4"/>
    <n v="4"/>
    <n v="4"/>
    <n v="4"/>
    <n v="4"/>
    <n v="4"/>
    <n v="4"/>
    <n v="4"/>
    <n v="4"/>
    <n v="4"/>
  </r>
  <r>
    <x v="1"/>
    <x v="13"/>
    <n v="1"/>
    <s v="Mechid Renewal"/>
    <s v="MFTS"/>
    <m/>
    <x v="0"/>
    <s v="Java"/>
    <s v="PUNE-MR-GRP2"/>
    <s v="Greg Painter"/>
    <s v="Muawiah Qaimari"/>
    <s v="Rudradeep Mandal"/>
    <x v="1"/>
    <x v="0"/>
    <m/>
    <x v="0"/>
    <m/>
    <m/>
    <m/>
    <m/>
    <m/>
    <m/>
    <m/>
    <m/>
    <m/>
    <m/>
    <m/>
    <m/>
    <m/>
    <m/>
    <m/>
    <m/>
    <m/>
    <m/>
    <m/>
    <m/>
    <n v="4"/>
    <n v="4"/>
    <n v="4"/>
    <n v="4"/>
    <n v="4"/>
    <n v="4"/>
    <n v="4"/>
    <n v="4"/>
    <n v="4"/>
    <n v="4"/>
    <n v="4"/>
    <n v="4"/>
    <n v="4"/>
    <n v="4"/>
    <n v="4"/>
  </r>
  <r>
    <x v="1"/>
    <x v="13"/>
    <n v="1"/>
    <s v="Password Renewal"/>
    <s v="SOLS"/>
    <m/>
    <x v="0"/>
    <s v="Java"/>
    <s v="PUNE-MR-GRP2"/>
    <s v="James Radtke"/>
    <s v="Christine Moretti"/>
    <s v="Rudradeep Mandal"/>
    <x v="1"/>
    <x v="0"/>
    <m/>
    <x v="0"/>
    <m/>
    <m/>
    <m/>
    <m/>
    <m/>
    <m/>
    <m/>
    <m/>
    <m/>
    <m/>
    <m/>
    <m/>
    <m/>
    <m/>
    <m/>
    <m/>
    <m/>
    <m/>
    <m/>
    <m/>
    <n v="4"/>
    <n v="4"/>
    <n v="4"/>
    <n v="4"/>
    <n v="4"/>
    <n v="4"/>
    <n v="4"/>
    <n v="4"/>
    <n v="4"/>
    <n v="4"/>
    <n v="4"/>
    <n v="4"/>
    <n v="4"/>
    <n v="4"/>
    <n v="4"/>
  </r>
  <r>
    <x v="1"/>
    <x v="13"/>
    <n v="1"/>
    <s v="Mechid Renewal"/>
    <s v="Auto Letters"/>
    <m/>
    <x v="0"/>
    <s v="Java"/>
    <s v="PUNE-MR-GRP2"/>
    <s v="James Radtke"/>
    <s v="Christine Moretti"/>
    <s v="Rudradeep Mandal"/>
    <x v="1"/>
    <x v="0"/>
    <m/>
    <x v="0"/>
    <m/>
    <m/>
    <m/>
    <m/>
    <m/>
    <m/>
    <m/>
    <m/>
    <m/>
    <m/>
    <m/>
    <m/>
    <m/>
    <m/>
    <m/>
    <m/>
    <m/>
    <m/>
    <m/>
    <m/>
    <n v="4"/>
    <n v="4"/>
    <n v="4"/>
    <n v="4"/>
    <n v="4"/>
    <n v="4"/>
    <n v="4"/>
    <n v="4"/>
    <n v="4"/>
    <n v="4"/>
    <n v="4"/>
    <n v="4"/>
    <n v="4"/>
    <n v="4"/>
    <n v="4"/>
  </r>
  <r>
    <x v="1"/>
    <x v="13"/>
    <n v="3"/>
    <s v="Mechid Renewal"/>
    <s v="Metasolv"/>
    <m/>
    <x v="0"/>
    <s v="Java"/>
    <s v="PUNE-MR-GRP2"/>
    <s v="James Koernig"/>
    <s v="Christine Moretti"/>
    <s v="Rudradeep Mandal"/>
    <x v="1"/>
    <x v="0"/>
    <m/>
    <x v="0"/>
    <m/>
    <m/>
    <m/>
    <m/>
    <m/>
    <m/>
    <m/>
    <m/>
    <m/>
    <m/>
    <m/>
    <m/>
    <m/>
    <m/>
    <m/>
    <m/>
    <m/>
    <m/>
    <m/>
    <m/>
    <n v="2"/>
    <n v="2"/>
    <n v="2"/>
    <n v="2"/>
    <n v="2"/>
    <n v="2"/>
    <n v="2"/>
    <n v="2"/>
    <n v="2"/>
    <n v="2"/>
    <n v="2"/>
    <n v="2"/>
    <n v="2"/>
    <n v="2"/>
    <n v="2"/>
  </r>
  <r>
    <x v="1"/>
    <x v="9"/>
    <n v="1"/>
    <s v="Certificate Change/Upgrade"/>
    <s v="ETM"/>
    <m/>
    <x v="0"/>
    <s v="Java"/>
    <s v="MR-ETM-eDocs"/>
    <s v="Greg Painter"/>
    <s v="Muawiah Qaimari"/>
    <s v="Rudradeep Mandal"/>
    <x v="1"/>
    <x v="0"/>
    <m/>
    <x v="0"/>
    <m/>
    <m/>
    <m/>
    <m/>
    <m/>
    <m/>
    <m/>
    <m/>
    <m/>
    <m/>
    <m/>
    <m/>
    <m/>
    <m/>
    <m/>
    <m/>
    <m/>
    <m/>
    <m/>
    <m/>
    <n v="10"/>
    <n v="10"/>
    <n v="10"/>
    <n v="10"/>
    <n v="10"/>
    <n v="10"/>
    <n v="10"/>
    <n v="10"/>
    <n v="10"/>
    <n v="10"/>
    <n v="10"/>
    <n v="10"/>
    <n v="10"/>
    <n v="10"/>
    <n v="10"/>
  </r>
  <r>
    <x v="1"/>
    <x v="9"/>
    <n v="1"/>
    <s v="Certificate Change/Upgrade"/>
    <s v="EDoCS"/>
    <m/>
    <x v="0"/>
    <s v=".NET, Java"/>
    <s v="MDRG-RR"/>
    <s v="Greg Painter"/>
    <s v="Muawiah Qaimari"/>
    <s v="Rudradeep Mandal"/>
    <x v="1"/>
    <x v="0"/>
    <m/>
    <x v="0"/>
    <m/>
    <m/>
    <m/>
    <m/>
    <m/>
    <m/>
    <m/>
    <m/>
    <m/>
    <m/>
    <m/>
    <m/>
    <m/>
    <m/>
    <m/>
    <m/>
    <m/>
    <m/>
    <m/>
    <m/>
    <n v="5"/>
    <n v="5"/>
    <n v="5"/>
    <n v="5"/>
    <n v="5"/>
    <n v="5"/>
    <n v="5"/>
    <n v="5"/>
    <n v="5"/>
    <n v="5"/>
    <n v="5"/>
    <n v="5"/>
    <n v="5"/>
    <n v="5"/>
    <n v="5"/>
  </r>
  <r>
    <x v="1"/>
    <x v="9"/>
    <n v="1"/>
    <s v="Certificate Change/Upgrade"/>
    <s v="MFTS"/>
    <m/>
    <x v="0"/>
    <s v="Java"/>
    <s v="PUNE-MR-GRP2"/>
    <s v="Greg Painter"/>
    <s v="Muawiah Qaimari"/>
    <s v="Rudradeep Mandal"/>
    <x v="1"/>
    <x v="0"/>
    <m/>
    <x v="0"/>
    <m/>
    <m/>
    <m/>
    <m/>
    <m/>
    <m/>
    <m/>
    <m/>
    <m/>
    <m/>
    <m/>
    <m/>
    <m/>
    <m/>
    <m/>
    <m/>
    <m/>
    <m/>
    <m/>
    <m/>
    <n v="5"/>
    <n v="5"/>
    <n v="5"/>
    <n v="5"/>
    <n v="5"/>
    <n v="5"/>
    <n v="5"/>
    <n v="5"/>
    <n v="5"/>
    <n v="5"/>
    <n v="5"/>
    <n v="5"/>
    <n v="5"/>
    <n v="5"/>
    <n v="5"/>
  </r>
  <r>
    <x v="1"/>
    <x v="9"/>
    <n v="1"/>
    <s v="Certificate Change/Upgrade"/>
    <s v="SOLS"/>
    <m/>
    <x v="0"/>
    <s v="Java"/>
    <s v="PUNE-MR-GRP2"/>
    <s v="James Radtke"/>
    <s v="Christine Moretti"/>
    <s v="Rudradeep Mandal"/>
    <x v="1"/>
    <x v="0"/>
    <m/>
    <x v="0"/>
    <m/>
    <m/>
    <m/>
    <m/>
    <m/>
    <m/>
    <m/>
    <m/>
    <m/>
    <m/>
    <m/>
    <m/>
    <m/>
    <m/>
    <m/>
    <m/>
    <m/>
    <m/>
    <m/>
    <m/>
    <n v="5"/>
    <n v="5"/>
    <n v="5"/>
    <n v="5"/>
    <n v="5"/>
    <n v="5"/>
    <n v="5"/>
    <n v="5"/>
    <n v="5"/>
    <n v="5"/>
    <n v="5"/>
    <n v="5"/>
    <n v="5"/>
    <n v="5"/>
    <n v="5"/>
  </r>
  <r>
    <x v="1"/>
    <x v="9"/>
    <n v="1"/>
    <s v="Certificate Change/Upgrade"/>
    <s v="Auto Letters"/>
    <m/>
    <x v="0"/>
    <s v="Java"/>
    <s v="PUNE-MR-GRP2"/>
    <s v="James Radtke"/>
    <s v="Christine Moretti"/>
    <s v="Rudradeep Mandal"/>
    <x v="1"/>
    <x v="0"/>
    <m/>
    <x v="0"/>
    <m/>
    <m/>
    <m/>
    <m/>
    <m/>
    <m/>
    <m/>
    <m/>
    <m/>
    <m/>
    <m/>
    <m/>
    <m/>
    <m/>
    <m/>
    <m/>
    <m/>
    <m/>
    <m/>
    <m/>
    <n v="5"/>
    <n v="5"/>
    <n v="5"/>
    <n v="5"/>
    <n v="5"/>
    <n v="5"/>
    <n v="5"/>
    <n v="5"/>
    <n v="5"/>
    <n v="5"/>
    <n v="5"/>
    <n v="5"/>
    <n v="5"/>
    <n v="5"/>
    <n v="5"/>
  </r>
  <r>
    <x v="1"/>
    <x v="9"/>
    <n v="3"/>
    <s v="Certificate Change/Upgrade"/>
    <s v="Metasolv"/>
    <m/>
    <x v="0"/>
    <s v="Java"/>
    <s v="PUNE-MR-GRP2"/>
    <s v="James Koernig"/>
    <s v="Christine Moretti"/>
    <s v="Rudradeep Mandal"/>
    <x v="1"/>
    <x v="0"/>
    <m/>
    <x v="0"/>
    <m/>
    <m/>
    <m/>
    <m/>
    <m/>
    <m/>
    <m/>
    <m/>
    <m/>
    <m/>
    <m/>
    <m/>
    <m/>
    <m/>
    <m/>
    <m/>
    <m/>
    <m/>
    <m/>
    <m/>
    <n v="5"/>
    <n v="5"/>
    <n v="5"/>
    <n v="5"/>
    <n v="5"/>
    <n v="5"/>
    <n v="5"/>
    <n v="5"/>
    <n v="5"/>
    <n v="5"/>
    <n v="5"/>
    <n v="5"/>
    <n v="5"/>
    <n v="5"/>
    <n v="5"/>
  </r>
  <r>
    <x v="1"/>
    <x v="11"/>
    <n v="1"/>
    <s v="Status Calls with onshore, Huddle Meeting, Client Calls, interfacing Apps calls"/>
    <s v="ETM"/>
    <m/>
    <x v="0"/>
    <s v="Java"/>
    <s v="MR-ETM-eDocs"/>
    <s v="Greg Painter"/>
    <s v="Muawiah Qaimari"/>
    <s v="Rudradeep Mandal"/>
    <x v="1"/>
    <x v="0"/>
    <m/>
    <x v="0"/>
    <m/>
    <m/>
    <m/>
    <m/>
    <m/>
    <m/>
    <m/>
    <m/>
    <m/>
    <m/>
    <m/>
    <m/>
    <m/>
    <m/>
    <m/>
    <m/>
    <m/>
    <m/>
    <m/>
    <m/>
    <n v="25"/>
    <n v="25"/>
    <n v="25"/>
    <n v="25"/>
    <n v="25"/>
    <n v="25"/>
    <n v="25"/>
    <n v="25"/>
    <n v="25"/>
    <n v="25"/>
    <n v="25"/>
    <n v="25"/>
    <n v="25"/>
    <n v="25"/>
    <n v="25"/>
  </r>
  <r>
    <x v="1"/>
    <x v="11"/>
    <n v="1"/>
    <s v="Status Calls with onshore, Huddle Meeting, Client Calls, interfacing Apps calls"/>
    <s v="EDoCS"/>
    <m/>
    <x v="0"/>
    <s v=".NET, Java"/>
    <s v="MDRG-RR"/>
    <s v="Greg Painter"/>
    <s v="Muawiah Qaimari"/>
    <s v="Rudradeep Mandal"/>
    <x v="1"/>
    <x v="0"/>
    <m/>
    <x v="0"/>
    <m/>
    <m/>
    <m/>
    <m/>
    <m/>
    <m/>
    <m/>
    <m/>
    <m/>
    <m/>
    <m/>
    <m/>
    <m/>
    <m/>
    <m/>
    <m/>
    <m/>
    <m/>
    <m/>
    <m/>
    <n v="20"/>
    <n v="20"/>
    <n v="20"/>
    <n v="20"/>
    <n v="20"/>
    <n v="20"/>
    <n v="20"/>
    <n v="20"/>
    <n v="20"/>
    <n v="20"/>
    <n v="20"/>
    <n v="20"/>
    <n v="20"/>
    <n v="20"/>
    <n v="20"/>
  </r>
  <r>
    <x v="1"/>
    <x v="11"/>
    <n v="1"/>
    <s v="Status Calls with onshore, Huddle Meeting, Client Calls, interfacing Apps calls"/>
    <s v="MFTS"/>
    <m/>
    <x v="0"/>
    <s v="Java"/>
    <s v="PUNE-MR-GRP2"/>
    <s v="Greg Painter"/>
    <s v="Muawiah Qaimari"/>
    <s v="Rudradeep Mandal"/>
    <x v="1"/>
    <x v="0"/>
    <m/>
    <x v="0"/>
    <m/>
    <m/>
    <m/>
    <m/>
    <m/>
    <m/>
    <m/>
    <m/>
    <m/>
    <m/>
    <m/>
    <m/>
    <m/>
    <m/>
    <m/>
    <m/>
    <m/>
    <m/>
    <m/>
    <m/>
    <n v="2"/>
    <n v="2"/>
    <n v="2"/>
    <n v="2"/>
    <n v="2"/>
    <n v="2"/>
    <n v="2"/>
    <n v="2"/>
    <n v="2"/>
    <n v="2"/>
    <n v="2"/>
    <n v="2"/>
    <n v="2"/>
    <n v="2"/>
    <n v="2"/>
  </r>
  <r>
    <x v="0"/>
    <x v="0"/>
    <n v="36"/>
    <s v="SC NPA"/>
    <s v="BOCRIS"/>
    <m/>
    <x v="1"/>
    <s v="Cobol, IMS-DC"/>
    <s v="SE-BILLING"/>
    <s v="Greg Painter"/>
    <s v="Muawiah Qaimari"/>
    <s v="Rudradeep Mandal"/>
    <x v="1"/>
    <x v="24"/>
    <m/>
    <x v="0"/>
    <n v="4000"/>
    <m/>
    <m/>
    <m/>
    <m/>
    <m/>
    <m/>
    <m/>
    <m/>
    <m/>
    <m/>
    <m/>
    <m/>
    <m/>
    <m/>
    <m/>
    <m/>
    <m/>
    <m/>
    <m/>
    <m/>
    <m/>
    <m/>
    <m/>
    <n v="300"/>
    <n v="700"/>
    <n v="800"/>
    <n v="800"/>
    <n v="800"/>
    <n v="300"/>
    <n v="300"/>
    <m/>
    <m/>
    <m/>
    <m/>
  </r>
  <r>
    <x v="0"/>
    <x v="0"/>
    <n v="1"/>
    <s v="Replace TLG MOG"/>
    <s v="FLEX"/>
    <m/>
    <x v="1"/>
    <s v="Cobol"/>
    <s v="SE-BILLING"/>
    <s v="Greg Painter"/>
    <s v="Muawiah Qaimari"/>
    <s v="Rudradeep Mandal"/>
    <x v="1"/>
    <x v="24"/>
    <m/>
    <x v="0"/>
    <m/>
    <m/>
    <m/>
    <m/>
    <m/>
    <m/>
    <m/>
    <m/>
    <m/>
    <m/>
    <m/>
    <m/>
    <m/>
    <m/>
    <m/>
    <m/>
    <m/>
    <m/>
    <m/>
    <m/>
    <m/>
    <m/>
    <m/>
    <m/>
    <m/>
    <m/>
    <m/>
    <m/>
    <m/>
    <m/>
    <m/>
    <m/>
    <m/>
    <m/>
    <m/>
  </r>
  <r>
    <x v="0"/>
    <x v="0"/>
    <n v="2"/>
    <s v="SecMod EOSL 7337 Finish U2L Migration CAPM"/>
    <s v="ACCT-Interfaces Billing"/>
    <m/>
    <x v="1"/>
    <s v="Cobol"/>
    <s v="SE-BILLING-USAGE"/>
    <s v="Greg Painter"/>
    <s v="Muawiah Qaimari"/>
    <s v="Rudradeep Mandal"/>
    <x v="1"/>
    <x v="16"/>
    <s v="Nov-23"/>
    <x v="1"/>
    <n v="250"/>
    <m/>
    <m/>
    <m/>
    <m/>
    <m/>
    <m/>
    <m/>
    <m/>
    <m/>
    <m/>
    <m/>
    <m/>
    <m/>
    <m/>
    <m/>
    <m/>
    <m/>
    <m/>
    <m/>
    <m/>
    <m/>
    <m/>
    <m/>
    <m/>
    <n v="50"/>
    <n v="100"/>
    <n v="100"/>
    <m/>
    <m/>
    <m/>
    <m/>
    <m/>
    <m/>
    <m/>
  </r>
  <r>
    <x v="0"/>
    <x v="0"/>
    <n v="1"/>
    <s v="PMT 509967 PID is 414657 CA PPP Long term solution"/>
    <s v="ADJUST"/>
    <m/>
    <x v="1"/>
    <s v="Cobol, DB2"/>
    <s v="JW"/>
    <s v="Ruben Rodriguez "/>
    <s v="Muawiah Qaimari"/>
    <s v="Rajan Patil"/>
    <x v="1"/>
    <x v="16"/>
    <m/>
    <x v="0"/>
    <n v="720"/>
    <m/>
    <m/>
    <m/>
    <m/>
    <m/>
    <m/>
    <m/>
    <m/>
    <m/>
    <m/>
    <m/>
    <m/>
    <m/>
    <m/>
    <m/>
    <m/>
    <m/>
    <m/>
    <m/>
    <m/>
    <n v="30"/>
    <n v="100"/>
    <n v="100"/>
    <n v="130"/>
    <n v="120"/>
    <n v="120"/>
    <n v="50"/>
    <n v="50"/>
    <n v="20"/>
    <m/>
    <m/>
    <m/>
    <m/>
    <m/>
  </r>
  <r>
    <x v="0"/>
    <x v="0"/>
    <n v="1"/>
    <s v="Mandate Telco Calif PPP Fee to Flat Fee"/>
    <s v="PR"/>
    <m/>
    <x v="1"/>
    <s v="Cobol, DB2"/>
    <s v="JW"/>
    <s v="Ruben Rodriguez "/>
    <s v="Muawiah Qaimari"/>
    <s v="Rajan Patil"/>
    <x v="1"/>
    <x v="16"/>
    <m/>
    <x v="0"/>
    <n v="270"/>
    <m/>
    <m/>
    <m/>
    <m/>
    <m/>
    <m/>
    <m/>
    <m/>
    <m/>
    <m/>
    <m/>
    <m/>
    <m/>
    <m/>
    <m/>
    <m/>
    <m/>
    <m/>
    <m/>
    <m/>
    <m/>
    <n v="10"/>
    <n v="30"/>
    <n v="30"/>
    <n v="50"/>
    <n v="50"/>
    <n v="30"/>
    <n v="50"/>
    <n v="20"/>
    <m/>
    <m/>
    <m/>
    <m/>
    <m/>
  </r>
  <r>
    <x v="0"/>
    <x v="0"/>
    <n v="1"/>
    <s v="Mandate Telco Calif PPP Fee to Flat Fee"/>
    <s v="RA"/>
    <m/>
    <x v="1"/>
    <s v="Cobol, DB2"/>
    <s v="JW"/>
    <s v="Ruben Rodriguez "/>
    <s v="Muawiah Qaimari"/>
    <s v="Rajan Patil"/>
    <x v="1"/>
    <x v="16"/>
    <m/>
    <x v="0"/>
    <n v="270"/>
    <m/>
    <m/>
    <m/>
    <m/>
    <m/>
    <m/>
    <m/>
    <m/>
    <m/>
    <m/>
    <m/>
    <m/>
    <m/>
    <m/>
    <m/>
    <m/>
    <m/>
    <m/>
    <m/>
    <m/>
    <m/>
    <n v="10"/>
    <n v="30"/>
    <n v="30"/>
    <n v="50"/>
    <n v="50"/>
    <n v="30"/>
    <n v="50"/>
    <n v="20"/>
    <m/>
    <m/>
    <m/>
    <m/>
    <m/>
  </r>
  <r>
    <x v="0"/>
    <x v="0"/>
    <n v="1"/>
    <s v="Mandate Telco Calif PPP Fee to Flat Fee"/>
    <s v="OSI"/>
    <m/>
    <x v="1"/>
    <s v="Cobol, DB2"/>
    <s v="JW"/>
    <s v="Ruben Rodriguez "/>
    <s v="Muawiah Qaimari"/>
    <s v="Rajan Patil"/>
    <x v="1"/>
    <x v="16"/>
    <m/>
    <x v="0"/>
    <n v="220"/>
    <m/>
    <m/>
    <m/>
    <m/>
    <m/>
    <m/>
    <m/>
    <m/>
    <m/>
    <m/>
    <m/>
    <m/>
    <m/>
    <m/>
    <m/>
    <m/>
    <m/>
    <m/>
    <m/>
    <m/>
    <m/>
    <n v="10"/>
    <n v="30"/>
    <n v="30"/>
    <n v="30"/>
    <n v="30"/>
    <n v="30"/>
    <n v="50"/>
    <n v="10"/>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1"/>
    <x v="5"/>
    <n v="1"/>
    <s v="Outage,P1/P2 issues, 24*7 On-call production support, Job Abends, Fixes, RCAs, jobs check/update,Reports Check,Mylogins support,Production Support, Test Support(ST defects,Env Issues,provide access to test team for non-prod),On-prem server decomms, process stuck orders,Software reviews,ASLA support"/>
    <s v="GRP-MA-SOAP"/>
    <s v="Green"/>
    <x v="0"/>
    <s v="Java"/>
    <s v="MA-SOAP"/>
    <s v="James Radtke"/>
    <s v="Christine Moretti"/>
    <s v="Ankita Mittal"/>
    <x v="5"/>
    <x v="0"/>
    <m/>
    <x v="1"/>
    <m/>
    <m/>
    <m/>
    <m/>
    <m/>
    <m/>
    <m/>
    <m/>
    <m/>
    <m/>
    <m/>
    <m/>
    <m/>
    <m/>
    <m/>
    <m/>
    <m/>
    <n v="30"/>
    <n v="30"/>
    <n v="30"/>
    <n v="30"/>
    <n v="30"/>
    <n v="30"/>
    <n v="30"/>
    <n v="30"/>
    <n v="30"/>
    <n v="30"/>
    <n v="30"/>
    <m/>
    <m/>
    <m/>
    <m/>
    <m/>
    <m/>
    <m/>
  </r>
  <r>
    <x v="1"/>
    <x v="5"/>
    <n v="1"/>
    <s v="Outage,P1/P2 issues, 24*7 On-call production support, Job Abends, Fixes, RCAs, jobs check/update,Reports Check,Mylogins support,Production Support, Health Checkup support, Test Support(ST defects,Env Issues,provide access to test team for non-prod),On-prem server decomms, process stuck orders,Software reviews,ASLA support,"/>
    <s v="UC DID"/>
    <s v="Green"/>
    <x v="0"/>
    <s v="Java"/>
    <s v="MA-SOAP"/>
    <s v="James Radtke"/>
    <s v="Christine Moretti"/>
    <s v="Ankita Mittal"/>
    <x v="5"/>
    <x v="0"/>
    <m/>
    <x v="1"/>
    <m/>
    <m/>
    <m/>
    <m/>
    <m/>
    <m/>
    <m/>
    <m/>
    <m/>
    <m/>
    <m/>
    <m/>
    <m/>
    <m/>
    <m/>
    <m/>
    <m/>
    <n v="30"/>
    <n v="30"/>
    <n v="30"/>
    <n v="30"/>
    <n v="30"/>
    <n v="30"/>
    <n v="30"/>
    <n v="30"/>
    <n v="30"/>
    <n v="30"/>
    <n v="30"/>
    <m/>
    <m/>
    <m/>
    <m/>
    <m/>
    <m/>
    <m/>
  </r>
  <r>
    <x v="1"/>
    <x v="5"/>
    <n v="1"/>
    <s v="Outage,P1/P2 issues, 24*7 On-call production support, Job Abends, Fixes, RCAs, jobs check/update,Reports Check,Mylogins support,Production Support, Health Checkup support, Test Support(ST defects,Env Issues,provide access to test team for non-prod),On-prem server decomms, process stuck orders,Software reviews,ASLA support"/>
    <s v="ATTM SMRT"/>
    <s v="Green"/>
    <x v="0"/>
    <s v="Java"/>
    <s v="MA-SOAP"/>
    <s v="James Radtke"/>
    <s v="Christine Moretti"/>
    <s v="Ankita Mittal"/>
    <x v="5"/>
    <x v="0"/>
    <m/>
    <x v="1"/>
    <m/>
    <m/>
    <m/>
    <m/>
    <m/>
    <m/>
    <m/>
    <m/>
    <m/>
    <m/>
    <m/>
    <m/>
    <m/>
    <m/>
    <m/>
    <m/>
    <m/>
    <n v="30"/>
    <n v="30"/>
    <n v="30"/>
    <n v="30"/>
    <n v="30"/>
    <n v="30"/>
    <n v="30"/>
    <n v="30"/>
    <n v="30"/>
    <n v="30"/>
    <n v="30"/>
    <m/>
    <m/>
    <m/>
    <m/>
    <m/>
    <m/>
    <m/>
  </r>
  <r>
    <x v="1"/>
    <x v="5"/>
    <n v="1"/>
    <s v="Outage,P1/P2 issues, 24*7 On-call production support, Job Abends, Fixes, RCAs, jobs check/update,Reports Check,Mylogins support,Production Support, Health Checkup support, Test Support(ST defects,Env Issues,provide access to test team for non-prod),On-prem server decomms, process stuck orders,Software reviews,ASLA support"/>
    <s v="GRMP Admin Tool"/>
    <s v="Green"/>
    <x v="0"/>
    <s v="Java"/>
    <s v="MA-SOAP"/>
    <s v="James Radtke"/>
    <s v="Christine Moretti"/>
    <s v="Ankita Mittal"/>
    <x v="5"/>
    <x v="0"/>
    <m/>
    <x v="1"/>
    <m/>
    <m/>
    <m/>
    <m/>
    <m/>
    <m/>
    <m/>
    <m/>
    <m/>
    <m/>
    <m/>
    <m/>
    <m/>
    <m/>
    <m/>
    <m/>
    <m/>
    <n v="15"/>
    <n v="15"/>
    <n v="15"/>
    <n v="15"/>
    <n v="15"/>
    <n v="15"/>
    <n v="15"/>
    <n v="15"/>
    <n v="15"/>
    <n v="15"/>
    <n v="15"/>
    <m/>
    <m/>
    <m/>
    <m/>
    <m/>
    <m/>
    <m/>
  </r>
  <r>
    <x v="1"/>
    <x v="5"/>
    <n v="1"/>
    <s v="Outage,P1/P2 issues, 24*7 On-call production support, Job Abends, Fixes, RCAs, jobs check/update,Reports Check,Mylogins support,Production Support, Health Checkup support, Test Support(ST defects,Env Issues,provide access to test team for non-prod),On-prem server decomms, process stuck orders,Software reviews,ASLA support"/>
    <s v="NPAR"/>
    <s v="Green"/>
    <x v="0"/>
    <s v="Java"/>
    <s v="MA-SOAP"/>
    <s v="James Radtke"/>
    <s v="Christine Moretti"/>
    <s v="Ankita Mittal"/>
    <x v="5"/>
    <x v="0"/>
    <m/>
    <x v="1"/>
    <m/>
    <m/>
    <m/>
    <m/>
    <m/>
    <m/>
    <m/>
    <m/>
    <m/>
    <m/>
    <m/>
    <m/>
    <m/>
    <m/>
    <m/>
    <m/>
    <m/>
    <n v="15"/>
    <n v="15"/>
    <n v="15"/>
    <n v="15"/>
    <n v="15"/>
    <n v="15"/>
    <n v="15"/>
    <n v="15"/>
    <n v="15"/>
    <n v="15"/>
    <n v="15"/>
    <m/>
    <m/>
    <m/>
    <m/>
    <m/>
    <m/>
    <m/>
  </r>
  <r>
    <x v="1"/>
    <x v="6"/>
    <n v="1"/>
    <s v="Client queries, user tickets and interface app queries, Code Analysis, estimate Analysis"/>
    <s v="ATTM SMRT"/>
    <s v="Green"/>
    <x v="0"/>
    <s v="Java"/>
    <s v="MA-SOAP"/>
    <s v="James Radtke"/>
    <s v="Christine Moretti"/>
    <s v="Ankita Mittal"/>
    <x v="5"/>
    <x v="0"/>
    <m/>
    <x v="0"/>
    <m/>
    <m/>
    <m/>
    <m/>
    <m/>
    <m/>
    <m/>
    <m/>
    <m/>
    <m/>
    <m/>
    <m/>
    <m/>
    <m/>
    <m/>
    <m/>
    <m/>
    <n v="30"/>
    <n v="30"/>
    <n v="30"/>
    <n v="30"/>
    <n v="30"/>
    <n v="30"/>
    <n v="30"/>
    <n v="30"/>
    <n v="30"/>
    <n v="30"/>
    <n v="30"/>
    <m/>
    <m/>
    <m/>
    <m/>
    <m/>
    <m/>
    <m/>
  </r>
  <r>
    <x v="1"/>
    <x v="6"/>
    <n v="1"/>
    <s v="Client queries, user tickets and interface app queries, Code Analysis, estimate Analysis"/>
    <s v="UC DID"/>
    <s v="Green"/>
    <x v="0"/>
    <s v="Java"/>
    <s v="MA-SOAP"/>
    <s v="James Radtke"/>
    <s v="Christine Moretti"/>
    <s v="Ankita Mittal"/>
    <x v="5"/>
    <x v="0"/>
    <m/>
    <x v="0"/>
    <m/>
    <m/>
    <m/>
    <m/>
    <m/>
    <m/>
    <m/>
    <m/>
    <m/>
    <m/>
    <m/>
    <m/>
    <m/>
    <m/>
    <m/>
    <m/>
    <m/>
    <n v="30"/>
    <n v="30"/>
    <n v="30"/>
    <n v="30"/>
    <n v="30"/>
    <n v="30"/>
    <n v="30"/>
    <n v="30"/>
    <n v="30"/>
    <n v="30"/>
    <n v="30"/>
    <m/>
    <m/>
    <m/>
    <m/>
    <m/>
    <m/>
    <m/>
  </r>
  <r>
    <x v="1"/>
    <x v="6"/>
    <n v="1"/>
    <s v="Client queries, user tickets and interface app queries, Code Analysis, estimate Analysis"/>
    <s v="GRP-MA-SOAP"/>
    <s v="Green"/>
    <x v="0"/>
    <s v="Java"/>
    <s v="MA-SOAP"/>
    <s v="James Radtke"/>
    <s v="Christine Moretti"/>
    <s v="Ankita Mittal"/>
    <x v="5"/>
    <x v="0"/>
    <m/>
    <x v="0"/>
    <m/>
    <m/>
    <m/>
    <m/>
    <m/>
    <m/>
    <m/>
    <m/>
    <m/>
    <m/>
    <m/>
    <m/>
    <m/>
    <m/>
    <m/>
    <m/>
    <m/>
    <n v="25"/>
    <n v="25"/>
    <n v="25"/>
    <n v="25"/>
    <n v="25"/>
    <n v="25"/>
    <n v="25"/>
    <n v="25"/>
    <n v="25"/>
    <n v="25"/>
    <n v="25"/>
    <m/>
    <m/>
    <m/>
    <m/>
    <m/>
    <m/>
    <m/>
  </r>
  <r>
    <x v="1"/>
    <x v="6"/>
    <n v="1"/>
    <s v="Client queries, user tickets and interface app queries, Code Analysis, estimate Analysis"/>
    <s v="GRMP Admin Tool"/>
    <s v="Green"/>
    <x v="0"/>
    <s v="Java"/>
    <s v="MA-SOAP"/>
    <s v="James Radtke"/>
    <s v="Christine Moretti"/>
    <s v="Ankita Mittal"/>
    <x v="5"/>
    <x v="0"/>
    <m/>
    <x v="0"/>
    <m/>
    <m/>
    <m/>
    <m/>
    <m/>
    <m/>
    <m/>
    <m/>
    <m/>
    <m/>
    <m/>
    <m/>
    <m/>
    <m/>
    <m/>
    <m/>
    <m/>
    <n v="15"/>
    <n v="15"/>
    <n v="15"/>
    <n v="15"/>
    <n v="15"/>
    <n v="15"/>
    <n v="15"/>
    <n v="15"/>
    <n v="15"/>
    <n v="15"/>
    <n v="15"/>
    <m/>
    <m/>
    <m/>
    <m/>
    <m/>
    <m/>
    <m/>
  </r>
  <r>
    <x v="1"/>
    <x v="6"/>
    <n v="1"/>
    <s v="Client queries, user tickets and interface app queries, Code Analysis, estimate Analysis"/>
    <s v="NPAR"/>
    <s v="Green"/>
    <x v="0"/>
    <s v="Java"/>
    <s v="MA-SOAP"/>
    <s v="James Radtke"/>
    <s v="Christine Moretti"/>
    <s v="Ankita Mittal"/>
    <x v="5"/>
    <x v="0"/>
    <m/>
    <x v="0"/>
    <m/>
    <m/>
    <m/>
    <m/>
    <m/>
    <m/>
    <m/>
    <m/>
    <m/>
    <m/>
    <m/>
    <m/>
    <m/>
    <m/>
    <m/>
    <m/>
    <m/>
    <n v="15"/>
    <n v="15"/>
    <n v="15"/>
    <n v="15"/>
    <n v="15"/>
    <n v="15"/>
    <n v="15"/>
    <n v="15"/>
    <n v="15"/>
    <n v="15"/>
    <n v="15"/>
    <m/>
    <m/>
    <m/>
    <m/>
    <m/>
    <m/>
    <m/>
  </r>
  <r>
    <x v="1"/>
    <x v="8"/>
    <n v="1"/>
    <s v=" Disaster Recovery support and Documentation review_x000a_"/>
    <s v="GRP-MA-SOAP"/>
    <s v="Green"/>
    <x v="0"/>
    <s v="Java"/>
    <s v="MA-SOAP"/>
    <s v="James Radtke"/>
    <s v="Christine Moretti"/>
    <s v="Ankita Mittal"/>
    <x v="5"/>
    <x v="0"/>
    <m/>
    <x v="0"/>
    <m/>
    <m/>
    <m/>
    <m/>
    <m/>
    <m/>
    <m/>
    <m/>
    <m/>
    <m/>
    <m/>
    <m/>
    <m/>
    <m/>
    <m/>
    <m/>
    <m/>
    <n v="0"/>
    <n v="0"/>
    <n v="0"/>
    <n v="5"/>
    <n v="0"/>
    <n v="0"/>
    <n v="0"/>
    <n v="5"/>
    <n v="0"/>
    <n v="0"/>
    <n v="0"/>
    <m/>
    <m/>
    <m/>
    <m/>
    <m/>
    <m/>
    <m/>
  </r>
  <r>
    <x v="1"/>
    <x v="8"/>
    <n v="1"/>
    <s v="Compliance(Astra vulnerabilties,Device Vulnerabilties,App vulnerabilties,surveys,CCAM release queries)"/>
    <s v="UC DID"/>
    <s v="Green"/>
    <x v="0"/>
    <s v="Java"/>
    <s v="MA-SOAP"/>
    <s v="James Radtke"/>
    <s v="Christine Moretti"/>
    <s v="Ankita Mittal"/>
    <x v="5"/>
    <x v="0"/>
    <m/>
    <x v="0"/>
    <m/>
    <m/>
    <m/>
    <m/>
    <m/>
    <m/>
    <m/>
    <m/>
    <m/>
    <m/>
    <m/>
    <m/>
    <m/>
    <m/>
    <m/>
    <m/>
    <m/>
    <n v="25"/>
    <n v="25"/>
    <n v="25"/>
    <n v="25"/>
    <n v="25"/>
    <n v="25"/>
    <n v="25"/>
    <n v="25"/>
    <n v="25"/>
    <n v="25"/>
    <n v="25"/>
    <m/>
    <m/>
    <m/>
    <m/>
    <m/>
    <m/>
    <m/>
  </r>
  <r>
    <x v="1"/>
    <x v="8"/>
    <n v="1"/>
    <s v="Compliance(Astra vulnerabilties,Device Vulnerabilties,App vulnerabilties,surveys,CCAM release queries)"/>
    <s v="ATTM SMRT"/>
    <s v="Green"/>
    <x v="0"/>
    <s v="Java"/>
    <s v="MA-SOAP"/>
    <s v="James Radtke"/>
    <s v="Christine Moretti"/>
    <s v="Ankita Mittal"/>
    <x v="5"/>
    <x v="0"/>
    <m/>
    <x v="0"/>
    <m/>
    <m/>
    <m/>
    <m/>
    <m/>
    <m/>
    <m/>
    <m/>
    <m/>
    <m/>
    <m/>
    <m/>
    <m/>
    <m/>
    <m/>
    <m/>
    <m/>
    <n v="20"/>
    <n v="20"/>
    <n v="20"/>
    <n v="20"/>
    <n v="20"/>
    <n v="20"/>
    <n v="20"/>
    <n v="20"/>
    <n v="20"/>
    <n v="20"/>
    <n v="20"/>
    <m/>
    <m/>
    <m/>
    <m/>
    <m/>
    <m/>
    <m/>
  </r>
  <r>
    <x v="1"/>
    <x v="8"/>
    <n v="1"/>
    <s v="Compliance(Astra vulnerabilties,Device Vulnerabilties,App vulnerabilties,surveys,CCAM release queries)"/>
    <s v="GRMP Admin Tool"/>
    <s v="Green"/>
    <x v="0"/>
    <s v="Java"/>
    <s v="MA-SOAP"/>
    <s v="James Radtke"/>
    <s v="Christine Moretti"/>
    <s v="Ankita Mittal"/>
    <x v="5"/>
    <x v="0"/>
    <m/>
    <x v="0"/>
    <m/>
    <m/>
    <m/>
    <m/>
    <m/>
    <m/>
    <m/>
    <m/>
    <m/>
    <m/>
    <m/>
    <m/>
    <m/>
    <m/>
    <m/>
    <m/>
    <m/>
    <n v="10"/>
    <n v="10"/>
    <n v="10"/>
    <n v="10"/>
    <n v="10"/>
    <n v="10"/>
    <n v="10"/>
    <n v="10"/>
    <n v="10"/>
    <n v="10"/>
    <n v="10"/>
    <m/>
    <m/>
    <m/>
    <m/>
    <m/>
    <m/>
    <m/>
  </r>
  <r>
    <x v="1"/>
    <x v="8"/>
    <n v="1"/>
    <s v="Compliance(Astra vulnerabilties,Device Vulnerabilties,App vulnerabilties,surveys,CCAM release queries)"/>
    <s v="NPAR"/>
    <s v="Green"/>
    <x v="0"/>
    <s v="Java"/>
    <s v="MA-SOAP"/>
    <s v="James Radtke"/>
    <s v="Christine Moretti"/>
    <s v="Ankita Mittal"/>
    <x v="5"/>
    <x v="0"/>
    <m/>
    <x v="0"/>
    <m/>
    <m/>
    <m/>
    <m/>
    <m/>
    <m/>
    <m/>
    <m/>
    <m/>
    <m/>
    <m/>
    <m/>
    <m/>
    <m/>
    <m/>
    <m/>
    <m/>
    <n v="10"/>
    <n v="10"/>
    <n v="10"/>
    <n v="10"/>
    <n v="10"/>
    <n v="10"/>
    <n v="10"/>
    <n v="10"/>
    <n v="10"/>
    <n v="10"/>
    <n v="10"/>
    <m/>
    <m/>
    <m/>
    <m/>
    <m/>
    <m/>
    <m/>
  </r>
  <r>
    <x v="1"/>
    <x v="10"/>
    <n v="1"/>
    <s v="Tickets, Job Run,Commit Tools,update application/document profiles,shared mechids,Check SW licenses,Opus,order count,User count"/>
    <s v="GRP-MA-SOAP"/>
    <s v="Green"/>
    <x v="0"/>
    <s v="Java"/>
    <s v="MA-SOAP"/>
    <s v="James Radtke"/>
    <s v="Christine Moretti"/>
    <s v="Ankita Mittal"/>
    <x v="5"/>
    <x v="0"/>
    <m/>
    <x v="0"/>
    <m/>
    <m/>
    <m/>
    <m/>
    <m/>
    <m/>
    <m/>
    <m/>
    <m/>
    <m/>
    <m/>
    <m/>
    <m/>
    <m/>
    <m/>
    <m/>
    <m/>
    <n v="20"/>
    <n v="20"/>
    <n v="20"/>
    <n v="20"/>
    <n v="20"/>
    <n v="20"/>
    <n v="20"/>
    <n v="20"/>
    <n v="20"/>
    <n v="20"/>
    <n v="20"/>
    <m/>
    <m/>
    <m/>
    <m/>
    <m/>
    <m/>
    <m/>
  </r>
  <r>
    <x v="1"/>
    <x v="10"/>
    <n v="1"/>
    <s v="Tickets, Job Run,Commit Tools,update application/document profiles,shared mechids,Check SW licenses,Opus,order count,User count,adhoc reviews-in case of microsoft outages.."/>
    <s v="UC DID"/>
    <s v="Green"/>
    <x v="0"/>
    <s v="Java"/>
    <s v="MA-SOAP"/>
    <s v="James Radtke"/>
    <s v="Christine Moretti"/>
    <s v="Ankita Mittal"/>
    <x v="5"/>
    <x v="0"/>
    <m/>
    <x v="0"/>
    <m/>
    <m/>
    <m/>
    <m/>
    <m/>
    <m/>
    <m/>
    <m/>
    <m/>
    <m/>
    <m/>
    <m/>
    <m/>
    <m/>
    <m/>
    <m/>
    <m/>
    <n v="20"/>
    <n v="20"/>
    <n v="20"/>
    <n v="20"/>
    <n v="20"/>
    <n v="20"/>
    <n v="20"/>
    <n v="20"/>
    <n v="20"/>
    <n v="20"/>
    <n v="20"/>
    <m/>
    <m/>
    <m/>
    <m/>
    <m/>
    <m/>
    <m/>
  </r>
  <r>
    <x v="1"/>
    <x v="10"/>
    <n v="1"/>
    <s v="Tickets, Job Run,Commit Tools,update application/document profiles,shared mechids,Check SW licenses,Opus,order count,User count,adhoc reviews-in case of microsoft outages.."/>
    <s v="ATTM SMRT"/>
    <s v="Green"/>
    <x v="0"/>
    <s v="Java"/>
    <s v="MA-SOAP"/>
    <s v="James Radtke"/>
    <s v="Christine Moretti"/>
    <s v="Ankita Mittal"/>
    <x v="5"/>
    <x v="0"/>
    <m/>
    <x v="0"/>
    <m/>
    <m/>
    <m/>
    <m/>
    <m/>
    <m/>
    <m/>
    <m/>
    <m/>
    <m/>
    <m/>
    <m/>
    <m/>
    <m/>
    <m/>
    <m/>
    <m/>
    <n v="20"/>
    <n v="20"/>
    <n v="20"/>
    <n v="20"/>
    <n v="20"/>
    <n v="20"/>
    <n v="20"/>
    <n v="20"/>
    <n v="20"/>
    <n v="20"/>
    <n v="20"/>
    <m/>
    <m/>
    <m/>
    <m/>
    <m/>
    <m/>
    <m/>
  </r>
  <r>
    <x v="1"/>
    <x v="10"/>
    <n v="1"/>
    <s v="Tickets, Job Run,Commit Tools,update application/document profiles,shared mechids,Check SW licenses,Opus,order count,User count,adhoc reviews-in case of microsoft outages.."/>
    <s v="GRMP Admin Tool"/>
    <s v="Green"/>
    <x v="0"/>
    <s v="Java"/>
    <s v="MA-SOAP"/>
    <s v="James Radtke"/>
    <s v="Christine Moretti"/>
    <s v="Ankita Mittal"/>
    <x v="5"/>
    <x v="0"/>
    <m/>
    <x v="0"/>
    <m/>
    <m/>
    <m/>
    <m/>
    <m/>
    <m/>
    <m/>
    <m/>
    <m/>
    <m/>
    <m/>
    <m/>
    <m/>
    <m/>
    <m/>
    <m/>
    <m/>
    <n v="5"/>
    <n v="5"/>
    <n v="5"/>
    <n v="5"/>
    <n v="5"/>
    <n v="5"/>
    <n v="5"/>
    <n v="5"/>
    <n v="5"/>
    <n v="5"/>
    <n v="5"/>
    <m/>
    <m/>
    <m/>
    <m/>
    <m/>
    <m/>
    <m/>
  </r>
  <r>
    <x v="1"/>
    <x v="10"/>
    <n v="1"/>
    <s v="Tickets, Job Run,Commit Tools,update application/document profiles,shared mechids,Check SW licenses,Opus,order count,User count,adhoc reviews-in case of microsoft outages.."/>
    <s v="NPAR"/>
    <s v="Green"/>
    <x v="0"/>
    <s v="Java"/>
    <s v="MA-SOAP"/>
    <s v="James Radtke"/>
    <s v="Christine Moretti"/>
    <s v="Ankita Mittal"/>
    <x v="5"/>
    <x v="0"/>
    <m/>
    <x v="0"/>
    <m/>
    <m/>
    <m/>
    <m/>
    <m/>
    <m/>
    <m/>
    <m/>
    <m/>
    <m/>
    <m/>
    <m/>
    <m/>
    <m/>
    <m/>
    <m/>
    <m/>
    <n v="5"/>
    <n v="5"/>
    <n v="5"/>
    <n v="5"/>
    <n v="5"/>
    <n v="5"/>
    <n v="5"/>
    <n v="5"/>
    <n v="5"/>
    <n v="5"/>
    <n v="5"/>
    <m/>
    <m/>
    <m/>
    <m/>
    <m/>
    <m/>
    <m/>
  </r>
  <r>
    <x v="1"/>
    <x v="13"/>
    <n v="1"/>
    <s v="Mech ID/Password CRs-DB/APP"/>
    <s v="GRP-MA-SOAP"/>
    <s v="Green"/>
    <x v="0"/>
    <s v="Java"/>
    <s v="MA-SOAP"/>
    <s v="James Radtke"/>
    <s v="Christine Moretti"/>
    <s v="Ankita Mittal"/>
    <x v="5"/>
    <x v="0"/>
    <m/>
    <x v="0"/>
    <m/>
    <m/>
    <m/>
    <m/>
    <m/>
    <m/>
    <m/>
    <m/>
    <m/>
    <m/>
    <m/>
    <m/>
    <m/>
    <m/>
    <m/>
    <m/>
    <m/>
    <n v="5"/>
    <n v="5"/>
    <n v="5"/>
    <n v="5"/>
    <n v="5"/>
    <n v="5"/>
    <n v="5"/>
    <n v="5"/>
    <n v="5"/>
    <n v="5"/>
    <n v="5"/>
    <m/>
    <m/>
    <m/>
    <m/>
    <m/>
    <m/>
    <m/>
  </r>
  <r>
    <x v="1"/>
    <x v="13"/>
    <n v="1"/>
    <s v="Mech ID/Password CRs-DB/APP"/>
    <s v="UC DID"/>
    <s v="Green"/>
    <x v="0"/>
    <s v="Java"/>
    <s v="MA-SOAP"/>
    <s v="James Radtke"/>
    <s v="Christine Moretti"/>
    <s v="Ankita Mittal"/>
    <x v="5"/>
    <x v="0"/>
    <m/>
    <x v="0"/>
    <m/>
    <m/>
    <m/>
    <m/>
    <m/>
    <m/>
    <m/>
    <m/>
    <m/>
    <m/>
    <m/>
    <m/>
    <m/>
    <m/>
    <m/>
    <m/>
    <m/>
    <n v="5"/>
    <n v="5"/>
    <n v="5"/>
    <n v="5"/>
    <n v="5"/>
    <n v="5"/>
    <n v="5"/>
    <n v="5"/>
    <n v="5"/>
    <n v="5"/>
    <n v="5"/>
    <m/>
    <m/>
    <m/>
    <m/>
    <m/>
    <m/>
    <m/>
  </r>
  <r>
    <x v="1"/>
    <x v="13"/>
    <n v="1"/>
    <s v="Mech ID/Password CRs-DB/APP"/>
    <s v="ATTM SMRT"/>
    <s v="Green"/>
    <x v="0"/>
    <s v="Java"/>
    <s v="MA-SOAP"/>
    <s v="James Radtke"/>
    <s v="Christine Moretti"/>
    <s v="Ankita Mittal"/>
    <x v="5"/>
    <x v="0"/>
    <m/>
    <x v="0"/>
    <m/>
    <m/>
    <m/>
    <m/>
    <m/>
    <m/>
    <m/>
    <m/>
    <m/>
    <m/>
    <m/>
    <m/>
    <m/>
    <m/>
    <m/>
    <m/>
    <m/>
    <n v="5"/>
    <n v="5"/>
    <n v="5"/>
    <n v="5"/>
    <n v="5"/>
    <n v="5"/>
    <n v="5"/>
    <n v="5"/>
    <n v="5"/>
    <n v="5"/>
    <n v="5"/>
    <m/>
    <m/>
    <m/>
    <m/>
    <m/>
    <m/>
    <m/>
  </r>
  <r>
    <x v="1"/>
    <x v="13"/>
    <n v="1"/>
    <s v="Mech ID/Password CRs-DB/APP"/>
    <s v="GRMP Admin Tool"/>
    <s v="Green"/>
    <x v="0"/>
    <s v="Java"/>
    <s v="MA-SOAP"/>
    <s v="James Radtke"/>
    <s v="Christine Moretti"/>
    <s v="Ankita Mittal"/>
    <x v="5"/>
    <x v="0"/>
    <m/>
    <x v="0"/>
    <m/>
    <m/>
    <m/>
    <m/>
    <m/>
    <m/>
    <m/>
    <m/>
    <m/>
    <m/>
    <m/>
    <m/>
    <m/>
    <m/>
    <m/>
    <m/>
    <m/>
    <n v="5"/>
    <n v="5"/>
    <n v="5"/>
    <n v="5"/>
    <n v="5"/>
    <n v="5"/>
    <n v="5"/>
    <n v="5"/>
    <n v="5"/>
    <n v="5"/>
    <n v="5"/>
    <m/>
    <m/>
    <m/>
    <m/>
    <m/>
    <m/>
    <m/>
  </r>
  <r>
    <x v="1"/>
    <x v="13"/>
    <n v="1"/>
    <s v="Mech ID/Password CRs-DB/APP"/>
    <s v="NPAR"/>
    <s v="Green"/>
    <x v="0"/>
    <s v="Java"/>
    <s v="MA-SOAP"/>
    <s v="James Radtke"/>
    <s v="Christine Moretti"/>
    <s v="Ankita Mittal"/>
    <x v="5"/>
    <x v="0"/>
    <m/>
    <x v="0"/>
    <m/>
    <m/>
    <m/>
    <m/>
    <m/>
    <m/>
    <m/>
    <m/>
    <m/>
    <m/>
    <m/>
    <m/>
    <m/>
    <m/>
    <m/>
    <m/>
    <m/>
    <n v="5"/>
    <n v="5"/>
    <n v="5"/>
    <n v="5"/>
    <n v="5"/>
    <n v="5"/>
    <n v="5"/>
    <n v="5"/>
    <n v="5"/>
    <n v="5"/>
    <n v="5"/>
    <m/>
    <m/>
    <m/>
    <m/>
    <m/>
    <m/>
    <m/>
  </r>
  <r>
    <x v="1"/>
    <x v="16"/>
    <n v="1"/>
    <s v="DB Server, OS etc"/>
    <s v="GRP-MA-SOAP"/>
    <s v="Green"/>
    <x v="0"/>
    <s v="Java"/>
    <s v="MA-SOAP"/>
    <s v="James Radtke"/>
    <s v="Christine Moretti"/>
    <s v="Ankita Mittal"/>
    <x v="5"/>
    <x v="0"/>
    <m/>
    <x v="0"/>
    <m/>
    <m/>
    <m/>
    <m/>
    <m/>
    <m/>
    <m/>
    <m/>
    <m/>
    <m/>
    <m/>
    <m/>
    <m/>
    <m/>
    <m/>
    <m/>
    <m/>
    <n v="6"/>
    <n v="6"/>
    <n v="6"/>
    <n v="6"/>
    <n v="6"/>
    <n v="6"/>
    <n v="6"/>
    <n v="6"/>
    <n v="6"/>
    <n v="6"/>
    <n v="6"/>
    <m/>
    <m/>
    <m/>
    <m/>
    <m/>
    <m/>
    <m/>
  </r>
  <r>
    <x v="1"/>
    <x v="16"/>
    <n v="1"/>
    <s v="DB Server, OS etc"/>
    <s v="UC DID"/>
    <s v="Green"/>
    <x v="0"/>
    <s v="Java"/>
    <s v="MA-SOAP"/>
    <s v="James Radtke"/>
    <s v="Christine Moretti"/>
    <s v="Ankita Mittal"/>
    <x v="5"/>
    <x v="0"/>
    <m/>
    <x v="0"/>
    <m/>
    <m/>
    <m/>
    <m/>
    <m/>
    <m/>
    <m/>
    <m/>
    <m/>
    <m/>
    <m/>
    <m/>
    <m/>
    <m/>
    <m/>
    <m/>
    <m/>
    <n v="3"/>
    <n v="3"/>
    <n v="3"/>
    <n v="3"/>
    <n v="3"/>
    <n v="3"/>
    <n v="3"/>
    <n v="3"/>
    <n v="3"/>
    <n v="3"/>
    <n v="3"/>
    <m/>
    <m/>
    <m/>
    <m/>
    <m/>
    <m/>
    <m/>
  </r>
  <r>
    <x v="1"/>
    <x v="2"/>
    <n v="1"/>
    <s v="TL-Mgmt's"/>
    <s v="GRP-MA-SOAP"/>
    <s v="Green"/>
    <x v="0"/>
    <s v="Java"/>
    <s v="MA-SOAP"/>
    <s v="James Radtke"/>
    <s v="Christine Moretti"/>
    <s v="Ankita Mittal"/>
    <x v="5"/>
    <x v="0"/>
    <m/>
    <x v="0"/>
    <m/>
    <m/>
    <m/>
    <m/>
    <m/>
    <m/>
    <m/>
    <m/>
    <m/>
    <m/>
    <m/>
    <m/>
    <m/>
    <m/>
    <m/>
    <m/>
    <m/>
    <n v="88"/>
    <n v="88"/>
    <n v="88"/>
    <n v="88"/>
    <n v="88"/>
    <n v="88"/>
    <n v="88"/>
    <n v="88"/>
    <n v="88"/>
    <n v="88"/>
    <n v="88"/>
    <m/>
    <m/>
    <m/>
    <m/>
    <m/>
    <m/>
    <m/>
  </r>
  <r>
    <x v="1"/>
    <x v="11"/>
    <n v="1"/>
    <s v="Daily Huddle,Weekly Huddle,Monthly Team Meeting,Lead Huddle,Onsite Weekly Sync Up call,Onsite Ad hoc calls, interfacing Apps calls,Adhoc offsite calls with EMAS,ADBA,INFRA,OIG Reviews"/>
    <s v="GRP-MA-SOAP"/>
    <s v="Green"/>
    <x v="0"/>
    <s v="Java"/>
    <s v="MA-SOAP"/>
    <s v="James Radtke"/>
    <s v="Christine Moretti"/>
    <s v="Ankita Mittal"/>
    <x v="5"/>
    <x v="0"/>
    <m/>
    <x v="0"/>
    <m/>
    <m/>
    <m/>
    <m/>
    <m/>
    <m/>
    <m/>
    <m/>
    <m/>
    <m/>
    <m/>
    <m/>
    <m/>
    <m/>
    <m/>
    <m/>
    <m/>
    <n v="10"/>
    <n v="10"/>
    <n v="10"/>
    <n v="10"/>
    <n v="10"/>
    <n v="10"/>
    <n v="10"/>
    <n v="10"/>
    <n v="10"/>
    <n v="10"/>
    <n v="10"/>
    <m/>
    <m/>
    <m/>
    <m/>
    <m/>
    <m/>
    <m/>
  </r>
  <r>
    <x v="1"/>
    <x v="11"/>
    <n v="1"/>
    <s v="Daily Huddle,Weekly Huddle,Monthly Team Meeting,Lead Huddle,Onsite Weekly Sync Up call,Onsite Ad hoc calls, interfacing Apps calls,Adhoc offsite calls with EMAS,ADBA,INFRA,OIG Reviews"/>
    <s v="UC DID"/>
    <s v="Green"/>
    <x v="0"/>
    <s v="Java"/>
    <s v="MA-SOAP"/>
    <s v="James Radtke"/>
    <s v="Christine Moretti"/>
    <s v="Ankita Mittal"/>
    <x v="5"/>
    <x v="0"/>
    <m/>
    <x v="0"/>
    <m/>
    <m/>
    <m/>
    <m/>
    <m/>
    <m/>
    <m/>
    <m/>
    <m/>
    <m/>
    <m/>
    <m/>
    <m/>
    <m/>
    <m/>
    <m/>
    <m/>
    <n v="10"/>
    <n v="10"/>
    <n v="10"/>
    <n v="10"/>
    <n v="10"/>
    <n v="10"/>
    <n v="10"/>
    <n v="10"/>
    <n v="10"/>
    <n v="10"/>
    <n v="10"/>
    <m/>
    <m/>
    <m/>
    <m/>
    <m/>
    <m/>
    <m/>
  </r>
  <r>
    <x v="1"/>
    <x v="11"/>
    <n v="1"/>
    <s v="Daily Huddle,Weekly Huddle,Monthly Team Meeting,Lead Huddle,Onsite Weekly Sync Up call,Onsite Ad hoc calls, interfacing Apps calls,Adhoc offsite calls with EMAS,ADBA,INFRA,OIG Reviews"/>
    <s v="ATTM SMRT"/>
    <s v="Green"/>
    <x v="0"/>
    <s v="Java"/>
    <s v="MA-SOAP"/>
    <s v="James Radtke"/>
    <s v="Christine Moretti"/>
    <s v="Ankita Mittal"/>
    <x v="5"/>
    <x v="0"/>
    <m/>
    <x v="0"/>
    <m/>
    <m/>
    <m/>
    <m/>
    <m/>
    <m/>
    <m/>
    <m/>
    <m/>
    <m/>
    <m/>
    <m/>
    <m/>
    <m/>
    <m/>
    <m/>
    <m/>
    <n v="10"/>
    <n v="10"/>
    <n v="10"/>
    <n v="10"/>
    <n v="10"/>
    <n v="10"/>
    <n v="10"/>
    <n v="10"/>
    <n v="10"/>
    <n v="10"/>
    <n v="10"/>
    <m/>
    <m/>
    <m/>
    <m/>
    <m/>
    <m/>
    <m/>
  </r>
  <r>
    <x v="1"/>
    <x v="11"/>
    <n v="1"/>
    <s v="Daily Huddle,Weekly Huddle,Monthly Team Meeting,Lead Huddle,Onsite Weekly Sync Up call,Onsite Ad hoc calls, interfacing Apps calls,Adhoc offsite calls with EMAS,ADBA,INFRA,OIG Reviews"/>
    <s v="GRMP Admin Tool"/>
    <s v="Green"/>
    <x v="0"/>
    <s v="Java"/>
    <s v="MA-SOAP"/>
    <s v="James Radtke"/>
    <s v="Christine Moretti"/>
    <s v="Ankita Mittal"/>
    <x v="5"/>
    <x v="0"/>
    <m/>
    <x v="0"/>
    <m/>
    <m/>
    <m/>
    <m/>
    <m/>
    <m/>
    <m/>
    <m/>
    <m/>
    <m/>
    <m/>
    <m/>
    <m/>
    <m/>
    <m/>
    <m/>
    <m/>
    <n v="10"/>
    <n v="10"/>
    <n v="10"/>
    <n v="10"/>
    <n v="10"/>
    <n v="10"/>
    <n v="10"/>
    <n v="10"/>
    <n v="10"/>
    <n v="10"/>
    <n v="10"/>
    <m/>
    <m/>
    <m/>
    <m/>
    <m/>
    <m/>
    <m/>
  </r>
  <r>
    <x v="1"/>
    <x v="11"/>
    <n v="1"/>
    <s v="Daily Huddle,Weekly Huddle,Monthly Team Meeting,Lead Huddle,Onsite Weekly Sync Up call,Onsite Ad hoc calls, interfacing Apps calls,Adhoc offsite calls with EMAS,ADBA,INFRA,OIG Reviews"/>
    <s v="NPAR"/>
    <s v="Green"/>
    <x v="0"/>
    <s v="Java"/>
    <s v="MA-SOAP"/>
    <s v="James Radtke"/>
    <s v="Christine Moretti"/>
    <s v="Ankita Mittal"/>
    <x v="5"/>
    <x v="0"/>
    <m/>
    <x v="0"/>
    <m/>
    <m/>
    <m/>
    <m/>
    <m/>
    <m/>
    <m/>
    <m/>
    <m/>
    <m/>
    <m/>
    <m/>
    <m/>
    <m/>
    <m/>
    <m/>
    <m/>
    <n v="10"/>
    <n v="10"/>
    <n v="10"/>
    <n v="10"/>
    <n v="10"/>
    <n v="10"/>
    <n v="10"/>
    <n v="10"/>
    <n v="10"/>
    <n v="10"/>
    <n v="10"/>
    <m/>
    <m/>
    <m/>
    <m/>
    <m/>
    <m/>
    <m/>
  </r>
  <r>
    <x v="1"/>
    <x v="15"/>
    <n v="1"/>
    <s v="DSO, SCA, AVT, DAST, SAST, SONAR, SPI"/>
    <s v="GRP-MA-SOAP"/>
    <s v="Green"/>
    <x v="0"/>
    <s v="Java"/>
    <s v="MA-SOAP"/>
    <s v="James Radtke"/>
    <s v="Christine Moretti"/>
    <s v="Ankita Mittal"/>
    <x v="5"/>
    <x v="0"/>
    <m/>
    <x v="0"/>
    <m/>
    <m/>
    <m/>
    <m/>
    <m/>
    <m/>
    <m/>
    <m/>
    <m/>
    <m/>
    <m/>
    <m/>
    <m/>
    <m/>
    <m/>
    <m/>
    <m/>
    <n v="10"/>
    <n v="10"/>
    <n v="10"/>
    <n v="10"/>
    <n v="10"/>
    <n v="10"/>
    <n v="10"/>
    <n v="10"/>
    <n v="10"/>
    <n v="10"/>
    <n v="10"/>
    <m/>
    <m/>
    <m/>
    <m/>
    <m/>
    <m/>
    <m/>
  </r>
  <r>
    <x v="1"/>
    <x v="7"/>
    <n v="1"/>
    <s v="Cloud tasks(GI Upgrades,pipeline updates,DB/DB VM OS Patching,CRO Recommendations,VM OS updates,AKV updates,AOTS CRs,RTI Re-evaluation Request,SCDR Support)"/>
    <s v="ATTM SMRT"/>
    <s v="Green"/>
    <x v="0"/>
    <s v="Java"/>
    <s v="MA-SOAP"/>
    <s v="James Radtke"/>
    <s v="Christine Moretti"/>
    <s v="Ankita Mittal"/>
    <x v="5"/>
    <x v="0"/>
    <m/>
    <x v="0"/>
    <m/>
    <m/>
    <m/>
    <m/>
    <m/>
    <m/>
    <m/>
    <m/>
    <m/>
    <m/>
    <m/>
    <m/>
    <m/>
    <m/>
    <m/>
    <m/>
    <m/>
    <n v="40"/>
    <n v="40"/>
    <n v="40"/>
    <n v="40"/>
    <n v="40"/>
    <n v="40"/>
    <n v="40"/>
    <n v="40"/>
    <n v="40"/>
    <n v="40"/>
    <n v="40"/>
    <m/>
    <m/>
    <m/>
    <m/>
    <m/>
    <m/>
    <m/>
  </r>
  <r>
    <x v="1"/>
    <x v="7"/>
    <n v="1"/>
    <s v="Cloud tasks(GI Upgrades,pipeline updates,DB/DB VM OS Patching,CRO Recommendations,VM OS updates,AKV updates,AOTS CRs,RTI Re-evaluation Request,SCDR Support)"/>
    <s v="UC DID"/>
    <s v="Green"/>
    <x v="0"/>
    <s v="Java"/>
    <s v="MA-SOAP"/>
    <s v="James Radtke"/>
    <s v="Christine Moretti"/>
    <s v="Ankita Mittal"/>
    <x v="5"/>
    <x v="0"/>
    <m/>
    <x v="0"/>
    <m/>
    <m/>
    <m/>
    <m/>
    <m/>
    <m/>
    <m/>
    <m/>
    <m/>
    <m/>
    <m/>
    <m/>
    <m/>
    <m/>
    <m/>
    <m/>
    <m/>
    <n v="40"/>
    <n v="40"/>
    <n v="40"/>
    <n v="40"/>
    <n v="40"/>
    <n v="40"/>
    <n v="40"/>
    <n v="40"/>
    <n v="40"/>
    <n v="40"/>
    <n v="40"/>
    <m/>
    <m/>
    <m/>
    <m/>
    <m/>
    <m/>
    <m/>
  </r>
  <r>
    <x v="1"/>
    <x v="7"/>
    <n v="1"/>
    <s v="Cloud tasks(GI Upgrades,pipeline updates,DB/DB VM OS Patching,CRO Recommendations,VM OS updates,AKV updates,AOTS CRs,RTI Re-evaluation Request,SCDR Support)"/>
    <s v="NPAR"/>
    <s v="Green"/>
    <x v="0"/>
    <s v="Java"/>
    <s v="MA-SOAP"/>
    <s v="James Radtke"/>
    <s v="Christine Moretti"/>
    <s v="Ankita Mittal"/>
    <x v="5"/>
    <x v="0"/>
    <m/>
    <x v="0"/>
    <m/>
    <m/>
    <m/>
    <m/>
    <m/>
    <m/>
    <m/>
    <m/>
    <m/>
    <m/>
    <m/>
    <m/>
    <m/>
    <m/>
    <m/>
    <m/>
    <m/>
    <n v="15"/>
    <n v="15"/>
    <n v="15"/>
    <n v="15"/>
    <n v="15"/>
    <n v="15"/>
    <n v="15"/>
    <n v="15"/>
    <n v="15"/>
    <n v="15"/>
    <n v="15"/>
    <m/>
    <m/>
    <m/>
    <m/>
    <m/>
    <m/>
    <m/>
  </r>
  <r>
    <x v="1"/>
    <x v="7"/>
    <n v="1"/>
    <s v="Cloud tasks(GI Upgrades,pipeline updates,DB/DB VM OS Patching,CRO Recommendations,VM OS updates,AKV updates,AOTS CRs,RTI Re-evaluation Request,SCDR Support)"/>
    <s v="GRMP Admin Tool"/>
    <s v="Green"/>
    <x v="0"/>
    <s v="Java"/>
    <s v="MA-SOAP"/>
    <s v="James Radtke"/>
    <s v="Christine Moretti"/>
    <s v="Ankita Mittal"/>
    <x v="5"/>
    <x v="0"/>
    <m/>
    <x v="0"/>
    <m/>
    <m/>
    <m/>
    <m/>
    <m/>
    <m/>
    <m/>
    <m/>
    <m/>
    <m/>
    <m/>
    <m/>
    <m/>
    <m/>
    <m/>
    <m/>
    <m/>
    <n v="15"/>
    <n v="15"/>
    <n v="15"/>
    <n v="15"/>
    <n v="15"/>
    <n v="15"/>
    <n v="15"/>
    <n v="15"/>
    <n v="15"/>
    <n v="15"/>
    <n v="15"/>
    <m/>
    <m/>
    <m/>
    <m/>
    <m/>
    <m/>
    <m/>
  </r>
  <r>
    <x v="1"/>
    <x v="9"/>
    <n v="1"/>
    <s v="Engage Infra to order certs &amp; follow ups,install certs post conversion,validations"/>
    <s v="GRP-MA-SOAP"/>
    <s v="Green"/>
    <x v="0"/>
    <s v="Java"/>
    <s v="MA-SOAP"/>
    <s v="James Radtke"/>
    <s v="Christine Moretti"/>
    <s v="Ankita Mittal"/>
    <x v="5"/>
    <x v="0"/>
    <m/>
    <x v="0"/>
    <m/>
    <m/>
    <m/>
    <m/>
    <m/>
    <m/>
    <m/>
    <m/>
    <m/>
    <m/>
    <m/>
    <m/>
    <m/>
    <m/>
    <m/>
    <m/>
    <m/>
    <n v="5"/>
    <n v="5"/>
    <n v="5"/>
    <n v="5"/>
    <n v="5"/>
    <n v="5"/>
    <n v="5"/>
    <n v="5"/>
    <n v="5"/>
    <n v="5"/>
    <n v="5"/>
    <m/>
    <m/>
    <m/>
    <m/>
    <m/>
    <m/>
    <m/>
  </r>
  <r>
    <x v="1"/>
    <x v="9"/>
    <n v="1"/>
    <s v="Engage Infra to order certs &amp; follow ups,install certs post conversion,validations"/>
    <s v="ATTM SMRT"/>
    <s v="Green"/>
    <x v="0"/>
    <s v="Java"/>
    <s v="MA-SOAP"/>
    <s v="James Radtke"/>
    <s v="Christine Moretti"/>
    <s v="Ankita Mittal"/>
    <x v="5"/>
    <x v="0"/>
    <m/>
    <x v="0"/>
    <m/>
    <m/>
    <m/>
    <m/>
    <m/>
    <m/>
    <m/>
    <m/>
    <m/>
    <m/>
    <m/>
    <m/>
    <m/>
    <m/>
    <m/>
    <m/>
    <m/>
    <n v="5"/>
    <n v="5"/>
    <n v="5"/>
    <n v="5"/>
    <n v="5"/>
    <n v="5"/>
    <n v="5"/>
    <n v="5"/>
    <n v="5"/>
    <n v="5"/>
    <n v="5"/>
    <m/>
    <m/>
    <m/>
    <m/>
    <m/>
    <m/>
    <m/>
  </r>
  <r>
    <x v="1"/>
    <x v="9"/>
    <n v="1"/>
    <s v="Engage Infra to order certs &amp; follow ups,install certs post conversion,validations"/>
    <s v="UC DID"/>
    <s v="Green"/>
    <x v="0"/>
    <s v="Java"/>
    <s v="MA-SOAP"/>
    <s v="James Radtke"/>
    <s v="Christine Moretti"/>
    <s v="Ankita Mittal"/>
    <x v="5"/>
    <x v="0"/>
    <m/>
    <x v="0"/>
    <m/>
    <m/>
    <m/>
    <m/>
    <m/>
    <m/>
    <m/>
    <m/>
    <m/>
    <m/>
    <m/>
    <m/>
    <m/>
    <m/>
    <m/>
    <m/>
    <m/>
    <n v="5"/>
    <n v="5"/>
    <n v="5"/>
    <n v="5"/>
    <n v="5"/>
    <n v="5"/>
    <n v="5"/>
    <n v="5"/>
    <n v="5"/>
    <n v="5"/>
    <n v="5"/>
    <m/>
    <m/>
    <m/>
    <m/>
    <m/>
    <m/>
    <m/>
  </r>
  <r>
    <x v="1"/>
    <x v="1"/>
    <n v="1"/>
    <s v="SMB 2029443 AT&amp;T Technology Advisory: Microsoft Windows 11 Release 22H2"/>
    <s v="ATTM SMRT"/>
    <s v="Completed"/>
    <x v="0"/>
    <s v="Java"/>
    <s v="MA-SOAP"/>
    <s v="James Radtke"/>
    <s v="Christine Moretti"/>
    <s v="Ankita Mittal"/>
    <x v="5"/>
    <x v="19"/>
    <m/>
    <x v="0"/>
    <n v="40"/>
    <m/>
    <m/>
    <m/>
    <m/>
    <m/>
    <m/>
    <m/>
    <m/>
    <m/>
    <m/>
    <m/>
    <m/>
    <m/>
    <m/>
    <m/>
    <m/>
    <m/>
    <m/>
    <m/>
    <m/>
    <n v="20"/>
    <n v="20"/>
    <m/>
    <m/>
    <m/>
    <m/>
    <m/>
    <m/>
    <m/>
    <m/>
    <m/>
    <m/>
    <m/>
    <m/>
  </r>
  <r>
    <x v="1"/>
    <x v="1"/>
    <n v="1"/>
    <s v="SMB 2029443 AT&amp;T Technology Advisory: Microsoft Windows 11 Release 22H2"/>
    <s v="UC DID"/>
    <s v="Completed"/>
    <x v="0"/>
    <s v="Java"/>
    <s v="MA-SOAP"/>
    <s v="James Radtke"/>
    <s v="Christine Moretti"/>
    <s v="Ankita Mittal"/>
    <x v="5"/>
    <x v="19"/>
    <m/>
    <x v="0"/>
    <n v="15"/>
    <m/>
    <m/>
    <m/>
    <m/>
    <m/>
    <m/>
    <m/>
    <m/>
    <m/>
    <m/>
    <m/>
    <m/>
    <m/>
    <m/>
    <m/>
    <m/>
    <m/>
    <m/>
    <m/>
    <m/>
    <m/>
    <n v="15"/>
    <m/>
    <m/>
    <m/>
    <m/>
    <m/>
    <m/>
    <m/>
    <m/>
    <m/>
    <m/>
    <m/>
    <m/>
  </r>
  <r>
    <x v="1"/>
    <x v="1"/>
    <n v="1"/>
    <s v="RHEL 7 to 8 upgrade"/>
    <s v="UC DID"/>
    <s v="Completed"/>
    <x v="0"/>
    <s v="Java"/>
    <s v="MA-SOAP"/>
    <s v="James Radtke"/>
    <s v="Christine Moretti"/>
    <s v="Ankita Mittal"/>
    <x v="5"/>
    <x v="15"/>
    <m/>
    <x v="0"/>
    <n v="55"/>
    <m/>
    <m/>
    <m/>
    <m/>
    <m/>
    <m/>
    <m/>
    <m/>
    <m/>
    <m/>
    <m/>
    <m/>
    <m/>
    <m/>
    <m/>
    <m/>
    <m/>
    <m/>
    <m/>
    <n v="0"/>
    <n v="55"/>
    <m/>
    <m/>
    <m/>
    <m/>
    <m/>
    <m/>
    <m/>
    <m/>
    <m/>
    <m/>
    <m/>
    <m/>
    <m/>
  </r>
  <r>
    <x v="1"/>
    <x v="1"/>
    <n v="1"/>
    <s v="Wildfly 18.x to 25.x upgrade"/>
    <s v="UC DID"/>
    <s v="Completed"/>
    <x v="0"/>
    <s v="Java"/>
    <s v="MA-SOAP"/>
    <s v="James Radtke"/>
    <s v="Christine Moretti"/>
    <s v="Ankita Mittal"/>
    <x v="5"/>
    <x v="17"/>
    <m/>
    <x v="0"/>
    <n v="425"/>
    <m/>
    <m/>
    <m/>
    <m/>
    <m/>
    <m/>
    <m/>
    <m/>
    <m/>
    <m/>
    <m/>
    <m/>
    <m/>
    <m/>
    <m/>
    <m/>
    <m/>
    <m/>
    <m/>
    <m/>
    <m/>
    <n v="230"/>
    <n v="195"/>
    <m/>
    <m/>
    <m/>
    <m/>
    <m/>
    <m/>
    <m/>
    <m/>
    <m/>
    <m/>
    <m/>
  </r>
  <r>
    <x v="1"/>
    <x v="3"/>
    <n v="1"/>
    <s v="Unshare mechid M41653 for UADM /_x000a_repurpose m45725 or m45730 (Reassign UADM MechIDs - m45725 and m45730)"/>
    <s v="UC DID"/>
    <s v="Completed"/>
    <x v="0"/>
    <s v="Java"/>
    <s v="MA-SOAP"/>
    <s v="James Radtke"/>
    <s v="Christine Moretti"/>
    <s v="Ankita Mittal"/>
    <x v="5"/>
    <x v="17"/>
    <m/>
    <x v="0"/>
    <n v="55"/>
    <m/>
    <m/>
    <m/>
    <m/>
    <m/>
    <m/>
    <m/>
    <m/>
    <m/>
    <m/>
    <m/>
    <m/>
    <m/>
    <m/>
    <m/>
    <m/>
    <m/>
    <m/>
    <m/>
    <m/>
    <m/>
    <n v="30"/>
    <n v="25"/>
    <m/>
    <m/>
    <m/>
    <m/>
    <m/>
    <m/>
    <m/>
    <m/>
    <m/>
    <m/>
    <m/>
  </r>
  <r>
    <x v="0"/>
    <x v="0"/>
    <n v="1"/>
    <s v="Mail transfer Agent - (dedicated --&gt; shared MTA)"/>
    <s v="ATTM SMRT"/>
    <s v="PID Pending"/>
    <x v="0"/>
    <s v="Java"/>
    <s v="MA-SOAP"/>
    <s v="James Radtke"/>
    <s v="Christine Moretti"/>
    <s v="Ankita Mittal"/>
    <x v="5"/>
    <x v="23"/>
    <m/>
    <x v="1"/>
    <n v="90"/>
    <m/>
    <m/>
    <m/>
    <m/>
    <m/>
    <m/>
    <m/>
    <m/>
    <m/>
    <m/>
    <m/>
    <m/>
    <m/>
    <m/>
    <m/>
    <m/>
    <m/>
    <m/>
    <m/>
    <m/>
    <m/>
    <m/>
    <m/>
    <m/>
    <m/>
    <m/>
    <m/>
    <m/>
    <m/>
    <m/>
    <m/>
    <m/>
    <m/>
    <m/>
  </r>
  <r>
    <x v="0"/>
    <x v="0"/>
    <n v="1"/>
    <s v="Mail transfer Agent - (dedicated --&gt; shared MTA)"/>
    <s v="UC DID"/>
    <s v="PID Pending"/>
    <x v="0"/>
    <s v="Java"/>
    <s v="MA-SOAP"/>
    <s v="James Radtke"/>
    <s v="Christine Moretti"/>
    <s v="Ankita Mittal"/>
    <x v="5"/>
    <x v="23"/>
    <m/>
    <x v="1"/>
    <n v="110"/>
    <m/>
    <m/>
    <m/>
    <m/>
    <m/>
    <m/>
    <m/>
    <m/>
    <m/>
    <m/>
    <m/>
    <m/>
    <m/>
    <m/>
    <m/>
    <m/>
    <m/>
    <m/>
    <m/>
    <m/>
    <m/>
    <m/>
    <m/>
    <m/>
    <m/>
    <m/>
    <m/>
    <m/>
    <m/>
    <m/>
    <m/>
    <m/>
    <m/>
    <m/>
  </r>
  <r>
    <x v="0"/>
    <x v="0"/>
    <n v="1"/>
    <s v="Mail transfer Agent - (dedicated --&gt; shared MTA)"/>
    <s v="SOAP"/>
    <s v="PID Pending"/>
    <x v="0"/>
    <s v="Java"/>
    <s v="MA-SOAP"/>
    <s v="James Radtke"/>
    <s v="Christine Moretti"/>
    <s v="Ankita Mittal"/>
    <x v="5"/>
    <x v="23"/>
    <m/>
    <x v="1"/>
    <n v="120"/>
    <m/>
    <m/>
    <m/>
    <m/>
    <m/>
    <m/>
    <m/>
    <m/>
    <m/>
    <m/>
    <m/>
    <m/>
    <m/>
    <m/>
    <m/>
    <m/>
    <m/>
    <m/>
    <m/>
    <m/>
    <m/>
    <m/>
    <m/>
    <m/>
    <m/>
    <m/>
    <m/>
    <m/>
    <m/>
    <m/>
    <m/>
    <m/>
    <m/>
    <m/>
  </r>
  <r>
    <x v="0"/>
    <x v="0"/>
    <n v="1"/>
    <s v="ORACLE TO POSTGRES Upgrade"/>
    <s v="UC DID"/>
    <s v="PID Pending"/>
    <x v="0"/>
    <s v="Java"/>
    <s v="MA-SOAP"/>
    <s v="James Radtke"/>
    <s v="Christine Moretti"/>
    <s v="Ankita Mittal"/>
    <x v="5"/>
    <x v="23"/>
    <m/>
    <x v="1"/>
    <n v="3000"/>
    <m/>
    <m/>
    <m/>
    <m/>
    <m/>
    <m/>
    <m/>
    <m/>
    <m/>
    <m/>
    <m/>
    <m/>
    <m/>
    <m/>
    <m/>
    <m/>
    <m/>
    <m/>
    <m/>
    <m/>
    <m/>
    <m/>
    <m/>
    <m/>
    <m/>
    <m/>
    <m/>
    <m/>
    <m/>
    <m/>
    <m/>
    <m/>
    <m/>
    <m/>
  </r>
  <r>
    <x v="0"/>
    <x v="0"/>
    <n v="1"/>
    <s v="RHEL 7 TO RHEL 8 DB Upgrade"/>
    <s v="UC DID"/>
    <s v="PID Pending"/>
    <x v="0"/>
    <s v="Java"/>
    <s v="MA-SOAP"/>
    <s v="James Radtke"/>
    <s v="Christine Moretti"/>
    <s v="Ankita Mittal"/>
    <x v="5"/>
    <x v="23"/>
    <m/>
    <x v="1"/>
    <n v="250"/>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nkita Mittal"/>
    <x v="5"/>
    <x v="23"/>
    <m/>
    <x v="2"/>
    <m/>
    <m/>
    <m/>
    <m/>
    <m/>
    <m/>
    <m/>
    <m/>
    <m/>
    <m/>
    <m/>
    <m/>
    <m/>
    <m/>
    <m/>
    <m/>
    <m/>
    <m/>
    <m/>
    <m/>
    <m/>
    <m/>
    <m/>
    <m/>
    <m/>
    <m/>
    <m/>
    <m/>
    <m/>
    <m/>
    <m/>
    <m/>
    <m/>
    <m/>
    <m/>
  </r>
  <r>
    <x v="1"/>
    <x v="7"/>
    <n v="2"/>
    <s v="Cloud tasks(GI Upgrades,pipeline updates,DB/DB VM OS Patching,CRO,VM OS updates,AKV updates,AOTS CRs, ADBA Support)"/>
    <s v="GRP-BOOM-BIGSYS"/>
    <s v="Green"/>
    <x v="0"/>
    <s v="Java"/>
    <s v="BOOM-BIGSYS"/>
    <s v="James Koernig"/>
    <s v="Christine Moretti"/>
    <s v="Sahil Jain"/>
    <x v="5"/>
    <x v="0"/>
    <s v="Y"/>
    <x v="0"/>
    <m/>
    <m/>
    <m/>
    <m/>
    <m/>
    <m/>
    <m/>
    <m/>
    <m/>
    <m/>
    <m/>
    <m/>
    <m/>
    <m/>
    <m/>
    <m/>
    <m/>
    <m/>
    <m/>
    <m/>
    <n v="45"/>
    <n v="45"/>
    <n v="45"/>
    <n v="45"/>
    <n v="45"/>
    <n v="45"/>
    <m/>
    <m/>
    <m/>
    <m/>
    <m/>
    <m/>
    <m/>
    <m/>
    <m/>
  </r>
  <r>
    <x v="1"/>
    <x v="8"/>
    <n v="2"/>
    <s v="ASTRA Vulnerabilities, Audit Suppport, DR, PSA Activity, MyLogins support, Surveys, etc."/>
    <s v="GRP-BOOM-BIGSYS"/>
    <s v="Green"/>
    <x v="0"/>
    <s v="Java"/>
    <s v="BOOM-BIGSYS"/>
    <s v="James Koernig"/>
    <s v="Christine Moretti"/>
    <s v="Sahil Jain"/>
    <x v="5"/>
    <x v="0"/>
    <s v="Y"/>
    <x v="0"/>
    <m/>
    <m/>
    <m/>
    <m/>
    <m/>
    <m/>
    <m/>
    <m/>
    <m/>
    <m/>
    <m/>
    <m/>
    <m/>
    <m/>
    <m/>
    <m/>
    <m/>
    <m/>
    <m/>
    <m/>
    <n v="40"/>
    <n v="40"/>
    <n v="40"/>
    <n v="40"/>
    <n v="40"/>
    <n v="40"/>
    <m/>
    <m/>
    <m/>
    <m/>
    <m/>
    <m/>
    <m/>
    <m/>
    <m/>
  </r>
  <r>
    <x v="1"/>
    <x v="15"/>
    <n v="2"/>
    <s v="DSO, SCA, AVT, DAST, SAST, SONAR, SPI"/>
    <s v="GRP-BOOM-BIGSYS"/>
    <s v="Green"/>
    <x v="0"/>
    <s v="Java"/>
    <s v="BOOM-BIGSYS"/>
    <s v="James Koernig"/>
    <s v="Christine Moretti"/>
    <s v="Sahil Jain"/>
    <x v="5"/>
    <x v="0"/>
    <s v="Y"/>
    <x v="0"/>
    <m/>
    <m/>
    <m/>
    <m/>
    <m/>
    <m/>
    <m/>
    <m/>
    <m/>
    <m/>
    <m/>
    <m/>
    <m/>
    <m/>
    <m/>
    <m/>
    <m/>
    <m/>
    <m/>
    <m/>
    <n v="40"/>
    <n v="40"/>
    <n v="40"/>
    <n v="40"/>
    <n v="40"/>
    <n v="40"/>
    <m/>
    <m/>
    <m/>
    <m/>
    <m/>
    <m/>
    <m/>
    <m/>
    <m/>
  </r>
  <r>
    <x v="1"/>
    <x v="10"/>
    <n v="2"/>
    <s v="Job Abends, Random Queries, Ad-hoc support etc"/>
    <s v="GRP-BOOM-BIGSYS"/>
    <s v="Green"/>
    <x v="0"/>
    <s v="Java"/>
    <s v="BOOM-BIGSYS"/>
    <s v="James Koernig"/>
    <s v="Christine Moretti"/>
    <s v="Sahil Jain"/>
    <x v="5"/>
    <x v="0"/>
    <s v="Y"/>
    <x v="0"/>
    <m/>
    <m/>
    <m/>
    <m/>
    <m/>
    <m/>
    <m/>
    <m/>
    <m/>
    <m/>
    <m/>
    <m/>
    <m/>
    <m/>
    <m/>
    <m/>
    <m/>
    <m/>
    <m/>
    <m/>
    <n v="35"/>
    <n v="35"/>
    <n v="35"/>
    <n v="35"/>
    <n v="35"/>
    <n v="35"/>
    <m/>
    <m/>
    <m/>
    <m/>
    <m/>
    <m/>
    <m/>
    <m/>
    <m/>
  </r>
  <r>
    <x v="1"/>
    <x v="13"/>
    <n v="2"/>
    <s v="Mech ID/Password"/>
    <s v="GRP-BOOM-BIGSYS"/>
    <s v="Green"/>
    <x v="0"/>
    <s v="Java"/>
    <s v="BOOM-BIGSYS"/>
    <s v="James Koernig"/>
    <s v="Christine Moretti"/>
    <s v="Sahil Jain"/>
    <x v="5"/>
    <x v="0"/>
    <s v="Y"/>
    <x v="0"/>
    <m/>
    <m/>
    <m/>
    <m/>
    <m/>
    <m/>
    <m/>
    <m/>
    <m/>
    <m/>
    <m/>
    <m/>
    <m/>
    <m/>
    <m/>
    <m/>
    <m/>
    <m/>
    <m/>
    <m/>
    <n v="5"/>
    <n v="5"/>
    <n v="5"/>
    <n v="5"/>
    <n v="5"/>
    <n v="5"/>
    <m/>
    <m/>
    <m/>
    <m/>
    <m/>
    <m/>
    <m/>
    <m/>
    <m/>
  </r>
  <r>
    <x v="2"/>
    <x v="14"/>
    <m/>
    <s v="DB Server, OS etc"/>
    <m/>
    <m/>
    <x v="2"/>
    <s v="Do not enter, will be populated based on other column(s)"/>
    <s v="Do not enter, will be populated based on other column(s)"/>
    <m/>
    <s v="Do not enter, will be populated based on other column(s)"/>
    <s v="Sahil Jain"/>
    <x v="5"/>
    <x v="23"/>
    <s v="Y"/>
    <x v="2"/>
    <m/>
    <m/>
    <m/>
    <m/>
    <m/>
    <m/>
    <m/>
    <m/>
    <m/>
    <m/>
    <m/>
    <m/>
    <m/>
    <m/>
    <m/>
    <m/>
    <m/>
    <m/>
    <m/>
    <m/>
    <m/>
    <m/>
    <m/>
    <m/>
    <m/>
    <m/>
    <m/>
    <m/>
    <m/>
    <m/>
    <m/>
    <m/>
    <m/>
    <m/>
    <m/>
  </r>
  <r>
    <x v="1"/>
    <x v="2"/>
    <n v="4"/>
    <s v="TL-Mgmt's"/>
    <s v="GRP-BOOM-BIGSYS"/>
    <s v="Green"/>
    <x v="0"/>
    <s v="Java"/>
    <s v="BOOM-BIGSYS"/>
    <s v="James Koernig"/>
    <s v="Christine Moretti"/>
    <s v="Sahil Jain"/>
    <x v="5"/>
    <x v="0"/>
    <s v="Y"/>
    <x v="0"/>
    <m/>
    <m/>
    <m/>
    <m/>
    <m/>
    <m/>
    <m/>
    <m/>
    <m/>
    <m/>
    <m/>
    <m/>
    <m/>
    <m/>
    <m/>
    <m/>
    <m/>
    <m/>
    <m/>
    <m/>
    <n v="88"/>
    <n v="88"/>
    <n v="88"/>
    <n v="88"/>
    <n v="88"/>
    <n v="88"/>
    <m/>
    <m/>
    <m/>
    <m/>
    <m/>
    <m/>
    <m/>
    <m/>
    <m/>
  </r>
  <r>
    <x v="1"/>
    <x v="5"/>
    <n v="2"/>
    <s v="Outage, Interface Queries, Interface Issues handling and follow ups, Interface Support, RCAs"/>
    <s v="ULTS"/>
    <s v="Green"/>
    <x v="0"/>
    <s v="Java"/>
    <s v="CODES-ULTS"/>
    <s v="James Koernig"/>
    <s v="Christine Moretti"/>
    <s v="Sahil Jain"/>
    <x v="5"/>
    <x v="0"/>
    <s v="Y"/>
    <x v="0"/>
    <m/>
    <m/>
    <m/>
    <m/>
    <m/>
    <m/>
    <m/>
    <m/>
    <m/>
    <m/>
    <m/>
    <m/>
    <m/>
    <m/>
    <m/>
    <m/>
    <m/>
    <m/>
    <m/>
    <m/>
    <n v="45"/>
    <n v="45"/>
    <n v="45"/>
    <n v="45"/>
    <n v="45"/>
    <n v="45"/>
    <m/>
    <m/>
    <m/>
    <m/>
    <m/>
    <m/>
    <m/>
    <m/>
    <m/>
  </r>
  <r>
    <x v="1"/>
    <x v="6"/>
    <n v="2"/>
    <s v="Client queries, user tickets, Code Analysis, Edit Analysis"/>
    <s v="ULTS"/>
    <s v="Green"/>
    <x v="0"/>
    <s v="Java"/>
    <s v="CODES-ULTS"/>
    <s v="James Koernig"/>
    <s v="Christine Moretti"/>
    <s v="Sahil Jain"/>
    <x v="5"/>
    <x v="0"/>
    <s v="Ongoing"/>
    <x v="0"/>
    <m/>
    <m/>
    <m/>
    <m/>
    <m/>
    <m/>
    <m/>
    <m/>
    <m/>
    <m/>
    <m/>
    <n v="86"/>
    <n v="86"/>
    <n v="86"/>
    <n v="86"/>
    <n v="86"/>
    <n v="86"/>
    <m/>
    <m/>
    <m/>
    <n v="30"/>
    <n v="30"/>
    <n v="30"/>
    <n v="30"/>
    <n v="30"/>
    <n v="30"/>
    <m/>
    <m/>
    <m/>
    <m/>
    <m/>
    <m/>
    <m/>
    <m/>
    <m/>
  </r>
  <r>
    <x v="1"/>
    <x v="11"/>
    <n v="2"/>
    <s v="Status Call, Huddle, Meeting, queries, Onshore requests for order/user count etc, Client Calls, interfacing Apps calls"/>
    <s v="ULTS"/>
    <s v="Green"/>
    <x v="0"/>
    <s v="Java"/>
    <s v="CODES-ULTS"/>
    <s v="James Koernig"/>
    <s v="Christine Moretti"/>
    <s v="Sahil Jain"/>
    <x v="5"/>
    <x v="0"/>
    <s v="Y"/>
    <x v="0"/>
    <m/>
    <m/>
    <m/>
    <m/>
    <m/>
    <m/>
    <m/>
    <m/>
    <m/>
    <m/>
    <m/>
    <m/>
    <m/>
    <m/>
    <m/>
    <m/>
    <m/>
    <m/>
    <m/>
    <m/>
    <n v="20"/>
    <n v="20"/>
    <n v="20"/>
    <n v="20"/>
    <n v="20"/>
    <n v="20"/>
    <m/>
    <m/>
    <m/>
    <m/>
    <m/>
    <m/>
    <m/>
    <m/>
    <m/>
  </r>
  <r>
    <x v="1"/>
    <x v="5"/>
    <n v="2"/>
    <s v="Production Support, follow ups, Interface Support"/>
    <s v="GRP-BOOM-BIGSYS"/>
    <s v="Green"/>
    <x v="0"/>
    <s v="Java"/>
    <s v="BOOM-BIGSYS"/>
    <s v="James Koernig"/>
    <s v="Christine Moretti"/>
    <s v="Sahil Jain"/>
    <x v="5"/>
    <x v="0"/>
    <s v="Y"/>
    <x v="0"/>
    <m/>
    <m/>
    <m/>
    <m/>
    <m/>
    <m/>
    <m/>
    <m/>
    <m/>
    <m/>
    <m/>
    <m/>
    <m/>
    <m/>
    <m/>
    <m/>
    <m/>
    <m/>
    <m/>
    <m/>
    <n v="55"/>
    <n v="55"/>
    <n v="55"/>
    <n v="55"/>
    <n v="55"/>
    <n v="55"/>
    <m/>
    <m/>
    <m/>
    <m/>
    <m/>
    <m/>
    <m/>
    <m/>
    <m/>
  </r>
  <r>
    <x v="1"/>
    <x v="15"/>
    <n v="2"/>
    <s v="DSO, SCA, AVT, DAST, SAST, SONAR, SPI"/>
    <s v="ULTS"/>
    <s v="Green"/>
    <x v="0"/>
    <s v="Java"/>
    <s v="CODES-ULTS"/>
    <s v="James Koernig"/>
    <s v="Christine Moretti"/>
    <s v="Sahil Jain"/>
    <x v="5"/>
    <x v="0"/>
    <s v="Y"/>
    <x v="0"/>
    <m/>
    <m/>
    <m/>
    <m/>
    <m/>
    <m/>
    <m/>
    <m/>
    <m/>
    <m/>
    <m/>
    <m/>
    <m/>
    <m/>
    <m/>
    <m/>
    <m/>
    <m/>
    <m/>
    <m/>
    <n v="0"/>
    <n v="0"/>
    <n v="0"/>
    <n v="0"/>
    <n v="0"/>
    <n v="0"/>
    <m/>
    <m/>
    <m/>
    <m/>
    <m/>
    <m/>
    <m/>
    <m/>
    <m/>
  </r>
  <r>
    <x v="1"/>
    <x v="7"/>
    <n v="2"/>
    <s v="Cloud tasks(GI Upgrades,pipeline updates,DB/DB VM OS Patching,CRO,VM OS updates,AKV updates,AOTS CRs, ADBA Support)"/>
    <s v="ULTS"/>
    <s v="Green"/>
    <x v="0"/>
    <s v="Java"/>
    <s v="CODES-ULTS"/>
    <s v="James Koernig"/>
    <s v="Christine Moretti"/>
    <s v="Sahil Jain"/>
    <x v="5"/>
    <x v="0"/>
    <s v="Y"/>
    <x v="0"/>
    <m/>
    <m/>
    <m/>
    <m/>
    <m/>
    <m/>
    <m/>
    <m/>
    <m/>
    <m/>
    <m/>
    <m/>
    <m/>
    <m/>
    <m/>
    <m/>
    <m/>
    <m/>
    <m/>
    <m/>
    <n v="40"/>
    <n v="40"/>
    <n v="40"/>
    <n v="40"/>
    <n v="40"/>
    <n v="40"/>
    <m/>
    <m/>
    <m/>
    <m/>
    <m/>
    <m/>
    <m/>
    <m/>
    <m/>
  </r>
  <r>
    <x v="1"/>
    <x v="8"/>
    <n v="2"/>
    <s v="ASTRA Vulnerabilities, Audit Suppport, DR, PSA Activity, Surveys, MyLogins support"/>
    <s v="ULTS"/>
    <s v="Green"/>
    <x v="0"/>
    <s v="Java"/>
    <s v="CODES-ULTS"/>
    <s v="James Koernig"/>
    <s v="Christine Moretti"/>
    <s v="Sahil Jain"/>
    <x v="5"/>
    <x v="0"/>
    <s v="Y"/>
    <x v="0"/>
    <m/>
    <m/>
    <m/>
    <m/>
    <m/>
    <m/>
    <m/>
    <m/>
    <m/>
    <m/>
    <m/>
    <m/>
    <m/>
    <m/>
    <m/>
    <m/>
    <m/>
    <m/>
    <m/>
    <m/>
    <n v="15"/>
    <n v="15"/>
    <n v="15"/>
    <n v="15"/>
    <n v="15"/>
    <n v="15"/>
    <m/>
    <m/>
    <m/>
    <m/>
    <m/>
    <m/>
    <m/>
    <m/>
    <m/>
  </r>
  <r>
    <x v="1"/>
    <x v="3"/>
    <m/>
    <s v="Rebuild VB.net processes in Boomerang "/>
    <s v="GRP-BOOM-BIGSYS"/>
    <s v="Completed"/>
    <x v="0"/>
    <s v="Java"/>
    <s v="BOOM-BIGSYS"/>
    <s v="James Koernig"/>
    <s v="Christine Moretti"/>
    <s v="Sahil Jain"/>
    <x v="5"/>
    <x v="12"/>
    <s v="Oct-22"/>
    <x v="1"/>
    <n v="300"/>
    <m/>
    <m/>
    <m/>
    <m/>
    <m/>
    <m/>
    <m/>
    <m/>
    <m/>
    <m/>
    <n v="30"/>
    <n v="90"/>
    <n v="90"/>
    <n v="90"/>
    <m/>
    <m/>
    <m/>
    <m/>
    <m/>
    <m/>
    <m/>
    <m/>
    <m/>
    <m/>
    <m/>
    <m/>
    <m/>
    <m/>
    <m/>
    <m/>
    <m/>
    <m/>
    <m/>
    <m/>
  </r>
  <r>
    <x v="1"/>
    <x v="15"/>
    <n v="2"/>
    <s v="DSO, SCA, AVT, DAST, SAST, SONAR, SPI"/>
    <s v="ULTS"/>
    <s v="Green"/>
    <x v="0"/>
    <s v="Java"/>
    <s v="CODES-ULTS"/>
    <s v="James Koernig"/>
    <s v="Christine Moretti"/>
    <s v="Sahil Jain"/>
    <x v="5"/>
    <x v="0"/>
    <s v="Y"/>
    <x v="0"/>
    <m/>
    <m/>
    <m/>
    <m/>
    <m/>
    <m/>
    <m/>
    <m/>
    <m/>
    <m/>
    <m/>
    <m/>
    <m/>
    <m/>
    <m/>
    <m/>
    <m/>
    <m/>
    <m/>
    <m/>
    <n v="0"/>
    <n v="0"/>
    <n v="0"/>
    <n v="0"/>
    <n v="0"/>
    <n v="0"/>
    <m/>
    <m/>
    <m/>
    <m/>
    <m/>
    <m/>
    <m/>
    <m/>
    <m/>
  </r>
  <r>
    <x v="1"/>
    <x v="10"/>
    <n v="2"/>
    <s v="Job Abends, Random Queries, Ad-hoc support, Commit Tools etc"/>
    <s v="ULTS"/>
    <s v="Green"/>
    <x v="0"/>
    <s v="Java"/>
    <s v="CODES-ULTS"/>
    <s v="James Koernig"/>
    <s v="Christine Moretti"/>
    <s v="Sahil Jain"/>
    <x v="5"/>
    <x v="0"/>
    <s v="Y"/>
    <x v="0"/>
    <m/>
    <m/>
    <m/>
    <m/>
    <m/>
    <m/>
    <m/>
    <m/>
    <m/>
    <m/>
    <m/>
    <m/>
    <m/>
    <m/>
    <m/>
    <m/>
    <m/>
    <m/>
    <m/>
    <m/>
    <n v="35"/>
    <n v="35"/>
    <n v="35"/>
    <n v="35"/>
    <n v="35"/>
    <n v="35"/>
    <m/>
    <m/>
    <m/>
    <m/>
    <m/>
    <m/>
    <m/>
    <m/>
    <m/>
  </r>
  <r>
    <x v="0"/>
    <x v="0"/>
    <m/>
    <s v="PID 402946c | BIS (Jan)"/>
    <s v="Boomerang"/>
    <s v="Completed"/>
    <x v="0"/>
    <s v="Java"/>
    <s v="BOOM-BIGSYS"/>
    <s v="James Koernig"/>
    <s v="Christine Moretti"/>
    <s v="Sahil Jain"/>
    <x v="5"/>
    <x v="6"/>
    <s v="Sep-22"/>
    <x v="1"/>
    <n v="540"/>
    <m/>
    <m/>
    <m/>
    <m/>
    <m/>
    <m/>
    <m/>
    <m/>
    <m/>
    <m/>
    <n v="180"/>
    <n v="180"/>
    <n v="180"/>
    <m/>
    <m/>
    <m/>
    <m/>
    <m/>
    <m/>
    <m/>
    <m/>
    <m/>
    <m/>
    <m/>
    <m/>
    <m/>
    <m/>
    <m/>
    <m/>
    <m/>
    <m/>
    <m/>
    <m/>
    <m/>
  </r>
  <r>
    <x v="0"/>
    <x v="0"/>
    <m/>
    <s v="PID 326140bb - HVCP Modernization "/>
    <s v="GRP-BOOM-BIGSYS"/>
    <s v="Completed"/>
    <x v="0"/>
    <s v="Java"/>
    <s v="BOOM-BIGSYS"/>
    <s v="James Koernig"/>
    <s v="Christine Moretti"/>
    <s v="Sahil Jain"/>
    <x v="5"/>
    <x v="6"/>
    <s v="Sep-22"/>
    <x v="1"/>
    <n v="2120"/>
    <m/>
    <m/>
    <m/>
    <m/>
    <m/>
    <m/>
    <m/>
    <m/>
    <m/>
    <m/>
    <n v="860"/>
    <n v="720"/>
    <n v="180"/>
    <n v="90"/>
    <m/>
    <m/>
    <m/>
    <m/>
    <m/>
    <m/>
    <m/>
    <m/>
    <m/>
    <m/>
    <m/>
    <m/>
    <m/>
    <m/>
    <m/>
    <m/>
    <m/>
    <m/>
    <m/>
    <m/>
  </r>
  <r>
    <x v="1"/>
    <x v="13"/>
    <n v="2"/>
    <s v="Mech ID/Password, DB Password, CRs"/>
    <s v="ULTS"/>
    <s v="Green"/>
    <x v="0"/>
    <s v="Java"/>
    <s v="CODES-ULTS"/>
    <s v="James Koernig"/>
    <s v="Christine Moretti"/>
    <s v="Sahil Jain"/>
    <x v="5"/>
    <x v="0"/>
    <s v="Y"/>
    <x v="0"/>
    <m/>
    <m/>
    <m/>
    <m/>
    <m/>
    <m/>
    <m/>
    <m/>
    <m/>
    <m/>
    <m/>
    <m/>
    <m/>
    <m/>
    <m/>
    <m/>
    <m/>
    <m/>
    <m/>
    <m/>
    <n v="5"/>
    <n v="5"/>
    <n v="5"/>
    <n v="5"/>
    <n v="5"/>
    <n v="5"/>
    <m/>
    <m/>
    <m/>
    <m/>
    <m/>
    <m/>
    <m/>
    <m/>
    <m/>
  </r>
  <r>
    <x v="2"/>
    <x v="14"/>
    <m/>
    <m/>
    <m/>
    <m/>
    <x v="2"/>
    <s v="Do not enter, will be populated based on other column(s)"/>
    <s v="Do not enter, will be populated based on other column(s)"/>
    <m/>
    <s v="Do not enter, will be populated based on other column(s)"/>
    <s v="Sahil Jain"/>
    <x v="5"/>
    <x v="23"/>
    <s v="Y"/>
    <x v="2"/>
    <m/>
    <m/>
    <m/>
    <m/>
    <m/>
    <m/>
    <m/>
    <m/>
    <m/>
    <m/>
    <m/>
    <m/>
    <m/>
    <m/>
    <m/>
    <m/>
    <m/>
    <m/>
    <m/>
    <m/>
    <m/>
    <m/>
    <m/>
    <m/>
    <m/>
    <m/>
    <m/>
    <m/>
    <m/>
    <m/>
    <m/>
    <m/>
    <m/>
    <m/>
    <m/>
  </r>
  <r>
    <x v="1"/>
    <x v="1"/>
    <n v="1"/>
    <s v="TrueUp Fix"/>
    <s v="ULTS"/>
    <s v="SMB Pending"/>
    <x v="0"/>
    <s v="Java"/>
    <s v="CODES-ULTS"/>
    <m/>
    <s v="Do not enter, will be populated based on other column(s)"/>
    <s v="Sahil Jain"/>
    <x v="5"/>
    <x v="8"/>
    <s v="Y"/>
    <x v="2"/>
    <m/>
    <m/>
    <m/>
    <m/>
    <m/>
    <m/>
    <m/>
    <m/>
    <m/>
    <m/>
    <m/>
    <m/>
    <m/>
    <m/>
    <m/>
    <m/>
    <m/>
    <m/>
    <m/>
    <m/>
    <m/>
    <m/>
    <m/>
    <m/>
    <m/>
    <m/>
    <m/>
    <m/>
    <m/>
    <m/>
    <m/>
    <m/>
    <m/>
    <m/>
    <m/>
  </r>
  <r>
    <x v="0"/>
    <x v="0"/>
    <n v="1"/>
    <s v="SCO Project Business Access Line - Expand Pricing Over $999"/>
    <s v="AIM"/>
    <m/>
    <x v="1"/>
    <s v="Cobol, DB2"/>
    <s v="JW"/>
    <s v="Ruben Rodriguez "/>
    <s v="Muawiah Qaimari"/>
    <s v="Rajan Patil"/>
    <x v="1"/>
    <x v="13"/>
    <m/>
    <x v="0"/>
    <n v="115"/>
    <m/>
    <m/>
    <m/>
    <m/>
    <m/>
    <m/>
    <m/>
    <m/>
    <m/>
    <m/>
    <m/>
    <m/>
    <m/>
    <m/>
    <m/>
    <m/>
    <m/>
    <m/>
    <m/>
    <m/>
    <n v="20"/>
    <n v="20"/>
    <n v="40"/>
    <n v="35"/>
    <m/>
    <m/>
    <m/>
    <m/>
    <m/>
    <m/>
    <m/>
    <m/>
    <m/>
    <m/>
  </r>
  <r>
    <x v="1"/>
    <x v="1"/>
    <n v="1"/>
    <s v="2029725 - AT&amp;T Technology Advisory: Microsoft Windows 11 Release 22H2"/>
    <s v="ULTS"/>
    <s v="Completed"/>
    <x v="0"/>
    <s v="Java"/>
    <s v="CODES-ULTS"/>
    <s v="James Koernig"/>
    <s v="Christine Moretti"/>
    <s v="Sahil Jain"/>
    <x v="5"/>
    <x v="20"/>
    <s v="Y"/>
    <x v="0"/>
    <m/>
    <m/>
    <m/>
    <m/>
    <m/>
    <m/>
    <m/>
    <m/>
    <m/>
    <m/>
    <m/>
    <m/>
    <m/>
    <m/>
    <m/>
    <m/>
    <m/>
    <m/>
    <m/>
    <m/>
    <n v="20"/>
    <m/>
    <m/>
    <m/>
    <m/>
    <m/>
    <m/>
    <m/>
    <m/>
    <m/>
    <m/>
    <m/>
    <m/>
    <m/>
    <m/>
  </r>
  <r>
    <x v="0"/>
    <x v="0"/>
    <n v="1"/>
    <s v="GCP FIS Global Rewards at Retail Sales &amp; Bill Pay"/>
    <s v="AIM"/>
    <s v="On Track"/>
    <x v="1"/>
    <s v="Cobol, DB2"/>
    <s v="JW"/>
    <s v="Ruben Rodriguez "/>
    <s v="Muawiah Qaimari"/>
    <s v="Rajan Patil"/>
    <x v="1"/>
    <x v="16"/>
    <m/>
    <x v="0"/>
    <n v="140"/>
    <m/>
    <m/>
    <m/>
    <m/>
    <m/>
    <m/>
    <m/>
    <m/>
    <m/>
    <m/>
    <m/>
    <m/>
    <m/>
    <m/>
    <m/>
    <m/>
    <m/>
    <m/>
    <m/>
    <m/>
    <m/>
    <n v="20"/>
    <n v="30"/>
    <n v="30"/>
    <n v="40"/>
    <n v="20"/>
    <n v="20"/>
    <m/>
    <m/>
    <m/>
    <m/>
    <m/>
    <m/>
    <m/>
  </r>
  <r>
    <x v="1"/>
    <x v="1"/>
    <n v="1"/>
    <s v="2033316 - Billing address issue/Duplicate records/TrueUp"/>
    <s v="ULTS"/>
    <s v="Completed"/>
    <x v="0"/>
    <s v="Java"/>
    <s v="CODES-ULTS"/>
    <s v="James Koernig"/>
    <s v="Christine Moretti"/>
    <s v="Sahil Jain"/>
    <x v="5"/>
    <x v="15"/>
    <s v="Y"/>
    <x v="0"/>
    <m/>
    <m/>
    <m/>
    <m/>
    <m/>
    <m/>
    <m/>
    <m/>
    <m/>
    <m/>
    <m/>
    <m/>
    <m/>
    <m/>
    <m/>
    <m/>
    <m/>
    <m/>
    <m/>
    <m/>
    <n v="100"/>
    <n v="300"/>
    <m/>
    <m/>
    <m/>
    <m/>
    <m/>
    <m/>
    <m/>
    <m/>
    <m/>
    <m/>
    <m/>
    <m/>
    <m/>
  </r>
  <r>
    <x v="1"/>
    <x v="5"/>
    <n v="2"/>
    <s v="Production Support, Specific Applications validations/investigations apart from EMAS Daily Monitoring, Manual Process Execution with EMAS, ST Support, MOTS Updates, Surveys, etc."/>
    <s v="ULTS"/>
    <s v="Green"/>
    <x v="0"/>
    <s v="Java"/>
    <s v="CODES-ULTS"/>
    <s v="James Koernig"/>
    <s v="Christine Moretti"/>
    <s v="Sahil Jain"/>
    <x v="5"/>
    <x v="0"/>
    <s v="Y"/>
    <x v="0"/>
    <m/>
    <m/>
    <m/>
    <m/>
    <m/>
    <m/>
    <m/>
    <m/>
    <m/>
    <m/>
    <m/>
    <m/>
    <m/>
    <m/>
    <m/>
    <m/>
    <m/>
    <m/>
    <m/>
    <m/>
    <n v="45"/>
    <n v="45"/>
    <n v="45"/>
    <n v="45"/>
    <n v="45"/>
    <n v="45"/>
    <m/>
    <m/>
    <m/>
    <m/>
    <m/>
    <m/>
    <m/>
    <m/>
    <m/>
  </r>
  <r>
    <x v="1"/>
    <x v="1"/>
    <n v="1"/>
    <s v="2035350 RHEL Upgrade"/>
    <s v="ULTS"/>
    <s v="Completed"/>
    <x v="0"/>
    <s v="Java"/>
    <s v="CODES-ULTS"/>
    <s v="James Koernig"/>
    <s v="Christine Moretti"/>
    <s v="Sahil Jain"/>
    <x v="5"/>
    <x v="19"/>
    <s v="Y"/>
    <x v="0"/>
    <m/>
    <m/>
    <m/>
    <m/>
    <m/>
    <m/>
    <m/>
    <m/>
    <m/>
    <m/>
    <m/>
    <m/>
    <m/>
    <m/>
    <m/>
    <m/>
    <m/>
    <m/>
    <m/>
    <m/>
    <m/>
    <m/>
    <n v="120"/>
    <m/>
    <m/>
    <m/>
    <m/>
    <m/>
    <m/>
    <m/>
    <m/>
    <m/>
    <m/>
    <m/>
    <m/>
  </r>
  <r>
    <x v="1"/>
    <x v="1"/>
    <n v="1"/>
    <s v="2035351 RHEL Upgrade"/>
    <s v="CODES"/>
    <s v="Completed"/>
    <x v="0"/>
    <s v="Java"/>
    <s v="CODES-ULTS"/>
    <s v="James Koernig"/>
    <s v="Christine Moretti"/>
    <s v="Sahil Jain"/>
    <x v="5"/>
    <x v="15"/>
    <s v="Y"/>
    <x v="0"/>
    <m/>
    <m/>
    <m/>
    <m/>
    <m/>
    <m/>
    <m/>
    <m/>
    <m/>
    <m/>
    <m/>
    <m/>
    <m/>
    <m/>
    <m/>
    <m/>
    <m/>
    <m/>
    <m/>
    <m/>
    <m/>
    <n v="120"/>
    <m/>
    <m/>
    <m/>
    <m/>
    <m/>
    <m/>
    <m/>
    <m/>
    <m/>
    <m/>
    <m/>
    <m/>
    <m/>
  </r>
  <r>
    <x v="0"/>
    <x v="0"/>
    <n v="1"/>
    <s v="CR821245, Full month data for TPA test, Telco West Biller Enhance 911 Data for Reporting"/>
    <s v="RAP"/>
    <m/>
    <x v="1"/>
    <s v="Cobol, DB2"/>
    <s v="JW"/>
    <s v="Ruben Rodriguez "/>
    <s v="Muawiah Qaimari"/>
    <s v="Rajan Patil"/>
    <x v="1"/>
    <x v="13"/>
    <m/>
    <x v="0"/>
    <n v="80"/>
    <m/>
    <m/>
    <m/>
    <m/>
    <m/>
    <m/>
    <m/>
    <m/>
    <m/>
    <m/>
    <m/>
    <m/>
    <m/>
    <m/>
    <m/>
    <m/>
    <m/>
    <m/>
    <m/>
    <m/>
    <m/>
    <n v="20"/>
    <n v="60"/>
    <m/>
    <m/>
    <m/>
    <m/>
    <m/>
    <m/>
    <m/>
    <m/>
    <m/>
    <m/>
    <m/>
  </r>
  <r>
    <x v="0"/>
    <x v="0"/>
    <n v="1"/>
    <s v="411406 FIS Global Rewards "/>
    <s v="ACIS CBF"/>
    <s v="On Track"/>
    <x v="1"/>
    <s v="Cobol,IMS-DB"/>
    <s v="MW-Billing"/>
    <s v="Ruben Rodriguez "/>
    <s v="Muawiah Qaimari"/>
    <s v="Ashish Ranjan"/>
    <x v="1"/>
    <x v="16"/>
    <m/>
    <x v="0"/>
    <n v="190"/>
    <m/>
    <m/>
    <m/>
    <m/>
    <m/>
    <m/>
    <m/>
    <m/>
    <m/>
    <m/>
    <m/>
    <m/>
    <m/>
    <m/>
    <m/>
    <m/>
    <m/>
    <m/>
    <m/>
    <m/>
    <m/>
    <m/>
    <n v="10"/>
    <n v="40"/>
    <n v="60"/>
    <n v="60"/>
    <n v="20"/>
    <m/>
    <m/>
    <m/>
    <m/>
    <m/>
    <m/>
    <m/>
  </r>
  <r>
    <x v="0"/>
    <x v="0"/>
    <n v="3"/>
    <s v="PID 419690ETQ Teradata Offload (ETQ Teradata to Snowflake)"/>
    <s v="RBS"/>
    <s v="In Progress "/>
    <x v="1"/>
    <s v="Cobol,DB2,CICS"/>
    <s v="MW-Billing"/>
    <s v="James Radtke"/>
    <s v="Christine Moretti"/>
    <s v="Ashish Ranjan"/>
    <x v="1"/>
    <x v="21"/>
    <m/>
    <x v="0"/>
    <n v="335"/>
    <m/>
    <m/>
    <m/>
    <m/>
    <m/>
    <m/>
    <m/>
    <m/>
    <m/>
    <m/>
    <m/>
    <m/>
    <m/>
    <m/>
    <m/>
    <m/>
    <m/>
    <m/>
    <m/>
    <m/>
    <m/>
    <m/>
    <n v="10"/>
    <n v="80"/>
    <n v="110"/>
    <n v="110"/>
    <n v="25"/>
    <m/>
    <m/>
    <m/>
    <m/>
    <m/>
    <m/>
    <m/>
  </r>
  <r>
    <x v="0"/>
    <x v="0"/>
    <n v="1"/>
    <s v="Mail transfer Agent - (dedicated --&gt; shared MTA)"/>
    <s v="Boomerang"/>
    <s v="PID Pending"/>
    <x v="0"/>
    <s v="Java"/>
    <s v="BOOM-BIGSYS"/>
    <s v="James Koernig"/>
    <s v="Christine Moretti"/>
    <s v="Sahil Jain"/>
    <x v="5"/>
    <x v="8"/>
    <s v="Y"/>
    <x v="1"/>
    <n v="140"/>
    <m/>
    <m/>
    <m/>
    <m/>
    <m/>
    <m/>
    <m/>
    <m/>
    <m/>
    <m/>
    <m/>
    <m/>
    <m/>
    <m/>
    <m/>
    <m/>
    <m/>
    <m/>
    <m/>
    <m/>
    <m/>
    <m/>
    <m/>
    <m/>
    <m/>
    <m/>
    <m/>
    <m/>
    <m/>
    <m/>
    <m/>
    <m/>
    <m/>
    <m/>
  </r>
  <r>
    <x v="0"/>
    <x v="0"/>
    <n v="1"/>
    <s v="CENET data is changing"/>
    <s v="Boomerang"/>
    <s v="PID Pending"/>
    <x v="0"/>
    <s v="Java"/>
    <s v="BOOM-BIGSYS"/>
    <s v="James Koernig"/>
    <s v="Christine Moretti"/>
    <s v="Sahil Jain"/>
    <x v="5"/>
    <x v="8"/>
    <s v="Y"/>
    <x v="1"/>
    <n v="270"/>
    <m/>
    <m/>
    <m/>
    <m/>
    <m/>
    <m/>
    <m/>
    <m/>
    <m/>
    <m/>
    <m/>
    <m/>
    <m/>
    <m/>
    <m/>
    <m/>
    <m/>
    <m/>
    <m/>
    <m/>
    <m/>
    <m/>
    <m/>
    <m/>
    <m/>
    <m/>
    <m/>
    <m/>
    <m/>
    <m/>
    <m/>
    <m/>
    <m/>
    <m/>
  </r>
  <r>
    <x v="0"/>
    <x v="0"/>
    <n v="1"/>
    <s v="CENET data is changing"/>
    <s v="HVCP"/>
    <s v="PID Pending"/>
    <x v="0"/>
    <s v="Java"/>
    <s v="BOOM-BIGSYS"/>
    <s v="James Koernig"/>
    <s v="Christine Moretti"/>
    <s v="Sahil Jain"/>
    <x v="5"/>
    <x v="8"/>
    <s v="Y"/>
    <x v="1"/>
    <n v="200"/>
    <m/>
    <m/>
    <m/>
    <m/>
    <m/>
    <m/>
    <m/>
    <m/>
    <m/>
    <m/>
    <m/>
    <m/>
    <m/>
    <m/>
    <m/>
    <m/>
    <m/>
    <m/>
    <m/>
    <m/>
    <m/>
    <m/>
    <m/>
    <m/>
    <m/>
    <m/>
    <m/>
    <m/>
    <m/>
    <m/>
    <m/>
    <m/>
    <m/>
    <m/>
  </r>
  <r>
    <x v="1"/>
    <x v="1"/>
    <m/>
    <s v="PMAT 398118  508281 - Citrix servers OS / Count (Production )"/>
    <s v="EASE - West"/>
    <s v="Green"/>
    <x v="1"/>
    <s v="Tandem, Powerbuilder"/>
    <s v="Tandem"/>
    <s v="James Radtke"/>
    <s v="Christine Moretti"/>
    <s v="Istiyaqahmed Shaikh"/>
    <x v="2"/>
    <x v="13"/>
    <m/>
    <x v="0"/>
    <n v="1000"/>
    <m/>
    <m/>
    <m/>
    <m/>
    <m/>
    <m/>
    <m/>
    <m/>
    <m/>
    <m/>
    <m/>
    <m/>
    <m/>
    <m/>
    <m/>
    <m/>
    <m/>
    <m/>
    <m/>
    <m/>
    <n v="250"/>
    <n v="250"/>
    <n v="250"/>
    <n v="250"/>
    <m/>
    <m/>
    <m/>
    <m/>
    <m/>
    <m/>
    <m/>
    <m/>
    <m/>
    <m/>
  </r>
  <r>
    <x v="0"/>
    <x v="0"/>
    <m/>
    <s v="PMT 505913/PID 411976 TULSA OKLAHOMA MIF MUNICIPAL INSPECTION FEE (CR816252 - Routing report to EDW/TPA)"/>
    <s v="CRIS CASH"/>
    <s v="Yellow"/>
    <x v="1"/>
    <s v="Assembler"/>
    <s v="SW-CRIS"/>
    <s v="Ruben Rodriguez "/>
    <s v="Muawiah Qaimari"/>
    <s v="Istiyaqahmed Shaikh"/>
    <x v="2"/>
    <x v="16"/>
    <m/>
    <x v="0"/>
    <n v="2260"/>
    <m/>
    <m/>
    <m/>
    <m/>
    <m/>
    <m/>
    <m/>
    <m/>
    <m/>
    <m/>
    <m/>
    <m/>
    <m/>
    <m/>
    <m/>
    <m/>
    <m/>
    <m/>
    <m/>
    <m/>
    <m/>
    <n v="160"/>
    <n v="300"/>
    <n v="400"/>
    <n v="500"/>
    <n v="500"/>
    <n v="400"/>
    <m/>
    <m/>
    <m/>
    <m/>
    <m/>
    <m/>
    <m/>
  </r>
  <r>
    <x v="0"/>
    <x v="0"/>
    <n v="1"/>
    <s v="Mail transfer Agent - (dedicated --&gt; shared MTA)"/>
    <s v="HVCP"/>
    <s v="PID Pending"/>
    <x v="0"/>
    <s v="Java"/>
    <s v="BOOM-BIGSYS"/>
    <s v="James Koernig"/>
    <s v="Christine Moretti"/>
    <s v="Sahil Jain"/>
    <x v="5"/>
    <x v="8"/>
    <s v="Y"/>
    <x v="1"/>
    <n v="90"/>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s v="Y"/>
    <x v="2"/>
    <m/>
    <m/>
    <m/>
    <m/>
    <m/>
    <m/>
    <m/>
    <m/>
    <m/>
    <m/>
    <m/>
    <m/>
    <m/>
    <m/>
    <m/>
    <m/>
    <m/>
    <m/>
    <m/>
    <m/>
    <m/>
    <m/>
    <m/>
    <m/>
    <m/>
    <m/>
    <m/>
    <m/>
    <m/>
    <m/>
    <m/>
    <m/>
    <m/>
    <m/>
    <m/>
  </r>
  <r>
    <x v="0"/>
    <x v="0"/>
    <m/>
    <s v="PMT 505913/PID 411976 TULSA OKLAHOMA MIF MUNICIPAL INSPECTION FEE (CR816252 - Routing report to EDW/TPA)"/>
    <s v="CRIS BCAP"/>
    <s v="Yellow"/>
    <x v="1"/>
    <s v="PL1, Assembler"/>
    <s v="SW-CRIS"/>
    <s v="Ruben Rodriguez "/>
    <s v="Muawiah Qaimari"/>
    <s v="Istiyaqahmed Shaikh"/>
    <x v="2"/>
    <x v="16"/>
    <m/>
    <x v="0"/>
    <n v="1120"/>
    <m/>
    <m/>
    <m/>
    <m/>
    <m/>
    <m/>
    <m/>
    <m/>
    <m/>
    <m/>
    <m/>
    <m/>
    <m/>
    <m/>
    <m/>
    <m/>
    <m/>
    <m/>
    <m/>
    <m/>
    <m/>
    <n v="100"/>
    <n v="100"/>
    <n v="200"/>
    <n v="250"/>
    <n v="250"/>
    <n v="220"/>
    <m/>
    <m/>
    <m/>
    <m/>
    <m/>
    <m/>
    <m/>
  </r>
  <r>
    <x v="0"/>
    <x v="0"/>
    <m/>
    <s v="Migrate DB to PostgreSQL/PaaS"/>
    <s v="GALAXY ACS"/>
    <s v="Pending Approval"/>
    <x v="0"/>
    <s v="Java"/>
    <s v="Gal-SAF"/>
    <s v="James Koernig"/>
    <s v="Christine Moretti"/>
    <s v="Tushar Vispute"/>
    <x v="5"/>
    <x v="3"/>
    <m/>
    <x v="1"/>
    <n v="785"/>
    <m/>
    <m/>
    <m/>
    <m/>
    <m/>
    <m/>
    <m/>
    <m/>
    <m/>
    <m/>
    <m/>
    <m/>
    <m/>
    <m/>
    <m/>
    <m/>
    <m/>
    <m/>
    <m/>
    <m/>
    <m/>
    <m/>
    <m/>
    <m/>
    <m/>
    <m/>
    <m/>
    <m/>
    <m/>
    <m/>
    <m/>
    <m/>
    <m/>
    <m/>
  </r>
  <r>
    <x v="0"/>
    <x v="0"/>
    <m/>
    <s v="Encryption of RPI Data"/>
    <s v="GALAXY ACS"/>
    <s v="Pending Approval"/>
    <x v="0"/>
    <s v="Java"/>
    <s v="Gal-SAF"/>
    <s v="James Koernig"/>
    <s v="Christine Moretti"/>
    <s v="Tushar Vispute"/>
    <x v="5"/>
    <x v="3"/>
    <m/>
    <x v="1"/>
    <n v="2595"/>
    <m/>
    <m/>
    <m/>
    <m/>
    <m/>
    <m/>
    <m/>
    <m/>
    <m/>
    <m/>
    <m/>
    <m/>
    <m/>
    <m/>
    <m/>
    <m/>
    <m/>
    <m/>
    <m/>
    <m/>
    <m/>
    <m/>
    <m/>
    <m/>
    <m/>
    <m/>
    <m/>
    <m/>
    <m/>
    <m/>
    <m/>
    <m/>
    <m/>
    <m/>
  </r>
  <r>
    <x v="0"/>
    <x v="0"/>
    <m/>
    <s v="PMT 505913/PID 411976 TULSA OKLAHOMA MIF MUNICIPAL INSPECTION FEE (CR816252 - Routing report to EDW/TPA)"/>
    <s v="CRIS RC-RECON"/>
    <s v="Yellow"/>
    <x v="1"/>
    <s v="Assembler"/>
    <s v="SW-CRIS"/>
    <s v="Ruben Rodriguez "/>
    <s v="Muawiah Qaimari"/>
    <s v="Istiyaqahmed Shaikh"/>
    <x v="2"/>
    <x v="16"/>
    <m/>
    <x v="0"/>
    <n v="855"/>
    <m/>
    <m/>
    <m/>
    <m/>
    <m/>
    <m/>
    <m/>
    <m/>
    <m/>
    <m/>
    <m/>
    <m/>
    <m/>
    <m/>
    <m/>
    <m/>
    <m/>
    <m/>
    <m/>
    <m/>
    <m/>
    <n v="75"/>
    <n v="75"/>
    <n v="175"/>
    <n v="175"/>
    <n v="175"/>
    <n v="175"/>
    <m/>
    <m/>
    <m/>
    <m/>
    <m/>
    <m/>
    <m/>
  </r>
  <r>
    <x v="0"/>
    <x v="0"/>
    <m/>
    <s v="Encryption of RPI Data"/>
    <s v="GRP- RNS"/>
    <s v="Pending Approval"/>
    <x v="0"/>
    <s v="C, C++"/>
    <s v="RNS"/>
    <s v="James Koernig"/>
    <s v="Christine Moretti"/>
    <s v="Tushar Vispute"/>
    <x v="5"/>
    <x v="3"/>
    <m/>
    <x v="1"/>
    <n v="3320"/>
    <m/>
    <m/>
    <m/>
    <m/>
    <m/>
    <m/>
    <m/>
    <m/>
    <m/>
    <m/>
    <m/>
    <m/>
    <m/>
    <m/>
    <m/>
    <m/>
    <m/>
    <m/>
    <m/>
    <m/>
    <m/>
    <m/>
    <m/>
    <m/>
    <m/>
    <m/>
    <m/>
    <m/>
    <m/>
    <m/>
    <m/>
    <m/>
    <m/>
    <m/>
  </r>
  <r>
    <x v="0"/>
    <x v="0"/>
    <m/>
    <s v="VMware Client Horizon"/>
    <s v="GRP- RNS"/>
    <s v="Green"/>
    <x v="0"/>
    <s v="C, C++"/>
    <s v="RNS"/>
    <s v="James Koernig"/>
    <s v="Christine Moretti"/>
    <s v="Tushar Vispute"/>
    <x v="5"/>
    <x v="8"/>
    <m/>
    <x v="0"/>
    <n v="160"/>
    <m/>
    <m/>
    <m/>
    <m/>
    <m/>
    <m/>
    <m/>
    <m/>
    <m/>
    <m/>
    <m/>
    <m/>
    <m/>
    <m/>
    <m/>
    <m/>
    <m/>
    <m/>
    <m/>
    <m/>
    <m/>
    <m/>
    <m/>
    <m/>
    <m/>
    <m/>
    <m/>
    <m/>
    <m/>
    <m/>
    <m/>
    <m/>
    <m/>
    <m/>
  </r>
  <r>
    <x v="0"/>
    <x v="0"/>
    <m/>
    <s v="PMT 505913/PID 411976 TULSA OKLAHOMA MIF MUNICIPAL INSPECTION FEE (CR820094 - Routing report to EDW/TPA - Line Number)"/>
    <s v="CRIS CASH"/>
    <s v="Yellow"/>
    <x v="1"/>
    <s v="Assembler"/>
    <s v="SW-CRIS"/>
    <s v="Ruben Rodriguez "/>
    <s v="Muawiah Qaimari"/>
    <s v="Istiyaqahmed Shaikh"/>
    <x v="2"/>
    <x v="16"/>
    <m/>
    <x v="0"/>
    <n v="3250"/>
    <m/>
    <m/>
    <m/>
    <m/>
    <m/>
    <m/>
    <m/>
    <m/>
    <m/>
    <m/>
    <m/>
    <m/>
    <m/>
    <m/>
    <m/>
    <m/>
    <m/>
    <m/>
    <m/>
    <m/>
    <m/>
    <n v="100"/>
    <n v="700"/>
    <n v="700"/>
    <n v="700"/>
    <n v="600"/>
    <n v="450"/>
    <m/>
    <m/>
    <m/>
    <m/>
    <m/>
    <m/>
    <m/>
  </r>
  <r>
    <x v="0"/>
    <x v="0"/>
    <m/>
    <s v="MetaSolv TBS-TEA TME-Bonding to Galaxy"/>
    <s v="GALAXY ACS"/>
    <s v="Pending Approval"/>
    <x v="0"/>
    <s v="Java"/>
    <s v="Gal-SAF"/>
    <s v="James Koernig"/>
    <s v="Christine Moretti"/>
    <s v="Tushar Vispute"/>
    <x v="5"/>
    <x v="3"/>
    <m/>
    <x v="1"/>
    <n v="3280"/>
    <m/>
    <m/>
    <m/>
    <m/>
    <m/>
    <m/>
    <m/>
    <m/>
    <m/>
    <m/>
    <m/>
    <m/>
    <m/>
    <m/>
    <m/>
    <m/>
    <m/>
    <m/>
    <m/>
    <m/>
    <m/>
    <m/>
    <m/>
    <m/>
    <m/>
    <m/>
    <m/>
    <m/>
    <m/>
    <m/>
    <m/>
    <m/>
    <m/>
    <m/>
  </r>
  <r>
    <x v="1"/>
    <x v="1"/>
    <m/>
    <s v="AT&amp;T Technology Advisory: Microsoft Windows 11 Release 22H2"/>
    <s v="SAFARI-MR"/>
    <s v="Completed"/>
    <x v="0"/>
    <s v="Java"/>
    <s v="Gal-SAF"/>
    <s v="James Koernig"/>
    <s v="Christine Moretti"/>
    <s v="Tushar Vispute"/>
    <x v="5"/>
    <x v="19"/>
    <m/>
    <x v="0"/>
    <n v="80"/>
    <m/>
    <m/>
    <m/>
    <m/>
    <m/>
    <m/>
    <m/>
    <m/>
    <m/>
    <m/>
    <m/>
    <m/>
    <m/>
    <m/>
    <m/>
    <m/>
    <m/>
    <m/>
    <m/>
    <m/>
    <m/>
    <m/>
    <m/>
    <m/>
    <m/>
    <m/>
    <m/>
    <m/>
    <m/>
    <m/>
    <m/>
    <m/>
    <m/>
    <m/>
  </r>
  <r>
    <x v="1"/>
    <x v="5"/>
    <n v="3"/>
    <s v="Outage,P1/P2 issues, Job Abends, Fixes, Interface Issues handling and follow ups, RCAs, jobs check/update"/>
    <s v="GRP-Freedom C Apps"/>
    <s v="Green"/>
    <x v="0"/>
    <s v="C, C++"/>
    <s v="Freedom C Apps"/>
    <s v="James Koernig"/>
    <s v="Christine Moretti"/>
    <s v="Tushar Vispute"/>
    <x v="5"/>
    <x v="0"/>
    <m/>
    <x v="0"/>
    <m/>
    <m/>
    <m/>
    <m/>
    <m/>
    <m/>
    <m/>
    <m/>
    <m/>
    <m/>
    <m/>
    <m/>
    <m/>
    <m/>
    <m/>
    <m/>
    <m/>
    <n v="140"/>
    <n v="140"/>
    <n v="140"/>
    <n v="140"/>
    <n v="140"/>
    <n v="140"/>
    <n v="140"/>
    <n v="140"/>
    <n v="140"/>
    <m/>
    <m/>
    <m/>
    <m/>
    <m/>
    <m/>
    <m/>
    <m/>
    <m/>
  </r>
  <r>
    <x v="1"/>
    <x v="6"/>
    <n v="3"/>
    <s v="Client queries, user tickets and interface app queries, Code Analysis, Edit Analysis"/>
    <s v="GRP-Freedom C Apps"/>
    <s v="Green"/>
    <x v="0"/>
    <s v="C, C++"/>
    <s v="Freedom C Apps"/>
    <s v="James Koernig"/>
    <s v="Christine Moretti"/>
    <s v="Tushar Vispute"/>
    <x v="5"/>
    <x v="0"/>
    <m/>
    <x v="0"/>
    <m/>
    <m/>
    <m/>
    <m/>
    <m/>
    <m/>
    <m/>
    <m/>
    <m/>
    <m/>
    <m/>
    <m/>
    <m/>
    <m/>
    <m/>
    <m/>
    <m/>
    <n v="135"/>
    <n v="135"/>
    <n v="135"/>
    <n v="135"/>
    <n v="135"/>
    <n v="135"/>
    <n v="135"/>
    <n v="135"/>
    <n v="135"/>
    <m/>
    <m/>
    <m/>
    <m/>
    <m/>
    <m/>
    <m/>
    <m/>
    <m/>
  </r>
  <r>
    <x v="1"/>
    <x v="11"/>
    <n v="3"/>
    <s v="Status Call, Huddle, Meeting, queries, Onshore requests for order/user count etc, Client Calls, interfacing Apps calls"/>
    <s v="GRP-Freedom C Apps"/>
    <s v="Green"/>
    <x v="0"/>
    <s v="C, C++"/>
    <s v="Freedom C Apps"/>
    <s v="James Koernig"/>
    <s v="Christine Moretti"/>
    <s v="Tushar Vispute"/>
    <x v="5"/>
    <x v="0"/>
    <m/>
    <x v="0"/>
    <m/>
    <m/>
    <m/>
    <m/>
    <m/>
    <m/>
    <m/>
    <m/>
    <m/>
    <m/>
    <m/>
    <m/>
    <m/>
    <m/>
    <m/>
    <m/>
    <m/>
    <n v="70"/>
    <n v="70"/>
    <n v="70"/>
    <n v="70"/>
    <n v="70"/>
    <n v="70"/>
    <n v="70"/>
    <n v="70"/>
    <n v="70"/>
    <m/>
    <m/>
    <m/>
    <m/>
    <m/>
    <m/>
    <m/>
    <m/>
    <m/>
  </r>
  <r>
    <x v="1"/>
    <x v="15"/>
    <n v="3"/>
    <s v="DSO, SCA, AVT, DAST, SAST, SONAR, SPI"/>
    <s v="GRP-Freedom C Apps"/>
    <s v="Green"/>
    <x v="0"/>
    <s v="C, C++"/>
    <s v="Freedom C Apps"/>
    <s v="James Koernig"/>
    <s v="Christine Moretti"/>
    <s v="Tushar Vispute"/>
    <x v="5"/>
    <x v="0"/>
    <m/>
    <x v="0"/>
    <m/>
    <m/>
    <m/>
    <m/>
    <m/>
    <m/>
    <m/>
    <m/>
    <m/>
    <m/>
    <m/>
    <m/>
    <m/>
    <m/>
    <m/>
    <m/>
    <m/>
    <n v="0"/>
    <n v="0"/>
    <n v="0"/>
    <n v="0"/>
    <n v="0"/>
    <n v="0"/>
    <n v="0"/>
    <n v="0"/>
    <n v="0"/>
    <m/>
    <m/>
    <m/>
    <m/>
    <m/>
    <m/>
    <m/>
    <m/>
    <m/>
  </r>
  <r>
    <x v="1"/>
    <x v="7"/>
    <n v="3"/>
    <s v="Cloud tasks(GI Upgrades,pipeline updates,DB/DB VM OS Patching,CRO,VM OS updates,AKV updates,AOTS CRs)"/>
    <s v="GRP-Freedom C Apps"/>
    <s v="Green"/>
    <x v="0"/>
    <s v="C, C++"/>
    <s v="Freedom C Apps"/>
    <s v="James Koernig"/>
    <s v="Christine Moretti"/>
    <s v="Tushar Vispute"/>
    <x v="5"/>
    <x v="0"/>
    <m/>
    <x v="0"/>
    <m/>
    <m/>
    <m/>
    <m/>
    <m/>
    <m/>
    <m/>
    <m/>
    <m/>
    <m/>
    <m/>
    <m/>
    <m/>
    <m/>
    <m/>
    <m/>
    <m/>
    <n v="0"/>
    <n v="0"/>
    <n v="0"/>
    <n v="0"/>
    <n v="0"/>
    <n v="0"/>
    <n v="0"/>
    <n v="0"/>
    <n v="0"/>
    <m/>
    <m/>
    <m/>
    <m/>
    <m/>
    <m/>
    <m/>
    <m/>
    <m/>
  </r>
  <r>
    <x v="1"/>
    <x v="8"/>
    <n v="3"/>
    <s v="Audit Suppport, DR, PSA Activity, Myogins support"/>
    <s v="GRP-Freedom C Apps"/>
    <s v="Green"/>
    <x v="0"/>
    <s v="C, C++"/>
    <s v="Freedom C Apps"/>
    <s v="James Koernig"/>
    <s v="Christine Moretti"/>
    <s v="Tushar Vispute"/>
    <x v="5"/>
    <x v="0"/>
    <m/>
    <x v="0"/>
    <m/>
    <m/>
    <m/>
    <m/>
    <m/>
    <m/>
    <m/>
    <m/>
    <m/>
    <m/>
    <m/>
    <m/>
    <m/>
    <m/>
    <m/>
    <m/>
    <m/>
    <n v="0"/>
    <n v="0"/>
    <n v="0"/>
    <n v="0"/>
    <n v="0"/>
    <n v="0"/>
    <n v="0"/>
    <n v="0"/>
    <n v="0"/>
    <m/>
    <m/>
    <m/>
    <m/>
    <m/>
    <m/>
    <m/>
    <m/>
    <m/>
  </r>
  <r>
    <x v="1"/>
    <x v="15"/>
    <n v="3"/>
    <s v="DSO, SCA, AVT, DAST, SAST, SONAR, SPI"/>
    <s v="GRP-Freedom C Apps"/>
    <s v="Green"/>
    <x v="0"/>
    <s v="C, C++"/>
    <s v="Freedom C Apps"/>
    <s v="James Koernig"/>
    <s v="Christine Moretti"/>
    <s v="Tushar Vispute"/>
    <x v="5"/>
    <x v="0"/>
    <m/>
    <x v="0"/>
    <m/>
    <m/>
    <m/>
    <m/>
    <m/>
    <m/>
    <m/>
    <m/>
    <m/>
    <m/>
    <m/>
    <m/>
    <m/>
    <m/>
    <m/>
    <m/>
    <m/>
    <n v="42"/>
    <n v="42"/>
    <n v="42"/>
    <n v="42"/>
    <n v="42"/>
    <n v="42"/>
    <n v="42"/>
    <n v="42"/>
    <n v="42"/>
    <m/>
    <m/>
    <m/>
    <m/>
    <m/>
    <m/>
    <m/>
    <m/>
    <m/>
  </r>
  <r>
    <x v="1"/>
    <x v="10"/>
    <n v="3"/>
    <s v="Ticket, Job Run, Logs, Commit Tools, Upgrades etc"/>
    <s v="GRP-Freedom C Apps"/>
    <s v="Green"/>
    <x v="0"/>
    <s v="C, C++"/>
    <s v="Freedom C Apps"/>
    <s v="James Koernig"/>
    <s v="Christine Moretti"/>
    <s v="Tushar Vispute"/>
    <x v="5"/>
    <x v="0"/>
    <m/>
    <x v="0"/>
    <m/>
    <m/>
    <m/>
    <m/>
    <m/>
    <m/>
    <m/>
    <m/>
    <m/>
    <m/>
    <m/>
    <m/>
    <m/>
    <m/>
    <m/>
    <m/>
    <m/>
    <n v="75"/>
    <n v="75"/>
    <n v="75"/>
    <n v="75"/>
    <n v="75"/>
    <n v="75"/>
    <n v="75"/>
    <n v="75"/>
    <n v="75"/>
    <m/>
    <m/>
    <m/>
    <m/>
    <m/>
    <m/>
    <m/>
    <m/>
    <m/>
  </r>
  <r>
    <x v="1"/>
    <x v="13"/>
    <n v="3"/>
    <s v="Mech ID/Password CRs"/>
    <s v="GRP-Freedom C Apps"/>
    <s v="Green"/>
    <x v="0"/>
    <s v="C, C++"/>
    <s v="Freedom C Apps"/>
    <s v="James Koernig"/>
    <s v="Christine Moretti"/>
    <s v="Tushar Vispute"/>
    <x v="5"/>
    <x v="0"/>
    <m/>
    <x v="0"/>
    <m/>
    <m/>
    <m/>
    <m/>
    <m/>
    <m/>
    <m/>
    <m/>
    <m/>
    <m/>
    <m/>
    <m/>
    <m/>
    <m/>
    <m/>
    <m/>
    <m/>
    <n v="10"/>
    <n v="10"/>
    <n v="10"/>
    <n v="10"/>
    <n v="10"/>
    <n v="10"/>
    <n v="10"/>
    <n v="10"/>
    <n v="10"/>
    <m/>
    <m/>
    <m/>
    <m/>
    <m/>
    <m/>
    <m/>
    <m/>
    <m/>
  </r>
  <r>
    <x v="1"/>
    <x v="16"/>
    <n v="3"/>
    <s v="DB Server, OS etc"/>
    <s v="GRP-Freedom C Apps"/>
    <s v="Green"/>
    <x v="0"/>
    <s v="C, C++"/>
    <s v="Freedom C Apps"/>
    <s v="James Koernig"/>
    <s v="Christine Moretti"/>
    <s v="Tushar Vispute"/>
    <x v="5"/>
    <x v="0"/>
    <m/>
    <x v="0"/>
    <m/>
    <m/>
    <m/>
    <m/>
    <m/>
    <m/>
    <m/>
    <m/>
    <m/>
    <m/>
    <m/>
    <m/>
    <m/>
    <m/>
    <m/>
    <m/>
    <m/>
    <n v="8"/>
    <n v="8"/>
    <n v="8"/>
    <n v="8"/>
    <n v="8"/>
    <n v="8"/>
    <n v="8"/>
    <n v="8"/>
    <n v="16"/>
    <m/>
    <m/>
    <m/>
    <m/>
    <m/>
    <m/>
    <m/>
    <m/>
    <m/>
  </r>
  <r>
    <x v="1"/>
    <x v="2"/>
    <n v="5"/>
    <s v="TL-Mgmt's"/>
    <s v="GRP-Freedom C Apps"/>
    <s v="Green"/>
    <x v="0"/>
    <s v="C, C++"/>
    <s v="Freedom C Apps"/>
    <s v="James Koernig"/>
    <s v="Christine Moretti"/>
    <s v="Tushar Vispute"/>
    <x v="5"/>
    <x v="0"/>
    <m/>
    <x v="0"/>
    <m/>
    <m/>
    <m/>
    <m/>
    <m/>
    <m/>
    <m/>
    <m/>
    <m/>
    <m/>
    <m/>
    <m/>
    <m/>
    <m/>
    <m/>
    <m/>
    <m/>
    <n v="0"/>
    <n v="0"/>
    <n v="0"/>
    <n v="44"/>
    <n v="44"/>
    <n v="44"/>
    <n v="44"/>
    <n v="44"/>
    <n v="44"/>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1"/>
    <x v="5"/>
    <n v="2"/>
    <s v="Outage,P1/P2 issues, Job Abends, Fixes, Interface Issues handling and follow ups, RCAs, jobs check/update"/>
    <s v="GRP-Gal-SAF"/>
    <s v="Green"/>
    <x v="0"/>
    <s v="Java"/>
    <s v="Gal-SAF"/>
    <s v="James Koernig"/>
    <s v="Christine Moretti"/>
    <s v="Tushar Vispute"/>
    <x v="5"/>
    <x v="0"/>
    <m/>
    <x v="0"/>
    <m/>
    <m/>
    <m/>
    <m/>
    <m/>
    <m/>
    <m/>
    <m/>
    <m/>
    <m/>
    <m/>
    <m/>
    <m/>
    <m/>
    <m/>
    <m/>
    <m/>
    <n v="0"/>
    <n v="0"/>
    <n v="0"/>
    <n v="0"/>
    <n v="0"/>
    <n v="0"/>
    <n v="0"/>
    <n v="0"/>
    <n v="0"/>
    <m/>
    <m/>
    <m/>
    <m/>
    <m/>
    <m/>
    <m/>
    <m/>
    <m/>
  </r>
  <r>
    <x v="1"/>
    <x v="6"/>
    <n v="2"/>
    <s v="Client queries, user tickets and interface app queries, Code Analysis, Edit Analysis"/>
    <s v="GRP-Gal-SAF"/>
    <s v="Green"/>
    <x v="0"/>
    <s v="Java"/>
    <s v="Gal-SAF"/>
    <s v="James Koernig"/>
    <s v="Christine Moretti"/>
    <s v="Tushar Vispute"/>
    <x v="5"/>
    <x v="0"/>
    <m/>
    <x v="0"/>
    <m/>
    <m/>
    <m/>
    <m/>
    <m/>
    <m/>
    <m/>
    <m/>
    <m/>
    <m/>
    <m/>
    <m/>
    <m/>
    <m/>
    <m/>
    <m/>
    <m/>
    <n v="25"/>
    <n v="25"/>
    <n v="25"/>
    <n v="25"/>
    <n v="25"/>
    <n v="25"/>
    <n v="25"/>
    <n v="25"/>
    <n v="25"/>
    <m/>
    <m/>
    <m/>
    <m/>
    <m/>
    <m/>
    <m/>
    <m/>
    <m/>
  </r>
  <r>
    <x v="1"/>
    <x v="11"/>
    <n v="2"/>
    <s v="Status Call, Huddle, Meeting, queries, Onshore requests for order/user count etc, Client Calls, interfacing Apps calls"/>
    <s v="GRP-Gal-SAF"/>
    <s v="Green"/>
    <x v="0"/>
    <s v="Java"/>
    <s v="Gal-SAF"/>
    <s v="James Koernig"/>
    <s v="Christine Moretti"/>
    <s v="Tushar Vispute"/>
    <x v="5"/>
    <x v="0"/>
    <m/>
    <x v="0"/>
    <m/>
    <m/>
    <m/>
    <m/>
    <m/>
    <m/>
    <m/>
    <m/>
    <m/>
    <m/>
    <m/>
    <m/>
    <m/>
    <m/>
    <m/>
    <m/>
    <m/>
    <n v="10"/>
    <n v="10"/>
    <n v="10"/>
    <n v="10"/>
    <n v="10"/>
    <n v="10"/>
    <n v="10"/>
    <n v="10"/>
    <n v="10"/>
    <m/>
    <m/>
    <m/>
    <m/>
    <m/>
    <m/>
    <m/>
    <m/>
    <m/>
  </r>
  <r>
    <x v="1"/>
    <x v="15"/>
    <n v="2"/>
    <s v="DSO, SCA, AVT, DAST, SAST, SONAR, SPI"/>
    <s v="GRP-Gal-SAF"/>
    <s v="Green"/>
    <x v="0"/>
    <s v="Java"/>
    <s v="Gal-SAF"/>
    <s v="James Koernig"/>
    <s v="Christine Moretti"/>
    <s v="Tushar Vispute"/>
    <x v="5"/>
    <x v="0"/>
    <m/>
    <x v="0"/>
    <m/>
    <m/>
    <m/>
    <m/>
    <m/>
    <m/>
    <m/>
    <m/>
    <m/>
    <m/>
    <m/>
    <m/>
    <m/>
    <m/>
    <m/>
    <m/>
    <m/>
    <n v="8"/>
    <n v="8"/>
    <n v="8"/>
    <n v="8"/>
    <n v="8"/>
    <n v="8"/>
    <n v="8"/>
    <n v="8"/>
    <n v="8"/>
    <m/>
    <m/>
    <m/>
    <m/>
    <m/>
    <m/>
    <m/>
    <m/>
    <m/>
  </r>
  <r>
    <x v="1"/>
    <x v="7"/>
    <n v="2"/>
    <s v="Cloud tasks(GI Upgrades,pipeline updates,DB/DB VM OS Patching,CRO,VM OS updates,AKV updates,AOTS CRs)"/>
    <s v="GRP-Gal-SAF"/>
    <s v="Green"/>
    <x v="0"/>
    <s v="Java"/>
    <s v="Gal-SAF"/>
    <s v="James Koernig"/>
    <s v="Christine Moretti"/>
    <s v="Tushar Vispute"/>
    <x v="5"/>
    <x v="0"/>
    <m/>
    <x v="0"/>
    <m/>
    <m/>
    <m/>
    <m/>
    <m/>
    <m/>
    <m/>
    <m/>
    <m/>
    <m/>
    <m/>
    <m/>
    <m/>
    <m/>
    <m/>
    <m/>
    <m/>
    <n v="90"/>
    <n v="90"/>
    <n v="90"/>
    <n v="90"/>
    <n v="90"/>
    <n v="90"/>
    <n v="90"/>
    <n v="90"/>
    <n v="90"/>
    <m/>
    <m/>
    <m/>
    <m/>
    <m/>
    <m/>
    <m/>
    <m/>
    <m/>
  </r>
  <r>
    <x v="1"/>
    <x v="8"/>
    <n v="2"/>
    <s v="Audit Suppport, DR, PSA Activity, Myogins support"/>
    <s v="GRP-Gal-SAF"/>
    <s v="Green"/>
    <x v="0"/>
    <s v="Java"/>
    <s v="Gal-SAF"/>
    <s v="James Koernig"/>
    <s v="Christine Moretti"/>
    <s v="Tushar Vispute"/>
    <x v="5"/>
    <x v="0"/>
    <m/>
    <x v="0"/>
    <m/>
    <m/>
    <m/>
    <m/>
    <m/>
    <m/>
    <m/>
    <m/>
    <m/>
    <m/>
    <m/>
    <m/>
    <m/>
    <m/>
    <m/>
    <m/>
    <m/>
    <n v="0"/>
    <n v="0"/>
    <n v="0"/>
    <n v="0"/>
    <n v="0"/>
    <n v="0"/>
    <n v="0"/>
    <n v="0"/>
    <n v="0"/>
    <m/>
    <m/>
    <m/>
    <m/>
    <m/>
    <m/>
    <m/>
    <m/>
    <m/>
  </r>
  <r>
    <x v="1"/>
    <x v="15"/>
    <n v="2"/>
    <s v="DSO, SCA, AVT, DAST, SAST, SONAR, SPI"/>
    <s v="GRP-Gal-SAF"/>
    <s v="Green"/>
    <x v="0"/>
    <s v="Java"/>
    <s v="Gal-SAF"/>
    <s v="James Koernig"/>
    <s v="Christine Moretti"/>
    <s v="Tushar Vispute"/>
    <x v="5"/>
    <x v="0"/>
    <m/>
    <x v="0"/>
    <m/>
    <m/>
    <m/>
    <m/>
    <m/>
    <m/>
    <m/>
    <m/>
    <m/>
    <m/>
    <m/>
    <m/>
    <m/>
    <m/>
    <m/>
    <m/>
    <m/>
    <n v="60"/>
    <n v="60"/>
    <n v="60"/>
    <n v="60"/>
    <n v="60"/>
    <n v="60"/>
    <n v="60"/>
    <n v="60"/>
    <n v="60"/>
    <m/>
    <m/>
    <m/>
    <m/>
    <m/>
    <m/>
    <m/>
    <m/>
    <m/>
  </r>
  <r>
    <x v="1"/>
    <x v="10"/>
    <n v="2"/>
    <s v="Ticket, Job Run, Logs, Commit Tools, Upgrades etc"/>
    <s v="GRP-Gal-SAF"/>
    <s v="Green"/>
    <x v="0"/>
    <s v="Java"/>
    <s v="Gal-SAF"/>
    <s v="James Koernig"/>
    <s v="Christine Moretti"/>
    <s v="Tushar Vispute"/>
    <x v="5"/>
    <x v="0"/>
    <m/>
    <x v="0"/>
    <m/>
    <m/>
    <m/>
    <m/>
    <m/>
    <m/>
    <m/>
    <m/>
    <m/>
    <m/>
    <m/>
    <m/>
    <m/>
    <m/>
    <m/>
    <m/>
    <m/>
    <n v="0"/>
    <n v="0"/>
    <n v="0"/>
    <n v="0"/>
    <n v="0"/>
    <n v="0"/>
    <n v="0"/>
    <n v="0"/>
    <n v="0"/>
    <m/>
    <m/>
    <m/>
    <m/>
    <m/>
    <m/>
    <m/>
    <m/>
    <m/>
  </r>
  <r>
    <x v="1"/>
    <x v="13"/>
    <n v="2"/>
    <s v="Mech ID/Password CRs"/>
    <s v="GRP-Gal-SAF"/>
    <s v="Green"/>
    <x v="0"/>
    <s v="Java"/>
    <s v="Gal-SAF"/>
    <s v="James Koernig"/>
    <s v="Christine Moretti"/>
    <s v="Tushar Vispute"/>
    <x v="5"/>
    <x v="0"/>
    <m/>
    <x v="0"/>
    <m/>
    <m/>
    <m/>
    <m/>
    <m/>
    <m/>
    <m/>
    <m/>
    <m/>
    <m/>
    <m/>
    <m/>
    <m/>
    <m/>
    <m/>
    <m/>
    <m/>
    <n v="0"/>
    <n v="0"/>
    <n v="0"/>
    <n v="0"/>
    <n v="0"/>
    <n v="0"/>
    <n v="0"/>
    <n v="0"/>
    <m/>
    <m/>
    <m/>
    <m/>
    <m/>
    <m/>
    <m/>
    <m/>
    <m/>
    <m/>
  </r>
  <r>
    <x v="1"/>
    <x v="5"/>
    <n v="2"/>
    <s v="DB Server, OS etc"/>
    <s v="GRP-Gal-SAF"/>
    <s v="Green"/>
    <x v="0"/>
    <s v="Java"/>
    <s v="Gal-SAF"/>
    <s v="James Koernig"/>
    <s v="Christine Moretti"/>
    <s v="Tushar Vispute"/>
    <x v="5"/>
    <x v="0"/>
    <m/>
    <x v="0"/>
    <m/>
    <m/>
    <m/>
    <m/>
    <m/>
    <m/>
    <m/>
    <m/>
    <m/>
    <m/>
    <m/>
    <m/>
    <m/>
    <m/>
    <m/>
    <m/>
    <m/>
    <n v="0"/>
    <n v="0"/>
    <n v="0"/>
    <n v="0"/>
    <n v="0"/>
    <n v="0"/>
    <n v="0"/>
    <n v="0"/>
    <m/>
    <m/>
    <m/>
    <m/>
    <m/>
    <m/>
    <m/>
    <m/>
    <m/>
    <m/>
  </r>
  <r>
    <x v="0"/>
    <x v="0"/>
    <m/>
    <s v="Encryption of RPI Data"/>
    <s v="SAFARI-MR"/>
    <s v="Pending Approval"/>
    <x v="0"/>
    <s v="Java"/>
    <s v="Gal-SAF"/>
    <s v="James Koernig"/>
    <s v="Christine Moretti"/>
    <s v="Tushar Vispute"/>
    <x v="5"/>
    <x v="3"/>
    <m/>
    <x v="1"/>
    <n v="2450"/>
    <m/>
    <m/>
    <m/>
    <m/>
    <m/>
    <m/>
    <m/>
    <m/>
    <m/>
    <m/>
    <m/>
    <m/>
    <m/>
    <m/>
    <m/>
    <m/>
    <m/>
    <m/>
    <m/>
    <m/>
    <m/>
    <m/>
    <m/>
    <m/>
    <m/>
    <m/>
    <m/>
    <m/>
    <m/>
    <m/>
    <m/>
    <m/>
    <m/>
    <m/>
  </r>
  <r>
    <x v="0"/>
    <x v="0"/>
    <m/>
    <s v="PMT 505913/PID 411976 TULSA OKLAHOMA MIF MUNICIPAL INSPECTION FEE (CR820094 - Routing report to EDW/TPA - Line Number)"/>
    <s v="CRIS BCAP"/>
    <s v="Yellow"/>
    <x v="1"/>
    <s v="PL1, Assembler"/>
    <s v="SW-CRIS"/>
    <s v="Ruben Rodriguez "/>
    <s v="Muawiah Qaimari"/>
    <s v="Istiyaqahmed Shaikh"/>
    <x v="2"/>
    <x v="16"/>
    <m/>
    <x v="0"/>
    <n v="2100"/>
    <m/>
    <m/>
    <m/>
    <m/>
    <m/>
    <m/>
    <m/>
    <m/>
    <m/>
    <m/>
    <m/>
    <m/>
    <m/>
    <m/>
    <m/>
    <m/>
    <m/>
    <m/>
    <m/>
    <m/>
    <m/>
    <n v="100"/>
    <n v="500"/>
    <n v="500"/>
    <n v="500"/>
    <n v="300"/>
    <n v="200"/>
    <m/>
    <m/>
    <m/>
    <m/>
    <m/>
    <m/>
    <m/>
  </r>
  <r>
    <x v="0"/>
    <x v="0"/>
    <m/>
    <s v="Shared MTA"/>
    <s v="SAFARI-MR"/>
    <s v="Pending Approval"/>
    <x v="0"/>
    <s v="Java"/>
    <s v="Gal-SAF"/>
    <s v="James Koernig"/>
    <s v="Christine Moretti"/>
    <s v="Tushar Vispute"/>
    <x v="5"/>
    <x v="3"/>
    <m/>
    <x v="1"/>
    <n v="90"/>
    <m/>
    <m/>
    <m/>
    <m/>
    <m/>
    <m/>
    <m/>
    <m/>
    <m/>
    <m/>
    <m/>
    <m/>
    <m/>
    <m/>
    <m/>
    <m/>
    <m/>
    <m/>
    <m/>
    <m/>
    <m/>
    <m/>
    <m/>
    <m/>
    <m/>
    <m/>
    <m/>
    <m/>
    <m/>
    <m/>
    <m/>
    <m/>
    <m/>
    <m/>
  </r>
  <r>
    <x v="0"/>
    <x v="0"/>
    <m/>
    <s v="PMT 505913/PID 411976 TULSA OKLAHOMA MIF MUNICIPAL INSPECTION FEE (CR820094 - Routing report to EDW/TPA - Line Number)"/>
    <s v="CRIS RC-RECON"/>
    <s v="Yellow"/>
    <x v="1"/>
    <s v="Assembler"/>
    <s v="SW-CRIS"/>
    <s v="Ruben Rodriguez "/>
    <s v="Muawiah Qaimari"/>
    <s v="Istiyaqahmed Shaikh"/>
    <x v="2"/>
    <x v="16"/>
    <m/>
    <x v="0"/>
    <n v="2450"/>
    <m/>
    <m/>
    <m/>
    <m/>
    <m/>
    <m/>
    <m/>
    <m/>
    <m/>
    <m/>
    <m/>
    <m/>
    <m/>
    <m/>
    <m/>
    <m/>
    <m/>
    <m/>
    <m/>
    <m/>
    <m/>
    <n v="100"/>
    <n v="500"/>
    <n v="600"/>
    <n v="600"/>
    <n v="400"/>
    <n v="250"/>
    <m/>
    <m/>
    <m/>
    <m/>
    <m/>
    <m/>
    <m/>
  </r>
  <r>
    <x v="0"/>
    <x v="0"/>
    <m/>
    <s v="Migrate DB to PostgreSQL/PaaS"/>
    <s v="SAFARI-MR"/>
    <s v="Pending Approval"/>
    <x v="0"/>
    <s v="Java"/>
    <s v="Gal-SAF"/>
    <s v="James Koernig"/>
    <s v="Christine Moretti"/>
    <s v="Tushar Vispute"/>
    <x v="5"/>
    <x v="3"/>
    <m/>
    <x v="1"/>
    <n v="790"/>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Tushar Vispute"/>
    <x v="5"/>
    <x v="23"/>
    <m/>
    <x v="2"/>
    <m/>
    <m/>
    <m/>
    <m/>
    <m/>
    <m/>
    <m/>
    <m/>
    <m/>
    <m/>
    <m/>
    <m/>
    <m/>
    <m/>
    <m/>
    <m/>
    <m/>
    <m/>
    <m/>
    <m/>
    <m/>
    <m/>
    <m/>
    <m/>
    <m/>
    <m/>
    <m/>
    <m/>
    <m/>
    <m/>
    <m/>
    <m/>
    <m/>
    <m/>
    <m/>
  </r>
  <r>
    <x v="1"/>
    <x v="4"/>
    <n v="5"/>
    <s v="Daily RD Back End validation &amp; implementation (7000+ RDs)"/>
    <s v="BPM RD"/>
    <s v="Green"/>
    <x v="0"/>
    <s v="RD"/>
    <s v="BPM RD"/>
    <s v="Angie Farazier"/>
    <s v="Jonie Greenwood"/>
    <s v="Vipin Kumar"/>
    <x v="5"/>
    <x v="0"/>
    <m/>
    <x v="0"/>
    <m/>
    <m/>
    <m/>
    <m/>
    <m/>
    <m/>
    <m/>
    <m/>
    <m/>
    <m/>
    <m/>
    <m/>
    <m/>
    <m/>
    <m/>
    <m/>
    <m/>
    <n v="425"/>
    <n v="425"/>
    <n v="425"/>
    <n v="425"/>
    <n v="425"/>
    <n v="425"/>
    <n v="425"/>
    <n v="425"/>
    <n v="410"/>
    <m/>
    <m/>
    <m/>
    <m/>
    <m/>
    <m/>
    <m/>
    <m/>
    <m/>
  </r>
  <r>
    <x v="1"/>
    <x v="4"/>
    <n v="5"/>
    <s v="Meetings and working session – Daily Huddles, Weekly/Bi-Weekly/Other Meetings, Working Sessions"/>
    <s v="BPM RD"/>
    <s v="Green"/>
    <x v="0"/>
    <s v="RD"/>
    <s v="BPM RD"/>
    <s v="Angie Farazier"/>
    <s v="Jonie Greenwood"/>
    <s v="Vipin Kumar"/>
    <x v="5"/>
    <x v="0"/>
    <m/>
    <x v="0"/>
    <m/>
    <m/>
    <m/>
    <m/>
    <m/>
    <m/>
    <m/>
    <m/>
    <m/>
    <m/>
    <m/>
    <m/>
    <m/>
    <m/>
    <m/>
    <m/>
    <m/>
    <n v="20"/>
    <n v="20"/>
    <n v="20"/>
    <n v="25"/>
    <n v="25"/>
    <n v="25"/>
    <n v="25"/>
    <n v="25"/>
    <n v="25"/>
    <m/>
    <m/>
    <m/>
    <m/>
    <m/>
    <m/>
    <m/>
    <m/>
    <m/>
  </r>
  <r>
    <x v="1"/>
    <x v="4"/>
    <n v="5"/>
    <s v="Mailbox Assignment, P8 Failure fixes, NPA RD combinations"/>
    <s v="BPM RD"/>
    <s v="Green"/>
    <x v="0"/>
    <s v="RD"/>
    <s v="BPM RD"/>
    <s v="Angie Farazier"/>
    <s v="Jonie Greenwood"/>
    <s v="Vipin Kumar"/>
    <x v="5"/>
    <x v="0"/>
    <m/>
    <x v="0"/>
    <m/>
    <m/>
    <m/>
    <m/>
    <m/>
    <m/>
    <m/>
    <m/>
    <m/>
    <m/>
    <m/>
    <m/>
    <m/>
    <m/>
    <m/>
    <m/>
    <m/>
    <n v="22"/>
    <n v="22"/>
    <n v="22"/>
    <n v="22"/>
    <n v="22"/>
    <n v="22"/>
    <n v="22"/>
    <n v="22"/>
    <n v="22"/>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Vipin Kumar"/>
    <x v="5"/>
    <x v="23"/>
    <m/>
    <x v="2"/>
    <m/>
    <m/>
    <m/>
    <m/>
    <m/>
    <m/>
    <m/>
    <m/>
    <m/>
    <m/>
    <m/>
    <m/>
    <m/>
    <m/>
    <m/>
    <m/>
    <m/>
    <m/>
    <m/>
    <m/>
    <m/>
    <m/>
    <m/>
    <m/>
    <m/>
    <m/>
    <m/>
    <m/>
    <m/>
    <m/>
    <m/>
    <m/>
    <m/>
    <m/>
    <m/>
  </r>
  <r>
    <x v="1"/>
    <x v="5"/>
    <n v="1"/>
    <s v="ST Support (ST Defect/Env Issues)"/>
    <s v="LSRV"/>
    <s v="Green"/>
    <x v="0"/>
    <s v="Java"/>
    <s v="LSRV"/>
    <s v="James Koernig"/>
    <s v="Christine Moretti"/>
    <s v="Gourav Patidar"/>
    <x v="5"/>
    <x v="0"/>
    <m/>
    <x v="0"/>
    <m/>
    <m/>
    <m/>
    <m/>
    <m/>
    <m/>
    <m/>
    <m/>
    <m/>
    <m/>
    <m/>
    <m/>
    <m/>
    <m/>
    <m/>
    <m/>
    <m/>
    <n v="0"/>
    <n v="0"/>
    <n v="0"/>
    <n v="0"/>
    <n v="0"/>
    <n v="0"/>
    <n v="0"/>
    <n v="0"/>
    <n v="0"/>
    <n v="0"/>
    <m/>
    <m/>
    <m/>
    <m/>
    <m/>
    <m/>
    <m/>
    <m/>
  </r>
  <r>
    <x v="1"/>
    <x v="3"/>
    <n v="1"/>
    <s v="2029734 LSRV - Microsoft Windows 11 Release 22H2 certification"/>
    <s v="LSRV"/>
    <s v="Completed"/>
    <x v="0"/>
    <s v="Java"/>
    <s v="LSRV"/>
    <s v="James Koernig"/>
    <s v="Christine Moretti"/>
    <s v="Gourav Patidar"/>
    <x v="5"/>
    <x v="19"/>
    <m/>
    <x v="0"/>
    <m/>
    <m/>
    <m/>
    <m/>
    <m/>
    <m/>
    <m/>
    <m/>
    <m/>
    <m/>
    <m/>
    <m/>
    <m/>
    <m/>
    <m/>
    <m/>
    <m/>
    <n v="0"/>
    <n v="0"/>
    <n v="0"/>
    <n v="30"/>
    <n v="30"/>
    <n v="30"/>
    <n v="0"/>
    <n v="0"/>
    <n v="0"/>
    <n v="0"/>
    <m/>
    <m/>
    <m/>
    <m/>
    <m/>
    <m/>
    <m/>
    <m/>
  </r>
  <r>
    <x v="1"/>
    <x v="5"/>
    <n v="1"/>
    <s v="Production Support, Health Checkup, Interface Issues handling and follow ups, Job Abend/Error Fix, RCAs, jobs check/update"/>
    <s v="LSRV"/>
    <s v="Green"/>
    <x v="0"/>
    <s v="Java"/>
    <s v="LSRV"/>
    <s v="James Koernig"/>
    <s v="Christine Moretti"/>
    <s v="Gourav Patidar"/>
    <x v="5"/>
    <x v="0"/>
    <m/>
    <x v="0"/>
    <m/>
    <m/>
    <m/>
    <m/>
    <m/>
    <m/>
    <m/>
    <m/>
    <m/>
    <m/>
    <m/>
    <m/>
    <m/>
    <m/>
    <m/>
    <m/>
    <m/>
    <n v="90"/>
    <n v="90"/>
    <n v="90"/>
    <n v="90"/>
    <n v="90"/>
    <n v="90"/>
    <n v="60"/>
    <n v="60"/>
    <n v="60"/>
    <n v="60"/>
    <m/>
    <m/>
    <m/>
    <m/>
    <m/>
    <m/>
    <m/>
    <m/>
  </r>
  <r>
    <x v="1"/>
    <x v="6"/>
    <n v="1"/>
    <s v="Client queries, user tickets and interface app queries, Code Analysis, Edit Analysis (Avg 7 queries)/ Estimation"/>
    <s v="LSRV"/>
    <s v="Green"/>
    <x v="0"/>
    <s v="Java"/>
    <s v="LSRV"/>
    <s v="James Koernig"/>
    <s v="Christine Moretti"/>
    <s v="Gourav Patidar"/>
    <x v="5"/>
    <x v="0"/>
    <m/>
    <x v="0"/>
    <m/>
    <m/>
    <m/>
    <m/>
    <m/>
    <m/>
    <m/>
    <m/>
    <m/>
    <m/>
    <m/>
    <m/>
    <m/>
    <m/>
    <m/>
    <m/>
    <m/>
    <n v="45"/>
    <n v="45"/>
    <n v="45"/>
    <n v="45"/>
    <n v="45"/>
    <n v="45"/>
    <n v="30"/>
    <n v="30"/>
    <n v="30"/>
    <n v="30"/>
    <m/>
    <m/>
    <m/>
    <m/>
    <m/>
    <m/>
    <m/>
    <m/>
  </r>
  <r>
    <x v="1"/>
    <x v="11"/>
    <n v="1"/>
    <s v="Daily Huddle (22), weekly connect/review call (3), monthly team Meeting(3), onsite weekly call (12), onsite adhoc call (10), 1X1 disussion (2), offsite adhoc queries/calls (22), interfacing Apps calls (6)"/>
    <s v="LSRV"/>
    <s v="Green"/>
    <x v="0"/>
    <s v="Java"/>
    <s v="LSRV"/>
    <s v="James Koernig"/>
    <s v="Christine Moretti"/>
    <s v="Gourav Patidar"/>
    <x v="5"/>
    <x v="0"/>
    <m/>
    <x v="0"/>
    <m/>
    <m/>
    <m/>
    <m/>
    <m/>
    <m/>
    <m/>
    <m/>
    <m/>
    <m/>
    <m/>
    <m/>
    <m/>
    <m/>
    <m/>
    <m/>
    <m/>
    <n v="70"/>
    <n v="70"/>
    <n v="70"/>
    <n v="70"/>
    <n v="56"/>
    <n v="56"/>
    <n v="45"/>
    <n v="45"/>
    <n v="45"/>
    <n v="45"/>
    <m/>
    <m/>
    <m/>
    <m/>
    <m/>
    <m/>
    <m/>
    <m/>
  </r>
  <r>
    <x v="1"/>
    <x v="15"/>
    <n v="1"/>
    <s v="DSO, SCA, AVT, DAST, SAST, SONAR, SPI"/>
    <s v="LSRV"/>
    <s v="Green"/>
    <x v="0"/>
    <s v="Java"/>
    <s v="LSRV"/>
    <s v="James Koernig"/>
    <s v="Christine Moretti"/>
    <s v="Gourav Patidar"/>
    <x v="5"/>
    <x v="0"/>
    <m/>
    <x v="0"/>
    <m/>
    <m/>
    <m/>
    <m/>
    <m/>
    <m/>
    <m/>
    <m/>
    <m/>
    <m/>
    <m/>
    <m/>
    <m/>
    <m/>
    <m/>
    <m/>
    <m/>
    <n v="24"/>
    <n v="24"/>
    <n v="24"/>
    <n v="24"/>
    <n v="24"/>
    <n v="24"/>
    <n v="24"/>
    <n v="24"/>
    <n v="24"/>
    <n v="24"/>
    <m/>
    <m/>
    <m/>
    <m/>
    <m/>
    <m/>
    <m/>
    <m/>
  </r>
  <r>
    <x v="1"/>
    <x v="7"/>
    <n v="1"/>
    <s v="Cloud tasks(GI Upgrades,pipeline updates,DB/DB VM OS Patching,CRO,VM OS updates,AKV updates,AOTS CRs)"/>
    <s v="LSRV"/>
    <s v="Green"/>
    <x v="0"/>
    <s v="Java"/>
    <s v="LSRV"/>
    <s v="James Koernig"/>
    <s v="Christine Moretti"/>
    <s v="Gourav Patidar"/>
    <x v="5"/>
    <x v="0"/>
    <m/>
    <x v="0"/>
    <m/>
    <m/>
    <m/>
    <m/>
    <m/>
    <m/>
    <m/>
    <m/>
    <m/>
    <m/>
    <m/>
    <m/>
    <m/>
    <m/>
    <m/>
    <m/>
    <m/>
    <n v="0"/>
    <n v="0"/>
    <n v="0"/>
    <n v="0"/>
    <n v="0"/>
    <n v="0"/>
    <n v="0"/>
    <n v="0"/>
    <n v="0"/>
    <n v="0"/>
    <m/>
    <m/>
    <m/>
    <m/>
    <m/>
    <m/>
    <m/>
    <m/>
  </r>
  <r>
    <x v="1"/>
    <x v="8"/>
    <n v="1"/>
    <s v="Compliance Activities (PSA activities, MOTS update, System Documantation,  RIM update, SPI data discoveries,Certifications, Write-Up, Licensing, AVT scans, etc.)"/>
    <s v="LSRV"/>
    <s v="Green"/>
    <x v="0"/>
    <s v="Java"/>
    <s v="LSRV"/>
    <s v="James Koernig"/>
    <s v="Christine Moretti"/>
    <s v="Gourav Patidar"/>
    <x v="5"/>
    <x v="0"/>
    <m/>
    <x v="0"/>
    <m/>
    <m/>
    <m/>
    <m/>
    <m/>
    <m/>
    <m/>
    <m/>
    <m/>
    <m/>
    <m/>
    <m/>
    <m/>
    <m/>
    <m/>
    <m/>
    <m/>
    <n v="24"/>
    <n v="24"/>
    <n v="24"/>
    <n v="24"/>
    <n v="24"/>
    <n v="24"/>
    <n v="16"/>
    <n v="16"/>
    <n v="16"/>
    <n v="16"/>
    <m/>
    <m/>
    <m/>
    <m/>
    <m/>
    <m/>
    <m/>
    <m/>
  </r>
  <r>
    <x v="1"/>
    <x v="3"/>
    <n v="1"/>
    <s v="2033024 - Fixes for vulnerabilities for LSRV 2023 2nd qtr"/>
    <s v="LSRV"/>
    <s v="Completed"/>
    <x v="0"/>
    <s v="Java"/>
    <s v="LSRV"/>
    <s v="James Koernig"/>
    <s v="Christine Moretti"/>
    <s v="Gourav Patidar"/>
    <x v="5"/>
    <x v="17"/>
    <m/>
    <x v="0"/>
    <m/>
    <m/>
    <m/>
    <m/>
    <m/>
    <m/>
    <m/>
    <m/>
    <m/>
    <m/>
    <m/>
    <m/>
    <m/>
    <m/>
    <m/>
    <m/>
    <m/>
    <n v="0"/>
    <n v="0"/>
    <n v="0"/>
    <n v="200"/>
    <n v="200"/>
    <n v="200"/>
    <n v="150"/>
    <n v="0"/>
    <n v="0"/>
    <n v="0"/>
    <m/>
    <m/>
    <m/>
    <m/>
    <m/>
    <m/>
    <m/>
    <m/>
  </r>
  <r>
    <x v="1"/>
    <x v="10"/>
    <n v="1"/>
    <s v="Ticket, Job Run, Logs, Commit Tools, Upgrades etc"/>
    <s v="LSRV"/>
    <s v="Green"/>
    <x v="0"/>
    <s v="Java"/>
    <s v="LSRV"/>
    <s v="James Koernig"/>
    <s v="Christine Moretti"/>
    <s v="Gourav Patidar"/>
    <x v="5"/>
    <x v="0"/>
    <m/>
    <x v="0"/>
    <m/>
    <m/>
    <m/>
    <m/>
    <m/>
    <m/>
    <m/>
    <m/>
    <m/>
    <m/>
    <m/>
    <m/>
    <m/>
    <m/>
    <m/>
    <m/>
    <m/>
    <n v="30"/>
    <n v="30"/>
    <n v="30"/>
    <n v="30"/>
    <n v="30"/>
    <n v="30"/>
    <n v="30"/>
    <n v="24"/>
    <n v="24"/>
    <n v="24"/>
    <m/>
    <m/>
    <m/>
    <m/>
    <m/>
    <m/>
    <m/>
    <m/>
  </r>
  <r>
    <x v="1"/>
    <x v="13"/>
    <n v="1"/>
    <s v="Mech ID/Password CRs"/>
    <s v="LSRV"/>
    <s v="Green"/>
    <x v="0"/>
    <s v="Java"/>
    <s v="LSRV"/>
    <s v="James Koernig"/>
    <s v="Christine Moretti"/>
    <s v="Gourav Patidar"/>
    <x v="5"/>
    <x v="0"/>
    <m/>
    <x v="0"/>
    <m/>
    <m/>
    <m/>
    <m/>
    <m/>
    <m/>
    <m/>
    <m/>
    <m/>
    <m/>
    <m/>
    <m/>
    <m/>
    <m/>
    <m/>
    <m/>
    <m/>
    <n v="4"/>
    <n v="4"/>
    <n v="4"/>
    <n v="4"/>
    <n v="4"/>
    <n v="4"/>
    <n v="4"/>
    <n v="4"/>
    <n v="4"/>
    <n v="4"/>
    <m/>
    <m/>
    <m/>
    <m/>
    <m/>
    <m/>
    <m/>
    <m/>
  </r>
  <r>
    <x v="1"/>
    <x v="16"/>
    <n v="1"/>
    <s v="DB Server/OS Server Patching etc"/>
    <s v="LSRV"/>
    <s v="Green"/>
    <x v="0"/>
    <s v="Java"/>
    <s v="LSRV"/>
    <s v="James Koernig"/>
    <s v="Christine Moretti"/>
    <s v="Gourav Patidar"/>
    <x v="5"/>
    <x v="0"/>
    <m/>
    <x v="0"/>
    <m/>
    <m/>
    <m/>
    <m/>
    <m/>
    <m/>
    <m/>
    <m/>
    <m/>
    <m/>
    <m/>
    <m/>
    <m/>
    <m/>
    <m/>
    <m/>
    <m/>
    <n v="4"/>
    <n v="4"/>
    <n v="4"/>
    <n v="4"/>
    <n v="4"/>
    <n v="4"/>
    <n v="4"/>
    <n v="4"/>
    <n v="4"/>
    <n v="4"/>
    <m/>
    <m/>
    <m/>
    <m/>
    <m/>
    <m/>
    <m/>
    <m/>
  </r>
  <r>
    <x v="1"/>
    <x v="11"/>
    <n v="1"/>
    <s v="iExpert, cross training, Certifications"/>
    <s v="LSRV"/>
    <s v="Green"/>
    <x v="0"/>
    <s v="Java"/>
    <s v="LSRV"/>
    <s v="James Koernig"/>
    <s v="Christine Moretti"/>
    <s v="Gourav Patidar"/>
    <x v="5"/>
    <x v="8"/>
    <m/>
    <x v="1"/>
    <m/>
    <m/>
    <m/>
    <m/>
    <m/>
    <m/>
    <m/>
    <m/>
    <m/>
    <m/>
    <m/>
    <m/>
    <m/>
    <m/>
    <m/>
    <m/>
    <m/>
    <n v="15"/>
    <n v="15"/>
    <n v="15"/>
    <n v="15"/>
    <n v="15"/>
    <n v="15"/>
    <n v="15"/>
    <n v="15"/>
    <n v="15"/>
    <n v="15"/>
    <m/>
    <m/>
    <m/>
    <m/>
    <m/>
    <m/>
    <m/>
    <m/>
  </r>
  <r>
    <x v="1"/>
    <x v="2"/>
    <n v="1"/>
    <s v="TL-Mgmt's"/>
    <s v="LSRV"/>
    <s v="Green"/>
    <x v="0"/>
    <s v="Java"/>
    <s v="LSRV"/>
    <s v="James Koernig"/>
    <s v="Christine Moretti"/>
    <s v="Gourav Patidar"/>
    <x v="5"/>
    <x v="0"/>
    <m/>
    <x v="0"/>
    <m/>
    <m/>
    <m/>
    <m/>
    <m/>
    <m/>
    <m/>
    <m/>
    <m/>
    <m/>
    <m/>
    <m/>
    <m/>
    <m/>
    <m/>
    <m/>
    <m/>
    <n v="88"/>
    <n v="88"/>
    <n v="88"/>
    <n v="88"/>
    <n v="88"/>
    <n v="88"/>
    <n v="88"/>
    <n v="88"/>
    <n v="88"/>
    <n v="88"/>
    <m/>
    <m/>
    <m/>
    <m/>
    <m/>
    <m/>
    <m/>
    <m/>
  </r>
  <r>
    <x v="1"/>
    <x v="4"/>
    <n v="1"/>
    <s v="RD 2480 for LSRV - 12 SPIDs and 36 various email carriers insertion"/>
    <s v="LSRV"/>
    <s v="Green"/>
    <x v="0"/>
    <s v="Java"/>
    <s v="LSRV"/>
    <s v="James Koernig"/>
    <s v="Christine Moretti"/>
    <s v="Gourav Patidar"/>
    <x v="5"/>
    <x v="0"/>
    <m/>
    <x v="0"/>
    <m/>
    <m/>
    <m/>
    <m/>
    <m/>
    <m/>
    <m/>
    <m/>
    <m/>
    <m/>
    <m/>
    <m/>
    <m/>
    <m/>
    <m/>
    <m/>
    <m/>
    <n v="0"/>
    <n v="0"/>
    <n v="0"/>
    <n v="0"/>
    <n v="60"/>
    <n v="0"/>
    <n v="0"/>
    <n v="0"/>
    <n v="0"/>
    <m/>
    <m/>
    <m/>
    <m/>
    <m/>
    <m/>
    <m/>
    <m/>
    <m/>
  </r>
  <r>
    <x v="1"/>
    <x v="3"/>
    <n v="1"/>
    <s v="MWR 2045068- Fixes for vulnerabilities for LSRV 2023 3rd Qtr"/>
    <s v="LSRV"/>
    <s v="Green"/>
    <x v="0"/>
    <s v="Java"/>
    <s v="LSRV"/>
    <s v="James Koernig"/>
    <s v="Christine Moretti"/>
    <s v="Gourav Patidar"/>
    <x v="5"/>
    <x v="0"/>
    <m/>
    <x v="0"/>
    <m/>
    <m/>
    <m/>
    <m/>
    <m/>
    <m/>
    <m/>
    <m/>
    <m/>
    <m/>
    <m/>
    <m/>
    <m/>
    <m/>
    <m/>
    <m/>
    <m/>
    <n v="0"/>
    <n v="0"/>
    <n v="0"/>
    <n v="0"/>
    <n v="0"/>
    <n v="0"/>
    <n v="60"/>
    <n v="230"/>
    <n v="230"/>
    <n v="230"/>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Gourav Patidar"/>
    <x v="5"/>
    <x v="23"/>
    <m/>
    <x v="2"/>
    <m/>
    <m/>
    <m/>
    <m/>
    <m/>
    <m/>
    <m/>
    <m/>
    <m/>
    <m/>
    <m/>
    <m/>
    <m/>
    <m/>
    <m/>
    <m/>
    <m/>
    <m/>
    <m/>
    <m/>
    <m/>
    <m/>
    <m/>
    <m/>
    <m/>
    <m/>
    <m/>
    <m/>
    <m/>
    <m/>
    <m/>
    <m/>
    <m/>
    <m/>
    <m/>
  </r>
  <r>
    <x v="0"/>
    <x v="0"/>
    <m/>
    <s v="PMT 505913/PID 411976 TULSA OKLAHOMA MIF MUNICIPAL INSPECTION FEE (CR820094 - Routing report to EDW/TPA - Line Number)"/>
    <s v="INSTARATE"/>
    <s v="Yellow"/>
    <x v="1"/>
    <s v="Cobol, DB2"/>
    <s v="SW-CRIS"/>
    <s v="Ruben Rodriguez "/>
    <s v="Muawiah Qaimari"/>
    <s v="Istiyaqahmed Shaikh"/>
    <x v="2"/>
    <x v="16"/>
    <m/>
    <x v="0"/>
    <n v="150"/>
    <m/>
    <m/>
    <m/>
    <m/>
    <m/>
    <m/>
    <m/>
    <m/>
    <m/>
    <m/>
    <m/>
    <m/>
    <m/>
    <m/>
    <m/>
    <m/>
    <m/>
    <m/>
    <m/>
    <m/>
    <m/>
    <m/>
    <m/>
    <n v="10"/>
    <n v="20"/>
    <n v="10"/>
    <n v="10"/>
    <m/>
    <m/>
    <m/>
    <m/>
    <m/>
    <m/>
    <m/>
  </r>
  <r>
    <x v="0"/>
    <x v="0"/>
    <m/>
    <s v="PMT 505913/PID 411976 TULSA OKLAHOMA MIF MUNICIPAL INSPECTION FEE (CR820094 - Routing report to EDW/TPA - Line Number)"/>
    <s v="MISCELLANEOUS RATING"/>
    <s v="Yellow"/>
    <x v="1"/>
    <s v="Cobol, DB2"/>
    <s v="SW-CRIS"/>
    <s v="Ruben Rodriguez "/>
    <s v="Muawiah Qaimari"/>
    <s v="Istiyaqahmed Shaikh"/>
    <x v="2"/>
    <x v="16"/>
    <m/>
    <x v="0"/>
    <n v="150"/>
    <m/>
    <m/>
    <m/>
    <m/>
    <m/>
    <m/>
    <m/>
    <m/>
    <m/>
    <m/>
    <m/>
    <m/>
    <m/>
    <m/>
    <m/>
    <m/>
    <m/>
    <m/>
    <m/>
    <m/>
    <m/>
    <m/>
    <m/>
    <n v="10"/>
    <n v="20"/>
    <n v="10"/>
    <n v="10"/>
    <m/>
    <m/>
    <m/>
    <m/>
    <m/>
    <m/>
    <m/>
  </r>
  <r>
    <x v="1"/>
    <x v="1"/>
    <n v="1"/>
    <s v="MFTS RHEL 8 upgrade"/>
    <s v="MFTS"/>
    <m/>
    <x v="0"/>
    <s v="Java"/>
    <s v="PUNE-MR-GRP2"/>
    <s v="Greg Painter"/>
    <s v="Muawiah Qaimari"/>
    <s v="Rudradeep Mandal"/>
    <x v="1"/>
    <x v="15"/>
    <m/>
    <x v="0"/>
    <n v="400"/>
    <m/>
    <m/>
    <m/>
    <m/>
    <m/>
    <m/>
    <m/>
    <m/>
    <m/>
    <m/>
    <m/>
    <m/>
    <m/>
    <m/>
    <m/>
    <m/>
    <m/>
    <m/>
    <n v="150"/>
    <n v="100"/>
    <n v="150"/>
    <m/>
    <m/>
    <m/>
    <m/>
    <m/>
    <m/>
    <m/>
    <m/>
    <m/>
    <m/>
    <m/>
    <m/>
    <m/>
  </r>
  <r>
    <x v="1"/>
    <x v="3"/>
    <n v="1"/>
    <s v="SOLS RHEL 8 upgrade"/>
    <s v="SOLS"/>
    <m/>
    <x v="0"/>
    <s v="Java"/>
    <s v="PUNE-MR-GRP2"/>
    <s v="Greg Painter"/>
    <s v="Muawiah Qaimari"/>
    <s v="Rudradeep Mandal"/>
    <x v="1"/>
    <x v="20"/>
    <m/>
    <x v="0"/>
    <n v="200"/>
    <m/>
    <m/>
    <m/>
    <m/>
    <m/>
    <m/>
    <m/>
    <m/>
    <m/>
    <m/>
    <m/>
    <m/>
    <m/>
    <m/>
    <m/>
    <m/>
    <m/>
    <m/>
    <n v="50"/>
    <n v="150"/>
    <m/>
    <m/>
    <m/>
    <m/>
    <m/>
    <m/>
    <m/>
    <m/>
    <m/>
    <m/>
    <m/>
    <m/>
    <m/>
    <m/>
  </r>
  <r>
    <x v="1"/>
    <x v="4"/>
    <n v="1"/>
    <s v="RD 2524"/>
    <s v="BOCRIS"/>
    <m/>
    <x v="1"/>
    <s v="Cobol, IMS-DC"/>
    <s v="SE-BILLING"/>
    <s v="Greg Painter"/>
    <s v="Muawiah Qaimari"/>
    <s v="Rudradeep Mandal"/>
    <x v="1"/>
    <x v="20"/>
    <m/>
    <x v="0"/>
    <n v="30"/>
    <m/>
    <m/>
    <m/>
    <m/>
    <m/>
    <m/>
    <m/>
    <m/>
    <m/>
    <m/>
    <m/>
    <m/>
    <m/>
    <m/>
    <m/>
    <m/>
    <m/>
    <m/>
    <m/>
    <n v="30"/>
    <m/>
    <m/>
    <m/>
    <m/>
    <m/>
    <m/>
    <m/>
    <m/>
    <m/>
    <m/>
    <m/>
    <m/>
    <m/>
    <m/>
  </r>
  <r>
    <x v="0"/>
    <x v="0"/>
    <n v="1"/>
    <s v="ETM - ABM(21720): DMA"/>
    <s v="ETM"/>
    <m/>
    <x v="0"/>
    <s v="Java"/>
    <s v="MR-ETM-eDocs"/>
    <s v="Greg Painter"/>
    <s v="Muawiah Qaimari"/>
    <s v="Rudradeep Mandal"/>
    <x v="1"/>
    <x v="24"/>
    <m/>
    <x v="0"/>
    <n v="40"/>
    <m/>
    <m/>
    <m/>
    <m/>
    <m/>
    <m/>
    <m/>
    <m/>
    <m/>
    <m/>
    <m/>
    <m/>
    <m/>
    <m/>
    <m/>
    <m/>
    <m/>
    <m/>
    <m/>
    <m/>
    <m/>
    <m/>
    <m/>
    <m/>
    <m/>
    <m/>
    <m/>
    <m/>
    <m/>
    <m/>
    <m/>
    <m/>
    <m/>
    <m/>
  </r>
  <r>
    <x v="1"/>
    <x v="1"/>
    <n v="1"/>
    <s v="ETM - Tomcat Upgrade"/>
    <s v="ETM"/>
    <s v="Complete"/>
    <x v="0"/>
    <s v="Java"/>
    <s v="MR-ETM-eDocs"/>
    <s v="Greg Painter"/>
    <s v="Muawiah Qaimari"/>
    <s v="Rudradeep Mandal"/>
    <x v="1"/>
    <x v="19"/>
    <m/>
    <x v="0"/>
    <n v="250"/>
    <m/>
    <m/>
    <m/>
    <m/>
    <m/>
    <m/>
    <m/>
    <m/>
    <m/>
    <m/>
    <m/>
    <m/>
    <m/>
    <m/>
    <m/>
    <m/>
    <m/>
    <m/>
    <m/>
    <m/>
    <n v="160"/>
    <n v="90"/>
    <m/>
    <m/>
    <m/>
    <m/>
    <m/>
    <m/>
    <m/>
    <m/>
    <m/>
    <m/>
    <m/>
    <m/>
  </r>
  <r>
    <x v="0"/>
    <x v="0"/>
    <n v="1"/>
    <s v="Financial Transformation Corp Financials PI6 (cloud)_x000a_"/>
    <s v="FDB"/>
    <s v="On Track"/>
    <x v="1"/>
    <s v="Cobol, DB2"/>
    <s v="SE-BILLING-USAGE"/>
    <s v="Greg Painter"/>
    <s v="Muawiah Qaimari"/>
    <s v="Rudradeep Mandal"/>
    <x v="1"/>
    <x v="15"/>
    <m/>
    <x v="0"/>
    <n v="100"/>
    <m/>
    <m/>
    <m/>
    <m/>
    <m/>
    <m/>
    <m/>
    <m/>
    <m/>
    <m/>
    <m/>
    <m/>
    <m/>
    <m/>
    <m/>
    <m/>
    <m/>
    <m/>
    <m/>
    <m/>
    <n v="100"/>
    <m/>
    <m/>
    <m/>
    <m/>
    <m/>
    <m/>
    <m/>
    <m/>
    <m/>
    <m/>
    <m/>
    <m/>
    <m/>
  </r>
  <r>
    <x v="0"/>
    <x v="0"/>
    <n v="1"/>
    <s v="CLOUD CPNI DM"/>
    <s v="PULL BILL"/>
    <m/>
    <x v="1"/>
    <s v="Cobol, IMS DB"/>
    <s v="SE-BILLING"/>
    <s v="Greg Painter"/>
    <s v="Muawiah Qaimari"/>
    <s v="Rudradeep Mandal"/>
    <x v="1"/>
    <x v="17"/>
    <s v="Jul-23"/>
    <x v="0"/>
    <n v="80"/>
    <m/>
    <m/>
    <m/>
    <m/>
    <m/>
    <m/>
    <m/>
    <m/>
    <m/>
    <m/>
    <m/>
    <m/>
    <m/>
    <m/>
    <m/>
    <m/>
    <m/>
    <m/>
    <m/>
    <m/>
    <m/>
    <n v="80"/>
    <m/>
    <m/>
    <m/>
    <m/>
    <m/>
    <m/>
    <m/>
    <m/>
    <m/>
    <m/>
    <m/>
    <m/>
  </r>
  <r>
    <x v="0"/>
    <x v="0"/>
    <m/>
    <s v="PMT 505913/PID 411976 TULSA OKLAHOMA MIF MUNICIPAL INSPECTION FEE (CR820094 - Routing report to EDW/TPA - Line Number)"/>
    <s v="CRIS ADST"/>
    <s v="Yellow"/>
    <x v="1"/>
    <s v="Cobol, IMS-DB"/>
    <s v="SW-CRIS"/>
    <s v="Ruben Rodriguez "/>
    <s v="Muawiah Qaimari"/>
    <s v="Istiyaqahmed Shaikh"/>
    <x v="2"/>
    <x v="16"/>
    <m/>
    <x v="0"/>
    <n v="150"/>
    <m/>
    <m/>
    <m/>
    <m/>
    <m/>
    <m/>
    <m/>
    <m/>
    <m/>
    <m/>
    <m/>
    <m/>
    <m/>
    <m/>
    <m/>
    <m/>
    <m/>
    <m/>
    <m/>
    <m/>
    <m/>
    <m/>
    <m/>
    <n v="10"/>
    <n v="20"/>
    <n v="10"/>
    <n v="10"/>
    <m/>
    <m/>
    <m/>
    <m/>
    <m/>
    <m/>
    <m/>
  </r>
  <r>
    <x v="0"/>
    <x v="0"/>
    <m/>
    <s v="SE Region local toll and usage rate increase"/>
    <s v="CRIS MP"/>
    <s v="On Track"/>
    <x v="1"/>
    <s v="Cobol"/>
    <s v="SE-BILLING-USAGE"/>
    <s v="Greg Painter"/>
    <s v="Muawiah Qaimari"/>
    <s v="Rudradeep Mandal"/>
    <x v="1"/>
    <x v="17"/>
    <s v="Jul-23"/>
    <x v="0"/>
    <n v="100"/>
    <m/>
    <m/>
    <m/>
    <m/>
    <m/>
    <m/>
    <m/>
    <m/>
    <m/>
    <m/>
    <m/>
    <m/>
    <m/>
    <m/>
    <m/>
    <m/>
    <m/>
    <m/>
    <m/>
    <m/>
    <m/>
    <n v="70"/>
    <n v="30"/>
    <m/>
    <m/>
    <m/>
    <m/>
    <m/>
    <m/>
    <m/>
    <m/>
    <m/>
    <m/>
    <m/>
  </r>
  <r>
    <x v="1"/>
    <x v="4"/>
    <m/>
    <s v="Update Folder for Windstream VML241 - BLSTH.M"/>
    <s v="ADUF"/>
    <s v="On Track"/>
    <x v="1"/>
    <s v="Cobol"/>
    <s v="SE-BILLING"/>
    <s v="Greg Painter"/>
    <s v="Muawiah Qaimari"/>
    <s v="Rudradeep Mandal"/>
    <x v="1"/>
    <x v="17"/>
    <m/>
    <x v="0"/>
    <n v="60"/>
    <m/>
    <m/>
    <m/>
    <m/>
    <m/>
    <m/>
    <m/>
    <m/>
    <m/>
    <m/>
    <m/>
    <m/>
    <m/>
    <m/>
    <m/>
    <m/>
    <m/>
    <m/>
    <m/>
    <m/>
    <m/>
    <n v="20"/>
    <n v="40"/>
    <m/>
    <m/>
    <m/>
    <m/>
    <m/>
    <m/>
    <m/>
    <m/>
    <m/>
    <m/>
    <m/>
  </r>
  <r>
    <x v="1"/>
    <x v="4"/>
    <m/>
    <s v="Update Folder for Windstream VML241 - BLSTH.M"/>
    <s v="ADUF"/>
    <s v="On Track"/>
    <x v="1"/>
    <s v="Cobol"/>
    <s v="SE-BILLING"/>
    <s v="Greg Painter"/>
    <s v="Muawiah Qaimari"/>
    <s v="Rudradeep Mandal"/>
    <x v="1"/>
    <x v="17"/>
    <m/>
    <x v="0"/>
    <n v="60"/>
    <m/>
    <m/>
    <m/>
    <m/>
    <m/>
    <m/>
    <m/>
    <m/>
    <m/>
    <m/>
    <m/>
    <m/>
    <m/>
    <m/>
    <m/>
    <m/>
    <m/>
    <m/>
    <m/>
    <m/>
    <m/>
    <n v="20"/>
    <n v="40"/>
    <m/>
    <m/>
    <m/>
    <m/>
    <m/>
    <m/>
    <m/>
    <m/>
    <m/>
    <m/>
    <m/>
  </r>
  <r>
    <x v="1"/>
    <x v="4"/>
    <m/>
    <s v="BOCRIS update users"/>
    <s v="BOCRIS"/>
    <s v="On Track"/>
    <x v="1"/>
    <s v="Cobol, IMS-DC"/>
    <s v="SE-BILLING"/>
    <s v="Greg Painter"/>
    <s v="Muawiah Qaimari"/>
    <s v="Rudradeep Mandal"/>
    <x v="1"/>
    <x v="17"/>
    <m/>
    <x v="0"/>
    <n v="20"/>
    <m/>
    <m/>
    <m/>
    <m/>
    <m/>
    <m/>
    <m/>
    <m/>
    <m/>
    <m/>
    <m/>
    <m/>
    <m/>
    <m/>
    <m/>
    <m/>
    <m/>
    <m/>
    <m/>
    <m/>
    <m/>
    <m/>
    <n v="20"/>
    <m/>
    <m/>
    <m/>
    <m/>
    <m/>
    <m/>
    <m/>
    <m/>
    <m/>
    <m/>
    <m/>
  </r>
  <r>
    <x v="0"/>
    <x v="0"/>
    <n v="1"/>
    <s v="NPA Overlay"/>
    <s v="BOCRIS"/>
    <s v="Yet to start"/>
    <x v="1"/>
    <s v="Cobol, IMS-DC"/>
    <s v="SE-BILLING"/>
    <s v="Greg Painter"/>
    <s v="Muawiah Qaimari"/>
    <s v="Rudradeep Mandal"/>
    <x v="1"/>
    <x v="24"/>
    <s v="Jun-24"/>
    <x v="1"/>
    <n v="4000"/>
    <m/>
    <m/>
    <m/>
    <m/>
    <m/>
    <m/>
    <m/>
    <m/>
    <m/>
    <m/>
    <m/>
    <m/>
    <m/>
    <m/>
    <m/>
    <m/>
    <m/>
    <m/>
    <m/>
    <m/>
    <m/>
    <m/>
    <m/>
    <m/>
    <m/>
    <m/>
    <n v="500"/>
    <n v="600"/>
    <n v="700"/>
    <n v="800"/>
    <n v="500"/>
    <n v="300"/>
    <n v="300"/>
    <n v="300"/>
  </r>
  <r>
    <x v="1"/>
    <x v="1"/>
    <n v="1"/>
    <s v="ETM ESP and CPU upgrade"/>
    <s v="ETM"/>
    <s v="On Track"/>
    <x v="0"/>
    <s v="Java"/>
    <s v="MR-ETM-eDocs"/>
    <s v="Greg Painter"/>
    <s v="Muawiah Qaimari"/>
    <s v="Rudradeep Mandal"/>
    <x v="1"/>
    <x v="17"/>
    <m/>
    <x v="0"/>
    <n v="150"/>
    <m/>
    <m/>
    <m/>
    <m/>
    <m/>
    <m/>
    <m/>
    <m/>
    <m/>
    <m/>
    <m/>
    <m/>
    <m/>
    <m/>
    <m/>
    <m/>
    <m/>
    <m/>
    <m/>
    <m/>
    <m/>
    <n v="70"/>
    <n v="80"/>
    <m/>
    <m/>
    <m/>
    <m/>
    <m/>
    <m/>
    <m/>
    <m/>
    <m/>
    <m/>
    <m/>
  </r>
  <r>
    <x v="0"/>
    <x v="0"/>
    <n v="1"/>
    <s v="PMT 509967, PID 414657 -- Mandate Telco Calif PPP Fee to Flat Fee"/>
    <s v="ARG: AT&amp;T IDB-PB"/>
    <s v="Provided etimates. Test support impact"/>
    <x v="1"/>
    <s v="Cobol, DB2"/>
    <s v="West Usage"/>
    <s v="Ruben Rodriguez "/>
    <s v="Muawiah Qaimari"/>
    <s v="Sanjay Lokhande"/>
    <x v="2"/>
    <x v="13"/>
    <s v="Aug-23"/>
    <x v="0"/>
    <n v="80"/>
    <m/>
    <m/>
    <m/>
    <m/>
    <m/>
    <m/>
    <m/>
    <m/>
    <m/>
    <m/>
    <m/>
    <m/>
    <m/>
    <m/>
    <m/>
    <m/>
    <m/>
    <n v="10"/>
    <n v="10"/>
    <m/>
    <m/>
    <n v="20"/>
    <n v="20"/>
    <n v="20"/>
    <m/>
    <m/>
    <m/>
    <m/>
    <m/>
    <m/>
    <m/>
    <m/>
    <m/>
    <m/>
  </r>
  <r>
    <x v="1"/>
    <x v="1"/>
    <n v="2"/>
    <s v="CRIS RATE DB - CPC server move_x000a_"/>
    <s v="CRIS-RATE-DB"/>
    <s v="On Track"/>
    <x v="1"/>
    <s v="Cobol, IMS-DC, IMS DB"/>
    <s v="SE-BILLING-USAGE"/>
    <s v="Greg Painter"/>
    <s v="Muawiah Qaimari"/>
    <s v="Rudradeep Mandal"/>
    <x v="1"/>
    <x v="17"/>
    <m/>
    <x v="0"/>
    <n v="150"/>
    <m/>
    <m/>
    <m/>
    <m/>
    <m/>
    <m/>
    <m/>
    <m/>
    <m/>
    <m/>
    <m/>
    <m/>
    <m/>
    <m/>
    <m/>
    <m/>
    <m/>
    <m/>
    <m/>
    <m/>
    <m/>
    <n v="70"/>
    <n v="80"/>
    <m/>
    <m/>
    <m/>
    <m/>
    <m/>
    <m/>
    <m/>
    <m/>
    <m/>
    <m/>
    <m/>
  </r>
  <r>
    <x v="0"/>
    <x v="0"/>
    <n v="1"/>
    <s v="PMT 508589, PID 414915 Phase7 - CALNET 3 to CALNET 4 Acct Conversion"/>
    <s v="Data Services"/>
    <m/>
    <x v="1"/>
    <s v="Cobol, DB2"/>
    <s v="West Usage"/>
    <s v="Ruben Rodriguez "/>
    <s v="Muawiah Qaimari"/>
    <s v="Sanjay Lokhande"/>
    <x v="2"/>
    <x v="16"/>
    <s v="Nov-23"/>
    <x v="0"/>
    <n v="560"/>
    <m/>
    <m/>
    <m/>
    <m/>
    <m/>
    <m/>
    <m/>
    <m/>
    <m/>
    <m/>
    <m/>
    <m/>
    <m/>
    <m/>
    <m/>
    <m/>
    <m/>
    <m/>
    <m/>
    <m/>
    <m/>
    <n v="10"/>
    <n v="80"/>
    <n v="100"/>
    <n v="170"/>
    <n v="150"/>
    <n v="50"/>
    <m/>
    <m/>
    <m/>
    <m/>
    <m/>
    <m/>
    <m/>
  </r>
  <r>
    <x v="1"/>
    <x v="3"/>
    <n v="8"/>
    <s v="CABS Cycle Rollover"/>
    <s v="ACCT-Interfaces Billing"/>
    <m/>
    <x v="1"/>
    <s v="Cobol"/>
    <s v="SE-BILLING-USAGE"/>
    <s v="Greg Painter"/>
    <s v="Muawiah Qaimari"/>
    <s v="Rudradeep Mandal"/>
    <x v="1"/>
    <x v="25"/>
    <m/>
    <x v="0"/>
    <n v="100"/>
    <m/>
    <m/>
    <m/>
    <m/>
    <m/>
    <m/>
    <m/>
    <m/>
    <m/>
    <m/>
    <m/>
    <m/>
    <m/>
    <m/>
    <m/>
    <m/>
    <m/>
    <m/>
    <m/>
    <m/>
    <m/>
    <m/>
    <m/>
    <m/>
    <n v="50"/>
    <n v="50"/>
    <m/>
    <m/>
    <m/>
    <m/>
    <m/>
    <m/>
    <m/>
    <m/>
  </r>
  <r>
    <x v="0"/>
    <x v="0"/>
    <n v="1"/>
    <s v="PMT 508589, PID 414915 Phase7 - CALNET 3 to CALNET 4 Acct Conversion"/>
    <s v="US"/>
    <m/>
    <x v="1"/>
    <s v="Cobol, IMS-DB, Assembler"/>
    <s v="West Usage"/>
    <s v="Ruben Rodriguez "/>
    <s v="Muawiah Qaimari"/>
    <s v="Sanjay Lokhande"/>
    <x v="2"/>
    <x v="16"/>
    <s v="Nov-23"/>
    <x v="0"/>
    <n v="200"/>
    <m/>
    <m/>
    <m/>
    <m/>
    <m/>
    <m/>
    <m/>
    <m/>
    <m/>
    <m/>
    <m/>
    <m/>
    <m/>
    <m/>
    <m/>
    <m/>
    <m/>
    <m/>
    <m/>
    <m/>
    <m/>
    <m/>
    <n v="10"/>
    <n v="50"/>
    <n v="50"/>
    <n v="50"/>
    <n v="40"/>
    <m/>
    <m/>
    <m/>
    <m/>
    <m/>
    <m/>
    <m/>
  </r>
  <r>
    <x v="1"/>
    <x v="3"/>
    <m/>
    <s v="CRIS USAGE STUDIES - fix BAMS issue"/>
    <s v="CRIS Usage Studies"/>
    <m/>
    <x v="1"/>
    <s v="Cobol, DB2"/>
    <s v="SE-BILLING-USAGE"/>
    <s v="Greg Painter"/>
    <s v="Muawiah Qaimari"/>
    <s v="Rudradeep Mandal"/>
    <x v="1"/>
    <x v="17"/>
    <m/>
    <x v="0"/>
    <n v="100"/>
    <m/>
    <m/>
    <m/>
    <m/>
    <m/>
    <m/>
    <m/>
    <m/>
    <m/>
    <m/>
    <m/>
    <m/>
    <m/>
    <m/>
    <m/>
    <m/>
    <m/>
    <m/>
    <m/>
    <m/>
    <m/>
    <n v="50"/>
    <n v="50"/>
    <m/>
    <m/>
    <m/>
    <m/>
    <m/>
    <m/>
    <m/>
    <m/>
    <m/>
    <m/>
    <m/>
  </r>
  <r>
    <x v="0"/>
    <x v="0"/>
    <n v="1"/>
    <s v="PMT 508589, PID 414915 Phase7 - CALNET 3 to CALNET 4 Acct Conversion"/>
    <s v="MP"/>
    <m/>
    <x v="1"/>
    <s v="Cobol, DB2"/>
    <s v="West Usage"/>
    <s v="Ruben Rodriguez "/>
    <s v="Muawiah Qaimari"/>
    <s v="Sanjay Lokhande"/>
    <x v="2"/>
    <x v="16"/>
    <s v="Nov-23"/>
    <x v="0"/>
    <n v="265"/>
    <m/>
    <m/>
    <m/>
    <m/>
    <m/>
    <m/>
    <m/>
    <m/>
    <m/>
    <m/>
    <m/>
    <m/>
    <m/>
    <m/>
    <m/>
    <m/>
    <m/>
    <m/>
    <m/>
    <m/>
    <m/>
    <m/>
    <n v="10"/>
    <n v="50"/>
    <n v="50"/>
    <n v="80"/>
    <n v="75"/>
    <m/>
    <m/>
    <m/>
    <m/>
    <m/>
    <m/>
    <m/>
  </r>
  <r>
    <x v="1"/>
    <x v="3"/>
    <m/>
    <s v="FLEX - Odysseus to VDMS server"/>
    <s v="FLEX"/>
    <m/>
    <x v="1"/>
    <s v="Cobol"/>
    <s v="SE-BILLING"/>
    <s v="Greg Painter"/>
    <s v="Muawiah Qaimari"/>
    <s v="Rudradeep Mandal"/>
    <x v="1"/>
    <x v="17"/>
    <m/>
    <x v="0"/>
    <n v="100"/>
    <m/>
    <m/>
    <m/>
    <m/>
    <m/>
    <m/>
    <m/>
    <m/>
    <m/>
    <m/>
    <m/>
    <m/>
    <m/>
    <m/>
    <m/>
    <m/>
    <m/>
    <m/>
    <m/>
    <m/>
    <m/>
    <n v="50"/>
    <n v="50"/>
    <m/>
    <m/>
    <m/>
    <m/>
    <m/>
    <m/>
    <m/>
    <m/>
    <m/>
    <m/>
    <m/>
  </r>
  <r>
    <x v="0"/>
    <x v="0"/>
    <n v="1"/>
    <s v="PMT 511916 PID 420220 EPIC 1004102_x000a_OH NPA 440 overlay with NPA 436"/>
    <s v="CAMPS"/>
    <s v="Green - HLD in Progress"/>
    <x v="1"/>
    <s v="Cobol, IMS-DB"/>
    <s v="MW Usage"/>
    <s v="Ruben Rodriguez "/>
    <s v="Muawiah Qaimari"/>
    <s v="Sanjay Lokhande"/>
    <x v="2"/>
    <x v="16"/>
    <s v="Nov-23"/>
    <x v="0"/>
    <n v="531"/>
    <m/>
    <m/>
    <m/>
    <m/>
    <m/>
    <m/>
    <m/>
    <m/>
    <m/>
    <m/>
    <m/>
    <m/>
    <m/>
    <m/>
    <m/>
    <m/>
    <m/>
    <m/>
    <m/>
    <m/>
    <n v="20"/>
    <n v="10"/>
    <n v="150"/>
    <n v="150"/>
    <n v="80"/>
    <n v="80"/>
    <n v="41"/>
    <m/>
    <m/>
    <m/>
    <m/>
    <m/>
    <m/>
    <m/>
  </r>
  <r>
    <x v="0"/>
    <x v="0"/>
    <n v="1"/>
    <s v="SVN to Git migration - Auto Letters"/>
    <s v="Auto Letters"/>
    <s v="Completed"/>
    <x v="0"/>
    <s v="Java"/>
    <s v="PUNE-MR-GRP2"/>
    <s v="Greg Painter"/>
    <s v="Muawiah Qaimari"/>
    <s v="Rudradeep Mandal"/>
    <x v="1"/>
    <x v="25"/>
    <m/>
    <x v="0"/>
    <n v="25"/>
    <m/>
    <m/>
    <m/>
    <m/>
    <m/>
    <m/>
    <m/>
    <m/>
    <m/>
    <m/>
    <m/>
    <m/>
    <m/>
    <m/>
    <m/>
    <m/>
    <m/>
    <m/>
    <m/>
    <m/>
    <m/>
    <m/>
    <n v="5"/>
    <n v="10"/>
    <n v="10"/>
    <m/>
    <m/>
    <m/>
    <m/>
    <m/>
    <m/>
    <m/>
    <m/>
    <m/>
  </r>
  <r>
    <x v="1"/>
    <x v="6"/>
    <n v="1"/>
    <s v=" Interfacing application queries"/>
    <s v="CARAT-MVS"/>
    <m/>
    <x v="1"/>
    <s v="Cobol, DB2"/>
    <s v="CARAT-MVS"/>
    <s v="Ruben Rodriguez "/>
    <s v="Muawiah Qaimari"/>
    <s v="Swapnil Patil"/>
    <x v="0"/>
    <x v="0"/>
    <m/>
    <x v="0"/>
    <m/>
    <m/>
    <m/>
    <m/>
    <m/>
    <m/>
    <m/>
    <m/>
    <m/>
    <m/>
    <m/>
    <m/>
    <m/>
    <m/>
    <m/>
    <m/>
    <m/>
    <n v="10"/>
    <n v="10"/>
    <n v="10"/>
    <n v="10"/>
    <n v="10"/>
    <n v="10"/>
    <n v="10"/>
    <n v="10"/>
    <n v="10"/>
    <m/>
    <m/>
    <m/>
    <m/>
    <m/>
    <m/>
    <m/>
    <m/>
    <m/>
  </r>
  <r>
    <x v="1"/>
    <x v="6"/>
    <n v="1"/>
    <s v="Interfacing application queries,  VMS updates"/>
    <s v="AMI/MAP"/>
    <m/>
    <x v="1"/>
    <s v="COBOL, Teradata"/>
    <s v="SALES"/>
    <s v="Ruben Rodriguez "/>
    <s v="Muawiah Qaimari"/>
    <s v="Swapnil Patil"/>
    <x v="0"/>
    <x v="0"/>
    <m/>
    <x v="0"/>
    <m/>
    <m/>
    <m/>
    <m/>
    <m/>
    <m/>
    <m/>
    <m/>
    <m/>
    <m/>
    <m/>
    <m/>
    <m/>
    <m/>
    <m/>
    <m/>
    <m/>
    <n v="12"/>
    <n v="12"/>
    <n v="12"/>
    <n v="12"/>
    <n v="12"/>
    <n v="12"/>
    <n v="12"/>
    <n v="12"/>
    <n v="12"/>
    <m/>
    <m/>
    <m/>
    <m/>
    <m/>
    <m/>
    <m/>
    <m/>
    <m/>
  </r>
  <r>
    <x v="1"/>
    <x v="10"/>
    <n v="1"/>
    <s v="GUI Maintenance, Estimate request &amp; analysis, System Documentation,Oracle DB patching, VMS updates"/>
    <s v="TCAM"/>
    <m/>
    <x v="1"/>
    <s v="Cobol, DB2"/>
    <s v="SALES"/>
    <s v="Ruben Rodriguez "/>
    <s v="Muawiah Qaimari"/>
    <s v="Swapnil Patil"/>
    <x v="0"/>
    <x v="0"/>
    <m/>
    <x v="0"/>
    <m/>
    <m/>
    <m/>
    <m/>
    <m/>
    <m/>
    <m/>
    <m/>
    <m/>
    <m/>
    <m/>
    <m/>
    <m/>
    <m/>
    <m/>
    <m/>
    <m/>
    <n v="15"/>
    <n v="15"/>
    <n v="15"/>
    <n v="15"/>
    <n v="15"/>
    <n v="15"/>
    <n v="15"/>
    <n v="15"/>
    <n v="15"/>
    <m/>
    <m/>
    <m/>
    <m/>
    <m/>
    <m/>
    <m/>
    <m/>
    <m/>
  </r>
  <r>
    <x v="1"/>
    <x v="13"/>
    <n v="1"/>
    <s v="ASLA mechID PW change, Upstart PW change"/>
    <s v="TCAM"/>
    <m/>
    <x v="1"/>
    <s v="Cobol, DB2"/>
    <s v="SALES"/>
    <s v="Ruben Rodriguez "/>
    <s v="Muawiah Qaimari"/>
    <s v="Swapnil Patil"/>
    <x v="0"/>
    <x v="0"/>
    <m/>
    <x v="0"/>
    <m/>
    <m/>
    <m/>
    <m/>
    <m/>
    <m/>
    <m/>
    <m/>
    <m/>
    <m/>
    <m/>
    <m/>
    <m/>
    <m/>
    <m/>
    <m/>
    <m/>
    <n v="3"/>
    <n v="3"/>
    <n v="3"/>
    <n v="3"/>
    <n v="3"/>
    <n v="3"/>
    <n v="3"/>
    <n v="3"/>
    <n v="3"/>
    <m/>
    <m/>
    <m/>
    <m/>
    <m/>
    <m/>
    <m/>
    <m/>
    <m/>
  </r>
  <r>
    <x v="1"/>
    <x v="10"/>
    <n v="1"/>
    <s v="Estimate request &amp; analysis, System Documentation, VMS updates"/>
    <s v="AMI/MAP"/>
    <m/>
    <x v="1"/>
    <s v="COBOL, Teradata"/>
    <s v="SALES"/>
    <s v="Ruben Rodriguez "/>
    <s v="Muawiah Qaimari"/>
    <s v="Swapnil Patil"/>
    <x v="0"/>
    <x v="0"/>
    <m/>
    <x v="0"/>
    <m/>
    <m/>
    <m/>
    <m/>
    <m/>
    <m/>
    <m/>
    <m/>
    <m/>
    <m/>
    <m/>
    <m/>
    <m/>
    <m/>
    <m/>
    <m/>
    <m/>
    <n v="15"/>
    <n v="15"/>
    <n v="15"/>
    <n v="15"/>
    <n v="15"/>
    <n v="15"/>
    <n v="15"/>
    <n v="15"/>
    <n v="15"/>
    <m/>
    <m/>
    <m/>
    <m/>
    <m/>
    <m/>
    <m/>
    <m/>
    <m/>
  </r>
  <r>
    <x v="1"/>
    <x v="13"/>
    <n v="1"/>
    <s v="Upstart pw change"/>
    <s v="AMI/MAP"/>
    <m/>
    <x v="1"/>
    <s v="COBOL, Teradata"/>
    <s v="SALES"/>
    <s v="Ruben Rodriguez "/>
    <s v="Muawiah Qaimari"/>
    <s v="Swapnil Patil"/>
    <x v="0"/>
    <x v="0"/>
    <m/>
    <x v="0"/>
    <m/>
    <m/>
    <m/>
    <m/>
    <m/>
    <m/>
    <m/>
    <m/>
    <m/>
    <m/>
    <m/>
    <m/>
    <m/>
    <m/>
    <m/>
    <m/>
    <m/>
    <n v="3"/>
    <n v="3"/>
    <n v="3"/>
    <n v="3"/>
    <n v="3"/>
    <n v="3"/>
    <n v="3"/>
    <n v="3"/>
    <n v="3"/>
    <m/>
    <m/>
    <m/>
    <m/>
    <m/>
    <m/>
    <m/>
    <m/>
    <m/>
  </r>
  <r>
    <x v="1"/>
    <x v="10"/>
    <m/>
    <s v="Service order queries for SPI data, Recovery,DR activity,System Documantation"/>
    <s v="CARAT-MVS"/>
    <m/>
    <x v="1"/>
    <s v="Cobol, DB2"/>
    <s v="CARAT-MVS"/>
    <s v="Ruben Rodriguez "/>
    <s v="Muawiah Qaimari"/>
    <s v="Swapnil Patil"/>
    <x v="0"/>
    <x v="0"/>
    <m/>
    <x v="0"/>
    <m/>
    <m/>
    <m/>
    <m/>
    <m/>
    <m/>
    <m/>
    <m/>
    <m/>
    <m/>
    <m/>
    <m/>
    <m/>
    <m/>
    <m/>
    <m/>
    <m/>
    <n v="10"/>
    <n v="10"/>
    <n v="10"/>
    <n v="10"/>
    <n v="10"/>
    <n v="10"/>
    <n v="10"/>
    <n v="10"/>
    <n v="10"/>
    <m/>
    <m/>
    <m/>
    <m/>
    <m/>
    <m/>
    <m/>
    <m/>
    <m/>
  </r>
  <r>
    <x v="1"/>
    <x v="12"/>
    <m/>
    <s v="Recovery defects (EM &amp; WP master file updates, FE11 recoveries to add or remove USOCs)"/>
    <s v="GRP-WB-SAMW"/>
    <m/>
    <x v="1"/>
    <s v="Cobol, DB2"/>
    <s v="WB-SAMW"/>
    <s v="Ruben Rodriguez "/>
    <s v="Muawiah Qaimari"/>
    <s v="Swapnil Patil"/>
    <x v="0"/>
    <x v="0"/>
    <m/>
    <x v="0"/>
    <m/>
    <m/>
    <m/>
    <m/>
    <m/>
    <m/>
    <m/>
    <m/>
    <m/>
    <m/>
    <m/>
    <m/>
    <m/>
    <m/>
    <m/>
    <m/>
    <m/>
    <n v="30"/>
    <n v="30"/>
    <n v="30"/>
    <n v="30"/>
    <n v="30"/>
    <n v="30"/>
    <n v="30"/>
    <n v="30"/>
    <n v="30"/>
    <m/>
    <m/>
    <m/>
    <m/>
    <m/>
    <m/>
    <m/>
    <m/>
    <m/>
  </r>
  <r>
    <x v="0"/>
    <x v="0"/>
    <n v="1"/>
    <s v="PMT 511916 PID 420220 EPIC 1004102_x000a_OH NPA 440 overlay with NPA 436"/>
    <s v="CLYDE"/>
    <s v="Green - HLD in Progress"/>
    <x v="1"/>
    <s v="Cobol, IMS-DB"/>
    <s v="MW Usage"/>
    <s v="Ruben Rodriguez "/>
    <s v="Muawiah Qaimari"/>
    <s v="Sanjay Lokhande"/>
    <x v="2"/>
    <x v="16"/>
    <s v="Nov-23"/>
    <x v="0"/>
    <n v="197"/>
    <m/>
    <m/>
    <m/>
    <m/>
    <m/>
    <m/>
    <m/>
    <m/>
    <m/>
    <m/>
    <m/>
    <m/>
    <m/>
    <m/>
    <m/>
    <m/>
    <m/>
    <m/>
    <m/>
    <m/>
    <n v="10"/>
    <n v="5"/>
    <n v="30"/>
    <n v="32"/>
    <n v="50"/>
    <n v="50"/>
    <n v="20"/>
    <m/>
    <m/>
    <m/>
    <m/>
    <m/>
    <m/>
    <m/>
  </r>
  <r>
    <x v="1"/>
    <x v="1"/>
    <n v="1"/>
    <s v="File conversion &amp; FTP to FTI for Legal hold "/>
    <s v="EM"/>
    <m/>
    <x v="1"/>
    <s v="Cobol, DB2"/>
    <s v="WB-SAMW"/>
    <s v="Ruben Rodriguez "/>
    <s v="Muawiah Qaimari"/>
    <s v="Swapnil Patil"/>
    <x v="0"/>
    <x v="15"/>
    <m/>
    <x v="0"/>
    <n v="150"/>
    <m/>
    <m/>
    <m/>
    <m/>
    <m/>
    <m/>
    <m/>
    <m/>
    <m/>
    <m/>
    <m/>
    <m/>
    <m/>
    <m/>
    <m/>
    <m/>
    <m/>
    <m/>
    <m/>
    <m/>
    <n v="150"/>
    <m/>
    <m/>
    <m/>
    <m/>
    <m/>
    <m/>
    <m/>
    <m/>
    <m/>
    <m/>
    <m/>
    <m/>
    <m/>
  </r>
  <r>
    <x v="1"/>
    <x v="3"/>
    <n v="1"/>
    <s v="2036559 - C:D testing"/>
    <s v="CARAT-MVS"/>
    <m/>
    <x v="1"/>
    <s v="Cobol, DB2"/>
    <s v="CARAT-MVS"/>
    <s v="Ruben Rodriguez "/>
    <s v="Muawiah Qaimari"/>
    <s v="Swapnil Patil"/>
    <x v="0"/>
    <x v="15"/>
    <m/>
    <x v="0"/>
    <n v="50"/>
    <m/>
    <m/>
    <m/>
    <m/>
    <m/>
    <m/>
    <m/>
    <m/>
    <m/>
    <m/>
    <m/>
    <m/>
    <m/>
    <m/>
    <m/>
    <m/>
    <m/>
    <m/>
    <m/>
    <n v="25"/>
    <n v="25"/>
    <m/>
    <m/>
    <m/>
    <m/>
    <m/>
    <m/>
    <m/>
    <m/>
    <m/>
    <m/>
    <m/>
    <m/>
    <m/>
  </r>
  <r>
    <x v="1"/>
    <x v="3"/>
    <n v="1"/>
    <s v="2036560 - TPM table file overflow"/>
    <s v="CARAT-MVS"/>
    <m/>
    <x v="1"/>
    <s v="Cobol, DB2"/>
    <s v="CARAT-MVS"/>
    <s v="Ruben Rodriguez "/>
    <s v="Muawiah Qaimari"/>
    <s v="Swapnil Patil"/>
    <x v="0"/>
    <x v="15"/>
    <m/>
    <x v="0"/>
    <n v="100"/>
    <m/>
    <m/>
    <m/>
    <m/>
    <m/>
    <m/>
    <m/>
    <m/>
    <m/>
    <m/>
    <m/>
    <m/>
    <m/>
    <m/>
    <m/>
    <m/>
    <m/>
    <m/>
    <m/>
    <n v="70"/>
    <n v="30"/>
    <m/>
    <m/>
    <m/>
    <m/>
    <m/>
    <m/>
    <m/>
    <m/>
    <m/>
    <m/>
    <m/>
    <m/>
    <m/>
  </r>
  <r>
    <x v="1"/>
    <x v="1"/>
    <n v="1"/>
    <s v="CPC Solaris Server Decommissioning, need to configure new Linux server"/>
    <s v="ERF"/>
    <m/>
    <x v="1"/>
    <s v="Cobol, DB2"/>
    <s v="WB-SAMW"/>
    <s v="Ruben Rodriguez "/>
    <s v="Muawiah Qaimari"/>
    <s v="Swapnil Patil"/>
    <x v="0"/>
    <x v="19"/>
    <m/>
    <x v="0"/>
    <n v="65"/>
    <m/>
    <m/>
    <m/>
    <m/>
    <m/>
    <m/>
    <m/>
    <m/>
    <m/>
    <m/>
    <m/>
    <m/>
    <m/>
    <m/>
    <m/>
    <m/>
    <m/>
    <m/>
    <m/>
    <m/>
    <m/>
    <n v="65"/>
    <m/>
    <m/>
    <m/>
    <m/>
    <m/>
    <m/>
    <m/>
    <m/>
    <m/>
    <m/>
    <m/>
    <m/>
  </r>
  <r>
    <x v="0"/>
    <x v="0"/>
    <n v="7"/>
    <s v=" 512519 / 421111 / CA 213/323/738 NPA Relief"/>
    <s v="GRP-WB-SAMW"/>
    <m/>
    <x v="1"/>
    <s v="Cobol, DB2"/>
    <s v="WB-SAMW"/>
    <s v="Ruben Rodriguez "/>
    <s v="Muawiah Qaimari"/>
    <s v="Swapnil Patil"/>
    <x v="0"/>
    <x v="24"/>
    <m/>
    <x v="0"/>
    <n v="190"/>
    <m/>
    <m/>
    <m/>
    <m/>
    <m/>
    <m/>
    <m/>
    <m/>
    <m/>
    <m/>
    <m/>
    <m/>
    <m/>
    <m/>
    <m/>
    <m/>
    <m/>
    <m/>
    <m/>
    <m/>
    <m/>
    <m/>
    <m/>
    <m/>
    <m/>
    <m/>
    <m/>
    <m/>
    <n v="50"/>
    <n v="50"/>
    <n v="50"/>
    <n v="30"/>
    <m/>
    <n v="10"/>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wapnil Patil"/>
    <x v="0"/>
    <x v="23"/>
    <m/>
    <x v="2"/>
    <m/>
    <m/>
    <m/>
    <m/>
    <m/>
    <m/>
    <m/>
    <m/>
    <m/>
    <m/>
    <m/>
    <m/>
    <m/>
    <m/>
    <m/>
    <m/>
    <m/>
    <m/>
    <m/>
    <m/>
    <m/>
    <m/>
    <m/>
    <m/>
    <m/>
    <m/>
    <m/>
    <m/>
    <m/>
    <m/>
    <m/>
    <m/>
    <m/>
    <m/>
    <m/>
  </r>
  <r>
    <x v="1"/>
    <x v="12"/>
    <n v="12"/>
    <s v="Live defects Support "/>
    <s v="GRP-WB-BPP1"/>
    <m/>
    <x v="1"/>
    <s v="Cobol, DB2"/>
    <s v="WB-BPP1"/>
    <s v="Ruben Rodriguez "/>
    <s v="Muawiah Qaimari"/>
    <s v="Rakesh Koli"/>
    <x v="0"/>
    <x v="0"/>
    <m/>
    <x v="0"/>
    <m/>
    <m/>
    <m/>
    <m/>
    <m/>
    <m/>
    <m/>
    <m/>
    <m/>
    <m/>
    <m/>
    <m/>
    <m/>
    <m/>
    <m/>
    <m/>
    <m/>
    <n v="30"/>
    <n v="30"/>
    <n v="30"/>
    <n v="50"/>
    <n v="30"/>
    <n v="30"/>
    <n v="30"/>
    <n v="30"/>
    <n v="30"/>
    <m/>
    <m/>
    <m/>
    <m/>
    <m/>
    <m/>
    <m/>
    <m/>
    <m/>
  </r>
  <r>
    <x v="1"/>
    <x v="3"/>
    <n v="1"/>
    <s v="MWR #2033510, #2034747 scrub/remove SPI data from files for Legal Hold and resend to FTI"/>
    <s v="BDI"/>
    <m/>
    <x v="1"/>
    <s v="Cobol, DB2"/>
    <s v="WB-BPP1"/>
    <s v="Ruben Rodriguez "/>
    <s v="Muawiah Qaimari"/>
    <s v="Rakesh Koli"/>
    <x v="0"/>
    <x v="20"/>
    <m/>
    <x v="0"/>
    <n v="78"/>
    <m/>
    <m/>
    <m/>
    <m/>
    <m/>
    <m/>
    <m/>
    <m/>
    <m/>
    <m/>
    <m/>
    <m/>
    <m/>
    <m/>
    <m/>
    <m/>
    <m/>
    <m/>
    <m/>
    <n v="78"/>
    <m/>
    <m/>
    <m/>
    <m/>
    <m/>
    <m/>
    <m/>
    <m/>
    <m/>
    <m/>
    <m/>
    <m/>
    <m/>
    <m/>
  </r>
  <r>
    <x v="1"/>
    <x v="3"/>
    <n v="1"/>
    <s v="KPPR internal array size increase to accommodate additional rows"/>
    <s v="ED"/>
    <m/>
    <x v="1"/>
    <s v="Cobol, DB2"/>
    <s v="WB-BPP1"/>
    <s v="Ruben Rodriguez "/>
    <s v="Muawiah Qaimari"/>
    <s v="Rakesh Koli"/>
    <x v="0"/>
    <x v="19"/>
    <m/>
    <x v="0"/>
    <n v="160"/>
    <m/>
    <m/>
    <m/>
    <m/>
    <m/>
    <m/>
    <m/>
    <m/>
    <m/>
    <m/>
    <m/>
    <m/>
    <m/>
    <m/>
    <m/>
    <m/>
    <m/>
    <m/>
    <m/>
    <m/>
    <n v="120"/>
    <n v="40"/>
    <m/>
    <m/>
    <m/>
    <m/>
    <m/>
    <m/>
    <m/>
    <m/>
    <m/>
    <m/>
    <m/>
    <m/>
  </r>
  <r>
    <x v="1"/>
    <x v="1"/>
    <n v="3"/>
    <s v="CPC Solaris Server Decommissioning, need to configure new Linux server"/>
    <s v="GRP-WB-BPP1"/>
    <m/>
    <x v="1"/>
    <s v="Cobol, DB2"/>
    <s v="WB-BPP1"/>
    <s v="Ruben Rodriguez "/>
    <s v="Muawiah Qaimari"/>
    <s v="Rakesh Koli"/>
    <x v="0"/>
    <x v="19"/>
    <s v="Jun-23"/>
    <x v="0"/>
    <n v="190"/>
    <m/>
    <m/>
    <m/>
    <m/>
    <m/>
    <m/>
    <m/>
    <m/>
    <m/>
    <m/>
    <m/>
    <m/>
    <m/>
    <m/>
    <m/>
    <m/>
    <m/>
    <m/>
    <m/>
    <m/>
    <m/>
    <n v="190"/>
    <m/>
    <m/>
    <m/>
    <m/>
    <m/>
    <m/>
    <m/>
    <m/>
    <m/>
    <m/>
    <m/>
    <m/>
  </r>
  <r>
    <x v="0"/>
    <x v="0"/>
    <n v="1"/>
    <s v="PMT 511916 PID 420220 EPIC 1004102_x000a_OH NPA 440 overlay with NPA 436"/>
    <s v="LOCAL FICHE"/>
    <s v="Green - HLD in Progress"/>
    <x v="1"/>
    <s v="Cobol, DB2"/>
    <s v="MW Usage"/>
    <s v="Ruben Rodriguez "/>
    <s v="Muawiah Qaimari"/>
    <s v="Sanjay Lokhande"/>
    <x v="2"/>
    <x v="16"/>
    <s v="Nov-23"/>
    <x v="0"/>
    <n v="139"/>
    <m/>
    <m/>
    <m/>
    <m/>
    <m/>
    <m/>
    <m/>
    <m/>
    <m/>
    <m/>
    <m/>
    <m/>
    <m/>
    <m/>
    <m/>
    <m/>
    <m/>
    <m/>
    <m/>
    <m/>
    <n v="10"/>
    <n v="5"/>
    <n v="20"/>
    <n v="20"/>
    <n v="34"/>
    <n v="30"/>
    <n v="20"/>
    <m/>
    <m/>
    <m/>
    <m/>
    <m/>
    <m/>
    <m/>
  </r>
  <r>
    <x v="1"/>
    <x v="1"/>
    <n v="1"/>
    <s v="SMB - Retire Interface with SBIR App"/>
    <s v="Data Services"/>
    <m/>
    <x v="1"/>
    <s v="Cobol, DB2"/>
    <s v="West Usage"/>
    <s v="Ruben Rodriguez "/>
    <s v="Muawiah Qaimari"/>
    <s v="Sanjay Lokhande"/>
    <x v="2"/>
    <x v="13"/>
    <s v="Aug-23"/>
    <x v="0"/>
    <n v="120"/>
    <m/>
    <m/>
    <m/>
    <m/>
    <m/>
    <m/>
    <m/>
    <m/>
    <m/>
    <m/>
    <m/>
    <m/>
    <m/>
    <m/>
    <m/>
    <m/>
    <m/>
    <m/>
    <m/>
    <m/>
    <m/>
    <m/>
    <n v="60"/>
    <m/>
    <m/>
    <m/>
    <m/>
    <m/>
    <m/>
    <m/>
    <m/>
    <m/>
    <m/>
    <m/>
  </r>
  <r>
    <x v="0"/>
    <x v="0"/>
    <n v="1"/>
    <s v="PMT 505223, PID 411406, EPIC: 411406_x000a_GCP FIS Global Rewards at Retail Sales &amp; Bill Pay"/>
    <s v="CLYDE"/>
    <m/>
    <x v="1"/>
    <s v="Cobol, IMS-DB"/>
    <s v="MW Usage"/>
    <s v="Ruben Rodriguez "/>
    <s v="Muawiah Qaimari"/>
    <s v="Sanjay Lokhande"/>
    <x v="2"/>
    <x v="16"/>
    <m/>
    <x v="0"/>
    <n v="150"/>
    <m/>
    <m/>
    <m/>
    <m/>
    <m/>
    <m/>
    <m/>
    <m/>
    <m/>
    <m/>
    <m/>
    <m/>
    <m/>
    <m/>
    <m/>
    <m/>
    <m/>
    <m/>
    <m/>
    <m/>
    <m/>
    <m/>
    <n v="10"/>
    <n v="30"/>
    <n v="40"/>
    <n v="40"/>
    <n v="30"/>
    <m/>
    <m/>
    <m/>
    <m/>
    <m/>
    <m/>
    <m/>
  </r>
  <r>
    <x v="0"/>
    <x v="0"/>
    <n v="8"/>
    <s v="OOM714, Encryption of RPI data"/>
    <s v="GRP-WB-BPP1"/>
    <m/>
    <x v="1"/>
    <s v="Cobol, DB2"/>
    <s v="WB-BPP1"/>
    <s v="Ruben Rodriguez "/>
    <s v="Muawiah Qaimari"/>
    <s v="Rakesh Koli"/>
    <x v="0"/>
    <x v="24"/>
    <m/>
    <x v="1"/>
    <n v="20590"/>
    <m/>
    <m/>
    <m/>
    <m/>
    <m/>
    <m/>
    <m/>
    <m/>
    <m/>
    <m/>
    <m/>
    <m/>
    <m/>
    <m/>
    <m/>
    <m/>
    <m/>
    <m/>
    <m/>
    <m/>
    <m/>
    <m/>
    <m/>
    <m/>
    <m/>
    <m/>
    <m/>
    <m/>
    <m/>
    <m/>
    <m/>
    <m/>
    <m/>
    <m/>
  </r>
  <r>
    <x v="0"/>
    <x v="0"/>
    <n v="1"/>
    <s v="OOM763, Co:Z Solution for EDW and ECDW Snowflake Transformation"/>
    <s v="ED"/>
    <m/>
    <x v="1"/>
    <s v="Cobol, DB2"/>
    <s v="WB-BPP1"/>
    <s v="Ruben Rodriguez "/>
    <s v="Muawiah Qaimari"/>
    <s v="Rakesh Koli"/>
    <x v="0"/>
    <x v="21"/>
    <m/>
    <x v="0"/>
    <n v="280"/>
    <m/>
    <m/>
    <m/>
    <m/>
    <m/>
    <m/>
    <m/>
    <m/>
    <m/>
    <m/>
    <m/>
    <m/>
    <m/>
    <m/>
    <m/>
    <m/>
    <m/>
    <m/>
    <m/>
    <m/>
    <m/>
    <m/>
    <m/>
    <m/>
    <m/>
    <n v="120"/>
    <n v="120"/>
    <n v="40"/>
    <m/>
    <m/>
    <m/>
    <m/>
    <m/>
    <m/>
  </r>
  <r>
    <x v="1"/>
    <x v="1"/>
    <n v="1"/>
    <s v="SMB #2043247 SD/SU - SBIR application retirement"/>
    <s v="SD/SU"/>
    <m/>
    <x v="1"/>
    <s v="Cobol, DB2"/>
    <s v="WB-BPP1"/>
    <s v="Ruben Rodriguez "/>
    <s v="Muawiah Qaimari"/>
    <s v="Rakesh Koli"/>
    <x v="0"/>
    <x v="16"/>
    <m/>
    <x v="0"/>
    <n v="75"/>
    <m/>
    <m/>
    <m/>
    <m/>
    <m/>
    <m/>
    <m/>
    <m/>
    <m/>
    <m/>
    <m/>
    <m/>
    <m/>
    <m/>
    <m/>
    <m/>
    <m/>
    <m/>
    <m/>
    <m/>
    <m/>
    <m/>
    <m/>
    <m/>
    <m/>
    <n v="50"/>
    <n v="25"/>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Rakesh Koli"/>
    <x v="0"/>
    <x v="23"/>
    <m/>
    <x v="2"/>
    <m/>
    <m/>
    <m/>
    <m/>
    <m/>
    <m/>
    <m/>
    <m/>
    <m/>
    <m/>
    <m/>
    <m/>
    <m/>
    <m/>
    <m/>
    <m/>
    <m/>
    <m/>
    <m/>
    <m/>
    <m/>
    <m/>
    <m/>
    <m/>
    <m/>
    <m/>
    <m/>
    <m/>
    <m/>
    <m/>
    <m/>
    <m/>
    <m/>
    <m/>
    <m/>
  </r>
  <r>
    <x v="1"/>
    <x v="4"/>
    <m/>
    <s v="RD1576 Connectivity Testing with MOSS"/>
    <s v="SAFARI-MF"/>
    <m/>
    <x v="1"/>
    <s v="Cobol, DB2"/>
    <s v="CARE-MF"/>
    <s v="James Koernig"/>
    <s v="Christine Moretti"/>
    <s v="Kushagra Mathur"/>
    <x v="0"/>
    <x v="15"/>
    <m/>
    <x v="0"/>
    <m/>
    <m/>
    <m/>
    <m/>
    <m/>
    <m/>
    <m/>
    <m/>
    <m/>
    <m/>
    <m/>
    <m/>
    <m/>
    <m/>
    <m/>
    <m/>
    <m/>
    <m/>
    <m/>
    <m/>
    <n v="25"/>
    <n v="15"/>
    <m/>
    <m/>
    <m/>
    <m/>
    <m/>
    <m/>
    <m/>
    <m/>
    <m/>
    <m/>
    <m/>
    <m/>
    <m/>
  </r>
  <r>
    <x v="1"/>
    <x v="4"/>
    <m/>
    <s v="RD1576 Connectivity Testing with MOSS"/>
    <s v="RRS"/>
    <m/>
    <x v="1"/>
    <s v="Cobol, DB2"/>
    <s v="CARE-MF"/>
    <s v="James Koernig"/>
    <s v="Christine Moretti"/>
    <s v="Kushagra Mathur"/>
    <x v="0"/>
    <x v="15"/>
    <m/>
    <x v="0"/>
    <m/>
    <m/>
    <m/>
    <m/>
    <m/>
    <m/>
    <m/>
    <m/>
    <m/>
    <m/>
    <m/>
    <m/>
    <m/>
    <m/>
    <m/>
    <m/>
    <m/>
    <m/>
    <m/>
    <m/>
    <n v="25"/>
    <n v="15"/>
    <m/>
    <m/>
    <m/>
    <m/>
    <m/>
    <m/>
    <m/>
    <m/>
    <m/>
    <m/>
    <m/>
    <m/>
    <m/>
  </r>
  <r>
    <x v="0"/>
    <x v="0"/>
    <m/>
    <s v="EDW and ECDW Snowflake Transformation"/>
    <s v="BOSS-PAC"/>
    <m/>
    <x v="1"/>
    <s v="PL1, IMS-DB, IMS-DC"/>
    <s v="BOSS-PAC"/>
    <s v="James Radtke"/>
    <s v="Christine Moretti"/>
    <s v="Kushagra Mathur"/>
    <x v="0"/>
    <x v="21"/>
    <m/>
    <x v="0"/>
    <n v="100"/>
    <m/>
    <m/>
    <m/>
    <m/>
    <m/>
    <m/>
    <m/>
    <m/>
    <m/>
    <m/>
    <m/>
    <m/>
    <m/>
    <m/>
    <m/>
    <m/>
    <m/>
    <m/>
    <m/>
    <m/>
    <m/>
    <m/>
    <m/>
    <m/>
    <m/>
    <n v="30"/>
    <n v="40"/>
    <n v="30"/>
    <m/>
    <m/>
    <m/>
    <m/>
    <m/>
    <m/>
  </r>
  <r>
    <x v="0"/>
    <x v="0"/>
    <m/>
    <s v="506944 -  MO NPA 573 NPA overlay with NPA 235"/>
    <s v="CRIS Services"/>
    <m/>
    <x v="1"/>
    <s v="Cobol, IMS-DB"/>
    <s v="SW-CRIS-Billing "/>
    <s v="Ruben Rodriguez "/>
    <s v="Muawiah Qaimari"/>
    <s v="Kushagra Mathur"/>
    <x v="0"/>
    <x v="13"/>
    <m/>
    <x v="0"/>
    <n v="30"/>
    <m/>
    <m/>
    <m/>
    <m/>
    <m/>
    <m/>
    <m/>
    <m/>
    <m/>
    <m/>
    <m/>
    <m/>
    <m/>
    <m/>
    <m/>
    <m/>
    <m/>
    <m/>
    <m/>
    <m/>
    <m/>
    <m/>
    <n v="15"/>
    <n v="15"/>
    <m/>
    <m/>
    <m/>
    <m/>
    <m/>
    <m/>
    <m/>
    <m/>
    <m/>
    <m/>
  </r>
  <r>
    <x v="0"/>
    <x v="0"/>
    <m/>
    <s v="505913, 411976, CR 816252_x0009_FB Scope Change, Tulsa Oklahoma MIF Municipal Inspection Fee"/>
    <s v="CRIS Services"/>
    <m/>
    <x v="1"/>
    <s v="Cobol, IMS-DB"/>
    <s v="SW-CRIS-Billing "/>
    <s v="Ruben Rodriguez "/>
    <s v="Muawiah Qaimari"/>
    <s v="Kushagra Mathur"/>
    <x v="0"/>
    <x v="16"/>
    <m/>
    <x v="1"/>
    <n v="250"/>
    <m/>
    <m/>
    <m/>
    <m/>
    <m/>
    <m/>
    <m/>
    <m/>
    <m/>
    <m/>
    <m/>
    <m/>
    <m/>
    <m/>
    <m/>
    <m/>
    <m/>
    <m/>
    <m/>
    <m/>
    <m/>
    <m/>
    <n v="50"/>
    <n v="100"/>
    <n v="50"/>
    <n v="50"/>
    <m/>
    <m/>
    <m/>
    <m/>
    <m/>
    <m/>
    <m/>
    <m/>
  </r>
  <r>
    <x v="1"/>
    <x v="1"/>
    <m/>
    <s v="2023.06|MR 310878537 Connect Direct Upgrade to 6.1.x Version| ACE Biller 10445 | Requesting for test file "/>
    <s v="CRIS Services"/>
    <m/>
    <x v="1"/>
    <s v="Cobol, IMS-DB"/>
    <s v="SW-CRIS-Billing "/>
    <s v="Ruben Rodriguez "/>
    <s v="Muawiah Qaimari"/>
    <s v="Kushagra Mathur"/>
    <x v="0"/>
    <x v="17"/>
    <m/>
    <x v="0"/>
    <n v="100"/>
    <m/>
    <m/>
    <m/>
    <m/>
    <m/>
    <m/>
    <m/>
    <m/>
    <m/>
    <m/>
    <m/>
    <m/>
    <m/>
    <m/>
    <m/>
    <m/>
    <m/>
    <m/>
    <m/>
    <m/>
    <n v="40"/>
    <n v="50"/>
    <n v="10"/>
    <m/>
    <m/>
    <m/>
    <m/>
    <m/>
    <m/>
    <m/>
    <m/>
    <m/>
    <m/>
    <m/>
  </r>
  <r>
    <x v="1"/>
    <x v="1"/>
    <m/>
    <s v="CPSOS Connect Direct 6.1 upgrade testing "/>
    <s v="CRIS Services"/>
    <m/>
    <x v="1"/>
    <s v="Cobol, IMS-DB"/>
    <s v="SW-CRIS-Billing "/>
    <s v="Ruben Rodriguez "/>
    <s v="Muawiah Qaimari"/>
    <s v="Kushagra Mathur"/>
    <x v="0"/>
    <x v="19"/>
    <m/>
    <x v="0"/>
    <m/>
    <m/>
    <m/>
    <m/>
    <m/>
    <m/>
    <m/>
    <m/>
    <m/>
    <m/>
    <m/>
    <m/>
    <m/>
    <m/>
    <m/>
    <m/>
    <m/>
    <m/>
    <m/>
    <m/>
    <m/>
    <n v="10"/>
    <n v="50"/>
    <m/>
    <m/>
    <m/>
    <m/>
    <m/>
    <m/>
    <m/>
    <m/>
    <m/>
    <m/>
    <m/>
    <m/>
  </r>
  <r>
    <x v="0"/>
    <x v="0"/>
    <m/>
    <s v="512099, 414576, CR821395, APP RET 8716 CX0532 E911 Mainframe"/>
    <s v="CRIS Services"/>
    <m/>
    <x v="1"/>
    <s v="Cobol, IMS-DB"/>
    <s v="SW-CRIS-Billing "/>
    <s v="Ruben Rodriguez "/>
    <s v="Muawiah Qaimari"/>
    <s v="Kushagra Mathur"/>
    <x v="0"/>
    <x v="22"/>
    <m/>
    <x v="0"/>
    <n v="300"/>
    <m/>
    <m/>
    <m/>
    <m/>
    <m/>
    <m/>
    <m/>
    <m/>
    <m/>
    <m/>
    <m/>
    <m/>
    <m/>
    <m/>
    <m/>
    <m/>
    <m/>
    <m/>
    <m/>
    <m/>
    <m/>
    <m/>
    <m/>
    <m/>
    <m/>
    <m/>
    <n v="100"/>
    <n v="100"/>
    <n v="50"/>
    <n v="50"/>
    <m/>
    <m/>
    <m/>
    <m/>
  </r>
  <r>
    <x v="0"/>
    <x v="0"/>
    <m/>
    <s v="Consultation Needed: Epic 410340: ATT Document Archive Service Transformation: CR822333 - FSP and CRIS SERVICES"/>
    <s v="CRIS Services"/>
    <m/>
    <x v="1"/>
    <s v="Cobol, IMS-DB"/>
    <s v="SW-CRIS-Billing "/>
    <s v="Ruben Rodriguez "/>
    <s v="Muawiah Qaimari"/>
    <s v="Kushagra Mathur"/>
    <x v="0"/>
    <x v="8"/>
    <m/>
    <x v="1"/>
    <n v="40"/>
    <m/>
    <m/>
    <m/>
    <m/>
    <m/>
    <m/>
    <m/>
    <m/>
    <m/>
    <m/>
    <m/>
    <m/>
    <m/>
    <m/>
    <m/>
    <m/>
    <m/>
    <m/>
    <m/>
    <m/>
    <m/>
    <m/>
    <m/>
    <m/>
    <m/>
    <m/>
    <m/>
    <m/>
    <m/>
    <m/>
    <m/>
    <m/>
    <m/>
    <m/>
  </r>
  <r>
    <x v="0"/>
    <x v="0"/>
    <m/>
    <s v="504488, 409511, CR822768, Late Impact TCP2/Resources, SecMod SDP BOSS SW SPI Scan database cleanup (interim) BOSS-SW"/>
    <s v="CRIS Services"/>
    <m/>
    <x v="1"/>
    <s v="Cobol, IMS-DB"/>
    <s v="SW-CRIS-Billing "/>
    <s v="Ruben Rodriguez "/>
    <s v="Muawiah Qaimari"/>
    <s v="Kushagra Mathur"/>
    <x v="0"/>
    <x v="8"/>
    <m/>
    <x v="1"/>
    <n v="40"/>
    <m/>
    <m/>
    <m/>
    <m/>
    <m/>
    <m/>
    <m/>
    <m/>
    <m/>
    <m/>
    <m/>
    <m/>
    <m/>
    <m/>
    <m/>
    <m/>
    <m/>
    <m/>
    <m/>
    <m/>
    <m/>
    <m/>
    <m/>
    <m/>
    <m/>
    <m/>
    <m/>
    <m/>
    <m/>
    <m/>
    <m/>
    <m/>
    <m/>
    <m/>
  </r>
  <r>
    <x v="0"/>
    <x v="0"/>
    <m/>
    <s v="Replace Datagate with Webservices (efforts of ATTEASELaucncher have been added to Dashboard &amp; made Committed as N)"/>
    <s v="ATTEaseLauncher"/>
    <m/>
    <x v="0"/>
    <s v="C, C++"/>
    <s v="MDRG-RR"/>
    <s v="James Radtke"/>
    <s v="Christine Moretti"/>
    <s v="Narmada Nelluri"/>
    <x v="4"/>
    <x v="16"/>
    <m/>
    <x v="0"/>
    <n v="0"/>
    <m/>
    <m/>
    <m/>
    <m/>
    <m/>
    <m/>
    <m/>
    <m/>
    <m/>
    <m/>
    <m/>
    <m/>
    <m/>
    <m/>
    <m/>
    <m/>
    <m/>
    <m/>
    <m/>
    <m/>
    <m/>
    <m/>
    <m/>
    <m/>
    <m/>
    <m/>
    <m/>
    <m/>
    <m/>
    <m/>
    <m/>
    <m/>
    <m/>
    <m/>
  </r>
  <r>
    <x v="1"/>
    <x v="1"/>
    <m/>
    <s v="Orbix 6.3 testing prior to 6.31 Upgrade with BOSS PAC"/>
    <s v="DASHBOARD"/>
    <m/>
    <x v="0"/>
    <s v="Java"/>
    <s v="MDRG-RR"/>
    <s v="James Radtke"/>
    <s v="Christine Moretti"/>
    <s v="Narmada Nelluri"/>
    <x v="4"/>
    <x v="11"/>
    <m/>
    <x v="0"/>
    <n v="120"/>
    <m/>
    <m/>
    <m/>
    <m/>
    <m/>
    <m/>
    <m/>
    <m/>
    <m/>
    <m/>
    <m/>
    <m/>
    <m/>
    <m/>
    <m/>
    <m/>
    <n v="0"/>
    <n v="0"/>
    <n v="0"/>
    <n v="0"/>
    <n v="0"/>
    <n v="60"/>
    <n v="60"/>
    <n v="0"/>
    <n v="0"/>
    <n v="0"/>
    <n v="0"/>
    <n v="0"/>
    <m/>
    <m/>
    <m/>
    <m/>
    <m/>
    <m/>
  </r>
  <r>
    <x v="0"/>
    <x v="0"/>
    <m/>
    <s v="PID#507236/PMT413009 Telco Southwest Biller Enhance 911 Data for Reporting + Additional Scope with CR#812062"/>
    <s v="CRIS Services"/>
    <m/>
    <x v="1"/>
    <s v="Cobol, IMS-DB"/>
    <s v="SW-CRIS-Billing "/>
    <s v="Ruben Rodriguez "/>
    <s v="Muawiah Qaimari"/>
    <s v="Kushagra Mathur"/>
    <x v="0"/>
    <x v="16"/>
    <m/>
    <x v="1"/>
    <m/>
    <m/>
    <m/>
    <m/>
    <m/>
    <m/>
    <m/>
    <m/>
    <m/>
    <m/>
    <m/>
    <m/>
    <m/>
    <m/>
    <m/>
    <m/>
    <m/>
    <m/>
    <m/>
    <m/>
    <m/>
    <m/>
    <m/>
    <m/>
    <m/>
    <m/>
    <m/>
    <m/>
    <m/>
    <m/>
    <m/>
    <m/>
    <m/>
    <m/>
    <m/>
  </r>
  <r>
    <x v="0"/>
    <x v="0"/>
    <m/>
    <s v="PID#507236/PMT413009 Telco Southwest Biller Enhance 911 Data for Reporting + Additional Scope with CR821744"/>
    <s v="CRIS Services"/>
    <m/>
    <x v="1"/>
    <s v="Cobol, IMS-DB"/>
    <s v="SW-CRIS-Billing "/>
    <s v="Ruben Rodriguez "/>
    <s v="Muawiah Qaimari"/>
    <s v="Kushagra Mathur"/>
    <x v="0"/>
    <x v="23"/>
    <m/>
    <x v="0"/>
    <m/>
    <m/>
    <m/>
    <m/>
    <m/>
    <m/>
    <m/>
    <m/>
    <m/>
    <m/>
    <m/>
    <m/>
    <m/>
    <m/>
    <m/>
    <m/>
    <m/>
    <m/>
    <m/>
    <m/>
    <m/>
    <m/>
    <m/>
    <m/>
    <m/>
    <m/>
    <m/>
    <m/>
    <m/>
    <m/>
    <m/>
    <m/>
    <m/>
    <m/>
    <m/>
  </r>
  <r>
    <x v="0"/>
    <x v="0"/>
    <m/>
    <s v="420572- Mainframe Transformation"/>
    <s v="UPS-EMS"/>
    <m/>
    <x v="0"/>
    <s v="Java"/>
    <s v="Usage-UPS"/>
    <s v="Greg Painter"/>
    <s v="Muawiah Qaimari"/>
    <s v="Kushagra Mathur"/>
    <x v="0"/>
    <x v="21"/>
    <m/>
    <x v="0"/>
    <m/>
    <m/>
    <m/>
    <m/>
    <m/>
    <m/>
    <m/>
    <m/>
    <m/>
    <m/>
    <m/>
    <m/>
    <m/>
    <m/>
    <m/>
    <m/>
    <m/>
    <m/>
    <m/>
    <m/>
    <m/>
    <m/>
    <m/>
    <m/>
    <m/>
    <m/>
    <n v="300"/>
    <n v="300"/>
    <n v="400"/>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Kushagra Mathur"/>
    <x v="0"/>
    <x v="23"/>
    <m/>
    <x v="2"/>
    <m/>
    <m/>
    <m/>
    <m/>
    <m/>
    <m/>
    <m/>
    <m/>
    <m/>
    <m/>
    <m/>
    <m/>
    <m/>
    <m/>
    <m/>
    <m/>
    <m/>
    <m/>
    <m/>
    <m/>
    <m/>
    <m/>
    <m/>
    <m/>
    <m/>
    <m/>
    <m/>
    <m/>
    <m/>
    <m/>
    <m/>
    <m/>
    <m/>
    <m/>
    <m/>
  </r>
  <r>
    <x v="0"/>
    <x v="0"/>
    <n v="1"/>
    <s v="414967 - Testing work with CPNI-DM for their new servers"/>
    <s v="MOSS"/>
    <m/>
    <x v="0"/>
    <s v=".NET, VC++"/>
    <s v="MOSS"/>
    <s v="Greg Painter"/>
    <s v="Muawiah Qaimari"/>
    <s v="Darsha Naik"/>
    <x v="3"/>
    <x v="19"/>
    <m/>
    <x v="0"/>
    <n v="56"/>
    <m/>
    <m/>
    <m/>
    <m/>
    <m/>
    <m/>
    <m/>
    <m/>
    <m/>
    <m/>
    <m/>
    <m/>
    <m/>
    <m/>
    <m/>
    <m/>
    <m/>
    <m/>
    <m/>
    <m/>
    <m/>
    <n v="36"/>
    <n v="20"/>
    <m/>
    <m/>
    <m/>
    <m/>
    <m/>
    <m/>
    <m/>
    <m/>
    <m/>
    <m/>
    <m/>
  </r>
  <r>
    <x v="1"/>
    <x v="5"/>
    <n v="6"/>
    <s v="PROD issues"/>
    <s v="GRP-Freedom DotNet-OA"/>
    <m/>
    <x v="0"/>
    <s v=".NET"/>
    <s v="Freedom DotNet-MQ"/>
    <s v="Greg Painter"/>
    <s v="Muawiah Qaimari"/>
    <s v="Darsha Naik"/>
    <x v="3"/>
    <x v="0"/>
    <m/>
    <x v="0"/>
    <n v="325"/>
    <m/>
    <m/>
    <m/>
    <m/>
    <m/>
    <m/>
    <m/>
    <m/>
    <m/>
    <m/>
    <m/>
    <m/>
    <m/>
    <m/>
    <m/>
    <m/>
    <n v="20"/>
    <n v="20"/>
    <n v="20"/>
    <n v="35"/>
    <n v="20"/>
    <n v="50"/>
    <n v="55"/>
    <n v="50"/>
    <n v="55"/>
    <n v="60"/>
    <n v="55"/>
    <n v="50"/>
    <m/>
    <m/>
    <m/>
    <m/>
    <m/>
    <m/>
  </r>
  <r>
    <x v="1"/>
    <x v="3"/>
    <n v="6"/>
    <s v="Cloud Check R remidiation"/>
    <s v="GRP-Freedom DotNet-OA"/>
    <m/>
    <x v="0"/>
    <s v=".NET"/>
    <s v="Freedom DotNet-MQ"/>
    <s v="Greg Painter"/>
    <s v="Muawiah Qaimari"/>
    <s v="Darsha Naik"/>
    <x v="3"/>
    <x v="0"/>
    <m/>
    <x v="0"/>
    <n v="405"/>
    <m/>
    <m/>
    <m/>
    <m/>
    <m/>
    <m/>
    <m/>
    <m/>
    <m/>
    <m/>
    <m/>
    <m/>
    <m/>
    <m/>
    <m/>
    <m/>
    <n v="20"/>
    <n v="20"/>
    <n v="20"/>
    <n v="40"/>
    <n v="25"/>
    <n v="70"/>
    <n v="75"/>
    <n v="65"/>
    <n v="70"/>
    <n v="20"/>
    <n v="20"/>
    <n v="20"/>
    <m/>
    <m/>
    <m/>
    <m/>
    <m/>
    <m/>
  </r>
  <r>
    <x v="1"/>
    <x v="10"/>
    <n v="6"/>
    <s v="Application installations for new users, VM Maintanence"/>
    <s v="GRP-Freedom DotNet-OA"/>
    <m/>
    <x v="0"/>
    <s v=".NET"/>
    <s v="Freedom DotNet-MQ"/>
    <s v="Greg Painter"/>
    <s v="Muawiah Qaimari"/>
    <s v="Darsha Naik"/>
    <x v="3"/>
    <x v="0"/>
    <m/>
    <x v="0"/>
    <n v="325"/>
    <m/>
    <m/>
    <m/>
    <m/>
    <m/>
    <m/>
    <m/>
    <m/>
    <m/>
    <m/>
    <m/>
    <m/>
    <m/>
    <m/>
    <m/>
    <m/>
    <n v="20"/>
    <n v="20"/>
    <n v="20"/>
    <n v="35"/>
    <n v="30"/>
    <n v="50"/>
    <n v="55"/>
    <n v="50"/>
    <n v="55"/>
    <n v="45"/>
    <n v="50"/>
    <n v="55"/>
    <m/>
    <m/>
    <m/>
    <m/>
    <m/>
    <m/>
  </r>
  <r>
    <x v="1"/>
    <x v="5"/>
    <n v="6"/>
    <s v="Application Maintanence"/>
    <s v="GRP-Freedom DotNet-OA"/>
    <m/>
    <x v="0"/>
    <s v=".NET"/>
    <s v="Freedom DotNet-MQ"/>
    <s v="Greg Painter"/>
    <s v="Muawiah Qaimari"/>
    <s v="Darsha Naik"/>
    <x v="3"/>
    <x v="0"/>
    <m/>
    <x v="0"/>
    <n v="185"/>
    <m/>
    <m/>
    <m/>
    <m/>
    <m/>
    <m/>
    <m/>
    <m/>
    <m/>
    <m/>
    <m/>
    <m/>
    <m/>
    <m/>
    <m/>
    <m/>
    <n v="20"/>
    <n v="20"/>
    <n v="20"/>
    <n v="20"/>
    <n v="25"/>
    <n v="20"/>
    <n v="20"/>
    <n v="20"/>
    <n v="20"/>
    <n v="20"/>
    <n v="20"/>
    <n v="20"/>
    <m/>
    <m/>
    <m/>
    <m/>
    <m/>
    <m/>
  </r>
  <r>
    <x v="1"/>
    <x v="5"/>
    <n v="1"/>
    <s v="PROD issues"/>
    <s v="MOSS"/>
    <m/>
    <x v="0"/>
    <s v=".NET, VC++"/>
    <s v="MOSS"/>
    <s v="Greg Painter"/>
    <s v="Muawiah Qaimari"/>
    <s v="Darsha Naik"/>
    <x v="3"/>
    <x v="0"/>
    <m/>
    <x v="0"/>
    <n v="320"/>
    <m/>
    <m/>
    <m/>
    <m/>
    <m/>
    <m/>
    <m/>
    <m/>
    <m/>
    <m/>
    <m/>
    <m/>
    <m/>
    <m/>
    <m/>
    <m/>
    <n v="20"/>
    <n v="20"/>
    <n v="20"/>
    <n v="40"/>
    <n v="40"/>
    <n v="40"/>
    <n v="45"/>
    <n v="20"/>
    <n v="40"/>
    <n v="50"/>
    <n v="55"/>
    <n v="60"/>
    <m/>
    <m/>
    <m/>
    <m/>
    <m/>
    <m/>
  </r>
  <r>
    <x v="1"/>
    <x v="8"/>
    <n v="1"/>
    <s v="PSA activities - System Documantation,  Job Abends analysis and recovery"/>
    <s v="MOSS"/>
    <m/>
    <x v="0"/>
    <s v=".NET, VC++"/>
    <s v="MOSS"/>
    <s v="Greg Painter"/>
    <s v="Muawiah Qaimari"/>
    <s v="Darsha Naik"/>
    <x v="3"/>
    <x v="0"/>
    <m/>
    <x v="0"/>
    <n v="180"/>
    <m/>
    <m/>
    <m/>
    <m/>
    <m/>
    <m/>
    <m/>
    <m/>
    <m/>
    <m/>
    <m/>
    <m/>
    <m/>
    <m/>
    <m/>
    <m/>
    <n v="20"/>
    <n v="20"/>
    <n v="20"/>
    <n v="20"/>
    <n v="20"/>
    <n v="20"/>
    <n v="20"/>
    <n v="20"/>
    <n v="20"/>
    <n v="20"/>
    <n v="20"/>
    <n v="20"/>
    <m/>
    <m/>
    <m/>
    <m/>
    <m/>
    <m/>
  </r>
  <r>
    <x v="1"/>
    <x v="8"/>
    <n v="1"/>
    <s v="PSA Activities - reports activities, Compliance Activities"/>
    <s v="MOSS"/>
    <m/>
    <x v="0"/>
    <s v=".NET, VC++"/>
    <s v="MOSS"/>
    <s v="Greg Painter"/>
    <s v="Muawiah Qaimari"/>
    <s v="Darsha Naik"/>
    <x v="3"/>
    <x v="0"/>
    <m/>
    <x v="0"/>
    <n v="180"/>
    <m/>
    <m/>
    <m/>
    <m/>
    <m/>
    <m/>
    <m/>
    <m/>
    <m/>
    <m/>
    <m/>
    <m/>
    <m/>
    <m/>
    <m/>
    <m/>
    <n v="20"/>
    <n v="20"/>
    <n v="20"/>
    <n v="20"/>
    <n v="20"/>
    <n v="20"/>
    <n v="20"/>
    <n v="20"/>
    <n v="20"/>
    <n v="20"/>
    <n v="20"/>
    <n v="20"/>
    <m/>
    <m/>
    <m/>
    <m/>
    <m/>
    <m/>
  </r>
  <r>
    <x v="1"/>
    <x v="8"/>
    <n v="1"/>
    <s v="PSA activities - Rolebase maintenance &amp; verification of role on monthly basis, access request"/>
    <s v="MOSS"/>
    <m/>
    <x v="0"/>
    <s v=".NET, VC++"/>
    <s v="MOSS"/>
    <s v="Greg Painter"/>
    <s v="Muawiah Qaimari"/>
    <s v="Darsha Naik"/>
    <x v="3"/>
    <x v="0"/>
    <m/>
    <x v="0"/>
    <n v="180"/>
    <m/>
    <m/>
    <m/>
    <m/>
    <m/>
    <m/>
    <m/>
    <m/>
    <m/>
    <m/>
    <m/>
    <m/>
    <m/>
    <m/>
    <m/>
    <m/>
    <n v="20"/>
    <n v="20"/>
    <n v="20"/>
    <n v="20"/>
    <n v="20"/>
    <n v="20"/>
    <n v="20"/>
    <n v="20"/>
    <n v="20"/>
    <n v="20"/>
    <n v="20"/>
    <n v="20"/>
    <m/>
    <m/>
    <m/>
    <m/>
    <m/>
    <m/>
  </r>
  <r>
    <x v="1"/>
    <x v="5"/>
    <n v="1"/>
    <s v="Interfacing application queries. Initial Analysis for MWR, PID, SMB, RD"/>
    <s v="MOSS"/>
    <m/>
    <x v="0"/>
    <s v=".NET, VC++"/>
    <s v="MOSS"/>
    <s v="Greg Painter"/>
    <s v="Muawiah Qaimari"/>
    <s v="Darsha Naik"/>
    <x v="3"/>
    <x v="0"/>
    <m/>
    <x v="0"/>
    <n v="180"/>
    <m/>
    <m/>
    <m/>
    <m/>
    <m/>
    <m/>
    <m/>
    <m/>
    <m/>
    <m/>
    <m/>
    <m/>
    <m/>
    <m/>
    <m/>
    <m/>
    <n v="20"/>
    <n v="20"/>
    <n v="20"/>
    <n v="20"/>
    <n v="20"/>
    <n v="20"/>
    <n v="20"/>
    <n v="20"/>
    <n v="20"/>
    <n v="20"/>
    <n v="20"/>
    <n v="20"/>
    <m/>
    <m/>
    <m/>
    <m/>
    <m/>
    <m/>
  </r>
  <r>
    <x v="1"/>
    <x v="5"/>
    <n v="6"/>
    <s v="Interfacing application queries. Initial Analysis for MWR, PID, SMB, RD"/>
    <s v="GRP-Freedom DotNet-OA"/>
    <m/>
    <x v="0"/>
    <s v=".NET"/>
    <s v="Freedom DotNet-MQ"/>
    <s v="Greg Painter"/>
    <s v="Muawiah Qaimari"/>
    <s v="Darsha Naik"/>
    <x v="3"/>
    <x v="0"/>
    <m/>
    <x v="0"/>
    <n v="180"/>
    <m/>
    <m/>
    <m/>
    <m/>
    <m/>
    <m/>
    <m/>
    <m/>
    <m/>
    <m/>
    <m/>
    <m/>
    <m/>
    <m/>
    <m/>
    <m/>
    <n v="20"/>
    <n v="20"/>
    <n v="20"/>
    <n v="20"/>
    <n v="20"/>
    <n v="20"/>
    <n v="20"/>
    <n v="20"/>
    <n v="20"/>
    <n v="20"/>
    <n v="20"/>
    <n v="20"/>
    <m/>
    <m/>
    <m/>
    <m/>
    <m/>
    <m/>
  </r>
  <r>
    <x v="0"/>
    <x v="0"/>
    <n v="1"/>
    <s v="PMT 503335 / PID 310222c - SVN to GIT migration"/>
    <s v="BVA"/>
    <m/>
    <x v="0"/>
    <s v=".NET"/>
    <s v="Freedom DotNet-CM"/>
    <s v="Greg Painter"/>
    <s v="Muawiah Qaimari"/>
    <s v="Darsha Naik"/>
    <x v="3"/>
    <x v="6"/>
    <m/>
    <x v="0"/>
    <n v="40"/>
    <m/>
    <m/>
    <m/>
    <m/>
    <m/>
    <m/>
    <m/>
    <m/>
    <m/>
    <m/>
    <m/>
    <m/>
    <m/>
    <m/>
    <m/>
    <m/>
    <m/>
    <m/>
    <m/>
    <m/>
    <m/>
    <m/>
    <m/>
    <m/>
    <n v="40"/>
    <m/>
    <m/>
    <m/>
    <m/>
    <m/>
    <m/>
    <m/>
    <m/>
    <m/>
  </r>
  <r>
    <x v="1"/>
    <x v="13"/>
    <n v="1"/>
    <s v="2034703 - password reset activity mechID m77134"/>
    <s v="CASH"/>
    <m/>
    <x v="0"/>
    <s v=".NET"/>
    <s v="Freedom DotNet-MQ"/>
    <s v="Greg Painter"/>
    <s v="Muawiah Qaimari"/>
    <s v="Darsha Naik"/>
    <x v="3"/>
    <x v="0"/>
    <m/>
    <x v="0"/>
    <n v="50"/>
    <m/>
    <m/>
    <m/>
    <m/>
    <m/>
    <m/>
    <m/>
    <m/>
    <m/>
    <m/>
    <m/>
    <m/>
    <m/>
    <m/>
    <m/>
    <m/>
    <m/>
    <m/>
    <m/>
    <n v="50"/>
    <m/>
    <m/>
    <m/>
    <m/>
    <m/>
    <m/>
    <m/>
    <m/>
    <m/>
    <m/>
    <m/>
    <m/>
    <m/>
    <m/>
  </r>
  <r>
    <x v="1"/>
    <x v="7"/>
    <n v="1"/>
    <s v="2035290 - USOC BROWSER PROD Astra Vulnerability fix"/>
    <s v="USOC Browser"/>
    <m/>
    <x v="0"/>
    <s v=".NET"/>
    <s v="Freedom DotNet-MQ"/>
    <s v="Greg Painter"/>
    <s v="Muawiah Qaimari"/>
    <s v="Darsha Naik"/>
    <x v="3"/>
    <x v="0"/>
    <m/>
    <x v="0"/>
    <n v="10"/>
    <m/>
    <m/>
    <m/>
    <m/>
    <m/>
    <m/>
    <m/>
    <m/>
    <m/>
    <m/>
    <m/>
    <m/>
    <m/>
    <m/>
    <m/>
    <m/>
    <m/>
    <m/>
    <m/>
    <n v="10"/>
    <m/>
    <n v="10"/>
    <m/>
    <m/>
    <m/>
    <m/>
    <m/>
    <m/>
    <m/>
    <m/>
    <m/>
    <m/>
    <m/>
    <m/>
  </r>
  <r>
    <x v="1"/>
    <x v="13"/>
    <n v="1"/>
    <s v="2029910 -  password reset activity mechID m77368"/>
    <s v="FDB-STLMT"/>
    <m/>
    <x v="0"/>
    <s v=".NET"/>
    <s v="Freedom DotNet-MQ"/>
    <s v="Greg Painter"/>
    <s v="Muawiah Qaimari"/>
    <s v="Darsha Naik"/>
    <x v="3"/>
    <x v="0"/>
    <m/>
    <x v="0"/>
    <n v="50"/>
    <m/>
    <m/>
    <m/>
    <m/>
    <m/>
    <m/>
    <m/>
    <m/>
    <m/>
    <m/>
    <m/>
    <m/>
    <m/>
    <m/>
    <m/>
    <m/>
    <m/>
    <m/>
    <m/>
    <n v="50"/>
    <m/>
    <m/>
    <m/>
    <m/>
    <m/>
    <m/>
    <m/>
    <m/>
    <m/>
    <m/>
    <m/>
    <m/>
    <m/>
    <m/>
  </r>
  <r>
    <x v="1"/>
    <x v="3"/>
    <n v="1"/>
    <s v="2036250  - CRIS BPRD GUIS - Flexera installation on the prod cris bprd server"/>
    <s v="CRIS-BPRD GUIs"/>
    <m/>
    <x v="0"/>
    <s v=".NET"/>
    <s v="Freedom DotNet-MQ"/>
    <s v="Greg Painter"/>
    <s v="Muawiah Qaimari"/>
    <s v="Darsha Naik"/>
    <x v="3"/>
    <x v="0"/>
    <m/>
    <x v="0"/>
    <n v="10"/>
    <m/>
    <m/>
    <m/>
    <m/>
    <m/>
    <m/>
    <m/>
    <m/>
    <m/>
    <m/>
    <m/>
    <m/>
    <m/>
    <m/>
    <m/>
    <m/>
    <m/>
    <m/>
    <m/>
    <m/>
    <n v="10"/>
    <m/>
    <m/>
    <m/>
    <m/>
    <m/>
    <m/>
    <m/>
    <m/>
    <m/>
    <m/>
    <m/>
    <m/>
    <m/>
  </r>
  <r>
    <x v="0"/>
    <x v="0"/>
    <m/>
    <s v="Suite Citrix MQ Win Serv Upgrade - EASE-Suite"/>
    <s v="ATTEaseLauncher"/>
    <m/>
    <x v="0"/>
    <s v="C, C++"/>
    <s v="MDRG-RR"/>
    <s v="James Radtke"/>
    <s v="Christine Moretti"/>
    <s v="Narmada Nelluri"/>
    <x v="4"/>
    <x v="13"/>
    <m/>
    <x v="0"/>
    <n v="75"/>
    <m/>
    <m/>
    <m/>
    <m/>
    <m/>
    <m/>
    <m/>
    <m/>
    <m/>
    <m/>
    <m/>
    <m/>
    <m/>
    <m/>
    <m/>
    <m/>
    <m/>
    <m/>
    <m/>
    <m/>
    <m/>
    <m/>
    <n v="75"/>
    <m/>
    <m/>
    <m/>
    <m/>
    <m/>
    <m/>
    <m/>
    <m/>
    <m/>
    <m/>
    <m/>
  </r>
  <r>
    <x v="1"/>
    <x v="7"/>
    <n v="1"/>
    <s v="GI Upgrade Activity - CASH (monthly)"/>
    <s v="CASHWeb"/>
    <m/>
    <x v="0"/>
    <s v="Java"/>
    <s v="Freedom Java Apps"/>
    <s v="Greg Painter"/>
    <s v="Muawiah Qaimari"/>
    <s v="Ashish Bartwal"/>
    <x v="3"/>
    <x v="0"/>
    <s v="Ongoing"/>
    <x v="0"/>
    <n v="30"/>
    <m/>
    <m/>
    <m/>
    <m/>
    <m/>
    <m/>
    <m/>
    <m/>
    <m/>
    <m/>
    <m/>
    <m/>
    <m/>
    <m/>
    <m/>
    <m/>
    <m/>
    <m/>
    <m/>
    <m/>
    <m/>
    <m/>
    <m/>
    <m/>
    <m/>
    <m/>
    <n v="30"/>
    <n v="40"/>
    <m/>
    <m/>
    <m/>
    <m/>
    <m/>
    <m/>
  </r>
  <r>
    <x v="1"/>
    <x v="7"/>
    <n v="1"/>
    <s v="GI Upgrade Activity - CMRS (quaterly)"/>
    <s v="CMRS"/>
    <m/>
    <x v="0"/>
    <s v="Java"/>
    <s v="Freedom Java Apps"/>
    <s v="Greg Painter"/>
    <s v="Muawiah Qaimari"/>
    <s v="Ashish Bartwal"/>
    <x v="3"/>
    <x v="0"/>
    <s v="Ongoing"/>
    <x v="0"/>
    <n v="30"/>
    <m/>
    <m/>
    <m/>
    <m/>
    <m/>
    <m/>
    <m/>
    <m/>
    <m/>
    <m/>
    <m/>
    <m/>
    <m/>
    <m/>
    <m/>
    <m/>
    <m/>
    <m/>
    <m/>
    <m/>
    <m/>
    <m/>
    <m/>
    <m/>
    <m/>
    <m/>
    <m/>
    <n v="30"/>
    <m/>
    <m/>
    <m/>
    <m/>
    <m/>
    <m/>
  </r>
  <r>
    <x v="1"/>
    <x v="7"/>
    <n v="1"/>
    <s v="GI Upgrade Activity - VDD (quaterly)"/>
    <s v="VDD"/>
    <m/>
    <x v="0"/>
    <s v="C, C++"/>
    <s v="Freedom CPP Apps"/>
    <s v="Greg Painter"/>
    <s v="Muawiah Qaimari"/>
    <s v="Ashish Bartwal"/>
    <x v="3"/>
    <x v="0"/>
    <s v="Ongoing"/>
    <x v="0"/>
    <n v="55"/>
    <m/>
    <m/>
    <m/>
    <m/>
    <m/>
    <m/>
    <m/>
    <m/>
    <m/>
    <m/>
    <m/>
    <m/>
    <m/>
    <m/>
    <m/>
    <m/>
    <m/>
    <m/>
    <m/>
    <m/>
    <m/>
    <m/>
    <m/>
    <m/>
    <m/>
    <m/>
    <n v="50"/>
    <m/>
    <m/>
    <m/>
    <m/>
    <m/>
    <m/>
    <m/>
  </r>
  <r>
    <x v="1"/>
    <x v="5"/>
    <n v="1"/>
    <s v="Quarterly reports activities"/>
    <s v="CARAT"/>
    <m/>
    <x v="0"/>
    <s v="Hadoop, Java"/>
    <s v="CARAT"/>
    <s v="Greg Painter"/>
    <s v="Muawiah Qaimari"/>
    <s v="Ashish Bartwal"/>
    <x v="3"/>
    <x v="0"/>
    <s v="Ongoing"/>
    <x v="0"/>
    <n v="65"/>
    <m/>
    <m/>
    <m/>
    <m/>
    <m/>
    <m/>
    <m/>
    <m/>
    <m/>
    <m/>
    <m/>
    <m/>
    <m/>
    <m/>
    <m/>
    <m/>
    <n v="20"/>
    <m/>
    <m/>
    <m/>
    <n v="25"/>
    <m/>
    <m/>
    <m/>
    <n v="20"/>
    <m/>
    <m/>
    <n v="25"/>
    <m/>
    <m/>
    <m/>
    <m/>
    <m/>
    <m/>
  </r>
  <r>
    <x v="1"/>
    <x v="10"/>
    <n v="5"/>
    <s v="Provide Technologies used in Apps (Azure/On-Prem)"/>
    <s v="GRP-Freedom Java Apps"/>
    <m/>
    <x v="0"/>
    <s v="Java"/>
    <s v="Freedom Java Apps"/>
    <s v="Greg Painter"/>
    <s v="Muawiah Qaimari"/>
    <s v="Ashish Bartwal"/>
    <x v="3"/>
    <x v="0"/>
    <s v="Ongoing"/>
    <x v="0"/>
    <m/>
    <m/>
    <m/>
    <m/>
    <m/>
    <m/>
    <m/>
    <m/>
    <m/>
    <m/>
    <m/>
    <m/>
    <m/>
    <m/>
    <m/>
    <m/>
    <m/>
    <m/>
    <m/>
    <m/>
    <n v="5"/>
    <m/>
    <m/>
    <m/>
    <n v="10"/>
    <m/>
    <m/>
    <m/>
    <n v="5"/>
    <m/>
    <m/>
    <m/>
    <m/>
    <m/>
    <m/>
  </r>
  <r>
    <x v="1"/>
    <x v="10"/>
    <n v="5"/>
    <s v="Provide # of Interfaces for C:D file transfer and Avg. # of files transfer per month."/>
    <s v="GRP-Freedom Java Apps"/>
    <m/>
    <x v="0"/>
    <s v="Java"/>
    <s v="Freedom Java Apps"/>
    <s v="Greg Painter"/>
    <s v="Muawiah Qaimari"/>
    <s v="Ashish Bartwal"/>
    <x v="3"/>
    <x v="27"/>
    <e v="#N/A"/>
    <x v="0"/>
    <m/>
    <m/>
    <m/>
    <m/>
    <m/>
    <m/>
    <m/>
    <m/>
    <m/>
    <m/>
    <m/>
    <m/>
    <m/>
    <m/>
    <m/>
    <m/>
    <m/>
    <m/>
    <m/>
    <m/>
    <n v="10"/>
    <m/>
    <m/>
    <m/>
    <m/>
    <m/>
    <m/>
    <m/>
    <m/>
    <m/>
    <m/>
    <m/>
    <m/>
    <m/>
    <m/>
  </r>
  <r>
    <x v="1"/>
    <x v="3"/>
    <n v="1"/>
    <s v="Description: CASH Web LINUX GI Upgrade April 2023."/>
    <s v="CASHWeb"/>
    <m/>
    <x v="0"/>
    <s v="Java"/>
    <s v="Freedom Java Apps"/>
    <s v="Greg Painter"/>
    <s v="Muawiah Qaimari"/>
    <s v="Ashish Bartwal"/>
    <x v="3"/>
    <x v="27"/>
    <e v="#N/A"/>
    <x v="0"/>
    <m/>
    <m/>
    <m/>
    <m/>
    <m/>
    <m/>
    <m/>
    <m/>
    <m/>
    <m/>
    <m/>
    <m/>
    <m/>
    <m/>
    <m/>
    <m/>
    <m/>
    <m/>
    <m/>
    <m/>
    <n v="50"/>
    <m/>
    <m/>
    <m/>
    <m/>
    <m/>
    <m/>
    <m/>
    <m/>
    <m/>
    <m/>
    <m/>
    <m/>
    <m/>
    <m/>
  </r>
  <r>
    <x v="1"/>
    <x v="3"/>
    <n v="1"/>
    <s v="Description: LECSIS - Manual Backup for a3162183 server."/>
    <s v="LECSIS"/>
    <m/>
    <x v="0"/>
    <s v="SmallTalk, Gemstone"/>
    <s v="Freedom Java Apps"/>
    <s v="Greg Painter"/>
    <s v="Muawiah Qaimari"/>
    <s v="Ashish Bartwal"/>
    <x v="3"/>
    <x v="7"/>
    <s v="Jun-22"/>
    <x v="0"/>
    <n v="40"/>
    <m/>
    <m/>
    <m/>
    <m/>
    <m/>
    <m/>
    <m/>
    <m/>
    <m/>
    <m/>
    <m/>
    <m/>
    <m/>
    <m/>
    <m/>
    <m/>
    <m/>
    <m/>
    <m/>
    <n v="20"/>
    <n v="10"/>
    <n v="10"/>
    <m/>
    <m/>
    <m/>
    <m/>
    <m/>
    <m/>
    <m/>
    <m/>
    <m/>
    <m/>
    <m/>
    <m/>
  </r>
  <r>
    <x v="1"/>
    <x v="5"/>
    <n v="5"/>
    <s v="Interfacing application queries."/>
    <s v="GRP-Freedom Java Apps"/>
    <m/>
    <x v="0"/>
    <s v="Java"/>
    <s v="Freedom Java Apps"/>
    <s v="Greg Painter"/>
    <s v="Muawiah Qaimari"/>
    <s v="Ashish Bartwal"/>
    <x v="3"/>
    <x v="0"/>
    <s v="Ongoing"/>
    <x v="0"/>
    <n v="75"/>
    <m/>
    <m/>
    <m/>
    <m/>
    <m/>
    <m/>
    <m/>
    <m/>
    <m/>
    <m/>
    <m/>
    <m/>
    <m/>
    <m/>
    <m/>
    <m/>
    <n v="10"/>
    <n v="15"/>
    <n v="5"/>
    <n v="5"/>
    <n v="10"/>
    <n v="5"/>
    <n v="15"/>
    <n v="5"/>
    <n v="10"/>
    <n v="15"/>
    <n v="10"/>
    <n v="15"/>
    <m/>
    <m/>
    <m/>
    <m/>
    <m/>
    <m/>
  </r>
  <r>
    <x v="1"/>
    <x v="15"/>
    <n v="1"/>
    <s v="AVT Scan Support (SCA/AVT/SAST/DAST/MPEN)"/>
    <s v="OMS - SE"/>
    <m/>
    <x v="0"/>
    <s v="Java"/>
    <s v="Freedom Java Apps"/>
    <s v="Greg Painter"/>
    <s v="Muawiah Qaimari"/>
    <s v="Ashish Bartwal"/>
    <x v="3"/>
    <x v="0"/>
    <s v="Ongoing"/>
    <x v="0"/>
    <n v="205"/>
    <m/>
    <m/>
    <m/>
    <m/>
    <m/>
    <m/>
    <m/>
    <m/>
    <m/>
    <m/>
    <m/>
    <m/>
    <m/>
    <m/>
    <m/>
    <m/>
    <n v="50"/>
    <n v="20"/>
    <n v="25"/>
    <n v="20"/>
    <n v="10"/>
    <n v="15"/>
    <n v="30"/>
    <n v="35"/>
    <n v="40"/>
    <n v="50"/>
    <n v="40"/>
    <n v="45"/>
    <m/>
    <m/>
    <m/>
    <m/>
    <m/>
    <m/>
  </r>
  <r>
    <x v="1"/>
    <x v="5"/>
    <n v="1"/>
    <s v="LECSIS - DR Server preperation - C:D Installation and other activities to make the migration server as DR server."/>
    <s v="LECSIS"/>
    <m/>
    <x v="0"/>
    <s v="SmallTalk, Gemstone"/>
    <s v="Freedom Java Apps"/>
    <s v="Greg Painter"/>
    <s v="Muawiah Qaimari"/>
    <s v="Ashish Bartwal"/>
    <x v="3"/>
    <x v="0"/>
    <s v="Ongoing"/>
    <x v="0"/>
    <n v="40"/>
    <m/>
    <m/>
    <m/>
    <m/>
    <m/>
    <m/>
    <m/>
    <m/>
    <m/>
    <m/>
    <m/>
    <m/>
    <m/>
    <m/>
    <m/>
    <m/>
    <m/>
    <m/>
    <n v="10"/>
    <n v="5"/>
    <n v="15"/>
    <n v="10"/>
    <n v="20"/>
    <n v="5"/>
    <n v="10"/>
    <n v="15"/>
    <n v="10"/>
    <n v="15"/>
    <m/>
    <m/>
    <m/>
    <m/>
    <m/>
    <m/>
  </r>
  <r>
    <x v="1"/>
    <x v="7"/>
    <n v="3"/>
    <s v="CRO Updates(unused PE, vmss resize, vmss scaling, storage redundency update etc.)"/>
    <s v="GRP-Freedom Java Apps"/>
    <m/>
    <x v="0"/>
    <s v="Java"/>
    <s v="Freedom Java Apps"/>
    <s v="Greg Painter"/>
    <s v="Muawiah Qaimari"/>
    <s v="Ashish Bartwal"/>
    <x v="3"/>
    <x v="0"/>
    <s v="Ongoing"/>
    <x v="0"/>
    <n v="110"/>
    <m/>
    <m/>
    <m/>
    <m/>
    <m/>
    <m/>
    <m/>
    <m/>
    <m/>
    <m/>
    <m/>
    <m/>
    <m/>
    <m/>
    <m/>
    <m/>
    <n v="5"/>
    <n v="10"/>
    <n v="15"/>
    <n v="10"/>
    <n v="15"/>
    <n v="10"/>
    <n v="10"/>
    <n v="15"/>
    <n v="20"/>
    <n v="10"/>
    <n v="15"/>
    <n v="10"/>
    <m/>
    <m/>
    <m/>
    <m/>
    <m/>
    <m/>
  </r>
  <r>
    <x v="1"/>
    <x v="7"/>
    <n v="1"/>
    <s v="CMRS : Astra Vulnerability Fix"/>
    <s v="CMRS"/>
    <m/>
    <x v="0"/>
    <s v="Java"/>
    <s v="Freedom Java Apps"/>
    <s v="Greg Painter"/>
    <s v="Muawiah Qaimari"/>
    <s v="Ashish Bartwal"/>
    <x v="3"/>
    <x v="20"/>
    <s v="Apr-23"/>
    <x v="0"/>
    <m/>
    <m/>
    <m/>
    <m/>
    <m/>
    <m/>
    <m/>
    <m/>
    <m/>
    <m/>
    <m/>
    <m/>
    <m/>
    <m/>
    <m/>
    <m/>
    <m/>
    <m/>
    <m/>
    <m/>
    <n v="2"/>
    <m/>
    <m/>
    <m/>
    <m/>
    <m/>
    <m/>
    <m/>
    <m/>
    <m/>
    <m/>
    <m/>
    <m/>
    <m/>
    <m/>
  </r>
  <r>
    <x v="1"/>
    <x v="10"/>
    <n v="1"/>
    <s v="LECSIS Adjustments User Query - CABS credit not applied in March Month. Client chasing credit."/>
    <s v="LECSIS"/>
    <m/>
    <x v="0"/>
    <s v="SmallTalk, Gemstone"/>
    <s v="Freedom Java Apps"/>
    <s v="Greg Painter"/>
    <s v="Muawiah Qaimari"/>
    <s v="Ashish Bartwal"/>
    <x v="3"/>
    <x v="20"/>
    <s v="Apr-23"/>
    <x v="0"/>
    <n v="15"/>
    <m/>
    <m/>
    <m/>
    <m/>
    <m/>
    <m/>
    <m/>
    <m/>
    <m/>
    <m/>
    <m/>
    <m/>
    <m/>
    <m/>
    <m/>
    <m/>
    <m/>
    <m/>
    <m/>
    <n v="10"/>
    <n v="5"/>
    <m/>
    <m/>
    <m/>
    <m/>
    <m/>
    <m/>
    <m/>
    <m/>
    <m/>
    <m/>
    <m/>
    <m/>
    <m/>
  </r>
  <r>
    <x v="1"/>
    <x v="10"/>
    <n v="1"/>
    <s v="LECSIS Payments Auditor Query - Amounts dropped from Feb netting."/>
    <s v="LECSIS"/>
    <m/>
    <x v="0"/>
    <s v="SmallTalk, Gemstone"/>
    <s v="Freedom Java Apps"/>
    <s v="Greg Painter"/>
    <s v="Muawiah Qaimari"/>
    <s v="Ashish Bartwal"/>
    <x v="3"/>
    <x v="20"/>
    <s v="Apr-23"/>
    <x v="0"/>
    <n v="20"/>
    <m/>
    <m/>
    <m/>
    <m/>
    <m/>
    <m/>
    <m/>
    <m/>
    <m/>
    <m/>
    <m/>
    <m/>
    <m/>
    <m/>
    <m/>
    <m/>
    <m/>
    <m/>
    <m/>
    <n v="20"/>
    <m/>
    <m/>
    <m/>
    <m/>
    <m/>
    <m/>
    <m/>
    <m/>
    <m/>
    <m/>
    <m/>
    <m/>
    <m/>
    <m/>
  </r>
  <r>
    <x v="1"/>
    <x v="7"/>
    <n v="1"/>
    <s v="VDD Linux GI Upgrade"/>
    <s v="VDD"/>
    <m/>
    <x v="0"/>
    <s v="C, C++"/>
    <s v="Freedom CPP Apps"/>
    <s v="Greg Painter"/>
    <s v="Muawiah Qaimari"/>
    <s v="Ashish Bartwal"/>
    <x v="3"/>
    <x v="20"/>
    <s v="Apr-23"/>
    <x v="0"/>
    <n v="30"/>
    <m/>
    <m/>
    <m/>
    <m/>
    <m/>
    <m/>
    <m/>
    <m/>
    <m/>
    <m/>
    <m/>
    <m/>
    <m/>
    <m/>
    <m/>
    <m/>
    <m/>
    <m/>
    <m/>
    <n v="30"/>
    <m/>
    <m/>
    <m/>
    <m/>
    <m/>
    <m/>
    <m/>
    <m/>
    <m/>
    <m/>
    <m/>
    <m/>
    <m/>
    <m/>
  </r>
  <r>
    <x v="0"/>
    <x v="0"/>
    <n v="1"/>
    <s v="PMT 508578 / PID 416445: Azure Mod-DCS OSM (Interfacing app migrating to Azure - establish (ndm) connectivity)."/>
    <s v="CARAT"/>
    <s v="Completed"/>
    <x v="0"/>
    <s v="Hadoop, Java"/>
    <s v="CARAT"/>
    <s v="Greg Painter"/>
    <s v="Muawiah Qaimari"/>
    <s v="Ashish Bartwal"/>
    <x v="3"/>
    <x v="19"/>
    <s v="Jun-23"/>
    <x v="0"/>
    <n v="15"/>
    <m/>
    <m/>
    <m/>
    <m/>
    <m/>
    <m/>
    <m/>
    <m/>
    <m/>
    <m/>
    <m/>
    <m/>
    <m/>
    <m/>
    <m/>
    <m/>
    <m/>
    <m/>
    <m/>
    <n v="3"/>
    <n v="2"/>
    <n v="10"/>
    <m/>
    <m/>
    <m/>
    <m/>
    <m/>
    <m/>
    <m/>
    <m/>
    <m/>
    <m/>
    <m/>
    <m/>
  </r>
  <r>
    <x v="1"/>
    <x v="5"/>
    <n v="1"/>
    <s v="FCAT data load issue - data clean up for table “MD35035_DCS_RECYCLE"/>
    <s v="CARAT"/>
    <m/>
    <x v="0"/>
    <s v="Hadoop, Java"/>
    <s v="CARAT"/>
    <s v="Greg Painter"/>
    <s v="Muawiah Qaimari"/>
    <s v="Ashish Bartwal"/>
    <x v="3"/>
    <x v="0"/>
    <s v="Ongoing"/>
    <x v="0"/>
    <n v="30"/>
    <m/>
    <m/>
    <m/>
    <m/>
    <m/>
    <m/>
    <m/>
    <m/>
    <m/>
    <m/>
    <m/>
    <m/>
    <m/>
    <m/>
    <m/>
    <m/>
    <m/>
    <m/>
    <m/>
    <n v="10"/>
    <n v="10"/>
    <m/>
    <n v="10"/>
    <m/>
    <m/>
    <m/>
    <m/>
    <m/>
    <m/>
    <m/>
    <m/>
    <m/>
    <m/>
    <m/>
  </r>
  <r>
    <x v="1"/>
    <x v="15"/>
    <n v="1"/>
    <s v="Raise RMA's, Questionirre Updates etc."/>
    <s v="CASHWeb"/>
    <m/>
    <x v="0"/>
    <s v="Java"/>
    <s v="Freedom Java Apps"/>
    <s v="Greg Painter"/>
    <s v="Muawiah Qaimari"/>
    <s v="Ashish Bartwal"/>
    <x v="3"/>
    <x v="0"/>
    <s v="Ongoing"/>
    <x v="0"/>
    <m/>
    <m/>
    <m/>
    <m/>
    <m/>
    <m/>
    <m/>
    <m/>
    <m/>
    <m/>
    <m/>
    <m/>
    <m/>
    <m/>
    <m/>
    <m/>
    <m/>
    <n v="10"/>
    <m/>
    <m/>
    <n v="10"/>
    <m/>
    <m/>
    <n v="20"/>
    <m/>
    <m/>
    <m/>
    <m/>
    <m/>
    <m/>
    <m/>
    <m/>
    <m/>
    <m/>
    <m/>
  </r>
  <r>
    <x v="1"/>
    <x v="15"/>
    <n v="1"/>
    <s v="Raise RMA's, Questionirre Updates etc."/>
    <s v="OMS - SE"/>
    <m/>
    <x v="0"/>
    <s v="Java"/>
    <s v="Freedom Java Apps"/>
    <s v="Greg Painter"/>
    <s v="Muawiah Qaimari"/>
    <s v="Ashish Bartwal"/>
    <x v="3"/>
    <x v="0"/>
    <s v="Ongoing"/>
    <x v="0"/>
    <m/>
    <m/>
    <m/>
    <m/>
    <m/>
    <m/>
    <m/>
    <m/>
    <m/>
    <m/>
    <m/>
    <m/>
    <m/>
    <m/>
    <m/>
    <m/>
    <m/>
    <n v="15"/>
    <m/>
    <m/>
    <n v="20"/>
    <m/>
    <m/>
    <n v="20"/>
    <m/>
    <n v="10"/>
    <m/>
    <m/>
    <m/>
    <m/>
    <m/>
    <m/>
    <m/>
    <m/>
    <m/>
  </r>
  <r>
    <x v="1"/>
    <x v="3"/>
    <n v="1"/>
    <s v="MWR 2038230 : CARAT - Proprietary markings to comply with ASPR standards."/>
    <s v="CARAT"/>
    <m/>
    <x v="0"/>
    <s v="Hadoop, Java"/>
    <s v="CARAT"/>
    <s v="Greg Painter"/>
    <s v="Muawiah Qaimari"/>
    <s v="Ashish Bartwal"/>
    <x v="3"/>
    <x v="19"/>
    <s v="Jun-23"/>
    <x v="0"/>
    <n v="40"/>
    <m/>
    <m/>
    <m/>
    <m/>
    <m/>
    <m/>
    <m/>
    <m/>
    <m/>
    <m/>
    <m/>
    <m/>
    <m/>
    <m/>
    <m/>
    <m/>
    <m/>
    <m/>
    <m/>
    <m/>
    <n v="20"/>
    <n v="20"/>
    <m/>
    <m/>
    <m/>
    <m/>
    <m/>
    <m/>
    <m/>
    <m/>
    <m/>
    <m/>
    <m/>
    <m/>
  </r>
  <r>
    <x v="1"/>
    <x v="7"/>
    <n v="1"/>
    <s v="MWR 2040359 : CMRS : Remove Connect Direct from NPRD"/>
    <s v="CMRS"/>
    <m/>
    <x v="0"/>
    <s v="Java"/>
    <s v="Freedom Java Apps"/>
    <s v="Greg Painter"/>
    <s v="Muawiah Qaimari"/>
    <s v="Ashish Bartwal"/>
    <x v="3"/>
    <x v="15"/>
    <s v="May-23"/>
    <x v="0"/>
    <n v="25"/>
    <m/>
    <m/>
    <m/>
    <m/>
    <m/>
    <m/>
    <m/>
    <m/>
    <m/>
    <m/>
    <m/>
    <m/>
    <m/>
    <m/>
    <m/>
    <m/>
    <m/>
    <m/>
    <m/>
    <m/>
    <n v="25"/>
    <m/>
    <m/>
    <m/>
    <m/>
    <m/>
    <m/>
    <m/>
    <m/>
    <m/>
    <m/>
    <m/>
    <m/>
    <m/>
  </r>
  <r>
    <x v="1"/>
    <x v="7"/>
    <n v="1"/>
    <s v="VDD : Astra Vulnerability Fix"/>
    <s v="VDD"/>
    <m/>
    <x v="0"/>
    <s v="C, C++"/>
    <s v="Freedom CPP Apps"/>
    <s v="Greg Painter"/>
    <s v="Muawiah Qaimari"/>
    <s v="Ashish Bartwal"/>
    <x v="3"/>
    <x v="15"/>
    <s v="May-23"/>
    <x v="0"/>
    <n v="10"/>
    <m/>
    <m/>
    <m/>
    <m/>
    <m/>
    <m/>
    <m/>
    <m/>
    <m/>
    <m/>
    <m/>
    <m/>
    <m/>
    <m/>
    <m/>
    <m/>
    <m/>
    <m/>
    <m/>
    <m/>
    <n v="10"/>
    <m/>
    <m/>
    <m/>
    <m/>
    <m/>
    <m/>
    <m/>
    <m/>
    <m/>
    <m/>
    <m/>
    <m/>
    <m/>
  </r>
  <r>
    <x v="1"/>
    <x v="7"/>
    <n v="1"/>
    <s v="MWR 2040362 : CASH LINUX GI Upgrade MAY + VM compliance alert fix + Log Analytics (LA) - Link to dedicated cluster."/>
    <s v="CASHWeb"/>
    <m/>
    <x v="0"/>
    <s v="Java"/>
    <s v="Freedom Java Apps"/>
    <s v="Greg Painter"/>
    <s v="Muawiah Qaimari"/>
    <s v="Ashish Bartwal"/>
    <x v="3"/>
    <x v="15"/>
    <s v="May-23"/>
    <x v="0"/>
    <n v="40"/>
    <m/>
    <m/>
    <m/>
    <m/>
    <m/>
    <m/>
    <m/>
    <m/>
    <m/>
    <m/>
    <m/>
    <m/>
    <m/>
    <m/>
    <m/>
    <m/>
    <m/>
    <m/>
    <m/>
    <m/>
    <n v="40"/>
    <m/>
    <m/>
    <m/>
    <m/>
    <m/>
    <m/>
    <m/>
    <m/>
    <m/>
    <m/>
    <m/>
    <m/>
    <m/>
  </r>
  <r>
    <x v="1"/>
    <x v="3"/>
    <n v="1"/>
    <s v="MWR 2040360 : CMRS SPI Discovery."/>
    <s v="CMRS"/>
    <m/>
    <x v="0"/>
    <s v="Java"/>
    <s v="Freedom Java Apps"/>
    <s v="Greg Painter"/>
    <s v="Muawiah Qaimari"/>
    <s v="Ashish Bartwal"/>
    <x v="3"/>
    <x v="15"/>
    <s v="May-23"/>
    <x v="0"/>
    <n v="20"/>
    <m/>
    <m/>
    <m/>
    <m/>
    <m/>
    <m/>
    <m/>
    <m/>
    <m/>
    <m/>
    <m/>
    <m/>
    <m/>
    <m/>
    <m/>
    <m/>
    <m/>
    <m/>
    <m/>
    <m/>
    <n v="20"/>
    <m/>
    <m/>
    <m/>
    <m/>
    <m/>
    <m/>
    <m/>
    <m/>
    <m/>
    <m/>
    <m/>
    <m/>
    <m/>
  </r>
  <r>
    <x v="1"/>
    <x v="7"/>
    <n v="1"/>
    <s v="MWR 2040361 : CRO Recommendation - April - CMRS (16370) - NPRD &amp; PROD"/>
    <s v="CMRS"/>
    <m/>
    <x v="0"/>
    <s v="Java"/>
    <s v="Freedom Java Apps"/>
    <s v="Greg Painter"/>
    <s v="Muawiah Qaimari"/>
    <s v="Ashish Bartwal"/>
    <x v="3"/>
    <x v="15"/>
    <s v="May-23"/>
    <x v="0"/>
    <n v="20"/>
    <m/>
    <m/>
    <m/>
    <m/>
    <m/>
    <m/>
    <m/>
    <m/>
    <m/>
    <m/>
    <m/>
    <m/>
    <m/>
    <m/>
    <m/>
    <m/>
    <m/>
    <m/>
    <m/>
    <m/>
    <n v="20"/>
    <m/>
    <m/>
    <m/>
    <m/>
    <m/>
    <m/>
    <m/>
    <m/>
    <m/>
    <m/>
    <m/>
    <m/>
    <m/>
  </r>
  <r>
    <x v="1"/>
    <x v="3"/>
    <n v="1"/>
    <s v="MWR 2040363 : CASH Log Analytics (LA) - Link to dedicated cluster."/>
    <s v="CASHWeb"/>
    <m/>
    <x v="0"/>
    <s v="Java"/>
    <s v="Freedom Java Apps"/>
    <s v="Greg Painter"/>
    <s v="Muawiah Qaimari"/>
    <s v="Ashish Bartwal"/>
    <x v="3"/>
    <x v="15"/>
    <s v="May-23"/>
    <x v="0"/>
    <n v="20"/>
    <m/>
    <m/>
    <m/>
    <m/>
    <m/>
    <m/>
    <m/>
    <m/>
    <m/>
    <m/>
    <m/>
    <m/>
    <m/>
    <m/>
    <m/>
    <m/>
    <m/>
    <m/>
    <m/>
    <m/>
    <n v="20"/>
    <m/>
    <m/>
    <m/>
    <m/>
    <m/>
    <m/>
    <m/>
    <m/>
    <m/>
    <m/>
    <m/>
    <m/>
    <m/>
  </r>
  <r>
    <x v="1"/>
    <x v="3"/>
    <n v="1"/>
    <s v="MWR 2040364 : CMRS Log Analytics (LA) - Link to dedicated cluster."/>
    <s v="CMRS"/>
    <m/>
    <x v="0"/>
    <s v="Java"/>
    <s v="Freedom Java Apps"/>
    <s v="Greg Painter"/>
    <s v="Muawiah Qaimari"/>
    <s v="Ashish Bartwal"/>
    <x v="3"/>
    <x v="15"/>
    <s v="May-23"/>
    <x v="0"/>
    <n v="20"/>
    <m/>
    <m/>
    <m/>
    <m/>
    <m/>
    <m/>
    <m/>
    <m/>
    <m/>
    <m/>
    <m/>
    <m/>
    <m/>
    <m/>
    <m/>
    <m/>
    <m/>
    <m/>
    <m/>
    <m/>
    <n v="20"/>
    <m/>
    <m/>
    <m/>
    <m/>
    <m/>
    <m/>
    <m/>
    <m/>
    <m/>
    <m/>
    <m/>
    <m/>
    <m/>
  </r>
  <r>
    <x v="1"/>
    <x v="3"/>
    <n v="1"/>
    <s v="MWR 2040365 : VDD Log Analytics (LA) - Link to dedicated cluster."/>
    <s v="VDD"/>
    <m/>
    <x v="0"/>
    <s v="C, C++"/>
    <s v="Freedom CPP Apps"/>
    <s v="Greg Painter"/>
    <s v="Muawiah Qaimari"/>
    <s v="Ashish Bartwal"/>
    <x v="3"/>
    <x v="15"/>
    <s v="May-23"/>
    <x v="0"/>
    <n v="20"/>
    <m/>
    <m/>
    <m/>
    <m/>
    <m/>
    <m/>
    <m/>
    <m/>
    <m/>
    <m/>
    <m/>
    <m/>
    <m/>
    <m/>
    <m/>
    <m/>
    <m/>
    <m/>
    <m/>
    <m/>
    <n v="20"/>
    <m/>
    <m/>
    <m/>
    <m/>
    <m/>
    <m/>
    <m/>
    <m/>
    <m/>
    <m/>
    <m/>
    <m/>
    <m/>
  </r>
  <r>
    <x v="1"/>
    <x v="3"/>
    <n v="1"/>
    <s v="MWR 2039474 : Description: OLCM SE (16032) - Decomission unused (Dev - 4) servers "/>
    <s v="OMS - SE"/>
    <m/>
    <x v="0"/>
    <s v="Java"/>
    <s v="Freedom Java Apps"/>
    <s v="Greg Painter"/>
    <s v="Muawiah Qaimari"/>
    <s v="Ashish Bartwal"/>
    <x v="3"/>
    <x v="19"/>
    <s v="Jun-23"/>
    <x v="0"/>
    <n v="200"/>
    <m/>
    <m/>
    <m/>
    <m/>
    <m/>
    <m/>
    <m/>
    <m/>
    <m/>
    <m/>
    <m/>
    <m/>
    <m/>
    <m/>
    <m/>
    <m/>
    <m/>
    <m/>
    <m/>
    <n v="50"/>
    <n v="100"/>
    <n v="50"/>
    <m/>
    <m/>
    <m/>
    <m/>
    <m/>
    <m/>
    <m/>
    <m/>
    <m/>
    <m/>
    <m/>
    <m/>
  </r>
  <r>
    <x v="1"/>
    <x v="7"/>
    <n v="1"/>
    <s v="MWR 2041729 : Description: CASH -ADO Agent upgrade from Ubuntu 18.04 to 20.04 (NON-PROD Only)."/>
    <s v="CASHWeb"/>
    <m/>
    <x v="0"/>
    <s v="Java"/>
    <s v="Freedom Java Apps"/>
    <s v="Greg Painter"/>
    <s v="Muawiah Qaimari"/>
    <s v="Ashish Bartwal"/>
    <x v="3"/>
    <x v="19"/>
    <s v="Jun-23"/>
    <x v="0"/>
    <n v="10"/>
    <m/>
    <m/>
    <m/>
    <m/>
    <m/>
    <m/>
    <m/>
    <m/>
    <m/>
    <m/>
    <m/>
    <m/>
    <m/>
    <m/>
    <m/>
    <m/>
    <m/>
    <m/>
    <m/>
    <m/>
    <m/>
    <n v="10"/>
    <m/>
    <m/>
    <m/>
    <m/>
    <m/>
    <m/>
    <m/>
    <m/>
    <m/>
    <m/>
    <m/>
    <m/>
  </r>
  <r>
    <x v="1"/>
    <x v="7"/>
    <n v="1"/>
    <s v="MWR 2041728 : Description: VDD - ADO Agent upgrade from Ubuntu 18.04 to 20.04 (NON-PROD Only)."/>
    <s v="VDD"/>
    <m/>
    <x v="0"/>
    <s v="C, C++"/>
    <s v="Freedom CPP Apps"/>
    <s v="Greg Painter"/>
    <s v="Muawiah Qaimari"/>
    <s v="Ashish Bartwal"/>
    <x v="3"/>
    <x v="19"/>
    <s v="Jun-23"/>
    <x v="0"/>
    <n v="10"/>
    <m/>
    <m/>
    <m/>
    <m/>
    <m/>
    <m/>
    <m/>
    <m/>
    <m/>
    <m/>
    <m/>
    <m/>
    <m/>
    <m/>
    <m/>
    <m/>
    <m/>
    <m/>
    <m/>
    <m/>
    <m/>
    <n v="10"/>
    <m/>
    <m/>
    <m/>
    <m/>
    <m/>
    <m/>
    <m/>
    <m/>
    <m/>
    <m/>
    <m/>
    <m/>
  </r>
  <r>
    <x v="1"/>
    <x v="1"/>
    <n v="15"/>
    <s v="SMB 2034591 - ESB Removal"/>
    <s v="CBS BVA BPM"/>
    <s v="Green"/>
    <x v="0"/>
    <s v="Java, Weblogic"/>
    <s v="CBS-ATTCRM-SBS"/>
    <s v="James Koernig"/>
    <s v="Christine Moretti"/>
    <s v="Ravinder Kumar"/>
    <x v="3"/>
    <x v="19"/>
    <s v="Jun-23"/>
    <x v="0"/>
    <n v="340"/>
    <m/>
    <m/>
    <m/>
    <m/>
    <m/>
    <m/>
    <m/>
    <m/>
    <m/>
    <m/>
    <m/>
    <m/>
    <m/>
    <m/>
    <m/>
    <m/>
    <m/>
    <m/>
    <m/>
    <m/>
    <m/>
    <n v="240"/>
    <n v="100"/>
    <m/>
    <m/>
    <m/>
    <m/>
    <m/>
    <m/>
    <m/>
    <m/>
    <m/>
    <m/>
    <m/>
  </r>
  <r>
    <x v="1"/>
    <x v="10"/>
    <n v="1"/>
    <s v="IBM Software Reporting and Reduction"/>
    <s v="ATTM CRM"/>
    <m/>
    <x v="0"/>
    <s v="Java"/>
    <s v="CBS-ATTCRM-SBS"/>
    <s v="James Radtke"/>
    <s v="Christine Moretti"/>
    <s v="Ravinder Kumar"/>
    <x v="3"/>
    <x v="19"/>
    <s v="Jun-23"/>
    <x v="0"/>
    <n v="70"/>
    <m/>
    <m/>
    <m/>
    <m/>
    <m/>
    <m/>
    <m/>
    <m/>
    <m/>
    <m/>
    <m/>
    <m/>
    <m/>
    <m/>
    <m/>
    <m/>
    <m/>
    <m/>
    <m/>
    <m/>
    <n v="30"/>
    <n v="40"/>
    <m/>
    <m/>
    <m/>
    <m/>
    <m/>
    <m/>
    <m/>
    <m/>
    <m/>
    <m/>
    <m/>
    <m/>
  </r>
  <r>
    <x v="1"/>
    <x v="9"/>
    <n v="3"/>
    <s v="EBDB (19264) | Certificates Renewal"/>
    <s v="EBDB"/>
    <s v="Green : Completed "/>
    <x v="0"/>
    <s v="Java"/>
    <s v="CBS-ATTCRM-SBS"/>
    <s v="James Koernig"/>
    <s v="Christine Moretti"/>
    <s v="Ravinder Kumar"/>
    <x v="3"/>
    <x v="15"/>
    <s v="May-23"/>
    <x v="0"/>
    <n v="20"/>
    <m/>
    <m/>
    <m/>
    <m/>
    <m/>
    <m/>
    <m/>
    <m/>
    <m/>
    <m/>
    <m/>
    <m/>
    <m/>
    <m/>
    <m/>
    <m/>
    <m/>
    <m/>
    <m/>
    <n v="20"/>
    <m/>
    <m/>
    <m/>
    <m/>
    <m/>
    <m/>
    <m/>
    <m/>
    <m/>
    <m/>
    <m/>
    <m/>
    <m/>
    <m/>
  </r>
  <r>
    <x v="1"/>
    <x v="16"/>
    <n v="1"/>
    <s v="DB Server and OS server patching"/>
    <s v="ATTM CRM"/>
    <m/>
    <x v="0"/>
    <s v="Java"/>
    <s v="CBS-ATTCRM-SBS"/>
    <s v="James Radtke"/>
    <s v="Christine Moretti"/>
    <s v="Ravinder Kumar"/>
    <x v="3"/>
    <x v="15"/>
    <s v="May-23"/>
    <x v="0"/>
    <n v="30"/>
    <m/>
    <m/>
    <m/>
    <m/>
    <m/>
    <m/>
    <m/>
    <m/>
    <m/>
    <m/>
    <m/>
    <m/>
    <m/>
    <m/>
    <m/>
    <m/>
    <m/>
    <m/>
    <m/>
    <n v="10"/>
    <n v="20"/>
    <m/>
    <m/>
    <m/>
    <m/>
    <m/>
    <m/>
    <m/>
    <m/>
    <m/>
    <m/>
    <m/>
    <m/>
    <m/>
  </r>
  <r>
    <x v="0"/>
    <x v="0"/>
    <m/>
    <s v="Suite Citrix MQ Win Serv Upgrade - EASE-Suite"/>
    <s v="Dashboard"/>
    <m/>
    <x v="0"/>
    <s v="Java"/>
    <s v="MDRG-RR"/>
    <s v="James Radtke"/>
    <s v="Christine Moretti"/>
    <s v="Narmada Nelluri"/>
    <x v="4"/>
    <x v="13"/>
    <m/>
    <x v="0"/>
    <n v="75"/>
    <m/>
    <m/>
    <m/>
    <m/>
    <m/>
    <m/>
    <m/>
    <m/>
    <m/>
    <m/>
    <m/>
    <m/>
    <m/>
    <m/>
    <m/>
    <m/>
    <m/>
    <m/>
    <m/>
    <m/>
    <m/>
    <m/>
    <n v="75"/>
    <m/>
    <m/>
    <m/>
    <m/>
    <m/>
    <m/>
    <m/>
    <m/>
    <m/>
    <m/>
    <m/>
  </r>
  <r>
    <x v="1"/>
    <x v="3"/>
    <n v="1"/>
    <s v="MWR TBD - Shared MTA "/>
    <s v="QuickQuote SBS"/>
    <m/>
    <x v="0"/>
    <s v=".NET"/>
    <s v="CBS-ATTCRM-SBS"/>
    <s v="James Koernig"/>
    <s v="Christine Moretti"/>
    <s v="Ravinder Kumar"/>
    <x v="3"/>
    <x v="25"/>
    <s v="Oct-23"/>
    <x v="0"/>
    <n v="180"/>
    <m/>
    <m/>
    <m/>
    <m/>
    <m/>
    <m/>
    <m/>
    <m/>
    <m/>
    <m/>
    <m/>
    <m/>
    <m/>
    <m/>
    <m/>
    <m/>
    <m/>
    <m/>
    <m/>
    <m/>
    <m/>
    <m/>
    <m/>
    <m/>
    <m/>
    <m/>
    <m/>
    <m/>
    <m/>
    <m/>
    <m/>
    <m/>
    <m/>
    <m/>
  </r>
  <r>
    <x v="1"/>
    <x v="1"/>
    <n v="1"/>
    <s v="RPI Data Encryption for QQ"/>
    <s v="QuickQuote SBS"/>
    <m/>
    <x v="0"/>
    <s v=".NET"/>
    <s v="CBS-ATTCRM-SBS"/>
    <s v="James Koernig"/>
    <s v="Christine Moretti"/>
    <s v="Ravinder Kumar"/>
    <x v="3"/>
    <x v="8"/>
    <s v="TBD"/>
    <x v="0"/>
    <m/>
    <m/>
    <m/>
    <m/>
    <m/>
    <m/>
    <m/>
    <m/>
    <m/>
    <m/>
    <m/>
    <m/>
    <m/>
    <m/>
    <m/>
    <m/>
    <m/>
    <m/>
    <m/>
    <m/>
    <m/>
    <m/>
    <m/>
    <m/>
    <m/>
    <m/>
    <m/>
    <m/>
    <m/>
    <m/>
    <m/>
    <m/>
    <m/>
    <m/>
    <m/>
  </r>
  <r>
    <x v="1"/>
    <x v="1"/>
    <n v="15"/>
    <s v="RPI Data Encryption for CBS"/>
    <s v="CBS BVA BPM"/>
    <m/>
    <x v="0"/>
    <s v="Java, Weblogic"/>
    <s v="CBS-ATTCRM-SBS"/>
    <s v="James Koernig"/>
    <s v="Christine Moretti"/>
    <s v="Ravinder Kumar"/>
    <x v="3"/>
    <x v="8"/>
    <s v="TBD"/>
    <x v="0"/>
    <m/>
    <m/>
    <m/>
    <m/>
    <m/>
    <m/>
    <m/>
    <m/>
    <m/>
    <m/>
    <m/>
    <m/>
    <m/>
    <m/>
    <m/>
    <m/>
    <m/>
    <m/>
    <m/>
    <m/>
    <m/>
    <m/>
    <m/>
    <m/>
    <m/>
    <m/>
    <m/>
    <m/>
    <m/>
    <m/>
    <m/>
    <m/>
    <m/>
    <m/>
    <m/>
  </r>
  <r>
    <x v="0"/>
    <x v="0"/>
    <n v="33"/>
    <s v="FLNPA 23.11"/>
    <s v="CRIS Studies"/>
    <s v="On Track"/>
    <x v="1"/>
    <s v="Cobol, DB2"/>
    <s v="SW-CRIS-Billing "/>
    <s v="Greg Painter"/>
    <s v="Muawiah Qaimari"/>
    <s v="Rudradeep Mandal"/>
    <x v="1"/>
    <x v="16"/>
    <s v="Nov-23"/>
    <x v="0"/>
    <n v="4000"/>
    <m/>
    <m/>
    <m/>
    <m/>
    <m/>
    <m/>
    <m/>
    <m/>
    <m/>
    <m/>
    <m/>
    <m/>
    <m/>
    <m/>
    <m/>
    <m/>
    <m/>
    <m/>
    <m/>
    <n v="200"/>
    <n v="300"/>
    <n v="800"/>
    <n v="800"/>
    <n v="800"/>
    <n v="600"/>
    <n v="300"/>
    <n v="200"/>
    <m/>
    <m/>
    <m/>
    <m/>
    <m/>
    <m/>
    <m/>
  </r>
  <r>
    <x v="1"/>
    <x v="3"/>
    <n v="1"/>
    <s v="MWR 2044757 : MTA Certificate Renewal"/>
    <s v="QuickQuote SBS"/>
    <s v="Green : Completed "/>
    <x v="0"/>
    <s v=".NET"/>
    <s v="CBS-ATTCRM-SBS"/>
    <s v="James Koernig"/>
    <s v="Christine Moretti"/>
    <s v="Ravinder Kumar"/>
    <x v="3"/>
    <x v="19"/>
    <s v="Jun-23"/>
    <x v="0"/>
    <m/>
    <m/>
    <m/>
    <m/>
    <m/>
    <m/>
    <m/>
    <m/>
    <m/>
    <m/>
    <m/>
    <m/>
    <m/>
    <m/>
    <m/>
    <m/>
    <m/>
    <m/>
    <m/>
    <m/>
    <m/>
    <m/>
    <n v="25"/>
    <m/>
    <m/>
    <m/>
    <m/>
    <m/>
    <m/>
    <m/>
    <m/>
    <m/>
    <m/>
    <m/>
    <m/>
  </r>
  <r>
    <x v="1"/>
    <x v="3"/>
    <n v="1"/>
    <s v="MWR TBD : Shared MTA for QQ"/>
    <s v="QuickQuote SBS"/>
    <m/>
    <x v="0"/>
    <s v=".NET"/>
    <s v="CBS-ATTCRM-SBS"/>
    <s v="James Koernig"/>
    <s v="Christine Moretti"/>
    <s v="Ravinder Kumar"/>
    <x v="3"/>
    <x v="25"/>
    <s v="Oct-23"/>
    <x v="1"/>
    <n v="180"/>
    <m/>
    <m/>
    <m/>
    <m/>
    <m/>
    <m/>
    <m/>
    <m/>
    <m/>
    <m/>
    <m/>
    <m/>
    <m/>
    <m/>
    <m/>
    <m/>
    <m/>
    <m/>
    <m/>
    <m/>
    <m/>
    <m/>
    <m/>
    <m/>
    <m/>
    <m/>
    <m/>
    <m/>
    <m/>
    <m/>
    <m/>
    <m/>
    <m/>
    <m/>
  </r>
  <r>
    <x v="0"/>
    <x v="0"/>
    <n v="2"/>
    <s v="BBGW to Cloud"/>
    <s v="TAXING"/>
    <m/>
    <x v="1"/>
    <s v="Cobol, DB2"/>
    <s v="SE-BILLING-CARE"/>
    <s v="Greg Painter"/>
    <s v="Muawiah Qaimari"/>
    <s v="Rudradeep Mandal"/>
    <x v="1"/>
    <x v="21"/>
    <s v="Dec-23"/>
    <x v="0"/>
    <n v="380"/>
    <m/>
    <m/>
    <m/>
    <m/>
    <m/>
    <m/>
    <m/>
    <m/>
    <m/>
    <m/>
    <m/>
    <m/>
    <m/>
    <m/>
    <m/>
    <m/>
    <m/>
    <m/>
    <m/>
    <m/>
    <m/>
    <m/>
    <m/>
    <m/>
    <m/>
    <n v="100"/>
    <n v="100"/>
    <n v="180"/>
    <m/>
    <m/>
    <m/>
    <m/>
    <m/>
    <m/>
  </r>
  <r>
    <x v="1"/>
    <x v="3"/>
    <n v="1"/>
    <s v="CASH - update threshold"/>
    <s v="CASH MF"/>
    <m/>
    <x v="1"/>
    <s v="COBOL,DB2,IMS DB"/>
    <s v="SE-BILLING-CARE"/>
    <s v="Greg Painter"/>
    <s v="Muawiah Qaimari"/>
    <s v="Rudradeep Mandal"/>
    <x v="1"/>
    <x v="18"/>
    <m/>
    <x v="0"/>
    <n v="120"/>
    <m/>
    <m/>
    <m/>
    <m/>
    <m/>
    <m/>
    <m/>
    <m/>
    <m/>
    <m/>
    <m/>
    <m/>
    <m/>
    <m/>
    <m/>
    <m/>
    <m/>
    <m/>
    <m/>
    <m/>
    <m/>
    <m/>
    <m/>
    <m/>
    <m/>
    <m/>
    <m/>
    <m/>
    <m/>
    <m/>
    <m/>
    <m/>
    <m/>
    <m/>
  </r>
  <r>
    <x v="1"/>
    <x v="3"/>
    <n v="1"/>
    <s v="MAGTAPE - fix RK07USC recurring abend"/>
    <s v="MAGTAPE"/>
    <m/>
    <x v="1"/>
    <s v="Cobol, DB2"/>
    <s v="SE-BILLING-CARE"/>
    <s v="Greg Painter"/>
    <s v="Muawiah Qaimari"/>
    <s v="Rudradeep Mandal"/>
    <x v="1"/>
    <x v="13"/>
    <m/>
    <x v="0"/>
    <n v="200"/>
    <m/>
    <m/>
    <m/>
    <m/>
    <m/>
    <m/>
    <m/>
    <m/>
    <m/>
    <m/>
    <m/>
    <m/>
    <m/>
    <m/>
    <m/>
    <m/>
    <m/>
    <m/>
    <m/>
    <m/>
    <m/>
    <m/>
    <m/>
    <m/>
    <m/>
    <m/>
    <m/>
    <m/>
    <m/>
    <m/>
    <m/>
    <m/>
    <m/>
    <m/>
  </r>
  <r>
    <x v="1"/>
    <x v="20"/>
    <n v="2"/>
    <s v="Estimates Analysis, Code Analysis, Debug, Non-Prod Envt Activities/Maintenance, etc"/>
    <s v="GRP-BOOM-BIGSYS"/>
    <s v="Green"/>
    <x v="0"/>
    <s v="Java"/>
    <s v="BOOM-BIGSYS"/>
    <s v="James Koernig"/>
    <s v="Christine Moretti"/>
    <s v="Sahil Jain"/>
    <x v="5"/>
    <x v="0"/>
    <m/>
    <x v="0"/>
    <m/>
    <m/>
    <m/>
    <m/>
    <m/>
    <m/>
    <m/>
    <m/>
    <m/>
    <m/>
    <m/>
    <m/>
    <m/>
    <m/>
    <m/>
    <m/>
    <m/>
    <m/>
    <m/>
    <m/>
    <n v="30"/>
    <n v="30"/>
    <n v="30"/>
    <n v="30"/>
    <n v="30"/>
    <n v="30"/>
    <m/>
    <m/>
    <m/>
    <m/>
    <m/>
    <m/>
    <m/>
    <m/>
    <m/>
  </r>
  <r>
    <x v="1"/>
    <x v="11"/>
    <n v="2"/>
    <s v="IExpert, Trainings, Certifications"/>
    <s v="GRP-BOOM-BIGSYS"/>
    <s v="Green"/>
    <x v="0"/>
    <s v="Java"/>
    <s v="BOOM-BIGSYS"/>
    <s v="James Koernig"/>
    <s v="Christine Moretti"/>
    <s v="Sahil Jain"/>
    <x v="5"/>
    <x v="0"/>
    <m/>
    <x v="0"/>
    <m/>
    <m/>
    <m/>
    <m/>
    <m/>
    <m/>
    <m/>
    <m/>
    <m/>
    <m/>
    <m/>
    <m/>
    <m/>
    <m/>
    <m/>
    <m/>
    <m/>
    <m/>
    <m/>
    <m/>
    <n v="30"/>
    <n v="30"/>
    <n v="30"/>
    <n v="30"/>
    <n v="30"/>
    <n v="30"/>
    <m/>
    <m/>
    <m/>
    <m/>
    <m/>
    <m/>
    <m/>
    <m/>
    <m/>
  </r>
  <r>
    <x v="1"/>
    <x v="9"/>
    <n v="2"/>
    <s v="Certificates Renewal"/>
    <s v="GRP-BOOM-BIGSYS"/>
    <s v="Green"/>
    <x v="0"/>
    <s v="Java"/>
    <s v="BOOM-BIGSYS"/>
    <s v="James Koernig"/>
    <s v="Christine Moretti"/>
    <s v="Sahil Jain"/>
    <x v="5"/>
    <x v="0"/>
    <s v="Y"/>
    <x v="0"/>
    <m/>
    <m/>
    <m/>
    <m/>
    <m/>
    <m/>
    <m/>
    <m/>
    <m/>
    <m/>
    <m/>
    <m/>
    <m/>
    <m/>
    <m/>
    <m/>
    <m/>
    <m/>
    <m/>
    <m/>
    <n v="25"/>
    <n v="25"/>
    <n v="25"/>
    <n v="25"/>
    <n v="25"/>
    <n v="25"/>
    <m/>
    <m/>
    <m/>
    <m/>
    <m/>
    <m/>
    <m/>
    <m/>
    <m/>
  </r>
  <r>
    <x v="1"/>
    <x v="9"/>
    <n v="2"/>
    <s v="Certificates Update for Software, Interfaces, GUI, etc."/>
    <s v="ULTS"/>
    <s v="Green"/>
    <x v="0"/>
    <s v="Java"/>
    <s v="CODES-ULTS"/>
    <s v="James Koernig"/>
    <s v="Christine Moretti"/>
    <s v="Sahil Jain"/>
    <x v="5"/>
    <x v="0"/>
    <m/>
    <x v="0"/>
    <m/>
    <n v="45"/>
    <n v="45"/>
    <n v="45"/>
    <n v="45"/>
    <n v="45"/>
    <m/>
    <m/>
    <m/>
    <m/>
    <m/>
    <m/>
    <m/>
    <m/>
    <m/>
    <m/>
    <m/>
    <m/>
    <m/>
    <m/>
    <n v="20"/>
    <n v="20"/>
    <n v="20"/>
    <n v="20"/>
    <n v="20"/>
    <n v="20"/>
    <m/>
    <m/>
    <m/>
    <m/>
    <m/>
    <m/>
    <m/>
    <m/>
    <m/>
  </r>
  <r>
    <x v="1"/>
    <x v="11"/>
    <n v="2"/>
    <s v="IExpert, Trainings, Certifications"/>
    <s v="ULTS"/>
    <s v="Green"/>
    <x v="0"/>
    <s v="Java"/>
    <s v="CODES-ULTS"/>
    <s v="James Koernig"/>
    <s v="Christine Moretti"/>
    <s v="Sahil Jain"/>
    <x v="5"/>
    <x v="0"/>
    <m/>
    <x v="0"/>
    <m/>
    <m/>
    <m/>
    <m/>
    <m/>
    <m/>
    <m/>
    <m/>
    <m/>
    <m/>
    <m/>
    <m/>
    <m/>
    <m/>
    <m/>
    <m/>
    <m/>
    <m/>
    <m/>
    <m/>
    <n v="20"/>
    <n v="20"/>
    <n v="20"/>
    <n v="20"/>
    <n v="20"/>
    <n v="20"/>
    <m/>
    <m/>
    <m/>
    <m/>
    <m/>
    <m/>
    <m/>
    <m/>
    <m/>
  </r>
  <r>
    <x v="1"/>
    <x v="1"/>
    <n v="1"/>
    <s v="BOCRIS - test CENET files"/>
    <s v="BOCRIS"/>
    <m/>
    <x v="1"/>
    <s v="Cobol, IMS-DC"/>
    <s v="SE-BILLING"/>
    <s v="Greg Painter"/>
    <s v="Muawiah Qaimari"/>
    <s v="Rudradeep Mandal"/>
    <x v="1"/>
    <x v="17"/>
    <m/>
    <x v="0"/>
    <n v="80"/>
    <m/>
    <m/>
    <m/>
    <m/>
    <m/>
    <m/>
    <m/>
    <m/>
    <m/>
    <m/>
    <m/>
    <m/>
    <m/>
    <m/>
    <m/>
    <m/>
    <m/>
    <m/>
    <m/>
    <m/>
    <m/>
    <m/>
    <n v="80"/>
    <m/>
    <m/>
    <m/>
    <m/>
    <n v="80"/>
    <m/>
    <m/>
    <m/>
    <m/>
    <m/>
    <m/>
  </r>
  <r>
    <x v="0"/>
    <x v="0"/>
    <n v="1"/>
    <s v="Mail transfer Agent - (dedicated --&gt; shared MTA)"/>
    <s v="CODES"/>
    <s v="PID Pending"/>
    <x v="0"/>
    <s v="Java"/>
    <s v="CODES-ULTS"/>
    <s v="James Koernig"/>
    <s v="Christine Moretti"/>
    <s v="Sahil Jain"/>
    <x v="5"/>
    <x v="8"/>
    <m/>
    <x v="1"/>
    <n v="90"/>
    <m/>
    <m/>
    <m/>
    <m/>
    <m/>
    <m/>
    <m/>
    <m/>
    <m/>
    <m/>
    <m/>
    <m/>
    <m/>
    <m/>
    <m/>
    <m/>
    <m/>
    <m/>
    <m/>
    <m/>
    <m/>
    <m/>
    <m/>
    <m/>
    <m/>
    <m/>
    <m/>
    <m/>
    <m/>
    <m/>
    <m/>
    <m/>
    <m/>
    <m/>
  </r>
  <r>
    <x v="0"/>
    <x v="0"/>
    <n v="1"/>
    <s v="Mail transfer Agent - (dedicated --&gt; shared MTA)"/>
    <s v="ULTS"/>
    <s v="PID Pending"/>
    <x v="0"/>
    <s v="Java"/>
    <s v="CODES-ULTS"/>
    <s v="James Koernig"/>
    <s v="Christine Moretti"/>
    <s v="Sahil Jain"/>
    <x v="5"/>
    <x v="8"/>
    <m/>
    <x v="1"/>
    <n v="90"/>
    <m/>
    <m/>
    <m/>
    <m/>
    <m/>
    <m/>
    <m/>
    <m/>
    <m/>
    <m/>
    <m/>
    <m/>
    <m/>
    <m/>
    <m/>
    <m/>
    <m/>
    <m/>
    <m/>
    <m/>
    <m/>
    <m/>
    <m/>
    <m/>
    <m/>
    <m/>
    <m/>
    <m/>
    <m/>
    <m/>
    <m/>
    <m/>
    <m/>
    <m/>
  </r>
  <r>
    <x v="0"/>
    <x v="0"/>
    <n v="1"/>
    <s v="ORACLE TO POSTGRES Upgrade"/>
    <s v="ULTS"/>
    <s v="PID Pending"/>
    <x v="0"/>
    <s v="Java"/>
    <s v="CODES-ULTS"/>
    <s v="James Koernig"/>
    <s v="Christine Moretti"/>
    <s v="Sahil Jain"/>
    <x v="5"/>
    <x v="8"/>
    <m/>
    <x v="1"/>
    <n v="2800"/>
    <m/>
    <m/>
    <m/>
    <m/>
    <m/>
    <m/>
    <m/>
    <m/>
    <m/>
    <m/>
    <m/>
    <m/>
    <m/>
    <m/>
    <m/>
    <m/>
    <m/>
    <m/>
    <m/>
    <m/>
    <m/>
    <m/>
    <m/>
    <m/>
    <m/>
    <m/>
    <m/>
    <m/>
    <m/>
    <m/>
    <m/>
    <m/>
    <m/>
    <m/>
  </r>
  <r>
    <x v="0"/>
    <x v="0"/>
    <n v="1"/>
    <s v="RHEL 7 TO RHEL 8 DB Upgrade"/>
    <s v="ULTS"/>
    <s v="PID Pending"/>
    <x v="0"/>
    <s v="Java"/>
    <s v="CODES-ULTS"/>
    <s v="James Koernig"/>
    <s v="Christine Moretti"/>
    <s v="Sahil Jain"/>
    <x v="5"/>
    <x v="8"/>
    <m/>
    <x v="1"/>
    <n v="300"/>
    <m/>
    <m/>
    <m/>
    <m/>
    <m/>
    <m/>
    <m/>
    <m/>
    <m/>
    <m/>
    <m/>
    <m/>
    <m/>
    <m/>
    <m/>
    <m/>
    <m/>
    <m/>
    <m/>
    <m/>
    <m/>
    <m/>
    <m/>
    <m/>
    <m/>
    <m/>
    <m/>
    <m/>
    <m/>
    <m/>
    <m/>
    <m/>
    <m/>
    <m/>
  </r>
  <r>
    <x v="0"/>
    <x v="0"/>
    <n v="1"/>
    <s v="ORACLE TO POSTGRES Upgrade"/>
    <s v="CODES"/>
    <s v="PID Pending"/>
    <x v="0"/>
    <s v="Java"/>
    <s v="CODES-ULTS"/>
    <s v="James Koernig"/>
    <s v="Christine Moretti"/>
    <s v="Sahil Jain"/>
    <x v="5"/>
    <x v="8"/>
    <m/>
    <x v="1"/>
    <n v="2280"/>
    <m/>
    <m/>
    <m/>
    <m/>
    <m/>
    <m/>
    <m/>
    <m/>
    <m/>
    <m/>
    <m/>
    <m/>
    <m/>
    <m/>
    <m/>
    <m/>
    <m/>
    <m/>
    <m/>
    <m/>
    <m/>
    <m/>
    <m/>
    <m/>
    <m/>
    <m/>
    <m/>
    <m/>
    <m/>
    <m/>
    <m/>
    <m/>
    <m/>
    <m/>
  </r>
  <r>
    <x v="0"/>
    <x v="0"/>
    <n v="1"/>
    <s v="RHEL 7 TO RHEL 8 DB Upgrade"/>
    <s v="CODES"/>
    <s v="PID Pending"/>
    <x v="0"/>
    <s v="Java"/>
    <s v="CODES-ULTS"/>
    <s v="James Koernig"/>
    <s v="Christine Moretti"/>
    <s v="Sahil Jain"/>
    <x v="5"/>
    <x v="8"/>
    <m/>
    <x v="1"/>
    <n v="320"/>
    <m/>
    <m/>
    <m/>
    <m/>
    <m/>
    <m/>
    <m/>
    <m/>
    <m/>
    <m/>
    <m/>
    <m/>
    <m/>
    <m/>
    <m/>
    <m/>
    <m/>
    <m/>
    <m/>
    <m/>
    <m/>
    <m/>
    <m/>
    <m/>
    <m/>
    <m/>
    <m/>
    <m/>
    <m/>
    <m/>
    <m/>
    <m/>
    <m/>
    <m/>
  </r>
  <r>
    <x v="1"/>
    <x v="1"/>
    <n v="11"/>
    <s v="DB2 12-M508 non UTS to UTS upgrade"/>
    <s v="BOCRIS"/>
    <m/>
    <x v="1"/>
    <s v="Cobol, IMS-DC"/>
    <s v="SE-BILLING"/>
    <s v="Greg Painter"/>
    <s v="Muawiah Qaimari"/>
    <s v="Rudradeep Mandal"/>
    <x v="1"/>
    <x v="21"/>
    <m/>
    <x v="0"/>
    <n v="400"/>
    <m/>
    <m/>
    <m/>
    <m/>
    <m/>
    <m/>
    <m/>
    <m/>
    <m/>
    <m/>
    <m/>
    <m/>
    <m/>
    <m/>
    <m/>
    <m/>
    <m/>
    <m/>
    <m/>
    <m/>
    <m/>
    <m/>
    <m/>
    <m/>
    <m/>
    <n v="100"/>
    <n v="100"/>
    <n v="100"/>
    <n v="100"/>
    <m/>
    <m/>
    <m/>
    <m/>
    <m/>
  </r>
  <r>
    <x v="0"/>
    <x v="0"/>
    <m/>
    <s v="SVN Migration to Codecloud"/>
    <s v="UC DID"/>
    <s v="Completed"/>
    <x v="0"/>
    <s v="Java"/>
    <s v="MA-SOAP"/>
    <s v="James Radtke"/>
    <s v="Christine Moretti"/>
    <s v="Ankita Mittal"/>
    <x v="5"/>
    <x v="11"/>
    <m/>
    <x v="0"/>
    <n v="70"/>
    <m/>
    <m/>
    <m/>
    <m/>
    <m/>
    <m/>
    <m/>
    <m/>
    <m/>
    <m/>
    <m/>
    <m/>
    <m/>
    <m/>
    <m/>
    <m/>
    <m/>
    <m/>
    <m/>
    <m/>
    <m/>
    <m/>
    <m/>
    <n v="50"/>
    <n v="20"/>
    <m/>
    <m/>
    <m/>
    <m/>
    <m/>
    <m/>
    <m/>
    <m/>
    <m/>
  </r>
  <r>
    <x v="0"/>
    <x v="0"/>
    <n v="1"/>
    <s v="CENET data is changing"/>
    <s v="ULTS"/>
    <s v="PID Pending"/>
    <x v="0"/>
    <s v="Java"/>
    <s v="CODES-ULTS"/>
    <s v="James Koernig"/>
    <s v="Christine Moretti"/>
    <s v="Sahil Jain"/>
    <x v="5"/>
    <x v="8"/>
    <m/>
    <x v="1"/>
    <n v="270"/>
    <m/>
    <m/>
    <m/>
    <m/>
    <m/>
    <m/>
    <m/>
    <m/>
    <m/>
    <m/>
    <m/>
    <m/>
    <m/>
    <m/>
    <m/>
    <m/>
    <m/>
    <m/>
    <m/>
    <m/>
    <m/>
    <m/>
    <m/>
    <m/>
    <m/>
    <m/>
    <m/>
    <m/>
    <m/>
    <m/>
    <m/>
    <m/>
    <m/>
    <m/>
  </r>
  <r>
    <x v="1"/>
    <x v="1"/>
    <n v="1"/>
    <s v="2029724 - AT&amp;T Technology Advisory: Microsoft Windows 11 Release 22H2"/>
    <s v="CODES"/>
    <s v="Completed"/>
    <x v="0"/>
    <s v="Java"/>
    <s v="CODES-ULTS"/>
    <s v="James Koernig"/>
    <s v="Christine Moretti"/>
    <s v="Sahil Jain"/>
    <x v="5"/>
    <x v="20"/>
    <m/>
    <x v="0"/>
    <n v="20"/>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Sahil Jain"/>
    <x v="5"/>
    <x v="23"/>
    <m/>
    <x v="2"/>
    <m/>
    <m/>
    <m/>
    <m/>
    <m/>
    <m/>
    <m/>
    <m/>
    <m/>
    <m/>
    <m/>
    <m/>
    <m/>
    <m/>
    <m/>
    <m/>
    <m/>
    <m/>
    <m/>
    <m/>
    <m/>
    <m/>
    <m/>
    <m/>
    <m/>
    <m/>
    <m/>
    <m/>
    <m/>
    <m/>
    <m/>
    <m/>
    <m/>
    <m/>
    <m/>
  </r>
  <r>
    <x v="0"/>
    <x v="0"/>
    <m/>
    <s v="SVN Migration to Codecloud"/>
    <s v="NPAR"/>
    <s v="Completed"/>
    <x v="0"/>
    <s v="Java"/>
    <s v="MA-SOAP"/>
    <s v="James Radtke"/>
    <s v="Christine Moretti"/>
    <s v="Ankita Mittal"/>
    <x v="5"/>
    <x v="11"/>
    <m/>
    <x v="0"/>
    <n v="70"/>
    <m/>
    <m/>
    <m/>
    <m/>
    <m/>
    <m/>
    <m/>
    <m/>
    <m/>
    <m/>
    <m/>
    <m/>
    <m/>
    <m/>
    <m/>
    <m/>
    <m/>
    <m/>
    <m/>
    <m/>
    <m/>
    <m/>
    <m/>
    <n v="50"/>
    <n v="20"/>
    <m/>
    <m/>
    <m/>
    <m/>
    <m/>
    <m/>
    <m/>
    <m/>
    <m/>
  </r>
  <r>
    <x v="0"/>
    <x v="0"/>
    <m/>
    <s v="SVN Migration to Codecloud"/>
    <s v="ATTM SMRT"/>
    <s v="Completed"/>
    <x v="0"/>
    <s v="Java"/>
    <s v="MA-SOAP"/>
    <s v="James Radtke"/>
    <s v="Christine Moretti"/>
    <s v="Ankita Mittal"/>
    <x v="5"/>
    <x v="11"/>
    <m/>
    <x v="0"/>
    <n v="70"/>
    <m/>
    <m/>
    <m/>
    <m/>
    <m/>
    <m/>
    <m/>
    <m/>
    <m/>
    <m/>
    <m/>
    <m/>
    <m/>
    <m/>
    <m/>
    <m/>
    <m/>
    <m/>
    <m/>
    <m/>
    <m/>
    <m/>
    <m/>
    <n v="50"/>
    <n v="20"/>
    <m/>
    <m/>
    <m/>
    <m/>
    <m/>
    <m/>
    <m/>
    <m/>
    <m/>
  </r>
  <r>
    <x v="0"/>
    <x v="0"/>
    <n v="4"/>
    <s v="OOM714 - RPI Estimate Request - BOSS SW"/>
    <s v="BOSS-SW"/>
    <s v="Green - YTS"/>
    <x v="1"/>
    <s v="Cobol, IMS-DB, IMS-DC"/>
    <s v="BOSS-SW-ABOM"/>
    <s v="James Radtke"/>
    <s v="Christine Moretti"/>
    <s v="Istiyaqahmed Shaikh"/>
    <x v="2"/>
    <x v="8"/>
    <m/>
    <x v="1"/>
    <m/>
    <m/>
    <m/>
    <m/>
    <m/>
    <m/>
    <m/>
    <m/>
    <m/>
    <m/>
    <m/>
    <m/>
    <m/>
    <m/>
    <m/>
    <m/>
    <m/>
    <m/>
    <m/>
    <m/>
    <m/>
    <m/>
    <m/>
    <m/>
    <m/>
    <m/>
    <m/>
    <m/>
    <m/>
    <m/>
    <m/>
    <m/>
    <m/>
    <m/>
    <m/>
  </r>
  <r>
    <x v="0"/>
    <x v="0"/>
    <m/>
    <s v="QB 5357 - 414982 - UM Migration (Dallas to RCO)"/>
    <s v="SOAP"/>
    <s v="Green"/>
    <x v="0"/>
    <s v="Java"/>
    <s v="MA-SOAP"/>
    <s v="James Radtke"/>
    <s v="Christine Moretti"/>
    <s v="Ankita Mittal"/>
    <x v="5"/>
    <x v="26"/>
    <m/>
    <x v="0"/>
    <n v="150"/>
    <m/>
    <m/>
    <m/>
    <m/>
    <m/>
    <m/>
    <m/>
    <m/>
    <m/>
    <m/>
    <m/>
    <m/>
    <m/>
    <m/>
    <m/>
    <m/>
    <m/>
    <m/>
    <m/>
    <m/>
    <m/>
    <m/>
    <m/>
    <m/>
    <m/>
    <m/>
    <m/>
    <n v="100"/>
    <n v="50"/>
    <m/>
    <m/>
    <m/>
    <m/>
    <m/>
  </r>
  <r>
    <x v="0"/>
    <x v="0"/>
    <m/>
    <s v="OOM714 - RPI Estimate Request"/>
    <s v="ADR"/>
    <s v="Green"/>
    <x v="1"/>
    <s v="Cobol, DB2"/>
    <s v="SW-CRIS"/>
    <s v="Ruben Rodriguez "/>
    <s v="Muawiah Qaimari"/>
    <s v="Istiyaqahmed Shaikh"/>
    <x v="2"/>
    <x v="8"/>
    <m/>
    <x v="1"/>
    <m/>
    <m/>
    <m/>
    <m/>
    <m/>
    <m/>
    <m/>
    <m/>
    <m/>
    <m/>
    <m/>
    <m/>
    <m/>
    <m/>
    <m/>
    <m/>
    <m/>
    <m/>
    <m/>
    <m/>
    <m/>
    <m/>
    <m/>
    <m/>
    <m/>
    <m/>
    <m/>
    <m/>
    <m/>
    <m/>
    <m/>
    <m/>
    <m/>
    <m/>
    <m/>
  </r>
  <r>
    <x v="0"/>
    <x v="0"/>
    <m/>
    <s v="OOM714 - RPI Estimate Request"/>
    <s v="FSP"/>
    <s v="Green"/>
    <x v="1"/>
    <s v="Cobol, DB2"/>
    <s v="SW-CRIS"/>
    <s v="Ruben Rodriguez "/>
    <s v="Muawiah Qaimari"/>
    <s v="Istiyaqahmed Shaikh"/>
    <x v="2"/>
    <x v="8"/>
    <m/>
    <x v="1"/>
    <m/>
    <m/>
    <m/>
    <m/>
    <m/>
    <m/>
    <m/>
    <m/>
    <m/>
    <m/>
    <m/>
    <m/>
    <m/>
    <m/>
    <m/>
    <m/>
    <m/>
    <m/>
    <m/>
    <m/>
    <m/>
    <m/>
    <m/>
    <m/>
    <m/>
    <m/>
    <m/>
    <m/>
    <m/>
    <m/>
    <m/>
    <m/>
    <m/>
    <m/>
    <m/>
  </r>
  <r>
    <x v="0"/>
    <x v="0"/>
    <m/>
    <s v="OOM714 - RPI Estimate Request"/>
    <s v="HB"/>
    <s v="Green"/>
    <x v="1"/>
    <s v="Cobol, DB2, CICS"/>
    <s v="SW-CRIS"/>
    <s v="Ruben Rodriguez "/>
    <s v="Muawiah Qaimari"/>
    <s v="Istiyaqahmed Shaikh"/>
    <x v="2"/>
    <x v="8"/>
    <m/>
    <x v="1"/>
    <m/>
    <m/>
    <m/>
    <m/>
    <m/>
    <m/>
    <m/>
    <m/>
    <m/>
    <m/>
    <m/>
    <m/>
    <m/>
    <m/>
    <m/>
    <m/>
    <m/>
    <m/>
    <m/>
    <m/>
    <m/>
    <m/>
    <m/>
    <m/>
    <m/>
    <m/>
    <m/>
    <m/>
    <m/>
    <m/>
    <m/>
    <m/>
    <m/>
    <m/>
    <m/>
  </r>
  <r>
    <x v="0"/>
    <x v="0"/>
    <m/>
    <s v="OOM714 - RPI Estimate Request"/>
    <s v="SWHB"/>
    <s v="Green"/>
    <x v="1"/>
    <s v="Cobol, DB2, CICS"/>
    <s v="SW-CRIS"/>
    <s v="Ruben Rodriguez "/>
    <s v="Muawiah Qaimari"/>
    <s v="Istiyaqahmed Shaikh"/>
    <x v="2"/>
    <x v="8"/>
    <m/>
    <x v="1"/>
    <m/>
    <m/>
    <m/>
    <m/>
    <m/>
    <m/>
    <m/>
    <m/>
    <m/>
    <m/>
    <m/>
    <m/>
    <m/>
    <m/>
    <m/>
    <m/>
    <m/>
    <m/>
    <m/>
    <m/>
    <m/>
    <m/>
    <m/>
    <m/>
    <m/>
    <m/>
    <m/>
    <m/>
    <m/>
    <m/>
    <m/>
    <m/>
    <m/>
    <m/>
    <m/>
  </r>
  <r>
    <x v="0"/>
    <x v="0"/>
    <m/>
    <s v="OOM714 - RPI Estimate Request"/>
    <s v="CRIS CASH"/>
    <s v="Green"/>
    <x v="1"/>
    <s v="Assembler"/>
    <s v="SW-CRIS"/>
    <s v="Ruben Rodriguez "/>
    <s v="Muawiah Qaimari"/>
    <s v="Istiyaqahmed Shaikh"/>
    <x v="2"/>
    <x v="8"/>
    <m/>
    <x v="1"/>
    <m/>
    <m/>
    <m/>
    <m/>
    <m/>
    <m/>
    <m/>
    <m/>
    <m/>
    <m/>
    <m/>
    <m/>
    <m/>
    <m/>
    <m/>
    <m/>
    <m/>
    <m/>
    <m/>
    <m/>
    <m/>
    <m/>
    <m/>
    <m/>
    <m/>
    <m/>
    <m/>
    <m/>
    <m/>
    <m/>
    <m/>
    <m/>
    <m/>
    <m/>
    <m/>
  </r>
  <r>
    <x v="0"/>
    <x v="0"/>
    <m/>
    <s v="OOM714 - RPI Estimate Request"/>
    <s v="CRIS BCAP"/>
    <s v="Green"/>
    <x v="1"/>
    <s v="PL1, Assembler"/>
    <s v="SW-CRIS"/>
    <s v="Ruben Rodriguez "/>
    <s v="Muawiah Qaimari"/>
    <s v="Istiyaqahmed Shaikh"/>
    <x v="2"/>
    <x v="8"/>
    <m/>
    <x v="1"/>
    <m/>
    <m/>
    <m/>
    <m/>
    <m/>
    <m/>
    <m/>
    <m/>
    <m/>
    <m/>
    <m/>
    <m/>
    <m/>
    <m/>
    <m/>
    <m/>
    <m/>
    <m/>
    <m/>
    <m/>
    <m/>
    <m/>
    <m/>
    <m/>
    <m/>
    <m/>
    <m/>
    <m/>
    <m/>
    <m/>
    <m/>
    <m/>
    <m/>
    <m/>
    <m/>
  </r>
  <r>
    <x v="0"/>
    <x v="0"/>
    <m/>
    <s v="OOM714 - RPI Estimate Request"/>
    <s v="CRIS RC-RECON"/>
    <s v="Green"/>
    <x v="1"/>
    <s v="Assembler"/>
    <s v="SW-CRIS"/>
    <s v="Ruben Rodriguez "/>
    <s v="Muawiah Qaimari"/>
    <s v="Istiyaqahmed Shaikh"/>
    <x v="2"/>
    <x v="8"/>
    <m/>
    <x v="1"/>
    <m/>
    <m/>
    <m/>
    <m/>
    <m/>
    <m/>
    <m/>
    <m/>
    <m/>
    <m/>
    <m/>
    <m/>
    <m/>
    <m/>
    <m/>
    <m/>
    <m/>
    <m/>
    <m/>
    <m/>
    <m/>
    <m/>
    <m/>
    <m/>
    <m/>
    <m/>
    <m/>
    <m/>
    <m/>
    <m/>
    <m/>
    <m/>
    <m/>
    <m/>
    <m/>
  </r>
  <r>
    <x v="0"/>
    <x v="0"/>
    <m/>
    <s v="OOM714 - RPI Estimate Request"/>
    <s v="CRIS SO"/>
    <s v="Green"/>
    <x v="1"/>
    <s v="Cobol, IMS-DB, Assembler"/>
    <s v="SW-CRIS"/>
    <s v="Ruben Rodriguez "/>
    <s v="Muawiah Qaimari"/>
    <s v="Istiyaqahmed Shaikh"/>
    <x v="2"/>
    <x v="8"/>
    <m/>
    <x v="1"/>
    <m/>
    <m/>
    <m/>
    <m/>
    <m/>
    <m/>
    <m/>
    <m/>
    <m/>
    <m/>
    <m/>
    <m/>
    <m/>
    <m/>
    <m/>
    <m/>
    <m/>
    <m/>
    <m/>
    <m/>
    <m/>
    <m/>
    <m/>
    <m/>
    <m/>
    <m/>
    <m/>
    <m/>
    <m/>
    <m/>
    <m/>
    <m/>
    <m/>
    <m/>
    <m/>
  </r>
  <r>
    <x v="0"/>
    <x v="0"/>
    <m/>
    <s v="OOM714 - RPI Estimate Request"/>
    <s v="CRIS BILLDAY"/>
    <s v="Green"/>
    <x v="1"/>
    <s v="Cobol, IMS-DB"/>
    <s v="SW-CRIS"/>
    <s v="Ruben Rodriguez "/>
    <s v="Muawiah Qaimari"/>
    <s v="Istiyaqahmed Shaikh"/>
    <x v="2"/>
    <x v="8"/>
    <m/>
    <x v="1"/>
    <m/>
    <m/>
    <m/>
    <m/>
    <m/>
    <m/>
    <m/>
    <m/>
    <m/>
    <m/>
    <m/>
    <m/>
    <m/>
    <m/>
    <m/>
    <m/>
    <m/>
    <m/>
    <m/>
    <m/>
    <m/>
    <m/>
    <m/>
    <m/>
    <m/>
    <m/>
    <m/>
    <m/>
    <m/>
    <m/>
    <m/>
    <m/>
    <m/>
    <m/>
    <m/>
  </r>
  <r>
    <x v="0"/>
    <x v="0"/>
    <m/>
    <s v="OOM714 - RPI Estimate Request"/>
    <s v="CRIS ADST"/>
    <s v="Green"/>
    <x v="1"/>
    <s v="Cobol, IMS-DB"/>
    <s v="SW-CRIS"/>
    <s v="Ruben Rodriguez "/>
    <s v="Muawiah Qaimari"/>
    <s v="Istiyaqahmed Shaikh"/>
    <x v="2"/>
    <x v="8"/>
    <m/>
    <x v="1"/>
    <m/>
    <m/>
    <m/>
    <m/>
    <m/>
    <m/>
    <m/>
    <m/>
    <m/>
    <m/>
    <m/>
    <m/>
    <m/>
    <m/>
    <m/>
    <m/>
    <m/>
    <m/>
    <m/>
    <m/>
    <m/>
    <m/>
    <m/>
    <m/>
    <m/>
    <m/>
    <m/>
    <m/>
    <m/>
    <m/>
    <m/>
    <m/>
    <m/>
    <m/>
    <m/>
  </r>
  <r>
    <x v="0"/>
    <x v="0"/>
    <m/>
    <s v="OOM714 - RPI Estimate Request"/>
    <s v="ECRIS-CR RSI"/>
    <s v="Green"/>
    <x v="1"/>
    <s v="Cobol, DB2"/>
    <s v="SW-CRIS"/>
    <s v="Ruben Rodriguez "/>
    <s v="Muawiah Qaimari"/>
    <s v="Istiyaqahmed Shaikh"/>
    <x v="2"/>
    <x v="8"/>
    <m/>
    <x v="1"/>
    <m/>
    <m/>
    <m/>
    <m/>
    <m/>
    <m/>
    <m/>
    <m/>
    <m/>
    <m/>
    <m/>
    <m/>
    <m/>
    <m/>
    <m/>
    <m/>
    <m/>
    <m/>
    <m/>
    <m/>
    <m/>
    <m/>
    <m/>
    <m/>
    <m/>
    <m/>
    <m/>
    <m/>
    <m/>
    <m/>
    <m/>
    <m/>
    <m/>
    <m/>
    <m/>
  </r>
  <r>
    <x v="0"/>
    <x v="0"/>
    <m/>
    <s v="OOM714 - RPI Estimate Request"/>
    <s v="InstaRate"/>
    <s v="Green"/>
    <x v="1"/>
    <s v="Cobol, DB2"/>
    <s v="SW-CRIS"/>
    <s v="Ruben Rodriguez "/>
    <s v="Muawiah Qaimari"/>
    <s v="Istiyaqahmed Shaikh"/>
    <x v="2"/>
    <x v="8"/>
    <m/>
    <x v="1"/>
    <m/>
    <m/>
    <m/>
    <m/>
    <m/>
    <m/>
    <m/>
    <m/>
    <m/>
    <m/>
    <m/>
    <m/>
    <m/>
    <m/>
    <m/>
    <m/>
    <m/>
    <m/>
    <m/>
    <m/>
    <m/>
    <m/>
    <m/>
    <m/>
    <m/>
    <m/>
    <m/>
    <m/>
    <m/>
    <m/>
    <m/>
    <m/>
    <m/>
    <m/>
    <m/>
  </r>
  <r>
    <x v="0"/>
    <x v="0"/>
    <m/>
    <s v="OOM714 - RPI Estimate Request"/>
    <s v="Miscellaneous Rating"/>
    <s v="Green"/>
    <x v="1"/>
    <s v="Cobol, DB2"/>
    <s v="SW-CRIS"/>
    <s v="Ruben Rodriguez "/>
    <s v="Muawiah Qaimari"/>
    <s v="Istiyaqahmed Shaikh"/>
    <x v="2"/>
    <x v="8"/>
    <m/>
    <x v="1"/>
    <m/>
    <m/>
    <m/>
    <m/>
    <m/>
    <m/>
    <m/>
    <m/>
    <m/>
    <m/>
    <m/>
    <m/>
    <m/>
    <m/>
    <m/>
    <m/>
    <m/>
    <m/>
    <m/>
    <m/>
    <m/>
    <m/>
    <m/>
    <m/>
    <m/>
    <m/>
    <m/>
    <m/>
    <m/>
    <m/>
    <m/>
    <m/>
    <m/>
    <m/>
    <m/>
  </r>
  <r>
    <x v="1"/>
    <x v="1"/>
    <m/>
    <s v="KA70* job abend due to DB2 Upgrade/Maintenance. "/>
    <s v="InstaRate"/>
    <s v="Green"/>
    <x v="1"/>
    <s v="Cobol, DB2"/>
    <s v="SW-CRIS"/>
    <s v="Ruben Rodriguez "/>
    <s v="Muawiah Qaimari"/>
    <s v="Istiyaqahmed Shaikh"/>
    <x v="2"/>
    <x v="7"/>
    <s v="Jun"/>
    <x v="0"/>
    <m/>
    <m/>
    <m/>
    <m/>
    <m/>
    <m/>
    <m/>
    <m/>
    <m/>
    <m/>
    <m/>
    <m/>
    <m/>
    <m/>
    <m/>
    <m/>
    <m/>
    <m/>
    <m/>
    <m/>
    <m/>
    <m/>
    <m/>
    <m/>
    <m/>
    <m/>
    <m/>
    <m/>
    <m/>
    <m/>
    <m/>
    <m/>
    <m/>
    <m/>
    <m/>
  </r>
  <r>
    <x v="1"/>
    <x v="4"/>
    <n v="12"/>
    <s v="CR-2305-0689_ AI550 Recover missing packs"/>
    <s v="Collects - SWBT"/>
    <s v="Green"/>
    <x v="1"/>
    <s v="Cobol, IMS-DB"/>
    <s v="SW-USAGE"/>
    <s v="Greg Painter"/>
    <s v="Muawiah Qaimari"/>
    <s v="Istiyaqahmed Shaikh"/>
    <x v="2"/>
    <x v="7"/>
    <s v="Jun"/>
    <x v="0"/>
    <n v="60"/>
    <m/>
    <m/>
    <m/>
    <m/>
    <m/>
    <m/>
    <m/>
    <m/>
    <m/>
    <m/>
    <m/>
    <m/>
    <m/>
    <m/>
    <m/>
    <m/>
    <m/>
    <m/>
    <m/>
    <m/>
    <m/>
    <n v="60"/>
    <m/>
    <m/>
    <m/>
    <m/>
    <m/>
    <m/>
    <m/>
    <m/>
    <m/>
    <m/>
    <m/>
    <m/>
  </r>
  <r>
    <x v="1"/>
    <x v="4"/>
    <n v="12"/>
    <s v="CR-2305-0699_ Request to Reprocess AI5 pack for RAO 126A47A47 and 139A47A47"/>
    <s v="Collects - SWBT"/>
    <s v="Green"/>
    <x v="1"/>
    <s v="Cobol, IMS-DB"/>
    <s v="SW-USAGE"/>
    <s v="Greg Painter"/>
    <s v="Muawiah Qaimari"/>
    <s v="Istiyaqahmed Shaikh"/>
    <x v="2"/>
    <x v="7"/>
    <s v="Jun"/>
    <x v="0"/>
    <n v="60"/>
    <m/>
    <m/>
    <m/>
    <m/>
    <m/>
    <m/>
    <m/>
    <m/>
    <m/>
    <m/>
    <m/>
    <m/>
    <m/>
    <m/>
    <m/>
    <m/>
    <m/>
    <m/>
    <m/>
    <m/>
    <m/>
    <n v="60"/>
    <m/>
    <m/>
    <m/>
    <m/>
    <m/>
    <m/>
    <m/>
    <m/>
    <m/>
    <m/>
    <m/>
    <m/>
  </r>
  <r>
    <x v="1"/>
    <x v="4"/>
    <n v="12"/>
    <s v="CR-2305-0701_Reprocess usage for 151 149 149 with date errors - HOU"/>
    <s v="Collects - SWBT"/>
    <s v="Green"/>
    <x v="1"/>
    <s v="Cobol, IMS-DB"/>
    <s v="SW-USAGE"/>
    <s v="Greg Painter"/>
    <s v="Muawiah Qaimari"/>
    <s v="Istiyaqahmed Shaikh"/>
    <x v="2"/>
    <x v="7"/>
    <s v="Jun"/>
    <x v="0"/>
    <n v="60"/>
    <m/>
    <m/>
    <m/>
    <m/>
    <m/>
    <m/>
    <m/>
    <m/>
    <m/>
    <m/>
    <m/>
    <m/>
    <m/>
    <m/>
    <m/>
    <m/>
    <m/>
    <m/>
    <m/>
    <m/>
    <m/>
    <n v="60"/>
    <m/>
    <m/>
    <m/>
    <m/>
    <m/>
    <m/>
    <m/>
    <m/>
    <m/>
    <m/>
    <m/>
    <m/>
  </r>
  <r>
    <x v="1"/>
    <x v="4"/>
    <n v="12"/>
    <s v="CR-2305-0765 _RAO clean up effort - Internal RAOs receiving redundant errors "/>
    <s v="Collects - SWBT"/>
    <s v="Green"/>
    <x v="1"/>
    <s v="Cobol, IMS-DB"/>
    <s v="SW-USAGE"/>
    <s v="Greg Painter"/>
    <s v="Muawiah Qaimari"/>
    <s v="Istiyaqahmed Shaikh"/>
    <x v="2"/>
    <x v="7"/>
    <s v="Jun"/>
    <x v="0"/>
    <n v="60"/>
    <m/>
    <m/>
    <m/>
    <m/>
    <m/>
    <m/>
    <m/>
    <m/>
    <m/>
    <m/>
    <m/>
    <m/>
    <m/>
    <m/>
    <m/>
    <m/>
    <m/>
    <m/>
    <m/>
    <m/>
    <m/>
    <n v="60"/>
    <m/>
    <m/>
    <m/>
    <m/>
    <m/>
    <m/>
    <m/>
    <m/>
    <m/>
    <m/>
    <m/>
    <m/>
  </r>
  <r>
    <x v="1"/>
    <x v="4"/>
    <n v="12"/>
    <s v="CR-2306-0161_Reprocessing usage of AI5 PACK 149151151 "/>
    <s v="Collects - SWBT"/>
    <s v="Green"/>
    <x v="1"/>
    <s v="Cobol, IMS-DB"/>
    <s v="SW-USAGE"/>
    <s v="Greg Painter"/>
    <s v="Muawiah Qaimari"/>
    <s v="Istiyaqahmed Shaikh"/>
    <x v="2"/>
    <x v="7"/>
    <s v="Jun"/>
    <x v="0"/>
    <n v="60"/>
    <m/>
    <m/>
    <m/>
    <m/>
    <m/>
    <m/>
    <m/>
    <m/>
    <m/>
    <m/>
    <m/>
    <m/>
    <m/>
    <m/>
    <m/>
    <m/>
    <m/>
    <m/>
    <m/>
    <m/>
    <m/>
    <n v="60"/>
    <m/>
    <m/>
    <m/>
    <m/>
    <m/>
    <m/>
    <m/>
    <m/>
    <m/>
    <m/>
    <m/>
    <m/>
  </r>
  <r>
    <x v="1"/>
    <x v="4"/>
    <n v="12"/>
    <s v="CR-2306-0170 _Reprocessing usage of AI5 PACK 126A47A47 "/>
    <s v="Collects - SWBT"/>
    <s v="Green"/>
    <x v="1"/>
    <s v="Cobol, IMS-DB"/>
    <s v="SW-USAGE"/>
    <s v="Greg Painter"/>
    <s v="Muawiah Qaimari"/>
    <s v="Istiyaqahmed Shaikh"/>
    <x v="2"/>
    <x v="7"/>
    <s v="Jun"/>
    <x v="0"/>
    <n v="60"/>
    <m/>
    <m/>
    <m/>
    <m/>
    <m/>
    <m/>
    <m/>
    <m/>
    <m/>
    <m/>
    <m/>
    <m/>
    <m/>
    <m/>
    <m/>
    <m/>
    <m/>
    <m/>
    <m/>
    <m/>
    <m/>
    <n v="60"/>
    <m/>
    <m/>
    <m/>
    <m/>
    <m/>
    <m/>
    <m/>
    <m/>
    <m/>
    <m/>
    <m/>
    <m/>
  </r>
  <r>
    <x v="1"/>
    <x v="4"/>
    <n v="12"/>
    <s v="CR-2306-0266 _RAO Clean up -Internal RAO 149L87L87 getting redundant errors "/>
    <s v="Collects - SWBT"/>
    <s v="Green"/>
    <x v="1"/>
    <s v="Cobol, IMS-DB"/>
    <s v="SW-USAGE"/>
    <s v="Greg Painter"/>
    <s v="Muawiah Qaimari"/>
    <s v="Istiyaqahmed Shaikh"/>
    <x v="2"/>
    <x v="7"/>
    <s v="Jun"/>
    <x v="0"/>
    <n v="100"/>
    <m/>
    <m/>
    <m/>
    <m/>
    <m/>
    <m/>
    <m/>
    <m/>
    <m/>
    <m/>
    <m/>
    <m/>
    <m/>
    <m/>
    <m/>
    <m/>
    <m/>
    <m/>
    <m/>
    <m/>
    <m/>
    <n v="100"/>
    <m/>
    <m/>
    <m/>
    <m/>
    <m/>
    <m/>
    <m/>
    <m/>
    <m/>
    <m/>
    <m/>
    <m/>
  </r>
  <r>
    <x v="1"/>
    <x v="4"/>
    <n v="12"/>
    <s v="CR-2306-0666_IBIS-PTC ND0649AT RRC001 Change"/>
    <s v="PTC"/>
    <s v="Green"/>
    <x v="1"/>
    <s v="Cobol, IMS-DB"/>
    <s v="SW-USAGE"/>
    <s v="Greg Painter"/>
    <s v="Muawiah Qaimari"/>
    <s v="Istiyaqahmed Shaikh"/>
    <x v="2"/>
    <x v="7"/>
    <s v="Jun"/>
    <x v="0"/>
    <n v="60"/>
    <m/>
    <m/>
    <m/>
    <m/>
    <m/>
    <m/>
    <m/>
    <m/>
    <m/>
    <m/>
    <m/>
    <m/>
    <m/>
    <m/>
    <m/>
    <m/>
    <m/>
    <m/>
    <m/>
    <m/>
    <m/>
    <n v="60"/>
    <m/>
    <m/>
    <m/>
    <m/>
    <m/>
    <m/>
    <m/>
    <m/>
    <m/>
    <m/>
    <m/>
    <m/>
  </r>
  <r>
    <x v="1"/>
    <x v="1"/>
    <n v="1"/>
    <s v="2029723 - New retire/remove products (Wildfly 18 to 25)"/>
    <s v="CODES"/>
    <s v="Green"/>
    <x v="0"/>
    <s v="Java"/>
    <s v="CODES-ULTS"/>
    <s v="James Koernig"/>
    <s v="Christine Moretti"/>
    <s v="Sahil Jain"/>
    <x v="5"/>
    <x v="11"/>
    <s v="Y"/>
    <x v="0"/>
    <m/>
    <m/>
    <m/>
    <m/>
    <m/>
    <m/>
    <m/>
    <m/>
    <m/>
    <m/>
    <m/>
    <m/>
    <m/>
    <m/>
    <m/>
    <m/>
    <m/>
    <m/>
    <m/>
    <m/>
    <m/>
    <m/>
    <n v="180"/>
    <m/>
    <m/>
    <m/>
    <m/>
    <m/>
    <m/>
    <m/>
    <m/>
    <m/>
    <m/>
    <m/>
    <m/>
  </r>
  <r>
    <x v="1"/>
    <x v="1"/>
    <n v="1"/>
    <s v="2029722 - New retire/remove products (Wildfly 18 to 25)"/>
    <s v="ULTS"/>
    <s v="Green"/>
    <x v="0"/>
    <s v="Java"/>
    <s v="CODES-ULTS"/>
    <s v="James Koernig"/>
    <s v="Christine Moretti"/>
    <s v="Sahil Jain"/>
    <x v="5"/>
    <x v="11"/>
    <s v="Y"/>
    <x v="0"/>
    <m/>
    <m/>
    <m/>
    <m/>
    <m/>
    <m/>
    <m/>
    <m/>
    <m/>
    <m/>
    <m/>
    <m/>
    <m/>
    <m/>
    <m/>
    <m/>
    <m/>
    <m/>
    <m/>
    <m/>
    <m/>
    <m/>
    <m/>
    <n v="180"/>
    <m/>
    <m/>
    <m/>
    <m/>
    <m/>
    <m/>
    <m/>
    <m/>
    <m/>
    <m/>
    <m/>
  </r>
  <r>
    <x v="2"/>
    <x v="14"/>
    <m/>
    <s v="CR-2306-0766_NPA Overlays for Missouri and Arkansas"/>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s v="CR-2306-0904_ND5007MT, correct referback"/>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s v="CR-2306-0879_Reprocessing usage of AI5 PACK 151149149"/>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s v="CR-2307-0114-Reprocessing usage of AI5 PACK 151149149"/>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Istiyaqahmed Shaikh"/>
    <x v="2"/>
    <x v="23"/>
    <m/>
    <x v="2"/>
    <m/>
    <m/>
    <m/>
    <m/>
    <m/>
    <m/>
    <m/>
    <m/>
    <m/>
    <m/>
    <m/>
    <m/>
    <m/>
    <m/>
    <m/>
    <m/>
    <m/>
    <m/>
    <m/>
    <m/>
    <m/>
    <m/>
    <m/>
    <m/>
    <m/>
    <m/>
    <m/>
    <m/>
    <m/>
    <m/>
    <m/>
    <m/>
    <m/>
    <m/>
    <m/>
  </r>
  <r>
    <x v="1"/>
    <x v="3"/>
    <n v="1"/>
    <s v="2035352  DAST Vulnerabilities"/>
    <s v="GRP-BOOM-BIGSYS"/>
    <s v="Green"/>
    <x v="0"/>
    <s v="Java"/>
    <s v="BOOM-BIGSYS"/>
    <s v="James Koernig"/>
    <s v="Christine Moretti"/>
    <s v="Sahil Jain"/>
    <x v="5"/>
    <x v="21"/>
    <s v="Y"/>
    <x v="0"/>
    <m/>
    <m/>
    <m/>
    <m/>
    <m/>
    <m/>
    <m/>
    <m/>
    <m/>
    <m/>
    <m/>
    <m/>
    <m/>
    <m/>
    <m/>
    <m/>
    <m/>
    <m/>
    <m/>
    <m/>
    <m/>
    <n v="75"/>
    <n v="75"/>
    <n v="75"/>
    <n v="75"/>
    <n v="75"/>
    <n v="75"/>
    <n v="75"/>
    <m/>
    <m/>
    <m/>
    <m/>
    <m/>
    <m/>
    <m/>
  </r>
  <r>
    <x v="1"/>
    <x v="7"/>
    <n v="1"/>
    <s v="MWR 2043330 : CASH LINUX GI Upgrade - June 2023 + Cloud Inspect Vulnerability fix"/>
    <s v="CASHWeb"/>
    <m/>
    <x v="0"/>
    <s v="Java"/>
    <s v="Freedom Java Apps"/>
    <s v="Greg Painter"/>
    <s v="Muawiah Qaimari"/>
    <s v="Ashish Bartwal"/>
    <x v="3"/>
    <x v="19"/>
    <s v="Jun-23"/>
    <x v="0"/>
    <n v="40"/>
    <m/>
    <m/>
    <m/>
    <m/>
    <m/>
    <m/>
    <m/>
    <m/>
    <m/>
    <m/>
    <m/>
    <m/>
    <m/>
    <m/>
    <m/>
    <m/>
    <m/>
    <m/>
    <m/>
    <m/>
    <m/>
    <n v="30"/>
    <m/>
    <m/>
    <m/>
    <m/>
    <m/>
    <m/>
    <m/>
    <m/>
    <m/>
    <m/>
    <m/>
    <m/>
  </r>
  <r>
    <x v="1"/>
    <x v="7"/>
    <n v="1"/>
    <s v="MWR 2043332 : CMRS Cloud Inspect Vulnerability fix"/>
    <s v="CMRS"/>
    <m/>
    <x v="0"/>
    <s v="Java"/>
    <s v="Freedom Java Apps"/>
    <s v="Greg Painter"/>
    <s v="Muawiah Qaimari"/>
    <s v="Ashish Bartwal"/>
    <x v="3"/>
    <x v="19"/>
    <s v="Jun-23"/>
    <x v="0"/>
    <n v="10"/>
    <m/>
    <m/>
    <m/>
    <m/>
    <m/>
    <m/>
    <m/>
    <m/>
    <m/>
    <m/>
    <m/>
    <m/>
    <m/>
    <m/>
    <m/>
    <m/>
    <m/>
    <m/>
    <m/>
    <m/>
    <m/>
    <n v="10"/>
    <m/>
    <m/>
    <m/>
    <m/>
    <m/>
    <m/>
    <m/>
    <m/>
    <m/>
    <m/>
    <m/>
    <m/>
  </r>
  <r>
    <x v="1"/>
    <x v="1"/>
    <n v="1"/>
    <s v="SMB 2043677 : Description: CASH - Migration from smtp to Shared MTA for mail transfer "/>
    <s v="CASHWeb"/>
    <s v="SMB Approval Awaited"/>
    <x v="0"/>
    <s v="Java"/>
    <s v="Freedom Java Apps"/>
    <s v="Greg Painter"/>
    <s v="Muawiah Qaimari"/>
    <s v="Ashish Bartwal"/>
    <x v="3"/>
    <x v="25"/>
    <s v="Oct-23"/>
    <x v="0"/>
    <n v="80"/>
    <m/>
    <m/>
    <m/>
    <m/>
    <m/>
    <m/>
    <m/>
    <m/>
    <m/>
    <m/>
    <m/>
    <m/>
    <m/>
    <m/>
    <m/>
    <m/>
    <m/>
    <m/>
    <m/>
    <m/>
    <m/>
    <n v="30"/>
    <n v="10"/>
    <n v="10"/>
    <n v="10"/>
    <n v="20"/>
    <m/>
    <m/>
    <m/>
    <m/>
    <m/>
    <m/>
    <m/>
    <m/>
  </r>
  <r>
    <x v="1"/>
    <x v="1"/>
    <n v="1"/>
    <s v="SMB 2043678 : Description: CMRS - Migration from smtp to Shared MTA for mail transfer "/>
    <s v="CMRS"/>
    <s v="SMB Approval Awaited"/>
    <x v="0"/>
    <s v="Java"/>
    <s v="Freedom Java Apps"/>
    <s v="Greg Painter"/>
    <s v="Muawiah Qaimari"/>
    <s v="Ashish Bartwal"/>
    <x v="3"/>
    <x v="25"/>
    <s v="Oct-23"/>
    <x v="0"/>
    <n v="150"/>
    <m/>
    <m/>
    <m/>
    <m/>
    <m/>
    <m/>
    <m/>
    <m/>
    <m/>
    <m/>
    <m/>
    <m/>
    <m/>
    <m/>
    <m/>
    <m/>
    <m/>
    <m/>
    <m/>
    <m/>
    <m/>
    <n v="30"/>
    <n v="30"/>
    <n v="30"/>
    <n v="30"/>
    <n v="30"/>
    <m/>
    <m/>
    <m/>
    <m/>
    <m/>
    <m/>
    <m/>
    <m/>
  </r>
  <r>
    <x v="1"/>
    <x v="15"/>
    <n v="1"/>
    <s v="MWR 2036561 : CARAT - Tomcat Vul"/>
    <s v="CARAT"/>
    <m/>
    <x v="0"/>
    <s v="Hadoop, Java"/>
    <s v="CARAT"/>
    <s v="Greg Painter"/>
    <s v="Muawiah Qaimari"/>
    <s v="Ashish Bartwal"/>
    <x v="3"/>
    <x v="17"/>
    <s v="Jul-23"/>
    <x v="0"/>
    <n v="60"/>
    <m/>
    <m/>
    <m/>
    <m/>
    <m/>
    <m/>
    <m/>
    <m/>
    <m/>
    <m/>
    <m/>
    <m/>
    <m/>
    <m/>
    <m/>
    <m/>
    <m/>
    <m/>
    <m/>
    <m/>
    <m/>
    <n v="30"/>
    <n v="30"/>
    <m/>
    <m/>
    <m/>
    <m/>
    <m/>
    <m/>
    <m/>
    <m/>
    <m/>
    <m/>
    <m/>
  </r>
  <r>
    <x v="1"/>
    <x v="10"/>
    <n v="1"/>
    <s v="MWR 2044592 : Description: CMRS DSLA Onboarding for Database Security Log Alarming Compliance."/>
    <s v="CMRS"/>
    <m/>
    <x v="0"/>
    <s v="Java"/>
    <s v="Freedom Java Apps"/>
    <s v="Greg Painter"/>
    <s v="Muawiah Qaimari"/>
    <s v="Ashish Bartwal"/>
    <x v="3"/>
    <x v="19"/>
    <s v="Jun-23"/>
    <x v="0"/>
    <n v="20"/>
    <m/>
    <m/>
    <m/>
    <m/>
    <m/>
    <m/>
    <m/>
    <m/>
    <m/>
    <m/>
    <m/>
    <m/>
    <m/>
    <m/>
    <m/>
    <m/>
    <m/>
    <m/>
    <m/>
    <m/>
    <m/>
    <n v="20"/>
    <m/>
    <m/>
    <m/>
    <m/>
    <m/>
    <m/>
    <m/>
    <m/>
    <m/>
    <m/>
    <m/>
    <m/>
  </r>
  <r>
    <x v="1"/>
    <x v="7"/>
    <n v="1"/>
    <s v="MWR 2046053 : CASH LINUX GI Upgrade - July 2023"/>
    <s v="CASHWeb"/>
    <m/>
    <x v="0"/>
    <s v="Java"/>
    <s v="Freedom Java Apps"/>
    <s v="Greg Painter"/>
    <s v="Muawiah Qaimari"/>
    <s v="Ashish Bartwal"/>
    <x v="3"/>
    <x v="17"/>
    <m/>
    <x v="0"/>
    <n v="30"/>
    <m/>
    <m/>
    <m/>
    <m/>
    <m/>
    <m/>
    <m/>
    <m/>
    <m/>
    <m/>
    <m/>
    <m/>
    <m/>
    <m/>
    <m/>
    <m/>
    <m/>
    <m/>
    <m/>
    <m/>
    <m/>
    <m/>
    <n v="30"/>
    <m/>
    <m/>
    <m/>
    <m/>
    <m/>
    <m/>
    <m/>
    <m/>
    <m/>
    <m/>
    <m/>
  </r>
  <r>
    <x v="1"/>
    <x v="7"/>
    <n v="1"/>
    <s v="MWR 2046152 : VDD LINUX GI Upgrade - July 2023"/>
    <s v="VDD"/>
    <m/>
    <x v="0"/>
    <s v="C, C++"/>
    <s v="Freedom CPP Apps"/>
    <s v="Greg Painter"/>
    <s v="Muawiah Qaimari"/>
    <s v="Ashish Bartwal"/>
    <x v="3"/>
    <x v="17"/>
    <m/>
    <x v="0"/>
    <n v="30"/>
    <m/>
    <m/>
    <m/>
    <m/>
    <m/>
    <m/>
    <m/>
    <m/>
    <m/>
    <m/>
    <m/>
    <m/>
    <m/>
    <m/>
    <m/>
    <m/>
    <m/>
    <m/>
    <m/>
    <m/>
    <m/>
    <m/>
    <n v="30"/>
    <m/>
    <m/>
    <m/>
    <m/>
    <m/>
    <m/>
    <m/>
    <m/>
    <m/>
    <m/>
    <m/>
  </r>
  <r>
    <x v="0"/>
    <x v="0"/>
    <n v="1"/>
    <s v="RestFul API for LS services and publish it. (Triage)"/>
    <s v="GRP-BOOM-BIGSYS"/>
    <s v="Green"/>
    <x v="0"/>
    <s v="Java"/>
    <s v="BOOM-BIGSYS"/>
    <s v="James Koernig"/>
    <s v="Christine Moretti"/>
    <s v="Sahil Jain"/>
    <x v="5"/>
    <x v="13"/>
    <s v="Y"/>
    <x v="0"/>
    <m/>
    <m/>
    <m/>
    <m/>
    <m/>
    <m/>
    <m/>
    <m/>
    <m/>
    <m/>
    <m/>
    <m/>
    <m/>
    <m/>
    <m/>
    <m/>
    <m/>
    <m/>
    <m/>
    <m/>
    <m/>
    <n v="133"/>
    <n v="133"/>
    <n v="133"/>
    <n v="50"/>
    <m/>
    <m/>
    <m/>
    <m/>
    <m/>
    <m/>
    <m/>
    <m/>
    <m/>
    <m/>
  </r>
  <r>
    <x v="1"/>
    <x v="5"/>
    <n v="1"/>
    <s v="MWR 2049092 : Description: CARAT - proprietary markings in CARAT reports"/>
    <s v="CARAT"/>
    <m/>
    <x v="0"/>
    <s v="Hadoop, Java"/>
    <s v="CARAT"/>
    <s v="Greg Painter"/>
    <s v="Muawiah Qaimari"/>
    <s v="Ashish Bartwal"/>
    <x v="3"/>
    <x v="28"/>
    <m/>
    <x v="0"/>
    <n v="400"/>
    <m/>
    <m/>
    <m/>
    <m/>
    <m/>
    <m/>
    <m/>
    <m/>
    <m/>
    <m/>
    <m/>
    <m/>
    <m/>
    <m/>
    <m/>
    <m/>
    <m/>
    <m/>
    <m/>
    <m/>
    <m/>
    <m/>
    <m/>
    <n v="25"/>
    <n v="25"/>
    <n v="50"/>
    <n v="50"/>
    <n v="50"/>
    <n v="50"/>
    <n v="50"/>
    <n v="50"/>
    <n v="50"/>
    <m/>
    <m/>
  </r>
  <r>
    <x v="0"/>
    <x v="0"/>
    <n v="1"/>
    <s v="SVN Migration to Codecloud"/>
    <s v="HVCP"/>
    <s v="Green"/>
    <x v="0"/>
    <s v="Java"/>
    <s v="BOOM-BIGSYS"/>
    <s v="James Koernig"/>
    <s v="Christine Moretti"/>
    <s v="Sahil Jain"/>
    <x v="5"/>
    <x v="11"/>
    <s v="Y"/>
    <x v="0"/>
    <n v="70"/>
    <m/>
    <m/>
    <m/>
    <m/>
    <m/>
    <m/>
    <m/>
    <m/>
    <m/>
    <m/>
    <m/>
    <m/>
    <m/>
    <m/>
    <m/>
    <m/>
    <m/>
    <m/>
    <m/>
    <m/>
    <m/>
    <m/>
    <m/>
    <n v="50"/>
    <n v="20"/>
    <m/>
    <m/>
    <m/>
    <m/>
    <m/>
    <m/>
    <m/>
    <m/>
    <m/>
  </r>
  <r>
    <x v="0"/>
    <x v="0"/>
    <n v="1"/>
    <s v="WOS CLOUD"/>
    <s v="CRIS Policies"/>
    <m/>
    <x v="1"/>
    <s v="Cobol, IMS-DC, DB2"/>
    <s v="SE-BILLING-USAGE"/>
    <s v="Greg Painter"/>
    <s v="Muawiah Qaimari"/>
    <s v="Rudradeep Mandal"/>
    <x v="1"/>
    <x v="21"/>
    <s v="Dec-23"/>
    <x v="0"/>
    <n v="100"/>
    <m/>
    <m/>
    <m/>
    <m/>
    <m/>
    <m/>
    <m/>
    <m/>
    <m/>
    <m/>
    <m/>
    <m/>
    <m/>
    <m/>
    <m/>
    <m/>
    <m/>
    <m/>
    <m/>
    <m/>
    <m/>
    <m/>
    <m/>
    <n v="60"/>
    <m/>
    <m/>
    <n v="40"/>
    <m/>
    <m/>
    <m/>
    <m/>
    <m/>
    <m/>
    <m/>
  </r>
  <r>
    <x v="0"/>
    <x v="0"/>
    <n v="1"/>
    <s v="PID : 403048 - CARAT U2L - unix 6 servers 1 PROD - unix to linux upgrade, oracle upgrade and CD upgrade"/>
    <s v="CARAT"/>
    <s v="On Hold"/>
    <x v="0"/>
    <s v="Hadoop, Java"/>
    <s v="CARAT"/>
    <s v="Greg Painter"/>
    <s v="Muawiah Qaimari"/>
    <s v="Ashish Bartwal"/>
    <x v="3"/>
    <x v="21"/>
    <m/>
    <x v="1"/>
    <n v="1000"/>
    <m/>
    <m/>
    <m/>
    <m/>
    <m/>
    <m/>
    <m/>
    <m/>
    <m/>
    <m/>
    <m/>
    <m/>
    <m/>
    <m/>
    <m/>
    <m/>
    <m/>
    <m/>
    <m/>
    <m/>
    <m/>
    <m/>
    <m/>
    <m/>
    <m/>
    <m/>
    <m/>
    <m/>
    <m/>
    <m/>
    <m/>
    <m/>
    <m/>
    <m/>
  </r>
  <r>
    <x v="1"/>
    <x v="7"/>
    <n v="1"/>
    <s v="MWR 2052754 : CASH Web Golden Image Upgrade"/>
    <s v="CASHWeb"/>
    <m/>
    <x v="0"/>
    <s v="Java"/>
    <s v="Freedom Java Apps"/>
    <s v="Greg Painter"/>
    <s v="Muawiah Qaimari"/>
    <s v="Ashish Bartwal"/>
    <x v="3"/>
    <x v="13"/>
    <m/>
    <x v="0"/>
    <n v="30"/>
    <m/>
    <m/>
    <m/>
    <m/>
    <m/>
    <m/>
    <m/>
    <m/>
    <m/>
    <m/>
    <m/>
    <m/>
    <m/>
    <m/>
    <m/>
    <m/>
    <m/>
    <m/>
    <m/>
    <m/>
    <m/>
    <m/>
    <m/>
    <m/>
    <m/>
    <m/>
    <m/>
    <m/>
    <m/>
    <m/>
    <m/>
    <m/>
    <m/>
    <m/>
  </r>
  <r>
    <x v="1"/>
    <x v="13"/>
    <n v="1"/>
    <s v="MWR 2052755 : CMRS MechID password Renewal – 2023"/>
    <s v="CMRS"/>
    <m/>
    <x v="0"/>
    <s v="Java"/>
    <s v="Freedom Java Apps"/>
    <s v="Greg Painter"/>
    <s v="Muawiah Qaimari"/>
    <s v="Ashish Bartwal"/>
    <x v="3"/>
    <x v="13"/>
    <m/>
    <x v="0"/>
    <n v="30"/>
    <m/>
    <m/>
    <m/>
    <m/>
    <m/>
    <m/>
    <m/>
    <m/>
    <m/>
    <m/>
    <m/>
    <m/>
    <m/>
    <m/>
    <m/>
    <m/>
    <m/>
    <m/>
    <m/>
    <m/>
    <m/>
    <m/>
    <m/>
    <m/>
    <m/>
    <m/>
    <m/>
    <m/>
    <m/>
    <m/>
    <m/>
    <m/>
    <m/>
    <m/>
  </r>
  <r>
    <x v="1"/>
    <x v="10"/>
    <n v="1"/>
    <s v="MWR 2056115 : Description: CASH- Microsoft Hosted Agent Clean up"/>
    <s v="CASHWeb"/>
    <m/>
    <x v="0"/>
    <s v="Java"/>
    <s v="Freedom Java Apps"/>
    <s v="Greg Painter"/>
    <s v="Muawiah Qaimari"/>
    <s v="Ashish Bartwal"/>
    <x v="3"/>
    <x v="11"/>
    <m/>
    <x v="0"/>
    <n v="20"/>
    <m/>
    <m/>
    <m/>
    <m/>
    <m/>
    <m/>
    <m/>
    <m/>
    <m/>
    <m/>
    <m/>
    <m/>
    <m/>
    <m/>
    <m/>
    <m/>
    <m/>
    <m/>
    <m/>
    <m/>
    <m/>
    <m/>
    <m/>
    <m/>
    <n v="30"/>
    <m/>
    <m/>
    <m/>
    <m/>
    <m/>
    <m/>
    <m/>
    <m/>
    <m/>
  </r>
  <r>
    <x v="1"/>
    <x v="7"/>
    <n v="1"/>
    <s v="MWR 2057077 : Description: CASH LINUX GI Upgrade "/>
    <s v="CASHWeb"/>
    <m/>
    <x v="0"/>
    <s v="Java"/>
    <s v="Freedom Java Apps"/>
    <s v="Greg Painter"/>
    <s v="Muawiah Qaimari"/>
    <s v="Ashish Bartwal"/>
    <x v="3"/>
    <x v="11"/>
    <m/>
    <x v="0"/>
    <n v="30"/>
    <m/>
    <m/>
    <m/>
    <m/>
    <m/>
    <m/>
    <m/>
    <m/>
    <m/>
    <m/>
    <m/>
    <m/>
    <m/>
    <m/>
    <m/>
    <m/>
    <m/>
    <m/>
    <m/>
    <m/>
    <m/>
    <m/>
    <m/>
    <m/>
    <n v="30"/>
    <m/>
    <m/>
    <m/>
    <m/>
    <m/>
    <m/>
    <m/>
    <m/>
    <m/>
  </r>
  <r>
    <x v="1"/>
    <x v="7"/>
    <n v="1"/>
    <s v="MWR 2057078 : Description: CASH Azure Host OS security Logging for FIM "/>
    <s v="CASHWeb"/>
    <m/>
    <x v="0"/>
    <s v="Java"/>
    <s v="Freedom Java Apps"/>
    <s v="Greg Painter"/>
    <s v="Muawiah Qaimari"/>
    <s v="Ashish Bartwal"/>
    <x v="3"/>
    <x v="11"/>
    <m/>
    <x v="0"/>
    <n v="10"/>
    <m/>
    <m/>
    <m/>
    <m/>
    <m/>
    <m/>
    <m/>
    <m/>
    <m/>
    <m/>
    <m/>
    <m/>
    <m/>
    <m/>
    <m/>
    <m/>
    <m/>
    <m/>
    <m/>
    <m/>
    <m/>
    <m/>
    <m/>
    <m/>
    <n v="10"/>
    <m/>
    <m/>
    <m/>
    <m/>
    <m/>
    <m/>
    <m/>
    <m/>
    <m/>
  </r>
  <r>
    <x v="1"/>
    <x v="13"/>
    <n v="1"/>
    <s v="MWR 2057079 : Description: VDD MECHID password renewal "/>
    <s v="VDD"/>
    <m/>
    <x v="0"/>
    <s v="C, C++"/>
    <s v="Freedom CPP Apps"/>
    <s v="Greg Painter"/>
    <s v="Muawiah Qaimari"/>
    <s v="Ashish Bartwal"/>
    <x v="3"/>
    <x v="11"/>
    <m/>
    <x v="0"/>
    <n v="20"/>
    <m/>
    <m/>
    <m/>
    <m/>
    <m/>
    <m/>
    <m/>
    <m/>
    <m/>
    <m/>
    <m/>
    <m/>
    <m/>
    <m/>
    <m/>
    <m/>
    <m/>
    <m/>
    <m/>
    <m/>
    <m/>
    <m/>
    <m/>
    <m/>
    <n v="20"/>
    <m/>
    <m/>
    <m/>
    <m/>
    <m/>
    <m/>
    <m/>
    <m/>
    <m/>
  </r>
  <r>
    <x v="1"/>
    <x v="13"/>
    <n v="1"/>
    <s v="MWR 2057080 : Description: LECSIS MECHID password renewal "/>
    <s v="LECSIS"/>
    <m/>
    <x v="0"/>
    <s v="SmallTalk, Gemstone"/>
    <s v="Freedom Java Apps"/>
    <s v="Greg Painter"/>
    <s v="Muawiah Qaimari"/>
    <s v="Ashish Bartwal"/>
    <x v="3"/>
    <x v="25"/>
    <m/>
    <x v="0"/>
    <n v="20"/>
    <m/>
    <m/>
    <m/>
    <m/>
    <m/>
    <m/>
    <m/>
    <m/>
    <m/>
    <m/>
    <m/>
    <m/>
    <m/>
    <m/>
    <m/>
    <m/>
    <m/>
    <m/>
    <m/>
    <m/>
    <m/>
    <m/>
    <m/>
    <m/>
    <n v="10"/>
    <n v="10"/>
    <m/>
    <m/>
    <m/>
    <m/>
    <m/>
    <m/>
    <m/>
    <m/>
  </r>
  <r>
    <x v="1"/>
    <x v="15"/>
    <n v="1"/>
    <s v="MWR ?????? : OLCM SE Vulnerability Fixes"/>
    <s v="OMS - SE"/>
    <m/>
    <x v="0"/>
    <s v="Java"/>
    <s v="Freedom Java Apps"/>
    <s v="Greg Painter"/>
    <s v="Muawiah Qaimari"/>
    <s v="Ashish Bartwal"/>
    <x v="3"/>
    <x v="16"/>
    <m/>
    <x v="0"/>
    <m/>
    <m/>
    <m/>
    <m/>
    <m/>
    <m/>
    <m/>
    <m/>
    <m/>
    <m/>
    <m/>
    <m/>
    <m/>
    <m/>
    <m/>
    <m/>
    <m/>
    <m/>
    <m/>
    <m/>
    <m/>
    <m/>
    <m/>
    <m/>
    <m/>
    <n v="10"/>
    <n v="25"/>
    <n v="20"/>
    <n v="30"/>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2"/>
    <x v="14"/>
    <m/>
    <m/>
    <m/>
    <m/>
    <x v="2"/>
    <s v="Do not enter, will be populated based on other column(s)"/>
    <s v="Do not enter, will be populated based on other column(s)"/>
    <m/>
    <s v="Do not enter, will be populated based on other column(s)"/>
    <s v="Ashish Bartwal"/>
    <x v="3"/>
    <x v="23"/>
    <m/>
    <x v="2"/>
    <m/>
    <m/>
    <m/>
    <m/>
    <m/>
    <m/>
    <m/>
    <m/>
    <m/>
    <m/>
    <m/>
    <m/>
    <m/>
    <m/>
    <m/>
    <m/>
    <m/>
    <m/>
    <m/>
    <m/>
    <m/>
    <m/>
    <m/>
    <m/>
    <m/>
    <m/>
    <m/>
    <m/>
    <m/>
    <m/>
    <m/>
    <m/>
    <m/>
    <m/>
    <m/>
  </r>
  <r>
    <x v="1"/>
    <x v="1"/>
    <n v="1"/>
    <s v="SMB #2043247 SD/SU - SBIR application retirement"/>
    <s v="SD/SU"/>
    <m/>
    <x v="1"/>
    <s v="Cobol, DB2"/>
    <s v="WB-BPP1"/>
    <s v="Ruben Rodriguez "/>
    <s v="Muawiah Qaimari"/>
    <s v="Rakesh Koli"/>
    <x v="0"/>
    <x v="19"/>
    <s v="Jun-23"/>
    <x v="1"/>
    <n v="75"/>
    <m/>
    <m/>
    <m/>
    <m/>
    <m/>
    <m/>
    <m/>
    <m/>
    <m/>
    <m/>
    <m/>
    <m/>
    <m/>
    <m/>
    <m/>
    <m/>
    <m/>
    <m/>
    <m/>
    <m/>
    <m/>
    <n v="75"/>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594CD1-E338-4706-B1AE-6A888A81F40F}" name="PivotChartTable1" cacheId="7" applyNumberFormats="0" applyBorderFormats="0" applyFontFormats="0" applyPatternFormats="0" applyAlignmentFormats="0" applyWidthHeightFormats="1" dataCaption="Values" updatedVersion="7" minRefreshableVersion="3" useAutoFormatting="1" subtotalHiddenItems="1" itemPrintTitles="1" createdVersion="5" indent="0" outline="1" outlineData="1" multipleFieldFilters="0" chartFormat="1">
  <location ref="A1:C24" firstHeaderRow="0" firstDataRow="1" firstDataCol="1"/>
  <pivotFields count="6">
    <pivotField axis="axisRow" allDrilled="1" subtotalTop="0" showAll="0" dataSourceSort="1" defaultSubtotal="0" defaultAttributeDrillState="1">
      <items count="11">
        <item x="0"/>
        <item x="1"/>
        <item x="2"/>
        <item x="3"/>
        <item x="4"/>
        <item x="5"/>
        <item x="6"/>
        <item x="7"/>
        <item x="8"/>
        <item x="9"/>
        <item x="10"/>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23">
    <i>
      <x/>
    </i>
    <i r="1">
      <x/>
    </i>
    <i>
      <x v="1"/>
    </i>
    <i r="1">
      <x v="1"/>
    </i>
    <i>
      <x v="2"/>
    </i>
    <i r="1">
      <x v="2"/>
    </i>
    <i>
      <x v="3"/>
    </i>
    <i r="1">
      <x v="3"/>
    </i>
    <i>
      <x v="4"/>
    </i>
    <i r="1">
      <x v="4"/>
    </i>
    <i>
      <x v="5"/>
    </i>
    <i r="1">
      <x v="5"/>
    </i>
    <i>
      <x v="6"/>
    </i>
    <i r="1">
      <x v="6"/>
    </i>
    <i>
      <x v="7"/>
    </i>
    <i r="1">
      <x v="7"/>
    </i>
    <i>
      <x v="8"/>
    </i>
    <i r="1">
      <x v="8"/>
    </i>
    <i>
      <x v="9"/>
    </i>
    <i r="1">
      <x v="9"/>
    </i>
    <i>
      <x v="10"/>
    </i>
    <i r="1">
      <x v="10"/>
    </i>
    <i t="grand">
      <x/>
    </i>
  </rowItems>
  <colFields count="1">
    <field x="-2"/>
  </colFields>
  <colItems count="2">
    <i>
      <x/>
    </i>
    <i i="1">
      <x v="1"/>
    </i>
  </colItems>
  <dataFields count="2">
    <dataField fld="2" subtotal="count" baseField="0" baseItem="0"/>
    <dataField fld="3" subtotal="count" baseField="0" baseItem="0"/>
  </dataFields>
  <chartFormats count="2">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Hierarchies count="30">
    <pivotHierarchy multipleItemSelectionAllowed="1" dragToData="1">
      <members count="1" level="1">
        <member name="[tblApplicationGroup].[Application Group].&amp;[CCB-MW]"/>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blData].[Onshore Manager].&amp;[James Koerni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rowHierarchiesUsage count="2">
    <rowHierarchyUsage hierarchyUsage="19"/>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23" columnCount="2" cacheId="527757784">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t="e">
            <x15:v/>
          </x15:c>
          <x15:c t="e">
            <x15:v/>
          </x15:c>
        </x15:pivotRow>
        <x15:pivotRow count="2">
          <x15:c>
            <x15:v>2</x15:v>
            <x15:x in="0"/>
          </x15:c>
          <x15:c t="e">
            <x15:v/>
            <x15:x in="0"/>
          </x15:c>
        </x15:pivotRow>
        <x15:pivotRow count="2">
          <x15:c>
            <x15:v>22</x15:v>
            <x15:x in="0"/>
          </x15:c>
          <x15:c t="e">
            <x15:v/>
            <x15:x in="0"/>
          </x15:c>
        </x15:pivotRow>
      </x15:pivotTableData>
    </ext>
    <ext xmlns:x15="http://schemas.microsoft.com/office/spreadsheetml/2010/11/main" uri="{E67621CE-5B39-4880-91FE-76760E9C1902}">
      <x15:pivotTableUISettings>
        <x15:activeTabTopLevelEntity name="[tblMonth]"/>
        <x15:activeTabTopLevelEntity name="[tblCapacity]"/>
        <x15:activeTabTopLevelEntity name="[tblApplicationGrou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E10054-7AA3-4DB3-AAB6-19F61184384D}" name="PivotTable1" cacheId="0" applyNumberFormats="0" applyBorderFormats="0" applyFontFormats="0" applyPatternFormats="0" applyAlignmentFormats="0" applyWidthHeightFormats="1" dataCaption="Values" tag="fcee8168-c7d1-4616-bfaf-75fb2735ef49" updatedVersion="7" minRefreshableVersion="3" useAutoFormatting="1" subtotalHiddenItems="1" itemPrintTitles="1" createdVersion="5" indent="0" compact="0" compactData="0" multipleFieldFilters="0" chartFormat="6">
  <location ref="A2:E14" firstHeaderRow="0" firstDataRow="1" firstDataCol="2"/>
  <pivotFields count="11">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1">
        <item x="0"/>
        <item x="1"/>
        <item x="2"/>
        <item x="3"/>
        <item x="4"/>
        <item x="5"/>
        <item x="6"/>
        <item x="7"/>
        <item x="8"/>
        <item x="9"/>
        <item x="10"/>
      </items>
    </pivotField>
    <pivotField axis="axisRow" compact="0" allDrilled="1" outline="0" subtotalTop="0" showAll="0" dataSourceSort="1" defaultSubtotal="0" defaultAttributeDrillState="1">
      <items count="11">
        <item x="0"/>
        <item x="1"/>
        <item x="2"/>
        <item x="3"/>
        <item x="4"/>
        <item x="5"/>
        <item x="6"/>
        <item x="7"/>
        <item x="8"/>
        <item x="9"/>
        <item x="10"/>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4"/>
    <field x="3"/>
  </rowFields>
  <rowItems count="12">
    <i>
      <x/>
      <x/>
    </i>
    <i>
      <x v="1"/>
      <x v="1"/>
    </i>
    <i>
      <x v="2"/>
      <x v="2"/>
    </i>
    <i>
      <x v="3"/>
      <x v="3"/>
    </i>
    <i>
      <x v="4"/>
      <x v="4"/>
    </i>
    <i>
      <x v="5"/>
      <x v="5"/>
    </i>
    <i>
      <x v="6"/>
      <x v="6"/>
    </i>
    <i>
      <x v="7"/>
      <x v="7"/>
    </i>
    <i>
      <x v="8"/>
      <x v="8"/>
    </i>
    <i>
      <x v="9"/>
      <x v="9"/>
    </i>
    <i>
      <x v="10"/>
      <x v="10"/>
    </i>
    <i t="grand">
      <x/>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3">
    <format dxfId="343">
      <pivotArea outline="0" collapsedLevelsAreSubtotals="1" fieldPosition="0"/>
    </format>
    <format dxfId="342">
      <pivotArea outline="0" fieldPosition="0">
        <references count="3">
          <reference field="4294967294" count="1" selected="0">
            <x v="1"/>
          </reference>
          <reference field="3" count="0" selected="0"/>
          <reference field="4" count="0" selected="0"/>
        </references>
      </pivotArea>
    </format>
    <format dxfId="341">
      <pivotArea outline="0" fieldPosition="0">
        <references count="3">
          <reference field="4294967294" count="1" selected="0">
            <x v="0"/>
          </reference>
          <reference field="3" count="0" selected="0"/>
          <reference field="4" count="0" selected="0"/>
        </references>
      </pivotArea>
    </format>
  </formats>
  <pivotHierarchies count="30">
    <pivotHierarchy multipleItemSelectionAllowed="1" dragToData="1">
      <members count="1" level="1">
        <member name="[tblApplicationGroup].[Application Group].&amp;[CCB-MW]"/>
      </members>
    </pivotHierarchy>
    <pivotHierarchy dragToData="1"/>
    <pivotHierarchy dragToData="1"/>
    <pivotHierarchy dragToData="1"/>
    <pivotHierarchy dragToData="1"/>
    <pivotHierarchy dragToData="1"/>
    <pivotHierarchy multipleItemSelectionAllowed="1" dragToData="1">
      <members count="1" level="1">
        <member name="[tblData].[Application].&amp;[ADJUST]"/>
      </members>
    </pivotHierarchy>
    <pivotHierarchy multipleItemSelectionAllowed="1" dragToData="1"/>
    <pivotHierarchy multipleItemSelectionAllowed="1" dragToData="1">
      <members count="1" level="1">
        <member name="[tblData].[Onshore Manager].&amp;[James Koernig]"/>
      </members>
    </pivotHierarchy>
    <pivotHierarchy multipleItemSelectionAllowed="1" dragToData="1">
      <members count="1" level="1">
        <member name="[tblData].[Onshore Director].&amp;[Muawiah Qaimari]"/>
      </members>
    </pivotHierarchy>
    <pivotHierarchy multipleItemSelectionAllowed="1" dragToData="1">
      <members count="1" level="1">
        <member name="[tblData].[Offshore Lead].&amp;[Himanshu Mathur]"/>
      </members>
    </pivotHierarchy>
    <pivotHierarchy multipleItemSelectionAllowed="1" dragToData="1">
      <members count="1" level="1">
        <member name="[tblData].[Offshore Manager].&amp;[Chittatosh Gaikwad]"/>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Medium9" showRowHeaders="1" showColHeaders="1" showRowStripes="0" showColStripes="0" showLastColumn="1"/>
  <rowHierarchiesUsage count="2">
    <rowHierarchyUsage hierarchyUsage="19"/>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Month]"/>
        <x15:activeTabTopLevelEntity name="[tblCapacity]"/>
        <x15:activeTabTopLevelEntity name="[tblApplicationGrou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9449E0-2290-4C84-A68B-BC5737906885}" name="PivotTable1" cacheId="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36:K77" firstHeaderRow="0" firstDataRow="1" firstDataCol="1" rowPageCount="2" colPageCount="1"/>
  <pivotFields count="51">
    <pivotField axis="axisRow" showAll="0">
      <items count="10">
        <item x="3"/>
        <item x="0"/>
        <item x="1"/>
        <item x="2"/>
        <item m="1" x="7"/>
        <item m="1" x="6"/>
        <item x="4"/>
        <item m="1" x="8"/>
        <item x="5"/>
        <item t="default"/>
      </items>
    </pivotField>
    <pivotField showAll="0"/>
    <pivotField showAll="0"/>
    <pivotField showAll="0"/>
    <pivotField showAll="0"/>
    <pivotField showAll="0"/>
    <pivotField axis="axisRow" showAll="0">
      <items count="5">
        <item x="1"/>
        <item x="0"/>
        <item x="3"/>
        <item x="2"/>
        <item t="default"/>
      </items>
    </pivotField>
    <pivotField showAll="0"/>
    <pivotField showAll="0"/>
    <pivotField showAll="0"/>
    <pivotField showAll="0"/>
    <pivotField showAll="0"/>
    <pivotField axis="axisRow" showAll="0">
      <items count="9">
        <item x="0"/>
        <item x="2"/>
        <item x="4"/>
        <item x="6"/>
        <item x="1"/>
        <item x="3"/>
        <item x="5"/>
        <item m="1" x="7"/>
        <item t="default"/>
      </items>
    </pivotField>
    <pivotField axis="axisPage" multipleItemSelectionAllowed="1" showAll="0">
      <items count="27">
        <item h="1" x="7"/>
        <item h="1" x="4"/>
        <item h="1" x="9"/>
        <item h="1" x="6"/>
        <item h="1" x="12"/>
        <item h="1" x="5"/>
        <item h="1" x="1"/>
        <item x="13"/>
        <item x="2"/>
        <item x="17"/>
        <item x="18"/>
        <item x="20"/>
        <item x="19"/>
        <item x="10"/>
        <item h="1" x="3"/>
        <item x="0"/>
        <item h="1" x="8"/>
        <item x="11"/>
        <item x="14"/>
        <item x="16"/>
        <item x="15"/>
        <item x="21"/>
        <item m="1" x="25"/>
        <item x="24"/>
        <item h="1" x="22"/>
        <item h="1" x="23"/>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3">
    <field x="12"/>
    <field x="6"/>
    <field x="0"/>
  </rowFields>
  <rowItems count="41">
    <i>
      <x/>
    </i>
    <i r="1">
      <x/>
    </i>
    <i r="2">
      <x v="1"/>
    </i>
    <i r="2">
      <x v="2"/>
    </i>
    <i r="1">
      <x v="1"/>
    </i>
    <i r="2">
      <x v="1"/>
    </i>
    <i r="2">
      <x v="2"/>
    </i>
    <i>
      <x v="1"/>
    </i>
    <i r="1">
      <x/>
    </i>
    <i r="2">
      <x v="1"/>
    </i>
    <i r="2">
      <x v="2"/>
    </i>
    <i r="1">
      <x v="1"/>
    </i>
    <i r="2">
      <x v="1"/>
    </i>
    <i r="2">
      <x v="2"/>
    </i>
    <i>
      <x v="2"/>
    </i>
    <i r="1">
      <x v="1"/>
    </i>
    <i r="2">
      <x v="1"/>
    </i>
    <i r="2">
      <x v="2"/>
    </i>
    <i>
      <x v="3"/>
    </i>
    <i r="1">
      <x v="1"/>
    </i>
    <i r="2">
      <x v="1"/>
    </i>
    <i r="2">
      <x v="2"/>
    </i>
    <i r="1">
      <x v="2"/>
    </i>
    <i r="2">
      <x/>
    </i>
    <i r="2">
      <x v="6"/>
    </i>
    <i r="2">
      <x v="8"/>
    </i>
    <i>
      <x v="4"/>
    </i>
    <i r="1">
      <x/>
    </i>
    <i r="2">
      <x v="1"/>
    </i>
    <i r="2">
      <x v="2"/>
    </i>
    <i r="1">
      <x v="1"/>
    </i>
    <i r="2">
      <x v="1"/>
    </i>
    <i r="2">
      <x v="2"/>
    </i>
    <i>
      <x v="5"/>
    </i>
    <i r="1">
      <x v="1"/>
    </i>
    <i r="2">
      <x v="1"/>
    </i>
    <i r="2">
      <x v="2"/>
    </i>
    <i>
      <x v="6"/>
    </i>
    <i r="1">
      <x v="2"/>
    </i>
    <i r="2">
      <x/>
    </i>
    <i t="grand">
      <x/>
    </i>
  </rowItems>
  <colFields count="1">
    <field x="-2"/>
  </colFields>
  <colItems count="9">
    <i>
      <x/>
    </i>
    <i i="1">
      <x v="1"/>
    </i>
    <i i="2">
      <x v="2"/>
    </i>
    <i i="3">
      <x v="3"/>
    </i>
    <i i="4">
      <x v="4"/>
    </i>
    <i i="5">
      <x v="5"/>
    </i>
    <i i="6">
      <x v="6"/>
    </i>
    <i i="7">
      <x v="7"/>
    </i>
    <i i="8">
      <x v="8"/>
    </i>
  </colItems>
  <pageFields count="2">
    <pageField fld="13" hier="-1"/>
    <pageField fld="15" hier="-1"/>
  </pageFields>
  <dataFields count="9">
    <dataField name="Sum of Nov-22" fld="31" baseField="0" baseItem="0"/>
    <dataField name="Sum of Dec-22" fld="32" baseField="0" baseItem="0"/>
    <dataField name="Sum of Jan-23" fld="33" baseField="8" baseItem="0"/>
    <dataField name="Sum of Feb-23" fld="34" baseField="0" baseItem="0"/>
    <dataField name="Sum of Mar-23" fld="35" baseField="0" baseItem="0"/>
    <dataField name="Sum of Apr-23" fld="36" baseField="0" baseItem="0"/>
    <dataField name="Sum of May-23" fld="37" baseField="0" baseItem="0"/>
    <dataField name="Sum of Jun-23" fld="38" baseField="0" baseItem="0"/>
    <dataField name="Sum of Jul-23" fld="39" baseField="6" baseItem="0"/>
  </dataFields>
  <formats count="12">
    <format dxfId="235">
      <pivotArea dataOnly="0" labelOnly="1" outline="0" fieldPosition="0">
        <references count="1">
          <reference field="13" count="0"/>
        </references>
      </pivotArea>
    </format>
    <format dxfId="234">
      <pivotArea type="all" dataOnly="0" outline="0" fieldPosition="0"/>
    </format>
    <format dxfId="233">
      <pivotArea outline="0" collapsedLevelsAreSubtotals="1" fieldPosition="0"/>
    </format>
    <format dxfId="232">
      <pivotArea field="12" type="button" dataOnly="0" labelOnly="1" outline="0" axis="axisRow" fieldPosition="0"/>
    </format>
    <format dxfId="231">
      <pivotArea dataOnly="0" labelOnly="1" fieldPosition="0">
        <references count="1">
          <reference field="12" count="0"/>
        </references>
      </pivotArea>
    </format>
    <format dxfId="230">
      <pivotArea dataOnly="0" labelOnly="1" grandRow="1" outline="0" fieldPosition="0"/>
    </format>
    <format dxfId="229">
      <pivotArea dataOnly="0" labelOnly="1" outline="0" fieldPosition="0">
        <references count="1">
          <reference field="4294967294" count="8">
            <x v="0"/>
            <x v="1"/>
            <x v="2"/>
            <x v="3"/>
            <x v="4"/>
            <x v="5"/>
            <x v="6"/>
            <x v="7"/>
          </reference>
        </references>
      </pivotArea>
    </format>
    <format dxfId="228">
      <pivotArea collapsedLevelsAreSubtotals="1" fieldPosition="0">
        <references count="1">
          <reference field="12" count="1">
            <x v="3"/>
          </reference>
        </references>
      </pivotArea>
    </format>
    <format dxfId="227">
      <pivotArea dataOnly="0" labelOnly="1" fieldPosition="0">
        <references count="1">
          <reference field="12" count="3">
            <x v="1"/>
            <x v="2"/>
            <x v="3"/>
          </reference>
        </references>
      </pivotArea>
    </format>
    <format dxfId="226">
      <pivotArea collapsedLevelsAreSubtotals="1" fieldPosition="0">
        <references count="1">
          <reference field="12" count="1">
            <x v="1"/>
          </reference>
        </references>
      </pivotArea>
    </format>
    <format dxfId="225">
      <pivotArea collapsedLevelsAreSubtotals="1" fieldPosition="0">
        <references count="1">
          <reference field="12" count="1">
            <x v="2"/>
          </reference>
        </references>
      </pivotArea>
    </format>
    <format dxfId="224">
      <pivotArea dataOnly="0" labelOnly="1" fieldPosition="0">
        <references count="1">
          <reference field="12" count="2">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DC1DEA-D243-4F4A-B301-110C8D477AAA}" name="PivotTable2"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83:J287" firstHeaderRow="0" firstDataRow="1" firstDataCol="1" rowPageCount="3" colPageCount="1"/>
  <pivotFields count="37">
    <pivotField axis="axisPage" multipleItemSelectionAllowed="1" showAll="0">
      <items count="5">
        <item h="1" x="2"/>
        <item x="0"/>
        <item x="1"/>
        <item h="1" x="3"/>
        <item t="default"/>
      </items>
    </pivotField>
    <pivotField showAll="0"/>
    <pivotField showAll="0"/>
    <pivotField showAll="0"/>
    <pivotField showAll="0"/>
    <pivotField showAll="0"/>
    <pivotField showAll="0"/>
    <pivotField showAll="0"/>
    <pivotField axis="axisRow" showAll="0">
      <items count="6">
        <item sd="0" x="1"/>
        <item sd="0" x="3"/>
        <item sd="0" x="0"/>
        <item h="1" x="4"/>
        <item h="1" x="2"/>
        <item t="default"/>
      </items>
    </pivotField>
    <pivotField showAll="0"/>
    <pivotField showAll="0"/>
    <pivotField axis="axisPage" multipleItemSelectionAllowed="1" showAll="0">
      <items count="25">
        <item h="1" x="7"/>
        <item h="1" x="4"/>
        <item h="1" x="9"/>
        <item h="1" x="6"/>
        <item h="1" x="11"/>
        <item x="5"/>
        <item x="0"/>
        <item x="13"/>
        <item x="2"/>
        <item x="12"/>
        <item x="15"/>
        <item x="20"/>
        <item x="18"/>
        <item x="14"/>
        <item h="1" x="3"/>
        <item x="1"/>
        <item h="1" x="8"/>
        <item x="10"/>
        <item x="19"/>
        <item x="16"/>
        <item h="1" x="23"/>
        <item x="21"/>
        <item h="1" x="17"/>
        <item h="1" x="22"/>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8"/>
  </rowFields>
  <rowItems count="4">
    <i>
      <x/>
    </i>
    <i>
      <x v="1"/>
    </i>
    <i>
      <x v="2"/>
    </i>
    <i t="grand">
      <x/>
    </i>
  </rowItems>
  <colFields count="1">
    <field x="-2"/>
  </colFields>
  <colItems count="8">
    <i>
      <x/>
    </i>
    <i i="1">
      <x v="1"/>
    </i>
    <i i="2">
      <x v="2"/>
    </i>
    <i i="3">
      <x v="3"/>
    </i>
    <i i="4">
      <x v="4"/>
    </i>
    <i i="5">
      <x v="5"/>
    </i>
    <i i="6">
      <x v="6"/>
    </i>
    <i i="7">
      <x v="7"/>
    </i>
  </colItems>
  <pageFields count="3">
    <pageField fld="11" hier="-1"/>
    <pageField fld="13" hier="-1"/>
    <pageField fld="0" hier="-1"/>
  </pageFields>
  <dataFields count="8">
    <dataField name="Sum of Nov-22" fld="29" baseField="0" baseItem="0"/>
    <dataField name="Sum of Dec-22" fld="30" baseField="0" baseItem="0"/>
    <dataField name="Sum of Jan-23" fld="31" baseField="8" baseItem="0"/>
    <dataField name="Sum of Feb-23" fld="32" baseField="0" baseItem="0"/>
    <dataField name="Sum of Mar-23" fld="33" baseField="0" baseItem="0"/>
    <dataField name="Sum of Apr-23" fld="34" baseField="0" baseItem="0"/>
    <dataField name="Sum of May-23" fld="35" baseField="0" baseItem="0"/>
    <dataField name="Sum of Jun-23" fld="36" baseField="0" baseItem="0"/>
  </dataFields>
  <formats count="7">
    <format dxfId="242">
      <pivotArea dataOnly="0" labelOnly="1" outline="0" fieldPosition="0">
        <references count="1">
          <reference field="11" count="0"/>
        </references>
      </pivotArea>
    </format>
    <format dxfId="241">
      <pivotArea type="all" dataOnly="0" outline="0" fieldPosition="0"/>
    </format>
    <format dxfId="240">
      <pivotArea outline="0" collapsedLevelsAreSubtotals="1" fieldPosition="0"/>
    </format>
    <format dxfId="239">
      <pivotArea field="8" type="button" dataOnly="0" labelOnly="1" outline="0" axis="axisRow" fieldPosition="0"/>
    </format>
    <format dxfId="238">
      <pivotArea dataOnly="0" labelOnly="1" fieldPosition="0">
        <references count="1">
          <reference field="8" count="0"/>
        </references>
      </pivotArea>
    </format>
    <format dxfId="237">
      <pivotArea dataOnly="0" labelOnly="1" grandRow="1" outline="0" fieldPosition="0"/>
    </format>
    <format dxfId="236">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23F57A-2CEF-44E9-9AA0-221044BCB90D}" name="PivotTable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02:J323" firstHeaderRow="0" firstDataRow="1" firstDataCol="1" rowPageCount="2" colPageCount="1"/>
  <pivotFields count="38">
    <pivotField axis="axisRow" showAll="0">
      <items count="5">
        <item x="2"/>
        <item x="0"/>
        <item x="1"/>
        <item x="3"/>
        <item t="default"/>
      </items>
    </pivotField>
    <pivotField showAll="0"/>
    <pivotField showAll="0"/>
    <pivotField showAll="0"/>
    <pivotField showAll="0"/>
    <pivotField axis="axisRow" showAll="0">
      <items count="5">
        <item x="1"/>
        <item x="0"/>
        <item x="2"/>
        <item m="1" x="3"/>
        <item t="default"/>
      </items>
    </pivotField>
    <pivotField showAll="0"/>
    <pivotField showAll="0"/>
    <pivotField showAll="0"/>
    <pivotField axis="axisRow" showAll="0">
      <items count="5">
        <item x="1"/>
        <item x="2"/>
        <item x="0"/>
        <item m="1" x="3"/>
        <item t="default"/>
      </items>
    </pivotField>
    <pivotField showAll="0"/>
    <pivotField showAll="0">
      <items count="10">
        <item x="0"/>
        <item x="3"/>
        <item x="5"/>
        <item x="7"/>
        <item x="1"/>
        <item x="4"/>
        <item x="6"/>
        <item m="1" x="8"/>
        <item x="2"/>
        <item t="default"/>
      </items>
    </pivotField>
    <pivotField axis="axisPage" multipleItemSelectionAllowed="1" showAll="0">
      <items count="26">
        <item h="1" x="7"/>
        <item h="1" x="4"/>
        <item h="1" x="9"/>
        <item x="6"/>
        <item x="11"/>
        <item x="5"/>
        <item x="1"/>
        <item x="13"/>
        <item x="2"/>
        <item x="12"/>
        <item x="15"/>
        <item x="20"/>
        <item x="18"/>
        <item x="14"/>
        <item h="1" x="3"/>
        <item x="0"/>
        <item h="1" x="8"/>
        <item x="10"/>
        <item x="19"/>
        <item x="16"/>
        <item x="21"/>
        <item x="17"/>
        <item x="23"/>
        <item x="24"/>
        <item h="1" x="22"/>
        <item t="default"/>
      </items>
    </pivotField>
    <pivotField showAll="0"/>
    <pivotField axis="axisPage" multipleItemSelectionAllowed="1" showAll="0">
      <items count="4">
        <item h="1" x="1"/>
        <item x="0"/>
        <item h="1"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3">
    <field x="9"/>
    <field x="5"/>
    <field x="0"/>
  </rowFields>
  <rowItems count="21">
    <i>
      <x/>
    </i>
    <i r="1">
      <x/>
    </i>
    <i r="2">
      <x v="1"/>
    </i>
    <i r="2">
      <x v="2"/>
    </i>
    <i r="1">
      <x v="1"/>
    </i>
    <i r="2">
      <x v="1"/>
    </i>
    <i r="2">
      <x v="2"/>
    </i>
    <i r="2">
      <x v="3"/>
    </i>
    <i>
      <x v="1"/>
    </i>
    <i r="1">
      <x v="1"/>
    </i>
    <i r="2">
      <x v="2"/>
    </i>
    <i r="1">
      <x v="2"/>
    </i>
    <i r="2">
      <x/>
    </i>
    <i>
      <x v="2"/>
    </i>
    <i r="1">
      <x/>
    </i>
    <i r="2">
      <x v="1"/>
    </i>
    <i r="2">
      <x v="2"/>
    </i>
    <i r="1">
      <x v="1"/>
    </i>
    <i r="2">
      <x v="1"/>
    </i>
    <i r="2">
      <x v="2"/>
    </i>
    <i t="grand">
      <x/>
    </i>
  </rowItems>
  <colFields count="1">
    <field x="-2"/>
  </colFields>
  <colItems count="8">
    <i>
      <x/>
    </i>
    <i i="1">
      <x v="1"/>
    </i>
    <i i="2">
      <x v="2"/>
    </i>
    <i i="3">
      <x v="3"/>
    </i>
    <i i="4">
      <x v="4"/>
    </i>
    <i i="5">
      <x v="5"/>
    </i>
    <i i="6">
      <x v="6"/>
    </i>
    <i i="7">
      <x v="7"/>
    </i>
  </colItems>
  <pageFields count="2">
    <pageField fld="12" hier="-1"/>
    <pageField fld="14" hier="-1"/>
  </pageFields>
  <dataFields count="8">
    <dataField name="Sum of Nov-22" fld="30" baseField="0" baseItem="0"/>
    <dataField name="Sum of Dec-22" fld="31" baseField="0" baseItem="0"/>
    <dataField name="Sum of Jan-23" fld="32" baseField="8" baseItem="0"/>
    <dataField name="Sum of Feb-23" fld="33" baseField="0" baseItem="0"/>
    <dataField name="Sum of Mar-23" fld="34" baseField="0" baseItem="0"/>
    <dataField name="Sum of Apr-23" fld="35" baseField="0" baseItem="0"/>
    <dataField name="Sum of May-23" fld="36" baseField="0" baseItem="0"/>
    <dataField name="Sum of Jun-23" fld="37" baseField="0" baseItem="0"/>
  </dataFields>
  <formats count="6">
    <format dxfId="248">
      <pivotArea dataOnly="0" labelOnly="1" outline="0" fieldPosition="0">
        <references count="1">
          <reference field="12" count="0"/>
        </references>
      </pivotArea>
    </format>
    <format dxfId="247">
      <pivotArea type="all" dataOnly="0" outline="0" fieldPosition="0"/>
    </format>
    <format dxfId="246">
      <pivotArea outline="0" collapsedLevelsAreSubtotals="1" fieldPosition="0"/>
    </format>
    <format dxfId="245">
      <pivotArea field="11" type="button" dataOnly="0" labelOnly="1" outline="0"/>
    </format>
    <format dxfId="244">
      <pivotArea dataOnly="0" labelOnly="1" grandRow="1" outline="0" fieldPosition="0"/>
    </format>
    <format dxfId="243">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ED0C7E-D8B9-4EFA-AFAB-D5AE02D1F200}" name="PivotTable3"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4:J267" firstHeaderRow="0" firstDataRow="1" firstDataCol="1" rowPageCount="3" colPageCount="1"/>
  <pivotFields count="37">
    <pivotField axis="axisPage" multipleItemSelectionAllowed="1" showAll="0">
      <items count="5">
        <item h="1" x="0"/>
        <item h="1" x="1"/>
        <item x="2"/>
        <item h="1" x="3"/>
        <item t="default"/>
      </items>
    </pivotField>
    <pivotField showAll="0"/>
    <pivotField showAll="0"/>
    <pivotField showAll="0"/>
    <pivotField showAll="0"/>
    <pivotField showAll="0"/>
    <pivotField showAll="0"/>
    <pivotField showAll="0"/>
    <pivotField showAll="0"/>
    <pivotField showAll="0"/>
    <pivotField axis="axisRow" showAll="0">
      <items count="10">
        <item x="1"/>
        <item x="2"/>
        <item x="4"/>
        <item x="6"/>
        <item x="0"/>
        <item x="3"/>
        <item m="1" x="8"/>
        <item x="5"/>
        <item h="1" x="7"/>
        <item t="default"/>
      </items>
    </pivotField>
    <pivotField axis="axisPage" multipleItemSelectionAllowed="1" showAll="0">
      <items count="25">
        <item h="1" x="7"/>
        <item h="1" x="4"/>
        <item h="1" x="9"/>
        <item h="1" x="6"/>
        <item h="1" x="11"/>
        <item x="5"/>
        <item x="0"/>
        <item x="13"/>
        <item x="2"/>
        <item x="12"/>
        <item x="15"/>
        <item x="20"/>
        <item x="18"/>
        <item x="14"/>
        <item h="1" x="3"/>
        <item x="1"/>
        <item h="1" x="8"/>
        <item x="10"/>
        <item x="19"/>
        <item x="16"/>
        <item h="1" x="23"/>
        <item x="21"/>
        <item h="1" x="17"/>
        <item h="1" x="22"/>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10"/>
  </rowFields>
  <rowItems count="3">
    <i>
      <x v="3"/>
    </i>
    <i>
      <x v="7"/>
    </i>
    <i t="grand">
      <x/>
    </i>
  </rowItems>
  <colFields count="1">
    <field x="-2"/>
  </colFields>
  <colItems count="8">
    <i>
      <x/>
    </i>
    <i i="1">
      <x v="1"/>
    </i>
    <i i="2">
      <x v="2"/>
    </i>
    <i i="3">
      <x v="3"/>
    </i>
    <i i="4">
      <x v="4"/>
    </i>
    <i i="5">
      <x v="5"/>
    </i>
    <i i="6">
      <x v="6"/>
    </i>
    <i i="7">
      <x v="7"/>
    </i>
  </colItems>
  <pageFields count="3">
    <pageField fld="11" hier="-1"/>
    <pageField fld="13" hier="-1"/>
    <pageField fld="0" hier="-1"/>
  </pageFields>
  <dataFields count="8">
    <dataField name="Sum of Nov-22" fld="29" baseField="0" baseItem="0"/>
    <dataField name="Sum of Dec-22" fld="30" baseField="0" baseItem="0"/>
    <dataField name="Sum of Jan-23" fld="31" baseField="8" baseItem="0"/>
    <dataField name="Sum of Feb-23" fld="32" baseField="0" baseItem="0"/>
    <dataField name="Sum of Mar-23" fld="33" baseField="0" baseItem="0"/>
    <dataField name="Sum of Apr-23" fld="34" baseField="0" baseItem="0"/>
    <dataField name="Sum of May-23" fld="35" baseField="0" baseItem="0"/>
    <dataField name="Sum of Jun-23" fld="36" baseField="0" baseItem="0"/>
  </dataFields>
  <formats count="17">
    <format dxfId="265">
      <pivotArea dataOnly="0" labelOnly="1" outline="0" fieldPosition="0">
        <references count="1">
          <reference field="11" count="0"/>
        </references>
      </pivotArea>
    </format>
    <format dxfId="264">
      <pivotArea type="all" dataOnly="0" outline="0" fieldPosition="0"/>
    </format>
    <format dxfId="263">
      <pivotArea outline="0" collapsedLevelsAreSubtotals="1" fieldPosition="0"/>
    </format>
    <format dxfId="262">
      <pivotArea field="10" type="button" dataOnly="0" labelOnly="1" outline="0" axis="axisRow" fieldPosition="0"/>
    </format>
    <format dxfId="261">
      <pivotArea dataOnly="0" labelOnly="1" fieldPosition="0">
        <references count="1">
          <reference field="10" count="0"/>
        </references>
      </pivotArea>
    </format>
    <format dxfId="260">
      <pivotArea dataOnly="0" labelOnly="1" grandRow="1" outline="0" fieldPosition="0"/>
    </format>
    <format dxfId="259">
      <pivotArea dataOnly="0" labelOnly="1" fieldPosition="0">
        <references count="2">
          <reference field="0" count="0"/>
          <reference field="10" count="1" selected="0">
            <x v="0"/>
          </reference>
        </references>
      </pivotArea>
    </format>
    <format dxfId="258">
      <pivotArea dataOnly="0" labelOnly="1" fieldPosition="0">
        <references count="2">
          <reference field="0" count="0"/>
          <reference field="10" count="1" selected="0">
            <x v="1"/>
          </reference>
        </references>
      </pivotArea>
    </format>
    <format dxfId="257">
      <pivotArea dataOnly="0" labelOnly="1" fieldPosition="0">
        <references count="2">
          <reference field="0" count="0"/>
          <reference field="10" count="1" selected="0">
            <x v="2"/>
          </reference>
        </references>
      </pivotArea>
    </format>
    <format dxfId="256">
      <pivotArea dataOnly="0" labelOnly="1" fieldPosition="0">
        <references count="2">
          <reference field="0" count="0"/>
          <reference field="10" count="1" selected="0">
            <x v="3"/>
          </reference>
        </references>
      </pivotArea>
    </format>
    <format dxfId="255">
      <pivotArea dataOnly="0" labelOnly="1" fieldPosition="0">
        <references count="2">
          <reference field="0" count="0"/>
          <reference field="10" count="1" selected="0">
            <x v="4"/>
          </reference>
        </references>
      </pivotArea>
    </format>
    <format dxfId="254">
      <pivotArea dataOnly="0" labelOnly="1" fieldPosition="0">
        <references count="2">
          <reference field="0" count="0"/>
          <reference field="10" count="1" selected="0">
            <x v="5"/>
          </reference>
        </references>
      </pivotArea>
    </format>
    <format dxfId="253">
      <pivotArea dataOnly="0" labelOnly="1" fieldPosition="0">
        <references count="2">
          <reference field="0" count="0"/>
          <reference field="10" count="1" selected="0">
            <x v="6"/>
          </reference>
        </references>
      </pivotArea>
    </format>
    <format dxfId="252">
      <pivotArea dataOnly="0" labelOnly="1" fieldPosition="0">
        <references count="2">
          <reference field="0" count="1">
            <x v="1"/>
          </reference>
          <reference field="10" count="1" selected="0">
            <x v="7"/>
          </reference>
        </references>
      </pivotArea>
    </format>
    <format dxfId="251">
      <pivotArea dataOnly="0" labelOnly="1" outline="0" fieldPosition="0">
        <references count="1">
          <reference field="4294967294" count="8">
            <x v="0"/>
            <x v="1"/>
            <x v="2"/>
            <x v="3"/>
            <x v="4"/>
            <x v="5"/>
            <x v="6"/>
            <x v="7"/>
          </reference>
        </references>
      </pivotArea>
    </format>
    <format dxfId="250">
      <pivotArea collapsedLevelsAreSubtotals="1" fieldPosition="0">
        <references count="2">
          <reference field="0" count="1">
            <x v="1"/>
          </reference>
          <reference field="10" count="1" selected="0">
            <x v="3"/>
          </reference>
        </references>
      </pivotArea>
    </format>
    <format dxfId="249">
      <pivotArea dataOnly="0" labelOnly="1" fieldPosition="0">
        <references count="2">
          <reference field="0" count="1">
            <x v="1"/>
          </reference>
          <reference field="10"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3A49A71-28DE-4545-94B7-8E9041539863}" name="PivotTable1"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44" firstHeaderRow="0" firstDataRow="1" firstDataCol="1" rowPageCount="2" colPageCount="1"/>
  <pivotFields count="51">
    <pivotField axis="axisRow" showAll="0">
      <items count="7">
        <item x="3"/>
        <item x="0"/>
        <item x="1"/>
        <item x="2"/>
        <item x="4"/>
        <item x="5"/>
        <item t="default"/>
      </items>
    </pivotField>
    <pivotField showAll="0"/>
    <pivotField showAll="0"/>
    <pivotField showAll="0"/>
    <pivotField showAll="0"/>
    <pivotField showAll="0"/>
    <pivotField axis="axisRow" showAll="0">
      <items count="5">
        <item x="1"/>
        <item x="0"/>
        <item sd="0" x="3"/>
        <item x="2"/>
        <item t="default"/>
      </items>
    </pivotField>
    <pivotField showAll="0"/>
    <pivotField showAll="0"/>
    <pivotField showAll="0"/>
    <pivotField showAll="0"/>
    <pivotField showAll="0"/>
    <pivotField axis="axisRow" showAll="0">
      <items count="9">
        <item x="0"/>
        <item x="2"/>
        <item x="3"/>
        <item x="4"/>
        <item x="1"/>
        <item x="5"/>
        <item x="6"/>
        <item m="1" x="7"/>
        <item t="default"/>
      </items>
    </pivotField>
    <pivotField axis="axisPage" multipleItemSelectionAllowed="1" showAll="0">
      <items count="30">
        <item x="7"/>
        <item x="4"/>
        <item x="9"/>
        <item x="6"/>
        <item x="12"/>
        <item x="5"/>
        <item x="1"/>
        <item x="14"/>
        <item x="2"/>
        <item x="18"/>
        <item x="19"/>
        <item x="13"/>
        <item x="11"/>
        <item x="16"/>
        <item h="1" x="3"/>
        <item x="0"/>
        <item h="1" x="8"/>
        <item x="21"/>
        <item x="20"/>
        <item x="17"/>
        <item x="15"/>
        <item x="22"/>
        <item x="25"/>
        <item h="1" x="23"/>
        <item x="24"/>
        <item x="26"/>
        <item x="27"/>
        <item x="10"/>
        <item x="28"/>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3">
    <field x="12"/>
    <field x="6"/>
    <field x="0"/>
  </rowFields>
  <rowItems count="37">
    <i>
      <x/>
    </i>
    <i r="1">
      <x/>
    </i>
    <i r="2">
      <x v="1"/>
    </i>
    <i r="2">
      <x v="2"/>
    </i>
    <i r="1">
      <x v="1"/>
    </i>
    <i r="2">
      <x v="1"/>
    </i>
    <i r="2">
      <x v="2"/>
    </i>
    <i>
      <x v="1"/>
    </i>
    <i r="1">
      <x/>
    </i>
    <i r="2">
      <x v="1"/>
    </i>
    <i r="2">
      <x v="2"/>
    </i>
    <i r="1">
      <x v="1"/>
    </i>
    <i r="2">
      <x v="1"/>
    </i>
    <i r="2">
      <x v="2"/>
    </i>
    <i>
      <x v="2"/>
    </i>
    <i r="1">
      <x v="1"/>
    </i>
    <i r="2">
      <x v="1"/>
    </i>
    <i r="2">
      <x v="2"/>
    </i>
    <i>
      <x v="3"/>
    </i>
    <i r="1">
      <x v="1"/>
    </i>
    <i r="2">
      <x v="1"/>
    </i>
    <i r="2">
      <x v="2"/>
    </i>
    <i r="1">
      <x v="2"/>
    </i>
    <i>
      <x v="4"/>
    </i>
    <i r="1">
      <x/>
    </i>
    <i r="2">
      <x v="1"/>
    </i>
    <i r="2">
      <x v="2"/>
    </i>
    <i r="1">
      <x v="1"/>
    </i>
    <i r="2">
      <x v="1"/>
    </i>
    <i r="2">
      <x v="2"/>
    </i>
    <i>
      <x v="5"/>
    </i>
    <i r="1">
      <x v="1"/>
    </i>
    <i r="2">
      <x v="1"/>
    </i>
    <i r="2">
      <x v="2"/>
    </i>
    <i>
      <x v="6"/>
    </i>
    <i r="1">
      <x v="2"/>
    </i>
    <i t="grand">
      <x/>
    </i>
  </rowItems>
  <colFields count="1">
    <field x="-2"/>
  </colFields>
  <colItems count="10">
    <i>
      <x/>
    </i>
    <i i="1">
      <x v="1"/>
    </i>
    <i i="2">
      <x v="2"/>
    </i>
    <i i="3">
      <x v="3"/>
    </i>
    <i i="4">
      <x v="4"/>
    </i>
    <i i="5">
      <x v="5"/>
    </i>
    <i i="6">
      <x v="6"/>
    </i>
    <i i="7">
      <x v="7"/>
    </i>
    <i i="8">
      <x v="8"/>
    </i>
    <i i="9">
      <x v="9"/>
    </i>
  </colItems>
  <pageFields count="2">
    <pageField fld="13" hier="-1"/>
    <pageField fld="15" hier="-1"/>
  </pageFields>
  <dataFields count="10">
    <dataField name="Sum of Sep-23" fld="41" baseField="0" baseItem="0"/>
    <dataField name="Sum of Oct-23" fld="42" baseField="0" baseItem="0"/>
    <dataField name="Sum of Nov-23" fld="43" baseField="0" baseItem="0"/>
    <dataField name="Sum of Dec-23" fld="44" baseField="12" baseItem="0"/>
    <dataField name="Sum of Jan-24" fld="45" baseField="12" baseItem="0"/>
    <dataField name="Sum of Feb-24" fld="46" baseField="0" baseItem="0"/>
    <dataField name="Sum of Mar-24" fld="47" baseField="0" baseItem="0"/>
    <dataField name="Sum of Apr-24" fld="48" baseField="0" baseItem="0"/>
    <dataField name="Sum of May-24" fld="49" baseField="0" baseItem="0"/>
    <dataField name="Sum of Jun-24" fld="50" baseField="0" baseItem="0"/>
  </dataFields>
  <formats count="36">
    <format dxfId="165">
      <pivotArea dataOnly="0" labelOnly="1" outline="0" fieldPosition="0">
        <references count="1">
          <reference field="13" count="0"/>
        </references>
      </pivotArea>
    </format>
    <format dxfId="164">
      <pivotArea type="all" dataOnly="0" outline="0" fieldPosition="0"/>
    </format>
    <format dxfId="163">
      <pivotArea dataOnly="0" labelOnly="1" fieldPosition="0">
        <references count="1">
          <reference field="12" count="0"/>
        </references>
      </pivotArea>
    </format>
    <format dxfId="162">
      <pivotArea collapsedLevelsAreSubtotals="1" fieldPosition="0">
        <references count="1">
          <reference field="12" count="1">
            <x v="3"/>
          </reference>
        </references>
      </pivotArea>
    </format>
    <format dxfId="161">
      <pivotArea dataOnly="0" labelOnly="1" fieldPosition="0">
        <references count="1">
          <reference field="12" count="3">
            <x v="1"/>
            <x v="2"/>
            <x v="3"/>
          </reference>
        </references>
      </pivotArea>
    </format>
    <format dxfId="160">
      <pivotArea collapsedLevelsAreSubtotals="1" fieldPosition="0">
        <references count="1">
          <reference field="12" count="1">
            <x v="1"/>
          </reference>
        </references>
      </pivotArea>
    </format>
    <format dxfId="159">
      <pivotArea collapsedLevelsAreSubtotals="1" fieldPosition="0">
        <references count="1">
          <reference field="12" count="1">
            <x v="2"/>
          </reference>
        </references>
      </pivotArea>
    </format>
    <format dxfId="158">
      <pivotArea dataOnly="0" labelOnly="1" fieldPosition="0">
        <references count="1">
          <reference field="12" count="2">
            <x v="1"/>
            <x v="2"/>
          </reference>
        </references>
      </pivotArea>
    </format>
    <format dxfId="157">
      <pivotArea type="all" dataOnly="0" outline="0" fieldPosition="0"/>
    </format>
    <format dxfId="156">
      <pivotArea outline="0" collapsedLevelsAreSubtotals="1" fieldPosition="0"/>
    </format>
    <format dxfId="155">
      <pivotArea field="12" type="button" dataOnly="0" labelOnly="1" outline="0" axis="axisRow" fieldPosition="0"/>
    </format>
    <format dxfId="154">
      <pivotArea dataOnly="0" labelOnly="1" fieldPosition="0">
        <references count="1">
          <reference field="12" count="0"/>
        </references>
      </pivotArea>
    </format>
    <format dxfId="153">
      <pivotArea dataOnly="0" labelOnly="1" grandRow="1" outline="0" fieldPosition="0"/>
    </format>
    <format dxfId="152">
      <pivotArea dataOnly="0" labelOnly="1" fieldPosition="0">
        <references count="2">
          <reference field="6" count="2">
            <x v="0"/>
            <x v="1"/>
          </reference>
          <reference field="12" count="1" selected="0">
            <x v="0"/>
          </reference>
        </references>
      </pivotArea>
    </format>
    <format dxfId="151">
      <pivotArea dataOnly="0" labelOnly="1" fieldPosition="0">
        <references count="2">
          <reference field="6" count="2">
            <x v="0"/>
            <x v="1"/>
          </reference>
          <reference field="12" count="1" selected="0">
            <x v="1"/>
          </reference>
        </references>
      </pivotArea>
    </format>
    <format dxfId="150">
      <pivotArea dataOnly="0" labelOnly="1" fieldPosition="0">
        <references count="2">
          <reference field="6" count="1">
            <x v="1"/>
          </reference>
          <reference field="12" count="1" selected="0">
            <x v="2"/>
          </reference>
        </references>
      </pivotArea>
    </format>
    <format dxfId="149">
      <pivotArea dataOnly="0" labelOnly="1" fieldPosition="0">
        <references count="2">
          <reference field="6" count="2">
            <x v="1"/>
            <x v="2"/>
          </reference>
          <reference field="12" count="1" selected="0">
            <x v="3"/>
          </reference>
        </references>
      </pivotArea>
    </format>
    <format dxfId="148">
      <pivotArea dataOnly="0" labelOnly="1" fieldPosition="0">
        <references count="2">
          <reference field="6" count="2">
            <x v="0"/>
            <x v="1"/>
          </reference>
          <reference field="12" count="1" selected="0">
            <x v="4"/>
          </reference>
        </references>
      </pivotArea>
    </format>
    <format dxfId="147">
      <pivotArea dataOnly="0" labelOnly="1" fieldPosition="0">
        <references count="2">
          <reference field="6" count="1">
            <x v="1"/>
          </reference>
          <reference field="12" count="1" selected="0">
            <x v="5"/>
          </reference>
        </references>
      </pivotArea>
    </format>
    <format dxfId="146">
      <pivotArea dataOnly="0" labelOnly="1" fieldPosition="0">
        <references count="2">
          <reference field="6" count="1">
            <x v="2"/>
          </reference>
          <reference field="12" count="1" selected="0">
            <x v="6"/>
          </reference>
        </references>
      </pivotArea>
    </format>
    <format dxfId="145">
      <pivotArea dataOnly="0" labelOnly="1" fieldPosition="0">
        <references count="3">
          <reference field="0" count="2">
            <x v="1"/>
            <x v="2"/>
          </reference>
          <reference field="6" count="1" selected="0">
            <x v="0"/>
          </reference>
          <reference field="12" count="1" selected="0">
            <x v="0"/>
          </reference>
        </references>
      </pivotArea>
    </format>
    <format dxfId="144">
      <pivotArea dataOnly="0" labelOnly="1" fieldPosition="0">
        <references count="3">
          <reference field="0" count="2">
            <x v="1"/>
            <x v="2"/>
          </reference>
          <reference field="6" count="1" selected="0">
            <x v="1"/>
          </reference>
          <reference field="12" count="1" selected="0">
            <x v="0"/>
          </reference>
        </references>
      </pivotArea>
    </format>
    <format dxfId="143">
      <pivotArea dataOnly="0" labelOnly="1" fieldPosition="0">
        <references count="3">
          <reference field="0" count="2">
            <x v="1"/>
            <x v="2"/>
          </reference>
          <reference field="6" count="1" selected="0">
            <x v="0"/>
          </reference>
          <reference field="12" count="1" selected="0">
            <x v="1"/>
          </reference>
        </references>
      </pivotArea>
    </format>
    <format dxfId="142">
      <pivotArea dataOnly="0" labelOnly="1" fieldPosition="0">
        <references count="3">
          <reference field="0" count="2">
            <x v="1"/>
            <x v="2"/>
          </reference>
          <reference field="6" count="1" selected="0">
            <x v="1"/>
          </reference>
          <reference field="12" count="1" selected="0">
            <x v="1"/>
          </reference>
        </references>
      </pivotArea>
    </format>
    <format dxfId="141">
      <pivotArea dataOnly="0" labelOnly="1" fieldPosition="0">
        <references count="3">
          <reference field="0" count="2">
            <x v="1"/>
            <x v="2"/>
          </reference>
          <reference field="6" count="1" selected="0">
            <x v="1"/>
          </reference>
          <reference field="12" count="1" selected="0">
            <x v="2"/>
          </reference>
        </references>
      </pivotArea>
    </format>
    <format dxfId="140">
      <pivotArea dataOnly="0" labelOnly="1" fieldPosition="0">
        <references count="3">
          <reference field="0" count="2">
            <x v="1"/>
            <x v="2"/>
          </reference>
          <reference field="6" count="1" selected="0">
            <x v="1"/>
          </reference>
          <reference field="12" count="1" selected="0">
            <x v="3"/>
          </reference>
        </references>
      </pivotArea>
    </format>
    <format dxfId="139">
      <pivotArea dataOnly="0" labelOnly="1" fieldPosition="0">
        <references count="3">
          <reference field="0" count="1">
            <x v="0"/>
          </reference>
          <reference field="6" count="1" selected="0">
            <x v="2"/>
          </reference>
          <reference field="12" count="1" selected="0">
            <x v="3"/>
          </reference>
        </references>
      </pivotArea>
    </format>
    <format dxfId="138">
      <pivotArea dataOnly="0" labelOnly="1" fieldPosition="0">
        <references count="3">
          <reference field="0" count="2">
            <x v="1"/>
            <x v="2"/>
          </reference>
          <reference field="6" count="1" selected="0">
            <x v="0"/>
          </reference>
          <reference field="12" count="1" selected="0">
            <x v="4"/>
          </reference>
        </references>
      </pivotArea>
    </format>
    <format dxfId="137">
      <pivotArea dataOnly="0" labelOnly="1" fieldPosition="0">
        <references count="3">
          <reference field="0" count="2">
            <x v="1"/>
            <x v="2"/>
          </reference>
          <reference field="6" count="1" selected="0">
            <x v="1"/>
          </reference>
          <reference field="12" count="1" selected="0">
            <x v="4"/>
          </reference>
        </references>
      </pivotArea>
    </format>
    <format dxfId="136">
      <pivotArea dataOnly="0" labelOnly="1" fieldPosition="0">
        <references count="3">
          <reference field="0" count="2">
            <x v="1"/>
            <x v="2"/>
          </reference>
          <reference field="6" count="1" selected="0">
            <x v="1"/>
          </reference>
          <reference field="12" count="1" selected="0">
            <x v="5"/>
          </reference>
        </references>
      </pivotArea>
    </format>
    <format dxfId="135">
      <pivotArea dataOnly="0" labelOnly="1" fieldPosition="0">
        <references count="3">
          <reference field="0" count="1">
            <x v="0"/>
          </reference>
          <reference field="6" count="1" selected="0">
            <x v="2"/>
          </reference>
          <reference field="12" count="1" selected="0">
            <x v="6"/>
          </reference>
        </references>
      </pivotArea>
    </format>
    <format dxfId="134">
      <pivotArea collapsedLevelsAreSubtotals="1" fieldPosition="0">
        <references count="3">
          <reference field="4294967294" count="1" selected="0">
            <x v="0"/>
          </reference>
          <reference field="6" count="1">
            <x v="1"/>
          </reference>
          <reference field="12" count="1" selected="0">
            <x v="1"/>
          </reference>
        </references>
      </pivotArea>
    </format>
    <format dxfId="133">
      <pivotArea collapsedLevelsAreSubtotals="1" fieldPosition="0">
        <references count="4">
          <reference field="4294967294" count="1" selected="0">
            <x v="0"/>
          </reference>
          <reference field="0" count="2">
            <x v="1"/>
            <x v="2"/>
          </reference>
          <reference field="6" count="1" selected="0">
            <x v="1"/>
          </reference>
          <reference field="12" count="1" selected="0">
            <x v="1"/>
          </reference>
        </references>
      </pivotArea>
    </format>
    <format dxfId="132">
      <pivotArea collapsedLevelsAreSubtotals="1" fieldPosition="0">
        <references count="2">
          <reference field="4294967294" count="1" selected="0">
            <x v="0"/>
          </reference>
          <reference field="12" count="1">
            <x v="2"/>
          </reference>
        </references>
      </pivotArea>
    </format>
    <format dxfId="131">
      <pivotArea collapsedLevelsAreSubtotals="1" fieldPosition="0">
        <references count="3">
          <reference field="4294967294" count="1" selected="0">
            <x v="0"/>
          </reference>
          <reference field="6" count="1">
            <x v="1"/>
          </reference>
          <reference field="12" count="1" selected="0">
            <x v="2"/>
          </reference>
        </references>
      </pivotArea>
    </format>
    <format dxfId="130">
      <pivotArea collapsedLevelsAreSubtotals="1" fieldPosition="0">
        <references count="4">
          <reference field="4294967294" count="1" selected="0">
            <x v="0"/>
          </reference>
          <reference field="0" count="2">
            <x v="1"/>
            <x v="2"/>
          </reference>
          <reference field="6" count="1" selected="0">
            <x v="1"/>
          </reference>
          <reference field="12"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FA739E-2894-4DA4-9843-0A64E8D5142E}" name="PivotTable2"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310:J314" firstHeaderRow="0" firstDataRow="1" firstDataCol="1" rowPageCount="3" colPageCount="1"/>
  <pivotFields count="37">
    <pivotField axis="axisPage" multipleItemSelectionAllowed="1" showAll="0">
      <items count="5">
        <item h="1" x="2"/>
        <item x="0"/>
        <item x="1"/>
        <item h="1" x="3"/>
        <item t="default"/>
      </items>
    </pivotField>
    <pivotField showAll="0"/>
    <pivotField showAll="0"/>
    <pivotField showAll="0"/>
    <pivotField showAll="0"/>
    <pivotField showAll="0"/>
    <pivotField showAll="0"/>
    <pivotField showAll="0"/>
    <pivotField axis="axisRow" showAll="0">
      <items count="6">
        <item sd="0" x="1"/>
        <item sd="0" x="3"/>
        <item sd="0" x="0"/>
        <item h="1" x="4"/>
        <item h="1" x="2"/>
        <item t="default"/>
      </items>
    </pivotField>
    <pivotField showAll="0"/>
    <pivotField showAll="0"/>
    <pivotField axis="axisPage" multipleItemSelectionAllowed="1" showAll="0">
      <items count="25">
        <item h="1" x="7"/>
        <item h="1" x="4"/>
        <item h="1" x="9"/>
        <item h="1" x="6"/>
        <item h="1" x="11"/>
        <item x="5"/>
        <item x="0"/>
        <item x="13"/>
        <item x="2"/>
        <item x="12"/>
        <item x="15"/>
        <item x="20"/>
        <item x="18"/>
        <item x="14"/>
        <item h="1" x="3"/>
        <item x="1"/>
        <item h="1" x="8"/>
        <item x="10"/>
        <item x="19"/>
        <item x="16"/>
        <item h="1" x="23"/>
        <item x="21"/>
        <item h="1" x="17"/>
        <item h="1" x="22"/>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8"/>
  </rowFields>
  <rowItems count="4">
    <i>
      <x/>
    </i>
    <i>
      <x v="1"/>
    </i>
    <i>
      <x v="2"/>
    </i>
    <i t="grand">
      <x/>
    </i>
  </rowItems>
  <colFields count="1">
    <field x="-2"/>
  </colFields>
  <colItems count="8">
    <i>
      <x/>
    </i>
    <i i="1">
      <x v="1"/>
    </i>
    <i i="2">
      <x v="2"/>
    </i>
    <i i="3">
      <x v="3"/>
    </i>
    <i i="4">
      <x v="4"/>
    </i>
    <i i="5">
      <x v="5"/>
    </i>
    <i i="6">
      <x v="6"/>
    </i>
    <i i="7">
      <x v="7"/>
    </i>
  </colItems>
  <pageFields count="3">
    <pageField fld="11" hier="-1"/>
    <pageField fld="13" hier="-1"/>
    <pageField fld="0" hier="-1"/>
  </pageFields>
  <dataFields count="8">
    <dataField name="Sum of Nov-22" fld="29" baseField="0" baseItem="0"/>
    <dataField name="Sum of Dec-22" fld="30" baseField="0" baseItem="0"/>
    <dataField name="Sum of Jan-23" fld="31" baseField="8" baseItem="0"/>
    <dataField name="Sum of Feb-23" fld="32" baseField="0" baseItem="0"/>
    <dataField name="Sum of Mar-23" fld="33" baseField="0" baseItem="0"/>
    <dataField name="Sum of Apr-23" fld="34" baseField="0" baseItem="0"/>
    <dataField name="Sum of May-23" fld="35" baseField="0" baseItem="0"/>
    <dataField name="Sum of Jun-23" fld="36" baseField="0" baseItem="0"/>
  </dataFields>
  <formats count="7">
    <format dxfId="172">
      <pivotArea dataOnly="0" labelOnly="1" outline="0" fieldPosition="0">
        <references count="1">
          <reference field="11" count="0"/>
        </references>
      </pivotArea>
    </format>
    <format dxfId="171">
      <pivotArea type="all" dataOnly="0" outline="0" fieldPosition="0"/>
    </format>
    <format dxfId="170">
      <pivotArea outline="0" collapsedLevelsAreSubtotals="1" fieldPosition="0"/>
    </format>
    <format dxfId="169">
      <pivotArea field="8" type="button" dataOnly="0" labelOnly="1" outline="0" axis="axisRow" fieldPosition="0"/>
    </format>
    <format dxfId="168">
      <pivotArea dataOnly="0" labelOnly="1" fieldPosition="0">
        <references count="1">
          <reference field="8" count="0"/>
        </references>
      </pivotArea>
    </format>
    <format dxfId="167">
      <pivotArea dataOnly="0" labelOnly="1" grandRow="1" outline="0" fieldPosition="0"/>
    </format>
    <format dxfId="166">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E53DD8F-57BB-4288-A09F-B1D168E12C3A}" name="PivotTable5"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62:M88" firstHeaderRow="0" firstDataRow="1" firstDataCol="1" rowPageCount="2" colPageCount="1"/>
  <pivotFields count="51">
    <pivotField axis="axisRow" multipleItemSelectionAllowed="1" showAll="0">
      <items count="7">
        <item x="0"/>
        <item x="1"/>
        <item h="1" x="2"/>
        <item x="3"/>
        <item x="4"/>
        <item x="5"/>
        <item t="default"/>
      </items>
    </pivotField>
    <pivotField axis="axisRow" showAll="0">
      <items count="22">
        <item x="17"/>
        <item x="3"/>
        <item x="0"/>
        <item x="4"/>
        <item x="1"/>
        <item x="14"/>
        <item x="5"/>
        <item x="6"/>
        <item x="11"/>
        <item x="10"/>
        <item x="7"/>
        <item x="8"/>
        <item x="13"/>
        <item x="9"/>
        <item x="16"/>
        <item x="18"/>
        <item x="19"/>
        <item x="15"/>
        <item x="12"/>
        <item x="2"/>
        <item x="20"/>
        <item t="default"/>
      </items>
    </pivotField>
    <pivotField showAll="0"/>
    <pivotField showAll="0"/>
    <pivotField showAll="0"/>
    <pivotField showAll="0"/>
    <pivotField showAll="0"/>
    <pivotField showAll="0"/>
    <pivotField showAll="0"/>
    <pivotField showAll="0"/>
    <pivotField showAll="0"/>
    <pivotField showAll="0"/>
    <pivotField showAll="0">
      <items count="9">
        <item x="0"/>
        <item x="2"/>
        <item x="3"/>
        <item x="4"/>
        <item x="1"/>
        <item x="5"/>
        <item x="6"/>
        <item m="1" x="7"/>
        <item t="default"/>
      </items>
    </pivotField>
    <pivotField axis="axisPage" multipleItemSelectionAllowed="1" showAll="0">
      <items count="30">
        <item h="1" x="7"/>
        <item h="1" x="4"/>
        <item h="1" x="9"/>
        <item h="1" x="6"/>
        <item h="1" x="12"/>
        <item h="1" x="5"/>
        <item h="1" x="1"/>
        <item x="14"/>
        <item x="2"/>
        <item x="18"/>
        <item x="19"/>
        <item x="13"/>
        <item x="11"/>
        <item x="16"/>
        <item h="1" x="3"/>
        <item x="0"/>
        <item h="1" x="8"/>
        <item x="21"/>
        <item x="20"/>
        <item x="17"/>
        <item x="15"/>
        <item x="22"/>
        <item x="25"/>
        <item h="1" x="23"/>
        <item x="24"/>
        <item x="26"/>
        <item h="1" x="27"/>
        <item h="1" x="10"/>
        <item h="1" x="28"/>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Fields count="2">
    <field x="0"/>
    <field x="1"/>
  </rowFields>
  <rowItems count="26">
    <i>
      <x/>
    </i>
    <i r="1">
      <x v="2"/>
    </i>
    <i>
      <x v="1"/>
    </i>
    <i r="1">
      <x v="1"/>
    </i>
    <i r="1">
      <x v="3"/>
    </i>
    <i r="1">
      <x v="4"/>
    </i>
    <i r="1">
      <x v="6"/>
    </i>
    <i r="1">
      <x v="7"/>
    </i>
    <i r="1">
      <x v="8"/>
    </i>
    <i r="1">
      <x v="9"/>
    </i>
    <i r="1">
      <x v="10"/>
    </i>
    <i r="1">
      <x v="11"/>
    </i>
    <i r="1">
      <x v="12"/>
    </i>
    <i r="1">
      <x v="13"/>
    </i>
    <i r="1">
      <x v="14"/>
    </i>
    <i r="1">
      <x v="17"/>
    </i>
    <i r="1">
      <x v="18"/>
    </i>
    <i r="1">
      <x v="19"/>
    </i>
    <i r="1">
      <x v="20"/>
    </i>
    <i>
      <x v="3"/>
    </i>
    <i r="1">
      <x/>
    </i>
    <i>
      <x v="4"/>
    </i>
    <i r="1">
      <x v="15"/>
    </i>
    <i>
      <x v="5"/>
    </i>
    <i r="1">
      <x v="16"/>
    </i>
    <i t="grand">
      <x/>
    </i>
  </rowItems>
  <colFields count="1">
    <field x="-2"/>
  </colFields>
  <colItems count="11">
    <i>
      <x/>
    </i>
    <i i="1">
      <x v="1"/>
    </i>
    <i i="2">
      <x v="2"/>
    </i>
    <i i="3">
      <x v="3"/>
    </i>
    <i i="4">
      <x v="4"/>
    </i>
    <i i="5">
      <x v="5"/>
    </i>
    <i i="6">
      <x v="6"/>
    </i>
    <i i="7">
      <x v="7"/>
    </i>
    <i i="8">
      <x v="8"/>
    </i>
    <i i="9">
      <x v="9"/>
    </i>
    <i i="10">
      <x v="10"/>
    </i>
  </colItems>
  <pageFields count="2">
    <pageField fld="13" hier="-1"/>
    <pageField fld="15" hier="-1"/>
  </pageFields>
  <dataFields count="11">
    <dataField name="Sum of Nov-22" fld="31" baseField="0" baseItem="0"/>
    <dataField name="Sum of Dec-22" fld="32" baseField="0" baseItem="0"/>
    <dataField name="Sum of Jan-23" fld="33" baseField="8" baseItem="0"/>
    <dataField name="Sum of Feb-23" fld="34" baseField="0" baseItem="0"/>
    <dataField name="Sum of Mar-23" fld="35" baseField="0" baseItem="0"/>
    <dataField name="Sum of Apr-23" fld="36" showDataAs="percentOfCol" baseField="0" baseItem="0" numFmtId="10"/>
    <dataField name="Sum of May-23" fld="37" showDataAs="percentOfCol" baseField="0" baseItem="0" numFmtId="10"/>
    <dataField name="Sum of Jun-23" fld="38" showDataAs="percentOfCol" baseField="0" baseItem="0" numFmtId="10"/>
    <dataField name="Sum of Jul-23" fld="39" showDataAs="percentOfCol" baseField="6" baseItem="0" numFmtId="10"/>
    <dataField name="Sum of Aug-23" fld="40" showDataAs="percentOfCol" baseField="0" baseItem="0" numFmtId="10"/>
    <dataField name="Sum of Sep-23" fld="41" showDataAs="percentOfCol" baseField="0" baseItem="0" numFmtId="10"/>
  </dataFields>
  <formats count="13">
    <format dxfId="185">
      <pivotArea dataOnly="0" labelOnly="1" outline="0" fieldPosition="0">
        <references count="1">
          <reference field="13" count="0"/>
        </references>
      </pivotArea>
    </format>
    <format dxfId="184">
      <pivotArea type="all" dataOnly="0" outline="0" fieldPosition="0"/>
    </format>
    <format dxfId="183">
      <pivotArea type="all" dataOnly="0" outline="0" fieldPosition="0"/>
    </format>
    <format dxfId="182">
      <pivotArea outline="0" collapsedLevelsAreSubtotals="1" fieldPosition="0"/>
    </format>
    <format dxfId="181">
      <pivotArea field="12" type="button" dataOnly="0" labelOnly="1" outline="0"/>
    </format>
    <format dxfId="180">
      <pivotArea dataOnly="0" labelOnly="1" grandRow="1" outline="0" fieldPosition="0"/>
    </format>
    <format dxfId="179">
      <pivotArea dataOnly="0" labelOnly="1" outline="0" fieldPosition="0">
        <references count="1">
          <reference field="4294967294" count="9">
            <x v="0"/>
            <x v="1"/>
            <x v="2"/>
            <x v="3"/>
            <x v="4"/>
            <x v="5"/>
            <x v="6"/>
            <x v="7"/>
            <x v="8"/>
          </reference>
        </references>
      </pivotArea>
    </format>
    <format dxfId="178">
      <pivotArea outline="0" fieldPosition="0">
        <references count="1">
          <reference field="4294967294" count="1">
            <x v="5"/>
          </reference>
        </references>
      </pivotArea>
    </format>
    <format dxfId="177">
      <pivotArea outline="0" fieldPosition="0">
        <references count="1">
          <reference field="4294967294" count="1">
            <x v="6"/>
          </reference>
        </references>
      </pivotArea>
    </format>
    <format dxfId="176">
      <pivotArea outline="0" fieldPosition="0">
        <references count="1">
          <reference field="4294967294" count="1">
            <x v="7"/>
          </reference>
        </references>
      </pivotArea>
    </format>
    <format dxfId="175">
      <pivotArea outline="0" fieldPosition="0">
        <references count="1">
          <reference field="4294967294" count="1">
            <x v="8"/>
          </reference>
        </references>
      </pivotArea>
    </format>
    <format dxfId="174">
      <pivotArea outline="0" fieldPosition="0">
        <references count="1">
          <reference field="4294967294" count="1">
            <x v="9"/>
          </reference>
        </references>
      </pivotArea>
    </format>
    <format dxfId="173">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59CE0E3-823A-44FA-AFDC-49E0A15D33B9}" name="PivotTable3"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91:J294" firstHeaderRow="0" firstDataRow="1" firstDataCol="1" rowPageCount="3" colPageCount="1"/>
  <pivotFields count="37">
    <pivotField axis="axisPage" multipleItemSelectionAllowed="1" showAll="0">
      <items count="5">
        <item h="1" x="0"/>
        <item h="1" x="1"/>
        <item x="2"/>
        <item h="1" x="3"/>
        <item t="default"/>
      </items>
    </pivotField>
    <pivotField showAll="0"/>
    <pivotField showAll="0"/>
    <pivotField showAll="0"/>
    <pivotField showAll="0"/>
    <pivotField showAll="0"/>
    <pivotField showAll="0"/>
    <pivotField showAll="0"/>
    <pivotField showAll="0"/>
    <pivotField showAll="0"/>
    <pivotField axis="axisRow" showAll="0">
      <items count="10">
        <item x="1"/>
        <item x="2"/>
        <item x="4"/>
        <item x="6"/>
        <item x="0"/>
        <item x="3"/>
        <item m="1" x="8"/>
        <item x="5"/>
        <item h="1" x="7"/>
        <item t="default"/>
      </items>
    </pivotField>
    <pivotField axis="axisPage" multipleItemSelectionAllowed="1" showAll="0">
      <items count="25">
        <item h="1" x="7"/>
        <item h="1" x="4"/>
        <item h="1" x="9"/>
        <item h="1" x="6"/>
        <item h="1" x="11"/>
        <item x="5"/>
        <item x="0"/>
        <item x="13"/>
        <item x="2"/>
        <item x="12"/>
        <item x="15"/>
        <item x="20"/>
        <item x="18"/>
        <item x="14"/>
        <item h="1" x="3"/>
        <item x="1"/>
        <item h="1" x="8"/>
        <item x="10"/>
        <item x="19"/>
        <item x="16"/>
        <item h="1" x="23"/>
        <item x="21"/>
        <item h="1" x="17"/>
        <item h="1" x="22"/>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10"/>
  </rowFields>
  <rowItems count="3">
    <i>
      <x v="3"/>
    </i>
    <i>
      <x v="7"/>
    </i>
    <i t="grand">
      <x/>
    </i>
  </rowItems>
  <colFields count="1">
    <field x="-2"/>
  </colFields>
  <colItems count="8">
    <i>
      <x/>
    </i>
    <i i="1">
      <x v="1"/>
    </i>
    <i i="2">
      <x v="2"/>
    </i>
    <i i="3">
      <x v="3"/>
    </i>
    <i i="4">
      <x v="4"/>
    </i>
    <i i="5">
      <x v="5"/>
    </i>
    <i i="6">
      <x v="6"/>
    </i>
    <i i="7">
      <x v="7"/>
    </i>
  </colItems>
  <pageFields count="3">
    <pageField fld="11" hier="-1"/>
    <pageField fld="13" hier="-1"/>
    <pageField fld="0" hier="-1"/>
  </pageFields>
  <dataFields count="8">
    <dataField name="Sum of Nov-22" fld="29" baseField="0" baseItem="0"/>
    <dataField name="Sum of Dec-22" fld="30" baseField="0" baseItem="0"/>
    <dataField name="Sum of Jan-23" fld="31" baseField="8" baseItem="0"/>
    <dataField name="Sum of Feb-23" fld="32" baseField="0" baseItem="0"/>
    <dataField name="Sum of Mar-23" fld="33" baseField="0" baseItem="0"/>
    <dataField name="Sum of Apr-23" fld="34" baseField="0" baseItem="0"/>
    <dataField name="Sum of May-23" fld="35" baseField="0" baseItem="0"/>
    <dataField name="Sum of Jun-23" fld="36" baseField="0" baseItem="0"/>
  </dataFields>
  <formats count="19">
    <format dxfId="204">
      <pivotArea dataOnly="0" labelOnly="1" outline="0" fieldPosition="0">
        <references count="1">
          <reference field="11" count="0"/>
        </references>
      </pivotArea>
    </format>
    <format dxfId="203">
      <pivotArea type="all" dataOnly="0" outline="0" fieldPosition="0"/>
    </format>
    <format dxfId="202">
      <pivotArea dataOnly="0" labelOnly="1" fieldPosition="0">
        <references count="1">
          <reference field="10" count="0"/>
        </references>
      </pivotArea>
    </format>
    <format dxfId="201">
      <pivotArea dataOnly="0" labelOnly="1" fieldPosition="0">
        <references count="2">
          <reference field="0" count="0"/>
          <reference field="10" count="1" selected="0">
            <x v="0"/>
          </reference>
        </references>
      </pivotArea>
    </format>
    <format dxfId="200">
      <pivotArea dataOnly="0" labelOnly="1" fieldPosition="0">
        <references count="2">
          <reference field="0" count="0"/>
          <reference field="10" count="1" selected="0">
            <x v="1"/>
          </reference>
        </references>
      </pivotArea>
    </format>
    <format dxfId="199">
      <pivotArea dataOnly="0" labelOnly="1" fieldPosition="0">
        <references count="2">
          <reference field="0" count="0"/>
          <reference field="10" count="1" selected="0">
            <x v="2"/>
          </reference>
        </references>
      </pivotArea>
    </format>
    <format dxfId="198">
      <pivotArea dataOnly="0" labelOnly="1" fieldPosition="0">
        <references count="2">
          <reference field="0" count="0"/>
          <reference field="10" count="1" selected="0">
            <x v="3"/>
          </reference>
        </references>
      </pivotArea>
    </format>
    <format dxfId="197">
      <pivotArea dataOnly="0" labelOnly="1" fieldPosition="0">
        <references count="2">
          <reference field="0" count="0"/>
          <reference field="10" count="1" selected="0">
            <x v="4"/>
          </reference>
        </references>
      </pivotArea>
    </format>
    <format dxfId="196">
      <pivotArea dataOnly="0" labelOnly="1" fieldPosition="0">
        <references count="2">
          <reference field="0" count="0"/>
          <reference field="10" count="1" selected="0">
            <x v="5"/>
          </reference>
        </references>
      </pivotArea>
    </format>
    <format dxfId="195">
      <pivotArea dataOnly="0" labelOnly="1" fieldPosition="0">
        <references count="2">
          <reference field="0" count="0"/>
          <reference field="10" count="1" selected="0">
            <x v="6"/>
          </reference>
        </references>
      </pivotArea>
    </format>
    <format dxfId="194">
      <pivotArea dataOnly="0" labelOnly="1" fieldPosition="0">
        <references count="2">
          <reference field="0" count="1">
            <x v="1"/>
          </reference>
          <reference field="10" count="1" selected="0">
            <x v="7"/>
          </reference>
        </references>
      </pivotArea>
    </format>
    <format dxfId="193">
      <pivotArea collapsedLevelsAreSubtotals="1" fieldPosition="0">
        <references count="2">
          <reference field="0" count="1">
            <x v="1"/>
          </reference>
          <reference field="10" count="1" selected="0">
            <x v="3"/>
          </reference>
        </references>
      </pivotArea>
    </format>
    <format dxfId="192">
      <pivotArea dataOnly="0" labelOnly="1" fieldPosition="0">
        <references count="2">
          <reference field="0" count="1">
            <x v="1"/>
          </reference>
          <reference field="10" count="1" selected="0">
            <x v="3"/>
          </reference>
        </references>
      </pivotArea>
    </format>
    <format dxfId="191">
      <pivotArea type="all" dataOnly="0" outline="0" fieldPosition="0"/>
    </format>
    <format dxfId="190">
      <pivotArea outline="0" collapsedLevelsAreSubtotals="1" fieldPosition="0"/>
    </format>
    <format dxfId="189">
      <pivotArea field="10" type="button" dataOnly="0" labelOnly="1" outline="0" axis="axisRow" fieldPosition="0"/>
    </format>
    <format dxfId="188">
      <pivotArea dataOnly="0" labelOnly="1" fieldPosition="0">
        <references count="1">
          <reference field="10" count="2">
            <x v="3"/>
            <x v="7"/>
          </reference>
        </references>
      </pivotArea>
    </format>
    <format dxfId="187">
      <pivotArea dataOnly="0" labelOnly="1" grandRow="1" outline="0" fieldPosition="0"/>
    </format>
    <format dxfId="186">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A003BE8-9385-42CC-B135-38C2C6E33041}" name="PivotTable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29:J350" firstHeaderRow="0" firstDataRow="1" firstDataCol="1" rowPageCount="2" colPageCount="1"/>
  <pivotFields count="38">
    <pivotField axis="axisRow" showAll="0">
      <items count="5">
        <item x="2"/>
        <item x="0"/>
        <item x="1"/>
        <item x="3"/>
        <item t="default"/>
      </items>
    </pivotField>
    <pivotField showAll="0"/>
    <pivotField showAll="0"/>
    <pivotField showAll="0"/>
    <pivotField showAll="0"/>
    <pivotField axis="axisRow" showAll="0">
      <items count="5">
        <item x="1"/>
        <item x="0"/>
        <item x="2"/>
        <item m="1" x="3"/>
        <item t="default"/>
      </items>
    </pivotField>
    <pivotField showAll="0"/>
    <pivotField showAll="0"/>
    <pivotField showAll="0"/>
    <pivotField axis="axisRow" showAll="0">
      <items count="5">
        <item x="1"/>
        <item x="2"/>
        <item x="0"/>
        <item m="1" x="3"/>
        <item t="default"/>
      </items>
    </pivotField>
    <pivotField showAll="0"/>
    <pivotField showAll="0">
      <items count="10">
        <item x="0"/>
        <item x="3"/>
        <item x="5"/>
        <item x="7"/>
        <item x="1"/>
        <item x="4"/>
        <item x="6"/>
        <item m="1" x="8"/>
        <item x="2"/>
        <item t="default"/>
      </items>
    </pivotField>
    <pivotField axis="axisPage" multipleItemSelectionAllowed="1" showAll="0">
      <items count="26">
        <item h="1" x="7"/>
        <item h="1" x="4"/>
        <item h="1" x="9"/>
        <item x="6"/>
        <item x="11"/>
        <item x="5"/>
        <item x="1"/>
        <item x="13"/>
        <item x="2"/>
        <item x="12"/>
        <item x="15"/>
        <item x="20"/>
        <item x="18"/>
        <item x="14"/>
        <item h="1" x="3"/>
        <item x="0"/>
        <item h="1" x="8"/>
        <item x="10"/>
        <item x="19"/>
        <item x="16"/>
        <item x="21"/>
        <item x="17"/>
        <item x="23"/>
        <item x="24"/>
        <item h="1" x="22"/>
        <item t="default"/>
      </items>
    </pivotField>
    <pivotField showAll="0"/>
    <pivotField axis="axisPage" multipleItemSelectionAllowed="1" showAll="0">
      <items count="4">
        <item h="1" x="1"/>
        <item x="0"/>
        <item h="1"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3">
    <field x="9"/>
    <field x="5"/>
    <field x="0"/>
  </rowFields>
  <rowItems count="21">
    <i>
      <x/>
    </i>
    <i r="1">
      <x/>
    </i>
    <i r="2">
      <x v="1"/>
    </i>
    <i r="2">
      <x v="2"/>
    </i>
    <i r="1">
      <x v="1"/>
    </i>
    <i r="2">
      <x v="1"/>
    </i>
    <i r="2">
      <x v="2"/>
    </i>
    <i r="2">
      <x v="3"/>
    </i>
    <i>
      <x v="1"/>
    </i>
    <i r="1">
      <x v="1"/>
    </i>
    <i r="2">
      <x v="2"/>
    </i>
    <i r="1">
      <x v="2"/>
    </i>
    <i r="2">
      <x/>
    </i>
    <i>
      <x v="2"/>
    </i>
    <i r="1">
      <x/>
    </i>
    <i r="2">
      <x v="1"/>
    </i>
    <i r="2">
      <x v="2"/>
    </i>
    <i r="1">
      <x v="1"/>
    </i>
    <i r="2">
      <x v="1"/>
    </i>
    <i r="2">
      <x v="2"/>
    </i>
    <i t="grand">
      <x/>
    </i>
  </rowItems>
  <colFields count="1">
    <field x="-2"/>
  </colFields>
  <colItems count="8">
    <i>
      <x/>
    </i>
    <i i="1">
      <x v="1"/>
    </i>
    <i i="2">
      <x v="2"/>
    </i>
    <i i="3">
      <x v="3"/>
    </i>
    <i i="4">
      <x v="4"/>
    </i>
    <i i="5">
      <x v="5"/>
    </i>
    <i i="6">
      <x v="6"/>
    </i>
    <i i="7">
      <x v="7"/>
    </i>
  </colItems>
  <pageFields count="2">
    <pageField fld="12" hier="-1"/>
    <pageField fld="14" hier="-1"/>
  </pageFields>
  <dataFields count="8">
    <dataField name="Sum of Nov-22" fld="30" baseField="0" baseItem="0"/>
    <dataField name="Sum of Dec-22" fld="31" baseField="0" baseItem="0"/>
    <dataField name="Sum of Jan-23" fld="32" baseField="8" baseItem="0"/>
    <dataField name="Sum of Feb-23" fld="33" baseField="0" baseItem="0"/>
    <dataField name="Sum of Mar-23" fld="34" baseField="0" baseItem="0"/>
    <dataField name="Sum of Apr-23" fld="35" baseField="0" baseItem="0"/>
    <dataField name="Sum of May-23" fld="36" baseField="0" baseItem="0"/>
    <dataField name="Sum of Jun-23" fld="37" baseField="0" baseItem="0"/>
  </dataFields>
  <formats count="16">
    <format dxfId="220">
      <pivotArea dataOnly="0" labelOnly="1" outline="0" fieldPosition="0">
        <references count="1">
          <reference field="12" count="0"/>
        </references>
      </pivotArea>
    </format>
    <format dxfId="219">
      <pivotArea type="all" dataOnly="0" outline="0" fieldPosition="0"/>
    </format>
    <format dxfId="218">
      <pivotArea outline="0" collapsedLevelsAreSubtotals="1" fieldPosition="0"/>
    </format>
    <format dxfId="217">
      <pivotArea field="9" type="button" dataOnly="0" labelOnly="1" outline="0" axis="axisRow" fieldPosition="0"/>
    </format>
    <format dxfId="216">
      <pivotArea dataOnly="0" labelOnly="1" fieldPosition="0">
        <references count="1">
          <reference field="9" count="0"/>
        </references>
      </pivotArea>
    </format>
    <format dxfId="215">
      <pivotArea dataOnly="0" labelOnly="1" grandRow="1" outline="0" fieldPosition="0"/>
    </format>
    <format dxfId="214">
      <pivotArea dataOnly="0" labelOnly="1" fieldPosition="0">
        <references count="2">
          <reference field="5" count="2">
            <x v="0"/>
            <x v="1"/>
          </reference>
          <reference field="9" count="1" selected="0">
            <x v="0"/>
          </reference>
        </references>
      </pivotArea>
    </format>
    <format dxfId="213">
      <pivotArea dataOnly="0" labelOnly="1" fieldPosition="0">
        <references count="2">
          <reference field="5" count="2">
            <x v="1"/>
            <x v="2"/>
          </reference>
          <reference field="9" count="1" selected="0">
            <x v="1"/>
          </reference>
        </references>
      </pivotArea>
    </format>
    <format dxfId="212">
      <pivotArea dataOnly="0" labelOnly="1" fieldPosition="0">
        <references count="2">
          <reference field="5" count="2">
            <x v="0"/>
            <x v="1"/>
          </reference>
          <reference field="9" count="1" selected="0">
            <x v="2"/>
          </reference>
        </references>
      </pivotArea>
    </format>
    <format dxfId="211">
      <pivotArea dataOnly="0" labelOnly="1" fieldPosition="0">
        <references count="3">
          <reference field="0" count="2">
            <x v="1"/>
            <x v="2"/>
          </reference>
          <reference field="5" count="1" selected="0">
            <x v="0"/>
          </reference>
          <reference field="9" count="1" selected="0">
            <x v="0"/>
          </reference>
        </references>
      </pivotArea>
    </format>
    <format dxfId="210">
      <pivotArea dataOnly="0" labelOnly="1" fieldPosition="0">
        <references count="3">
          <reference field="0" count="3">
            <x v="1"/>
            <x v="2"/>
            <x v="3"/>
          </reference>
          <reference field="5" count="1" selected="0">
            <x v="1"/>
          </reference>
          <reference field="9" count="1" selected="0">
            <x v="0"/>
          </reference>
        </references>
      </pivotArea>
    </format>
    <format dxfId="209">
      <pivotArea dataOnly="0" labelOnly="1" fieldPosition="0">
        <references count="3">
          <reference field="0" count="1">
            <x v="2"/>
          </reference>
          <reference field="5" count="1" selected="0">
            <x v="1"/>
          </reference>
          <reference field="9" count="1" selected="0">
            <x v="1"/>
          </reference>
        </references>
      </pivotArea>
    </format>
    <format dxfId="208">
      <pivotArea dataOnly="0" labelOnly="1" fieldPosition="0">
        <references count="3">
          <reference field="0" count="1">
            <x v="0"/>
          </reference>
          <reference field="5" count="1" selected="0">
            <x v="2"/>
          </reference>
          <reference field="9" count="1" selected="0">
            <x v="1"/>
          </reference>
        </references>
      </pivotArea>
    </format>
    <format dxfId="207">
      <pivotArea dataOnly="0" labelOnly="1" fieldPosition="0">
        <references count="3">
          <reference field="0" count="2">
            <x v="1"/>
            <x v="2"/>
          </reference>
          <reference field="5" count="1" selected="0">
            <x v="0"/>
          </reference>
          <reference field="9" count="1" selected="0">
            <x v="2"/>
          </reference>
        </references>
      </pivotArea>
    </format>
    <format dxfId="206">
      <pivotArea dataOnly="0" labelOnly="1" fieldPosition="0">
        <references count="3">
          <reference field="0" count="2">
            <x v="1"/>
            <x v="2"/>
          </reference>
          <reference field="5" count="1" selected="0">
            <x v="1"/>
          </reference>
          <reference field="9" count="1" selected="0">
            <x v="2"/>
          </reference>
        </references>
      </pivotArea>
    </format>
    <format dxfId="205">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825FA7B-03F5-40D2-A3E4-A1E0312E81D2}" name="PivotTable2"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343:J347" firstHeaderRow="0" firstDataRow="1" firstDataCol="1" rowPageCount="3" colPageCount="1"/>
  <pivotFields count="37">
    <pivotField axis="axisPage" multipleItemSelectionAllowed="1" showAll="0">
      <items count="5">
        <item h="1" x="2"/>
        <item x="0"/>
        <item x="1"/>
        <item h="1" x="3"/>
        <item t="default"/>
      </items>
    </pivotField>
    <pivotField showAll="0"/>
    <pivotField showAll="0"/>
    <pivotField showAll="0"/>
    <pivotField showAll="0"/>
    <pivotField showAll="0"/>
    <pivotField showAll="0"/>
    <pivotField showAll="0"/>
    <pivotField axis="axisRow" showAll="0">
      <items count="6">
        <item sd="0" x="1"/>
        <item sd="0" x="3"/>
        <item sd="0" x="0"/>
        <item h="1" x="4"/>
        <item h="1" x="2"/>
        <item t="default"/>
      </items>
    </pivotField>
    <pivotField showAll="0"/>
    <pivotField showAll="0"/>
    <pivotField axis="axisPage" multipleItemSelectionAllowed="1" showAll="0">
      <items count="25">
        <item h="1" x="7"/>
        <item h="1" x="4"/>
        <item h="1" x="9"/>
        <item h="1" x="6"/>
        <item h="1" x="11"/>
        <item x="5"/>
        <item x="0"/>
        <item x="13"/>
        <item x="2"/>
        <item x="12"/>
        <item x="15"/>
        <item x="20"/>
        <item x="18"/>
        <item x="14"/>
        <item h="1" x="3"/>
        <item x="1"/>
        <item h="1" x="8"/>
        <item x="10"/>
        <item x="19"/>
        <item x="16"/>
        <item h="1" x="23"/>
        <item x="21"/>
        <item h="1" x="17"/>
        <item h="1" x="22"/>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8"/>
  </rowFields>
  <rowItems count="4">
    <i>
      <x/>
    </i>
    <i>
      <x v="1"/>
    </i>
    <i>
      <x v="2"/>
    </i>
    <i t="grand">
      <x/>
    </i>
  </rowItems>
  <colFields count="1">
    <field x="-2"/>
  </colFields>
  <colItems count="8">
    <i>
      <x/>
    </i>
    <i i="1">
      <x v="1"/>
    </i>
    <i i="2">
      <x v="2"/>
    </i>
    <i i="3">
      <x v="3"/>
    </i>
    <i i="4">
      <x v="4"/>
    </i>
    <i i="5">
      <x v="5"/>
    </i>
    <i i="6">
      <x v="6"/>
    </i>
    <i i="7">
      <x v="7"/>
    </i>
  </colItems>
  <pageFields count="3">
    <pageField fld="11" hier="-1"/>
    <pageField fld="13" hier="-1"/>
    <pageField fld="0" hier="-1"/>
  </pageFields>
  <dataFields count="8">
    <dataField name="Sum of Nov-22" fld="29" baseField="0" baseItem="0"/>
    <dataField name="Sum of Dec-22" fld="30" baseField="0" baseItem="0"/>
    <dataField name="Sum of Jan-23" fld="31" baseField="8" baseItem="0"/>
    <dataField name="Sum of Feb-23" fld="32" baseField="0" baseItem="0"/>
    <dataField name="Sum of Mar-23" fld="33" baseField="0" baseItem="0"/>
    <dataField name="Sum of Apr-23" fld="34" baseField="0" baseItem="0"/>
    <dataField name="Sum of May-23" fld="35" baseField="0" baseItem="0"/>
    <dataField name="Sum of Jun-23" fld="36" baseField="0" baseItem="0"/>
  </dataFields>
  <formats count="7">
    <format dxfId="41">
      <pivotArea dataOnly="0" labelOnly="1" outline="0" fieldPosition="0">
        <references count="1">
          <reference field="11" count="0"/>
        </references>
      </pivotArea>
    </format>
    <format dxfId="40">
      <pivotArea type="all" dataOnly="0" outline="0" fieldPosition="0"/>
    </format>
    <format dxfId="39">
      <pivotArea outline="0" collapsedLevelsAreSubtotals="1" fieldPosition="0"/>
    </format>
    <format dxfId="38">
      <pivotArea field="8" type="button" dataOnly="0" labelOnly="1" outline="0" axis="axisRow" fieldPosition="0"/>
    </format>
    <format dxfId="37">
      <pivotArea dataOnly="0" labelOnly="1" fieldPosition="0">
        <references count="1">
          <reference field="8" count="0"/>
        </references>
      </pivotArea>
    </format>
    <format dxfId="36">
      <pivotArea dataOnly="0" labelOnly="1" grandRow="1" outline="0" fieldPosition="0"/>
    </format>
    <format dxfId="35">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8C5E1E5-D0BE-464A-97C3-59A7287750B9}" name="PivotTable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62:J383" firstHeaderRow="0" firstDataRow="1" firstDataCol="1" rowPageCount="2" colPageCount="1"/>
  <pivotFields count="38">
    <pivotField axis="axisRow" showAll="0">
      <items count="5">
        <item x="2"/>
        <item x="0"/>
        <item x="1"/>
        <item x="3"/>
        <item t="default"/>
      </items>
    </pivotField>
    <pivotField showAll="0"/>
    <pivotField showAll="0"/>
    <pivotField showAll="0"/>
    <pivotField showAll="0"/>
    <pivotField axis="axisRow" showAll="0">
      <items count="5">
        <item x="1"/>
        <item x="0"/>
        <item x="2"/>
        <item m="1" x="3"/>
        <item t="default"/>
      </items>
    </pivotField>
    <pivotField showAll="0"/>
    <pivotField showAll="0"/>
    <pivotField showAll="0"/>
    <pivotField axis="axisRow" showAll="0">
      <items count="5">
        <item x="1"/>
        <item x="2"/>
        <item x="0"/>
        <item m="1" x="3"/>
        <item t="default"/>
      </items>
    </pivotField>
    <pivotField showAll="0"/>
    <pivotField showAll="0">
      <items count="10">
        <item x="0"/>
        <item x="3"/>
        <item x="5"/>
        <item x="7"/>
        <item x="1"/>
        <item x="4"/>
        <item x="6"/>
        <item m="1" x="8"/>
        <item x="2"/>
        <item t="default"/>
      </items>
    </pivotField>
    <pivotField axis="axisPage" multipleItemSelectionAllowed="1" showAll="0">
      <items count="26">
        <item h="1" x="7"/>
        <item h="1" x="4"/>
        <item h="1" x="9"/>
        <item x="6"/>
        <item x="11"/>
        <item x="5"/>
        <item x="1"/>
        <item x="13"/>
        <item x="2"/>
        <item x="12"/>
        <item x="15"/>
        <item x="20"/>
        <item x="18"/>
        <item x="14"/>
        <item h="1" x="3"/>
        <item x="0"/>
        <item h="1" x="8"/>
        <item x="10"/>
        <item x="19"/>
        <item x="16"/>
        <item x="21"/>
        <item x="17"/>
        <item x="23"/>
        <item x="24"/>
        <item h="1" x="22"/>
        <item t="default"/>
      </items>
    </pivotField>
    <pivotField showAll="0"/>
    <pivotField axis="axisPage" multipleItemSelectionAllowed="1" showAll="0">
      <items count="4">
        <item h="1" x="1"/>
        <item x="0"/>
        <item h="1"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3">
    <field x="9"/>
    <field x="5"/>
    <field x="0"/>
  </rowFields>
  <rowItems count="21">
    <i>
      <x/>
    </i>
    <i r="1">
      <x/>
    </i>
    <i r="2">
      <x v="1"/>
    </i>
    <i r="2">
      <x v="2"/>
    </i>
    <i r="1">
      <x v="1"/>
    </i>
    <i r="2">
      <x v="1"/>
    </i>
    <i r="2">
      <x v="2"/>
    </i>
    <i r="2">
      <x v="3"/>
    </i>
    <i>
      <x v="1"/>
    </i>
    <i r="1">
      <x v="1"/>
    </i>
    <i r="2">
      <x v="2"/>
    </i>
    <i r="1">
      <x v="2"/>
    </i>
    <i r="2">
      <x/>
    </i>
    <i>
      <x v="2"/>
    </i>
    <i r="1">
      <x/>
    </i>
    <i r="2">
      <x v="1"/>
    </i>
    <i r="2">
      <x v="2"/>
    </i>
    <i r="1">
      <x v="1"/>
    </i>
    <i r="2">
      <x v="1"/>
    </i>
    <i r="2">
      <x v="2"/>
    </i>
    <i t="grand">
      <x/>
    </i>
  </rowItems>
  <colFields count="1">
    <field x="-2"/>
  </colFields>
  <colItems count="8">
    <i>
      <x/>
    </i>
    <i i="1">
      <x v="1"/>
    </i>
    <i i="2">
      <x v="2"/>
    </i>
    <i i="3">
      <x v="3"/>
    </i>
    <i i="4">
      <x v="4"/>
    </i>
    <i i="5">
      <x v="5"/>
    </i>
    <i i="6">
      <x v="6"/>
    </i>
    <i i="7">
      <x v="7"/>
    </i>
  </colItems>
  <pageFields count="2">
    <pageField fld="12" hier="-1"/>
    <pageField fld="14" hier="-1"/>
  </pageFields>
  <dataFields count="8">
    <dataField name="Sum of Nov-22" fld="30" baseField="0" baseItem="0"/>
    <dataField name="Sum of Dec-22" fld="31" baseField="0" baseItem="0"/>
    <dataField name="Sum of Jan-23" fld="32" baseField="8" baseItem="0"/>
    <dataField name="Sum of Feb-23" fld="33" baseField="0" baseItem="0"/>
    <dataField name="Sum of Mar-23" fld="34" baseField="0" baseItem="0"/>
    <dataField name="Sum of Apr-23" fld="35" baseField="0" baseItem="0"/>
    <dataField name="Sum of May-23" fld="36" baseField="0" baseItem="0"/>
    <dataField name="Sum of Jun-23" fld="37" baseField="0" baseItem="0"/>
  </dataFields>
  <formats count="16">
    <format dxfId="57">
      <pivotArea dataOnly="0" labelOnly="1" outline="0" fieldPosition="0">
        <references count="1">
          <reference field="12" count="0"/>
        </references>
      </pivotArea>
    </format>
    <format dxfId="56">
      <pivotArea type="all" dataOnly="0" outline="0" fieldPosition="0"/>
    </format>
    <format dxfId="55">
      <pivotArea outline="0" collapsedLevelsAreSubtotals="1" fieldPosition="0"/>
    </format>
    <format dxfId="54">
      <pivotArea field="9" type="button" dataOnly="0" labelOnly="1" outline="0" axis="axisRow" fieldPosition="0"/>
    </format>
    <format dxfId="53">
      <pivotArea dataOnly="0" labelOnly="1" fieldPosition="0">
        <references count="1">
          <reference field="9" count="0"/>
        </references>
      </pivotArea>
    </format>
    <format dxfId="52">
      <pivotArea dataOnly="0" labelOnly="1" grandRow="1" outline="0" fieldPosition="0"/>
    </format>
    <format dxfId="51">
      <pivotArea dataOnly="0" labelOnly="1" fieldPosition="0">
        <references count="2">
          <reference field="5" count="2">
            <x v="0"/>
            <x v="1"/>
          </reference>
          <reference field="9" count="1" selected="0">
            <x v="0"/>
          </reference>
        </references>
      </pivotArea>
    </format>
    <format dxfId="50">
      <pivotArea dataOnly="0" labelOnly="1" fieldPosition="0">
        <references count="2">
          <reference field="5" count="2">
            <x v="1"/>
            <x v="2"/>
          </reference>
          <reference field="9" count="1" selected="0">
            <x v="1"/>
          </reference>
        </references>
      </pivotArea>
    </format>
    <format dxfId="49">
      <pivotArea dataOnly="0" labelOnly="1" fieldPosition="0">
        <references count="2">
          <reference field="5" count="2">
            <x v="0"/>
            <x v="1"/>
          </reference>
          <reference field="9" count="1" selected="0">
            <x v="2"/>
          </reference>
        </references>
      </pivotArea>
    </format>
    <format dxfId="48">
      <pivotArea dataOnly="0" labelOnly="1" fieldPosition="0">
        <references count="3">
          <reference field="0" count="2">
            <x v="1"/>
            <x v="2"/>
          </reference>
          <reference field="5" count="1" selected="0">
            <x v="0"/>
          </reference>
          <reference field="9" count="1" selected="0">
            <x v="0"/>
          </reference>
        </references>
      </pivotArea>
    </format>
    <format dxfId="47">
      <pivotArea dataOnly="0" labelOnly="1" fieldPosition="0">
        <references count="3">
          <reference field="0" count="3">
            <x v="1"/>
            <x v="2"/>
            <x v="3"/>
          </reference>
          <reference field="5" count="1" selected="0">
            <x v="1"/>
          </reference>
          <reference field="9" count="1" selected="0">
            <x v="0"/>
          </reference>
        </references>
      </pivotArea>
    </format>
    <format dxfId="46">
      <pivotArea dataOnly="0" labelOnly="1" fieldPosition="0">
        <references count="3">
          <reference field="0" count="1">
            <x v="2"/>
          </reference>
          <reference field="5" count="1" selected="0">
            <x v="1"/>
          </reference>
          <reference field="9" count="1" selected="0">
            <x v="1"/>
          </reference>
        </references>
      </pivotArea>
    </format>
    <format dxfId="45">
      <pivotArea dataOnly="0" labelOnly="1" fieldPosition="0">
        <references count="3">
          <reference field="0" count="1">
            <x v="0"/>
          </reference>
          <reference field="5" count="1" selected="0">
            <x v="2"/>
          </reference>
          <reference field="9" count="1" selected="0">
            <x v="1"/>
          </reference>
        </references>
      </pivotArea>
    </format>
    <format dxfId="44">
      <pivotArea dataOnly="0" labelOnly="1" fieldPosition="0">
        <references count="3">
          <reference field="0" count="2">
            <x v="1"/>
            <x v="2"/>
          </reference>
          <reference field="5" count="1" selected="0">
            <x v="0"/>
          </reference>
          <reference field="9" count="1" selected="0">
            <x v="2"/>
          </reference>
        </references>
      </pivotArea>
    </format>
    <format dxfId="43">
      <pivotArea dataOnly="0" labelOnly="1" fieldPosition="0">
        <references count="3">
          <reference field="0" count="2">
            <x v="1"/>
            <x v="2"/>
          </reference>
          <reference field="5" count="1" selected="0">
            <x v="1"/>
          </reference>
          <reference field="9" count="1" selected="0">
            <x v="2"/>
          </reference>
        </references>
      </pivotArea>
    </format>
    <format dxfId="42">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8E0CF08-DF7D-4135-B41E-0DDB4C7575C1}" name="PivotTable3"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324:J327" firstHeaderRow="0" firstDataRow="1" firstDataCol="1" rowPageCount="3" colPageCount="1"/>
  <pivotFields count="37">
    <pivotField axis="axisPage" multipleItemSelectionAllowed="1" showAll="0">
      <items count="5">
        <item h="1" x="0"/>
        <item h="1" x="1"/>
        <item x="2"/>
        <item h="1" x="3"/>
        <item t="default"/>
      </items>
    </pivotField>
    <pivotField showAll="0"/>
    <pivotField showAll="0"/>
    <pivotField showAll="0"/>
    <pivotField showAll="0"/>
    <pivotField showAll="0"/>
    <pivotField showAll="0"/>
    <pivotField showAll="0"/>
    <pivotField showAll="0"/>
    <pivotField showAll="0"/>
    <pivotField axis="axisRow" showAll="0">
      <items count="10">
        <item x="1"/>
        <item x="2"/>
        <item x="4"/>
        <item x="6"/>
        <item x="0"/>
        <item x="3"/>
        <item m="1" x="8"/>
        <item x="5"/>
        <item h="1" x="7"/>
        <item t="default"/>
      </items>
    </pivotField>
    <pivotField axis="axisPage" multipleItemSelectionAllowed="1" showAll="0">
      <items count="25">
        <item h="1" x="7"/>
        <item h="1" x="4"/>
        <item h="1" x="9"/>
        <item h="1" x="6"/>
        <item h="1" x="11"/>
        <item x="5"/>
        <item x="0"/>
        <item x="13"/>
        <item x="2"/>
        <item x="12"/>
        <item x="15"/>
        <item x="20"/>
        <item x="18"/>
        <item x="14"/>
        <item h="1" x="3"/>
        <item x="1"/>
        <item h="1" x="8"/>
        <item x="10"/>
        <item x="19"/>
        <item x="16"/>
        <item h="1" x="23"/>
        <item x="21"/>
        <item h="1" x="17"/>
        <item h="1" x="22"/>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10"/>
  </rowFields>
  <rowItems count="3">
    <i>
      <x v="3"/>
    </i>
    <i>
      <x v="7"/>
    </i>
    <i t="grand">
      <x/>
    </i>
  </rowItems>
  <colFields count="1">
    <field x="-2"/>
  </colFields>
  <colItems count="8">
    <i>
      <x/>
    </i>
    <i i="1">
      <x v="1"/>
    </i>
    <i i="2">
      <x v="2"/>
    </i>
    <i i="3">
      <x v="3"/>
    </i>
    <i i="4">
      <x v="4"/>
    </i>
    <i i="5">
      <x v="5"/>
    </i>
    <i i="6">
      <x v="6"/>
    </i>
    <i i="7">
      <x v="7"/>
    </i>
  </colItems>
  <pageFields count="3">
    <pageField fld="11" hier="-1"/>
    <pageField fld="13" hier="-1"/>
    <pageField fld="0" hier="-1"/>
  </pageFields>
  <dataFields count="8">
    <dataField name="Sum of Nov-22" fld="29" baseField="0" baseItem="0"/>
    <dataField name="Sum of Dec-22" fld="30" baseField="0" baseItem="0"/>
    <dataField name="Sum of Jan-23" fld="31" baseField="8" baseItem="0"/>
    <dataField name="Sum of Feb-23" fld="32" baseField="0" baseItem="0"/>
    <dataField name="Sum of Mar-23" fld="33" baseField="0" baseItem="0"/>
    <dataField name="Sum of Apr-23" fld="34" baseField="0" baseItem="0"/>
    <dataField name="Sum of May-23" fld="35" baseField="0" baseItem="0"/>
    <dataField name="Sum of Jun-23" fld="36" baseField="0" baseItem="0"/>
  </dataFields>
  <formats count="19">
    <format dxfId="76">
      <pivotArea dataOnly="0" labelOnly="1" outline="0" fieldPosition="0">
        <references count="1">
          <reference field="11" count="0"/>
        </references>
      </pivotArea>
    </format>
    <format dxfId="75">
      <pivotArea type="all" dataOnly="0" outline="0" fieldPosition="0"/>
    </format>
    <format dxfId="74">
      <pivotArea dataOnly="0" labelOnly="1" fieldPosition="0">
        <references count="1">
          <reference field="10" count="0"/>
        </references>
      </pivotArea>
    </format>
    <format dxfId="73">
      <pivotArea dataOnly="0" labelOnly="1" fieldPosition="0">
        <references count="2">
          <reference field="0" count="0"/>
          <reference field="10" count="1" selected="0">
            <x v="0"/>
          </reference>
        </references>
      </pivotArea>
    </format>
    <format dxfId="72">
      <pivotArea dataOnly="0" labelOnly="1" fieldPosition="0">
        <references count="2">
          <reference field="0" count="0"/>
          <reference field="10" count="1" selected="0">
            <x v="1"/>
          </reference>
        </references>
      </pivotArea>
    </format>
    <format dxfId="71">
      <pivotArea dataOnly="0" labelOnly="1" fieldPosition="0">
        <references count="2">
          <reference field="0" count="0"/>
          <reference field="10" count="1" selected="0">
            <x v="2"/>
          </reference>
        </references>
      </pivotArea>
    </format>
    <format dxfId="70">
      <pivotArea dataOnly="0" labelOnly="1" fieldPosition="0">
        <references count="2">
          <reference field="0" count="0"/>
          <reference field="10" count="1" selected="0">
            <x v="3"/>
          </reference>
        </references>
      </pivotArea>
    </format>
    <format dxfId="69">
      <pivotArea dataOnly="0" labelOnly="1" fieldPosition="0">
        <references count="2">
          <reference field="0" count="0"/>
          <reference field="10" count="1" selected="0">
            <x v="4"/>
          </reference>
        </references>
      </pivotArea>
    </format>
    <format dxfId="68">
      <pivotArea dataOnly="0" labelOnly="1" fieldPosition="0">
        <references count="2">
          <reference field="0" count="0"/>
          <reference field="10" count="1" selected="0">
            <x v="5"/>
          </reference>
        </references>
      </pivotArea>
    </format>
    <format dxfId="67">
      <pivotArea dataOnly="0" labelOnly="1" fieldPosition="0">
        <references count="2">
          <reference field="0" count="0"/>
          <reference field="10" count="1" selected="0">
            <x v="6"/>
          </reference>
        </references>
      </pivotArea>
    </format>
    <format dxfId="66">
      <pivotArea dataOnly="0" labelOnly="1" fieldPosition="0">
        <references count="2">
          <reference field="0" count="1">
            <x v="1"/>
          </reference>
          <reference field="10" count="1" selected="0">
            <x v="7"/>
          </reference>
        </references>
      </pivotArea>
    </format>
    <format dxfId="65">
      <pivotArea collapsedLevelsAreSubtotals="1" fieldPosition="0">
        <references count="2">
          <reference field="0" count="1">
            <x v="1"/>
          </reference>
          <reference field="10" count="1" selected="0">
            <x v="3"/>
          </reference>
        </references>
      </pivotArea>
    </format>
    <format dxfId="64">
      <pivotArea dataOnly="0" labelOnly="1" fieldPosition="0">
        <references count="2">
          <reference field="0" count="1">
            <x v="1"/>
          </reference>
          <reference field="10" count="1" selected="0">
            <x v="3"/>
          </reference>
        </references>
      </pivotArea>
    </format>
    <format dxfId="63">
      <pivotArea type="all" dataOnly="0" outline="0" fieldPosition="0"/>
    </format>
    <format dxfId="62">
      <pivotArea outline="0" collapsedLevelsAreSubtotals="1" fieldPosition="0"/>
    </format>
    <format dxfId="61">
      <pivotArea field="10" type="button" dataOnly="0" labelOnly="1" outline="0" axis="axisRow" fieldPosition="0"/>
    </format>
    <format dxfId="60">
      <pivotArea dataOnly="0" labelOnly="1" fieldPosition="0">
        <references count="1">
          <reference field="10" count="2">
            <x v="3"/>
            <x v="7"/>
          </reference>
        </references>
      </pivotArea>
    </format>
    <format dxfId="59">
      <pivotArea dataOnly="0" labelOnly="1" grandRow="1" outline="0" fieldPosition="0"/>
    </format>
    <format dxfId="58">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DA7FFB7-A480-4F67-AE33-D87C4D7EA9E7}" name="PivotTable1"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37:M78" firstHeaderRow="0" firstDataRow="1" firstDataCol="1" rowPageCount="2" colPageCount="1"/>
  <pivotFields count="51">
    <pivotField axis="axisRow" showAll="0">
      <items count="7">
        <item x="3"/>
        <item x="0"/>
        <item x="1"/>
        <item x="2"/>
        <item x="4"/>
        <item x="5"/>
        <item t="default"/>
      </items>
    </pivotField>
    <pivotField showAll="0"/>
    <pivotField showAll="0"/>
    <pivotField showAll="0"/>
    <pivotField showAll="0"/>
    <pivotField showAll="0"/>
    <pivotField axis="axisRow" showAll="0">
      <items count="5">
        <item x="1"/>
        <item x="0"/>
        <item x="3"/>
        <item x="2"/>
        <item t="default"/>
      </items>
    </pivotField>
    <pivotField showAll="0"/>
    <pivotField showAll="0"/>
    <pivotField showAll="0"/>
    <pivotField showAll="0"/>
    <pivotField showAll="0"/>
    <pivotField axis="axisRow" showAll="0">
      <items count="9">
        <item x="0"/>
        <item x="2"/>
        <item x="3"/>
        <item x="4"/>
        <item x="1"/>
        <item x="5"/>
        <item x="6"/>
        <item m="1" x="7"/>
        <item t="default"/>
      </items>
    </pivotField>
    <pivotField axis="axisPage" multipleItemSelectionAllowed="1" showAll="0">
      <items count="30">
        <item h="1" x="7"/>
        <item h="1" x="4"/>
        <item h="1" x="9"/>
        <item h="1" x="6"/>
        <item h="1" x="12"/>
        <item h="1" x="5"/>
        <item h="1" x="1"/>
        <item x="14"/>
        <item x="2"/>
        <item x="18"/>
        <item x="19"/>
        <item x="13"/>
        <item x="11"/>
        <item x="16"/>
        <item h="1" x="3"/>
        <item x="0"/>
        <item h="1" x="8"/>
        <item x="21"/>
        <item x="20"/>
        <item x="17"/>
        <item x="15"/>
        <item x="22"/>
        <item x="25"/>
        <item h="1" x="23"/>
        <item x="24"/>
        <item x="26"/>
        <item h="1" x="27"/>
        <item h="1" x="10"/>
        <item h="1" x="28"/>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Fields count="3">
    <field x="12"/>
    <field x="6"/>
    <field x="0"/>
  </rowFields>
  <rowItems count="41">
    <i>
      <x/>
    </i>
    <i r="1">
      <x/>
    </i>
    <i r="2">
      <x v="1"/>
    </i>
    <i r="2">
      <x v="2"/>
    </i>
    <i r="1">
      <x v="1"/>
    </i>
    <i r="2">
      <x v="1"/>
    </i>
    <i r="2">
      <x v="2"/>
    </i>
    <i>
      <x v="1"/>
    </i>
    <i r="1">
      <x/>
    </i>
    <i r="2">
      <x v="1"/>
    </i>
    <i r="2">
      <x v="2"/>
    </i>
    <i r="1">
      <x v="1"/>
    </i>
    <i r="2">
      <x v="1"/>
    </i>
    <i r="2">
      <x v="2"/>
    </i>
    <i>
      <x v="2"/>
    </i>
    <i r="1">
      <x v="1"/>
    </i>
    <i r="2">
      <x v="1"/>
    </i>
    <i r="2">
      <x v="2"/>
    </i>
    <i>
      <x v="3"/>
    </i>
    <i r="1">
      <x v="1"/>
    </i>
    <i r="2">
      <x v="1"/>
    </i>
    <i r="2">
      <x v="2"/>
    </i>
    <i r="1">
      <x v="2"/>
    </i>
    <i r="2">
      <x/>
    </i>
    <i r="2">
      <x v="4"/>
    </i>
    <i r="2">
      <x v="5"/>
    </i>
    <i>
      <x v="4"/>
    </i>
    <i r="1">
      <x/>
    </i>
    <i r="2">
      <x v="1"/>
    </i>
    <i r="2">
      <x v="2"/>
    </i>
    <i r="1">
      <x v="1"/>
    </i>
    <i r="2">
      <x v="1"/>
    </i>
    <i r="2">
      <x v="2"/>
    </i>
    <i>
      <x v="5"/>
    </i>
    <i r="1">
      <x v="1"/>
    </i>
    <i r="2">
      <x v="1"/>
    </i>
    <i r="2">
      <x v="2"/>
    </i>
    <i>
      <x v="6"/>
    </i>
    <i r="1">
      <x v="2"/>
    </i>
    <i r="2">
      <x/>
    </i>
    <i t="grand">
      <x/>
    </i>
  </rowItems>
  <colFields count="1">
    <field x="-2"/>
  </colFields>
  <colItems count="11">
    <i>
      <x/>
    </i>
    <i i="1">
      <x v="1"/>
    </i>
    <i i="2">
      <x v="2"/>
    </i>
    <i i="3">
      <x v="3"/>
    </i>
    <i i="4">
      <x v="4"/>
    </i>
    <i i="5">
      <x v="5"/>
    </i>
    <i i="6">
      <x v="6"/>
    </i>
    <i i="7">
      <x v="7"/>
    </i>
    <i i="8">
      <x v="8"/>
    </i>
    <i i="9">
      <x v="9"/>
    </i>
    <i i="10">
      <x v="10"/>
    </i>
  </colItems>
  <pageFields count="2">
    <pageField fld="13" hier="-1"/>
    <pageField fld="15" hier="-1"/>
  </pageFields>
  <dataFields count="11">
    <dataField name="Sum of Nov-22" fld="31" baseField="0" baseItem="0"/>
    <dataField name="Sum of Dec-22" fld="32" baseField="0" baseItem="0"/>
    <dataField name="Sum of Jan-23" fld="33" baseField="8" baseItem="0"/>
    <dataField name="Sum of Feb-23" fld="34" baseField="0" baseItem="0"/>
    <dataField name="Sum of Mar-23" fld="35" baseField="0" baseItem="0"/>
    <dataField name="Sum of Apr-23" fld="36" baseField="0" baseItem="0"/>
    <dataField name="Sum of May-23" fld="37" baseField="0" baseItem="0"/>
    <dataField name="Sum of Jun-23" fld="38" baseField="0" baseItem="0"/>
    <dataField name="Sum of Jul-23" fld="39" baseField="6" baseItem="0"/>
    <dataField name="Sum of Aug-23" fld="40" baseField="0" baseItem="0"/>
    <dataField name="Sum of Sep-23" fld="41" baseField="0" baseItem="0"/>
  </dataFields>
  <formats count="37">
    <format dxfId="113">
      <pivotArea dataOnly="0" labelOnly="1" outline="0" fieldPosition="0">
        <references count="1">
          <reference field="13" count="0"/>
        </references>
      </pivotArea>
    </format>
    <format dxfId="112">
      <pivotArea type="all" dataOnly="0" outline="0" fieldPosition="0"/>
    </format>
    <format dxfId="111">
      <pivotArea dataOnly="0" labelOnly="1" fieldPosition="0">
        <references count="1">
          <reference field="12" count="0"/>
        </references>
      </pivotArea>
    </format>
    <format dxfId="110">
      <pivotArea collapsedLevelsAreSubtotals="1" fieldPosition="0">
        <references count="1">
          <reference field="12" count="1">
            <x v="3"/>
          </reference>
        </references>
      </pivotArea>
    </format>
    <format dxfId="109">
      <pivotArea dataOnly="0" labelOnly="1" fieldPosition="0">
        <references count="1">
          <reference field="12" count="3">
            <x v="1"/>
            <x v="2"/>
            <x v="3"/>
          </reference>
        </references>
      </pivotArea>
    </format>
    <format dxfId="108">
      <pivotArea collapsedLevelsAreSubtotals="1" fieldPosition="0">
        <references count="1">
          <reference field="12" count="1">
            <x v="1"/>
          </reference>
        </references>
      </pivotArea>
    </format>
    <format dxfId="107">
      <pivotArea collapsedLevelsAreSubtotals="1" fieldPosition="0">
        <references count="1">
          <reference field="12" count="1">
            <x v="2"/>
          </reference>
        </references>
      </pivotArea>
    </format>
    <format dxfId="106">
      <pivotArea dataOnly="0" labelOnly="1" fieldPosition="0">
        <references count="1">
          <reference field="12" count="2">
            <x v="1"/>
            <x v="2"/>
          </reference>
        </references>
      </pivotArea>
    </format>
    <format dxfId="105">
      <pivotArea type="all" dataOnly="0" outline="0" fieldPosition="0"/>
    </format>
    <format dxfId="104">
      <pivotArea outline="0" collapsedLevelsAreSubtotals="1" fieldPosition="0"/>
    </format>
    <format dxfId="103">
      <pivotArea field="12" type="button" dataOnly="0" labelOnly="1" outline="0" axis="axisRow" fieldPosition="0"/>
    </format>
    <format dxfId="102">
      <pivotArea dataOnly="0" labelOnly="1" fieldPosition="0">
        <references count="1">
          <reference field="12" count="0"/>
        </references>
      </pivotArea>
    </format>
    <format dxfId="101">
      <pivotArea dataOnly="0" labelOnly="1" grandRow="1" outline="0" fieldPosition="0"/>
    </format>
    <format dxfId="100">
      <pivotArea dataOnly="0" labelOnly="1" fieldPosition="0">
        <references count="2">
          <reference field="6" count="2">
            <x v="0"/>
            <x v="1"/>
          </reference>
          <reference field="12" count="1" selected="0">
            <x v="0"/>
          </reference>
        </references>
      </pivotArea>
    </format>
    <format dxfId="99">
      <pivotArea dataOnly="0" labelOnly="1" fieldPosition="0">
        <references count="2">
          <reference field="6" count="2">
            <x v="0"/>
            <x v="1"/>
          </reference>
          <reference field="12" count="1" selected="0">
            <x v="1"/>
          </reference>
        </references>
      </pivotArea>
    </format>
    <format dxfId="98">
      <pivotArea dataOnly="0" labelOnly="1" fieldPosition="0">
        <references count="2">
          <reference field="6" count="1">
            <x v="1"/>
          </reference>
          <reference field="12" count="1" selected="0">
            <x v="2"/>
          </reference>
        </references>
      </pivotArea>
    </format>
    <format dxfId="97">
      <pivotArea dataOnly="0" labelOnly="1" fieldPosition="0">
        <references count="2">
          <reference field="6" count="2">
            <x v="1"/>
            <x v="2"/>
          </reference>
          <reference field="12" count="1" selected="0">
            <x v="3"/>
          </reference>
        </references>
      </pivotArea>
    </format>
    <format dxfId="96">
      <pivotArea dataOnly="0" labelOnly="1" fieldPosition="0">
        <references count="2">
          <reference field="6" count="2">
            <x v="0"/>
            <x v="1"/>
          </reference>
          <reference field="12" count="1" selected="0">
            <x v="4"/>
          </reference>
        </references>
      </pivotArea>
    </format>
    <format dxfId="95">
      <pivotArea dataOnly="0" labelOnly="1" fieldPosition="0">
        <references count="2">
          <reference field="6" count="1">
            <x v="1"/>
          </reference>
          <reference field="12" count="1" selected="0">
            <x v="5"/>
          </reference>
        </references>
      </pivotArea>
    </format>
    <format dxfId="94">
      <pivotArea dataOnly="0" labelOnly="1" fieldPosition="0">
        <references count="2">
          <reference field="6" count="1">
            <x v="2"/>
          </reference>
          <reference field="12" count="1" selected="0">
            <x v="6"/>
          </reference>
        </references>
      </pivotArea>
    </format>
    <format dxfId="93">
      <pivotArea dataOnly="0" labelOnly="1" fieldPosition="0">
        <references count="3">
          <reference field="0" count="2">
            <x v="1"/>
            <x v="2"/>
          </reference>
          <reference field="6" count="1" selected="0">
            <x v="0"/>
          </reference>
          <reference field="12" count="1" selected="0">
            <x v="0"/>
          </reference>
        </references>
      </pivotArea>
    </format>
    <format dxfId="92">
      <pivotArea dataOnly="0" labelOnly="1" fieldPosition="0">
        <references count="3">
          <reference field="0" count="2">
            <x v="1"/>
            <x v="2"/>
          </reference>
          <reference field="6" count="1" selected="0">
            <x v="1"/>
          </reference>
          <reference field="12" count="1" selected="0">
            <x v="0"/>
          </reference>
        </references>
      </pivotArea>
    </format>
    <format dxfId="91">
      <pivotArea dataOnly="0" labelOnly="1" fieldPosition="0">
        <references count="3">
          <reference field="0" count="2">
            <x v="1"/>
            <x v="2"/>
          </reference>
          <reference field="6" count="1" selected="0">
            <x v="0"/>
          </reference>
          <reference field="12" count="1" selected="0">
            <x v="1"/>
          </reference>
        </references>
      </pivotArea>
    </format>
    <format dxfId="90">
      <pivotArea dataOnly="0" labelOnly="1" fieldPosition="0">
        <references count="3">
          <reference field="0" count="2">
            <x v="1"/>
            <x v="2"/>
          </reference>
          <reference field="6" count="1" selected="0">
            <x v="1"/>
          </reference>
          <reference field="12" count="1" selected="0">
            <x v="1"/>
          </reference>
        </references>
      </pivotArea>
    </format>
    <format dxfId="89">
      <pivotArea dataOnly="0" labelOnly="1" fieldPosition="0">
        <references count="3">
          <reference field="0" count="2">
            <x v="1"/>
            <x v="2"/>
          </reference>
          <reference field="6" count="1" selected="0">
            <x v="1"/>
          </reference>
          <reference field="12" count="1" selected="0">
            <x v="2"/>
          </reference>
        </references>
      </pivotArea>
    </format>
    <format dxfId="88">
      <pivotArea dataOnly="0" labelOnly="1" fieldPosition="0">
        <references count="3">
          <reference field="0" count="2">
            <x v="1"/>
            <x v="2"/>
          </reference>
          <reference field="6" count="1" selected="0">
            <x v="1"/>
          </reference>
          <reference field="12" count="1" selected="0">
            <x v="3"/>
          </reference>
        </references>
      </pivotArea>
    </format>
    <format dxfId="87">
      <pivotArea dataOnly="0" labelOnly="1" fieldPosition="0">
        <references count="3">
          <reference field="0" count="1">
            <x v="0"/>
          </reference>
          <reference field="6" count="1" selected="0">
            <x v="2"/>
          </reference>
          <reference field="12" count="1" selected="0">
            <x v="3"/>
          </reference>
        </references>
      </pivotArea>
    </format>
    <format dxfId="86">
      <pivotArea dataOnly="0" labelOnly="1" fieldPosition="0">
        <references count="3">
          <reference field="0" count="2">
            <x v="1"/>
            <x v="2"/>
          </reference>
          <reference field="6" count="1" selected="0">
            <x v="0"/>
          </reference>
          <reference field="12" count="1" selected="0">
            <x v="4"/>
          </reference>
        </references>
      </pivotArea>
    </format>
    <format dxfId="85">
      <pivotArea dataOnly="0" labelOnly="1" fieldPosition="0">
        <references count="3">
          <reference field="0" count="2">
            <x v="1"/>
            <x v="2"/>
          </reference>
          <reference field="6" count="1" selected="0">
            <x v="1"/>
          </reference>
          <reference field="12" count="1" selected="0">
            <x v="4"/>
          </reference>
        </references>
      </pivotArea>
    </format>
    <format dxfId="84">
      <pivotArea dataOnly="0" labelOnly="1" fieldPosition="0">
        <references count="3">
          <reference field="0" count="2">
            <x v="1"/>
            <x v="2"/>
          </reference>
          <reference field="6" count="1" selected="0">
            <x v="1"/>
          </reference>
          <reference field="12" count="1" selected="0">
            <x v="5"/>
          </reference>
        </references>
      </pivotArea>
    </format>
    <format dxfId="83">
      <pivotArea dataOnly="0" labelOnly="1" fieldPosition="0">
        <references count="3">
          <reference field="0" count="1">
            <x v="0"/>
          </reference>
          <reference field="6" count="1" selected="0">
            <x v="2"/>
          </reference>
          <reference field="12" count="1" selected="0">
            <x v="6"/>
          </reference>
        </references>
      </pivotArea>
    </format>
    <format dxfId="82">
      <pivotArea dataOnly="0" labelOnly="1" outline="0" fieldPosition="0">
        <references count="1">
          <reference field="4294967294" count="9">
            <x v="0"/>
            <x v="1"/>
            <x v="2"/>
            <x v="3"/>
            <x v="4"/>
            <x v="5"/>
            <x v="6"/>
            <x v="7"/>
            <x v="8"/>
          </reference>
        </references>
      </pivotArea>
    </format>
    <format dxfId="81">
      <pivotArea collapsedLevelsAreSubtotals="1" fieldPosition="0">
        <references count="3">
          <reference field="4294967294" count="6" selected="0">
            <x v="5"/>
            <x v="6"/>
            <x v="7"/>
            <x v="8"/>
            <x v="9"/>
            <x v="10"/>
          </reference>
          <reference field="6" count="1">
            <x v="1"/>
          </reference>
          <reference field="12" count="1" selected="0">
            <x v="1"/>
          </reference>
        </references>
      </pivotArea>
    </format>
    <format dxfId="80">
      <pivotArea collapsedLevelsAreSubtotals="1" fieldPosition="0">
        <references count="4">
          <reference field="4294967294" count="6" selected="0">
            <x v="5"/>
            <x v="6"/>
            <x v="7"/>
            <x v="8"/>
            <x v="9"/>
            <x v="10"/>
          </reference>
          <reference field="0" count="2">
            <x v="1"/>
            <x v="2"/>
          </reference>
          <reference field="6" count="1" selected="0">
            <x v="1"/>
          </reference>
          <reference field="12" count="1" selected="0">
            <x v="1"/>
          </reference>
        </references>
      </pivotArea>
    </format>
    <format dxfId="79">
      <pivotArea collapsedLevelsAreSubtotals="1" fieldPosition="0">
        <references count="2">
          <reference field="4294967294" count="6" selected="0">
            <x v="5"/>
            <x v="6"/>
            <x v="7"/>
            <x v="8"/>
            <x v="9"/>
            <x v="10"/>
          </reference>
          <reference field="12" count="1">
            <x v="2"/>
          </reference>
        </references>
      </pivotArea>
    </format>
    <format dxfId="78">
      <pivotArea collapsedLevelsAreSubtotals="1" fieldPosition="0">
        <references count="3">
          <reference field="4294967294" count="6" selected="0">
            <x v="5"/>
            <x v="6"/>
            <x v="7"/>
            <x v="8"/>
            <x v="9"/>
            <x v="10"/>
          </reference>
          <reference field="6" count="1">
            <x v="1"/>
          </reference>
          <reference field="12" count="1" selected="0">
            <x v="2"/>
          </reference>
        </references>
      </pivotArea>
    </format>
    <format dxfId="77">
      <pivotArea collapsedLevelsAreSubtotals="1" fieldPosition="0">
        <references count="4">
          <reference field="4294967294" count="6" selected="0">
            <x v="5"/>
            <x v="6"/>
            <x v="7"/>
            <x v="8"/>
            <x v="9"/>
            <x v="10"/>
          </reference>
          <reference field="0" count="2">
            <x v="1"/>
            <x v="2"/>
          </reference>
          <reference field="6" count="1" selected="0">
            <x v="1"/>
          </reference>
          <reference field="12"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8F7EE6A-D5A6-4D11-BBD1-66493E1E5814}" name="PivotTable5"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95:M121" firstHeaderRow="0" firstDataRow="1" firstDataCol="1" rowPageCount="2" colPageCount="1"/>
  <pivotFields count="51">
    <pivotField axis="axisRow" multipleItemSelectionAllowed="1" showAll="0">
      <items count="7">
        <item x="0"/>
        <item x="1"/>
        <item h="1" x="2"/>
        <item x="3"/>
        <item x="4"/>
        <item x="5"/>
        <item t="default"/>
      </items>
    </pivotField>
    <pivotField axis="axisRow" showAll="0">
      <items count="22">
        <item x="17"/>
        <item x="3"/>
        <item x="0"/>
        <item x="4"/>
        <item x="1"/>
        <item x="14"/>
        <item x="5"/>
        <item x="6"/>
        <item x="11"/>
        <item x="10"/>
        <item x="7"/>
        <item x="8"/>
        <item x="13"/>
        <item x="9"/>
        <item x="16"/>
        <item x="18"/>
        <item x="19"/>
        <item x="15"/>
        <item x="12"/>
        <item x="2"/>
        <item x="20"/>
        <item t="default"/>
      </items>
    </pivotField>
    <pivotField showAll="0"/>
    <pivotField showAll="0"/>
    <pivotField showAll="0"/>
    <pivotField showAll="0"/>
    <pivotField showAll="0"/>
    <pivotField showAll="0"/>
    <pivotField showAll="0"/>
    <pivotField showAll="0"/>
    <pivotField showAll="0"/>
    <pivotField showAll="0"/>
    <pivotField showAll="0">
      <items count="9">
        <item x="0"/>
        <item x="2"/>
        <item x="3"/>
        <item x="4"/>
        <item x="1"/>
        <item x="5"/>
        <item x="6"/>
        <item m="1" x="7"/>
        <item t="default"/>
      </items>
    </pivotField>
    <pivotField axis="axisPage" multipleItemSelectionAllowed="1" showAll="0">
      <items count="30">
        <item h="1" x="7"/>
        <item h="1" x="4"/>
        <item h="1" x="9"/>
        <item h="1" x="6"/>
        <item h="1" x="12"/>
        <item h="1" x="5"/>
        <item h="1" x="1"/>
        <item x="14"/>
        <item x="2"/>
        <item x="18"/>
        <item x="19"/>
        <item x="13"/>
        <item x="11"/>
        <item x="16"/>
        <item h="1" x="3"/>
        <item x="0"/>
        <item h="1" x="8"/>
        <item x="21"/>
        <item x="20"/>
        <item x="17"/>
        <item x="15"/>
        <item x="22"/>
        <item x="25"/>
        <item h="1" x="23"/>
        <item x="24"/>
        <item x="26"/>
        <item h="1" x="27"/>
        <item h="1" x="10"/>
        <item h="1" x="28"/>
        <item t="default"/>
      </items>
    </pivotField>
    <pivotField showAll="0"/>
    <pivotField axis="axisPage" multipleItemSelectionAllowed="1" showAll="0">
      <items count="4">
        <item h="1"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Fields count="2">
    <field x="0"/>
    <field x="1"/>
  </rowFields>
  <rowItems count="26">
    <i>
      <x/>
    </i>
    <i r="1">
      <x v="2"/>
    </i>
    <i>
      <x v="1"/>
    </i>
    <i r="1">
      <x v="1"/>
    </i>
    <i r="1">
      <x v="3"/>
    </i>
    <i r="1">
      <x v="4"/>
    </i>
    <i r="1">
      <x v="6"/>
    </i>
    <i r="1">
      <x v="7"/>
    </i>
    <i r="1">
      <x v="8"/>
    </i>
    <i r="1">
      <x v="9"/>
    </i>
    <i r="1">
      <x v="10"/>
    </i>
    <i r="1">
      <x v="11"/>
    </i>
    <i r="1">
      <x v="12"/>
    </i>
    <i r="1">
      <x v="13"/>
    </i>
    <i r="1">
      <x v="14"/>
    </i>
    <i r="1">
      <x v="17"/>
    </i>
    <i r="1">
      <x v="18"/>
    </i>
    <i r="1">
      <x v="19"/>
    </i>
    <i r="1">
      <x v="20"/>
    </i>
    <i>
      <x v="3"/>
    </i>
    <i r="1">
      <x/>
    </i>
    <i>
      <x v="4"/>
    </i>
    <i r="1">
      <x v="15"/>
    </i>
    <i>
      <x v="5"/>
    </i>
    <i r="1">
      <x v="16"/>
    </i>
    <i t="grand">
      <x/>
    </i>
  </rowItems>
  <colFields count="1">
    <field x="-2"/>
  </colFields>
  <colItems count="11">
    <i>
      <x/>
    </i>
    <i i="1">
      <x v="1"/>
    </i>
    <i i="2">
      <x v="2"/>
    </i>
    <i i="3">
      <x v="3"/>
    </i>
    <i i="4">
      <x v="4"/>
    </i>
    <i i="5">
      <x v="5"/>
    </i>
    <i i="6">
      <x v="6"/>
    </i>
    <i i="7">
      <x v="7"/>
    </i>
    <i i="8">
      <x v="8"/>
    </i>
    <i i="9">
      <x v="9"/>
    </i>
    <i i="10">
      <x v="10"/>
    </i>
  </colItems>
  <pageFields count="2">
    <pageField fld="13" hier="-1"/>
    <pageField fld="15" hier="-1"/>
  </pageFields>
  <dataFields count="11">
    <dataField name="Sum of Nov-22" fld="31" baseField="0" baseItem="0"/>
    <dataField name="Sum of Dec-22" fld="32" baseField="0" baseItem="0"/>
    <dataField name="Sum of Jan-23" fld="33" baseField="8" baseItem="0"/>
    <dataField name="Sum of Feb-23" fld="34" baseField="0" baseItem="0"/>
    <dataField name="Sum of Mar-23" fld="35" baseField="0" baseItem="0"/>
    <dataField name="Sum of Apr-23" fld="36" showDataAs="percentOfCol" baseField="0" baseItem="0" numFmtId="10"/>
    <dataField name="Sum of May-23" fld="37" showDataAs="percentOfCol" baseField="0" baseItem="0" numFmtId="10"/>
    <dataField name="Sum of Jun-23" fld="38" showDataAs="percentOfCol" baseField="0" baseItem="0" numFmtId="10"/>
    <dataField name="Sum of Jul-23" fld="39" showDataAs="percentOfCol" baseField="6" baseItem="0" numFmtId="10"/>
    <dataField name="Sum of Aug-23" fld="40" showDataAs="percentOfCol" baseField="0" baseItem="0" numFmtId="10"/>
    <dataField name="Sum of Sep-23" fld="41" showDataAs="percentOfCol" baseField="0" baseItem="0" numFmtId="10"/>
  </dataFields>
  <formats count="13">
    <format dxfId="126">
      <pivotArea dataOnly="0" labelOnly="1" outline="0" fieldPosition="0">
        <references count="1">
          <reference field="13" count="0"/>
        </references>
      </pivotArea>
    </format>
    <format dxfId="125">
      <pivotArea type="all" dataOnly="0" outline="0" fieldPosition="0"/>
    </format>
    <format dxfId="124">
      <pivotArea type="all" dataOnly="0" outline="0" fieldPosition="0"/>
    </format>
    <format dxfId="123">
      <pivotArea outline="0" collapsedLevelsAreSubtotals="1" fieldPosition="0"/>
    </format>
    <format dxfId="122">
      <pivotArea field="12" type="button" dataOnly="0" labelOnly="1" outline="0"/>
    </format>
    <format dxfId="121">
      <pivotArea dataOnly="0" labelOnly="1" grandRow="1" outline="0" fieldPosition="0"/>
    </format>
    <format dxfId="120">
      <pivotArea dataOnly="0" labelOnly="1" outline="0" fieldPosition="0">
        <references count="1">
          <reference field="4294967294" count="9">
            <x v="0"/>
            <x v="1"/>
            <x v="2"/>
            <x v="3"/>
            <x v="4"/>
            <x v="5"/>
            <x v="6"/>
            <x v="7"/>
            <x v="8"/>
          </reference>
        </references>
      </pivotArea>
    </format>
    <format dxfId="119">
      <pivotArea outline="0" fieldPosition="0">
        <references count="1">
          <reference field="4294967294" count="1">
            <x v="5"/>
          </reference>
        </references>
      </pivotArea>
    </format>
    <format dxfId="118">
      <pivotArea outline="0" fieldPosition="0">
        <references count="1">
          <reference field="4294967294" count="1">
            <x v="6"/>
          </reference>
        </references>
      </pivotArea>
    </format>
    <format dxfId="117">
      <pivotArea outline="0" fieldPosition="0">
        <references count="1">
          <reference field="4294967294" count="1">
            <x v="7"/>
          </reference>
        </references>
      </pivotArea>
    </format>
    <format dxfId="116">
      <pivotArea outline="0" fieldPosition="0">
        <references count="1">
          <reference field="4294967294" count="1">
            <x v="8"/>
          </reference>
        </references>
      </pivotArea>
    </format>
    <format dxfId="115">
      <pivotArea outline="0" fieldPosition="0">
        <references count="1">
          <reference field="4294967294" count="1">
            <x v="9"/>
          </reference>
        </references>
      </pivotArea>
    </format>
    <format dxfId="114">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BC1D50A-4339-47B6-83F1-AE9571DF0943}"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G15" firstHeaderRow="1" firstDataRow="2" firstDataCol="1" rowPageCount="3" colPageCount="1"/>
  <pivotFields count="45">
    <pivotField showAll="0"/>
    <pivotField axis="axisPage" dataField="1" multipleItemSelectionAllowed="1" showAll="0">
      <items count="24">
        <item h="1" x="17"/>
        <item h="1" m="1" x="22"/>
        <item h="1" x="3"/>
        <item x="0"/>
        <item h="1" x="4"/>
        <item x="1"/>
        <item h="1" x="14"/>
        <item h="1" m="1" x="20"/>
        <item h="1" m="1" x="21"/>
        <item h="1" x="5"/>
        <item h="1" x="6"/>
        <item h="1" x="7"/>
        <item h="1" x="8"/>
        <item h="1" x="9"/>
        <item h="1" x="10"/>
        <item h="1" x="11"/>
        <item h="1" x="13"/>
        <item h="1" x="16"/>
        <item h="1" x="15"/>
        <item h="1" x="18"/>
        <item h="1" x="19"/>
        <item h="1" x="2"/>
        <item h="1" x="12"/>
        <item t="default"/>
      </items>
    </pivotField>
    <pivotField showAll="0"/>
    <pivotField showAll="0"/>
    <pivotField showAll="0"/>
    <pivotField showAll="0"/>
    <pivotField axis="axisPage" showAll="0">
      <items count="5">
        <item x="1"/>
        <item x="0"/>
        <item x="3"/>
        <item x="2"/>
        <item t="default"/>
      </items>
    </pivotField>
    <pivotField showAll="0"/>
    <pivotField showAll="0"/>
    <pivotField showAll="0"/>
    <pivotField showAll="0"/>
    <pivotField axis="axisRow" showAll="0">
      <items count="25">
        <item x="8"/>
        <item x="11"/>
        <item x="5"/>
        <item x="12"/>
        <item x="16"/>
        <item x="3"/>
        <item x="0"/>
        <item x="21"/>
        <item x="19"/>
        <item x="6"/>
        <item x="2"/>
        <item x="20"/>
        <item x="13"/>
        <item x="1"/>
        <item x="15"/>
        <item m="1" x="23"/>
        <item x="7"/>
        <item x="17"/>
        <item x="18"/>
        <item x="4"/>
        <item x="9"/>
        <item x="10"/>
        <item x="14"/>
        <item m="1" x="22"/>
        <item t="default"/>
      </items>
    </pivotField>
    <pivotField showAll="0"/>
    <pivotField axis="axisCol" multipleItemSelectionAllowed="1" showAll="0">
      <items count="27">
        <item h="1" x="7"/>
        <item h="1" x="4"/>
        <item h="1" x="9"/>
        <item h="1" x="6"/>
        <item h="1" x="12"/>
        <item h="1" x="5"/>
        <item h="1" x="1"/>
        <item h="1" x="13"/>
        <item h="1" x="2"/>
        <item x="17"/>
        <item x="14"/>
        <item x="15"/>
        <item x="18"/>
        <item x="16"/>
        <item h="1" x="20"/>
        <item h="1" x="19"/>
        <item h="1" m="1" x="24"/>
        <item h="1" x="10"/>
        <item h="1" x="11"/>
        <item h="1" x="21"/>
        <item h="1" m="1" x="25"/>
        <item h="1" x="3"/>
        <item h="1" x="0"/>
        <item h="1" x="8"/>
        <item h="1" x="22"/>
        <item h="1" x="23"/>
        <item t="default"/>
      </items>
    </pivotField>
    <pivotField showAll="0"/>
    <pivotField axis="axisPage"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9">
    <i>
      <x v="2"/>
    </i>
    <i>
      <x v="5"/>
    </i>
    <i>
      <x v="6"/>
    </i>
    <i>
      <x v="7"/>
    </i>
    <i>
      <x v="10"/>
    </i>
    <i>
      <x v="13"/>
    </i>
    <i>
      <x v="16"/>
    </i>
    <i>
      <x v="19"/>
    </i>
    <i t="grand">
      <x/>
    </i>
  </rowItems>
  <colFields count="1">
    <field x="13"/>
  </colFields>
  <colItems count="6">
    <i>
      <x v="9"/>
    </i>
    <i>
      <x v="10"/>
    </i>
    <i>
      <x v="11"/>
    </i>
    <i>
      <x v="12"/>
    </i>
    <i>
      <x v="13"/>
    </i>
    <i t="grand">
      <x/>
    </i>
  </colItems>
  <pageFields count="3">
    <pageField fld="6" item="0" hier="-1"/>
    <pageField fld="15" item="1" hier="-1"/>
    <pageField fld="1" hier="-1"/>
  </pageFields>
  <dataFields count="1">
    <dataField name="Count of PID/MWR/SMB" fld="1" subtotal="count" baseField="0"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13" type="button" dataOnly="0" labelOnly="1" outline="0" axis="axisCol" fieldPosition="0"/>
    </format>
    <format dxfId="5">
      <pivotArea type="topRight" dataOnly="0" labelOnly="1" outline="0" fieldPosition="0"/>
    </format>
    <format dxfId="4">
      <pivotArea field="1" type="button" dataOnly="0" labelOnly="1" outline="0" axis="axisPage" fieldPosition="2"/>
    </format>
    <format dxfId="3">
      <pivotArea dataOnly="0" labelOnly="1" fieldPosition="0">
        <references count="1">
          <reference field="1" count="5">
            <x v="1"/>
            <x v="2"/>
            <x v="3"/>
            <x v="4"/>
            <x v="5"/>
          </reference>
        </references>
      </pivotArea>
    </format>
    <format dxfId="2">
      <pivotArea dataOnly="0" labelOnly="1" grandRow="1" outline="0" fieldPosition="0"/>
    </format>
    <format dxfId="1">
      <pivotArea dataOnly="0" labelOnly="1" fieldPosition="0">
        <references count="1">
          <reference field="13" count="8">
            <x v="9"/>
            <x v="10"/>
            <x v="11"/>
            <x v="12"/>
            <x v="13"/>
            <x v="15"/>
            <x v="17"/>
            <x v="18"/>
          </reference>
        </references>
      </pivotArea>
    </format>
    <format dxfId="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E86B851-8EE0-4635-8D54-123CF9D61118}"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7:I12" firstHeaderRow="0" firstDataRow="1" firstDataCol="1" rowPageCount="2" colPageCount="1"/>
  <pivotFields count="38">
    <pivotField showAll="0"/>
    <pivotField showAll="0"/>
    <pivotField showAll="0"/>
    <pivotField showAll="0"/>
    <pivotField showAll="0"/>
    <pivotField showAll="0"/>
    <pivotField showAll="0"/>
    <pivotField showAll="0"/>
    <pivotField showAll="0"/>
    <pivotField showAll="0"/>
    <pivotField axis="axisRow" showAll="0">
      <items count="25">
        <item x="11"/>
        <item x="21"/>
        <item x="12"/>
        <item x="16"/>
        <item x="5"/>
        <item x="0"/>
        <item x="22"/>
        <item x="19"/>
        <item x="6"/>
        <item x="3"/>
        <item x="20"/>
        <item x="13"/>
        <item x="1"/>
        <item x="15"/>
        <item x="14"/>
        <item x="7"/>
        <item x="17"/>
        <item x="18"/>
        <item x="4"/>
        <item x="9"/>
        <item x="10"/>
        <item x="8"/>
        <item m="1" x="23"/>
        <item x="2"/>
        <item t="default"/>
      </items>
    </pivotField>
    <pivotField axis="axisRow" showAll="0">
      <items count="10">
        <item h="1" x="0"/>
        <item x="3"/>
        <item h="1" x="4"/>
        <item h="1" x="5"/>
        <item h="1" x="6"/>
        <item h="1" x="7"/>
        <item h="1" x="1"/>
        <item h="1" m="1" x="8"/>
        <item h="1" x="2"/>
        <item t="default"/>
      </items>
    </pivotField>
    <pivotField axis="axisPage" multipleItemSelectionAllowed="1" showAll="0">
      <items count="26">
        <item h="1" x="7"/>
        <item h="1" x="4"/>
        <item h="1" x="9"/>
        <item h="1" x="6"/>
        <item h="1" x="11"/>
        <item h="1" x="5"/>
        <item h="1" x="1"/>
        <item x="13"/>
        <item x="2"/>
        <item x="12"/>
        <item x="19"/>
        <item x="15"/>
        <item x="16"/>
        <item x="20"/>
        <item x="18"/>
        <item x="14"/>
        <item x="10"/>
        <item h="1" x="3"/>
        <item x="0"/>
        <item h="1" x="8"/>
        <item x="21"/>
        <item x="17"/>
        <item x="23"/>
        <item x="24"/>
        <item h="1" x="22"/>
        <item t="default"/>
      </items>
    </pivotField>
    <pivotField multipleItemSelectionAllowed="1" showAll="0"/>
    <pivotField axis="axisPage"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2">
    <field x="11"/>
    <field x="10"/>
  </rowFields>
  <rowItems count="5">
    <i>
      <x v="1"/>
    </i>
    <i r="1">
      <x v="4"/>
    </i>
    <i r="1">
      <x v="8"/>
    </i>
    <i r="1">
      <x v="15"/>
    </i>
    <i t="grand">
      <x/>
    </i>
  </rowItems>
  <colFields count="1">
    <field x="-2"/>
  </colFields>
  <colItems count="8">
    <i>
      <x/>
    </i>
    <i i="1">
      <x v="1"/>
    </i>
    <i i="2">
      <x v="2"/>
    </i>
    <i i="3">
      <x v="3"/>
    </i>
    <i i="4">
      <x v="4"/>
    </i>
    <i i="5">
      <x v="5"/>
    </i>
    <i i="6">
      <x v="6"/>
    </i>
    <i i="7">
      <x v="7"/>
    </i>
  </colItems>
  <pageFields count="2">
    <pageField fld="12" hier="-1"/>
    <pageField fld="14" item="1" hier="-1"/>
  </pageFields>
  <dataFields count="8">
    <dataField name="Sum of Nov-22" fld="30" baseField="8" baseItem="0"/>
    <dataField name="Sum of Dec-22" fld="31" baseField="0" baseItem="0"/>
    <dataField name="Sum of Jan-23" fld="32" baseField="0" baseItem="0"/>
    <dataField name="Sum of Feb-23" fld="33" baseField="0" baseItem="0"/>
    <dataField name="Sum of Mar-23" fld="34" baseField="0" baseItem="0"/>
    <dataField name="Sum of Apr-23" fld="35" baseField="0" baseItem="0"/>
    <dataField name="Sum of May-23" fld="36" baseField="0" baseItem="0"/>
    <dataField name="Sum of Jun-23" fld="3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25178EFE-D79B-4F21-9252-02905A84CFD9}"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7:I18" firstHeaderRow="0" firstDataRow="1" firstDataCol="1" rowPageCount="2" colPageCount="1"/>
  <pivotFields count="37">
    <pivotField axis="axisRow" showAll="0">
      <items count="5">
        <item x="0"/>
        <item x="1"/>
        <item x="2"/>
        <item x="3"/>
        <item t="default"/>
      </items>
    </pivotField>
    <pivotField showAll="0"/>
    <pivotField showAll="0"/>
    <pivotField showAll="0"/>
    <pivotField showAll="0"/>
    <pivotField showAll="0"/>
    <pivotField showAll="0"/>
    <pivotField showAll="0"/>
    <pivotField showAll="0"/>
    <pivotField axis="axisRow" showAll="0">
      <items count="28">
        <item m="1" x="23"/>
        <item x="10"/>
        <item x="20"/>
        <item x="11"/>
        <item x="15"/>
        <item m="1" x="24"/>
        <item x="4"/>
        <item x="1"/>
        <item x="21"/>
        <item x="18"/>
        <item x="5"/>
        <item x="2"/>
        <item x="19"/>
        <item x="12"/>
        <item x="0"/>
        <item x="14"/>
        <item x="13"/>
        <item x="6"/>
        <item x="16"/>
        <item m="1" x="25"/>
        <item x="17"/>
        <item x="3"/>
        <item x="8"/>
        <item x="9"/>
        <item x="22"/>
        <item m="1" x="26"/>
        <item x="7"/>
        <item t="default"/>
      </items>
    </pivotField>
    <pivotField axis="axisRow" showAll="0">
      <items count="10">
        <item h="1" x="1"/>
        <item x="2"/>
        <item h="1" x="3"/>
        <item h="1" x="4"/>
        <item h="1" m="1" x="8"/>
        <item h="1" x="5"/>
        <item h="1" x="6"/>
        <item h="1" x="0"/>
        <item h="1" x="7"/>
        <item t="default"/>
      </items>
    </pivotField>
    <pivotField axis="axisPage" multipleItemSelectionAllowed="1" showAll="0">
      <items count="25">
        <item h="1" x="7"/>
        <item h="1" x="4"/>
        <item h="1" x="9"/>
        <item h="1" x="6"/>
        <item h="1" x="11"/>
        <item x="5"/>
        <item x="0"/>
        <item x="13"/>
        <item x="2"/>
        <item x="12"/>
        <item x="19"/>
        <item x="15"/>
        <item x="16"/>
        <item x="20"/>
        <item x="18"/>
        <item x="14"/>
        <item x="10"/>
        <item h="1" x="3"/>
        <item x="1"/>
        <item h="1" x="8"/>
        <item h="1" x="23"/>
        <item x="21"/>
        <item h="1" x="17"/>
        <item h="1" x="22"/>
        <item t="default"/>
      </items>
    </pivotField>
    <pivotField multipleItemSelectionAllowed="1" showAll="0"/>
    <pivotField axis="axisPage"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3">
    <field x="10"/>
    <field x="9"/>
    <field x="0"/>
  </rowFields>
  <rowItems count="11">
    <i>
      <x v="1"/>
    </i>
    <i r="1">
      <x v="6"/>
    </i>
    <i r="2">
      <x/>
    </i>
    <i r="2">
      <x v="1"/>
    </i>
    <i r="1">
      <x v="10"/>
    </i>
    <i r="2">
      <x/>
    </i>
    <i r="2">
      <x v="1"/>
    </i>
    <i r="1">
      <x v="17"/>
    </i>
    <i r="2">
      <x/>
    </i>
    <i r="2">
      <x v="1"/>
    </i>
    <i t="grand">
      <x/>
    </i>
  </rowItems>
  <colFields count="1">
    <field x="-2"/>
  </colFields>
  <colItems count="8">
    <i>
      <x/>
    </i>
    <i i="1">
      <x v="1"/>
    </i>
    <i i="2">
      <x v="2"/>
    </i>
    <i i="3">
      <x v="3"/>
    </i>
    <i i="4">
      <x v="4"/>
    </i>
    <i i="5">
      <x v="5"/>
    </i>
    <i i="6">
      <x v="6"/>
    </i>
    <i i="7">
      <x v="7"/>
    </i>
  </colItems>
  <pageFields count="2">
    <pageField fld="11" hier="-1"/>
    <pageField fld="13" item="1" hier="-1"/>
  </pageFields>
  <dataFields count="8">
    <dataField name="Sum of Nov-22" fld="29" baseField="8" baseItem="0"/>
    <dataField name="Sum of Dec-22" fld="30" baseField="0" baseItem="0"/>
    <dataField name="Sum of Jan-23" fld="31" baseField="0" baseItem="0"/>
    <dataField name="Sum of Feb-23" fld="32" baseField="0" baseItem="0"/>
    <dataField name="Sum of Mar-23" fld="33" baseField="0" baseItem="0"/>
    <dataField name="Sum of Apr-23" fld="34" baseField="0" baseItem="0"/>
    <dataField name="Sum of May-23" fld="35" baseField="0" baseItem="0"/>
    <dataField name="Sum of Jun-23" fld="3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_Group" xr10:uid="{109791A1-E27E-4317-AFD1-AE88A843C344}" sourceName="[tblApplicationGroup].[Application Group]">
  <pivotTables>
    <pivotTable tabId="4" name="PivotTable1"/>
  </pivotTables>
  <data>
    <olap pivotCacheId="1334228372">
      <levels count="2">
        <level uniqueName="[tblApplicationGroup].[Application Group].[(All)]" sourceCaption="(All)" count="0"/>
        <level uniqueName="[tblApplicationGroup].[Application Group].[Application Group]" sourceCaption="Application Group" count="50">
          <ranges>
            <range startItem="0">
              <i n="[tblApplicationGroup].[Application Group].&amp;[ABPS]" c="ABPS"/>
              <i n="[tblApplicationGroup].[Application Group].&amp;[ASCOT]" c="ASCOT"/>
              <i n="[tblApplicationGroup].[Application Group].&amp;[BOOM-BIGSYS]" c="BOOM-BIGSYS"/>
              <i n="[tblApplicationGroup].[Application Group].&amp;[BOSS-PAC]" c="BOSS-PAC"/>
              <i n="[tblApplicationGroup].[Application Group].&amp;[BOSS-SW-ABOM]" c="BOSS-SW-ABOM"/>
              <i n="[tblApplicationGroup].[Application Group].&amp;[BRAVO-MF-GRP1]" c="BRAVO-MF-GRP1"/>
              <i n="[tblApplicationGroup].[Application Group].&amp;[BRAVO-MF-GRP2]" c="BRAVO-MF-GRP2"/>
              <i n="[tblApplicationGroup].[Application Group].&amp;[BRAVO-MF-GRP3]" c="BRAVO-MF-GRP3"/>
              <i n="[tblApplicationGroup].[Application Group].&amp;[BRAVO-MF-Rick]" c="BRAVO-MF-Rick"/>
              <i n="[tblApplicationGroup].[Application Group].&amp;[CARAT]" c="CARAT"/>
              <i n="[tblApplicationGroup].[Application Group].&amp;[CARE-MF]" c="CARE-MF"/>
              <i n="[tblApplicationGroup].[Application Group].&amp;[CARE-USAGE]" c="CARE-USAGE"/>
              <i n="[tblApplicationGroup].[Application Group].&amp;[CBS-ATTCRM-SBS]" c="CBS-ATTCRM-SBS"/>
              <i n="[tblApplicationGroup].[Application Group].&amp;[CCB-MW]" c="CCB-MW"/>
              <i n="[tblApplicationGroup].[Application Group].&amp;[CCF-APT]" c="CCF-APT"/>
              <i n="[tblApplicationGroup].[Application Group].&amp;[CODES-ULTS]" c="CODES-ULTS"/>
              <i n="[tblApplicationGroup].[Application Group].&amp;[DM-RM]" c="DM-RM"/>
              <i n="[tblApplicationGroup].[Application Group].&amp;[ELOS-LOS]" c="ELOS-LOS"/>
              <i n="[tblApplicationGroup].[Application Group].&amp;[ESON-ALPS-ORS]" c="ESON-ALPS-ORS"/>
              <i n="[tblApplicationGroup].[Application Group].&amp;[Freedom C Apps]" c="Freedom C Apps"/>
              <i n="[tblApplicationGroup].[Application Group].&amp;[Freedom DotNet-CM]" c="Freedom DotNet-CM"/>
              <i n="[tblApplicationGroup].[Application Group].&amp;[Freedom DotNet-OA]" c="Freedom DotNet-OA"/>
              <i n="[tblApplicationGroup].[Application Group].&amp;[Freedom Java Apps]" c="Freedom Java Apps"/>
              <i n="[tblApplicationGroup].[Application Group].&amp;[Freedom  CPP Apps]" c="Freedom  CPP Apps"/>
              <i n="[tblApplicationGroup].[Application Group].&amp;[Gal-SAF]" c="Gal-SAF"/>
              <i n="[tblApplicationGroup].[Application Group].&amp;[ICC-EX-LDWOT]" c="ICC-EX-LDWOT"/>
              <i n="[tblApplicationGroup].[Application Group].&amp;[JADE-TARP]" c="JADE-TARP"/>
              <i n="[tblApplicationGroup].[Application Group].&amp;[JW]" c="JW"/>
              <i n="[tblApplicationGroup].[Application Group].&amp;[LSRV]" c="LSRV"/>
              <i n="[tblApplicationGroup].[Application Group].&amp;[MA-SOAP]" c="MA-SOAP"/>
              <i n="[tblApplicationGroup].[Application Group].&amp;[MDRG-GP]" c="MDRG-GP"/>
              <i n="[tblApplicationGroup].[Application Group].&amp;[MDRG-JR]" c="MDRG-JR"/>
              <i n="[tblApplicationGroup].[Application Group].&amp;[MDRG-RR]" c="MDRG-RR"/>
              <i n="[tblApplicationGroup].[Application Group].&amp;[MOSS]" c="MOSS"/>
              <i n="[tblApplicationGroup].[Application Group].&amp;[MW-MF-Julie]" c="MW-MF-Julie"/>
              <i n="[tblApplicationGroup].[Application Group].&amp;[PEAT-CAPM-ELVIS]" c="PEAT-CAPM-ELVIS"/>
              <i n="[tblApplicationGroup].[Application Group].&amp;[PUNE-MR-GRP1]" c="PUNE-MR-GRP1"/>
              <i n="[tblApplicationGroup].[Application Group].&amp;[PUNE-MR-GRP2]" c="PUNE-MR-GRP2"/>
              <i n="[tblApplicationGroup].[Application Group].&amp;[Sales-Bravo-Billing]" c="Sales-Bravo-Billing"/>
              <i n="[tblApplicationGroup].[Application Group].&amp;[SE-BILLING]" c="SE-BILLING"/>
              <i n="[tblApplicationGroup].[Application Group].&amp;[SE-BILLING-CARE]" c="SE-BILLING-CARE"/>
              <i n="[tblApplicationGroup].[Application Group].&amp;[SE-BILLING-USAGE]" c="SE-BILLING-USAGE"/>
              <i n="[tblApplicationGroup].[Application Group].&amp;[SECAPP-FFF-ETM]" c="SECAPP-FFF-ETM"/>
              <i n="[tblApplicationGroup].[Application Group].&amp;[SECURITY-APP]" c="SECURITY-APP"/>
              <i n="[tblApplicationGroup].[Application Group].&amp;[SW-CRIS-Billing]" c="SW-CRIS-Billing"/>
              <i n="[tblApplicationGroup].[Application Group].&amp;[SW-CRIS-MF]" c="SW-CRIS-MF"/>
              <i n="[tblApplicationGroup].[Application Group].&amp;[SW-USAGE]" c="SW-USAGE"/>
              <i n="[tblApplicationGroup].[Application Group].&amp;[WB-CRIS]" c="WB-CRIS"/>
              <i n="[tblApplicationGroup].[Application Group].&amp;[WEST USAGE]" c="WEST USAGE"/>
              <i n="[tblApplicationGroup].[Application Group].&amp;" c="(blank)"/>
            </range>
          </ranges>
        </level>
      </levels>
      <selections count="1">
        <selection n="[tblApplicationGroup].[Application Group].&amp;[CCB-MW]"/>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pplication Group" xr10:uid="{F73BF425-D992-4876-81E9-2DD6AFF3B0E3}" cache="Slicer_Application_Group" caption="Application Group" startItem="10" level="1" style="SlicerStyleDark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3FA09E-6FC3-491A-92C5-73F7B119D984}" name="tblData3" displayName="tblData3" ref="A1:AH345" totalsRowShown="0" headerRowDxfId="340" dataDxfId="339">
  <autoFilter ref="A1:AH345" xr:uid="{76F43351-DC9C-460C-8F63-39F43BCBBB7B}"/>
  <tableColumns count="34">
    <tableColumn id="1" xr3:uid="{ABBDB141-8D03-42CA-A4E4-C28B36DFCE38}" name="PMT/MWR/SMB" dataDxfId="338"/>
    <tableColumn id="2" xr3:uid="{0883C3DC-78EE-406A-92C7-BC5F434BB4F4}" name="Project Description" dataDxfId="337"/>
    <tableColumn id="3" xr3:uid="{EA09CB82-E686-4080-94AA-ECA287D375BC}" name="Application" dataDxfId="336"/>
    <tableColumn id="4" xr3:uid="{961EFCCB-4BB2-4EA9-B550-6938BB6FF272}" name="Application Group" dataDxfId="335">
      <calculatedColumnFormula>VLOOKUP(tblData3[[#This Row],[Application]], 'Reference data'!M1:N339,2,0)</calculatedColumnFormula>
    </tableColumn>
    <tableColumn id="5" xr3:uid="{20D20DEE-C7FA-4311-88DA-784719A44ADA}" name="Onshore Manager" dataDxfId="334"/>
    <tableColumn id="6" xr3:uid="{4F6E9E9A-95C2-480A-83FF-30BD5B4E6D6B}" name="Onshore Director" dataDxfId="333">
      <calculatedColumnFormula>VLOOKUP(tblData3[[#This Row],[Onshore Manager]], 'Reference data'!G1:H6,2,0)</calculatedColumnFormula>
    </tableColumn>
    <tableColumn id="7" xr3:uid="{0DB3B79B-47B8-4675-A1AE-B632E29BA04F}" name="Offshore Lead" dataDxfId="332">
      <calculatedColumnFormula>VLOOKUP(tblData3[[#This Row],[Application Group]], 'Reference data'!R1:S42,2,0)</calculatedColumnFormula>
    </tableColumn>
    <tableColumn id="8" xr3:uid="{CCF9DCF0-6C74-41E7-8FBD-D90004CF4D4A}" name="Offshore Manager" dataDxfId="331">
      <calculatedColumnFormula>VLOOKUP(tblData3[[#This Row],[Offshore Lead]], 'Reference data'!J1:K21,2,0)</calculatedColumnFormula>
    </tableColumn>
    <tableColumn id="9" xr3:uid="{9DCC6DE5-503E-4471-A365-A8DAE72A78EC}" name="Production Deployment Date" dataDxfId="330"/>
    <tableColumn id="10" xr3:uid="{EB7EA358-F673-4F05-BA46-61D686968044}" name="Release Month" dataDxfId="329"/>
    <tableColumn id="11" xr3:uid="{BF990B7D-55AF-4C22-8594-AEF67068951C}" name="Committed (Y/N)?" dataDxfId="328"/>
    <tableColumn id="12" xr3:uid="{0EF03B46-2E3E-4E2A-91BE-5CDE854344AC}" name="Estimated hours" dataDxfId="327"/>
    <tableColumn id="13" xr3:uid="{D067B63A-1B66-4CF2-BBB4-EA7CAA33E275}" name="Sep-20" dataDxfId="326"/>
    <tableColumn id="14" xr3:uid="{6D5AF6BD-9A92-4C4B-B513-4ACCD6DA76BE}" name="Oct-20" dataDxfId="325"/>
    <tableColumn id="15" xr3:uid="{556608CA-F9D7-44F2-A417-51A09892509A}" name="Nov-20" dataDxfId="324"/>
    <tableColumn id="16" xr3:uid="{6FA8C64F-6C9A-45DA-9124-B0365C1B67DF}" name="Dec-20" dataDxfId="323"/>
    <tableColumn id="17" xr3:uid="{65A03CB7-7DE1-4F33-A021-2F1D2724EC3D}" name="Jan-21" dataDxfId="322"/>
    <tableColumn id="18" xr3:uid="{9C9896DE-3EF8-482F-82AD-E9465C6E5295}" name="Feb-21" dataDxfId="321"/>
    <tableColumn id="19" xr3:uid="{8F1182A0-E8F0-4A22-84AB-924109A9BF34}" name="Mar-21" dataDxfId="320"/>
    <tableColumn id="20" xr3:uid="{1EA1D530-979D-4CD4-88B5-A2A60DD6C910}" name="Apr-21" dataDxfId="319"/>
    <tableColumn id="21" xr3:uid="{1F1B89FD-60D1-4AFF-8E54-ABCEA8EB5001}" name="May-21" dataDxfId="318"/>
    <tableColumn id="22" xr3:uid="{17ADE115-64B5-4C56-827C-4D2049416589}" name="Jun-21" dataDxfId="317"/>
    <tableColumn id="23" xr3:uid="{F341AE55-D92D-4028-8C7C-7DDD6A947DFC}" name="Jul-22" dataDxfId="316"/>
    <tableColumn id="24" xr3:uid="{64E1B462-6B0E-478B-8118-BD659C23B708}" name="Aug-22" dataDxfId="315"/>
    <tableColumn id="25" xr3:uid="{3E3605C5-DB3D-4F0B-94F3-D329922C482D}" name="Sep-22" dataDxfId="314"/>
    <tableColumn id="26" xr3:uid="{C9C8BF8F-6582-40C9-B3AF-3B0C3D2FA65A}" name="Oct-22" dataDxfId="313"/>
    <tableColumn id="27" xr3:uid="{E25C517E-E447-4BC7-8614-9F368048BC7F}" name="Nov-22" dataDxfId="312"/>
    <tableColumn id="28" xr3:uid="{AA950EE9-ABEE-49BD-8CF0-D12DF94CC719}" name="Dec-22" dataDxfId="311"/>
    <tableColumn id="29" xr3:uid="{BCB640DA-1A6A-4A42-A2B7-D8F62E0099EB}" name="Jan-23" dataDxfId="310"/>
    <tableColumn id="30" xr3:uid="{FD525056-0684-4721-8997-826ADF6C01F3}" name="Feb-23" dataDxfId="309"/>
    <tableColumn id="31" xr3:uid="{87292567-E288-4686-9E0E-BBF21BD98869}" name="Mar-23" dataDxfId="308"/>
    <tableColumn id="32" xr3:uid="{6A36FD76-75D8-429E-A821-27FEBBAAAAA6}" name="Apr-23" dataDxfId="307"/>
    <tableColumn id="33" xr3:uid="{EAE49F64-9724-4C2A-894C-B16960399D5D}" name="May-23" dataDxfId="306"/>
    <tableColumn id="34" xr3:uid="{35BD6B6A-29CE-45CA-96C0-BD416ABA7668}" name="Jun-23" dataDxfId="30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DBDFA0-ABCA-4662-80DC-3785C31A435F}" name="tblData4" displayName="tblData4" ref="A1:AH135" totalsRowShown="0" headerRowDxfId="304" dataDxfId="303">
  <autoFilter ref="A1:AH135" xr:uid="{28DBDFA0-ABCA-4662-80DC-3785C31A435F}"/>
  <tableColumns count="34">
    <tableColumn id="1" xr3:uid="{9B154B01-8DE8-4FD8-9403-C6D738116980}" name="PMT/MWR/SMB" dataDxfId="302"/>
    <tableColumn id="2" xr3:uid="{E31EA585-B961-4B2C-81A0-89DB0AA50A43}" name="Project Description" dataDxfId="301"/>
    <tableColumn id="3" xr3:uid="{B7502208-36AC-48E7-90E3-5A737ACE8629}" name="Application" dataDxfId="300"/>
    <tableColumn id="4" xr3:uid="{3E81E1B8-8D0C-41E6-9579-513CF29985D6}" name="Application Group" dataDxfId="299">
      <calculatedColumnFormula>VLOOKUP(tblData4[[#This Row],[Application]], 'Reference data'!M1:N339,2,0)</calculatedColumnFormula>
    </tableColumn>
    <tableColumn id="5" xr3:uid="{CCD0F8B1-F502-4787-84CC-C1D59BA331F7}" name="Onshore Manager" dataDxfId="298"/>
    <tableColumn id="6" xr3:uid="{9B0478BF-9AD1-4C91-94FE-2C8312976EDC}" name="Onshore Director" dataDxfId="297">
      <calculatedColumnFormula>VLOOKUP(tblData4[[#This Row],[Onshore Manager]], 'Reference data'!G1:H6,2,0)</calculatedColumnFormula>
    </tableColumn>
    <tableColumn id="7" xr3:uid="{A109C8D3-FF93-425A-A979-A890211E5673}" name="Offshore Lead" dataDxfId="296">
      <calculatedColumnFormula>VLOOKUP(tblData4[[#This Row],[Application Group]], 'Reference data'!R1:S42,2,0)</calculatedColumnFormula>
    </tableColumn>
    <tableColumn id="8" xr3:uid="{1C3DF241-A8FC-4460-A49A-876D4454781C}" name="Offshore Manager" dataDxfId="295">
      <calculatedColumnFormula>VLOOKUP(tblData4[[#This Row],[Offshore Lead]], 'Reference data'!J1:K21,2,0)</calculatedColumnFormula>
    </tableColumn>
    <tableColumn id="9" xr3:uid="{C23219F6-7458-4A30-BE05-B1B9735E657D}" name="Production Deployment Date" dataDxfId="294"/>
    <tableColumn id="10" xr3:uid="{09520A18-85A6-43B6-955C-684AEA23FE87}" name="Release Month" dataDxfId="293"/>
    <tableColumn id="11" xr3:uid="{66D5AF15-E041-460F-B642-922E59F8C6DF}" name="Committed (Y/N)?" dataDxfId="292"/>
    <tableColumn id="12" xr3:uid="{C1E6D749-F95F-42B1-A08D-2E845A812DB1}" name="Estimated hours" dataDxfId="291"/>
    <tableColumn id="13" xr3:uid="{7C225EBE-EC04-4CBA-9B93-B4C369C0188B}" name="Sep-20" dataDxfId="290"/>
    <tableColumn id="14" xr3:uid="{E438AAD0-25AA-49E1-9DA5-8F97271F9D8F}" name="Oct-20" dataDxfId="289"/>
    <tableColumn id="15" xr3:uid="{F6AE7811-37AB-4D74-BE22-B2A45F96EE8E}" name="Nov-20" dataDxfId="288"/>
    <tableColumn id="16" xr3:uid="{112882E6-69DD-49BF-A085-2779678C7CEA}" name="Dec-20" dataDxfId="287"/>
    <tableColumn id="17" xr3:uid="{692E029E-EB48-4B5D-BDF8-28FF4DCD32F7}" name="Jan-21" dataDxfId="286"/>
    <tableColumn id="18" xr3:uid="{DC15FC00-95EC-4F10-A4F0-5B8A9F897DCD}" name="Feb-21" dataDxfId="285"/>
    <tableColumn id="19" xr3:uid="{6C897ECF-BBBA-4C3D-8DB0-2A5EB5844C78}" name="Mar-21" dataDxfId="284"/>
    <tableColumn id="20" xr3:uid="{B03435DE-1C96-4FA3-8353-D6A6FCC6388D}" name="Apr-21" dataDxfId="283"/>
    <tableColumn id="21" xr3:uid="{68032552-D5E9-45EC-8A58-F7B15ADC2C97}" name="May-21" dataDxfId="282"/>
    <tableColumn id="22" xr3:uid="{A3328C10-01AA-407D-A697-20CD6D10E348}" name="Jun-21" dataDxfId="281"/>
    <tableColumn id="23" xr3:uid="{AAE69403-75C0-4DFC-A858-67175FD9D4B8}" name="Jul-22" dataDxfId="280"/>
    <tableColumn id="24" xr3:uid="{CD4D4741-02D7-495A-9D85-F7F723640DC0}" name="Aug-22" dataDxfId="279"/>
    <tableColumn id="25" xr3:uid="{7A8B5958-0825-4816-A978-4953AE665273}" name="Sep-22" dataDxfId="278"/>
    <tableColumn id="26" xr3:uid="{3AA8D322-AF66-4BB3-B3F3-AEB658730734}" name="Oct-22" dataDxfId="277"/>
    <tableColumn id="27" xr3:uid="{67C44E67-29A8-4B55-A733-3D7721F96B25}" name="Nov-22" dataDxfId="276"/>
    <tableColumn id="28" xr3:uid="{6CCAD0F2-0061-4D5E-952C-FE0DC3A590CF}" name="Dec-22" dataDxfId="275"/>
    <tableColumn id="29" xr3:uid="{A71AA282-FC66-4887-B366-787ECD8C2B18}" name="Jan-23" dataDxfId="274"/>
    <tableColumn id="30" xr3:uid="{0F03B839-E98E-48F7-B1A9-250D29E52CBB}" name="Feb-23" dataDxfId="273"/>
    <tableColumn id="31" xr3:uid="{C4F58CA5-6538-4DD9-A633-D71E173958DA}" name="Mar-23" dataDxfId="272"/>
    <tableColumn id="32" xr3:uid="{B22D82D1-A8AB-4503-9465-827E35BC1C61}" name="Apr-23" dataDxfId="271"/>
    <tableColumn id="33" xr3:uid="{52F0F1F0-DDCF-4E91-ABEA-2CDC676B0F6B}" name="May-23" dataDxfId="270"/>
    <tableColumn id="34" xr3:uid="{92242F0E-DE9D-4070-96FA-8F3E7FC113EC}" name="Jun-23" dataDxfId="26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292A350-7986-4FD8-A942-396E50D8966D}" name="Table4" displayName="Table4" ref="A1:AY6" totalsRowShown="0">
  <autoFilter ref="A1:AY6" xr:uid="{3292A350-7986-4FD8-A942-396E50D8966D}"/>
  <tableColumns count="51">
    <tableColumn id="1" xr3:uid="{C52D5E6D-3771-4BF3-A375-9E81E8889DC4}" name="Sustenance/Enhancement/EMAS-Sustenance"/>
    <tableColumn id="2" xr3:uid="{E0C779ED-151A-4C25-818C-F2175210E607}" name="PID/MWR/SMB"/>
    <tableColumn id="3" xr3:uid="{0BA3A211-B470-4A98-A646-5D06CC94D063}" name="Apps Count #"/>
    <tableColumn id="4" xr3:uid="{218772A4-D6F0-4181-BFBF-6503A5911EB2}" name="Project Description"/>
    <tableColumn id="5" xr3:uid="{A1D6240E-2BC2-49DA-926A-F412D90BB3CD}" name="Application"/>
    <tableColumn id="6" xr3:uid="{E990EF92-5661-4A66-8867-61E7DDCAFAC8}" name="Project Status/Challenges (R/Y/G)"/>
    <tableColumn id="7" xr3:uid="{5E1C059B-5F81-468D-A1AB-C03B3A15ECB1}" name="MF/MR/Ops"/>
    <tableColumn id="8" xr3:uid="{68425EE7-E9AE-47A6-94B8-703CE12D99FA}" name="Primary Skill"/>
    <tableColumn id="9" xr3:uid="{B30913FF-9536-458B-887E-9650927421D5}" name="Application Group"/>
    <tableColumn id="10" xr3:uid="{1F9159F9-AAB2-47C2-8D7A-AA06165DF7C7}" name="Onshore Manager"/>
    <tableColumn id="11" xr3:uid="{429625AE-BFC4-4B44-B5F0-0F9695445CB8}" name="Onshore Director"/>
    <tableColumn id="12" xr3:uid="{DCD30F76-B50D-4557-9A8D-2A47CA9599EC}" name="Offshore Lead"/>
    <tableColumn id="13" xr3:uid="{74233CFA-14EE-48CC-BF7C-C8E7957DB35C}" name="Offshore Manager"/>
    <tableColumn id="14" xr3:uid="{3C6B369F-0096-4AAF-879A-C8DBB9B5E034}" name="Release"/>
    <tableColumn id="15" xr3:uid="{D6EAA059-54D9-49D6-8626-806C88913C34}" name="Release Month"/>
    <tableColumn id="16" xr3:uid="{EDE27315-32E3-40E0-B8FE-64D8A74466EF}" name="Committed (Y/N)?"/>
    <tableColumn id="17" xr3:uid="{5A664EA4-03B0-483A-82F2-A2336CE89C03}" name="Estimated hours"/>
    <tableColumn id="18" xr3:uid="{0EEF0171-1BC6-4E8F-8465-CFFCDB036165}" name="Sep-20"/>
    <tableColumn id="19" xr3:uid="{6DE348A2-F4F2-42B7-ADF1-660FDAF493C3}" name="Oct-20"/>
    <tableColumn id="20" xr3:uid="{F8283BC5-D103-43A0-A1F0-DC4B8993AFD2}" name="Nov-20"/>
    <tableColumn id="21" xr3:uid="{0FD05963-3F11-405A-BF37-F7E246CBEA46}" name="Dec-20"/>
    <tableColumn id="22" xr3:uid="{4942D50E-535E-43C9-B01A-A4DE5E54C352}" name="Jan-21"/>
    <tableColumn id="23" xr3:uid="{D01ED642-FEAE-4C4C-B289-85642857E48F}" name="Feb-21"/>
    <tableColumn id="24" xr3:uid="{E26080F6-B682-4363-AA1B-FB990B851122}" name="Mar-21"/>
    <tableColumn id="25" xr3:uid="{00383BF6-C24F-46AB-833F-0A55F5B17633}" name="Apr-21"/>
    <tableColumn id="26" xr3:uid="{80EC9DBF-3700-484F-ABF5-C49768E50A81}" name="21-May"/>
    <tableColumn id="27" xr3:uid="{6E4BB982-9AC8-4ECD-A14A-4F1C51A60A26}" name="22-Jun"/>
    <tableColumn id="28" xr3:uid="{5A732C3F-4B2D-45D9-BFF1-6B79848ECE13}" name="Jul-22"/>
    <tableColumn id="29" xr3:uid="{E32FAF37-3275-4674-B305-45CBCAF39ED0}" name="Aug-22"/>
    <tableColumn id="30" xr3:uid="{4CF2CC4D-A6BC-4FBA-8B8A-ABA20AB50E63}" name="Sep-22"/>
    <tableColumn id="31" xr3:uid="{690673C4-5765-4D4B-92F5-1A9C72111E7E}" name="Oct-22"/>
    <tableColumn id="32" xr3:uid="{34D75272-D6FC-4C5B-BAF8-B1A7974D0BBD}" name="Nov-22"/>
    <tableColumn id="33" xr3:uid="{8423EEBA-C647-434B-895E-8C3A68FDA594}" name="Dec-22"/>
    <tableColumn id="34" xr3:uid="{6E85285B-5075-4B4C-8A82-4EED1172B9A0}" name="Jan-23"/>
    <tableColumn id="35" xr3:uid="{3477DF23-B0D7-40BC-8A8F-52C3A5ADA701}" name="Feb-23"/>
    <tableColumn id="36" xr3:uid="{35F44A13-004A-46AA-9721-C8C63ABAE07F}" name="Mar-23"/>
    <tableColumn id="37" xr3:uid="{AD2CE358-23EB-4BE2-9081-916D5EB27E18}" name="Apr-23"/>
    <tableColumn id="38" xr3:uid="{43B1FB5F-DFC8-4E6C-B5B7-C06F3DF10304}" name="May-23"/>
    <tableColumn id="39" xr3:uid="{64EC22BB-96FC-4BFC-A212-4D837DE306FD}" name="Jun-23"/>
    <tableColumn id="40" xr3:uid="{860714B6-123E-4B77-82AC-2714FCF4F83A}" name="Jul-23"/>
    <tableColumn id="41" xr3:uid="{64232C78-10AD-47CE-8F41-C9C1D68EECF8}" name="Aug-23"/>
    <tableColumn id="42" xr3:uid="{7A115E1D-7D1E-49DF-9A65-B40DC9980B0B}" name="Sep-23"/>
    <tableColumn id="43" xr3:uid="{85C14452-7458-4CC0-8CFF-E1721751EBE6}" name="Oct-23"/>
    <tableColumn id="44" xr3:uid="{B5EA5B85-7559-4D3F-84AE-D59A11D62B80}" name="Nov-23"/>
    <tableColumn id="45" xr3:uid="{2FA1D230-224D-4B89-A5CD-4DA4949F3AB6}" name="Dec-23"/>
    <tableColumn id="46" xr3:uid="{FD80C1D0-A0A4-4BFB-B45F-126E6B9B5BE3}" name="Jan-24"/>
    <tableColumn id="47" xr3:uid="{2CAC2952-0CE4-4A3E-A487-8D2260C96A92}" name="Feb-24"/>
    <tableColumn id="48" xr3:uid="{C4D04DEA-3BA6-4689-A859-37DBEA7A79A6}" name="Mar-24"/>
    <tableColumn id="49" xr3:uid="{DF66A44D-C51F-42E7-A20D-A02FF0032F0D}" name="Apr-24"/>
    <tableColumn id="50" xr3:uid="{86FDFBEF-CACE-4021-9586-60C37EEA011B}" name="May-24"/>
    <tableColumn id="51" xr3:uid="{00AB4B36-B45C-4B9A-9291-5563ED02B7DD}" name="Jun-2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E98F7A2-22AD-4D70-87FF-30DD9F82A3D6}" name="tblCapacity" displayName="tblCapacity" ref="AE1:AP50" totalsRowShown="0" headerRowDxfId="34" dataDxfId="33">
  <tableColumns count="12">
    <tableColumn id="1" xr3:uid="{E38D4339-DFCE-4547-BF64-34D3643DDCE6}" name="Application Group" dataDxfId="32"/>
    <tableColumn id="2" xr3:uid="{35E5410C-4DFC-4964-A5AB-A88E6367E6A7}" name="Jul-22" dataDxfId="31"/>
    <tableColumn id="3" xr3:uid="{332E3423-0E8A-4D72-9759-75828E7FD485}" name="Aug-22" dataDxfId="30"/>
    <tableColumn id="4" xr3:uid="{CD6D866D-FF90-4B84-8E7C-4DF3ABB69775}" name="Sep-22" dataDxfId="29"/>
    <tableColumn id="5" xr3:uid="{D991518D-EEAE-462C-9C9D-2FDBEA4BE28A}" name="Oct-22" dataDxfId="28"/>
    <tableColumn id="6" xr3:uid="{79487EAE-7DB0-4BEE-AACE-9B8F7178EC0E}" name="Nov-22" dataDxfId="27"/>
    <tableColumn id="7" xr3:uid="{0AD6D0BF-86C4-4664-BEFF-F0C92D260B38}" name="Dec-22" dataDxfId="26"/>
    <tableColumn id="8" xr3:uid="{6F6BD720-5992-453B-89EA-B2A5026796DD}" name="22-Jan-23" dataDxfId="25"/>
    <tableColumn id="12" xr3:uid="{67F2F7C2-EC5A-4A00-B31E-FBE63C25AEB8}" name="Feb-23" dataDxfId="24"/>
    <tableColumn id="9" xr3:uid="{01ADDB5F-AC1D-4C5A-AEDC-B42BF7847470}" name="Mar-23" dataDxfId="23"/>
    <tableColumn id="10" xr3:uid="{4BAB73E5-B832-4953-9A5A-B24D734A7193}" name="Apr-23" dataDxfId="22"/>
    <tableColumn id="11" xr3:uid="{3C1ABF3F-CB15-480F-8AB3-9F95C2C1FC90}" name="May-23" dataDxfId="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04CA0E-35FE-4CE6-892C-AF2473BD7E46}" name="tblApplicationGroup" displayName="tblApplicationGroup" ref="AA1:AA50" totalsRowShown="0" headerRowDxfId="20" dataDxfId="18" headerRowBorderDxfId="19" tableBorderDxfId="17" totalsRowBorderDxfId="16">
  <tableColumns count="1">
    <tableColumn id="1" xr3:uid="{650E46EB-E5D4-4B64-8352-9FF291C422CF}" name="Application Group" dataDxfId="1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D492DC-3046-4353-B305-D65F8BC52404}" name="tblMonth" displayName="tblMonth" ref="AR1:AS12" totalsRowShown="0" headerRowDxfId="14" dataDxfId="13" tableBorderDxfId="12">
  <autoFilter ref="AR1:AS12" xr:uid="{8CB01A7F-B280-4E96-9601-0CEA42F15B1B}"/>
  <tableColumns count="2">
    <tableColumn id="1" xr3:uid="{C7555C2C-0A0F-403F-837B-2D7924EE3A8E}" name="Month" dataDxfId="11"/>
    <tableColumn id="2" xr3:uid="{4B122DD1-25BF-4211-B341-7B7F7B56559D}" name="Sort"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3" dT="2023-03-03T11:15:23.13" personId="{8B548266-3EA0-46E6-AF6F-E95F5BC0158D}" id="{78E8A281-76E7-4E21-AA84-5EC58D007A3B}">
    <text>2 increased (onshore replacement)</text>
  </threadedComment>
  <threadedComment ref="F26" dT="2023-03-03T10:52:05.97" personId="{8B548266-3EA0-46E6-AF6F-E95F5BC0158D}" id="{5E7B32C4-8693-47F7-8CB3-5AAA4F09BFFE}">
    <text>Increase: 6 for Cloud + 2 for Tarun</text>
  </threadedComment>
  <threadedComment ref="G26" dT="2023-03-03T10:52:05.97" personId="{8B548266-3EA0-46E6-AF6F-E95F5BC0158D}" id="{563DDB82-D653-4301-B1E3-29062A81CFC6}">
    <text>Increase: 6 for Cloud + 2 for Tarun</text>
  </threadedComment>
  <threadedComment ref="H26" dT="2023-03-03T10:53:24.49" personId="{8B548266-3EA0-46E6-AF6F-E95F5BC0158D}" id="{EB58D29E-52B2-462F-A9FB-C06E30A8E4F8}">
    <text>Cloud: 1 decrease by Dinesh, 1 decrease by Himanshu</text>
  </threadedComment>
  <threadedComment ref="I26" dT="2023-03-03T10:53:24.49" personId="{8B548266-3EA0-46E6-AF6F-E95F5BC0158D}" id="{94EF783C-6023-40EF-B3B6-BBFC8F68E775}">
    <text>Cloud: 1 decrease by Dinesh, 1 decrease by Himanshu</text>
  </threadedComment>
  <threadedComment ref="J26" dT="2023-03-03T10:53:24.49" personId="{8B548266-3EA0-46E6-AF6F-E95F5BC0158D}" id="{90BB70C5-D52C-4511-BA5E-5E28835B6DF5}">
    <text>Cloud: 1 decrease by Dinesh, 1 decrease by Himanshu</text>
  </threadedComment>
</ThreadedComments>
</file>

<file path=xl/threadedComments/threadedComment2.xml><?xml version="1.0" encoding="utf-8"?>
<ThreadedComments xmlns="http://schemas.microsoft.com/office/spreadsheetml/2018/threadedcomments" xmlns:x="http://schemas.openxmlformats.org/spreadsheetml/2006/main">
  <threadedComment ref="I93" dT="2023-04-23T05:13:33.73" personId="{8B548266-3EA0-46E6-AF6F-E95F5BC0158D}" id="{62C34DDB-3DFA-4960-B27F-FEBD38346543}">
    <text>Added 3 of Dashboard approval</text>
  </threadedComment>
  <threadedComment ref="J93" dT="2023-04-23T05:14:55.58" personId="{8B548266-3EA0-46E6-AF6F-E95F5BC0158D}" id="{826C7D86-81F6-4C39-90E3-06D7A4E7E416}">
    <text>Added 4 of Dashboard approval</text>
  </threadedComment>
  <threadedComment ref="K93" dT="2023-04-23T05:21:27.42" personId="{8B548266-3EA0-46E6-AF6F-E95F5BC0158D}" id="{5BF03C6F-9259-4E21-9180-588E808E7F6E}">
    <text>Added 5 of Dashboard approval</text>
  </threadedComment>
  <threadedComment ref="L93" dT="2023-04-23T05:21:27.42" personId="{8B548266-3EA0-46E6-AF6F-E95F5BC0158D}" id="{EAAA3D29-08A9-45F3-89E4-1F8B9F10985E}">
    <text>Added 5 of Dashboard approval</text>
  </threadedComment>
  <threadedComment ref="M93" dT="2023-04-23T05:21:27.42" personId="{8B548266-3EA0-46E6-AF6F-E95F5BC0158D}" id="{FD1523A7-517F-4EE6-A6B3-9A865922E634}">
    <text>Added 5 of Dashboard approval</text>
  </threadedComment>
</ThreadedComments>
</file>

<file path=xl/threadedComments/threadedComment3.xml><?xml version="1.0" encoding="utf-8"?>
<ThreadedComments xmlns="http://schemas.microsoft.com/office/spreadsheetml/2018/threadedcomments" xmlns:x="http://schemas.openxmlformats.org/spreadsheetml/2006/main">
  <threadedComment ref="F23" dT="2023-03-03T11:15:23.13" personId="{8B548266-3EA0-46E6-AF6F-E95F5BC0158D}" id="{0CFB9DE0-548B-4BC7-81E5-4124E95E80B6}">
    <text>2 increased (onshore replacement)</text>
  </threadedComment>
  <threadedComment ref="F26" dT="2023-03-03T10:52:05.97" personId="{8B548266-3EA0-46E6-AF6F-E95F5BC0158D}" id="{E7B9586A-7C14-4A08-B29E-6CBF73EBF78F}">
    <text>Increase: 6 for Cloud + 2 for Tarun</text>
  </threadedComment>
  <threadedComment ref="G26" dT="2023-03-03T10:52:05.97" personId="{8B548266-3EA0-46E6-AF6F-E95F5BC0158D}" id="{9BE88BDD-0E81-46EE-94A3-71D54BE81834}">
    <text>Increase: 6 for Cloud + 2 for Tarun</text>
  </threadedComment>
  <threadedComment ref="H26" dT="2023-03-03T10:53:24.49" personId="{8B548266-3EA0-46E6-AF6F-E95F5BC0158D}" id="{587410FB-8D5C-46A2-941A-00CAC8A8C3C3}">
    <text>Cloud: 1 decrease by Dinesh, 1 decrease by Himanshu</text>
  </threadedComment>
  <threadedComment ref="I26" dT="2023-03-03T10:53:24.49" personId="{8B548266-3EA0-46E6-AF6F-E95F5BC0158D}" id="{BCB74712-9BB9-438C-9498-ADB3F6E98BD9}">
    <text>Cloud: 1 decrease by Dinesh, 1 decrease by Himanshu</text>
  </threadedComment>
  <threadedComment ref="J26" dT="2023-03-03T10:53:24.49" personId="{8B548266-3EA0-46E6-AF6F-E95F5BC0158D}" id="{4F056720-7CE8-4904-841A-11370D533CEF}">
    <text>Cloud: 1 decrease by Dinesh, 1 decrease by Himanshu</text>
  </threadedComment>
  <threadedComment ref="I126" dT="2023-04-23T05:13:33.73" personId="{8B548266-3EA0-46E6-AF6F-E95F5BC0158D}" id="{7EC2A0B7-4C41-4317-86A2-6BA1ADE7974E}">
    <text>Added 3 of Dashboard approval</text>
  </threadedComment>
  <threadedComment ref="J126" dT="2023-04-23T05:14:55.58" personId="{8B548266-3EA0-46E6-AF6F-E95F5BC0158D}" id="{D61F405B-D32F-4983-B9D2-795029A992B8}">
    <text>Added 4 of Dashboard approval</text>
  </threadedComment>
  <threadedComment ref="K126" dT="2023-04-23T05:21:27.42" personId="{8B548266-3EA0-46E6-AF6F-E95F5BC0158D}" id="{9F548932-DFB9-4D21-A37C-F64B7660FD77}">
    <text>Added 5 of Dashboard approval</text>
  </threadedComment>
  <threadedComment ref="L126" dT="2023-04-23T05:21:27.42" personId="{8B548266-3EA0-46E6-AF6F-E95F5BC0158D}" id="{28305F90-175E-496A-AE4C-E3DE46E2E9F9}">
    <text>Added 5 of Dashboard approval</text>
  </threadedComment>
  <threadedComment ref="M126" dT="2023-04-23T05:21:27.42" personId="{8B548266-3EA0-46E6-AF6F-E95F5BC0158D}" id="{B4F80A31-9C55-49AC-9549-1C1744DD1B6C}">
    <text>Added 5 of Dashboard approval</text>
  </threadedComment>
</ThreadedComments>
</file>

<file path=xl/threadedComments/threadedComment4.xml><?xml version="1.0" encoding="utf-8"?>
<ThreadedComments xmlns="http://schemas.microsoft.com/office/spreadsheetml/2018/threadedcomments" xmlns:x="http://schemas.openxmlformats.org/spreadsheetml/2006/main">
  <threadedComment ref="Q213" dT="2023-01-30T15:40:54.14" personId="{1B3F15C2-FF5F-4B7E-AF92-BE46B9FBD55A}" id="{B20B7AD2-B11C-482F-AB7D-75050DCFED32}">
    <text>Initial estimates were 4616. Much of the development work is completed prior to project going on hold. Project is resuming now and is being re-estimated.</text>
  </threadedComment>
  <threadedComment ref="Q213" dT="2023-02-27T09:57:28.88" personId="{1B3F15C2-FF5F-4B7E-AF92-BE46B9FBD55A}" id="{C264B1B7-CB47-4B09-A738-1D38EB42439A}" parentId="{B20B7AD2-B11C-482F-AB7D-75050DCFED32}">
    <text>~790 hours estimated for pending activities for both apps combined.</text>
  </threadedComment>
  <threadedComment ref="Q214" dT="2023-01-30T15:41:04.13" personId="{1B3F15C2-FF5F-4B7E-AF92-BE46B9FBD55A}" id="{9D3F6565-515D-4F37-9DCD-8497189EE33D}">
    <text>Initial estimates were 140. Much of the development work is completed prior to project going on hold. Project is resuming now and is being re-estimated.</text>
  </threadedComment>
  <threadedComment ref="Q214" dT="2023-02-27T09:57:34.11" personId="{1B3F15C2-FF5F-4B7E-AF92-BE46B9FBD55A}" id="{C2EB3337-1B2C-4DB4-B337-87370D63D5A2}" parentId="{9D3F6565-515D-4F37-9DCD-8497189EE33D}">
    <text>~790 hours estimated for pending activities for both apps combined.</text>
  </threadedComment>
  <threadedComment ref="AG976" dT="2022-11-18T08:59:01.79" personId="{8B548266-3EA0-46E6-AF6F-E95F5BC0158D}" id="{53ECB141-C8EA-4E75-8A83-0470367E618B}">
    <text>Team's focus is om PMTs and MS works have been pushed to later months</text>
  </threadedComment>
  <threadedComment ref="AH976" dT="2022-11-18T08:59:01.79" personId="{8B548266-3EA0-46E6-AF6F-E95F5BC0158D}" id="{6DBE4D6E-6B85-46AE-9341-0E06E96FE38B}">
    <text>Team's focus is om PMTs and MS works have been pushed to later months</text>
  </threadedComment>
  <threadedComment ref="AI976" dT="2022-11-18T08:59:01.79" personId="{8B548266-3EA0-46E6-AF6F-E95F5BC0158D}" id="{F6A7765C-F532-4338-B0F1-053F8B68DC4C}">
    <text>Team's focus is om PMTs and MS works have been pushed to later months</text>
  </threadedComment>
  <threadedComment ref="AJ976" dT="2022-11-18T08:59:01.79" personId="{8B548266-3EA0-46E6-AF6F-E95F5BC0158D}" id="{6F7ED1D1-9158-4F74-8B6D-64F4ED409F20}">
    <text>Team's focus is om PMTs and MS works have been pushed to later months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pivotTable" Target="../pivotTables/pivotTable5.xml"/><Relationship Id="rId7" Type="http://schemas.openxmlformats.org/officeDocument/2006/relationships/comments" Target="../comments1.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vmlDrawing" Target="../drawings/vmlDrawing1.vml"/><Relationship Id="rId5" Type="http://schemas.openxmlformats.org/officeDocument/2006/relationships/printerSettings" Target="../printerSettings/printerSettings4.bin"/><Relationship Id="rId4"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ivotTable" Target="../pivotTables/pivotTable9.xml"/><Relationship Id="rId7" Type="http://schemas.openxmlformats.org/officeDocument/2006/relationships/vmlDrawing" Target="../drawings/vmlDrawing2.v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rinterSettings" Target="../printerSettings/printerSettings5.bin"/><Relationship Id="rId5" Type="http://schemas.openxmlformats.org/officeDocument/2006/relationships/pivotTable" Target="../pivotTables/pivotTable11.xml"/><Relationship Id="rId4" Type="http://schemas.openxmlformats.org/officeDocument/2006/relationships/pivotTable" Target="../pivotTables/pivotTable10.xml"/><Relationship Id="rId9"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ivotTable" Target="../pivotTables/pivotTable14.xml"/><Relationship Id="rId7" Type="http://schemas.openxmlformats.org/officeDocument/2006/relationships/vmlDrawing" Target="../drawings/vmlDrawing3.v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rinterSettings" Target="../printerSettings/printerSettings6.bin"/><Relationship Id="rId5" Type="http://schemas.openxmlformats.org/officeDocument/2006/relationships/pivotTable" Target="../pivotTables/pivotTable16.xml"/><Relationship Id="rId4" Type="http://schemas.openxmlformats.org/officeDocument/2006/relationships/pivotTable" Target="../pivotTables/pivotTable15.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7.bin"/><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5" Type="http://schemas.microsoft.com/office/2019/04/relationships/namedSheetView" Target="../namedSheetViews/namedSheetView1.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F1D9E-08C2-41C3-9FBF-B5E2511EEBBC}">
  <sheetPr codeName="Sheet1"/>
  <dimension ref="A2:E14"/>
  <sheetViews>
    <sheetView topLeftCell="B1" zoomScale="85" zoomScaleNormal="85" workbookViewId="0">
      <selection activeCell="D25" sqref="D25"/>
    </sheetView>
  </sheetViews>
  <sheetFormatPr defaultRowHeight="14.5"/>
  <cols>
    <col min="1" max="1" width="0" hidden="1" customWidth="1"/>
    <col min="2" max="2" width="9.453125" bestFit="1" customWidth="1"/>
    <col min="3" max="3" width="12.54296875" bestFit="1" customWidth="1"/>
    <col min="4" max="4" width="19.54296875" bestFit="1" customWidth="1"/>
    <col min="5" max="5" width="4.453125" bestFit="1" customWidth="1"/>
    <col min="6" max="6" width="12.453125" bestFit="1" customWidth="1"/>
    <col min="7" max="7" width="19.453125" bestFit="1" customWidth="1"/>
    <col min="8" max="8" width="4.453125" bestFit="1" customWidth="1"/>
  </cols>
  <sheetData>
    <row r="2" spans="1:5">
      <c r="A2" s="1" t="s">
        <v>0</v>
      </c>
      <c r="B2" s="1" t="s">
        <v>1</v>
      </c>
      <c r="C2" t="s">
        <v>2</v>
      </c>
      <c r="D2" t="s">
        <v>3</v>
      </c>
      <c r="E2" t="s">
        <v>4</v>
      </c>
    </row>
    <row r="3" spans="1:5">
      <c r="A3">
        <v>1</v>
      </c>
      <c r="B3" t="s">
        <v>5</v>
      </c>
      <c r="C3" s="3">
        <v>2</v>
      </c>
      <c r="D3" s="3"/>
      <c r="E3" s="2">
        <v>2</v>
      </c>
    </row>
    <row r="4" spans="1:5">
      <c r="A4">
        <v>2</v>
      </c>
      <c r="B4" t="s">
        <v>6</v>
      </c>
      <c r="C4" s="3">
        <v>2</v>
      </c>
      <c r="D4" s="3"/>
      <c r="E4" s="2">
        <v>2</v>
      </c>
    </row>
    <row r="5" spans="1:5">
      <c r="A5">
        <v>3</v>
      </c>
      <c r="B5" t="s">
        <v>7</v>
      </c>
      <c r="C5" s="3">
        <v>2</v>
      </c>
      <c r="D5" s="3"/>
      <c r="E5" s="2">
        <v>2</v>
      </c>
    </row>
    <row r="6" spans="1:5">
      <c r="A6">
        <v>4</v>
      </c>
      <c r="B6" t="s">
        <v>8</v>
      </c>
      <c r="C6" s="3">
        <v>2</v>
      </c>
      <c r="D6" s="3"/>
      <c r="E6" s="2">
        <v>2</v>
      </c>
    </row>
    <row r="7" spans="1:5">
      <c r="A7">
        <v>5</v>
      </c>
      <c r="B7" t="s">
        <v>9</v>
      </c>
      <c r="C7" s="3">
        <v>2</v>
      </c>
      <c r="D7" s="3"/>
      <c r="E7" s="2">
        <v>2</v>
      </c>
    </row>
    <row r="8" spans="1:5">
      <c r="A8">
        <v>6</v>
      </c>
      <c r="B8" t="s">
        <v>10</v>
      </c>
      <c r="C8" s="3">
        <v>2</v>
      </c>
      <c r="D8" s="3"/>
      <c r="E8" s="2">
        <v>2</v>
      </c>
    </row>
    <row r="9" spans="1:5">
      <c r="A9">
        <v>7</v>
      </c>
      <c r="B9" t="s">
        <v>11</v>
      </c>
      <c r="C9" s="3">
        <v>2</v>
      </c>
      <c r="D9" s="3"/>
      <c r="E9" s="2">
        <v>2</v>
      </c>
    </row>
    <row r="10" spans="1:5">
      <c r="A10">
        <v>8</v>
      </c>
      <c r="B10" t="s">
        <v>12</v>
      </c>
      <c r="C10" s="3">
        <v>2</v>
      </c>
      <c r="D10" s="3"/>
      <c r="E10" s="2">
        <v>2</v>
      </c>
    </row>
    <row r="11" spans="1:5">
      <c r="A11">
        <v>9</v>
      </c>
      <c r="B11" t="s">
        <v>13</v>
      </c>
      <c r="C11" s="3">
        <v>2</v>
      </c>
      <c r="D11" s="3"/>
      <c r="E11" s="2">
        <v>2</v>
      </c>
    </row>
    <row r="12" spans="1:5">
      <c r="A12">
        <v>10</v>
      </c>
      <c r="B12" t="s">
        <v>14</v>
      </c>
      <c r="C12" s="3">
        <v>2</v>
      </c>
      <c r="D12" s="3"/>
      <c r="E12" s="2">
        <v>2</v>
      </c>
    </row>
    <row r="13" spans="1:5">
      <c r="A13">
        <v>11</v>
      </c>
      <c r="B13" t="s">
        <v>15</v>
      </c>
      <c r="C13" s="3">
        <v>2</v>
      </c>
      <c r="D13" s="3"/>
      <c r="E13" s="2">
        <v>2</v>
      </c>
    </row>
    <row r="14" spans="1:5">
      <c r="A14" t="s">
        <v>16</v>
      </c>
      <c r="C14" s="2">
        <v>22</v>
      </c>
      <c r="D14" s="2"/>
      <c r="E14" s="2">
        <v>22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F14DE-A09B-4DBE-B4A8-573D6A021228}">
  <sheetPr codeName="Sheet2"/>
  <dimension ref="A1:AK696"/>
  <sheetViews>
    <sheetView topLeftCell="A161" workbookViewId="0">
      <selection activeCell="B150" sqref="B150"/>
    </sheetView>
  </sheetViews>
  <sheetFormatPr defaultColWidth="8.54296875" defaultRowHeight="12"/>
  <cols>
    <col min="1" max="1" width="10.54296875" style="5" customWidth="1"/>
    <col min="2" max="2" width="51.453125" style="5" customWidth="1"/>
    <col min="3" max="3" width="8.54296875" style="5" customWidth="1"/>
    <col min="4" max="4" width="14.54296875" style="5" customWidth="1"/>
    <col min="5" max="11" width="8.54296875" style="5" customWidth="1"/>
    <col min="12" max="12" width="6.54296875" style="5" customWidth="1"/>
    <col min="13" max="14" width="8.453125" style="5" hidden="1" customWidth="1"/>
    <col min="15" max="16" width="8.54296875" style="5" hidden="1" customWidth="1"/>
    <col min="17" max="18" width="8.453125" style="5" hidden="1" customWidth="1"/>
    <col min="19" max="19" width="8.54296875" style="5" hidden="1" customWidth="1"/>
    <col min="20" max="20" width="7.54296875" style="5" hidden="1" customWidth="1"/>
    <col min="21" max="22" width="5.54296875" style="5" hidden="1" customWidth="1"/>
    <col min="23" max="23" width="6.453125" style="5" customWidth="1"/>
    <col min="24" max="16383" width="8.54296875" style="5" customWidth="1"/>
    <col min="16384" max="16384" width="9.453125" style="5" customWidth="1"/>
  </cols>
  <sheetData>
    <row r="1" spans="1:34">
      <c r="A1" s="5" t="s">
        <v>17</v>
      </c>
      <c r="B1" s="5" t="s">
        <v>18</v>
      </c>
      <c r="C1" s="5" t="s">
        <v>19</v>
      </c>
      <c r="D1" s="6" t="s">
        <v>20</v>
      </c>
      <c r="E1" s="5" t="s">
        <v>21</v>
      </c>
      <c r="F1" s="6" t="s">
        <v>22</v>
      </c>
      <c r="G1" s="6" t="s">
        <v>23</v>
      </c>
      <c r="H1" s="6" t="s">
        <v>24</v>
      </c>
      <c r="I1" s="5" t="s">
        <v>25</v>
      </c>
      <c r="J1" s="5" t="s">
        <v>26</v>
      </c>
      <c r="K1" s="5" t="s">
        <v>27</v>
      </c>
      <c r="L1" s="5" t="s">
        <v>28</v>
      </c>
      <c r="M1" s="5" t="s">
        <v>5</v>
      </c>
      <c r="N1" s="5" t="s">
        <v>6</v>
      </c>
      <c r="O1" s="5" t="s">
        <v>7</v>
      </c>
      <c r="P1" s="5" t="s">
        <v>8</v>
      </c>
      <c r="Q1" s="5" t="s">
        <v>9</v>
      </c>
      <c r="R1" s="5" t="s">
        <v>10</v>
      </c>
      <c r="S1" s="5" t="s">
        <v>11</v>
      </c>
      <c r="T1" s="5" t="s">
        <v>12</v>
      </c>
      <c r="U1" s="5" t="s">
        <v>13</v>
      </c>
      <c r="V1" s="5" t="s">
        <v>14</v>
      </c>
      <c r="W1" s="7" t="s">
        <v>29</v>
      </c>
      <c r="X1" s="7" t="s">
        <v>30</v>
      </c>
      <c r="Y1" s="7" t="s">
        <v>31</v>
      </c>
      <c r="Z1" s="7" t="s">
        <v>32</v>
      </c>
      <c r="AA1" s="7" t="s">
        <v>33</v>
      </c>
      <c r="AB1" s="7" t="s">
        <v>34</v>
      </c>
      <c r="AC1" s="7" t="s">
        <v>35</v>
      </c>
      <c r="AD1" s="7" t="s">
        <v>36</v>
      </c>
      <c r="AE1" s="7" t="s">
        <v>37</v>
      </c>
      <c r="AF1" s="7" t="s">
        <v>38</v>
      </c>
      <c r="AG1" s="7" t="s">
        <v>39</v>
      </c>
      <c r="AH1" s="7" t="s">
        <v>40</v>
      </c>
    </row>
    <row r="2" spans="1:34">
      <c r="A2" s="5" t="s">
        <v>41</v>
      </c>
      <c r="B2" s="5" t="s">
        <v>42</v>
      </c>
      <c r="C2" s="5" t="s">
        <v>43</v>
      </c>
      <c r="D2" s="6" t="str">
        <f>VLOOKUP(tblData3[[#This Row],[Application]], 'Reference data'!M2:N345,2,0)</f>
        <v>SW-CRIS</v>
      </c>
      <c r="E2" s="5" t="s">
        <v>44</v>
      </c>
      <c r="F2" s="8" t="s">
        <v>45</v>
      </c>
      <c r="G2" s="6" t="s">
        <v>46</v>
      </c>
      <c r="H2" s="6" t="str">
        <f>VLOOKUP(tblData3[[#This Row],[Offshore Lead]], 'Reference data'!J2:K22,2,0)</f>
        <v>Daljeet Arora</v>
      </c>
      <c r="I2" s="5">
        <v>22.08</v>
      </c>
      <c r="J2" s="5" t="s">
        <v>47</v>
      </c>
      <c r="K2" s="5" t="s">
        <v>48</v>
      </c>
      <c r="L2" s="5">
        <v>4616</v>
      </c>
      <c r="W2" s="5">
        <v>250</v>
      </c>
      <c r="X2" s="5">
        <v>250</v>
      </c>
    </row>
    <row r="3" spans="1:34">
      <c r="A3" s="5" t="s">
        <v>41</v>
      </c>
      <c r="B3" s="5" t="s">
        <v>42</v>
      </c>
      <c r="C3" s="5" t="s">
        <v>49</v>
      </c>
      <c r="D3" s="6" t="str">
        <f>VLOOKUP(tblData3[[#This Row],[Application]], 'Reference data'!M3:N346,2,0)</f>
        <v>SW-CRIS</v>
      </c>
      <c r="E3" s="5" t="s">
        <v>44</v>
      </c>
      <c r="F3" s="8" t="s">
        <v>45</v>
      </c>
      <c r="G3" s="6" t="s">
        <v>46</v>
      </c>
      <c r="H3" s="6" t="str">
        <f>VLOOKUP(tblData3[[#This Row],[Offshore Lead]], 'Reference data'!J3:K23,2,0)</f>
        <v>Daljeet Arora</v>
      </c>
      <c r="I3" s="5">
        <v>22.08</v>
      </c>
      <c r="J3" s="5" t="s">
        <v>47</v>
      </c>
      <c r="K3" s="5" t="s">
        <v>48</v>
      </c>
      <c r="L3" s="5">
        <v>140</v>
      </c>
      <c r="W3" s="5">
        <v>20</v>
      </c>
      <c r="X3" s="5">
        <v>20</v>
      </c>
    </row>
    <row r="4" spans="1:34">
      <c r="A4" s="5" t="s">
        <v>41</v>
      </c>
      <c r="B4" s="5" t="s">
        <v>50</v>
      </c>
      <c r="C4" s="5" t="s">
        <v>51</v>
      </c>
      <c r="D4" s="6" t="str">
        <f>VLOOKUP(tblData3[[#This Row],[Application]], 'Reference data'!M4:N347,2,0)</f>
        <v>SW-CRIS</v>
      </c>
      <c r="E4" s="5" t="s">
        <v>44</v>
      </c>
      <c r="F4" s="8" t="s">
        <v>45</v>
      </c>
      <c r="G4" s="6" t="s">
        <v>46</v>
      </c>
      <c r="H4" s="6" t="str">
        <f>VLOOKUP(tblData3[[#This Row],[Offshore Lead]], 'Reference data'!J4:K24,2,0)</f>
        <v>Daljeet Arora</v>
      </c>
      <c r="I4" s="5">
        <v>23.02</v>
      </c>
      <c r="J4" s="5" t="s">
        <v>52</v>
      </c>
      <c r="L4" s="8">
        <v>800</v>
      </c>
      <c r="AA4" s="8">
        <v>160</v>
      </c>
      <c r="AB4" s="8">
        <v>160</v>
      </c>
      <c r="AC4" s="8">
        <v>160</v>
      </c>
      <c r="AD4" s="8">
        <v>160</v>
      </c>
      <c r="AE4" s="5">
        <v>160</v>
      </c>
    </row>
    <row r="5" spans="1:34">
      <c r="A5" s="5" t="s">
        <v>41</v>
      </c>
      <c r="B5" s="5" t="s">
        <v>50</v>
      </c>
      <c r="C5" s="5" t="s">
        <v>53</v>
      </c>
      <c r="D5" s="6" t="str">
        <f>VLOOKUP(tblData3[[#This Row],[Application]], 'Reference data'!M5:N348,2,0)</f>
        <v>SW-CRIS</v>
      </c>
      <c r="E5" s="5" t="s">
        <v>44</v>
      </c>
      <c r="F5" s="8" t="s">
        <v>45</v>
      </c>
      <c r="G5" s="6" t="s">
        <v>46</v>
      </c>
      <c r="H5" s="6" t="str">
        <f>VLOOKUP(tblData3[[#This Row],[Offshore Lead]], 'Reference data'!J5:K25,2,0)</f>
        <v>Daljeet Arora</v>
      </c>
      <c r="I5" s="5">
        <v>23.02</v>
      </c>
      <c r="J5" s="5" t="s">
        <v>52</v>
      </c>
      <c r="L5" s="8">
        <v>800</v>
      </c>
      <c r="AA5" s="8">
        <v>160</v>
      </c>
      <c r="AB5" s="8">
        <v>160</v>
      </c>
      <c r="AC5" s="8">
        <v>160</v>
      </c>
      <c r="AD5" s="8">
        <v>160</v>
      </c>
      <c r="AE5" s="5">
        <v>160</v>
      </c>
    </row>
    <row r="6" spans="1:34">
      <c r="A6" s="5" t="s">
        <v>41</v>
      </c>
      <c r="B6" s="5" t="s">
        <v>50</v>
      </c>
      <c r="C6" s="5" t="s">
        <v>54</v>
      </c>
      <c r="D6" s="6" t="str">
        <f>VLOOKUP(tblData3[[#This Row],[Application]], 'Reference data'!M5:N348,2,0)</f>
        <v>SW-CRIS</v>
      </c>
      <c r="E6" s="5" t="s">
        <v>44</v>
      </c>
      <c r="F6" s="8" t="s">
        <v>45</v>
      </c>
      <c r="G6" s="6" t="s">
        <v>46</v>
      </c>
      <c r="H6" s="6" t="str">
        <f>VLOOKUP(tblData3[[#This Row],[Offshore Lead]], 'Reference data'!J5:K25,2,0)</f>
        <v>Daljeet Arora</v>
      </c>
      <c r="I6" s="5">
        <v>23.02</v>
      </c>
      <c r="J6" s="5" t="s">
        <v>52</v>
      </c>
      <c r="L6" s="8">
        <v>800</v>
      </c>
      <c r="AA6" s="8">
        <v>160</v>
      </c>
      <c r="AB6" s="8">
        <v>160</v>
      </c>
      <c r="AC6" s="8">
        <v>160</v>
      </c>
      <c r="AD6" s="8">
        <v>160</v>
      </c>
      <c r="AE6" s="5">
        <v>160</v>
      </c>
    </row>
    <row r="7" spans="1:34">
      <c r="A7" s="5" t="s">
        <v>41</v>
      </c>
      <c r="B7" s="5" t="s">
        <v>50</v>
      </c>
      <c r="C7" s="5" t="s">
        <v>55</v>
      </c>
      <c r="D7" s="6" t="str">
        <f>VLOOKUP(tblData3[[#This Row],[Application]], 'Reference data'!M5:N348,2,0)</f>
        <v>SW-CRIS</v>
      </c>
      <c r="E7" s="5" t="s">
        <v>44</v>
      </c>
      <c r="F7" s="8" t="s">
        <v>45</v>
      </c>
      <c r="G7" s="6" t="s">
        <v>46</v>
      </c>
      <c r="H7" s="6" t="str">
        <f>VLOOKUP(tblData3[[#This Row],[Offshore Lead]], 'Reference data'!J5:K25,2,0)</f>
        <v>Daljeet Arora</v>
      </c>
      <c r="I7" s="5">
        <v>23.02</v>
      </c>
      <c r="J7" s="5" t="s">
        <v>52</v>
      </c>
      <c r="L7" s="8">
        <v>800</v>
      </c>
      <c r="AA7" s="8">
        <v>160</v>
      </c>
      <c r="AB7" s="8">
        <v>160</v>
      </c>
      <c r="AC7" s="8">
        <v>160</v>
      </c>
      <c r="AD7" s="8">
        <v>160</v>
      </c>
      <c r="AE7" s="5">
        <v>160</v>
      </c>
    </row>
    <row r="8" spans="1:34">
      <c r="A8" s="5" t="s">
        <v>41</v>
      </c>
      <c r="B8" s="5" t="s">
        <v>50</v>
      </c>
      <c r="C8" s="5" t="s">
        <v>56</v>
      </c>
      <c r="D8" s="6" t="str">
        <f>VLOOKUP(tblData3[[#This Row],[Application]], 'Reference data'!M5:N348,2,0)</f>
        <v>SW-CRIS</v>
      </c>
      <c r="E8" s="5" t="s">
        <v>44</v>
      </c>
      <c r="F8" s="8" t="s">
        <v>45</v>
      </c>
      <c r="G8" s="6" t="s">
        <v>46</v>
      </c>
      <c r="H8" s="6" t="str">
        <f>VLOOKUP(tblData3[[#This Row],[Offshore Lead]], 'Reference data'!J5:K25,2,0)</f>
        <v>Daljeet Arora</v>
      </c>
      <c r="I8" s="5">
        <v>23.02</v>
      </c>
      <c r="J8" s="5" t="s">
        <v>52</v>
      </c>
      <c r="L8" s="8">
        <v>800</v>
      </c>
      <c r="AA8" s="8">
        <v>160</v>
      </c>
      <c r="AB8" s="8">
        <v>160</v>
      </c>
      <c r="AC8" s="8">
        <v>160</v>
      </c>
      <c r="AD8" s="8">
        <v>160</v>
      </c>
      <c r="AE8" s="5">
        <v>160</v>
      </c>
    </row>
    <row r="9" spans="1:34">
      <c r="A9" s="5" t="s">
        <v>41</v>
      </c>
      <c r="B9" s="5" t="s">
        <v>50</v>
      </c>
      <c r="C9" s="5" t="s">
        <v>57</v>
      </c>
      <c r="D9" s="6" t="str">
        <f>VLOOKUP(tblData3[[#This Row],[Application]], 'Reference data'!M5:N348,2,0)</f>
        <v>SW-CRIS</v>
      </c>
      <c r="E9" s="5" t="s">
        <v>44</v>
      </c>
      <c r="F9" s="8" t="s">
        <v>45</v>
      </c>
      <c r="G9" s="6" t="s">
        <v>46</v>
      </c>
      <c r="H9" s="6" t="str">
        <f>VLOOKUP(tblData3[[#This Row],[Offshore Lead]], 'Reference data'!J5:K25,2,0)</f>
        <v>Daljeet Arora</v>
      </c>
      <c r="I9" s="5">
        <v>23.02</v>
      </c>
      <c r="J9" s="5" t="s">
        <v>52</v>
      </c>
      <c r="L9" s="8">
        <v>500</v>
      </c>
      <c r="AA9" s="8">
        <v>100</v>
      </c>
      <c r="AB9" s="8">
        <v>100</v>
      </c>
      <c r="AC9" s="8">
        <v>100</v>
      </c>
      <c r="AD9" s="8">
        <v>100</v>
      </c>
      <c r="AE9" s="8">
        <v>100</v>
      </c>
    </row>
    <row r="10" spans="1:34">
      <c r="A10" s="5" t="s">
        <v>41</v>
      </c>
      <c r="B10" s="8" t="s">
        <v>58</v>
      </c>
      <c r="C10" s="5" t="s">
        <v>53</v>
      </c>
      <c r="D10" s="6" t="str">
        <f>VLOOKUP(tblData3[[#This Row],[Application]], 'Reference data'!M10:N353,2,0)</f>
        <v>SW-CRIS</v>
      </c>
      <c r="E10" s="5" t="s">
        <v>44</v>
      </c>
      <c r="F10" s="8" t="s">
        <v>45</v>
      </c>
      <c r="G10" s="6" t="s">
        <v>46</v>
      </c>
      <c r="H10" s="6" t="str">
        <f>VLOOKUP(tblData3[[#This Row],[Offshore Lead]], 'Reference data'!J10:K30,2,0)</f>
        <v>Daljeet Arora</v>
      </c>
      <c r="I10" s="5">
        <v>22.11</v>
      </c>
      <c r="J10" s="5" t="s">
        <v>59</v>
      </c>
      <c r="L10" s="8">
        <v>90</v>
      </c>
      <c r="X10" s="8">
        <v>20</v>
      </c>
      <c r="Y10" s="8">
        <v>30</v>
      </c>
      <c r="Z10" s="8">
        <v>30</v>
      </c>
      <c r="AA10" s="8">
        <v>10</v>
      </c>
    </row>
    <row r="11" spans="1:34">
      <c r="A11" s="5" t="s">
        <v>41</v>
      </c>
      <c r="B11" s="8" t="s">
        <v>58</v>
      </c>
      <c r="C11" s="5" t="s">
        <v>54</v>
      </c>
      <c r="D11" s="6" t="str">
        <f>VLOOKUP(tblData3[[#This Row],[Application]], 'Reference data'!M10:N353,2,0)</f>
        <v>SW-CRIS</v>
      </c>
      <c r="E11" s="5" t="s">
        <v>44</v>
      </c>
      <c r="F11" s="8" t="s">
        <v>45</v>
      </c>
      <c r="G11" s="6" t="s">
        <v>46</v>
      </c>
      <c r="H11" s="6" t="str">
        <f>VLOOKUP(tblData3[[#This Row],[Offshore Lead]], 'Reference data'!J10:K30,2,0)</f>
        <v>Daljeet Arora</v>
      </c>
      <c r="I11" s="5">
        <v>22.11</v>
      </c>
      <c r="J11" s="5" t="s">
        <v>59</v>
      </c>
      <c r="L11" s="8">
        <v>330</v>
      </c>
      <c r="X11" s="8">
        <v>82</v>
      </c>
      <c r="Y11" s="8">
        <v>82</v>
      </c>
      <c r="Z11" s="8">
        <v>83</v>
      </c>
      <c r="AA11" s="8">
        <v>83</v>
      </c>
    </row>
    <row r="12" spans="1:34">
      <c r="A12" s="5" t="s">
        <v>41</v>
      </c>
      <c r="B12" s="8" t="s">
        <v>58</v>
      </c>
      <c r="C12" s="5" t="s">
        <v>51</v>
      </c>
      <c r="D12" s="6" t="str">
        <f>VLOOKUP(tblData3[[#This Row],[Application]], 'Reference data'!M10:N353,2,0)</f>
        <v>SW-CRIS</v>
      </c>
      <c r="E12" s="5" t="s">
        <v>44</v>
      </c>
      <c r="F12" s="8" t="s">
        <v>45</v>
      </c>
      <c r="G12" s="6" t="s">
        <v>46</v>
      </c>
      <c r="H12" s="6" t="str">
        <f>VLOOKUP(tblData3[[#This Row],[Offshore Lead]], 'Reference data'!J10:K30,2,0)</f>
        <v>Daljeet Arora</v>
      </c>
      <c r="I12" s="5">
        <v>22.11</v>
      </c>
      <c r="J12" s="5" t="s">
        <v>59</v>
      </c>
      <c r="L12" s="8">
        <v>90</v>
      </c>
      <c r="X12" s="8">
        <v>20</v>
      </c>
      <c r="Y12" s="8">
        <v>30</v>
      </c>
      <c r="Z12" s="8">
        <v>30</v>
      </c>
      <c r="AA12" s="8">
        <v>10</v>
      </c>
    </row>
    <row r="13" spans="1:34">
      <c r="A13" s="5" t="s">
        <v>41</v>
      </c>
      <c r="B13" s="8" t="s">
        <v>60</v>
      </c>
      <c r="C13" s="5" t="s">
        <v>61</v>
      </c>
      <c r="D13" s="6" t="str">
        <f>VLOOKUP(tblData3[[#This Row],[Application]], 'Reference data'!M3:N346,2,0)</f>
        <v>SW-CRIS</v>
      </c>
      <c r="E13" s="5" t="s">
        <v>44</v>
      </c>
      <c r="F13" s="8" t="s">
        <v>45</v>
      </c>
      <c r="G13" s="6" t="s">
        <v>46</v>
      </c>
      <c r="H13" s="6" t="str">
        <f>VLOOKUP(tblData3[[#This Row],[Offshore Lead]], 'Reference data'!J3:K21,2,0)</f>
        <v>Daljeet Arora</v>
      </c>
      <c r="I13" s="5">
        <v>23.02</v>
      </c>
      <c r="J13" s="5" t="s">
        <v>52</v>
      </c>
      <c r="L13" s="5">
        <v>410</v>
      </c>
      <c r="Y13" s="8">
        <v>82</v>
      </c>
      <c r="Z13" s="8">
        <v>82</v>
      </c>
      <c r="AA13" s="8">
        <v>82</v>
      </c>
      <c r="AB13" s="8">
        <v>82</v>
      </c>
      <c r="AC13" s="8">
        <v>82</v>
      </c>
    </row>
    <row r="14" spans="1:34">
      <c r="A14" s="5" t="s">
        <v>41</v>
      </c>
      <c r="B14" s="8" t="s">
        <v>62</v>
      </c>
      <c r="C14" s="5" t="s">
        <v>55</v>
      </c>
      <c r="D14" s="6" t="str">
        <f>VLOOKUP(tblData3[[#This Row],[Application]], 'Reference data'!M4:N347,2,0)</f>
        <v>SW-CRIS</v>
      </c>
      <c r="E14" s="5" t="s">
        <v>44</v>
      </c>
      <c r="F14" s="8" t="s">
        <v>45</v>
      </c>
      <c r="G14" s="6" t="s">
        <v>46</v>
      </c>
      <c r="H14" s="6" t="str">
        <f>VLOOKUP(tblData3[[#This Row],[Offshore Lead]], 'Reference data'!J4:K22,2,0)</f>
        <v>Daljeet Arora</v>
      </c>
      <c r="I14" s="5">
        <v>22.11</v>
      </c>
      <c r="J14" s="5" t="s">
        <v>59</v>
      </c>
      <c r="L14" s="8">
        <v>300</v>
      </c>
      <c r="W14" s="8"/>
      <c r="X14" s="8">
        <v>100</v>
      </c>
      <c r="Y14" s="8">
        <v>100</v>
      </c>
      <c r="Z14" s="8">
        <v>100</v>
      </c>
      <c r="AA14" s="8"/>
    </row>
    <row r="15" spans="1:34">
      <c r="A15" s="5" t="s">
        <v>41</v>
      </c>
      <c r="B15" s="8" t="s">
        <v>62</v>
      </c>
      <c r="C15" s="5" t="s">
        <v>56</v>
      </c>
      <c r="D15" s="6" t="str">
        <f>VLOOKUP(tblData3[[#This Row],[Application]], 'Reference data'!M5:N348,2,0)</f>
        <v>SW-CRIS</v>
      </c>
      <c r="E15" s="5" t="s">
        <v>44</v>
      </c>
      <c r="F15" s="8" t="s">
        <v>45</v>
      </c>
      <c r="G15" s="6" t="s">
        <v>46</v>
      </c>
      <c r="H15" s="6" t="str">
        <f>VLOOKUP(tblData3[[#This Row],[Offshore Lead]], 'Reference data'!J5:K25,2,0)</f>
        <v>Daljeet Arora</v>
      </c>
      <c r="I15" s="5">
        <v>22.11</v>
      </c>
      <c r="J15" s="5" t="s">
        <v>59</v>
      </c>
      <c r="L15" s="8">
        <v>500</v>
      </c>
      <c r="W15" s="8">
        <v>75</v>
      </c>
      <c r="X15" s="8">
        <v>125</v>
      </c>
      <c r="Y15" s="8">
        <v>125</v>
      </c>
      <c r="Z15" s="8">
        <v>125</v>
      </c>
      <c r="AA15" s="8">
        <v>50</v>
      </c>
    </row>
    <row r="16" spans="1:34">
      <c r="A16" s="5" t="s">
        <v>41</v>
      </c>
      <c r="B16" s="8" t="s">
        <v>63</v>
      </c>
      <c r="C16" s="5" t="s">
        <v>51</v>
      </c>
      <c r="D16" s="6" t="str">
        <f>VLOOKUP(tblData3[[#This Row],[Application]], 'Reference data'!M7:N350,2,0)</f>
        <v>SW-CRIS</v>
      </c>
      <c r="E16" s="5" t="s">
        <v>44</v>
      </c>
      <c r="F16" s="8" t="s">
        <v>45</v>
      </c>
      <c r="G16" s="6" t="s">
        <v>46</v>
      </c>
      <c r="H16" s="6" t="str">
        <f>VLOOKUP(tblData3[[#This Row],[Offshore Lead]], 'Reference data'!J7:K27,2,0)</f>
        <v>Daljeet Arora</v>
      </c>
      <c r="I16" s="5">
        <v>23.02</v>
      </c>
      <c r="J16" s="5" t="s">
        <v>52</v>
      </c>
      <c r="L16" s="8">
        <v>700</v>
      </c>
      <c r="Z16" s="5">
        <v>200</v>
      </c>
      <c r="AA16" s="5">
        <v>200</v>
      </c>
      <c r="AB16" s="8">
        <v>100</v>
      </c>
      <c r="AC16" s="8">
        <v>100</v>
      </c>
      <c r="AD16" s="8">
        <v>100</v>
      </c>
    </row>
    <row r="17" spans="1:31">
      <c r="A17" s="5" t="s">
        <v>41</v>
      </c>
      <c r="B17" s="8" t="s">
        <v>63</v>
      </c>
      <c r="C17" s="5" t="s">
        <v>54</v>
      </c>
      <c r="D17" s="6" t="str">
        <f>VLOOKUP(tblData3[[#This Row],[Application]], 'Reference data'!M8:N351,2,0)</f>
        <v>SW-CRIS</v>
      </c>
      <c r="E17" s="5" t="s">
        <v>44</v>
      </c>
      <c r="F17" s="8" t="s">
        <v>45</v>
      </c>
      <c r="G17" s="6" t="s">
        <v>46</v>
      </c>
      <c r="H17" s="6" t="str">
        <f>VLOOKUP(tblData3[[#This Row],[Offshore Lead]], 'Reference data'!J8:K28,2,0)</f>
        <v>Daljeet Arora</v>
      </c>
      <c r="I17" s="5">
        <v>23.02</v>
      </c>
      <c r="J17" s="5" t="s">
        <v>52</v>
      </c>
      <c r="L17" s="8">
        <v>650</v>
      </c>
      <c r="Z17" s="5">
        <v>200</v>
      </c>
      <c r="AA17" s="5">
        <v>200</v>
      </c>
      <c r="AB17" s="8">
        <v>100</v>
      </c>
      <c r="AC17" s="8">
        <v>75</v>
      </c>
      <c r="AD17" s="8">
        <v>75</v>
      </c>
    </row>
    <row r="18" spans="1:31">
      <c r="A18" s="5" t="s">
        <v>41</v>
      </c>
      <c r="B18" s="8" t="s">
        <v>63</v>
      </c>
      <c r="C18" s="5" t="s">
        <v>53</v>
      </c>
      <c r="D18" s="6" t="str">
        <f>VLOOKUP(tblData3[[#This Row],[Application]], 'Reference data'!M9:N352,2,0)</f>
        <v>SW-CRIS</v>
      </c>
      <c r="E18" s="5" t="s">
        <v>44</v>
      </c>
      <c r="F18" s="8" t="s">
        <v>45</v>
      </c>
      <c r="G18" s="6" t="s">
        <v>46</v>
      </c>
      <c r="H18" s="6" t="str">
        <f>VLOOKUP(tblData3[[#This Row],[Offshore Lead]], 'Reference data'!J9:K29,2,0)</f>
        <v>Daljeet Arora</v>
      </c>
      <c r="I18" s="5">
        <v>23.02</v>
      </c>
      <c r="J18" s="5" t="s">
        <v>52</v>
      </c>
      <c r="L18" s="8">
        <v>950</v>
      </c>
      <c r="Z18" s="5">
        <v>300</v>
      </c>
      <c r="AA18" s="5">
        <v>300</v>
      </c>
      <c r="AB18" s="8">
        <v>200</v>
      </c>
      <c r="AC18" s="8">
        <v>100</v>
      </c>
      <c r="AD18" s="8">
        <v>50</v>
      </c>
    </row>
    <row r="19" spans="1:31">
      <c r="A19" s="5" t="s">
        <v>41</v>
      </c>
      <c r="B19" s="8" t="s">
        <v>64</v>
      </c>
      <c r="C19" s="5" t="s">
        <v>51</v>
      </c>
      <c r="D19" s="6" t="str">
        <f>VLOOKUP(tblData3[[#This Row],[Application]], 'Reference data'!M20:N363,2,0)</f>
        <v>SW-CRIS</v>
      </c>
      <c r="E19" s="5" t="s">
        <v>44</v>
      </c>
      <c r="F19" s="8" t="s">
        <v>45</v>
      </c>
      <c r="G19" s="6" t="s">
        <v>46</v>
      </c>
      <c r="H19" s="6" t="str">
        <f>VLOOKUP(tblData3[[#This Row],[Offshore Lead]], 'Reference data'!J10:K30,2,0)</f>
        <v>Daljeet Arora</v>
      </c>
      <c r="I19" s="5">
        <v>23.02</v>
      </c>
      <c r="J19" s="5" t="s">
        <v>52</v>
      </c>
      <c r="L19" s="5">
        <v>250</v>
      </c>
      <c r="Z19" s="5">
        <v>50</v>
      </c>
      <c r="AA19" s="5">
        <v>50</v>
      </c>
      <c r="AB19" s="5">
        <v>50</v>
      </c>
      <c r="AC19" s="5">
        <v>50</v>
      </c>
      <c r="AD19" s="5">
        <v>50</v>
      </c>
    </row>
    <row r="20" spans="1:31">
      <c r="A20" s="5" t="s">
        <v>41</v>
      </c>
      <c r="B20" s="8" t="s">
        <v>65</v>
      </c>
      <c r="C20" s="5" t="s">
        <v>51</v>
      </c>
      <c r="D20" s="6" t="str">
        <f>VLOOKUP(tblData3[[#This Row],[Application]], 'Reference data'!M10:N353,2,0)</f>
        <v>SW-CRIS</v>
      </c>
      <c r="E20" s="5" t="s">
        <v>44</v>
      </c>
      <c r="F20" s="8" t="s">
        <v>45</v>
      </c>
      <c r="G20" s="6" t="s">
        <v>46</v>
      </c>
      <c r="H20" s="6" t="str">
        <f>VLOOKUP(tblData3[[#This Row],[Offshore Lead]], 'Reference data'!J10:K30,2,0)</f>
        <v>Daljeet Arora</v>
      </c>
      <c r="I20" s="5">
        <v>23.02</v>
      </c>
      <c r="J20" s="5" t="s">
        <v>52</v>
      </c>
      <c r="L20" s="8">
        <v>80</v>
      </c>
      <c r="W20" s="8"/>
      <c r="X20" s="8"/>
      <c r="Y20" s="8">
        <v>20</v>
      </c>
      <c r="Z20" s="8">
        <v>20</v>
      </c>
      <c r="AA20" s="8">
        <v>20</v>
      </c>
      <c r="AB20" s="8">
        <v>20</v>
      </c>
    </row>
    <row r="21" spans="1:31">
      <c r="A21" s="5" t="s">
        <v>41</v>
      </c>
      <c r="B21" s="8" t="s">
        <v>65</v>
      </c>
      <c r="C21" s="5" t="s">
        <v>61</v>
      </c>
      <c r="D21" s="6" t="str">
        <f>VLOOKUP(tblData3[[#This Row],[Application]], 'Reference data'!M11:N354,2,0)</f>
        <v>SW-CRIS</v>
      </c>
      <c r="E21" s="5" t="s">
        <v>44</v>
      </c>
      <c r="F21" s="8" t="s">
        <v>45</v>
      </c>
      <c r="G21" s="6" t="s">
        <v>46</v>
      </c>
      <c r="H21" s="6" t="str">
        <f>VLOOKUP(tblData3[[#This Row],[Offshore Lead]], 'Reference data'!J11:K31,2,0)</f>
        <v>Daljeet Arora</v>
      </c>
      <c r="I21" s="5">
        <v>22.11</v>
      </c>
      <c r="J21" s="5" t="s">
        <v>59</v>
      </c>
      <c r="L21" s="8">
        <v>80</v>
      </c>
      <c r="W21" s="8"/>
      <c r="X21" s="8"/>
      <c r="Y21" s="8">
        <v>20</v>
      </c>
      <c r="Z21" s="8">
        <v>20</v>
      </c>
      <c r="AA21" s="8">
        <v>20</v>
      </c>
      <c r="AB21" s="8">
        <v>20</v>
      </c>
    </row>
    <row r="22" spans="1:31">
      <c r="A22" s="5" t="s">
        <v>41</v>
      </c>
      <c r="B22" s="8" t="s">
        <v>66</v>
      </c>
      <c r="C22" s="5" t="s">
        <v>54</v>
      </c>
      <c r="D22" s="6" t="str">
        <f>VLOOKUP(tblData3[[#This Row],[Application]], 'Reference data'!M12:N355,2,0)</f>
        <v>SW-CRIS</v>
      </c>
      <c r="E22" s="5" t="s">
        <v>44</v>
      </c>
      <c r="F22" s="8" t="s">
        <v>45</v>
      </c>
      <c r="G22" s="6" t="s">
        <v>46</v>
      </c>
      <c r="H22" s="6" t="str">
        <f>VLOOKUP(tblData3[[#This Row],[Offshore Lead]], 'Reference data'!J11:K32,2,0)</f>
        <v>Daljeet Arora</v>
      </c>
      <c r="I22" s="5">
        <v>22.11</v>
      </c>
      <c r="J22" s="5" t="s">
        <v>59</v>
      </c>
      <c r="L22" s="8">
        <v>210</v>
      </c>
      <c r="W22" s="8">
        <v>50</v>
      </c>
      <c r="X22" s="8">
        <v>50</v>
      </c>
      <c r="Y22" s="8">
        <v>50</v>
      </c>
      <c r="Z22" s="8">
        <v>30</v>
      </c>
      <c r="AA22" s="8">
        <v>30</v>
      </c>
      <c r="AB22" s="8"/>
    </row>
    <row r="23" spans="1:31">
      <c r="A23" s="5" t="s">
        <v>41</v>
      </c>
      <c r="B23" s="8" t="s">
        <v>67</v>
      </c>
      <c r="C23" s="5" t="s">
        <v>55</v>
      </c>
      <c r="D23" s="6" t="str">
        <f>VLOOKUP(tblData3[[#This Row],[Application]], 'Reference data'!M13:N356,2,0)</f>
        <v>SW-CRIS</v>
      </c>
      <c r="E23" s="5" t="s">
        <v>44</v>
      </c>
      <c r="F23" s="8" t="s">
        <v>45</v>
      </c>
      <c r="G23" s="6" t="s">
        <v>46</v>
      </c>
      <c r="H23" s="6" t="str">
        <f>VLOOKUP(tblData3[[#This Row],[Offshore Lead]], 'Reference data'!J12:K33,2,0)</f>
        <v>Daljeet Arora</v>
      </c>
      <c r="I23" s="5">
        <v>23.02</v>
      </c>
      <c r="J23" s="5" t="s">
        <v>52</v>
      </c>
      <c r="L23" s="8">
        <v>700</v>
      </c>
      <c r="Y23" s="8" t="s">
        <v>68</v>
      </c>
      <c r="Z23" s="8">
        <v>140</v>
      </c>
      <c r="AA23" s="8">
        <v>140</v>
      </c>
      <c r="AB23" s="8">
        <v>140</v>
      </c>
      <c r="AC23" s="8">
        <v>140</v>
      </c>
      <c r="AD23" s="8">
        <v>140</v>
      </c>
    </row>
    <row r="24" spans="1:31">
      <c r="A24" s="5" t="s">
        <v>41</v>
      </c>
      <c r="B24" s="8" t="s">
        <v>67</v>
      </c>
      <c r="C24" s="5" t="s">
        <v>56</v>
      </c>
      <c r="D24" s="6" t="str">
        <f>VLOOKUP(tblData3[[#This Row],[Application]], 'Reference data'!M14:N357,2,0)</f>
        <v>SW-CRIS</v>
      </c>
      <c r="E24" s="5" t="s">
        <v>44</v>
      </c>
      <c r="F24" s="8" t="s">
        <v>45</v>
      </c>
      <c r="G24" s="6" t="s">
        <v>46</v>
      </c>
      <c r="H24" s="6" t="str">
        <f>VLOOKUP(tblData3[[#This Row],[Offshore Lead]], 'Reference data'!J13:K34,2,0)</f>
        <v>Daljeet Arora</v>
      </c>
      <c r="I24" s="5">
        <v>23.02</v>
      </c>
      <c r="J24" s="5" t="s">
        <v>52</v>
      </c>
      <c r="L24" s="9">
        <v>650</v>
      </c>
      <c r="Y24" s="8">
        <v>50</v>
      </c>
      <c r="Z24" s="8">
        <v>170</v>
      </c>
      <c r="AA24" s="8">
        <v>110</v>
      </c>
      <c r="AB24" s="8">
        <v>110</v>
      </c>
      <c r="AC24" s="8">
        <v>110</v>
      </c>
      <c r="AD24" s="8">
        <v>100</v>
      </c>
    </row>
    <row r="25" spans="1:31">
      <c r="A25" s="5" t="s">
        <v>41</v>
      </c>
      <c r="B25" s="5" t="s">
        <v>69</v>
      </c>
      <c r="C25" s="5" t="s">
        <v>57</v>
      </c>
      <c r="D25" s="6" t="str">
        <f>VLOOKUP(tblData3[[#This Row],[Application]], 'Reference data'!M25:N368,2,0)</f>
        <v>SW-CRIS</v>
      </c>
      <c r="E25" s="5" t="s">
        <v>44</v>
      </c>
      <c r="F25" s="8" t="s">
        <v>45</v>
      </c>
      <c r="G25" s="6" t="s">
        <v>46</v>
      </c>
      <c r="H25" s="6" t="str">
        <f>VLOOKUP(tblData3[[#This Row],[Offshore Lead]], 'Reference data'!J14:K35,2,0)</f>
        <v>Daljeet Arora</v>
      </c>
      <c r="I25" s="5">
        <v>22.11</v>
      </c>
      <c r="J25" s="5" t="s">
        <v>59</v>
      </c>
      <c r="L25" s="5">
        <v>550</v>
      </c>
    </row>
    <row r="26" spans="1:31">
      <c r="A26" s="5" t="s">
        <v>41</v>
      </c>
      <c r="B26" s="5" t="s">
        <v>69</v>
      </c>
      <c r="C26" s="5" t="s">
        <v>55</v>
      </c>
      <c r="D26" s="6" t="e">
        <f>VLOOKUP(tblData3[[#This Row],[Application]], 'Reference data'!M25:N368,2,0)</f>
        <v>#N/A</v>
      </c>
      <c r="E26" s="5" t="s">
        <v>44</v>
      </c>
      <c r="F26" s="8" t="s">
        <v>45</v>
      </c>
      <c r="G26" s="6" t="s">
        <v>46</v>
      </c>
      <c r="H26" s="6" t="str">
        <f>VLOOKUP(tblData3[[#This Row],[Offshore Lead]], 'Reference data'!J15:K36,2,0)</f>
        <v>Daljeet Arora</v>
      </c>
      <c r="I26" s="5">
        <v>22.11</v>
      </c>
      <c r="J26" s="5" t="s">
        <v>59</v>
      </c>
      <c r="L26" s="5">
        <v>45</v>
      </c>
    </row>
    <row r="27" spans="1:31">
      <c r="A27" s="5" t="s">
        <v>41</v>
      </c>
      <c r="B27" s="5" t="s">
        <v>70</v>
      </c>
      <c r="C27" s="5" t="s">
        <v>71</v>
      </c>
      <c r="D27" s="6" t="str">
        <f>VLOOKUP(tblData3[[#This Row],[Application]], 'Reference data'!M15:N358,2,0)</f>
        <v>SW-CRIS</v>
      </c>
      <c r="E27" s="5" t="s">
        <v>44</v>
      </c>
      <c r="F27" s="8" t="s">
        <v>45</v>
      </c>
      <c r="G27" s="6" t="s">
        <v>46</v>
      </c>
      <c r="H27" s="6" t="str">
        <f>VLOOKUP(tblData3[[#This Row],[Offshore Lead]], 'Reference data'!J17:K35,2,0)</f>
        <v>Daljeet Arora</v>
      </c>
      <c r="I27" s="5">
        <v>23.08</v>
      </c>
      <c r="J27" s="5" t="s">
        <v>47</v>
      </c>
      <c r="L27" s="5">
        <v>80</v>
      </c>
      <c r="W27" s="5">
        <v>20</v>
      </c>
      <c r="X27" s="5">
        <v>40</v>
      </c>
    </row>
    <row r="28" spans="1:31">
      <c r="A28" s="5" t="s">
        <v>41</v>
      </c>
      <c r="B28" s="5" t="s">
        <v>72</v>
      </c>
      <c r="C28" s="5" t="s">
        <v>54</v>
      </c>
      <c r="D28" s="6" t="str">
        <f>VLOOKUP(tblData3[[#This Row],[Application]], 'Reference data'!M29:N372,2,0)</f>
        <v>SW-CRIS</v>
      </c>
      <c r="E28" s="5" t="s">
        <v>44</v>
      </c>
      <c r="F28" s="8" t="s">
        <v>45</v>
      </c>
      <c r="G28" s="6" t="s">
        <v>46</v>
      </c>
      <c r="H28" s="6" t="s">
        <v>73</v>
      </c>
      <c r="I28" s="5">
        <v>23.02</v>
      </c>
      <c r="J28" s="5" t="s">
        <v>52</v>
      </c>
      <c r="L28" s="5">
        <v>70</v>
      </c>
      <c r="AC28" s="5">
        <v>35</v>
      </c>
      <c r="AD28" s="5">
        <v>35</v>
      </c>
    </row>
    <row r="29" spans="1:31">
      <c r="A29" s="5" t="s">
        <v>41</v>
      </c>
      <c r="B29" s="5" t="s">
        <v>74</v>
      </c>
      <c r="C29" s="5" t="s">
        <v>55</v>
      </c>
      <c r="D29" s="6" t="e">
        <f>VLOOKUP(tblData3[[#This Row],[Application]], 'Reference data'!M29:N372,2,0)</f>
        <v>#N/A</v>
      </c>
      <c r="E29" s="5" t="s">
        <v>44</v>
      </c>
      <c r="F29" s="8" t="s">
        <v>45</v>
      </c>
      <c r="G29" s="6" t="s">
        <v>46</v>
      </c>
      <c r="H29" s="6" t="s">
        <v>73</v>
      </c>
      <c r="I29" s="5">
        <v>22.07</v>
      </c>
      <c r="J29" s="5" t="s">
        <v>75</v>
      </c>
      <c r="L29" s="5">
        <v>100</v>
      </c>
      <c r="W29" s="5">
        <v>30</v>
      </c>
    </row>
    <row r="30" spans="1:31" ht="24">
      <c r="A30" s="5" t="s">
        <v>41</v>
      </c>
      <c r="B30" s="5" t="s">
        <v>76</v>
      </c>
      <c r="C30" s="5" t="s">
        <v>77</v>
      </c>
      <c r="D30" s="6" t="str">
        <f>VLOOKUP(tblData3[[#This Row],[Application]], 'Reference data'!M16:N359,2,0)</f>
        <v>BOSS-SW-ABOM</v>
      </c>
      <c r="E30" s="10" t="s">
        <v>78</v>
      </c>
      <c r="F30" s="6" t="s">
        <v>79</v>
      </c>
      <c r="G30" s="6" t="s">
        <v>80</v>
      </c>
      <c r="H30" s="6" t="str">
        <f>VLOOKUP(tblData3[[#This Row],[Offshore Lead]], 'Reference data'!J17:K36,2,0)</f>
        <v>Daljeet Arora</v>
      </c>
      <c r="I30" s="5">
        <v>23.02</v>
      </c>
      <c r="J30" s="5" t="s">
        <v>52</v>
      </c>
      <c r="L30" s="5">
        <v>500</v>
      </c>
      <c r="Z30" s="5">
        <v>100</v>
      </c>
      <c r="AA30" s="5">
        <v>100</v>
      </c>
      <c r="AB30" s="5">
        <v>100</v>
      </c>
      <c r="AC30" s="5">
        <v>100</v>
      </c>
      <c r="AD30" s="5">
        <v>100</v>
      </c>
    </row>
    <row r="31" spans="1:31" ht="24">
      <c r="A31" s="5" t="s">
        <v>41</v>
      </c>
      <c r="B31" s="5" t="s">
        <v>81</v>
      </c>
      <c r="C31" s="5" t="s">
        <v>82</v>
      </c>
      <c r="D31" s="6" t="e">
        <f>VLOOKUP(tblData3[[#This Row],[Application]], 'Reference data'!M30:N373,2,0)</f>
        <v>#N/A</v>
      </c>
      <c r="E31" s="10" t="s">
        <v>78</v>
      </c>
      <c r="F31" s="6" t="s">
        <v>79</v>
      </c>
      <c r="G31" s="6" t="s">
        <v>80</v>
      </c>
      <c r="H31" s="6" t="str">
        <f>VLOOKUP(tblData3[[#This Row],[Offshore Lead]], 'Reference data'!J18:K37,2,0)</f>
        <v>Daljeet Arora</v>
      </c>
      <c r="I31" s="5">
        <v>22.07</v>
      </c>
      <c r="J31" s="5" t="s">
        <v>75</v>
      </c>
      <c r="L31" s="5">
        <v>1000</v>
      </c>
      <c r="W31" s="5">
        <v>100</v>
      </c>
    </row>
    <row r="32" spans="1:31" ht="24">
      <c r="A32" s="5" t="s">
        <v>41</v>
      </c>
      <c r="B32" s="5" t="s">
        <v>83</v>
      </c>
      <c r="C32" s="5" t="s">
        <v>84</v>
      </c>
      <c r="D32" s="6" t="s">
        <v>85</v>
      </c>
      <c r="E32" s="10" t="s">
        <v>78</v>
      </c>
      <c r="F32" s="6" t="s">
        <v>79</v>
      </c>
      <c r="G32" s="6" t="s">
        <v>80</v>
      </c>
      <c r="H32" s="6" t="str">
        <f>VLOOKUP(tblData3[[#This Row],[Offshore Lead]], 'Reference data'!J18:K37,2,0)</f>
        <v>Daljeet Arora</v>
      </c>
      <c r="I32" s="5">
        <v>23.05</v>
      </c>
      <c r="J32" s="5" t="s">
        <v>86</v>
      </c>
      <c r="L32" s="8">
        <v>3500</v>
      </c>
      <c r="M32" s="8">
        <v>388</v>
      </c>
      <c r="N32" s="8">
        <v>388</v>
      </c>
      <c r="O32" s="8">
        <v>388</v>
      </c>
      <c r="P32" s="8">
        <v>388</v>
      </c>
      <c r="Q32" s="8">
        <v>388</v>
      </c>
      <c r="R32" s="8">
        <v>388</v>
      </c>
      <c r="S32" s="8">
        <v>388</v>
      </c>
      <c r="T32" s="8">
        <v>388</v>
      </c>
      <c r="U32" s="8">
        <v>396</v>
      </c>
      <c r="W32" s="8">
        <v>388</v>
      </c>
      <c r="X32" s="8">
        <v>388</v>
      </c>
      <c r="Y32" s="8">
        <v>388</v>
      </c>
      <c r="Z32" s="8">
        <v>388</v>
      </c>
      <c r="AA32" s="8">
        <v>388</v>
      </c>
      <c r="AB32" s="8">
        <v>388</v>
      </c>
      <c r="AC32" s="8">
        <v>388</v>
      </c>
      <c r="AD32" s="8">
        <v>388</v>
      </c>
      <c r="AE32" s="8">
        <v>396</v>
      </c>
    </row>
    <row r="33" spans="1:27" ht="24">
      <c r="A33" s="5" t="s">
        <v>41</v>
      </c>
      <c r="B33" s="5" t="s">
        <v>87</v>
      </c>
      <c r="C33" s="5" t="s">
        <v>84</v>
      </c>
      <c r="D33" s="6" t="s">
        <v>85</v>
      </c>
      <c r="E33" s="10" t="s">
        <v>78</v>
      </c>
      <c r="F33" s="6" t="s">
        <v>79</v>
      </c>
      <c r="G33" s="6" t="s">
        <v>80</v>
      </c>
      <c r="H33" s="6" t="s">
        <v>73</v>
      </c>
      <c r="I33" s="5">
        <v>22.11</v>
      </c>
      <c r="J33" s="5" t="s">
        <v>59</v>
      </c>
      <c r="L33" s="8">
        <v>60</v>
      </c>
      <c r="X33" s="5">
        <v>20</v>
      </c>
      <c r="Y33" s="5">
        <v>20</v>
      </c>
      <c r="Z33" s="5">
        <v>20</v>
      </c>
    </row>
    <row r="34" spans="1:27" ht="24">
      <c r="A34" s="5" t="s">
        <v>88</v>
      </c>
      <c r="B34" s="5" t="s">
        <v>89</v>
      </c>
      <c r="C34" s="5" t="s">
        <v>84</v>
      </c>
      <c r="D34" s="6" t="s">
        <v>85</v>
      </c>
      <c r="E34" s="10" t="s">
        <v>78</v>
      </c>
      <c r="F34" s="6" t="s">
        <v>79</v>
      </c>
      <c r="G34" s="6" t="s">
        <v>80</v>
      </c>
      <c r="H34" s="6" t="s">
        <v>73</v>
      </c>
      <c r="I34" s="5">
        <v>22.11</v>
      </c>
      <c r="J34" s="5" t="s">
        <v>59</v>
      </c>
      <c r="L34" s="5">
        <v>40</v>
      </c>
      <c r="X34" s="5">
        <v>20</v>
      </c>
      <c r="Y34" s="5">
        <v>10</v>
      </c>
      <c r="Z34" s="5">
        <v>10</v>
      </c>
    </row>
    <row r="35" spans="1:27">
      <c r="A35" s="5" t="s">
        <v>88</v>
      </c>
      <c r="B35" s="5" t="s">
        <v>90</v>
      </c>
      <c r="C35" s="5" t="s">
        <v>61</v>
      </c>
      <c r="D35" s="6" t="str">
        <f>VLOOKUP(tblData3[[#This Row],[Application]], 'Reference data'!M20:N363,2,0)</f>
        <v>SW-CRIS</v>
      </c>
      <c r="E35" s="5" t="s">
        <v>44</v>
      </c>
      <c r="F35" s="6" t="s">
        <v>45</v>
      </c>
      <c r="G35" s="6" t="s">
        <v>46</v>
      </c>
      <c r="H35" s="6" t="s">
        <v>73</v>
      </c>
      <c r="I35" s="5">
        <v>22.11</v>
      </c>
      <c r="J35" s="5" t="s">
        <v>59</v>
      </c>
      <c r="L35" s="5">
        <v>15</v>
      </c>
      <c r="W35" s="5">
        <v>15</v>
      </c>
    </row>
    <row r="36" spans="1:27">
      <c r="A36" s="5" t="s">
        <v>88</v>
      </c>
      <c r="B36" s="5" t="s">
        <v>91</v>
      </c>
      <c r="C36" s="5" t="s">
        <v>53</v>
      </c>
      <c r="D36" s="6" t="str">
        <f>VLOOKUP(tblData3[[#This Row],[Application]], 'Reference data'!M21:N364,2,0)</f>
        <v>SW-CRIS</v>
      </c>
      <c r="E36" s="5" t="s">
        <v>44</v>
      </c>
      <c r="F36" s="6" t="s">
        <v>45</v>
      </c>
      <c r="G36" s="6" t="s">
        <v>46</v>
      </c>
      <c r="H36" s="6" t="s">
        <v>73</v>
      </c>
      <c r="I36" s="5">
        <v>22.11</v>
      </c>
      <c r="J36" s="5" t="s">
        <v>59</v>
      </c>
      <c r="L36" s="5">
        <v>15</v>
      </c>
      <c r="W36" s="5">
        <v>15</v>
      </c>
    </row>
    <row r="37" spans="1:27">
      <c r="A37" s="5" t="s">
        <v>88</v>
      </c>
      <c r="B37" s="5" t="s">
        <v>92</v>
      </c>
      <c r="C37" s="5" t="s">
        <v>54</v>
      </c>
      <c r="D37" s="6" t="str">
        <f>VLOOKUP(tblData3[[#This Row],[Application]], 'Reference data'!M22:N365,2,0)</f>
        <v>SW-CRIS</v>
      </c>
      <c r="E37" s="5" t="s">
        <v>44</v>
      </c>
      <c r="F37" s="6" t="s">
        <v>45</v>
      </c>
      <c r="G37" s="6" t="s">
        <v>46</v>
      </c>
      <c r="H37" s="6" t="s">
        <v>73</v>
      </c>
      <c r="I37" s="5">
        <v>22.11</v>
      </c>
      <c r="J37" s="5" t="s">
        <v>59</v>
      </c>
      <c r="L37" s="5">
        <v>30</v>
      </c>
      <c r="W37" s="5">
        <v>30</v>
      </c>
    </row>
    <row r="38" spans="1:27">
      <c r="A38" s="5" t="s">
        <v>88</v>
      </c>
      <c r="B38" s="5" t="s">
        <v>93</v>
      </c>
      <c r="C38" s="5" t="s">
        <v>56</v>
      </c>
      <c r="D38" s="6" t="str">
        <f>VLOOKUP(tblData3[[#This Row],[Application]], 'Reference data'!M23:N366,2,0)</f>
        <v>SW-CRIS</v>
      </c>
      <c r="E38" s="5" t="s">
        <v>44</v>
      </c>
      <c r="F38" s="6" t="s">
        <v>45</v>
      </c>
      <c r="G38" s="6" t="s">
        <v>46</v>
      </c>
      <c r="H38" s="6" t="s">
        <v>73</v>
      </c>
      <c r="I38" s="5">
        <v>22.11</v>
      </c>
      <c r="J38" s="5" t="s">
        <v>59</v>
      </c>
      <c r="L38" s="5">
        <v>30</v>
      </c>
      <c r="W38" s="5">
        <v>30</v>
      </c>
    </row>
    <row r="39" spans="1:27">
      <c r="A39" s="5" t="s">
        <v>88</v>
      </c>
      <c r="B39" s="5" t="s">
        <v>94</v>
      </c>
      <c r="C39" s="5" t="s">
        <v>55</v>
      </c>
      <c r="D39" s="6" t="str">
        <f>VLOOKUP(tblData3[[#This Row],[Application]], 'Reference data'!M24:N367,2,0)</f>
        <v>SW-CRIS</v>
      </c>
      <c r="E39" s="5" t="s">
        <v>44</v>
      </c>
      <c r="F39" s="6" t="s">
        <v>45</v>
      </c>
      <c r="G39" s="6" t="s">
        <v>46</v>
      </c>
      <c r="H39" s="6" t="s">
        <v>73</v>
      </c>
      <c r="I39" s="5">
        <v>22.11</v>
      </c>
      <c r="J39" s="5" t="s">
        <v>59</v>
      </c>
      <c r="L39" s="5">
        <v>15</v>
      </c>
      <c r="W39" s="5">
        <v>15</v>
      </c>
    </row>
    <row r="40" spans="1:27">
      <c r="A40" s="5" t="s">
        <v>88</v>
      </c>
      <c r="B40" s="5" t="s">
        <v>95</v>
      </c>
      <c r="C40" s="5" t="s">
        <v>53</v>
      </c>
      <c r="D40" s="6" t="str">
        <f>VLOOKUP(tblData3[[#This Row],[Application]], 'Reference data'!M38:N381,2,0)</f>
        <v>SW-CRIS</v>
      </c>
      <c r="E40" s="5" t="s">
        <v>44</v>
      </c>
      <c r="F40" s="6" t="s">
        <v>45</v>
      </c>
      <c r="G40" s="6" t="s">
        <v>46</v>
      </c>
      <c r="H40" s="6" t="s">
        <v>73</v>
      </c>
      <c r="I40" s="5">
        <v>22.11</v>
      </c>
      <c r="J40" s="5" t="s">
        <v>59</v>
      </c>
      <c r="L40" s="5">
        <v>16</v>
      </c>
      <c r="Z40" s="5">
        <v>8</v>
      </c>
      <c r="AA40" s="5">
        <v>8</v>
      </c>
    </row>
    <row r="41" spans="1:27">
      <c r="A41" s="5" t="s">
        <v>88</v>
      </c>
      <c r="B41" s="5" t="s">
        <v>96</v>
      </c>
      <c r="C41" s="5" t="s">
        <v>97</v>
      </c>
      <c r="D41" s="6" t="str">
        <f>VLOOKUP(tblData3[[#This Row],[Application]], 'Reference data'!M39:N382,2,0)</f>
        <v>SW-CRIS</v>
      </c>
      <c r="E41" s="5" t="s">
        <v>44</v>
      </c>
      <c r="F41" s="6" t="s">
        <v>45</v>
      </c>
      <c r="G41" s="6" t="s">
        <v>46</v>
      </c>
      <c r="H41" s="6" t="s">
        <v>73</v>
      </c>
      <c r="I41" s="5">
        <v>22.11</v>
      </c>
      <c r="J41" s="5" t="s">
        <v>59</v>
      </c>
      <c r="L41" s="5">
        <v>16</v>
      </c>
      <c r="Z41" s="5">
        <v>8</v>
      </c>
      <c r="AA41" s="5">
        <v>8</v>
      </c>
    </row>
    <row r="42" spans="1:27">
      <c r="A42" s="5" t="s">
        <v>88</v>
      </c>
      <c r="B42" s="5" t="s">
        <v>98</v>
      </c>
      <c r="C42" s="5" t="s">
        <v>99</v>
      </c>
      <c r="D42" s="6" t="str">
        <f>VLOOKUP(tblData3[[#This Row],[Application]], 'Reference data'!M40:N383,2,0)</f>
        <v>SW-CRIS</v>
      </c>
      <c r="E42" s="5" t="s">
        <v>44</v>
      </c>
      <c r="F42" s="6" t="s">
        <v>45</v>
      </c>
      <c r="G42" s="6" t="s">
        <v>46</v>
      </c>
      <c r="H42" s="6" t="s">
        <v>73</v>
      </c>
      <c r="I42" s="5">
        <v>22.11</v>
      </c>
      <c r="J42" s="5" t="s">
        <v>59</v>
      </c>
      <c r="L42" s="5">
        <v>16</v>
      </c>
      <c r="Z42" s="5">
        <v>8</v>
      </c>
      <c r="AA42" s="5">
        <v>8</v>
      </c>
    </row>
    <row r="43" spans="1:27">
      <c r="A43" s="5" t="s">
        <v>88</v>
      </c>
      <c r="B43" s="5" t="s">
        <v>100</v>
      </c>
      <c r="C43" s="5" t="s">
        <v>51</v>
      </c>
      <c r="D43" s="6" t="str">
        <f>VLOOKUP(tblData3[[#This Row],[Application]], 'Reference data'!M41:N384,2,0)</f>
        <v>SW-CRIS</v>
      </c>
      <c r="E43" s="5" t="s">
        <v>44</v>
      </c>
      <c r="F43" s="6" t="s">
        <v>45</v>
      </c>
      <c r="G43" s="6" t="s">
        <v>46</v>
      </c>
      <c r="H43" s="6" t="s">
        <v>73</v>
      </c>
      <c r="I43" s="5">
        <v>22.11</v>
      </c>
      <c r="J43" s="5" t="s">
        <v>59</v>
      </c>
      <c r="L43" s="5">
        <v>16</v>
      </c>
      <c r="Z43" s="5">
        <v>8</v>
      </c>
      <c r="AA43" s="5">
        <v>8</v>
      </c>
    </row>
    <row r="44" spans="1:27">
      <c r="A44" s="5" t="s">
        <v>88</v>
      </c>
      <c r="B44" s="5" t="s">
        <v>101</v>
      </c>
      <c r="C44" s="5" t="s">
        <v>61</v>
      </c>
      <c r="D44" s="6" t="str">
        <f>VLOOKUP(tblData3[[#This Row],[Application]], 'Reference data'!M42:N385,2,0)</f>
        <v>SW-CRIS</v>
      </c>
      <c r="E44" s="5" t="s">
        <v>44</v>
      </c>
      <c r="F44" s="6" t="s">
        <v>45</v>
      </c>
      <c r="G44" s="6" t="s">
        <v>46</v>
      </c>
      <c r="H44" s="6" t="s">
        <v>73</v>
      </c>
      <c r="I44" s="5">
        <v>22.11</v>
      </c>
      <c r="J44" s="5" t="s">
        <v>59</v>
      </c>
      <c r="L44" s="5">
        <v>16</v>
      </c>
      <c r="Z44" s="5">
        <v>8</v>
      </c>
      <c r="AA44" s="5">
        <v>8</v>
      </c>
    </row>
    <row r="45" spans="1:27">
      <c r="A45" s="5" t="s">
        <v>88</v>
      </c>
      <c r="B45" s="5" t="s">
        <v>102</v>
      </c>
      <c r="C45" s="5" t="s">
        <v>43</v>
      </c>
      <c r="D45" s="6" t="str">
        <f>VLOOKUP(tblData3[[#This Row],[Application]], 'Reference data'!M39:N382,2,0)</f>
        <v>SW-CRIS</v>
      </c>
      <c r="E45" s="5" t="s">
        <v>44</v>
      </c>
      <c r="F45" s="6" t="s">
        <v>45</v>
      </c>
      <c r="G45" s="6" t="s">
        <v>46</v>
      </c>
      <c r="H45" s="6" t="s">
        <v>73</v>
      </c>
      <c r="I45" s="5">
        <v>22.11</v>
      </c>
      <c r="J45" s="5" t="s">
        <v>59</v>
      </c>
      <c r="L45" s="5">
        <v>16</v>
      </c>
      <c r="Z45" s="5">
        <v>8</v>
      </c>
      <c r="AA45" s="5">
        <v>8</v>
      </c>
    </row>
    <row r="46" spans="1:27">
      <c r="A46" s="5" t="s">
        <v>88</v>
      </c>
      <c r="B46" s="5" t="s">
        <v>103</v>
      </c>
      <c r="C46" s="5" t="s">
        <v>71</v>
      </c>
      <c r="D46" s="6" t="str">
        <f>VLOOKUP(tblData3[[#This Row],[Application]], 'Reference data'!M40:N383,2,0)</f>
        <v>SW-CRIS</v>
      </c>
      <c r="E46" s="5" t="s">
        <v>44</v>
      </c>
      <c r="F46" s="6" t="s">
        <v>45</v>
      </c>
      <c r="G46" s="6" t="s">
        <v>46</v>
      </c>
      <c r="H46" s="6" t="s">
        <v>73</v>
      </c>
      <c r="I46" s="5">
        <v>22.11</v>
      </c>
      <c r="J46" s="5" t="s">
        <v>59</v>
      </c>
      <c r="L46" s="5">
        <v>16</v>
      </c>
      <c r="Z46" s="5">
        <v>8</v>
      </c>
      <c r="AA46" s="5">
        <v>8</v>
      </c>
    </row>
    <row r="47" spans="1:27">
      <c r="A47" s="5" t="s">
        <v>88</v>
      </c>
      <c r="B47" s="5" t="s">
        <v>104</v>
      </c>
      <c r="C47" s="5" t="s">
        <v>105</v>
      </c>
      <c r="D47" s="6" t="str">
        <f>VLOOKUP(tblData3[[#This Row],[Application]], 'Reference data'!M41:N384,2,0)</f>
        <v>SW-CRIS</v>
      </c>
      <c r="E47" s="5" t="s">
        <v>44</v>
      </c>
      <c r="F47" s="6" t="s">
        <v>45</v>
      </c>
      <c r="G47" s="6" t="s">
        <v>46</v>
      </c>
      <c r="H47" s="6" t="s">
        <v>73</v>
      </c>
      <c r="I47" s="5">
        <v>22.11</v>
      </c>
      <c r="J47" s="5" t="s">
        <v>59</v>
      </c>
      <c r="L47" s="5">
        <v>16</v>
      </c>
      <c r="Z47" s="5">
        <v>8</v>
      </c>
      <c r="AA47" s="5">
        <v>8</v>
      </c>
    </row>
    <row r="48" spans="1:27">
      <c r="A48" s="5" t="s">
        <v>88</v>
      </c>
      <c r="B48" s="5" t="s">
        <v>106</v>
      </c>
      <c r="C48" s="5" t="s">
        <v>56</v>
      </c>
      <c r="D48" s="6" t="str">
        <f>VLOOKUP(tblData3[[#This Row],[Application]], 'Reference data'!M42:N385,2,0)</f>
        <v>SW-CRIS</v>
      </c>
      <c r="E48" s="5" t="s">
        <v>44</v>
      </c>
      <c r="F48" s="6" t="s">
        <v>45</v>
      </c>
      <c r="G48" s="6" t="s">
        <v>46</v>
      </c>
      <c r="H48" s="6" t="s">
        <v>73</v>
      </c>
      <c r="I48" s="5">
        <v>22.11</v>
      </c>
      <c r="J48" s="5" t="s">
        <v>59</v>
      </c>
      <c r="L48" s="5">
        <v>16</v>
      </c>
      <c r="Z48" s="5">
        <v>8</v>
      </c>
      <c r="AA48" s="5">
        <v>8</v>
      </c>
    </row>
    <row r="49" spans="1:34">
      <c r="A49" s="5" t="s">
        <v>88</v>
      </c>
      <c r="B49" s="5" t="s">
        <v>107</v>
      </c>
      <c r="C49" s="5" t="s">
        <v>54</v>
      </c>
      <c r="D49" s="6" t="str">
        <f>VLOOKUP(tblData3[[#This Row],[Application]], 'Reference data'!M39:N382,2,0)</f>
        <v>SW-CRIS</v>
      </c>
      <c r="E49" s="5" t="s">
        <v>44</v>
      </c>
      <c r="F49" s="6" t="s">
        <v>45</v>
      </c>
      <c r="G49" s="6" t="s">
        <v>46</v>
      </c>
      <c r="H49" s="6" t="s">
        <v>73</v>
      </c>
      <c r="I49" s="5">
        <v>22.11</v>
      </c>
      <c r="J49" s="5" t="s">
        <v>59</v>
      </c>
      <c r="L49" s="5">
        <v>16</v>
      </c>
      <c r="Z49" s="5">
        <v>8</v>
      </c>
      <c r="AA49" s="5">
        <v>8</v>
      </c>
    </row>
    <row r="50" spans="1:34">
      <c r="A50" s="5" t="s">
        <v>88</v>
      </c>
      <c r="B50" s="5" t="s">
        <v>108</v>
      </c>
      <c r="C50" s="5" t="s">
        <v>57</v>
      </c>
      <c r="D50" s="6" t="str">
        <f>VLOOKUP(tblData3[[#This Row],[Application]], 'Reference data'!M40:N383,2,0)</f>
        <v>SW-CRIS</v>
      </c>
      <c r="E50" s="5" t="s">
        <v>44</v>
      </c>
      <c r="F50" s="6" t="s">
        <v>45</v>
      </c>
      <c r="G50" s="6" t="s">
        <v>46</v>
      </c>
      <c r="H50" s="6" t="s">
        <v>73</v>
      </c>
      <c r="I50" s="5">
        <v>22.11</v>
      </c>
      <c r="J50" s="5" t="s">
        <v>59</v>
      </c>
      <c r="L50" s="5">
        <v>16</v>
      </c>
      <c r="Z50" s="5">
        <v>8</v>
      </c>
      <c r="AA50" s="5">
        <v>8</v>
      </c>
    </row>
    <row r="51" spans="1:34">
      <c r="A51" s="5" t="s">
        <v>88</v>
      </c>
      <c r="B51" s="5" t="s">
        <v>109</v>
      </c>
      <c r="C51" s="5" t="s">
        <v>56</v>
      </c>
      <c r="D51" s="6" t="str">
        <f>VLOOKUP(tblData3[[#This Row],[Application]], 'Reference data'!M39:N382,2,0)</f>
        <v>SW-CRIS</v>
      </c>
      <c r="E51" s="5" t="s">
        <v>44</v>
      </c>
      <c r="F51" s="6" t="s">
        <v>45</v>
      </c>
      <c r="G51" s="6" t="s">
        <v>46</v>
      </c>
      <c r="H51" s="6" t="s">
        <v>73</v>
      </c>
      <c r="I51" s="5">
        <v>22.11</v>
      </c>
      <c r="J51" s="5" t="s">
        <v>59</v>
      </c>
      <c r="L51" s="5">
        <v>16</v>
      </c>
      <c r="Z51" s="5">
        <v>8</v>
      </c>
      <c r="AA51" s="5">
        <v>8</v>
      </c>
    </row>
    <row r="52" spans="1:34">
      <c r="A52" s="5" t="s">
        <v>110</v>
      </c>
      <c r="B52" s="5" t="s">
        <v>111</v>
      </c>
      <c r="C52" s="5" t="s">
        <v>55</v>
      </c>
      <c r="D52" s="6" t="e">
        <f>VLOOKUP(tblData3[[#This Row],[Application]], 'Reference data'!M25:N368,2,0)</f>
        <v>#N/A</v>
      </c>
      <c r="E52" s="5" t="s">
        <v>44</v>
      </c>
      <c r="F52" s="6" t="s">
        <v>45</v>
      </c>
      <c r="G52" s="6" t="s">
        <v>46</v>
      </c>
      <c r="H52" s="6" t="s">
        <v>73</v>
      </c>
      <c r="I52" s="5">
        <v>22.11</v>
      </c>
      <c r="J52" s="5" t="s">
        <v>59</v>
      </c>
      <c r="L52" s="5">
        <v>130</v>
      </c>
      <c r="Y52" s="5">
        <v>50</v>
      </c>
      <c r="Z52" s="5">
        <v>50</v>
      </c>
      <c r="AA52" s="5">
        <v>30</v>
      </c>
    </row>
    <row r="53" spans="1:34">
      <c r="A53" s="5" t="s">
        <v>110</v>
      </c>
      <c r="B53" s="5" t="s">
        <v>112</v>
      </c>
      <c r="C53" s="5" t="s">
        <v>56</v>
      </c>
      <c r="D53" s="6" t="str">
        <f>VLOOKUP(tblData3[[#This Row],[Application]], 'Reference data'!M26:N369,2,0)</f>
        <v>SW-CRIS</v>
      </c>
      <c r="E53" s="5" t="s">
        <v>44</v>
      </c>
      <c r="F53" s="6" t="s">
        <v>45</v>
      </c>
      <c r="G53" s="6" t="s">
        <v>46</v>
      </c>
      <c r="H53" s="6" t="s">
        <v>73</v>
      </c>
      <c r="I53" s="5">
        <v>22.11</v>
      </c>
      <c r="J53" s="5" t="s">
        <v>59</v>
      </c>
      <c r="L53" s="5">
        <v>130</v>
      </c>
      <c r="Y53" s="5">
        <v>50</v>
      </c>
      <c r="Z53" s="5">
        <v>50</v>
      </c>
      <c r="AA53" s="5">
        <v>30</v>
      </c>
    </row>
    <row r="54" spans="1:34">
      <c r="A54" s="5" t="s">
        <v>110</v>
      </c>
      <c r="B54" s="5" t="s">
        <v>113</v>
      </c>
      <c r="C54" s="5" t="s">
        <v>54</v>
      </c>
      <c r="D54" s="6" t="str">
        <f>VLOOKUP(tblData3[[#This Row],[Application]], 'Reference data'!M52:N395,2,0)</f>
        <v>SW-CRIS</v>
      </c>
      <c r="E54" s="5" t="s">
        <v>44</v>
      </c>
      <c r="F54" s="6" t="s">
        <v>45</v>
      </c>
      <c r="G54" s="6" t="s">
        <v>46</v>
      </c>
      <c r="H54" s="6" t="s">
        <v>73</v>
      </c>
      <c r="I54" s="5">
        <v>22.11</v>
      </c>
      <c r="J54" s="5" t="s">
        <v>59</v>
      </c>
      <c r="L54" s="5">
        <v>130</v>
      </c>
      <c r="Y54" s="5">
        <v>50</v>
      </c>
      <c r="Z54" s="5">
        <v>50</v>
      </c>
      <c r="AA54" s="5">
        <v>30</v>
      </c>
    </row>
    <row r="55" spans="1:34">
      <c r="A55" s="5" t="s">
        <v>110</v>
      </c>
      <c r="B55" s="5" t="s">
        <v>114</v>
      </c>
      <c r="C55" s="5" t="s">
        <v>55</v>
      </c>
      <c r="D55" s="6" t="e">
        <f>VLOOKUP(tblData3[[#This Row],[Application]], 'Reference data'!M27:N370,2,0)</f>
        <v>#N/A</v>
      </c>
      <c r="E55" s="5" t="s">
        <v>44</v>
      </c>
      <c r="F55" s="6" t="s">
        <v>45</v>
      </c>
      <c r="G55" s="6" t="s">
        <v>46</v>
      </c>
      <c r="H55" s="6" t="s">
        <v>73</v>
      </c>
      <c r="I55" s="5">
        <v>22.11</v>
      </c>
      <c r="J55" s="5" t="s">
        <v>59</v>
      </c>
      <c r="L55" s="5">
        <v>148</v>
      </c>
      <c r="X55" s="5">
        <v>50</v>
      </c>
      <c r="Y55" s="5">
        <v>40</v>
      </c>
      <c r="Z55" s="5">
        <v>30</v>
      </c>
      <c r="AA55" s="5">
        <v>28</v>
      </c>
    </row>
    <row r="56" spans="1:34">
      <c r="A56" s="5" t="s">
        <v>110</v>
      </c>
      <c r="B56" s="5" t="s">
        <v>115</v>
      </c>
      <c r="C56" s="5" t="s">
        <v>56</v>
      </c>
      <c r="D56" s="6" t="str">
        <f>VLOOKUP(tblData3[[#This Row],[Application]], 'Reference data'!M28:N371,2,0)</f>
        <v>SW-CRIS</v>
      </c>
      <c r="E56" s="5" t="s">
        <v>44</v>
      </c>
      <c r="F56" s="6" t="s">
        <v>45</v>
      </c>
      <c r="G56" s="6" t="s">
        <v>46</v>
      </c>
      <c r="H56" s="6" t="s">
        <v>73</v>
      </c>
      <c r="I56" s="5">
        <v>22.11</v>
      </c>
      <c r="J56" s="5" t="s">
        <v>59</v>
      </c>
      <c r="L56" s="5">
        <v>148</v>
      </c>
      <c r="X56" s="5">
        <v>50</v>
      </c>
      <c r="Y56" s="5">
        <v>40</v>
      </c>
      <c r="Z56" s="5">
        <v>30</v>
      </c>
      <c r="AA56" s="5">
        <v>28</v>
      </c>
    </row>
    <row r="57" spans="1:34">
      <c r="A57" s="5" t="s">
        <v>110</v>
      </c>
      <c r="B57" s="5" t="s">
        <v>116</v>
      </c>
      <c r="C57" s="5" t="s">
        <v>43</v>
      </c>
      <c r="D57" s="6" t="str">
        <f>VLOOKUP(tblData3[[#This Row],[Application]], 'Reference data'!M29:N372,2,0)</f>
        <v>SW-CRIS</v>
      </c>
      <c r="E57" s="5" t="s">
        <v>44</v>
      </c>
      <c r="F57" s="6" t="s">
        <v>45</v>
      </c>
      <c r="G57" s="6" t="s">
        <v>46</v>
      </c>
      <c r="H57" s="6" t="s">
        <v>73</v>
      </c>
      <c r="I57" s="5">
        <v>22.11</v>
      </c>
      <c r="J57" s="5" t="s">
        <v>59</v>
      </c>
      <c r="L57" s="5">
        <v>60</v>
      </c>
      <c r="X57" s="5">
        <v>20</v>
      </c>
      <c r="Y57" s="5">
        <v>20</v>
      </c>
      <c r="Z57" s="5">
        <v>10</v>
      </c>
      <c r="AA57" s="5">
        <v>10</v>
      </c>
    </row>
    <row r="58" spans="1:34">
      <c r="A58" s="5" t="s">
        <v>110</v>
      </c>
      <c r="B58" s="5" t="s">
        <v>117</v>
      </c>
      <c r="C58" s="5" t="s">
        <v>54</v>
      </c>
      <c r="D58" s="6" t="str">
        <f>VLOOKUP(tblData3[[#This Row],[Application]], 'Reference data'!M30:N373,2,0)</f>
        <v>SW-CRIS</v>
      </c>
      <c r="E58" s="5" t="s">
        <v>44</v>
      </c>
      <c r="F58" s="6" t="s">
        <v>45</v>
      </c>
      <c r="G58" s="6" t="s">
        <v>46</v>
      </c>
      <c r="H58" s="6" t="s">
        <v>73</v>
      </c>
      <c r="I58" s="5">
        <v>23.02</v>
      </c>
      <c r="J58" s="5" t="s">
        <v>52</v>
      </c>
      <c r="L58" s="5">
        <v>150</v>
      </c>
    </row>
    <row r="59" spans="1:34">
      <c r="A59" s="5" t="s">
        <v>110</v>
      </c>
      <c r="B59" s="5" t="s">
        <v>118</v>
      </c>
      <c r="C59" s="5" t="s">
        <v>71</v>
      </c>
      <c r="D59" s="6" t="str">
        <f>VLOOKUP(tblData3[[#This Row],[Application]], 'Reference data'!M31:N374,2,0)</f>
        <v>SW-CRIS</v>
      </c>
      <c r="E59" s="5" t="s">
        <v>44</v>
      </c>
      <c r="F59" s="6" t="s">
        <v>45</v>
      </c>
      <c r="G59" s="6" t="s">
        <v>46</v>
      </c>
      <c r="H59" s="6" t="s">
        <v>73</v>
      </c>
      <c r="I59" s="5">
        <v>23.02</v>
      </c>
      <c r="J59" s="5" t="s">
        <v>52</v>
      </c>
      <c r="L59" s="5">
        <v>195</v>
      </c>
    </row>
    <row r="60" spans="1:34">
      <c r="A60" s="5" t="s">
        <v>110</v>
      </c>
      <c r="B60" s="5" t="s">
        <v>119</v>
      </c>
      <c r="C60" s="5" t="s">
        <v>53</v>
      </c>
      <c r="D60" s="6" t="str">
        <f>VLOOKUP(tblData3[[#This Row],[Application]], 'Reference data'!M32:N375,2,0)</f>
        <v>SW-CRIS</v>
      </c>
      <c r="E60" s="5" t="s">
        <v>44</v>
      </c>
      <c r="F60" s="6" t="s">
        <v>45</v>
      </c>
      <c r="G60" s="6" t="s">
        <v>46</v>
      </c>
      <c r="H60" s="6" t="s">
        <v>73</v>
      </c>
      <c r="I60" s="5">
        <v>23.02</v>
      </c>
      <c r="J60" s="5" t="s">
        <v>52</v>
      </c>
      <c r="L60" s="5">
        <v>210</v>
      </c>
      <c r="Z60" s="5">
        <v>50</v>
      </c>
      <c r="AA60" s="5">
        <v>50</v>
      </c>
      <c r="AB60" s="5">
        <v>50</v>
      </c>
      <c r="AC60" s="5">
        <v>50</v>
      </c>
      <c r="AD60" s="5">
        <v>10</v>
      </c>
    </row>
    <row r="61" spans="1:34">
      <c r="A61" s="5" t="s">
        <v>110</v>
      </c>
      <c r="B61" s="5" t="s">
        <v>120</v>
      </c>
      <c r="C61" s="5" t="s">
        <v>54</v>
      </c>
      <c r="D61" s="6" t="str">
        <f>VLOOKUP(tblData3[[#This Row],[Application]], 'Reference data'!M33:N376,2,0)</f>
        <v>SW-CRIS</v>
      </c>
      <c r="E61" s="5" t="s">
        <v>44</v>
      </c>
      <c r="F61" s="6" t="s">
        <v>45</v>
      </c>
      <c r="G61" s="6" t="s">
        <v>46</v>
      </c>
      <c r="H61" s="6" t="s">
        <v>73</v>
      </c>
      <c r="I61" s="5">
        <v>22.12</v>
      </c>
      <c r="J61" s="5" t="s">
        <v>121</v>
      </c>
      <c r="L61" s="5">
        <v>140</v>
      </c>
    </row>
    <row r="62" spans="1:34" ht="36">
      <c r="A62" s="5" t="s">
        <v>122</v>
      </c>
      <c r="B62" s="10" t="s">
        <v>123</v>
      </c>
      <c r="C62" s="5" t="s">
        <v>54</v>
      </c>
      <c r="D62" s="6" t="str">
        <f>VLOOKUP(tblData3[[#This Row],[Application]], 'Reference data'!M33:N376,2,0)</f>
        <v>SW-CRIS</v>
      </c>
      <c r="E62" s="5" t="s">
        <v>44</v>
      </c>
      <c r="F62" s="6" t="s">
        <v>45</v>
      </c>
      <c r="G62" s="6" t="s">
        <v>46</v>
      </c>
      <c r="H62" s="6" t="s">
        <v>73</v>
      </c>
      <c r="W62" s="5">
        <v>900</v>
      </c>
      <c r="X62" s="5">
        <v>900</v>
      </c>
      <c r="Y62" s="5">
        <v>900</v>
      </c>
      <c r="Z62" s="5">
        <v>900</v>
      </c>
      <c r="AA62" s="5">
        <v>900</v>
      </c>
      <c r="AB62" s="5">
        <v>900</v>
      </c>
      <c r="AC62" s="5">
        <v>900</v>
      </c>
      <c r="AD62" s="5">
        <v>900</v>
      </c>
      <c r="AE62" s="5">
        <v>900</v>
      </c>
      <c r="AF62" s="5">
        <v>900</v>
      </c>
      <c r="AG62" s="5">
        <v>900</v>
      </c>
      <c r="AH62" s="5">
        <v>900</v>
      </c>
    </row>
    <row r="63" spans="1:34" ht="36">
      <c r="A63" s="5" t="s">
        <v>122</v>
      </c>
      <c r="B63" s="10" t="s">
        <v>123</v>
      </c>
      <c r="C63" s="5" t="s">
        <v>124</v>
      </c>
      <c r="D63" s="6" t="s">
        <v>85</v>
      </c>
      <c r="E63" s="10" t="s">
        <v>78</v>
      </c>
      <c r="F63" s="6" t="s">
        <v>79</v>
      </c>
      <c r="G63" s="6" t="s">
        <v>80</v>
      </c>
      <c r="H63" s="6" t="s">
        <v>73</v>
      </c>
      <c r="W63" s="5">
        <v>850</v>
      </c>
      <c r="X63" s="5">
        <v>850</v>
      </c>
      <c r="Y63" s="5">
        <v>850</v>
      </c>
      <c r="Z63" s="5">
        <v>850</v>
      </c>
      <c r="AA63" s="5">
        <v>850</v>
      </c>
      <c r="AB63" s="5">
        <v>850</v>
      </c>
      <c r="AC63" s="5">
        <v>850</v>
      </c>
      <c r="AD63" s="5">
        <v>850</v>
      </c>
      <c r="AE63" s="5">
        <v>850</v>
      </c>
      <c r="AF63" s="5">
        <v>850</v>
      </c>
      <c r="AG63" s="5">
        <v>850</v>
      </c>
      <c r="AH63" s="5">
        <v>850</v>
      </c>
    </row>
    <row r="64" spans="1:34" ht="24">
      <c r="A64" s="5" t="s">
        <v>125</v>
      </c>
      <c r="B64" s="5" t="s">
        <v>126</v>
      </c>
      <c r="C64" s="5" t="s">
        <v>124</v>
      </c>
      <c r="D64" s="6" t="s">
        <v>85</v>
      </c>
      <c r="E64" s="10" t="s">
        <v>78</v>
      </c>
      <c r="F64" s="6" t="s">
        <v>79</v>
      </c>
      <c r="G64" s="6" t="s">
        <v>80</v>
      </c>
      <c r="H64" s="6" t="s">
        <v>73</v>
      </c>
      <c r="I64" s="5">
        <v>22.08</v>
      </c>
      <c r="J64" s="5" t="s">
        <v>47</v>
      </c>
      <c r="L64" s="5">
        <v>20</v>
      </c>
      <c r="X64" s="5">
        <v>20</v>
      </c>
    </row>
    <row r="65" spans="1:30" ht="24">
      <c r="A65" s="5" t="s">
        <v>125</v>
      </c>
      <c r="B65" s="5" t="s">
        <v>127</v>
      </c>
      <c r="C65" s="5" t="s">
        <v>128</v>
      </c>
      <c r="D65" s="6" t="s">
        <v>85</v>
      </c>
      <c r="E65" s="10" t="s">
        <v>78</v>
      </c>
      <c r="F65" s="6" t="s">
        <v>79</v>
      </c>
      <c r="G65" s="6" t="s">
        <v>80</v>
      </c>
      <c r="H65" s="6" t="s">
        <v>73</v>
      </c>
      <c r="I65" s="5">
        <v>22.07</v>
      </c>
      <c r="J65" s="5" t="s">
        <v>75</v>
      </c>
      <c r="L65" s="5">
        <v>20</v>
      </c>
      <c r="W65" s="5">
        <v>20</v>
      </c>
    </row>
    <row r="66" spans="1:30" ht="24">
      <c r="A66" s="5" t="s">
        <v>125</v>
      </c>
      <c r="B66" s="5" t="s">
        <v>129</v>
      </c>
      <c r="C66" s="5" t="s">
        <v>128</v>
      </c>
      <c r="D66" s="6" t="s">
        <v>85</v>
      </c>
      <c r="E66" s="10" t="s">
        <v>78</v>
      </c>
      <c r="F66" s="6" t="s">
        <v>79</v>
      </c>
      <c r="G66" s="6" t="s">
        <v>80</v>
      </c>
      <c r="H66" s="6" t="s">
        <v>73</v>
      </c>
      <c r="I66" s="5">
        <v>22.09</v>
      </c>
      <c r="J66" s="5" t="s">
        <v>130</v>
      </c>
      <c r="L66" s="5">
        <v>20</v>
      </c>
      <c r="Y66" s="5">
        <v>20</v>
      </c>
    </row>
    <row r="67" spans="1:30">
      <c r="A67" s="5" t="s">
        <v>110</v>
      </c>
      <c r="B67" s="5" t="s">
        <v>131</v>
      </c>
      <c r="C67" s="5" t="s">
        <v>55</v>
      </c>
      <c r="D67" s="6" t="e">
        <f>VLOOKUP(tblData3[[#This Row],[Application]], 'Reference data'!M38:N381,2,0)</f>
        <v>#N/A</v>
      </c>
      <c r="E67" s="5" t="s">
        <v>44</v>
      </c>
      <c r="F67" s="6" t="s">
        <v>45</v>
      </c>
      <c r="G67" s="6" t="s">
        <v>46</v>
      </c>
      <c r="H67" s="6" t="s">
        <v>73</v>
      </c>
      <c r="I67" s="5">
        <v>22.08</v>
      </c>
      <c r="J67" s="5" t="s">
        <v>47</v>
      </c>
      <c r="L67" s="5">
        <v>50</v>
      </c>
      <c r="W67" s="5">
        <v>25</v>
      </c>
      <c r="X67" s="5">
        <v>25</v>
      </c>
    </row>
    <row r="68" spans="1:30">
      <c r="A68" s="5" t="s">
        <v>110</v>
      </c>
      <c r="B68" s="5" t="s">
        <v>132</v>
      </c>
      <c r="C68" s="5" t="s">
        <v>56</v>
      </c>
      <c r="D68" s="6" t="str">
        <f>VLOOKUP(tblData3[[#This Row],[Application]], 'Reference data'!M39:N382,2,0)</f>
        <v>SW-CRIS</v>
      </c>
      <c r="E68" s="5" t="s">
        <v>44</v>
      </c>
      <c r="F68" s="6" t="s">
        <v>45</v>
      </c>
      <c r="G68" s="6" t="s">
        <v>46</v>
      </c>
      <c r="H68" s="6" t="s">
        <v>73</v>
      </c>
      <c r="I68" s="5">
        <v>22.08</v>
      </c>
      <c r="J68" s="5" t="s">
        <v>47</v>
      </c>
      <c r="L68" s="5">
        <v>50</v>
      </c>
      <c r="W68" s="5">
        <v>25</v>
      </c>
      <c r="X68" s="5">
        <v>25</v>
      </c>
    </row>
    <row r="69" spans="1:30">
      <c r="A69" s="5" t="s">
        <v>110</v>
      </c>
      <c r="B69" s="5" t="s">
        <v>133</v>
      </c>
      <c r="C69" s="5" t="s">
        <v>55</v>
      </c>
      <c r="D69" s="6" t="e">
        <f>VLOOKUP(tblData3[[#This Row],[Application]], 'Reference data'!M40:N383,2,0)</f>
        <v>#N/A</v>
      </c>
      <c r="E69" s="5" t="s">
        <v>44</v>
      </c>
      <c r="F69" s="6" t="s">
        <v>45</v>
      </c>
      <c r="G69" s="6" t="s">
        <v>46</v>
      </c>
      <c r="H69" s="6" t="s">
        <v>73</v>
      </c>
      <c r="I69" s="5">
        <v>22.08</v>
      </c>
      <c r="J69" s="5" t="s">
        <v>47</v>
      </c>
      <c r="L69" s="5">
        <v>50</v>
      </c>
      <c r="W69" s="5">
        <v>25</v>
      </c>
      <c r="X69" s="5">
        <v>25</v>
      </c>
    </row>
    <row r="70" spans="1:30">
      <c r="A70" s="5" t="s">
        <v>110</v>
      </c>
      <c r="B70" s="5" t="s">
        <v>134</v>
      </c>
      <c r="C70" s="5" t="s">
        <v>56</v>
      </c>
      <c r="D70" s="6" t="str">
        <f>VLOOKUP(tblData3[[#This Row],[Application]], 'Reference data'!M40:N383,2,0)</f>
        <v>SW-CRIS</v>
      </c>
      <c r="E70" s="5" t="s">
        <v>44</v>
      </c>
      <c r="F70" s="6" t="s">
        <v>45</v>
      </c>
      <c r="G70" s="6" t="s">
        <v>46</v>
      </c>
      <c r="H70" s="6" t="s">
        <v>73</v>
      </c>
      <c r="I70" s="5">
        <v>22.08</v>
      </c>
      <c r="J70" s="5" t="s">
        <v>47</v>
      </c>
      <c r="L70" s="5">
        <v>50</v>
      </c>
      <c r="W70" s="5">
        <v>25</v>
      </c>
      <c r="X70" s="5">
        <v>25</v>
      </c>
    </row>
    <row r="71" spans="1:30">
      <c r="A71" s="5" t="s">
        <v>110</v>
      </c>
      <c r="B71" s="5" t="s">
        <v>135</v>
      </c>
      <c r="C71" s="5" t="s">
        <v>54</v>
      </c>
      <c r="D71" s="6" t="str">
        <f>VLOOKUP(tblData3[[#This Row],[Application]], 'Reference data'!M41:N384,2,0)</f>
        <v>SW-CRIS</v>
      </c>
      <c r="E71" s="5" t="s">
        <v>44</v>
      </c>
      <c r="F71" s="6" t="s">
        <v>45</v>
      </c>
      <c r="G71" s="6" t="s">
        <v>46</v>
      </c>
      <c r="H71" s="6" t="s">
        <v>73</v>
      </c>
      <c r="I71" s="5">
        <v>22.11</v>
      </c>
      <c r="J71" s="5" t="s">
        <v>59</v>
      </c>
      <c r="L71" s="5">
        <v>200</v>
      </c>
      <c r="W71" s="5">
        <v>50</v>
      </c>
      <c r="X71" s="5">
        <v>100</v>
      </c>
      <c r="Y71" s="5">
        <v>50</v>
      </c>
    </row>
    <row r="72" spans="1:30">
      <c r="A72" s="5" t="s">
        <v>110</v>
      </c>
      <c r="B72" s="5" t="s">
        <v>136</v>
      </c>
      <c r="C72" s="5" t="s">
        <v>53</v>
      </c>
      <c r="D72" s="6" t="str">
        <f>VLOOKUP(tblData3[[#This Row],[Application]], 'Reference data'!M42:N385,2,0)</f>
        <v>SW-CRIS</v>
      </c>
      <c r="E72" s="5" t="s">
        <v>44</v>
      </c>
      <c r="F72" s="6" t="s">
        <v>45</v>
      </c>
      <c r="G72" s="6" t="s">
        <v>46</v>
      </c>
      <c r="H72" s="6" t="s">
        <v>73</v>
      </c>
      <c r="I72" s="5">
        <v>22.11</v>
      </c>
      <c r="J72" s="5" t="s">
        <v>59</v>
      </c>
      <c r="L72" s="5">
        <v>75</v>
      </c>
      <c r="W72" s="5">
        <v>25</v>
      </c>
      <c r="X72" s="5">
        <v>25</v>
      </c>
      <c r="Y72" s="5">
        <v>25</v>
      </c>
    </row>
    <row r="73" spans="1:30">
      <c r="A73" s="5" t="s">
        <v>110</v>
      </c>
      <c r="B73" s="5" t="s">
        <v>137</v>
      </c>
      <c r="C73" s="5" t="s">
        <v>55</v>
      </c>
      <c r="D73" s="6" t="e">
        <f>VLOOKUP(tblData3[[#This Row],[Application]], 'Reference data'!M43:N386,2,0)</f>
        <v>#N/A</v>
      </c>
      <c r="E73" s="5" t="s">
        <v>44</v>
      </c>
      <c r="F73" s="6" t="s">
        <v>45</v>
      </c>
      <c r="G73" s="6" t="s">
        <v>46</v>
      </c>
      <c r="H73" s="6" t="s">
        <v>73</v>
      </c>
      <c r="I73" s="5">
        <v>22.11</v>
      </c>
      <c r="J73" s="5" t="s">
        <v>59</v>
      </c>
      <c r="L73" s="5">
        <v>75</v>
      </c>
      <c r="W73" s="5">
        <v>25</v>
      </c>
      <c r="X73" s="5">
        <v>25</v>
      </c>
      <c r="Y73" s="5">
        <v>25</v>
      </c>
    </row>
    <row r="74" spans="1:30">
      <c r="A74" s="5" t="s">
        <v>110</v>
      </c>
      <c r="B74" s="5" t="s">
        <v>138</v>
      </c>
      <c r="C74" s="5" t="s">
        <v>61</v>
      </c>
      <c r="D74" s="6" t="str">
        <f>VLOOKUP(tblData3[[#This Row],[Application]], 'Reference data'!M68:N411,2,0)</f>
        <v>SW-CRIS</v>
      </c>
      <c r="E74" s="5" t="s">
        <v>44</v>
      </c>
      <c r="F74" s="6" t="s">
        <v>45</v>
      </c>
      <c r="G74" s="6" t="s">
        <v>46</v>
      </c>
      <c r="H74" s="6" t="s">
        <v>73</v>
      </c>
      <c r="I74" s="5">
        <v>22.11</v>
      </c>
      <c r="J74" s="5" t="s">
        <v>59</v>
      </c>
      <c r="L74" s="5">
        <v>100</v>
      </c>
      <c r="X74" s="5">
        <v>25</v>
      </c>
      <c r="Y74" s="5">
        <v>25</v>
      </c>
      <c r="Z74" s="5">
        <v>25</v>
      </c>
      <c r="AA74" s="5">
        <v>25</v>
      </c>
    </row>
    <row r="75" spans="1:30">
      <c r="A75" s="5" t="s">
        <v>110</v>
      </c>
      <c r="B75" s="5" t="s">
        <v>139</v>
      </c>
      <c r="C75" s="5" t="s">
        <v>61</v>
      </c>
      <c r="D75" s="6" t="str">
        <f>VLOOKUP(tblData3[[#This Row],[Application]], 'Reference data'!M68:N411,2,0)</f>
        <v>SW-CRIS</v>
      </c>
      <c r="E75" s="5" t="s">
        <v>44</v>
      </c>
      <c r="F75" s="6" t="s">
        <v>45</v>
      </c>
      <c r="G75" s="6" t="s">
        <v>46</v>
      </c>
      <c r="H75" s="6" t="s">
        <v>73</v>
      </c>
      <c r="I75" s="5">
        <v>22.11</v>
      </c>
      <c r="J75" s="5" t="s">
        <v>59</v>
      </c>
      <c r="L75" s="5">
        <v>150</v>
      </c>
      <c r="X75" s="5">
        <v>50</v>
      </c>
      <c r="Y75" s="5">
        <v>50</v>
      </c>
      <c r="Z75" s="5">
        <v>50</v>
      </c>
    </row>
    <row r="76" spans="1:30">
      <c r="A76" s="5" t="s">
        <v>110</v>
      </c>
      <c r="B76" s="5" t="s">
        <v>140</v>
      </c>
      <c r="C76" s="5" t="s">
        <v>54</v>
      </c>
      <c r="D76" s="6" t="s">
        <v>141</v>
      </c>
      <c r="E76" s="5" t="s">
        <v>44</v>
      </c>
      <c r="F76" s="6" t="s">
        <v>45</v>
      </c>
      <c r="G76" s="6" t="s">
        <v>46</v>
      </c>
      <c r="H76" s="6" t="s">
        <v>73</v>
      </c>
      <c r="I76" s="5">
        <v>22.11</v>
      </c>
      <c r="J76" s="5" t="s">
        <v>59</v>
      </c>
      <c r="L76" s="5">
        <v>250</v>
      </c>
      <c r="W76" s="5">
        <v>50</v>
      </c>
      <c r="X76" s="5">
        <v>50</v>
      </c>
      <c r="Y76" s="5">
        <v>50</v>
      </c>
      <c r="Z76" s="5">
        <v>50</v>
      </c>
      <c r="AA76" s="5">
        <v>50</v>
      </c>
    </row>
    <row r="77" spans="1:30">
      <c r="A77" s="5" t="s">
        <v>110</v>
      </c>
      <c r="B77" s="5" t="s">
        <v>142</v>
      </c>
      <c r="C77" s="5" t="s">
        <v>55</v>
      </c>
      <c r="D77" s="6" t="s">
        <v>141</v>
      </c>
      <c r="E77" s="5" t="s">
        <v>44</v>
      </c>
      <c r="F77" s="6" t="s">
        <v>45</v>
      </c>
      <c r="G77" s="6" t="s">
        <v>46</v>
      </c>
      <c r="H77" s="6" t="s">
        <v>73</v>
      </c>
      <c r="I77" s="5">
        <v>23.02</v>
      </c>
      <c r="J77" s="5" t="s">
        <v>52</v>
      </c>
      <c r="L77" s="5">
        <v>200</v>
      </c>
      <c r="AA77" s="5">
        <v>50</v>
      </c>
      <c r="AB77" s="5">
        <v>50</v>
      </c>
      <c r="AC77" s="5">
        <v>50</v>
      </c>
      <c r="AD77" s="5">
        <v>50</v>
      </c>
    </row>
    <row r="78" spans="1:30">
      <c r="A78" s="5" t="s">
        <v>110</v>
      </c>
      <c r="B78" s="5" t="s">
        <v>143</v>
      </c>
      <c r="C78" s="5" t="s">
        <v>57</v>
      </c>
      <c r="D78" s="6" t="s">
        <v>141</v>
      </c>
      <c r="E78" s="5" t="s">
        <v>44</v>
      </c>
      <c r="F78" s="6" t="s">
        <v>45</v>
      </c>
      <c r="G78" s="6" t="s">
        <v>46</v>
      </c>
      <c r="H78" s="6" t="s">
        <v>73</v>
      </c>
      <c r="I78" s="5">
        <v>23.02</v>
      </c>
      <c r="J78" s="5" t="s">
        <v>52</v>
      </c>
      <c r="L78" s="5">
        <v>200</v>
      </c>
      <c r="AA78" s="5">
        <v>50</v>
      </c>
      <c r="AB78" s="5">
        <v>50</v>
      </c>
      <c r="AC78" s="5">
        <v>50</v>
      </c>
      <c r="AD78" s="5">
        <v>50</v>
      </c>
    </row>
    <row r="79" spans="1:30">
      <c r="A79" s="5" t="s">
        <v>110</v>
      </c>
      <c r="B79" s="5" t="s">
        <v>144</v>
      </c>
      <c r="C79" s="5" t="s">
        <v>56</v>
      </c>
      <c r="D79" s="6" t="s">
        <v>141</v>
      </c>
      <c r="E79" s="5" t="s">
        <v>44</v>
      </c>
      <c r="F79" s="6" t="s">
        <v>45</v>
      </c>
      <c r="G79" s="6" t="s">
        <v>46</v>
      </c>
      <c r="H79" s="6" t="s">
        <v>73</v>
      </c>
      <c r="I79" s="5">
        <v>23.02</v>
      </c>
      <c r="J79" s="5" t="s">
        <v>52</v>
      </c>
      <c r="L79" s="5">
        <v>200</v>
      </c>
      <c r="AA79" s="5">
        <v>50</v>
      </c>
      <c r="AB79" s="5">
        <v>50</v>
      </c>
      <c r="AC79" s="5">
        <v>50</v>
      </c>
      <c r="AD79" s="5">
        <v>50</v>
      </c>
    </row>
    <row r="80" spans="1:30">
      <c r="A80" s="5" t="s">
        <v>110</v>
      </c>
      <c r="B80" s="5" t="s">
        <v>145</v>
      </c>
      <c r="C80" s="5" t="s">
        <v>56</v>
      </c>
      <c r="D80" s="6" t="s">
        <v>141</v>
      </c>
      <c r="E80" s="5" t="s">
        <v>44</v>
      </c>
      <c r="F80" s="6" t="s">
        <v>45</v>
      </c>
      <c r="G80" s="6" t="s">
        <v>46</v>
      </c>
      <c r="H80" s="6" t="s">
        <v>73</v>
      </c>
      <c r="I80" s="5">
        <v>23.02</v>
      </c>
      <c r="J80" s="5" t="s">
        <v>52</v>
      </c>
      <c r="L80" s="5">
        <v>300</v>
      </c>
      <c r="AA80" s="5">
        <v>75</v>
      </c>
      <c r="AB80" s="5">
        <v>75</v>
      </c>
      <c r="AC80" s="5">
        <v>75</v>
      </c>
      <c r="AD80" s="5">
        <v>75</v>
      </c>
    </row>
    <row r="81" spans="1:34">
      <c r="A81" s="5" t="s">
        <v>110</v>
      </c>
      <c r="B81" s="5" t="s">
        <v>119</v>
      </c>
      <c r="C81" s="5" t="s">
        <v>53</v>
      </c>
      <c r="D81" s="6" t="s">
        <v>141</v>
      </c>
      <c r="E81" s="5" t="s">
        <v>44</v>
      </c>
      <c r="F81" s="6" t="s">
        <v>45</v>
      </c>
      <c r="G81" s="6" t="s">
        <v>46</v>
      </c>
      <c r="H81" s="6" t="s">
        <v>73</v>
      </c>
      <c r="I81" s="5">
        <v>23.02</v>
      </c>
      <c r="J81" s="5" t="s">
        <v>52</v>
      </c>
      <c r="L81" s="5">
        <v>210</v>
      </c>
      <c r="AA81" s="5">
        <v>50</v>
      </c>
      <c r="AB81" s="5">
        <v>50</v>
      </c>
      <c r="AC81" s="5">
        <v>50</v>
      </c>
      <c r="AD81" s="5">
        <v>60</v>
      </c>
    </row>
    <row r="82" spans="1:34">
      <c r="A82" s="5" t="s">
        <v>110</v>
      </c>
      <c r="B82" s="5" t="s">
        <v>146</v>
      </c>
      <c r="C82" s="5" t="s">
        <v>54</v>
      </c>
      <c r="D82" s="6" t="s">
        <v>141</v>
      </c>
      <c r="E82" s="5" t="s">
        <v>44</v>
      </c>
      <c r="F82" s="6" t="s">
        <v>45</v>
      </c>
      <c r="G82" s="6" t="s">
        <v>46</v>
      </c>
      <c r="H82" s="6" t="s">
        <v>73</v>
      </c>
      <c r="I82" s="5">
        <v>22.11</v>
      </c>
      <c r="J82" s="5" t="s">
        <v>59</v>
      </c>
      <c r="L82" s="5">
        <v>60</v>
      </c>
      <c r="Z82" s="5">
        <v>30</v>
      </c>
      <c r="AA82" s="5">
        <v>30</v>
      </c>
    </row>
    <row r="83" spans="1:34">
      <c r="B83" s="5" t="s">
        <v>147</v>
      </c>
      <c r="C83" s="5" t="s">
        <v>56</v>
      </c>
      <c r="D83" s="6" t="str">
        <f>VLOOKUP(tblData3[[#This Row],[Application]], 'Reference data'!M82:N425,2,0)</f>
        <v>SW-CRIS</v>
      </c>
      <c r="F83" s="6" t="e">
        <f>VLOOKUP(tblData3[[#This Row],[Onshore Manager]], 'Reference data'!G82:H87,2,0)</f>
        <v>#N/A</v>
      </c>
      <c r="G83" s="6" t="e">
        <f>VLOOKUP(tblData3[[#This Row],[Application Group]], 'Reference data'!R82:S128,2,0)</f>
        <v>#N/A</v>
      </c>
      <c r="H83" s="6" t="e">
        <f>VLOOKUP(tblData3[[#This Row],[Offshore Lead]], 'Reference data'!J82:K102,2,0)</f>
        <v>#N/A</v>
      </c>
      <c r="L83" s="5">
        <v>5</v>
      </c>
    </row>
    <row r="84" spans="1:34">
      <c r="B84" s="5" t="s">
        <v>148</v>
      </c>
      <c r="C84" s="5" t="s">
        <v>53</v>
      </c>
      <c r="D84" s="6" t="str">
        <f>VLOOKUP(tblData3[[#This Row],[Application]], 'Reference data'!M83:N426,2,0)</f>
        <v>SW-CRIS</v>
      </c>
      <c r="F84" s="6" t="e">
        <f>VLOOKUP(tblData3[[#This Row],[Onshore Manager]], 'Reference data'!G83:H88,2,0)</f>
        <v>#N/A</v>
      </c>
      <c r="G84" s="6" t="e">
        <f>VLOOKUP(tblData3[[#This Row],[Application Group]], 'Reference data'!R83:S129,2,0)</f>
        <v>#N/A</v>
      </c>
      <c r="H84" s="6" t="e">
        <f>VLOOKUP(tblData3[[#This Row],[Offshore Lead]], 'Reference data'!J83:K103,2,0)</f>
        <v>#N/A</v>
      </c>
      <c r="L84" s="5">
        <v>17</v>
      </c>
    </row>
    <row r="85" spans="1:34">
      <c r="B85" s="5" t="s">
        <v>149</v>
      </c>
      <c r="C85" s="5" t="s">
        <v>61</v>
      </c>
      <c r="D85" s="6" t="str">
        <f>VLOOKUP(tblData3[[#This Row],[Application]], 'Reference data'!M84:N427,2,0)</f>
        <v>SW-CRIS</v>
      </c>
      <c r="F85" s="6" t="e">
        <f>VLOOKUP(tblData3[[#This Row],[Onshore Manager]], 'Reference data'!G84:H89,2,0)</f>
        <v>#N/A</v>
      </c>
      <c r="G85" s="6" t="e">
        <f>VLOOKUP(tblData3[[#This Row],[Application Group]], 'Reference data'!R84:S130,2,0)</f>
        <v>#N/A</v>
      </c>
      <c r="H85" s="6" t="e">
        <f>VLOOKUP(tblData3[[#This Row],[Offshore Lead]], 'Reference data'!J84:K104,2,0)</f>
        <v>#N/A</v>
      </c>
      <c r="L85" s="5">
        <v>12</v>
      </c>
    </row>
    <row r="86" spans="1:34">
      <c r="B86" s="5" t="s">
        <v>150</v>
      </c>
      <c r="C86" s="5" t="s">
        <v>43</v>
      </c>
      <c r="D86" s="6" t="str">
        <f>VLOOKUP(tblData3[[#This Row],[Application]], 'Reference data'!M82:N425,2,0)</f>
        <v>SW-CRIS</v>
      </c>
      <c r="F86" s="6" t="e">
        <f>VLOOKUP(tblData3[[#This Row],[Onshore Manager]], 'Reference data'!G82:H87,2,0)</f>
        <v>#N/A</v>
      </c>
      <c r="G86" s="6" t="e">
        <f>VLOOKUP(tblData3[[#This Row],[Application Group]], 'Reference data'!R82:S128,2,0)</f>
        <v>#N/A</v>
      </c>
      <c r="H86" s="6" t="e">
        <f>VLOOKUP(tblData3[[#This Row],[Offshore Lead]], 'Reference data'!J82:K102,2,0)</f>
        <v>#N/A</v>
      </c>
      <c r="L86" s="5">
        <v>17</v>
      </c>
    </row>
    <row r="87" spans="1:34">
      <c r="B87" s="5" t="s">
        <v>151</v>
      </c>
      <c r="C87" s="5" t="s">
        <v>49</v>
      </c>
      <c r="D87" s="6" t="str">
        <f>VLOOKUP(tblData3[[#This Row],[Application]], 'Reference data'!M83:N426,2,0)</f>
        <v>SW-CRIS</v>
      </c>
      <c r="F87" s="6" t="e">
        <f>VLOOKUP(tblData3[[#This Row],[Onshore Manager]], 'Reference data'!G83:H88,2,0)</f>
        <v>#N/A</v>
      </c>
      <c r="G87" s="6" t="e">
        <f>VLOOKUP(tblData3[[#This Row],[Application Group]], 'Reference data'!R83:S129,2,0)</f>
        <v>#N/A</v>
      </c>
      <c r="H87" s="6" t="e">
        <f>VLOOKUP(tblData3[[#This Row],[Offshore Lead]], 'Reference data'!J83:K103,2,0)</f>
        <v>#N/A</v>
      </c>
      <c r="L87" s="5">
        <v>12</v>
      </c>
    </row>
    <row r="88" spans="1:34">
      <c r="B88" s="5" t="s">
        <v>152</v>
      </c>
      <c r="C88" s="5" t="s">
        <v>99</v>
      </c>
      <c r="D88" s="6" t="str">
        <f>VLOOKUP(tblData3[[#This Row],[Application]], 'Reference data'!M84:N427,2,0)</f>
        <v>SW-CRIS</v>
      </c>
      <c r="F88" s="6" t="e">
        <f>VLOOKUP(tblData3[[#This Row],[Onshore Manager]], 'Reference data'!G84:H89,2,0)</f>
        <v>#N/A</v>
      </c>
      <c r="G88" s="6" t="e">
        <f>VLOOKUP(tblData3[[#This Row],[Application Group]], 'Reference data'!R84:S130,2,0)</f>
        <v>#N/A</v>
      </c>
      <c r="H88" s="6" t="e">
        <f>VLOOKUP(tblData3[[#This Row],[Offshore Lead]], 'Reference data'!J84:K104,2,0)</f>
        <v>#N/A</v>
      </c>
      <c r="L88" s="5">
        <v>5</v>
      </c>
    </row>
    <row r="89" spans="1:34">
      <c r="B89" s="5" t="s">
        <v>153</v>
      </c>
      <c r="C89" s="5" t="s">
        <v>57</v>
      </c>
      <c r="D89" s="6" t="str">
        <f>VLOOKUP(tblData3[[#This Row],[Application]], 'Reference data'!M88:N431,2,0)</f>
        <v>SW-CRIS</v>
      </c>
      <c r="F89" s="6" t="e">
        <f>VLOOKUP(tblData3[[#This Row],[Onshore Manager]], 'Reference data'!G88:H93,2,0)</f>
        <v>#N/A</v>
      </c>
      <c r="G89" s="6" t="e">
        <f>VLOOKUP(tblData3[[#This Row],[Application Group]], 'Reference data'!R88:S134,2,0)</f>
        <v>#N/A</v>
      </c>
      <c r="H89" s="6" t="e">
        <f>VLOOKUP(tblData3[[#This Row],[Offshore Lead]], 'Reference data'!J88:K108,2,0)</f>
        <v>#N/A</v>
      </c>
      <c r="L89" s="5">
        <v>5</v>
      </c>
    </row>
    <row r="90" spans="1:34">
      <c r="B90" s="5" t="s">
        <v>152</v>
      </c>
      <c r="C90" s="5" t="s">
        <v>55</v>
      </c>
      <c r="D90" s="6" t="e">
        <f>VLOOKUP(tblData3[[#This Row],[Application]], 'Reference data'!M89:N432,2,0)</f>
        <v>#N/A</v>
      </c>
      <c r="F90" s="6" t="e">
        <f>VLOOKUP(tblData3[[#This Row],[Onshore Manager]], 'Reference data'!G89:H94,2,0)</f>
        <v>#N/A</v>
      </c>
      <c r="G90" s="6" t="e">
        <f>VLOOKUP(tblData3[[#This Row],[Application Group]], 'Reference data'!R89:S135,2,0)</f>
        <v>#N/A</v>
      </c>
      <c r="H90" s="6" t="e">
        <f>VLOOKUP(tblData3[[#This Row],[Offshore Lead]], 'Reference data'!J89:K109,2,0)</f>
        <v>#N/A</v>
      </c>
      <c r="L90" s="5">
        <v>5</v>
      </c>
    </row>
    <row r="91" spans="1:34">
      <c r="B91" s="5" t="s">
        <v>154</v>
      </c>
      <c r="C91" s="5" t="s">
        <v>105</v>
      </c>
      <c r="D91" s="6" t="str">
        <f>VLOOKUP(tblData3[[#This Row],[Application]], 'Reference data'!M90:N433,2,0)</f>
        <v>SW-CRIS</v>
      </c>
      <c r="F91" s="6" t="e">
        <f>VLOOKUP(tblData3[[#This Row],[Onshore Manager]], 'Reference data'!G90:H95,2,0)</f>
        <v>#N/A</v>
      </c>
      <c r="G91" s="6" t="e">
        <f>VLOOKUP(tblData3[[#This Row],[Application Group]], 'Reference data'!R90:S136,2,0)</f>
        <v>#N/A</v>
      </c>
      <c r="H91" s="6" t="e">
        <f>VLOOKUP(tblData3[[#This Row],[Offshore Lead]], 'Reference data'!J90:K110,2,0)</f>
        <v>#N/A</v>
      </c>
      <c r="L91" s="5">
        <v>17</v>
      </c>
    </row>
    <row r="92" spans="1:34">
      <c r="B92" s="5" t="s">
        <v>154</v>
      </c>
      <c r="D92" s="6" t="e">
        <f>VLOOKUP(tblData3[[#This Row],[Application]], 'Reference data'!M81:N424,2,0)</f>
        <v>#N/A</v>
      </c>
      <c r="F92" s="6" t="e">
        <f>VLOOKUP(tblData3[[#This Row],[Onshore Manager]], 'Reference data'!G81:H86,2,0)</f>
        <v>#N/A</v>
      </c>
      <c r="G92" s="6" t="e">
        <f>VLOOKUP(tblData3[[#This Row],[Application Group]], 'Reference data'!R81:S127,2,0)</f>
        <v>#N/A</v>
      </c>
      <c r="H92" s="6" t="e">
        <f>VLOOKUP(tblData3[[#This Row],[Offshore Lead]], 'Reference data'!J81:K101,2,0)</f>
        <v>#N/A</v>
      </c>
    </row>
    <row r="93" spans="1:34">
      <c r="D93" s="6" t="e">
        <f>VLOOKUP(tblData3[[#This Row],[Application]], 'Reference data'!M77:N420,2,0)</f>
        <v>#N/A</v>
      </c>
      <c r="F93" s="6" t="e">
        <f>VLOOKUP(tblData3[[#This Row],[Onshore Manager]], 'Reference data'!G77:H82,2,0)</f>
        <v>#N/A</v>
      </c>
      <c r="G93" s="6" t="e">
        <f>VLOOKUP(tblData3[[#This Row],[Application Group]], 'Reference data'!R77:S123,2,0)</f>
        <v>#N/A</v>
      </c>
      <c r="H93" s="6" t="e">
        <f>VLOOKUP(tblData3[[#This Row],[Offshore Lead]], 'Reference data'!J77:K97,2,0)</f>
        <v>#N/A</v>
      </c>
    </row>
    <row r="94" spans="1:34">
      <c r="D94" s="6" t="e">
        <f>VLOOKUP(tblData3[[#This Row],[Application]], 'Reference data'!M76:N419,2,0)</f>
        <v>#N/A</v>
      </c>
      <c r="F94" s="6" t="e">
        <f>VLOOKUP(tblData3[[#This Row],[Onshore Manager]], 'Reference data'!G76:H81,2,0)</f>
        <v>#N/A</v>
      </c>
      <c r="G94" s="6" t="e">
        <f>VLOOKUP(tblData3[[#This Row],[Application Group]], 'Reference data'!R76:S122,2,0)</f>
        <v>#N/A</v>
      </c>
      <c r="H94" s="6" t="e">
        <f>VLOOKUP(tblData3[[#This Row],[Offshore Lead]], 'Reference data'!J76:K96,2,0)</f>
        <v>#N/A</v>
      </c>
    </row>
    <row r="95" spans="1:34">
      <c r="A95" s="5" t="s">
        <v>110</v>
      </c>
      <c r="B95" s="5" t="s">
        <v>155</v>
      </c>
      <c r="C95" s="5" t="s">
        <v>51</v>
      </c>
      <c r="D95" s="6" t="str">
        <f>VLOOKUP(tblData3[[#This Row],[Application]], 'Reference data'!M74:N417,2,0)</f>
        <v>SW-CRIS</v>
      </c>
      <c r="E95" s="5" t="s">
        <v>44</v>
      </c>
      <c r="F95" s="6" t="s">
        <v>45</v>
      </c>
      <c r="G95" s="6" t="s">
        <v>46</v>
      </c>
      <c r="H95" s="6" t="s">
        <v>73</v>
      </c>
      <c r="I95" s="5">
        <v>22.11</v>
      </c>
      <c r="J95" s="5" t="s">
        <v>59</v>
      </c>
      <c r="L95" s="5">
        <v>100</v>
      </c>
      <c r="X95" s="5">
        <v>20</v>
      </c>
      <c r="Y95" s="5">
        <v>40</v>
      </c>
      <c r="Z95" s="5">
        <v>20</v>
      </c>
      <c r="AA95" s="5">
        <v>20</v>
      </c>
    </row>
    <row r="96" spans="1:34">
      <c r="A96" s="22" t="s">
        <v>41</v>
      </c>
      <c r="B96" s="22" t="s">
        <v>156</v>
      </c>
      <c r="C96" s="22" t="s">
        <v>157</v>
      </c>
      <c r="D96" s="6" t="str">
        <f>VLOOKUP(tblData3[[#This Row],[Application]], 'Reference data'!M$1:N397,2,0)</f>
        <v>WB-SAMW</v>
      </c>
      <c r="E96" s="22" t="s">
        <v>158</v>
      </c>
      <c r="F96" s="54" t="s">
        <v>45</v>
      </c>
      <c r="G96" s="54" t="s">
        <v>159</v>
      </c>
      <c r="H96" s="54" t="s">
        <v>160</v>
      </c>
      <c r="I96" s="22">
        <v>23.06</v>
      </c>
      <c r="J96" s="22" t="s">
        <v>161</v>
      </c>
      <c r="K96" s="22" t="s">
        <v>48</v>
      </c>
      <c r="L96" s="22">
        <v>760</v>
      </c>
      <c r="M96" s="22"/>
      <c r="N96" s="22"/>
      <c r="O96" s="22"/>
      <c r="P96" s="22"/>
      <c r="Q96" s="22">
        <v>180</v>
      </c>
      <c r="R96" s="22">
        <v>180</v>
      </c>
      <c r="S96" s="22">
        <v>180</v>
      </c>
      <c r="T96" s="22">
        <v>140</v>
      </c>
      <c r="U96" s="22">
        <v>10</v>
      </c>
      <c r="V96" s="22">
        <v>10</v>
      </c>
      <c r="W96" s="22"/>
      <c r="X96" s="22"/>
      <c r="Y96" s="22"/>
      <c r="Z96" s="22"/>
      <c r="AA96" s="22">
        <v>180</v>
      </c>
      <c r="AB96" s="22">
        <v>180</v>
      </c>
      <c r="AC96" s="22">
        <v>180</v>
      </c>
      <c r="AD96" s="22">
        <v>140</v>
      </c>
      <c r="AE96" s="22">
        <v>10</v>
      </c>
      <c r="AF96" s="22">
        <v>10</v>
      </c>
      <c r="AG96" s="22"/>
      <c r="AH96" s="22">
        <v>10</v>
      </c>
    </row>
    <row r="97" spans="1:34">
      <c r="A97" s="55" t="s">
        <v>41</v>
      </c>
      <c r="B97" s="55" t="s">
        <v>156</v>
      </c>
      <c r="C97" s="55" t="s">
        <v>162</v>
      </c>
      <c r="D97" s="6" t="str">
        <f>VLOOKUP(tblData3[[#This Row],[Application]], 'Reference data'!M$1:N398,2,0)</f>
        <v>WB-SAMW</v>
      </c>
      <c r="E97" s="55" t="s">
        <v>158</v>
      </c>
      <c r="F97" s="54" t="s">
        <v>45</v>
      </c>
      <c r="G97" s="54" t="s">
        <v>159</v>
      </c>
      <c r="H97" s="54" t="s">
        <v>160</v>
      </c>
      <c r="I97" s="55">
        <v>23.06</v>
      </c>
      <c r="J97" s="55" t="s">
        <v>161</v>
      </c>
      <c r="K97" s="55" t="s">
        <v>48</v>
      </c>
      <c r="L97" s="55">
        <v>350</v>
      </c>
      <c r="M97" s="55"/>
      <c r="N97" s="55"/>
      <c r="O97" s="55"/>
      <c r="P97" s="55"/>
      <c r="Q97" s="55">
        <v>60</v>
      </c>
      <c r="R97" s="55">
        <v>60</v>
      </c>
      <c r="S97" s="55">
        <v>60</v>
      </c>
      <c r="T97" s="55">
        <v>60</v>
      </c>
      <c r="U97" s="55">
        <v>60</v>
      </c>
      <c r="V97" s="55">
        <v>20</v>
      </c>
      <c r="W97" s="55"/>
      <c r="X97" s="55"/>
      <c r="Y97" s="55"/>
      <c r="Z97" s="55"/>
      <c r="AA97" s="55">
        <v>60</v>
      </c>
      <c r="AB97" s="55">
        <v>60</v>
      </c>
      <c r="AC97" s="55">
        <v>60</v>
      </c>
      <c r="AD97" s="55">
        <v>60</v>
      </c>
      <c r="AE97" s="55">
        <v>60</v>
      </c>
      <c r="AF97" s="55">
        <v>20</v>
      </c>
      <c r="AG97" s="55">
        <v>20</v>
      </c>
      <c r="AH97" s="55">
        <v>10</v>
      </c>
    </row>
    <row r="98" spans="1:34">
      <c r="A98" s="22" t="s">
        <v>41</v>
      </c>
      <c r="B98" s="22" t="s">
        <v>163</v>
      </c>
      <c r="C98" s="22" t="s">
        <v>164</v>
      </c>
      <c r="D98" s="6" t="str">
        <f>VLOOKUP(tblData3[[#This Row],[Application]], 'Reference data'!M$1:N399,2,0)</f>
        <v>SALES</v>
      </c>
      <c r="E98" s="22" t="s">
        <v>158</v>
      </c>
      <c r="F98" s="54" t="s">
        <v>45</v>
      </c>
      <c r="G98" s="54" t="s">
        <v>159</v>
      </c>
      <c r="H98" s="54" t="s">
        <v>160</v>
      </c>
      <c r="I98" s="22">
        <v>23.05</v>
      </c>
      <c r="J98" s="22" t="s">
        <v>86</v>
      </c>
      <c r="K98" s="22" t="s">
        <v>48</v>
      </c>
      <c r="L98" s="22">
        <v>2185</v>
      </c>
      <c r="M98" s="22"/>
      <c r="N98" s="22"/>
      <c r="O98" s="22">
        <v>180</v>
      </c>
      <c r="P98" s="22">
        <v>180</v>
      </c>
      <c r="Q98" s="22">
        <v>180</v>
      </c>
      <c r="R98" s="22">
        <v>180</v>
      </c>
      <c r="S98" s="22">
        <v>205</v>
      </c>
      <c r="T98" s="22">
        <v>360</v>
      </c>
      <c r="U98" s="22">
        <v>360</v>
      </c>
      <c r="V98" s="22">
        <v>360</v>
      </c>
      <c r="W98" s="22"/>
      <c r="X98" s="22"/>
      <c r="Y98" s="22"/>
      <c r="Z98" s="22"/>
      <c r="AA98" s="22"/>
      <c r="AB98" s="22"/>
      <c r="AC98" s="22"/>
      <c r="AD98" s="22"/>
      <c r="AE98" s="22"/>
      <c r="AF98" s="22"/>
      <c r="AG98" s="22"/>
      <c r="AH98" s="22"/>
    </row>
    <row r="99" spans="1:34">
      <c r="A99" s="55" t="s">
        <v>41</v>
      </c>
      <c r="B99" s="55" t="s">
        <v>165</v>
      </c>
      <c r="C99" s="55" t="s">
        <v>164</v>
      </c>
      <c r="D99" s="6" t="str">
        <f>VLOOKUP(tblData3[[#This Row],[Application]], 'Reference data'!M$1:N400,2,0)</f>
        <v>SALES</v>
      </c>
      <c r="E99" s="55" t="s">
        <v>158</v>
      </c>
      <c r="F99" s="54" t="s">
        <v>45</v>
      </c>
      <c r="G99" s="54" t="s">
        <v>159</v>
      </c>
      <c r="H99" s="54" t="s">
        <v>160</v>
      </c>
      <c r="I99" s="55">
        <v>23.02</v>
      </c>
      <c r="J99" s="55" t="s">
        <v>52</v>
      </c>
      <c r="K99" s="55" t="s">
        <v>48</v>
      </c>
      <c r="L99" s="55">
        <v>350</v>
      </c>
      <c r="M99" s="55">
        <v>70</v>
      </c>
      <c r="N99" s="55">
        <v>80</v>
      </c>
      <c r="O99" s="55">
        <v>70</v>
      </c>
      <c r="P99" s="55">
        <v>70</v>
      </c>
      <c r="Q99" s="55">
        <v>60</v>
      </c>
      <c r="R99" s="55"/>
      <c r="S99" s="55"/>
      <c r="T99" s="55"/>
      <c r="U99" s="55"/>
      <c r="V99" s="55"/>
      <c r="W99" s="55">
        <v>70</v>
      </c>
      <c r="X99" s="55">
        <v>80</v>
      </c>
      <c r="Y99" s="55">
        <v>70</v>
      </c>
      <c r="Z99" s="55">
        <v>70</v>
      </c>
      <c r="AA99" s="55">
        <v>60</v>
      </c>
      <c r="AB99" s="55"/>
      <c r="AC99" s="55"/>
      <c r="AD99" s="55"/>
      <c r="AE99" s="55"/>
      <c r="AF99" s="55"/>
      <c r="AG99" s="55"/>
      <c r="AH99" s="55"/>
    </row>
    <row r="100" spans="1:34">
      <c r="A100" s="22" t="s">
        <v>41</v>
      </c>
      <c r="B100" s="22" t="s">
        <v>166</v>
      </c>
      <c r="C100" s="22" t="s">
        <v>157</v>
      </c>
      <c r="D100" s="6" t="str">
        <f>VLOOKUP(tblData3[[#This Row],[Application]], 'Reference data'!M$1:N401,2,0)</f>
        <v>WB-SAMW</v>
      </c>
      <c r="E100" s="22" t="s">
        <v>158</v>
      </c>
      <c r="F100" s="54" t="s">
        <v>45</v>
      </c>
      <c r="G100" s="54" t="s">
        <v>159</v>
      </c>
      <c r="H100" s="54" t="s">
        <v>160</v>
      </c>
      <c r="I100" s="56">
        <v>22.1</v>
      </c>
      <c r="J100" s="22" t="s">
        <v>167</v>
      </c>
      <c r="K100" s="22" t="s">
        <v>48</v>
      </c>
      <c r="L100" s="22">
        <v>600</v>
      </c>
      <c r="M100" s="22"/>
      <c r="N100" s="22"/>
      <c r="O100" s="22">
        <v>50</v>
      </c>
      <c r="P100" s="22">
        <v>500</v>
      </c>
      <c r="Q100" s="22">
        <v>50</v>
      </c>
      <c r="R100" s="22"/>
      <c r="S100" s="22"/>
      <c r="T100" s="22"/>
      <c r="U100" s="22"/>
      <c r="V100" s="22"/>
      <c r="W100" s="22"/>
      <c r="X100" s="22"/>
      <c r="Y100" s="22">
        <v>50</v>
      </c>
      <c r="Z100" s="22">
        <v>500</v>
      </c>
      <c r="AA100" s="22">
        <v>50</v>
      </c>
      <c r="AB100" s="22"/>
      <c r="AC100" s="22"/>
      <c r="AD100" s="22"/>
      <c r="AE100" s="22"/>
      <c r="AF100" s="22"/>
      <c r="AG100" s="22"/>
      <c r="AH100" s="22"/>
    </row>
    <row r="101" spans="1:34">
      <c r="A101" s="55" t="s">
        <v>41</v>
      </c>
      <c r="B101" s="55" t="s">
        <v>166</v>
      </c>
      <c r="C101" s="55" t="s">
        <v>162</v>
      </c>
      <c r="D101" s="6" t="str">
        <f>VLOOKUP(tblData3[[#This Row],[Application]], 'Reference data'!M$1:N402,2,0)</f>
        <v>WB-SAMW</v>
      </c>
      <c r="E101" s="55" t="s">
        <v>158</v>
      </c>
      <c r="F101" s="54" t="s">
        <v>45</v>
      </c>
      <c r="G101" s="54" t="s">
        <v>159</v>
      </c>
      <c r="H101" s="54" t="s">
        <v>160</v>
      </c>
      <c r="I101" s="57">
        <v>22.1</v>
      </c>
      <c r="J101" s="55" t="s">
        <v>167</v>
      </c>
      <c r="K101" s="55" t="s">
        <v>48</v>
      </c>
      <c r="L101" s="55">
        <v>96</v>
      </c>
      <c r="M101" s="55"/>
      <c r="N101" s="55"/>
      <c r="O101" s="55">
        <v>10</v>
      </c>
      <c r="P101" s="55">
        <v>76</v>
      </c>
      <c r="Q101" s="55">
        <v>10</v>
      </c>
      <c r="R101" s="55"/>
      <c r="S101" s="55"/>
      <c r="T101" s="55"/>
      <c r="U101" s="55"/>
      <c r="V101" s="55"/>
      <c r="W101" s="55"/>
      <c r="X101" s="55"/>
      <c r="Y101" s="55">
        <v>10</v>
      </c>
      <c r="Z101" s="55">
        <v>76</v>
      </c>
      <c r="AA101" s="55">
        <v>10</v>
      </c>
      <c r="AB101" s="55"/>
      <c r="AC101" s="55"/>
      <c r="AD101" s="55"/>
      <c r="AE101" s="55"/>
      <c r="AF101" s="55"/>
      <c r="AG101" s="55"/>
      <c r="AH101" s="55"/>
    </row>
    <row r="102" spans="1:34">
      <c r="A102" s="22" t="s">
        <v>41</v>
      </c>
      <c r="B102" s="22" t="s">
        <v>166</v>
      </c>
      <c r="C102" s="22" t="s">
        <v>168</v>
      </c>
      <c r="D102" s="6" t="str">
        <f>VLOOKUP(tblData3[[#This Row],[Application]], 'Reference data'!M$1:N403,2,0)</f>
        <v>WB-SAMW</v>
      </c>
      <c r="E102" s="22" t="s">
        <v>158</v>
      </c>
      <c r="F102" s="54" t="s">
        <v>45</v>
      </c>
      <c r="G102" s="54" t="s">
        <v>159</v>
      </c>
      <c r="H102" s="54" t="s">
        <v>160</v>
      </c>
      <c r="I102" s="56">
        <v>22.1</v>
      </c>
      <c r="J102" s="22" t="s">
        <v>167</v>
      </c>
      <c r="K102" s="22" t="s">
        <v>48</v>
      </c>
      <c r="L102" s="22">
        <v>88</v>
      </c>
      <c r="M102" s="22"/>
      <c r="N102" s="22"/>
      <c r="O102" s="22">
        <v>10</v>
      </c>
      <c r="P102" s="22">
        <v>68</v>
      </c>
      <c r="Q102" s="22">
        <v>10</v>
      </c>
      <c r="R102" s="22"/>
      <c r="S102" s="22"/>
      <c r="T102" s="22"/>
      <c r="U102" s="22"/>
      <c r="V102" s="22"/>
      <c r="W102" s="22"/>
      <c r="X102" s="22"/>
      <c r="Y102" s="22">
        <v>10</v>
      </c>
      <c r="Z102" s="22">
        <v>68</v>
      </c>
      <c r="AA102" s="22">
        <v>10</v>
      </c>
      <c r="AB102" s="22"/>
      <c r="AC102" s="22"/>
      <c r="AD102" s="22"/>
      <c r="AE102" s="22"/>
      <c r="AF102" s="22"/>
      <c r="AG102" s="22"/>
      <c r="AH102" s="22"/>
    </row>
    <row r="103" spans="1:34">
      <c r="A103" s="55" t="s">
        <v>41</v>
      </c>
      <c r="B103" s="55" t="s">
        <v>166</v>
      </c>
      <c r="C103" s="55" t="s">
        <v>169</v>
      </c>
      <c r="D103" s="6" t="str">
        <f>VLOOKUP(tblData3[[#This Row],[Application]], 'Reference data'!M$1:N404,2,0)</f>
        <v>WB-SAMW</v>
      </c>
      <c r="E103" s="55" t="s">
        <v>158</v>
      </c>
      <c r="F103" s="54" t="s">
        <v>45</v>
      </c>
      <c r="G103" s="54" t="s">
        <v>159</v>
      </c>
      <c r="H103" s="54" t="s">
        <v>160</v>
      </c>
      <c r="I103" s="57">
        <v>22.1</v>
      </c>
      <c r="J103" s="55" t="s">
        <v>167</v>
      </c>
      <c r="K103" s="55" t="s">
        <v>48</v>
      </c>
      <c r="L103" s="55">
        <v>430</v>
      </c>
      <c r="M103" s="55"/>
      <c r="N103" s="55"/>
      <c r="O103" s="55">
        <v>50</v>
      </c>
      <c r="P103" s="55">
        <v>330</v>
      </c>
      <c r="Q103" s="55">
        <v>50</v>
      </c>
      <c r="R103" s="55"/>
      <c r="S103" s="55"/>
      <c r="T103" s="55"/>
      <c r="U103" s="55"/>
      <c r="V103" s="55"/>
      <c r="W103" s="55"/>
      <c r="X103" s="55"/>
      <c r="Y103" s="55">
        <v>50</v>
      </c>
      <c r="Z103" s="55">
        <v>330</v>
      </c>
      <c r="AA103" s="55">
        <v>50</v>
      </c>
      <c r="AB103" s="55"/>
      <c r="AC103" s="55"/>
      <c r="AD103" s="55"/>
      <c r="AE103" s="55"/>
      <c r="AF103" s="55"/>
      <c r="AG103" s="55"/>
      <c r="AH103" s="55"/>
    </row>
    <row r="104" spans="1:34">
      <c r="A104" s="58" t="s">
        <v>110</v>
      </c>
      <c r="B104" s="22" t="s">
        <v>170</v>
      </c>
      <c r="C104" s="22" t="s">
        <v>162</v>
      </c>
      <c r="D104" s="6" t="str">
        <f>VLOOKUP(tblData3[[#This Row],[Application]], 'Reference data'!M$1:N405,2,0)</f>
        <v>WB-SAMW</v>
      </c>
      <c r="E104" s="22" t="s">
        <v>158</v>
      </c>
      <c r="F104" s="54" t="s">
        <v>45</v>
      </c>
      <c r="G104" s="54" t="s">
        <v>159</v>
      </c>
      <c r="H104" s="54" t="s">
        <v>160</v>
      </c>
      <c r="I104" s="22">
        <v>22.08</v>
      </c>
      <c r="J104" s="22" t="s">
        <v>47</v>
      </c>
      <c r="K104" s="22" t="s">
        <v>48</v>
      </c>
      <c r="L104" s="22">
        <v>120</v>
      </c>
      <c r="M104" s="22"/>
      <c r="N104" s="22">
        <v>120</v>
      </c>
      <c r="O104" s="22"/>
      <c r="P104" s="22"/>
      <c r="Q104" s="22"/>
      <c r="R104" s="22"/>
      <c r="S104" s="22"/>
      <c r="T104" s="22"/>
      <c r="U104" s="22"/>
      <c r="V104" s="22"/>
      <c r="W104" s="22"/>
      <c r="X104" s="22">
        <v>120</v>
      </c>
      <c r="Y104" s="22"/>
      <c r="Z104" s="22"/>
      <c r="AA104" s="22"/>
      <c r="AB104" s="22"/>
      <c r="AC104" s="22"/>
      <c r="AD104" s="22"/>
      <c r="AE104" s="22"/>
      <c r="AF104" s="22"/>
      <c r="AG104" s="22"/>
      <c r="AH104" s="22"/>
    </row>
    <row r="105" spans="1:34">
      <c r="A105" s="55" t="s">
        <v>125</v>
      </c>
      <c r="B105" s="55" t="s">
        <v>171</v>
      </c>
      <c r="C105" s="55" t="s">
        <v>157</v>
      </c>
      <c r="D105" s="6" t="str">
        <f>VLOOKUP(tblData3[[#This Row],[Application]], 'Reference data'!M$1:N406,2,0)</f>
        <v>WB-SAMW</v>
      </c>
      <c r="E105" s="55" t="s">
        <v>158</v>
      </c>
      <c r="F105" s="54" t="s">
        <v>45</v>
      </c>
      <c r="G105" s="54" t="s">
        <v>159</v>
      </c>
      <c r="H105" s="54" t="s">
        <v>160</v>
      </c>
      <c r="I105" s="55">
        <v>22.07</v>
      </c>
      <c r="J105" s="55" t="s">
        <v>172</v>
      </c>
      <c r="K105" s="55" t="s">
        <v>48</v>
      </c>
      <c r="L105" s="55">
        <v>38</v>
      </c>
      <c r="M105" s="55">
        <v>38</v>
      </c>
      <c r="N105" s="55"/>
      <c r="O105" s="55"/>
      <c r="P105" s="55"/>
      <c r="Q105" s="55"/>
      <c r="R105" s="55"/>
      <c r="S105" s="55"/>
      <c r="T105" s="55"/>
      <c r="U105" s="55"/>
      <c r="V105" s="55"/>
      <c r="W105" s="55"/>
      <c r="X105" s="55"/>
      <c r="Y105" s="55"/>
      <c r="Z105" s="55"/>
      <c r="AA105" s="55"/>
      <c r="AB105" s="55"/>
      <c r="AC105" s="55"/>
      <c r="AD105" s="55"/>
      <c r="AE105" s="55"/>
      <c r="AF105" s="55"/>
      <c r="AG105" s="55"/>
      <c r="AH105" s="55"/>
    </row>
    <row r="106" spans="1:34">
      <c r="A106" s="22" t="s">
        <v>125</v>
      </c>
      <c r="B106" s="22" t="s">
        <v>173</v>
      </c>
      <c r="C106" s="22" t="s">
        <v>157</v>
      </c>
      <c r="D106" s="6" t="str">
        <f>VLOOKUP(tblData3[[#This Row],[Application]], 'Reference data'!M$1:N407,2,0)</f>
        <v>WB-SAMW</v>
      </c>
      <c r="E106" s="22" t="s">
        <v>158</v>
      </c>
      <c r="F106" s="54" t="s">
        <v>45</v>
      </c>
      <c r="G106" s="54" t="s">
        <v>159</v>
      </c>
      <c r="H106" s="54" t="s">
        <v>160</v>
      </c>
      <c r="I106" s="22">
        <v>22.07</v>
      </c>
      <c r="J106" s="22" t="s">
        <v>172</v>
      </c>
      <c r="K106" s="22" t="s">
        <v>48</v>
      </c>
      <c r="L106" s="22">
        <v>55</v>
      </c>
      <c r="M106" s="22">
        <v>55</v>
      </c>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c r="A107" s="55" t="s">
        <v>125</v>
      </c>
      <c r="B107" s="55" t="s">
        <v>174</v>
      </c>
      <c r="C107" s="55" t="s">
        <v>157</v>
      </c>
      <c r="D107" s="6" t="str">
        <f>VLOOKUP(tblData3[[#This Row],[Application]], 'Reference data'!M$1:N408,2,0)</f>
        <v>WB-SAMW</v>
      </c>
      <c r="E107" s="55" t="s">
        <v>158</v>
      </c>
      <c r="F107" s="54" t="s">
        <v>45</v>
      </c>
      <c r="G107" s="54" t="s">
        <v>159</v>
      </c>
      <c r="H107" s="54" t="s">
        <v>160</v>
      </c>
      <c r="I107" s="55">
        <v>22.07</v>
      </c>
      <c r="J107" s="55" t="s">
        <v>172</v>
      </c>
      <c r="K107" s="55" t="s">
        <v>48</v>
      </c>
      <c r="L107" s="55">
        <v>38</v>
      </c>
      <c r="M107" s="55">
        <v>38</v>
      </c>
      <c r="N107" s="55"/>
      <c r="O107" s="55"/>
      <c r="P107" s="55"/>
      <c r="Q107" s="55"/>
      <c r="R107" s="55"/>
      <c r="S107" s="55"/>
      <c r="T107" s="55"/>
      <c r="U107" s="55"/>
      <c r="V107" s="55"/>
      <c r="W107" s="55"/>
      <c r="X107" s="55"/>
      <c r="Y107" s="55"/>
      <c r="Z107" s="55"/>
      <c r="AA107" s="55"/>
      <c r="AB107" s="55"/>
      <c r="AC107" s="55"/>
      <c r="AD107" s="55"/>
      <c r="AE107" s="55"/>
      <c r="AF107" s="55"/>
      <c r="AG107" s="55"/>
      <c r="AH107" s="55"/>
    </row>
    <row r="108" spans="1:34">
      <c r="A108" s="22" t="s">
        <v>125</v>
      </c>
      <c r="B108" s="22" t="s">
        <v>175</v>
      </c>
      <c r="C108" s="22" t="s">
        <v>157</v>
      </c>
      <c r="D108" s="6" t="str">
        <f>VLOOKUP(tblData3[[#This Row],[Application]], 'Reference data'!M$1:N409,2,0)</f>
        <v>WB-SAMW</v>
      </c>
      <c r="E108" s="22" t="s">
        <v>158</v>
      </c>
      <c r="F108" s="54" t="s">
        <v>45</v>
      </c>
      <c r="G108" s="54" t="s">
        <v>159</v>
      </c>
      <c r="H108" s="54" t="s">
        <v>160</v>
      </c>
      <c r="I108" s="22">
        <v>22.08</v>
      </c>
      <c r="J108" s="22" t="s">
        <v>47</v>
      </c>
      <c r="K108" s="22" t="s">
        <v>48</v>
      </c>
      <c r="L108" s="22">
        <v>90</v>
      </c>
      <c r="M108" s="22"/>
      <c r="N108" s="22">
        <v>90</v>
      </c>
      <c r="O108" s="22"/>
      <c r="P108" s="22"/>
      <c r="Q108" s="22"/>
      <c r="R108" s="22"/>
      <c r="S108" s="22"/>
      <c r="T108" s="22"/>
      <c r="U108" s="22"/>
      <c r="V108" s="22"/>
      <c r="W108" s="22"/>
      <c r="X108" s="22"/>
      <c r="Y108" s="22"/>
      <c r="Z108" s="22"/>
      <c r="AA108" s="22"/>
      <c r="AB108" s="22"/>
      <c r="AC108" s="22"/>
      <c r="AD108" s="22"/>
      <c r="AE108" s="22"/>
      <c r="AF108" s="22"/>
      <c r="AG108" s="22"/>
      <c r="AH108" s="22"/>
    </row>
    <row r="109" spans="1:34">
      <c r="A109" s="55" t="s">
        <v>125</v>
      </c>
      <c r="B109" s="55" t="s">
        <v>176</v>
      </c>
      <c r="C109" s="55" t="s">
        <v>157</v>
      </c>
      <c r="D109" s="6" t="str">
        <f>VLOOKUP(tblData3[[#This Row],[Application]], 'Reference data'!M$1:N410,2,0)</f>
        <v>WB-SAMW</v>
      </c>
      <c r="E109" s="55" t="s">
        <v>158</v>
      </c>
      <c r="F109" s="54" t="s">
        <v>45</v>
      </c>
      <c r="G109" s="54" t="s">
        <v>159</v>
      </c>
      <c r="H109" s="54" t="s">
        <v>160</v>
      </c>
      <c r="I109" s="55">
        <v>22.08</v>
      </c>
      <c r="J109" s="55" t="s">
        <v>47</v>
      </c>
      <c r="K109" s="55" t="s">
        <v>48</v>
      </c>
      <c r="L109" s="55">
        <v>90</v>
      </c>
      <c r="M109" s="55"/>
      <c r="N109" s="55">
        <v>90</v>
      </c>
      <c r="O109" s="55"/>
      <c r="P109" s="55"/>
      <c r="Q109" s="55"/>
      <c r="R109" s="55"/>
      <c r="S109" s="55"/>
      <c r="T109" s="55"/>
      <c r="U109" s="55"/>
      <c r="V109" s="55"/>
      <c r="W109" s="55"/>
      <c r="X109" s="55"/>
      <c r="Y109" s="55"/>
      <c r="Z109" s="55"/>
      <c r="AA109" s="55"/>
      <c r="AB109" s="55"/>
      <c r="AC109" s="55"/>
      <c r="AD109" s="55"/>
      <c r="AE109" s="55"/>
      <c r="AF109" s="55"/>
      <c r="AG109" s="55"/>
      <c r="AH109" s="55"/>
    </row>
    <row r="110" spans="1:34">
      <c r="A110" s="22" t="s">
        <v>125</v>
      </c>
      <c r="B110" s="22" t="s">
        <v>177</v>
      </c>
      <c r="C110" s="22" t="s">
        <v>178</v>
      </c>
      <c r="D110" s="6" t="str">
        <f>VLOOKUP(tblData3[[#This Row],[Application]], 'Reference data'!M$1:N411,2,0)</f>
        <v>WB-SAMW</v>
      </c>
      <c r="E110" s="22" t="s">
        <v>158</v>
      </c>
      <c r="F110" s="54" t="s">
        <v>45</v>
      </c>
      <c r="G110" s="54" t="s">
        <v>159</v>
      </c>
      <c r="H110" s="54" t="s">
        <v>160</v>
      </c>
      <c r="I110" s="22" t="s">
        <v>179</v>
      </c>
      <c r="J110" s="22" t="s">
        <v>179</v>
      </c>
      <c r="K110" s="22" t="s">
        <v>48</v>
      </c>
      <c r="L110" s="22">
        <v>40</v>
      </c>
      <c r="M110" s="22">
        <v>40</v>
      </c>
      <c r="N110" s="22">
        <v>40</v>
      </c>
      <c r="O110" s="22">
        <v>40</v>
      </c>
      <c r="P110" s="22">
        <v>40</v>
      </c>
      <c r="Q110" s="22">
        <v>40</v>
      </c>
      <c r="R110" s="22">
        <v>40</v>
      </c>
      <c r="S110" s="22">
        <v>40</v>
      </c>
      <c r="T110" s="22">
        <v>40</v>
      </c>
      <c r="U110" s="22">
        <v>40</v>
      </c>
      <c r="V110" s="22">
        <v>40</v>
      </c>
      <c r="W110" s="22"/>
      <c r="X110" s="22"/>
      <c r="Y110" s="22"/>
      <c r="Z110" s="22"/>
      <c r="AA110" s="22"/>
      <c r="AB110" s="22"/>
      <c r="AC110" s="22"/>
      <c r="AD110" s="22"/>
      <c r="AE110" s="22"/>
      <c r="AF110" s="22"/>
      <c r="AG110" s="22"/>
      <c r="AH110" s="22"/>
    </row>
    <row r="111" spans="1:34">
      <c r="A111" s="55" t="s">
        <v>125</v>
      </c>
      <c r="B111" s="55" t="s">
        <v>177</v>
      </c>
      <c r="C111" s="55" t="s">
        <v>168</v>
      </c>
      <c r="D111" s="6" t="str">
        <f>VLOOKUP(tblData3[[#This Row],[Application]], 'Reference data'!M$1:N412,2,0)</f>
        <v>WB-SAMW</v>
      </c>
      <c r="E111" s="55" t="s">
        <v>158</v>
      </c>
      <c r="F111" s="54" t="s">
        <v>45</v>
      </c>
      <c r="G111" s="54" t="s">
        <v>159</v>
      </c>
      <c r="H111" s="54" t="s">
        <v>160</v>
      </c>
      <c r="I111" s="55" t="s">
        <v>179</v>
      </c>
      <c r="J111" s="55" t="s">
        <v>179</v>
      </c>
      <c r="K111" s="55" t="s">
        <v>48</v>
      </c>
      <c r="L111" s="55">
        <v>35.5</v>
      </c>
      <c r="M111" s="55">
        <v>35.5</v>
      </c>
      <c r="N111" s="55">
        <v>35.5</v>
      </c>
      <c r="O111" s="55">
        <v>35.5</v>
      </c>
      <c r="P111" s="55">
        <v>35.5</v>
      </c>
      <c r="Q111" s="55">
        <v>35.5</v>
      </c>
      <c r="R111" s="55">
        <v>35.5</v>
      </c>
      <c r="S111" s="55">
        <v>35.5</v>
      </c>
      <c r="T111" s="55">
        <v>35.5</v>
      </c>
      <c r="U111" s="55">
        <v>35.5</v>
      </c>
      <c r="V111" s="55">
        <v>35.5</v>
      </c>
      <c r="W111" s="55"/>
      <c r="X111" s="55"/>
      <c r="Y111" s="55"/>
      <c r="Z111" s="55"/>
      <c r="AA111" s="55"/>
      <c r="AB111" s="55"/>
      <c r="AC111" s="55"/>
      <c r="AD111" s="55"/>
      <c r="AE111" s="55"/>
      <c r="AF111" s="55"/>
      <c r="AG111" s="55"/>
      <c r="AH111" s="55"/>
    </row>
    <row r="112" spans="1:34">
      <c r="A112" s="22" t="s">
        <v>41</v>
      </c>
      <c r="B112" s="22" t="s">
        <v>180</v>
      </c>
      <c r="C112" s="22" t="s">
        <v>157</v>
      </c>
      <c r="D112" s="6" t="str">
        <f>VLOOKUP(tblData3[[#This Row],[Application]], 'Reference data'!M$1:N413,2,0)</f>
        <v>WB-SAMW</v>
      </c>
      <c r="E112" s="22" t="s">
        <v>158</v>
      </c>
      <c r="F112" s="54" t="s">
        <v>45</v>
      </c>
      <c r="G112" s="54" t="s">
        <v>159</v>
      </c>
      <c r="H112" s="54" t="s">
        <v>160</v>
      </c>
      <c r="I112" s="22">
        <v>23.08</v>
      </c>
      <c r="J112" s="22" t="s">
        <v>47</v>
      </c>
      <c r="K112" s="22" t="s">
        <v>48</v>
      </c>
      <c r="L112" s="22">
        <v>150</v>
      </c>
      <c r="M112" s="22">
        <v>75</v>
      </c>
      <c r="N112" s="22">
        <v>75</v>
      </c>
      <c r="O112" s="22"/>
      <c r="P112" s="22"/>
      <c r="Q112" s="22"/>
      <c r="R112" s="22"/>
      <c r="S112" s="22"/>
      <c r="T112" s="22"/>
      <c r="U112" s="22"/>
      <c r="V112" s="22"/>
      <c r="W112" s="22">
        <v>75</v>
      </c>
      <c r="X112" s="22">
        <v>75</v>
      </c>
      <c r="Y112" s="22"/>
      <c r="Z112" s="22"/>
      <c r="AA112" s="22"/>
      <c r="AB112" s="22"/>
      <c r="AC112" s="22"/>
      <c r="AD112" s="22"/>
      <c r="AE112" s="22"/>
      <c r="AF112" s="22"/>
      <c r="AG112" s="22"/>
      <c r="AH112" s="22"/>
    </row>
    <row r="113" spans="1:34">
      <c r="A113" s="55" t="s">
        <v>41</v>
      </c>
      <c r="B113" s="55" t="s">
        <v>181</v>
      </c>
      <c r="C113" s="55" t="s">
        <v>157</v>
      </c>
      <c r="D113" s="6" t="str">
        <f>VLOOKUP(tblData3[[#This Row],[Application]], 'Reference data'!M$1:N414,2,0)</f>
        <v>WB-SAMW</v>
      </c>
      <c r="E113" s="55" t="s">
        <v>158</v>
      </c>
      <c r="F113" s="54" t="s">
        <v>45</v>
      </c>
      <c r="G113" s="54" t="s">
        <v>159</v>
      </c>
      <c r="H113" s="54" t="s">
        <v>160</v>
      </c>
      <c r="I113" s="55">
        <v>23.11</v>
      </c>
      <c r="J113" s="55" t="s">
        <v>59</v>
      </c>
      <c r="K113" s="55" t="s">
        <v>48</v>
      </c>
      <c r="L113" s="55">
        <v>150</v>
      </c>
      <c r="M113" s="55">
        <v>40</v>
      </c>
      <c r="N113" s="55">
        <v>40</v>
      </c>
      <c r="O113" s="55">
        <v>40</v>
      </c>
      <c r="P113" s="55">
        <v>20</v>
      </c>
      <c r="Q113" s="55">
        <v>10</v>
      </c>
      <c r="R113" s="55"/>
      <c r="S113" s="55"/>
      <c r="T113" s="55"/>
      <c r="U113" s="55"/>
      <c r="V113" s="55"/>
      <c r="W113" s="55">
        <v>40</v>
      </c>
      <c r="X113" s="55">
        <v>40</v>
      </c>
      <c r="Y113" s="55">
        <v>40</v>
      </c>
      <c r="Z113" s="55">
        <v>20</v>
      </c>
      <c r="AA113" s="55">
        <v>10</v>
      </c>
      <c r="AB113" s="55"/>
      <c r="AC113" s="55"/>
      <c r="AD113" s="55"/>
      <c r="AE113" s="55"/>
      <c r="AF113" s="55"/>
      <c r="AG113" s="55"/>
      <c r="AH113" s="55"/>
    </row>
    <row r="114" spans="1:34">
      <c r="A114" s="22" t="s">
        <v>125</v>
      </c>
      <c r="B114" s="22" t="s">
        <v>182</v>
      </c>
      <c r="C114" s="22" t="s">
        <v>157</v>
      </c>
      <c r="D114" s="6" t="str">
        <f>VLOOKUP(tblData3[[#This Row],[Application]], 'Reference data'!M$1:N415,2,0)</f>
        <v>WB-SAMW</v>
      </c>
      <c r="E114" s="22" t="s">
        <v>158</v>
      </c>
      <c r="F114" s="54" t="s">
        <v>45</v>
      </c>
      <c r="G114" s="54" t="s">
        <v>159</v>
      </c>
      <c r="H114" s="54" t="s">
        <v>160</v>
      </c>
      <c r="I114" s="22">
        <v>22.08</v>
      </c>
      <c r="J114" s="22" t="s">
        <v>47</v>
      </c>
      <c r="K114" s="22" t="s">
        <v>48</v>
      </c>
      <c r="L114" s="22">
        <v>38</v>
      </c>
      <c r="M114" s="22"/>
      <c r="N114" s="22">
        <v>38</v>
      </c>
      <c r="O114" s="22"/>
      <c r="P114" s="22"/>
      <c r="Q114" s="22"/>
      <c r="R114" s="22"/>
      <c r="S114" s="22"/>
      <c r="T114" s="22"/>
      <c r="U114" s="22"/>
      <c r="V114" s="22"/>
      <c r="W114" s="22"/>
      <c r="X114" s="22"/>
      <c r="Y114" s="22"/>
      <c r="Z114" s="22"/>
      <c r="AA114" s="22"/>
      <c r="AB114" s="22"/>
      <c r="AC114" s="22"/>
      <c r="AD114" s="22"/>
      <c r="AE114" s="22"/>
      <c r="AF114" s="22"/>
      <c r="AG114" s="22"/>
      <c r="AH114" s="22"/>
    </row>
    <row r="115" spans="1:34" ht="13">
      <c r="A115" s="11" t="s">
        <v>125</v>
      </c>
      <c r="B115" s="11" t="s">
        <v>183</v>
      </c>
      <c r="C115" s="55"/>
      <c r="D115" s="6" t="s">
        <v>184</v>
      </c>
      <c r="E115" s="55" t="s">
        <v>158</v>
      </c>
      <c r="F115" s="54" t="s">
        <v>45</v>
      </c>
      <c r="G115" s="54" t="s">
        <v>159</v>
      </c>
      <c r="H115" s="54" t="s">
        <v>160</v>
      </c>
      <c r="I115" s="55"/>
      <c r="J115" s="55"/>
      <c r="K115" s="55"/>
      <c r="L115" s="55"/>
      <c r="M115" s="55">
        <v>200</v>
      </c>
      <c r="N115" s="55">
        <v>200</v>
      </c>
      <c r="O115" s="55">
        <v>200</v>
      </c>
      <c r="P115" s="55">
        <v>200</v>
      </c>
      <c r="Q115" s="55">
        <v>200</v>
      </c>
      <c r="R115" s="55">
        <v>200</v>
      </c>
      <c r="S115" s="55">
        <v>200</v>
      </c>
      <c r="T115" s="55">
        <v>200</v>
      </c>
      <c r="U115" s="55">
        <v>200</v>
      </c>
      <c r="V115" s="55">
        <v>200</v>
      </c>
      <c r="W115" s="55">
        <v>150</v>
      </c>
      <c r="X115" s="55">
        <v>150</v>
      </c>
      <c r="Y115" s="55">
        <v>150</v>
      </c>
      <c r="Z115" s="55">
        <v>150</v>
      </c>
      <c r="AA115" s="55">
        <v>150</v>
      </c>
      <c r="AB115" s="55">
        <v>150</v>
      </c>
      <c r="AC115" s="55">
        <v>150</v>
      </c>
      <c r="AD115" s="55">
        <v>150</v>
      </c>
      <c r="AE115" s="55">
        <v>150</v>
      </c>
      <c r="AF115" s="55">
        <v>150</v>
      </c>
      <c r="AG115" s="55">
        <v>150</v>
      </c>
      <c r="AH115" s="55">
        <v>150</v>
      </c>
    </row>
    <row r="116" spans="1:34" ht="52">
      <c r="A116" s="12" t="s">
        <v>122</v>
      </c>
      <c r="B116" s="13" t="s">
        <v>185</v>
      </c>
      <c r="C116" s="22"/>
      <c r="D116" s="6" t="s">
        <v>184</v>
      </c>
      <c r="E116" s="22" t="s">
        <v>158</v>
      </c>
      <c r="F116" s="54" t="s">
        <v>45</v>
      </c>
      <c r="G116" s="54" t="s">
        <v>159</v>
      </c>
      <c r="H116" s="54" t="s">
        <v>160</v>
      </c>
      <c r="I116" s="22"/>
      <c r="J116" s="22"/>
      <c r="K116" s="22"/>
      <c r="L116" s="22"/>
      <c r="M116" s="22">
        <v>450</v>
      </c>
      <c r="N116" s="22">
        <v>450</v>
      </c>
      <c r="O116" s="22">
        <v>450</v>
      </c>
      <c r="P116" s="22">
        <v>450</v>
      </c>
      <c r="Q116" s="22">
        <v>450</v>
      </c>
      <c r="R116" s="22">
        <v>450</v>
      </c>
      <c r="S116" s="22">
        <v>450</v>
      </c>
      <c r="T116" s="22">
        <v>450</v>
      </c>
      <c r="U116" s="22">
        <v>450</v>
      </c>
      <c r="V116" s="22">
        <v>450</v>
      </c>
      <c r="W116" s="22">
        <v>300</v>
      </c>
      <c r="X116" s="22">
        <v>300</v>
      </c>
      <c r="Y116" s="22">
        <v>300</v>
      </c>
      <c r="Z116" s="22">
        <v>300</v>
      </c>
      <c r="AA116" s="22">
        <v>300</v>
      </c>
      <c r="AB116" s="22">
        <v>300</v>
      </c>
      <c r="AC116" s="22">
        <v>300</v>
      </c>
      <c r="AD116" s="22">
        <v>300</v>
      </c>
      <c r="AE116" s="22">
        <v>300</v>
      </c>
      <c r="AF116" s="22">
        <v>300</v>
      </c>
      <c r="AG116" s="22">
        <v>300</v>
      </c>
      <c r="AH116" s="22">
        <v>300</v>
      </c>
    </row>
    <row r="117" spans="1:34" ht="13">
      <c r="A117" s="11" t="s">
        <v>122</v>
      </c>
      <c r="B117" s="11" t="s">
        <v>186</v>
      </c>
      <c r="C117" s="55"/>
      <c r="D117" s="6" t="s">
        <v>184</v>
      </c>
      <c r="E117" s="55" t="s">
        <v>158</v>
      </c>
      <c r="F117" s="54" t="s">
        <v>45</v>
      </c>
      <c r="G117" s="54" t="s">
        <v>159</v>
      </c>
      <c r="H117" s="54" t="s">
        <v>160</v>
      </c>
      <c r="I117" s="55"/>
      <c r="J117" s="55"/>
      <c r="K117" s="55"/>
      <c r="L117" s="55"/>
      <c r="M117" s="55">
        <v>150</v>
      </c>
      <c r="N117" s="55">
        <v>150</v>
      </c>
      <c r="O117" s="55">
        <v>150</v>
      </c>
      <c r="P117" s="55">
        <v>150</v>
      </c>
      <c r="Q117" s="55">
        <v>150</v>
      </c>
      <c r="R117" s="55">
        <v>150</v>
      </c>
      <c r="S117" s="55">
        <v>150</v>
      </c>
      <c r="T117" s="55">
        <v>150</v>
      </c>
      <c r="U117" s="55">
        <v>150</v>
      </c>
      <c r="V117" s="55">
        <v>150</v>
      </c>
      <c r="W117" s="55">
        <v>150</v>
      </c>
      <c r="X117" s="55">
        <v>150</v>
      </c>
      <c r="Y117" s="55">
        <v>150</v>
      </c>
      <c r="Z117" s="55">
        <v>150</v>
      </c>
      <c r="AA117" s="55">
        <v>150</v>
      </c>
      <c r="AB117" s="55">
        <v>150</v>
      </c>
      <c r="AC117" s="55">
        <v>150</v>
      </c>
      <c r="AD117" s="55">
        <v>150</v>
      </c>
      <c r="AE117" s="55">
        <v>150</v>
      </c>
      <c r="AF117" s="55">
        <v>150</v>
      </c>
      <c r="AG117" s="55">
        <v>150</v>
      </c>
      <c r="AH117" s="55">
        <v>150</v>
      </c>
    </row>
    <row r="118" spans="1:34" ht="13">
      <c r="A118" s="12" t="s">
        <v>122</v>
      </c>
      <c r="B118" s="12" t="s">
        <v>187</v>
      </c>
      <c r="C118" s="22"/>
      <c r="D118" s="6" t="s">
        <v>184</v>
      </c>
      <c r="E118" s="22" t="s">
        <v>158</v>
      </c>
      <c r="F118" s="54" t="s">
        <v>45</v>
      </c>
      <c r="G118" s="54" t="s">
        <v>159</v>
      </c>
      <c r="H118" s="54" t="s">
        <v>160</v>
      </c>
      <c r="I118" s="22"/>
      <c r="J118" s="22"/>
      <c r="K118" s="22"/>
      <c r="L118" s="22"/>
      <c r="M118" s="22">
        <v>100</v>
      </c>
      <c r="N118" s="22">
        <v>100</v>
      </c>
      <c r="O118" s="22">
        <v>100</v>
      </c>
      <c r="P118" s="22">
        <v>100</v>
      </c>
      <c r="Q118" s="22">
        <v>100</v>
      </c>
      <c r="R118" s="22">
        <v>100</v>
      </c>
      <c r="S118" s="22">
        <v>100</v>
      </c>
      <c r="T118" s="22">
        <v>100</v>
      </c>
      <c r="U118" s="22">
        <v>100</v>
      </c>
      <c r="V118" s="22">
        <v>100</v>
      </c>
      <c r="W118" s="22">
        <v>100</v>
      </c>
      <c r="X118" s="22">
        <v>100</v>
      </c>
      <c r="Y118" s="22">
        <v>100</v>
      </c>
      <c r="Z118" s="22">
        <v>100</v>
      </c>
      <c r="AA118" s="22">
        <v>100</v>
      </c>
      <c r="AB118" s="22">
        <v>100</v>
      </c>
      <c r="AC118" s="22">
        <v>100</v>
      </c>
      <c r="AD118" s="22">
        <v>100</v>
      </c>
      <c r="AE118" s="22">
        <v>100</v>
      </c>
      <c r="AF118" s="22">
        <v>100</v>
      </c>
      <c r="AG118" s="22">
        <v>100</v>
      </c>
      <c r="AH118" s="22">
        <v>100</v>
      </c>
    </row>
    <row r="119" spans="1:34" ht="13">
      <c r="A119" s="11" t="s">
        <v>122</v>
      </c>
      <c r="B119" s="11" t="s">
        <v>188</v>
      </c>
      <c r="C119" s="55"/>
      <c r="D119" s="6" t="s">
        <v>184</v>
      </c>
      <c r="E119" s="55" t="s">
        <v>158</v>
      </c>
      <c r="F119" s="54" t="s">
        <v>45</v>
      </c>
      <c r="G119" s="54" t="s">
        <v>159</v>
      </c>
      <c r="H119" s="54" t="s">
        <v>160</v>
      </c>
      <c r="I119" s="55"/>
      <c r="J119" s="55"/>
      <c r="K119" s="55"/>
      <c r="L119" s="55"/>
      <c r="M119" s="55">
        <v>46</v>
      </c>
      <c r="N119" s="55">
        <v>46</v>
      </c>
      <c r="O119" s="55">
        <v>46</v>
      </c>
      <c r="P119" s="55">
        <v>46</v>
      </c>
      <c r="Q119" s="55">
        <v>46</v>
      </c>
      <c r="R119" s="55">
        <v>46</v>
      </c>
      <c r="S119" s="55">
        <v>46</v>
      </c>
      <c r="T119" s="55">
        <v>46</v>
      </c>
      <c r="U119" s="55">
        <v>46</v>
      </c>
      <c r="V119" s="55">
        <v>46</v>
      </c>
      <c r="W119" s="55">
        <v>46</v>
      </c>
      <c r="X119" s="55">
        <v>46</v>
      </c>
      <c r="Y119" s="55">
        <v>46</v>
      </c>
      <c r="Z119" s="55">
        <v>46</v>
      </c>
      <c r="AA119" s="55">
        <v>46</v>
      </c>
      <c r="AB119" s="55">
        <v>46</v>
      </c>
      <c r="AC119" s="55">
        <v>46</v>
      </c>
      <c r="AD119" s="55">
        <v>46</v>
      </c>
      <c r="AE119" s="55">
        <v>46</v>
      </c>
      <c r="AF119" s="55">
        <v>46</v>
      </c>
      <c r="AG119" s="55">
        <v>46</v>
      </c>
      <c r="AH119" s="55">
        <v>46</v>
      </c>
    </row>
    <row r="120" spans="1:34" ht="13">
      <c r="A120" s="14" t="s">
        <v>125</v>
      </c>
      <c r="B120" s="12" t="s">
        <v>183</v>
      </c>
      <c r="C120" s="22" t="s">
        <v>189</v>
      </c>
      <c r="D120" s="6" t="str">
        <f>VLOOKUP(tblData3[[#This Row],[Application]], 'Reference data'!M$1:N421,2,0)</f>
        <v>CARAT-MVS</v>
      </c>
      <c r="E120" s="22" t="s">
        <v>158</v>
      </c>
      <c r="F120" s="54" t="s">
        <v>45</v>
      </c>
      <c r="G120" s="54" t="s">
        <v>159</v>
      </c>
      <c r="H120" s="54" t="s">
        <v>160</v>
      </c>
      <c r="I120" s="22"/>
      <c r="J120" s="22"/>
      <c r="K120" s="22"/>
      <c r="L120" s="22"/>
      <c r="M120" s="22">
        <v>16</v>
      </c>
      <c r="N120" s="22">
        <v>16</v>
      </c>
      <c r="O120" s="22">
        <v>16</v>
      </c>
      <c r="P120" s="22">
        <v>16</v>
      </c>
      <c r="Q120" s="22">
        <v>16</v>
      </c>
      <c r="R120" s="22">
        <v>16</v>
      </c>
      <c r="S120" s="22">
        <v>16</v>
      </c>
      <c r="T120" s="22">
        <v>16</v>
      </c>
      <c r="U120" s="22">
        <v>16</v>
      </c>
      <c r="V120" s="22">
        <v>16</v>
      </c>
      <c r="W120" s="22">
        <v>16</v>
      </c>
      <c r="X120" s="22">
        <v>16</v>
      </c>
      <c r="Y120" s="22">
        <v>16</v>
      </c>
      <c r="Z120" s="22">
        <v>16</v>
      </c>
      <c r="AA120" s="22">
        <v>16</v>
      </c>
      <c r="AB120" s="22">
        <v>16</v>
      </c>
      <c r="AC120" s="22">
        <v>16</v>
      </c>
      <c r="AD120" s="22">
        <v>16</v>
      </c>
      <c r="AE120" s="22">
        <v>16</v>
      </c>
      <c r="AF120" s="22">
        <v>16</v>
      </c>
      <c r="AG120" s="22">
        <v>16</v>
      </c>
      <c r="AH120" s="22">
        <v>16</v>
      </c>
    </row>
    <row r="121" spans="1:34" ht="52">
      <c r="A121" s="11" t="s">
        <v>122</v>
      </c>
      <c r="B121" s="15" t="s">
        <v>190</v>
      </c>
      <c r="C121" s="55" t="s">
        <v>189</v>
      </c>
      <c r="D121" s="6" t="str">
        <f>VLOOKUP(tblData3[[#This Row],[Application]], 'Reference data'!M$1:N422,2,0)</f>
        <v>CARAT-MVS</v>
      </c>
      <c r="E121" s="55" t="s">
        <v>158</v>
      </c>
      <c r="F121" s="54" t="s">
        <v>45</v>
      </c>
      <c r="G121" s="54" t="s">
        <v>159</v>
      </c>
      <c r="H121" s="54" t="s">
        <v>160</v>
      </c>
      <c r="I121" s="55"/>
      <c r="J121" s="55"/>
      <c r="K121" s="55"/>
      <c r="L121" s="55"/>
      <c r="M121" s="55">
        <v>45</v>
      </c>
      <c r="N121" s="55">
        <v>45</v>
      </c>
      <c r="O121" s="55">
        <v>45</v>
      </c>
      <c r="P121" s="55">
        <v>45</v>
      </c>
      <c r="Q121" s="55">
        <v>45</v>
      </c>
      <c r="R121" s="55">
        <v>45</v>
      </c>
      <c r="S121" s="55">
        <v>45</v>
      </c>
      <c r="T121" s="55">
        <v>45</v>
      </c>
      <c r="U121" s="55">
        <v>45</v>
      </c>
      <c r="V121" s="55">
        <v>45</v>
      </c>
      <c r="W121" s="55">
        <v>45</v>
      </c>
      <c r="X121" s="55">
        <v>45</v>
      </c>
      <c r="Y121" s="55">
        <v>45</v>
      </c>
      <c r="Z121" s="55">
        <v>45</v>
      </c>
      <c r="AA121" s="55">
        <v>45</v>
      </c>
      <c r="AB121" s="55">
        <v>45</v>
      </c>
      <c r="AC121" s="55">
        <v>45</v>
      </c>
      <c r="AD121" s="55">
        <v>45</v>
      </c>
      <c r="AE121" s="55">
        <v>45</v>
      </c>
      <c r="AF121" s="55">
        <v>45</v>
      </c>
      <c r="AG121" s="55">
        <v>45</v>
      </c>
      <c r="AH121" s="55">
        <v>45</v>
      </c>
    </row>
    <row r="122" spans="1:34" ht="13">
      <c r="A122" s="12" t="s">
        <v>122</v>
      </c>
      <c r="B122" s="12" t="s">
        <v>186</v>
      </c>
      <c r="C122" s="22" t="s">
        <v>189</v>
      </c>
      <c r="D122" s="6" t="str">
        <f>VLOOKUP(tblData3[[#This Row],[Application]], 'Reference data'!M$1:N423,2,0)</f>
        <v>CARAT-MVS</v>
      </c>
      <c r="E122" s="22" t="s">
        <v>158</v>
      </c>
      <c r="F122" s="54" t="s">
        <v>45</v>
      </c>
      <c r="G122" s="54" t="s">
        <v>159</v>
      </c>
      <c r="H122" s="54" t="s">
        <v>160</v>
      </c>
      <c r="I122" s="22"/>
      <c r="J122" s="22"/>
      <c r="K122" s="22"/>
      <c r="L122" s="22"/>
      <c r="M122" s="22">
        <v>48</v>
      </c>
      <c r="N122" s="22">
        <v>48</v>
      </c>
      <c r="O122" s="22">
        <v>48</v>
      </c>
      <c r="P122" s="22">
        <v>48</v>
      </c>
      <c r="Q122" s="22">
        <v>48</v>
      </c>
      <c r="R122" s="22">
        <v>48</v>
      </c>
      <c r="S122" s="22">
        <v>48</v>
      </c>
      <c r="T122" s="22">
        <v>48</v>
      </c>
      <c r="U122" s="22">
        <v>48</v>
      </c>
      <c r="V122" s="22">
        <v>48</v>
      </c>
      <c r="W122" s="22">
        <v>48</v>
      </c>
      <c r="X122" s="22">
        <v>48</v>
      </c>
      <c r="Y122" s="22">
        <v>48</v>
      </c>
      <c r="Z122" s="22">
        <v>48</v>
      </c>
      <c r="AA122" s="22">
        <v>48</v>
      </c>
      <c r="AB122" s="22">
        <v>48</v>
      </c>
      <c r="AC122" s="22">
        <v>48</v>
      </c>
      <c r="AD122" s="22">
        <v>48</v>
      </c>
      <c r="AE122" s="22">
        <v>48</v>
      </c>
      <c r="AF122" s="22">
        <v>48</v>
      </c>
      <c r="AG122" s="22">
        <v>48</v>
      </c>
      <c r="AH122" s="22">
        <v>48</v>
      </c>
    </row>
    <row r="123" spans="1:34" ht="13">
      <c r="A123" s="14" t="s">
        <v>122</v>
      </c>
      <c r="B123" s="11" t="s">
        <v>187</v>
      </c>
      <c r="C123" s="55" t="s">
        <v>189</v>
      </c>
      <c r="D123" s="6" t="str">
        <f>VLOOKUP(tblData3[[#This Row],[Application]], 'Reference data'!M$1:N424,2,0)</f>
        <v>CARAT-MVS</v>
      </c>
      <c r="E123" s="55" t="s">
        <v>158</v>
      </c>
      <c r="F123" s="54" t="s">
        <v>45</v>
      </c>
      <c r="G123" s="54" t="s">
        <v>159</v>
      </c>
      <c r="H123" s="54" t="s">
        <v>160</v>
      </c>
      <c r="I123" s="55"/>
      <c r="J123" s="55"/>
      <c r="K123" s="55"/>
      <c r="L123" s="55"/>
      <c r="M123" s="55"/>
      <c r="N123" s="55"/>
      <c r="O123" s="55"/>
      <c r="P123" s="55"/>
      <c r="Q123" s="55"/>
      <c r="R123" s="55"/>
      <c r="S123" s="55"/>
      <c r="T123" s="55"/>
      <c r="U123" s="55"/>
      <c r="V123" s="55"/>
      <c r="W123" s="55"/>
      <c r="X123" s="55"/>
      <c r="Y123" s="55"/>
      <c r="Z123" s="55"/>
      <c r="AA123" s="55"/>
      <c r="AB123" s="55"/>
      <c r="AC123" s="55"/>
      <c r="AD123" s="55"/>
      <c r="AE123" s="55"/>
      <c r="AF123" s="55"/>
      <c r="AG123" s="55"/>
      <c r="AH123" s="55"/>
    </row>
    <row r="124" spans="1:34" ht="13">
      <c r="A124" s="12" t="s">
        <v>122</v>
      </c>
      <c r="B124" s="12" t="s">
        <v>188</v>
      </c>
      <c r="C124" s="22" t="s">
        <v>189</v>
      </c>
      <c r="D124" s="6" t="str">
        <f>VLOOKUP(tblData3[[#This Row],[Application]], 'Reference data'!M$1:N425,2,0)</f>
        <v>CARAT-MVS</v>
      </c>
      <c r="E124" s="22" t="s">
        <v>158</v>
      </c>
      <c r="F124" s="54" t="s">
        <v>45</v>
      </c>
      <c r="G124" s="54" t="s">
        <v>159</v>
      </c>
      <c r="H124" s="54" t="s">
        <v>160</v>
      </c>
      <c r="I124" s="22"/>
      <c r="J124" s="22"/>
      <c r="K124" s="22"/>
      <c r="L124" s="22"/>
      <c r="M124" s="22">
        <v>20</v>
      </c>
      <c r="N124" s="22">
        <v>20</v>
      </c>
      <c r="O124" s="22">
        <v>20</v>
      </c>
      <c r="P124" s="22">
        <v>20</v>
      </c>
      <c r="Q124" s="22">
        <v>20</v>
      </c>
      <c r="R124" s="22">
        <v>20</v>
      </c>
      <c r="S124" s="22">
        <v>20</v>
      </c>
      <c r="T124" s="22">
        <v>20</v>
      </c>
      <c r="U124" s="22">
        <v>20</v>
      </c>
      <c r="V124" s="22">
        <v>20</v>
      </c>
      <c r="W124" s="22">
        <v>20</v>
      </c>
      <c r="X124" s="22">
        <v>20</v>
      </c>
      <c r="Y124" s="22">
        <v>20</v>
      </c>
      <c r="Z124" s="22">
        <v>20</v>
      </c>
      <c r="AA124" s="22">
        <v>20</v>
      </c>
      <c r="AB124" s="22">
        <v>20</v>
      </c>
      <c r="AC124" s="22">
        <v>20</v>
      </c>
      <c r="AD124" s="22">
        <v>20</v>
      </c>
      <c r="AE124" s="22">
        <v>20</v>
      </c>
      <c r="AF124" s="22">
        <v>20</v>
      </c>
      <c r="AG124" s="22">
        <v>20</v>
      </c>
      <c r="AH124" s="22">
        <v>20</v>
      </c>
    </row>
    <row r="125" spans="1:34">
      <c r="A125" s="55" t="s">
        <v>122</v>
      </c>
      <c r="B125" s="55" t="s">
        <v>191</v>
      </c>
      <c r="C125" s="55" t="s">
        <v>192</v>
      </c>
      <c r="D125" s="6" t="str">
        <f>VLOOKUP(tblData3[[#This Row],[Application]], 'Reference data'!M$1:N426,2,0)</f>
        <v>DM-RM</v>
      </c>
      <c r="E125" s="55" t="s">
        <v>158</v>
      </c>
      <c r="F125" s="54" t="s">
        <v>45</v>
      </c>
      <c r="G125" s="54" t="s">
        <v>159</v>
      </c>
      <c r="H125" s="54" t="s">
        <v>160</v>
      </c>
      <c r="I125" s="55"/>
      <c r="J125" s="55"/>
      <c r="K125" s="55"/>
      <c r="L125" s="55"/>
      <c r="M125" s="55">
        <v>86</v>
      </c>
      <c r="N125" s="55">
        <v>86</v>
      </c>
      <c r="O125" s="55">
        <v>86</v>
      </c>
      <c r="P125" s="55">
        <v>86</v>
      </c>
      <c r="Q125" s="55">
        <v>86</v>
      </c>
      <c r="R125" s="55">
        <v>86</v>
      </c>
      <c r="S125" s="55">
        <v>86</v>
      </c>
      <c r="T125" s="55">
        <v>86</v>
      </c>
      <c r="U125" s="55">
        <v>86</v>
      </c>
      <c r="V125" s="55">
        <v>86</v>
      </c>
      <c r="W125" s="55">
        <v>86</v>
      </c>
      <c r="X125" s="55">
        <v>86</v>
      </c>
      <c r="Y125" s="55">
        <v>86</v>
      </c>
      <c r="Z125" s="55">
        <v>86</v>
      </c>
      <c r="AA125" s="55">
        <v>86</v>
      </c>
      <c r="AB125" s="55">
        <v>86</v>
      </c>
      <c r="AC125" s="55">
        <v>86</v>
      </c>
      <c r="AD125" s="55">
        <v>86</v>
      </c>
      <c r="AE125" s="55">
        <v>86</v>
      </c>
      <c r="AF125" s="55">
        <v>86</v>
      </c>
      <c r="AG125" s="55">
        <v>86</v>
      </c>
      <c r="AH125" s="55">
        <v>86</v>
      </c>
    </row>
    <row r="126" spans="1:34" ht="13">
      <c r="A126" s="12" t="s">
        <v>125</v>
      </c>
      <c r="B126" s="12" t="s">
        <v>183</v>
      </c>
      <c r="C126" s="22" t="s">
        <v>193</v>
      </c>
      <c r="D126" s="18" t="s">
        <v>194</v>
      </c>
      <c r="E126" s="22" t="s">
        <v>158</v>
      </c>
      <c r="F126" s="54" t="s">
        <v>45</v>
      </c>
      <c r="G126" s="54" t="s">
        <v>159</v>
      </c>
      <c r="H126" s="54" t="s">
        <v>160</v>
      </c>
      <c r="I126" s="22"/>
      <c r="J126" s="22"/>
      <c r="K126" s="22"/>
      <c r="L126" s="22"/>
      <c r="M126" s="22">
        <v>10</v>
      </c>
      <c r="N126" s="22">
        <v>10</v>
      </c>
      <c r="O126" s="22">
        <v>10</v>
      </c>
      <c r="P126" s="22">
        <v>10</v>
      </c>
      <c r="Q126" s="22">
        <v>10</v>
      </c>
      <c r="R126" s="22">
        <v>10</v>
      </c>
      <c r="S126" s="22">
        <v>10</v>
      </c>
      <c r="T126" s="22">
        <v>10</v>
      </c>
      <c r="U126" s="22">
        <v>10</v>
      </c>
      <c r="V126" s="22">
        <v>10</v>
      </c>
      <c r="W126" s="22">
        <v>20</v>
      </c>
      <c r="X126" s="22">
        <v>20</v>
      </c>
      <c r="Y126" s="22">
        <v>20</v>
      </c>
      <c r="Z126" s="22">
        <v>20</v>
      </c>
      <c r="AA126" s="22">
        <v>20</v>
      </c>
      <c r="AB126" s="22">
        <v>20</v>
      </c>
      <c r="AC126" s="22">
        <v>20</v>
      </c>
      <c r="AD126" s="22">
        <v>20</v>
      </c>
      <c r="AE126" s="22">
        <v>20</v>
      </c>
      <c r="AF126" s="22">
        <v>20</v>
      </c>
      <c r="AG126" s="22">
        <v>20</v>
      </c>
      <c r="AH126" s="22">
        <v>20</v>
      </c>
    </row>
    <row r="127" spans="1:34" ht="52">
      <c r="A127" s="11" t="s">
        <v>122</v>
      </c>
      <c r="B127" s="15" t="s">
        <v>190</v>
      </c>
      <c r="C127" s="22" t="s">
        <v>193</v>
      </c>
      <c r="D127" s="18" t="s">
        <v>194</v>
      </c>
      <c r="E127" s="55" t="s">
        <v>158</v>
      </c>
      <c r="F127" s="54" t="s">
        <v>45</v>
      </c>
      <c r="G127" s="54" t="s">
        <v>159</v>
      </c>
      <c r="H127" s="54" t="s">
        <v>160</v>
      </c>
      <c r="I127" s="55"/>
      <c r="J127" s="55"/>
      <c r="K127" s="55"/>
      <c r="L127" s="55"/>
      <c r="M127" s="55">
        <v>46</v>
      </c>
      <c r="N127" s="55">
        <v>46</v>
      </c>
      <c r="O127" s="55">
        <v>46</v>
      </c>
      <c r="P127" s="55">
        <v>46</v>
      </c>
      <c r="Q127" s="55">
        <v>46</v>
      </c>
      <c r="R127" s="55">
        <v>46</v>
      </c>
      <c r="S127" s="55">
        <v>46</v>
      </c>
      <c r="T127" s="55">
        <v>46</v>
      </c>
      <c r="U127" s="55">
        <v>46</v>
      </c>
      <c r="V127" s="55">
        <v>46</v>
      </c>
      <c r="W127" s="55">
        <v>92</v>
      </c>
      <c r="X127" s="55">
        <v>92</v>
      </c>
      <c r="Y127" s="55">
        <v>92</v>
      </c>
      <c r="Z127" s="55">
        <v>92</v>
      </c>
      <c r="AA127" s="55">
        <v>92</v>
      </c>
      <c r="AB127" s="55">
        <v>92</v>
      </c>
      <c r="AC127" s="55">
        <v>92</v>
      </c>
      <c r="AD127" s="55">
        <v>92</v>
      </c>
      <c r="AE127" s="55">
        <v>92</v>
      </c>
      <c r="AF127" s="55">
        <v>92</v>
      </c>
      <c r="AG127" s="55">
        <v>92</v>
      </c>
      <c r="AH127" s="55">
        <v>92</v>
      </c>
    </row>
    <row r="128" spans="1:34" ht="13">
      <c r="A128" s="12" t="s">
        <v>122</v>
      </c>
      <c r="B128" s="12" t="s">
        <v>186</v>
      </c>
      <c r="C128" s="22" t="s">
        <v>193</v>
      </c>
      <c r="D128" s="18" t="s">
        <v>194</v>
      </c>
      <c r="E128" s="22" t="s">
        <v>158</v>
      </c>
      <c r="F128" s="54" t="s">
        <v>45</v>
      </c>
      <c r="G128" s="54" t="s">
        <v>159</v>
      </c>
      <c r="H128" s="54" t="s">
        <v>160</v>
      </c>
      <c r="I128" s="22"/>
      <c r="J128" s="22"/>
      <c r="K128" s="22"/>
      <c r="L128" s="22"/>
      <c r="M128" s="22">
        <v>20</v>
      </c>
      <c r="N128" s="22">
        <v>20</v>
      </c>
      <c r="O128" s="22">
        <v>20</v>
      </c>
      <c r="P128" s="22">
        <v>20</v>
      </c>
      <c r="Q128" s="22">
        <v>20</v>
      </c>
      <c r="R128" s="22">
        <v>20</v>
      </c>
      <c r="S128" s="22">
        <v>20</v>
      </c>
      <c r="T128" s="22">
        <v>20</v>
      </c>
      <c r="U128" s="22">
        <v>20</v>
      </c>
      <c r="V128" s="22">
        <v>20</v>
      </c>
      <c r="W128" s="22">
        <v>40</v>
      </c>
      <c r="X128" s="22">
        <v>40</v>
      </c>
      <c r="Y128" s="22">
        <v>40</v>
      </c>
      <c r="Z128" s="22">
        <v>40</v>
      </c>
      <c r="AA128" s="22">
        <v>40</v>
      </c>
      <c r="AB128" s="22">
        <v>40</v>
      </c>
      <c r="AC128" s="22">
        <v>40</v>
      </c>
      <c r="AD128" s="22">
        <v>40</v>
      </c>
      <c r="AE128" s="22">
        <v>40</v>
      </c>
      <c r="AF128" s="22">
        <v>40</v>
      </c>
      <c r="AG128" s="22">
        <v>40</v>
      </c>
      <c r="AH128" s="22">
        <v>40</v>
      </c>
    </row>
    <row r="129" spans="1:34" ht="13">
      <c r="A129" s="11" t="s">
        <v>122</v>
      </c>
      <c r="B129" s="11" t="s">
        <v>187</v>
      </c>
      <c r="C129" s="22" t="s">
        <v>193</v>
      </c>
      <c r="D129" s="18" t="s">
        <v>194</v>
      </c>
      <c r="E129" s="55" t="s">
        <v>158</v>
      </c>
      <c r="F129" s="54" t="s">
        <v>45</v>
      </c>
      <c r="G129" s="54" t="s">
        <v>159</v>
      </c>
      <c r="H129" s="54" t="s">
        <v>160</v>
      </c>
      <c r="I129" s="55"/>
      <c r="J129" s="55"/>
      <c r="K129" s="55"/>
      <c r="L129" s="55"/>
      <c r="M129" s="55"/>
      <c r="N129" s="55"/>
      <c r="O129" s="55"/>
      <c r="P129" s="55"/>
      <c r="Q129" s="55"/>
      <c r="R129" s="55"/>
      <c r="S129" s="55"/>
      <c r="T129" s="55"/>
      <c r="U129" s="55"/>
      <c r="V129" s="55"/>
      <c r="W129" s="55"/>
      <c r="X129" s="55"/>
      <c r="Y129" s="55"/>
      <c r="Z129" s="55"/>
      <c r="AA129" s="55"/>
      <c r="AB129" s="55"/>
      <c r="AC129" s="55"/>
      <c r="AD129" s="55"/>
      <c r="AE129" s="55"/>
      <c r="AF129" s="55"/>
      <c r="AG129" s="55"/>
      <c r="AH129" s="55"/>
    </row>
    <row r="130" spans="1:34" ht="13">
      <c r="A130" s="11" t="s">
        <v>122</v>
      </c>
      <c r="B130" s="11" t="s">
        <v>188</v>
      </c>
      <c r="C130" s="11" t="s">
        <v>193</v>
      </c>
      <c r="D130" s="11" t="s">
        <v>194</v>
      </c>
      <c r="E130" s="11" t="s">
        <v>158</v>
      </c>
      <c r="F130" s="54" t="s">
        <v>45</v>
      </c>
      <c r="G130" s="54" t="s">
        <v>159</v>
      </c>
      <c r="H130" s="54" t="s">
        <v>160</v>
      </c>
      <c r="I130" s="22"/>
      <c r="J130" s="22"/>
      <c r="K130" s="22"/>
      <c r="L130" s="22"/>
      <c r="M130" s="22">
        <v>10</v>
      </c>
      <c r="N130" s="22">
        <v>10</v>
      </c>
      <c r="O130" s="22">
        <v>10</v>
      </c>
      <c r="P130" s="22">
        <v>10</v>
      </c>
      <c r="Q130" s="22">
        <v>10</v>
      </c>
      <c r="R130" s="22">
        <v>10</v>
      </c>
      <c r="S130" s="22">
        <v>10</v>
      </c>
      <c r="T130" s="22">
        <v>10</v>
      </c>
      <c r="U130" s="22">
        <v>10</v>
      </c>
      <c r="V130" s="22">
        <v>10</v>
      </c>
      <c r="W130" s="22">
        <v>20</v>
      </c>
      <c r="X130" s="22">
        <v>20</v>
      </c>
      <c r="Y130" s="22">
        <v>20</v>
      </c>
      <c r="Z130" s="22">
        <v>20</v>
      </c>
      <c r="AA130" s="22">
        <v>20</v>
      </c>
      <c r="AB130" s="22">
        <v>20</v>
      </c>
      <c r="AC130" s="22">
        <v>20</v>
      </c>
      <c r="AD130" s="22">
        <v>20</v>
      </c>
      <c r="AE130" s="22">
        <v>20</v>
      </c>
      <c r="AF130" s="22">
        <v>20</v>
      </c>
      <c r="AG130" s="22">
        <v>20</v>
      </c>
      <c r="AH130" s="22">
        <v>20</v>
      </c>
    </row>
    <row r="131" spans="1:34" ht="13">
      <c r="A131" s="11" t="s">
        <v>41</v>
      </c>
      <c r="B131" s="11" t="s">
        <v>195</v>
      </c>
      <c r="C131" s="11" t="s">
        <v>196</v>
      </c>
      <c r="D131" s="11" t="str">
        <f>VLOOKUP(tblData3[[#This Row],[Application]], 'Reference data'!M76:N419,2,0)</f>
        <v>Freedom DotNet-MQ</v>
      </c>
      <c r="E131" s="11"/>
      <c r="F131" s="6" t="e">
        <f>VLOOKUP(tblData3[[#This Row],[Onshore Manager]], 'Reference data'!G76:H81,2,0)</f>
        <v>#N/A</v>
      </c>
      <c r="G131" s="6" t="e">
        <f>VLOOKUP(tblData3[[#This Row],[Application Group]], 'Reference data'!R76:S126,2,0)</f>
        <v>#N/A</v>
      </c>
      <c r="H131" s="6" t="e">
        <f>VLOOKUP(tblData3[[#This Row],[Offshore Lead]], 'Reference data'!J76:K96,2,0)</f>
        <v>#N/A</v>
      </c>
      <c r="W131" s="5">
        <v>588</v>
      </c>
      <c r="X131" s="5">
        <v>588</v>
      </c>
      <c r="Y131" s="5">
        <v>589</v>
      </c>
      <c r="Z131" s="5">
        <v>588</v>
      </c>
    </row>
    <row r="132" spans="1:34" ht="13">
      <c r="A132" s="11" t="s">
        <v>122</v>
      </c>
      <c r="B132" s="11" t="s">
        <v>197</v>
      </c>
      <c r="C132" s="11"/>
      <c r="D132" s="11" t="s">
        <v>184</v>
      </c>
      <c r="E132" s="11"/>
      <c r="F132" s="54" t="s">
        <v>45</v>
      </c>
      <c r="G132" s="54" t="s">
        <v>159</v>
      </c>
      <c r="H132" s="54" t="s">
        <v>160</v>
      </c>
      <c r="W132" s="5">
        <v>86</v>
      </c>
      <c r="X132" s="5">
        <v>86</v>
      </c>
      <c r="Y132" s="5">
        <v>86</v>
      </c>
      <c r="Z132" s="5">
        <v>86</v>
      </c>
      <c r="AA132" s="5">
        <v>86</v>
      </c>
      <c r="AB132" s="5">
        <v>86</v>
      </c>
      <c r="AC132" s="5">
        <v>86</v>
      </c>
      <c r="AD132" s="5">
        <v>86</v>
      </c>
      <c r="AE132" s="5">
        <v>86</v>
      </c>
      <c r="AF132" s="5">
        <v>86</v>
      </c>
      <c r="AG132" s="5">
        <v>86</v>
      </c>
      <c r="AH132" s="5">
        <v>86</v>
      </c>
    </row>
    <row r="133" spans="1:34" ht="13">
      <c r="A133" s="11" t="s">
        <v>122</v>
      </c>
      <c r="B133" s="11" t="s">
        <v>198</v>
      </c>
      <c r="C133" s="11"/>
      <c r="D133" s="11" t="s">
        <v>199</v>
      </c>
      <c r="E133" s="11"/>
      <c r="F133" s="54" t="s">
        <v>45</v>
      </c>
      <c r="G133" s="54" t="s">
        <v>200</v>
      </c>
      <c r="H133" s="54" t="s">
        <v>160</v>
      </c>
      <c r="W133" s="5">
        <v>86</v>
      </c>
      <c r="X133" s="5">
        <v>86</v>
      </c>
      <c r="Y133" s="5">
        <v>86</v>
      </c>
      <c r="Z133" s="5">
        <v>86</v>
      </c>
      <c r="AA133" s="5">
        <v>86</v>
      </c>
      <c r="AB133" s="5">
        <v>86</v>
      </c>
      <c r="AC133" s="5">
        <v>86</v>
      </c>
      <c r="AD133" s="5">
        <v>86</v>
      </c>
      <c r="AE133" s="5">
        <v>86</v>
      </c>
      <c r="AF133" s="5">
        <v>86</v>
      </c>
      <c r="AG133" s="5">
        <v>86</v>
      </c>
      <c r="AH133" s="5">
        <v>86</v>
      </c>
    </row>
    <row r="134" spans="1:34" ht="13">
      <c r="A134" s="11" t="s">
        <v>41</v>
      </c>
      <c r="B134" s="11" t="s">
        <v>201</v>
      </c>
      <c r="C134" s="11" t="s">
        <v>202</v>
      </c>
      <c r="D134" s="11" t="e">
        <f>VLOOKUP(tblData3[[#This Row],[Application]], 'Reference data'!M79:N422,2,0)</f>
        <v>#N/A</v>
      </c>
      <c r="E134" s="11" t="s">
        <v>203</v>
      </c>
      <c r="F134" s="6" t="s">
        <v>45</v>
      </c>
      <c r="G134" s="6" t="s">
        <v>204</v>
      </c>
      <c r="H134" s="6" t="s">
        <v>205</v>
      </c>
      <c r="L134" s="5">
        <v>180</v>
      </c>
      <c r="W134" s="5">
        <v>60</v>
      </c>
      <c r="X134" s="5">
        <v>60</v>
      </c>
      <c r="Y134" s="5">
        <v>60</v>
      </c>
    </row>
    <row r="135" spans="1:34" ht="13">
      <c r="A135" s="11" t="s">
        <v>41</v>
      </c>
      <c r="B135" s="11" t="s">
        <v>206</v>
      </c>
      <c r="C135" s="11" t="s">
        <v>202</v>
      </c>
      <c r="D135" s="11" t="e">
        <f>VLOOKUP(tblData3[[#This Row],[Application]], 'Reference data'!M80:N423,2,0)</f>
        <v>#N/A</v>
      </c>
      <c r="E135" s="11" t="s">
        <v>203</v>
      </c>
      <c r="F135" s="6" t="s">
        <v>45</v>
      </c>
      <c r="G135" s="6" t="s">
        <v>204</v>
      </c>
      <c r="H135" s="6" t="s">
        <v>205</v>
      </c>
      <c r="L135" s="5">
        <v>1800</v>
      </c>
      <c r="W135" s="5">
        <v>300</v>
      </c>
      <c r="X135" s="5">
        <v>300</v>
      </c>
      <c r="Y135" s="5">
        <v>300</v>
      </c>
      <c r="Z135" s="5">
        <v>300</v>
      </c>
      <c r="AA135" s="5">
        <v>300</v>
      </c>
      <c r="AB135" s="5">
        <v>300</v>
      </c>
    </row>
    <row r="136" spans="1:34" ht="13">
      <c r="A136" s="11" t="s">
        <v>122</v>
      </c>
      <c r="B136" s="11" t="s">
        <v>207</v>
      </c>
      <c r="C136" s="11" t="s">
        <v>208</v>
      </c>
      <c r="D136" s="11" t="str">
        <f>VLOOKUP(tblData3[[#This Row],[Application]], 'Reference data'!M81:N424,2,0)</f>
        <v>MOSS</v>
      </c>
      <c r="E136" s="11" t="s">
        <v>203</v>
      </c>
      <c r="F136" s="6" t="s">
        <v>45</v>
      </c>
      <c r="G136" s="6" t="s">
        <v>209</v>
      </c>
      <c r="H136" s="6" t="s">
        <v>205</v>
      </c>
      <c r="L136" s="5">
        <v>1032</v>
      </c>
      <c r="W136" s="5">
        <v>172</v>
      </c>
      <c r="X136" s="5">
        <v>172</v>
      </c>
      <c r="Y136" s="5">
        <v>172</v>
      </c>
      <c r="Z136" s="5">
        <v>172</v>
      </c>
      <c r="AA136" s="5">
        <v>172</v>
      </c>
      <c r="AB136" s="5">
        <v>172</v>
      </c>
    </row>
    <row r="137" spans="1:34" ht="13">
      <c r="A137" s="11" t="s">
        <v>122</v>
      </c>
      <c r="B137" s="11" t="s">
        <v>210</v>
      </c>
      <c r="C137" s="11" t="s">
        <v>208</v>
      </c>
      <c r="D137" s="11" t="str">
        <f>VLOOKUP(tblData3[[#This Row],[Application]], 'Reference data'!M82:N425,2,0)</f>
        <v>MOSS</v>
      </c>
      <c r="E137" s="11" t="s">
        <v>203</v>
      </c>
      <c r="F137" s="6" t="s">
        <v>45</v>
      </c>
      <c r="G137" s="6" t="s">
        <v>209</v>
      </c>
      <c r="H137" s="6" t="s">
        <v>205</v>
      </c>
      <c r="L137" s="5">
        <v>200</v>
      </c>
      <c r="W137" s="5">
        <v>25</v>
      </c>
      <c r="X137" s="5">
        <v>25</v>
      </c>
      <c r="Y137" s="5">
        <v>25</v>
      </c>
      <c r="Z137" s="5">
        <v>25</v>
      </c>
      <c r="AA137" s="5">
        <v>50</v>
      </c>
      <c r="AB137" s="5">
        <v>50</v>
      </c>
    </row>
    <row r="138" spans="1:34" ht="13">
      <c r="A138" s="11" t="s">
        <v>122</v>
      </c>
      <c r="B138" s="11" t="s">
        <v>211</v>
      </c>
      <c r="C138" s="11" t="s">
        <v>208</v>
      </c>
      <c r="D138" s="11" t="str">
        <f>VLOOKUP(tblData3[[#This Row],[Application]], 'Reference data'!M83:N426,2,0)</f>
        <v>MOSS</v>
      </c>
      <c r="E138" s="11" t="s">
        <v>203</v>
      </c>
      <c r="F138" s="6" t="s">
        <v>45</v>
      </c>
      <c r="G138" s="6" t="s">
        <v>209</v>
      </c>
      <c r="H138" s="6" t="s">
        <v>205</v>
      </c>
      <c r="L138" s="5">
        <v>300</v>
      </c>
      <c r="W138" s="5">
        <v>50</v>
      </c>
      <c r="X138" s="5">
        <v>50</v>
      </c>
      <c r="Y138" s="5">
        <v>50</v>
      </c>
      <c r="Z138" s="5">
        <v>50</v>
      </c>
      <c r="AA138" s="5">
        <v>50</v>
      </c>
      <c r="AB138" s="5">
        <v>50</v>
      </c>
    </row>
    <row r="139" spans="1:34" ht="13">
      <c r="A139" s="11" t="s">
        <v>122</v>
      </c>
      <c r="B139" s="11" t="s">
        <v>212</v>
      </c>
      <c r="C139" s="11" t="s">
        <v>208</v>
      </c>
      <c r="D139" s="11" t="str">
        <f>VLOOKUP(tblData3[[#This Row],[Application]], 'Reference data'!M84:N427,2,0)</f>
        <v>MOSS</v>
      </c>
      <c r="E139" s="11" t="s">
        <v>203</v>
      </c>
      <c r="F139" s="6" t="s">
        <v>45</v>
      </c>
      <c r="G139" s="6" t="s">
        <v>209</v>
      </c>
      <c r="H139" s="6" t="s">
        <v>205</v>
      </c>
      <c r="L139" s="5">
        <v>300</v>
      </c>
      <c r="W139" s="5">
        <v>50</v>
      </c>
      <c r="X139" s="5">
        <v>50</v>
      </c>
      <c r="Y139" s="5">
        <v>50</v>
      </c>
      <c r="Z139" s="5">
        <v>50</v>
      </c>
      <c r="AA139" s="5">
        <v>50</v>
      </c>
      <c r="AB139" s="5">
        <v>50</v>
      </c>
    </row>
    <row r="140" spans="1:34" ht="13">
      <c r="A140" s="11" t="s">
        <v>122</v>
      </c>
      <c r="B140" s="11" t="s">
        <v>213</v>
      </c>
      <c r="C140" s="11" t="s">
        <v>208</v>
      </c>
      <c r="D140" s="11" t="str">
        <f>VLOOKUP(tblData3[[#This Row],[Application]], 'Reference data'!M85:N428,2,0)</f>
        <v>MOSS</v>
      </c>
      <c r="E140" s="11" t="s">
        <v>203</v>
      </c>
      <c r="F140" s="6" t="s">
        <v>45</v>
      </c>
      <c r="G140" s="6" t="s">
        <v>209</v>
      </c>
      <c r="H140" s="6" t="s">
        <v>205</v>
      </c>
      <c r="L140" s="5">
        <v>150</v>
      </c>
      <c r="W140" s="5">
        <v>20</v>
      </c>
      <c r="X140" s="5">
        <v>20</v>
      </c>
      <c r="Y140" s="5">
        <v>20</v>
      </c>
      <c r="Z140" s="5">
        <v>30</v>
      </c>
      <c r="AA140" s="5">
        <v>30</v>
      </c>
      <c r="AB140" s="5">
        <v>30</v>
      </c>
    </row>
    <row r="141" spans="1:34" ht="13">
      <c r="A141" s="11" t="s">
        <v>122</v>
      </c>
      <c r="B141" s="11" t="s">
        <v>214</v>
      </c>
      <c r="C141" s="11" t="s">
        <v>215</v>
      </c>
      <c r="D141" s="11" t="str">
        <f>VLOOKUP(tblData3[[#This Row],[Application]], 'Reference data'!M86:N429,2,0)</f>
        <v>Freedom DotNet-MQ</v>
      </c>
      <c r="E141" s="11" t="s">
        <v>203</v>
      </c>
      <c r="F141" s="6" t="s">
        <v>45</v>
      </c>
      <c r="G141" s="6" t="s">
        <v>204</v>
      </c>
      <c r="H141" s="6" t="s">
        <v>205</v>
      </c>
      <c r="L141" s="5">
        <v>520</v>
      </c>
      <c r="W141" s="5">
        <v>86</v>
      </c>
      <c r="X141" s="5">
        <v>86</v>
      </c>
      <c r="Y141" s="5">
        <v>86</v>
      </c>
      <c r="Z141" s="5">
        <v>86</v>
      </c>
      <c r="AA141" s="5">
        <v>86</v>
      </c>
      <c r="AB141" s="5">
        <v>86</v>
      </c>
    </row>
    <row r="142" spans="1:34" ht="13">
      <c r="A142" s="11" t="s">
        <v>122</v>
      </c>
      <c r="B142" s="11" t="s">
        <v>216</v>
      </c>
      <c r="C142" s="11" t="s">
        <v>202</v>
      </c>
      <c r="D142" s="11" t="e">
        <f>VLOOKUP(tblData3[[#This Row],[Application]], 'Reference data'!M87:N430,2,0)</f>
        <v>#N/A</v>
      </c>
      <c r="E142" s="11" t="s">
        <v>203</v>
      </c>
      <c r="F142" s="6" t="s">
        <v>45</v>
      </c>
      <c r="G142" s="6" t="s">
        <v>204</v>
      </c>
      <c r="H142" s="6" t="s">
        <v>205</v>
      </c>
      <c r="L142" s="5">
        <v>180</v>
      </c>
      <c r="W142" s="5">
        <v>30</v>
      </c>
      <c r="X142" s="5">
        <v>30</v>
      </c>
      <c r="Y142" s="5">
        <v>30</v>
      </c>
      <c r="Z142" s="5">
        <v>30</v>
      </c>
      <c r="AA142" s="5">
        <v>30</v>
      </c>
      <c r="AB142" s="5">
        <v>30</v>
      </c>
    </row>
    <row r="143" spans="1:34" ht="13">
      <c r="A143" s="11" t="s">
        <v>122</v>
      </c>
      <c r="B143" s="11" t="s">
        <v>217</v>
      </c>
      <c r="C143" s="11" t="s">
        <v>202</v>
      </c>
      <c r="D143" s="11" t="e">
        <f>VLOOKUP(tblData3[[#This Row],[Application]], 'Reference data'!M88:N431,2,0)</f>
        <v>#N/A</v>
      </c>
      <c r="E143" s="11" t="s">
        <v>203</v>
      </c>
      <c r="F143" s="6" t="s">
        <v>45</v>
      </c>
      <c r="G143" s="6" t="s">
        <v>204</v>
      </c>
      <c r="H143" s="6" t="s">
        <v>205</v>
      </c>
      <c r="L143" s="5">
        <v>360</v>
      </c>
      <c r="W143" s="5">
        <v>60</v>
      </c>
      <c r="X143" s="5">
        <v>60</v>
      </c>
      <c r="Y143" s="5">
        <v>60</v>
      </c>
      <c r="Z143" s="5">
        <v>60</v>
      </c>
      <c r="AA143" s="5">
        <v>60</v>
      </c>
      <c r="AB143" s="5">
        <v>60</v>
      </c>
    </row>
    <row r="144" spans="1:34" ht="13">
      <c r="A144" s="11" t="s">
        <v>110</v>
      </c>
      <c r="B144" s="11" t="s">
        <v>218</v>
      </c>
      <c r="C144" s="11" t="s">
        <v>215</v>
      </c>
      <c r="D144" s="11" t="str">
        <f>VLOOKUP(tblData3[[#This Row],[Application]], 'Reference data'!M89:N432,2,0)</f>
        <v>Freedom DotNet-MQ</v>
      </c>
      <c r="E144" s="11" t="s">
        <v>203</v>
      </c>
      <c r="F144" s="6" t="s">
        <v>45</v>
      </c>
      <c r="G144" s="6" t="s">
        <v>204</v>
      </c>
      <c r="H144" s="6" t="s">
        <v>205</v>
      </c>
      <c r="L144" s="5">
        <v>50</v>
      </c>
      <c r="Y144" s="5">
        <v>50</v>
      </c>
      <c r="AB144" s="5">
        <v>50</v>
      </c>
    </row>
    <row r="145" spans="1:28" ht="13">
      <c r="A145" s="11" t="s">
        <v>110</v>
      </c>
      <c r="B145" s="11" t="s">
        <v>219</v>
      </c>
      <c r="C145" s="11" t="s">
        <v>220</v>
      </c>
      <c r="D145" s="11" t="e">
        <f>VLOOKUP(tblData3[[#This Row],[Application]], 'Reference data'!M90:N433,2,0)</f>
        <v>#N/A</v>
      </c>
      <c r="E145" s="11" t="s">
        <v>203</v>
      </c>
      <c r="F145" s="6" t="s">
        <v>45</v>
      </c>
      <c r="G145" s="6" t="s">
        <v>204</v>
      </c>
      <c r="H145" s="6" t="s">
        <v>205</v>
      </c>
      <c r="L145" s="5">
        <v>100</v>
      </c>
      <c r="W145" s="5">
        <v>50</v>
      </c>
      <c r="Z145" s="5">
        <v>50</v>
      </c>
    </row>
    <row r="146" spans="1:28" ht="13">
      <c r="A146" s="11" t="s">
        <v>110</v>
      </c>
      <c r="B146" s="11" t="s">
        <v>219</v>
      </c>
      <c r="C146" s="11" t="s">
        <v>221</v>
      </c>
      <c r="D146" s="11" t="str">
        <f>VLOOKUP(tblData3[[#This Row],[Application]], 'Reference data'!M91:N434,2,0)</f>
        <v>Freedom DotNet-MQ</v>
      </c>
      <c r="E146" s="11" t="s">
        <v>203</v>
      </c>
      <c r="F146" s="6" t="s">
        <v>45</v>
      </c>
      <c r="G146" s="6" t="s">
        <v>204</v>
      </c>
      <c r="H146" s="6" t="s">
        <v>205</v>
      </c>
      <c r="L146" s="5">
        <v>100</v>
      </c>
      <c r="W146" s="5">
        <v>50</v>
      </c>
      <c r="Z146" s="5">
        <v>50</v>
      </c>
    </row>
    <row r="147" spans="1:28" ht="13">
      <c r="A147" s="11" t="s">
        <v>110</v>
      </c>
      <c r="B147" s="11" t="s">
        <v>219</v>
      </c>
      <c r="C147" s="11" t="s">
        <v>222</v>
      </c>
      <c r="D147" s="11" t="str">
        <f>VLOOKUP(tblData3[[#This Row],[Application]], 'Reference data'!M92:N435,2,0)</f>
        <v>Freedom DotNet-MQ</v>
      </c>
      <c r="E147" s="11" t="s">
        <v>203</v>
      </c>
      <c r="F147" s="6" t="s">
        <v>45</v>
      </c>
      <c r="G147" s="6" t="s">
        <v>204</v>
      </c>
      <c r="H147" s="6" t="s">
        <v>205</v>
      </c>
      <c r="L147" s="5">
        <v>100</v>
      </c>
      <c r="W147" s="5">
        <v>50</v>
      </c>
      <c r="Z147" s="5">
        <v>50</v>
      </c>
    </row>
    <row r="148" spans="1:28">
      <c r="A148" s="5" t="s">
        <v>110</v>
      </c>
      <c r="B148" s="5" t="s">
        <v>223</v>
      </c>
      <c r="C148" s="5" t="s">
        <v>221</v>
      </c>
      <c r="D148" s="6" t="str">
        <f>VLOOKUP(tblData3[[#This Row],[Application]], 'Reference data'!M93:N436,2,0)</f>
        <v>Freedom DotNet-MQ</v>
      </c>
      <c r="E148" s="5" t="s">
        <v>203</v>
      </c>
      <c r="F148" s="6" t="s">
        <v>45</v>
      </c>
      <c r="G148" s="6" t="s">
        <v>204</v>
      </c>
      <c r="H148" s="6" t="s">
        <v>205</v>
      </c>
      <c r="L148" s="5">
        <v>50</v>
      </c>
      <c r="Y148" s="5">
        <v>50</v>
      </c>
    </row>
    <row r="149" spans="1:28">
      <c r="A149" s="5" t="s">
        <v>110</v>
      </c>
      <c r="B149" s="5" t="s">
        <v>223</v>
      </c>
      <c r="C149" s="5" t="s">
        <v>222</v>
      </c>
      <c r="D149" s="6" t="str">
        <f>VLOOKUP(tblData3[[#This Row],[Application]], 'Reference data'!M94:N437,2,0)</f>
        <v>Freedom DotNet-MQ</v>
      </c>
      <c r="E149" s="5" t="s">
        <v>203</v>
      </c>
      <c r="F149" s="6" t="s">
        <v>45</v>
      </c>
      <c r="G149" s="6" t="s">
        <v>204</v>
      </c>
      <c r="H149" s="6" t="s">
        <v>205</v>
      </c>
      <c r="L149" s="5">
        <v>50</v>
      </c>
      <c r="Y149" s="5">
        <v>50</v>
      </c>
    </row>
    <row r="150" spans="1:28">
      <c r="A150" s="5" t="s">
        <v>110</v>
      </c>
      <c r="B150" s="5" t="s">
        <v>224</v>
      </c>
      <c r="C150" s="5" t="s">
        <v>220</v>
      </c>
      <c r="D150" s="6" t="e">
        <f>VLOOKUP(tblData3[[#This Row],[Application]], 'Reference data'!M95:N438,2,0)</f>
        <v>#N/A</v>
      </c>
      <c r="E150" s="5" t="s">
        <v>203</v>
      </c>
      <c r="F150" s="6" t="s">
        <v>45</v>
      </c>
      <c r="G150" s="6" t="s">
        <v>204</v>
      </c>
      <c r="H150" s="6" t="s">
        <v>205</v>
      </c>
      <c r="L150" s="5">
        <v>20</v>
      </c>
      <c r="Z150" s="5">
        <v>20</v>
      </c>
    </row>
    <row r="151" spans="1:28">
      <c r="A151" s="5" t="s">
        <v>110</v>
      </c>
      <c r="B151" s="5" t="s">
        <v>224</v>
      </c>
      <c r="C151" s="5" t="s">
        <v>225</v>
      </c>
      <c r="D151" s="6" t="s">
        <v>226</v>
      </c>
      <c r="E151" s="5" t="s">
        <v>203</v>
      </c>
      <c r="F151" s="6" t="s">
        <v>45</v>
      </c>
      <c r="G151" s="6" t="s">
        <v>204</v>
      </c>
      <c r="H151" s="6" t="s">
        <v>205</v>
      </c>
      <c r="L151" s="5">
        <v>20</v>
      </c>
      <c r="Z151" s="5">
        <v>20</v>
      </c>
    </row>
    <row r="152" spans="1:28">
      <c r="A152" s="5" t="s">
        <v>110</v>
      </c>
      <c r="B152" s="5" t="s">
        <v>227</v>
      </c>
      <c r="C152" s="5" t="s">
        <v>220</v>
      </c>
      <c r="D152" s="6" t="e">
        <f>VLOOKUP(tblData3[[#This Row],[Application]], 'Reference data'!M97:N440,2,0)</f>
        <v>#N/A</v>
      </c>
      <c r="E152" s="5" t="s">
        <v>203</v>
      </c>
      <c r="F152" s="6" t="s">
        <v>45</v>
      </c>
      <c r="G152" s="6" t="s">
        <v>204</v>
      </c>
      <c r="H152" s="6" t="s">
        <v>205</v>
      </c>
      <c r="L152" s="5">
        <v>120</v>
      </c>
      <c r="W152" s="5">
        <v>20</v>
      </c>
      <c r="X152" s="5">
        <v>20</v>
      </c>
      <c r="Y152" s="5">
        <v>20</v>
      </c>
      <c r="Z152" s="5">
        <v>20</v>
      </c>
      <c r="AA152" s="5">
        <v>20</v>
      </c>
      <c r="AB152" s="5">
        <v>20</v>
      </c>
    </row>
    <row r="153" spans="1:28">
      <c r="A153" s="5" t="s">
        <v>110</v>
      </c>
      <c r="B153" s="5" t="s">
        <v>227</v>
      </c>
      <c r="C153" s="5" t="s">
        <v>225</v>
      </c>
      <c r="D153" s="6" t="s">
        <v>226</v>
      </c>
      <c r="E153" s="5" t="s">
        <v>203</v>
      </c>
      <c r="F153" s="6" t="s">
        <v>45</v>
      </c>
      <c r="G153" s="6" t="s">
        <v>204</v>
      </c>
      <c r="H153" s="6" t="s">
        <v>205</v>
      </c>
      <c r="L153" s="5">
        <v>120</v>
      </c>
      <c r="W153" s="5">
        <v>20</v>
      </c>
      <c r="X153" s="5">
        <v>20</v>
      </c>
      <c r="Y153" s="5">
        <v>20</v>
      </c>
      <c r="Z153" s="5">
        <v>20</v>
      </c>
      <c r="AA153" s="5">
        <v>20</v>
      </c>
      <c r="AB153" s="5">
        <v>20</v>
      </c>
    </row>
    <row r="154" spans="1:28">
      <c r="A154" s="5" t="s">
        <v>110</v>
      </c>
      <c r="B154" s="5" t="s">
        <v>227</v>
      </c>
      <c r="C154" s="5" t="s">
        <v>221</v>
      </c>
      <c r="D154" s="6" t="str">
        <f>VLOOKUP(tblData3[[#This Row],[Application]], 'Reference data'!M99:N442,2,0)</f>
        <v>Freedom DotNet-MQ</v>
      </c>
      <c r="E154" s="5" t="s">
        <v>203</v>
      </c>
      <c r="F154" s="6" t="s">
        <v>45</v>
      </c>
      <c r="G154" s="6" t="s">
        <v>204</v>
      </c>
      <c r="H154" s="6" t="s">
        <v>205</v>
      </c>
      <c r="L154" s="5">
        <v>120</v>
      </c>
      <c r="W154" s="5">
        <v>20</v>
      </c>
      <c r="X154" s="5">
        <v>20</v>
      </c>
      <c r="Y154" s="5">
        <v>20</v>
      </c>
      <c r="Z154" s="5">
        <v>20</v>
      </c>
      <c r="AA154" s="5">
        <v>20</v>
      </c>
      <c r="AB154" s="5">
        <v>20</v>
      </c>
    </row>
    <row r="155" spans="1:28">
      <c r="A155" s="5" t="s">
        <v>110</v>
      </c>
      <c r="B155" s="5" t="s">
        <v>227</v>
      </c>
      <c r="C155" s="5" t="s">
        <v>222</v>
      </c>
      <c r="D155" s="6" t="str">
        <f>VLOOKUP(tblData3[[#This Row],[Application]], 'Reference data'!M100:N443,2,0)</f>
        <v>Freedom DotNet-MQ</v>
      </c>
      <c r="E155" s="5" t="s">
        <v>203</v>
      </c>
      <c r="F155" s="6" t="s">
        <v>45</v>
      </c>
      <c r="G155" s="6" t="s">
        <v>204</v>
      </c>
      <c r="H155" s="6" t="s">
        <v>205</v>
      </c>
      <c r="L155" s="5">
        <v>120</v>
      </c>
      <c r="W155" s="5">
        <v>20</v>
      </c>
      <c r="X155" s="5">
        <v>20</v>
      </c>
      <c r="Y155" s="5">
        <v>20</v>
      </c>
      <c r="Z155" s="5">
        <v>20</v>
      </c>
      <c r="AA155" s="5">
        <v>20</v>
      </c>
      <c r="AB155" s="5">
        <v>20</v>
      </c>
    </row>
    <row r="156" spans="1:28">
      <c r="A156" s="5" t="s">
        <v>110</v>
      </c>
      <c r="B156" s="5" t="s">
        <v>227</v>
      </c>
      <c r="C156" s="5" t="s">
        <v>215</v>
      </c>
      <c r="D156" s="6" t="str">
        <f>VLOOKUP(tblData3[[#This Row],[Application]], 'Reference data'!M101:N444,2,0)</f>
        <v>Freedom DotNet-MQ</v>
      </c>
      <c r="E156" s="5" t="s">
        <v>203</v>
      </c>
      <c r="F156" s="6" t="s">
        <v>45</v>
      </c>
      <c r="G156" s="6" t="s">
        <v>204</v>
      </c>
      <c r="H156" s="6" t="s">
        <v>205</v>
      </c>
      <c r="L156" s="5">
        <v>120</v>
      </c>
      <c r="W156" s="5">
        <v>20</v>
      </c>
      <c r="X156" s="5">
        <v>20</v>
      </c>
      <c r="Y156" s="5">
        <v>20</v>
      </c>
      <c r="Z156" s="5">
        <v>20</v>
      </c>
      <c r="AA156" s="5">
        <v>20</v>
      </c>
      <c r="AB156" s="5">
        <v>20</v>
      </c>
    </row>
    <row r="157" spans="1:28">
      <c r="A157" s="5" t="s">
        <v>122</v>
      </c>
      <c r="B157" s="8" t="s">
        <v>228</v>
      </c>
      <c r="D157" s="6" t="s">
        <v>226</v>
      </c>
      <c r="E157" s="5" t="s">
        <v>203</v>
      </c>
      <c r="F157" s="6" t="s">
        <v>45</v>
      </c>
      <c r="G157" s="6" t="s">
        <v>204</v>
      </c>
      <c r="H157" s="6" t="s">
        <v>205</v>
      </c>
      <c r="W157" s="5">
        <v>40</v>
      </c>
      <c r="X157" s="5">
        <v>40</v>
      </c>
      <c r="Y157" s="5">
        <v>40</v>
      </c>
      <c r="Z157" s="5">
        <v>40</v>
      </c>
      <c r="AA157" s="5">
        <v>40</v>
      </c>
      <c r="AB157" s="5">
        <v>40</v>
      </c>
    </row>
    <row r="158" spans="1:28">
      <c r="A158" s="5" t="s">
        <v>41</v>
      </c>
      <c r="B158" s="5" t="s">
        <v>229</v>
      </c>
      <c r="C158" s="5" t="s">
        <v>230</v>
      </c>
      <c r="D158" s="6" t="e">
        <f>VLOOKUP(tblData3[[#This Row],[Application]], 'Reference data'!M107:N450,2,0)</f>
        <v>#N/A</v>
      </c>
      <c r="E158" s="5" t="s">
        <v>78</v>
      </c>
      <c r="F158" s="6" t="s">
        <v>79</v>
      </c>
      <c r="G158" s="6" t="s">
        <v>231</v>
      </c>
      <c r="H158" s="6" t="s">
        <v>232</v>
      </c>
      <c r="I158" s="5">
        <v>22.09</v>
      </c>
      <c r="J158" s="5" t="s">
        <v>130</v>
      </c>
      <c r="K158" s="5" t="s">
        <v>48</v>
      </c>
      <c r="L158" s="5">
        <v>700</v>
      </c>
      <c r="W158" s="5">
        <v>90</v>
      </c>
      <c r="X158" s="5">
        <v>90</v>
      </c>
      <c r="Y158" s="5">
        <v>90</v>
      </c>
    </row>
    <row r="159" spans="1:28">
      <c r="A159" s="5" t="s">
        <v>110</v>
      </c>
      <c r="B159" s="5" t="s">
        <v>233</v>
      </c>
      <c r="C159" s="5" t="s">
        <v>230</v>
      </c>
      <c r="D159" s="6" t="e">
        <f>VLOOKUP(tblData3[[#This Row],[Application]], 'Reference data'!M108:N451,2,0)</f>
        <v>#N/A</v>
      </c>
      <c r="E159" s="5" t="s">
        <v>78</v>
      </c>
      <c r="F159" s="6" t="s">
        <v>79</v>
      </c>
      <c r="G159" s="6" t="s">
        <v>231</v>
      </c>
      <c r="H159" s="6" t="s">
        <v>232</v>
      </c>
      <c r="I159" s="5">
        <v>22.1</v>
      </c>
      <c r="J159" s="5" t="s">
        <v>167</v>
      </c>
      <c r="K159" s="5" t="s">
        <v>48</v>
      </c>
      <c r="L159" s="5">
        <v>300</v>
      </c>
      <c r="W159" s="5">
        <v>30</v>
      </c>
      <c r="X159" s="5">
        <v>90</v>
      </c>
      <c r="Y159" s="5">
        <v>90</v>
      </c>
      <c r="Z159" s="5">
        <v>90</v>
      </c>
    </row>
    <row r="160" spans="1:28">
      <c r="A160" s="5" t="s">
        <v>41</v>
      </c>
      <c r="B160" s="5" t="s">
        <v>234</v>
      </c>
      <c r="C160" s="5" t="s">
        <v>235</v>
      </c>
      <c r="D160" s="6" t="str">
        <f>VLOOKUP(tblData3[[#This Row],[Application]], 'Reference data'!M109:N452,2,0)</f>
        <v>BOOM-BIGSYS</v>
      </c>
      <c r="E160" s="5" t="s">
        <v>78</v>
      </c>
      <c r="F160" s="6" t="s">
        <v>79</v>
      </c>
      <c r="G160" s="6" t="s">
        <v>231</v>
      </c>
      <c r="H160" s="6" t="s">
        <v>232</v>
      </c>
      <c r="I160" s="5">
        <v>22.09</v>
      </c>
      <c r="J160" s="5" t="s">
        <v>130</v>
      </c>
      <c r="K160" s="5" t="s">
        <v>48</v>
      </c>
      <c r="W160" s="5">
        <v>720</v>
      </c>
      <c r="X160" s="5">
        <v>540</v>
      </c>
      <c r="Y160" s="5">
        <v>360</v>
      </c>
      <c r="Z160" s="5">
        <v>180</v>
      </c>
    </row>
    <row r="161" spans="1:30" ht="72">
      <c r="A161" s="5" t="s">
        <v>122</v>
      </c>
      <c r="B161" s="10" t="s">
        <v>236</v>
      </c>
      <c r="D161" s="6" t="s">
        <v>237</v>
      </c>
      <c r="E161" s="5" t="s">
        <v>78</v>
      </c>
      <c r="F161" s="6" t="s">
        <v>79</v>
      </c>
      <c r="G161" s="6" t="s">
        <v>231</v>
      </c>
      <c r="H161" s="6" t="s">
        <v>232</v>
      </c>
      <c r="W161" s="5">
        <v>630</v>
      </c>
      <c r="X161" s="5">
        <v>630</v>
      </c>
      <c r="Y161" s="5">
        <v>630</v>
      </c>
      <c r="Z161" s="5">
        <v>630</v>
      </c>
      <c r="AA161" s="5">
        <v>630</v>
      </c>
      <c r="AB161" s="5">
        <v>630</v>
      </c>
      <c r="AC161" s="5">
        <v>630</v>
      </c>
    </row>
    <row r="162" spans="1:30">
      <c r="B162" s="5" t="s">
        <v>238</v>
      </c>
      <c r="C162" s="5" t="s">
        <v>230</v>
      </c>
      <c r="D162" s="6" t="e">
        <f>VLOOKUP(tblData3[[#This Row],[Application]], 'Reference data'!M111:N454,2,0)</f>
        <v>#N/A</v>
      </c>
      <c r="E162" s="5" t="s">
        <v>78</v>
      </c>
      <c r="F162" s="6" t="s">
        <v>79</v>
      </c>
      <c r="G162" s="6" t="s">
        <v>231</v>
      </c>
      <c r="H162" s="6" t="s">
        <v>232</v>
      </c>
      <c r="L162" s="5">
        <v>700</v>
      </c>
    </row>
    <row r="163" spans="1:30" ht="24">
      <c r="B163" s="10" t="s">
        <v>239</v>
      </c>
      <c r="C163" s="5" t="s">
        <v>230</v>
      </c>
      <c r="D163" s="6" t="e">
        <f>VLOOKUP(tblData3[[#This Row],[Application]], 'Reference data'!M112:N455,2,0)</f>
        <v>#N/A</v>
      </c>
      <c r="E163" s="5" t="s">
        <v>78</v>
      </c>
      <c r="F163" s="6" t="s">
        <v>79</v>
      </c>
      <c r="G163" s="6" t="s">
        <v>231</v>
      </c>
      <c r="H163" s="6" t="s">
        <v>232</v>
      </c>
    </row>
    <row r="164" spans="1:30">
      <c r="A164" s="5" t="s">
        <v>41</v>
      </c>
      <c r="B164" s="5" t="s">
        <v>240</v>
      </c>
      <c r="C164" s="5" t="s">
        <v>241</v>
      </c>
      <c r="D164" s="6" t="e">
        <f>VLOOKUP(tblData3[[#This Row],[Application]], 'Reference data'!M113:N456,2,0)</f>
        <v>#N/A</v>
      </c>
      <c r="E164" s="5" t="s">
        <v>78</v>
      </c>
      <c r="F164" s="6" t="s">
        <v>79</v>
      </c>
      <c r="G164" s="6" t="s">
        <v>231</v>
      </c>
      <c r="H164" s="6" t="s">
        <v>232</v>
      </c>
      <c r="I164" s="5">
        <v>22.09</v>
      </c>
      <c r="J164" s="5" t="s">
        <v>130</v>
      </c>
      <c r="K164" s="5" t="s">
        <v>48</v>
      </c>
      <c r="L164" s="5">
        <v>300</v>
      </c>
      <c r="W164" s="5">
        <v>90</v>
      </c>
      <c r="X164" s="5">
        <v>90</v>
      </c>
      <c r="Y164" s="5">
        <v>90</v>
      </c>
    </row>
    <row r="165" spans="1:30">
      <c r="A165" s="5" t="s">
        <v>88</v>
      </c>
      <c r="B165" s="5" t="s">
        <v>242</v>
      </c>
      <c r="C165" s="5" t="s">
        <v>241</v>
      </c>
      <c r="D165" s="6" t="e">
        <f>VLOOKUP(tblData3[[#This Row],[Application]], 'Reference data'!M114:N457,2,0)</f>
        <v>#N/A</v>
      </c>
      <c r="E165" s="5" t="s">
        <v>78</v>
      </c>
      <c r="F165" s="6" t="s">
        <v>79</v>
      </c>
      <c r="G165" s="6" t="s">
        <v>231</v>
      </c>
      <c r="H165" s="6" t="s">
        <v>232</v>
      </c>
      <c r="L165" s="5">
        <v>700</v>
      </c>
    </row>
    <row r="166" spans="1:30">
      <c r="B166" s="5" t="s">
        <v>238</v>
      </c>
      <c r="C166" s="5" t="s">
        <v>241</v>
      </c>
      <c r="D166" s="6" t="e">
        <f>VLOOKUP(tblData3[[#This Row],[Application]], 'Reference data'!M115:N458,2,0)</f>
        <v>#N/A</v>
      </c>
      <c r="E166" s="5" t="s">
        <v>78</v>
      </c>
      <c r="F166" s="6" t="s">
        <v>79</v>
      </c>
      <c r="G166" s="6" t="s">
        <v>231</v>
      </c>
      <c r="H166" s="6" t="s">
        <v>232</v>
      </c>
      <c r="L166" s="5">
        <v>180</v>
      </c>
    </row>
    <row r="167" spans="1:30" ht="60">
      <c r="A167" s="5" t="s">
        <v>122</v>
      </c>
      <c r="B167" s="10" t="s">
        <v>243</v>
      </c>
      <c r="D167" s="6" t="s">
        <v>244</v>
      </c>
      <c r="E167" s="5" t="s">
        <v>78</v>
      </c>
      <c r="F167" s="6" t="s">
        <v>79</v>
      </c>
      <c r="G167" s="6" t="s">
        <v>231</v>
      </c>
      <c r="H167" s="6" t="s">
        <v>232</v>
      </c>
      <c r="W167" s="5">
        <v>360</v>
      </c>
      <c r="X167" s="5">
        <v>360</v>
      </c>
      <c r="Y167" s="5">
        <v>360</v>
      </c>
      <c r="Z167" s="5">
        <v>360</v>
      </c>
      <c r="AA167" s="5">
        <v>360</v>
      </c>
      <c r="AB167" s="5">
        <v>360</v>
      </c>
      <c r="AC167" s="5">
        <v>360</v>
      </c>
    </row>
    <row r="168" spans="1:30">
      <c r="A168" s="5" t="s">
        <v>122</v>
      </c>
      <c r="B168" s="5" t="s">
        <v>245</v>
      </c>
      <c r="C168" s="5" t="s">
        <v>230</v>
      </c>
      <c r="D168" s="6" t="s">
        <v>237</v>
      </c>
      <c r="E168" s="5" t="s">
        <v>78</v>
      </c>
      <c r="F168" s="6" t="s">
        <v>79</v>
      </c>
      <c r="G168" s="6" t="s">
        <v>231</v>
      </c>
      <c r="H168" s="6" t="s">
        <v>232</v>
      </c>
      <c r="W168" s="5">
        <v>86</v>
      </c>
      <c r="X168" s="5">
        <v>86</v>
      </c>
      <c r="Y168" s="5">
        <v>86</v>
      </c>
      <c r="Z168" s="5">
        <v>86</v>
      </c>
      <c r="AA168" s="5">
        <v>86</v>
      </c>
      <c r="AB168" s="5">
        <v>86</v>
      </c>
      <c r="AC168" s="5">
        <v>86</v>
      </c>
      <c r="AD168" s="5">
        <v>86</v>
      </c>
    </row>
    <row r="169" spans="1:30">
      <c r="A169" s="5" t="s">
        <v>122</v>
      </c>
      <c r="B169" s="5" t="s">
        <v>246</v>
      </c>
      <c r="C169" s="5" t="s">
        <v>247</v>
      </c>
      <c r="D169" s="6" t="s">
        <v>247</v>
      </c>
      <c r="E169" s="5" t="s">
        <v>78</v>
      </c>
      <c r="F169" s="6" t="s">
        <v>79</v>
      </c>
      <c r="G169" s="6" t="s">
        <v>248</v>
      </c>
      <c r="H169" s="6" t="s">
        <v>232</v>
      </c>
      <c r="W169" s="5">
        <v>86</v>
      </c>
      <c r="X169" s="5">
        <v>86</v>
      </c>
      <c r="Y169" s="5">
        <v>86</v>
      </c>
      <c r="Z169" s="5">
        <v>86</v>
      </c>
      <c r="AA169" s="5">
        <v>86</v>
      </c>
      <c r="AB169" s="5">
        <v>86</v>
      </c>
      <c r="AC169" s="5">
        <v>86</v>
      </c>
      <c r="AD169" s="5">
        <v>86</v>
      </c>
    </row>
    <row r="170" spans="1:30">
      <c r="A170" s="5" t="s">
        <v>41</v>
      </c>
      <c r="B170" s="10" t="s">
        <v>249</v>
      </c>
      <c r="C170" s="5" t="s">
        <v>247</v>
      </c>
      <c r="D170" s="6" t="str">
        <f>VLOOKUP(tblData3[[#This Row],[Application]], 'Reference data'!M155:N498,2,0)</f>
        <v>LSRV</v>
      </c>
      <c r="E170" s="5" t="s">
        <v>78</v>
      </c>
      <c r="F170" s="6" t="s">
        <v>79</v>
      </c>
      <c r="G170" s="6" t="s">
        <v>248</v>
      </c>
      <c r="H170" s="6" t="s">
        <v>232</v>
      </c>
      <c r="I170" s="5">
        <v>22.09</v>
      </c>
      <c r="J170" s="5" t="s">
        <v>130</v>
      </c>
      <c r="K170" s="5" t="s">
        <v>48</v>
      </c>
      <c r="W170" s="5">
        <v>900</v>
      </c>
      <c r="X170" s="5">
        <v>630</v>
      </c>
      <c r="Y170" s="5">
        <v>180</v>
      </c>
    </row>
    <row r="171" spans="1:30">
      <c r="A171" s="5" t="s">
        <v>41</v>
      </c>
      <c r="B171" s="10" t="s">
        <v>250</v>
      </c>
      <c r="C171" s="5" t="s">
        <v>247</v>
      </c>
      <c r="D171" s="6" t="str">
        <f>VLOOKUP(tblData3[[#This Row],[Application]], 'Reference data'!M155:N498,2,0)</f>
        <v>LSRV</v>
      </c>
      <c r="E171" s="5" t="s">
        <v>78</v>
      </c>
      <c r="F171" s="6" t="s">
        <v>79</v>
      </c>
      <c r="G171" s="6" t="s">
        <v>248</v>
      </c>
      <c r="H171" s="6" t="s">
        <v>232</v>
      </c>
      <c r="K171" s="5" t="s">
        <v>48</v>
      </c>
      <c r="L171" s="5">
        <v>180</v>
      </c>
      <c r="W171" s="5">
        <v>45</v>
      </c>
      <c r="Y171" s="5">
        <v>45</v>
      </c>
      <c r="Z171" s="5">
        <v>45</v>
      </c>
      <c r="AA171" s="5">
        <v>45</v>
      </c>
    </row>
    <row r="172" spans="1:30" ht="48">
      <c r="A172" s="5" t="s">
        <v>122</v>
      </c>
      <c r="B172" s="10" t="s">
        <v>251</v>
      </c>
      <c r="C172" s="5" t="s">
        <v>247</v>
      </c>
      <c r="D172" s="6" t="s">
        <v>247</v>
      </c>
      <c r="E172" s="5" t="s">
        <v>78</v>
      </c>
      <c r="F172" s="6" t="s">
        <v>79</v>
      </c>
      <c r="G172" s="6" t="s">
        <v>248</v>
      </c>
      <c r="H172" s="6" t="s">
        <v>232</v>
      </c>
      <c r="X172" s="5">
        <v>90</v>
      </c>
      <c r="Y172" s="5">
        <v>90</v>
      </c>
      <c r="Z172" s="5">
        <v>90</v>
      </c>
      <c r="AA172" s="5">
        <v>90</v>
      </c>
      <c r="AB172" s="5">
        <v>90</v>
      </c>
      <c r="AC172" s="5">
        <v>90</v>
      </c>
    </row>
    <row r="173" spans="1:30" ht="12" customHeight="1">
      <c r="A173" s="5" t="s">
        <v>122</v>
      </c>
      <c r="B173" s="10" t="s">
        <v>252</v>
      </c>
      <c r="C173" s="5" t="s">
        <v>247</v>
      </c>
      <c r="D173" s="6" t="s">
        <v>247</v>
      </c>
      <c r="E173" s="5" t="s">
        <v>78</v>
      </c>
      <c r="F173" s="6" t="s">
        <v>79</v>
      </c>
      <c r="G173" s="6" t="s">
        <v>248</v>
      </c>
      <c r="H173" s="6" t="s">
        <v>232</v>
      </c>
      <c r="Y173" s="5">
        <v>720</v>
      </c>
      <c r="Z173" s="5">
        <v>720</v>
      </c>
      <c r="AA173" s="5">
        <v>720</v>
      </c>
      <c r="AB173" s="5">
        <v>720</v>
      </c>
      <c r="AC173" s="5">
        <v>720</v>
      </c>
    </row>
    <row r="174" spans="1:30">
      <c r="D174" s="6" t="e">
        <f>VLOOKUP(tblData3[[#This Row],[Application]], 'Reference data'!M153:N496,2,0)</f>
        <v>#N/A</v>
      </c>
      <c r="F174" s="6" t="e">
        <f>VLOOKUP(tblData3[[#This Row],[Onshore Manager]], 'Reference data'!G153:H158,2,0)</f>
        <v>#N/A</v>
      </c>
      <c r="G174" s="6" t="e">
        <f>VLOOKUP(tblData3[[#This Row],[Application Group]], 'Reference data'!R153:S199,2,0)</f>
        <v>#N/A</v>
      </c>
      <c r="H174" s="6" t="e">
        <f>VLOOKUP(tblData3[[#This Row],[Offshore Lead]], 'Reference data'!J153:K173,2,0)</f>
        <v>#N/A</v>
      </c>
    </row>
    <row r="175" spans="1:30" ht="16.5" customHeight="1">
      <c r="A175" s="5" t="s">
        <v>122</v>
      </c>
      <c r="B175" s="10" t="s">
        <v>251</v>
      </c>
      <c r="D175" s="6"/>
      <c r="E175" s="5" t="s">
        <v>78</v>
      </c>
      <c r="F175" s="6" t="s">
        <v>79</v>
      </c>
      <c r="G175" s="6" t="e">
        <f>VLOOKUP(tblData3[[#This Row],[Application Group]], 'Reference data'!R155:S201,2,0)</f>
        <v>#N/A</v>
      </c>
      <c r="H175" s="6" t="e">
        <f>VLOOKUP(tblData3[[#This Row],[Offshore Lead]], 'Reference data'!J155:K175,2,0)</f>
        <v>#N/A</v>
      </c>
      <c r="X175" s="5">
        <v>90</v>
      </c>
      <c r="Y175" s="5">
        <v>90</v>
      </c>
      <c r="Z175" s="5">
        <v>90</v>
      </c>
      <c r="AA175" s="5">
        <v>90</v>
      </c>
    </row>
    <row r="176" spans="1:30" ht="21" customHeight="1">
      <c r="A176" s="5" t="s">
        <v>122</v>
      </c>
      <c r="B176" s="10" t="s">
        <v>252</v>
      </c>
      <c r="D176" s="6"/>
      <c r="E176" s="5" t="s">
        <v>78</v>
      </c>
      <c r="F176" s="6" t="s">
        <v>79</v>
      </c>
      <c r="G176" s="6" t="e">
        <f>VLOOKUP(tblData3[[#This Row],[Application Group]], 'Reference data'!R155:S201,2,0)</f>
        <v>#N/A</v>
      </c>
      <c r="H176" s="6" t="e">
        <f>VLOOKUP(tblData3[[#This Row],[Offshore Lead]], 'Reference data'!J155:K175,2,0)</f>
        <v>#N/A</v>
      </c>
      <c r="X176" s="5">
        <v>720</v>
      </c>
      <c r="Y176" s="5">
        <v>720</v>
      </c>
      <c r="Z176" s="5">
        <v>720</v>
      </c>
      <c r="AA176" s="5">
        <v>720</v>
      </c>
      <c r="AB176" s="5">
        <v>720</v>
      </c>
      <c r="AC176" s="5">
        <v>720</v>
      </c>
    </row>
    <row r="177" spans="1:28">
      <c r="A177" s="5" t="s">
        <v>122</v>
      </c>
      <c r="B177" s="51" t="s">
        <v>253</v>
      </c>
      <c r="C177" s="5" t="s">
        <v>254</v>
      </c>
      <c r="D177" s="5" t="e">
        <f>VLOOKUP(tblData3[[#This Row],[Application]], 'Reference data'!M119:N462,2,0)</f>
        <v>#N/A</v>
      </c>
      <c r="E177" s="5" t="s">
        <v>78</v>
      </c>
      <c r="F177" s="6" t="s">
        <v>79</v>
      </c>
      <c r="G177" s="6" t="s">
        <v>255</v>
      </c>
      <c r="H177" s="6" t="s">
        <v>205</v>
      </c>
      <c r="W177" s="5">
        <v>86</v>
      </c>
      <c r="X177" s="5">
        <v>86</v>
      </c>
      <c r="Y177" s="5">
        <v>86</v>
      </c>
      <c r="Z177" s="5">
        <v>86</v>
      </c>
      <c r="AA177" s="5">
        <v>86</v>
      </c>
      <c r="AB177" s="5">
        <v>86</v>
      </c>
    </row>
    <row r="178" spans="1:28">
      <c r="A178" s="52" t="s">
        <v>41</v>
      </c>
      <c r="B178" s="51" t="s">
        <v>256</v>
      </c>
      <c r="C178" s="5" t="s">
        <v>254</v>
      </c>
      <c r="D178" s="5" t="e">
        <f>VLOOKUP(tblData3[[#This Row],[Application]], 'Reference data'!M120:N463,2,0)</f>
        <v>#N/A</v>
      </c>
      <c r="E178" s="5" t="s">
        <v>78</v>
      </c>
      <c r="F178" s="6" t="s">
        <v>79</v>
      </c>
      <c r="G178" s="6" t="s">
        <v>255</v>
      </c>
      <c r="H178" s="6" t="s">
        <v>205</v>
      </c>
      <c r="I178" s="51">
        <v>22.09</v>
      </c>
    </row>
    <row r="179" spans="1:28">
      <c r="A179" s="52" t="s">
        <v>41</v>
      </c>
      <c r="B179" s="51" t="s">
        <v>257</v>
      </c>
      <c r="C179" s="5" t="s">
        <v>254</v>
      </c>
      <c r="D179" s="5" t="e">
        <f>VLOOKUP(tblData3[[#This Row],[Application]], 'Reference data'!M121:N464,2,0)</f>
        <v>#N/A</v>
      </c>
      <c r="E179" s="5" t="s">
        <v>78</v>
      </c>
      <c r="F179" s="6" t="s">
        <v>79</v>
      </c>
      <c r="G179" s="6" t="s">
        <v>255</v>
      </c>
      <c r="H179" s="6" t="s">
        <v>205</v>
      </c>
      <c r="I179" s="51">
        <v>22.07</v>
      </c>
    </row>
    <row r="180" spans="1:28">
      <c r="A180" s="52" t="s">
        <v>41</v>
      </c>
      <c r="B180" s="51" t="s">
        <v>258</v>
      </c>
      <c r="C180" s="5" t="s">
        <v>254</v>
      </c>
      <c r="D180" s="5" t="e">
        <f>VLOOKUP(tblData3[[#This Row],[Application]], 'Reference data'!M122:N465,2,0)</f>
        <v>#N/A</v>
      </c>
      <c r="E180" s="5" t="s">
        <v>78</v>
      </c>
      <c r="F180" s="6" t="s">
        <v>79</v>
      </c>
      <c r="G180" s="6" t="s">
        <v>255</v>
      </c>
      <c r="H180" s="6" t="s">
        <v>205</v>
      </c>
      <c r="I180" s="51">
        <v>22.08</v>
      </c>
    </row>
    <row r="181" spans="1:28">
      <c r="A181" s="52" t="s">
        <v>122</v>
      </c>
      <c r="B181" s="51" t="s">
        <v>188</v>
      </c>
      <c r="C181" s="5" t="s">
        <v>254</v>
      </c>
      <c r="D181" s="5" t="e">
        <f>VLOOKUP(tblData3[[#This Row],[Application]], 'Reference data'!M123:N466,2,0)</f>
        <v>#N/A</v>
      </c>
      <c r="E181" s="5" t="s">
        <v>78</v>
      </c>
      <c r="F181" s="6" t="s">
        <v>79</v>
      </c>
      <c r="G181" s="6" t="s">
        <v>255</v>
      </c>
      <c r="H181" s="6" t="s">
        <v>205</v>
      </c>
      <c r="L181" s="51">
        <v>180</v>
      </c>
      <c r="W181" s="51">
        <v>30</v>
      </c>
      <c r="X181" s="51">
        <v>30</v>
      </c>
      <c r="Y181" s="51">
        <v>30</v>
      </c>
      <c r="Z181" s="51">
        <v>30</v>
      </c>
      <c r="AA181" s="51">
        <v>30</v>
      </c>
      <c r="AB181" s="51">
        <v>30</v>
      </c>
    </row>
    <row r="182" spans="1:28">
      <c r="A182" s="52" t="s">
        <v>122</v>
      </c>
      <c r="B182" s="51" t="s">
        <v>259</v>
      </c>
      <c r="C182" s="5" t="s">
        <v>254</v>
      </c>
      <c r="D182" s="5" t="e">
        <f>VLOOKUP(tblData3[[#This Row],[Application]], 'Reference data'!M124:N467,2,0)</f>
        <v>#N/A</v>
      </c>
      <c r="E182" s="5" t="s">
        <v>78</v>
      </c>
      <c r="F182" s="6" t="s">
        <v>79</v>
      </c>
      <c r="G182" s="6" t="s">
        <v>255</v>
      </c>
      <c r="H182" s="6" t="s">
        <v>205</v>
      </c>
      <c r="L182" s="51">
        <v>300</v>
      </c>
      <c r="W182" s="51">
        <v>50</v>
      </c>
      <c r="X182" s="51">
        <v>50</v>
      </c>
      <c r="Y182" s="51">
        <v>50</v>
      </c>
      <c r="Z182" s="51">
        <v>50</v>
      </c>
      <c r="AA182" s="51">
        <v>50</v>
      </c>
      <c r="AB182" s="51">
        <v>50</v>
      </c>
    </row>
    <row r="183" spans="1:28">
      <c r="A183" s="52" t="s">
        <v>125</v>
      </c>
      <c r="B183" s="51" t="s">
        <v>183</v>
      </c>
      <c r="C183" s="51" t="s">
        <v>260</v>
      </c>
      <c r="D183" s="5" t="str">
        <f>VLOOKUP(tblData3[[#This Row],[Application]], 'Reference data'!M125:N468,2,0)</f>
        <v>CBS-ATTCRM-SBS</v>
      </c>
      <c r="E183" s="5" t="s">
        <v>78</v>
      </c>
      <c r="F183" s="6" t="s">
        <v>79</v>
      </c>
      <c r="G183" s="6" t="s">
        <v>255</v>
      </c>
      <c r="H183" s="6" t="s">
        <v>205</v>
      </c>
      <c r="L183" s="51">
        <v>900</v>
      </c>
      <c r="W183" s="51">
        <v>150</v>
      </c>
      <c r="X183" s="51">
        <v>150</v>
      </c>
      <c r="Y183" s="51">
        <v>150</v>
      </c>
      <c r="Z183" s="51">
        <v>150</v>
      </c>
      <c r="AA183" s="51">
        <v>150</v>
      </c>
      <c r="AB183" s="51">
        <v>150</v>
      </c>
    </row>
    <row r="184" spans="1:28">
      <c r="A184" s="52" t="s">
        <v>122</v>
      </c>
      <c r="B184" s="51" t="s">
        <v>261</v>
      </c>
      <c r="C184" s="51" t="s">
        <v>260</v>
      </c>
      <c r="D184" s="5" t="str">
        <f>VLOOKUP(tblData3[[#This Row],[Application]], 'Reference data'!M126:N469,2,0)</f>
        <v>CBS-ATTCRM-SBS</v>
      </c>
      <c r="E184" s="5" t="s">
        <v>78</v>
      </c>
      <c r="F184" s="6" t="s">
        <v>79</v>
      </c>
      <c r="G184" s="6" t="s">
        <v>255</v>
      </c>
      <c r="H184" s="6" t="s">
        <v>205</v>
      </c>
      <c r="L184" s="51">
        <v>720</v>
      </c>
      <c r="W184" s="51">
        <v>120</v>
      </c>
      <c r="X184" s="51">
        <v>120</v>
      </c>
      <c r="Y184" s="51">
        <v>120</v>
      </c>
      <c r="Z184" s="51">
        <v>120</v>
      </c>
      <c r="AA184" s="51">
        <v>120</v>
      </c>
      <c r="AB184" s="51">
        <v>120</v>
      </c>
    </row>
    <row r="185" spans="1:28">
      <c r="A185" s="52" t="s">
        <v>41</v>
      </c>
      <c r="B185" s="51" t="s">
        <v>262</v>
      </c>
      <c r="C185" s="51" t="s">
        <v>263</v>
      </c>
      <c r="D185" s="5" t="s">
        <v>264</v>
      </c>
      <c r="E185" s="5" t="s">
        <v>78</v>
      </c>
      <c r="F185" s="6" t="s">
        <v>79</v>
      </c>
      <c r="G185" s="6" t="s">
        <v>255</v>
      </c>
      <c r="H185" s="6" t="s">
        <v>205</v>
      </c>
      <c r="L185" s="51">
        <v>180</v>
      </c>
      <c r="W185" s="51">
        <v>30</v>
      </c>
      <c r="X185" s="51">
        <v>30</v>
      </c>
      <c r="Y185" s="51">
        <v>30</v>
      </c>
      <c r="Z185" s="51">
        <v>30</v>
      </c>
      <c r="AA185" s="51">
        <v>30</v>
      </c>
      <c r="AB185" s="51">
        <v>30</v>
      </c>
    </row>
    <row r="186" spans="1:28">
      <c r="A186" s="52" t="s">
        <v>122</v>
      </c>
      <c r="B186" s="51" t="s">
        <v>265</v>
      </c>
      <c r="C186" s="51" t="s">
        <v>263</v>
      </c>
      <c r="D186" s="5" t="s">
        <v>264</v>
      </c>
      <c r="E186" s="5" t="s">
        <v>78</v>
      </c>
      <c r="F186" s="6" t="s">
        <v>79</v>
      </c>
      <c r="G186" s="6" t="s">
        <v>255</v>
      </c>
      <c r="H186" s="6" t="s">
        <v>205</v>
      </c>
      <c r="L186" s="51">
        <v>600</v>
      </c>
      <c r="W186" s="51">
        <v>100</v>
      </c>
      <c r="X186" s="51">
        <v>100</v>
      </c>
      <c r="Y186" s="51">
        <v>100</v>
      </c>
      <c r="Z186" s="51">
        <v>100</v>
      </c>
      <c r="AA186" s="51">
        <v>100</v>
      </c>
      <c r="AB186" s="51">
        <v>100</v>
      </c>
    </row>
    <row r="187" spans="1:28">
      <c r="A187" s="52" t="s">
        <v>122</v>
      </c>
      <c r="B187" s="51" t="s">
        <v>266</v>
      </c>
      <c r="C187" s="51" t="s">
        <v>263</v>
      </c>
      <c r="D187" s="5" t="s">
        <v>264</v>
      </c>
      <c r="E187" s="5" t="s">
        <v>78</v>
      </c>
      <c r="F187" s="6" t="s">
        <v>79</v>
      </c>
      <c r="G187" s="6" t="s">
        <v>255</v>
      </c>
      <c r="H187" s="6" t="s">
        <v>205</v>
      </c>
      <c r="L187" s="51">
        <v>150</v>
      </c>
      <c r="W187" s="51">
        <v>25</v>
      </c>
      <c r="X187" s="51">
        <v>25</v>
      </c>
      <c r="Y187" s="51">
        <v>25</v>
      </c>
      <c r="Z187" s="51">
        <v>25</v>
      </c>
      <c r="AA187" s="51">
        <v>25</v>
      </c>
      <c r="AB187" s="51">
        <v>25</v>
      </c>
    </row>
    <row r="188" spans="1:28">
      <c r="D188" s="6" t="e">
        <f>VLOOKUP(tblData3[[#This Row],[Application]], 'Reference data'!M134:N477,2,0)</f>
        <v>#N/A</v>
      </c>
      <c r="F188" s="6" t="e">
        <f>VLOOKUP(tblData3[[#This Row],[Onshore Manager]], 'Reference data'!G134:H139,2,0)</f>
        <v>#N/A</v>
      </c>
      <c r="G188" s="6" t="e">
        <f>VLOOKUP(tblData3[[#This Row],[Application Group]], 'Reference data'!R134:S184,2,0)</f>
        <v>#N/A</v>
      </c>
      <c r="H188" s="6" t="e">
        <f>VLOOKUP(tblData3[[#This Row],[Offshore Lead]], 'Reference data'!J134:K154,2,0)</f>
        <v>#N/A</v>
      </c>
    </row>
    <row r="189" spans="1:28">
      <c r="D189" s="6" t="e">
        <f>VLOOKUP(tblData3[[#This Row],[Application]], 'Reference data'!M135:N478,2,0)</f>
        <v>#N/A</v>
      </c>
      <c r="F189" s="6" t="e">
        <f>VLOOKUP(tblData3[[#This Row],[Onshore Manager]], 'Reference data'!G135:H140,2,0)</f>
        <v>#N/A</v>
      </c>
      <c r="G189" s="6" t="e">
        <f>VLOOKUP(tblData3[[#This Row],[Application Group]], 'Reference data'!R135:S185,2,0)</f>
        <v>#N/A</v>
      </c>
      <c r="H189" s="6" t="e">
        <f>VLOOKUP(tblData3[[#This Row],[Offshore Lead]], 'Reference data'!J135:K155,2,0)</f>
        <v>#N/A</v>
      </c>
    </row>
    <row r="190" spans="1:28">
      <c r="D190" s="6" t="e">
        <f>VLOOKUP(tblData3[[#This Row],[Application]], 'Reference data'!M136:N479,2,0)</f>
        <v>#N/A</v>
      </c>
      <c r="F190" s="6" t="e">
        <f>VLOOKUP(tblData3[[#This Row],[Onshore Manager]], 'Reference data'!G136:H141,2,0)</f>
        <v>#N/A</v>
      </c>
      <c r="G190" s="6" t="e">
        <f>VLOOKUP(tblData3[[#This Row],[Application Group]], 'Reference data'!R136:S186,2,0)</f>
        <v>#N/A</v>
      </c>
      <c r="H190" s="6" t="e">
        <f>VLOOKUP(tblData3[[#This Row],[Offshore Lead]], 'Reference data'!J136:K156,2,0)</f>
        <v>#N/A</v>
      </c>
    </row>
    <row r="191" spans="1:28">
      <c r="D191" s="6" t="e">
        <f>VLOOKUP(tblData3[[#This Row],[Application]], 'Reference data'!M137:N480,2,0)</f>
        <v>#N/A</v>
      </c>
      <c r="F191" s="6" t="e">
        <f>VLOOKUP(tblData3[[#This Row],[Onshore Manager]], 'Reference data'!G137:H142,2,0)</f>
        <v>#N/A</v>
      </c>
      <c r="G191" s="6" t="e">
        <f>VLOOKUP(tblData3[[#This Row],[Application Group]], 'Reference data'!R137:S187,2,0)</f>
        <v>#N/A</v>
      </c>
      <c r="H191" s="6" t="e">
        <f>VLOOKUP(tblData3[[#This Row],[Offshore Lead]], 'Reference data'!J137:K157,2,0)</f>
        <v>#N/A</v>
      </c>
    </row>
    <row r="192" spans="1:28">
      <c r="D192" s="6" t="e">
        <f>VLOOKUP(tblData3[[#This Row],[Application]], 'Reference data'!M138:N481,2,0)</f>
        <v>#N/A</v>
      </c>
      <c r="F192" s="6" t="e">
        <f>VLOOKUP(tblData3[[#This Row],[Onshore Manager]], 'Reference data'!G138:H143,2,0)</f>
        <v>#N/A</v>
      </c>
      <c r="G192" s="6" t="e">
        <f>VLOOKUP(tblData3[[#This Row],[Application Group]], 'Reference data'!R138:S188,2,0)</f>
        <v>#N/A</v>
      </c>
      <c r="H192" s="6" t="e">
        <f>VLOOKUP(tblData3[[#This Row],[Offshore Lead]], 'Reference data'!J138:K158,2,0)</f>
        <v>#N/A</v>
      </c>
    </row>
    <row r="193" spans="4:8">
      <c r="D193" s="6" t="e">
        <f>VLOOKUP(tblData3[[#This Row],[Application]], 'Reference data'!M139:N482,2,0)</f>
        <v>#N/A</v>
      </c>
      <c r="F193" s="6" t="e">
        <f>VLOOKUP(tblData3[[#This Row],[Onshore Manager]], 'Reference data'!G139:H144,2,0)</f>
        <v>#N/A</v>
      </c>
      <c r="G193" s="6" t="e">
        <f>VLOOKUP(tblData3[[#This Row],[Application Group]], 'Reference data'!R139:S189,2,0)</f>
        <v>#N/A</v>
      </c>
      <c r="H193" s="6" t="e">
        <f>VLOOKUP(tblData3[[#This Row],[Offshore Lead]], 'Reference data'!J139:K159,2,0)</f>
        <v>#N/A</v>
      </c>
    </row>
    <row r="194" spans="4:8">
      <c r="D194" s="6" t="e">
        <f>VLOOKUP(tblData3[[#This Row],[Application]], 'Reference data'!M140:N483,2,0)</f>
        <v>#N/A</v>
      </c>
      <c r="F194" s="6" t="e">
        <f>VLOOKUP(tblData3[[#This Row],[Onshore Manager]], 'Reference data'!G140:H145,2,0)</f>
        <v>#N/A</v>
      </c>
      <c r="G194" s="6" t="e">
        <f>VLOOKUP(tblData3[[#This Row],[Application Group]], 'Reference data'!R140:S190,2,0)</f>
        <v>#N/A</v>
      </c>
      <c r="H194" s="6" t="e">
        <f>VLOOKUP(tblData3[[#This Row],[Offshore Lead]], 'Reference data'!J140:K160,2,0)</f>
        <v>#N/A</v>
      </c>
    </row>
    <row r="195" spans="4:8">
      <c r="D195" s="6" t="e">
        <f>VLOOKUP(tblData3[[#This Row],[Application]], 'Reference data'!M141:N484,2,0)</f>
        <v>#N/A</v>
      </c>
      <c r="F195" s="6" t="e">
        <f>VLOOKUP(tblData3[[#This Row],[Onshore Manager]], 'Reference data'!G141:H146,2,0)</f>
        <v>#N/A</v>
      </c>
      <c r="G195" s="6" t="e">
        <f>VLOOKUP(tblData3[[#This Row],[Application Group]], 'Reference data'!R141:S191,2,0)</f>
        <v>#N/A</v>
      </c>
      <c r="H195" s="6" t="e">
        <f>VLOOKUP(tblData3[[#This Row],[Offshore Lead]], 'Reference data'!J141:K161,2,0)</f>
        <v>#N/A</v>
      </c>
    </row>
    <row r="196" spans="4:8">
      <c r="D196" s="6" t="e">
        <f>VLOOKUP(tblData3[[#This Row],[Application]], 'Reference data'!M142:N485,2,0)</f>
        <v>#N/A</v>
      </c>
      <c r="F196" s="6" t="e">
        <f>VLOOKUP(tblData3[[#This Row],[Onshore Manager]], 'Reference data'!G142:H147,2,0)</f>
        <v>#N/A</v>
      </c>
      <c r="G196" s="6" t="e">
        <f>VLOOKUP(tblData3[[#This Row],[Application Group]], 'Reference data'!R142:S192,2,0)</f>
        <v>#N/A</v>
      </c>
      <c r="H196" s="6" t="e">
        <f>VLOOKUP(tblData3[[#This Row],[Offshore Lead]], 'Reference data'!J142:K162,2,0)</f>
        <v>#N/A</v>
      </c>
    </row>
    <row r="197" spans="4:8">
      <c r="D197" s="6" t="e">
        <f>VLOOKUP(tblData3[[#This Row],[Application]], 'Reference data'!M143:N486,2,0)</f>
        <v>#N/A</v>
      </c>
      <c r="F197" s="6" t="e">
        <f>VLOOKUP(tblData3[[#This Row],[Onshore Manager]], 'Reference data'!G143:H148,2,0)</f>
        <v>#N/A</v>
      </c>
      <c r="G197" s="6" t="e">
        <f>VLOOKUP(tblData3[[#This Row],[Application Group]], 'Reference data'!R143:S193,2,0)</f>
        <v>#N/A</v>
      </c>
      <c r="H197" s="6" t="e">
        <f>VLOOKUP(tblData3[[#This Row],[Offshore Lead]], 'Reference data'!J143:K163,2,0)</f>
        <v>#N/A</v>
      </c>
    </row>
    <row r="198" spans="4:8">
      <c r="D198" s="6" t="e">
        <f>VLOOKUP(tblData3[[#This Row],[Application]], 'Reference data'!M144:N487,2,0)</f>
        <v>#N/A</v>
      </c>
      <c r="F198" s="6" t="e">
        <f>VLOOKUP(tblData3[[#This Row],[Onshore Manager]], 'Reference data'!G144:H149,2,0)</f>
        <v>#N/A</v>
      </c>
      <c r="G198" s="6" t="e">
        <f>VLOOKUP(tblData3[[#This Row],[Application Group]], 'Reference data'!R144:S194,2,0)</f>
        <v>#N/A</v>
      </c>
      <c r="H198" s="6" t="e">
        <f>VLOOKUP(tblData3[[#This Row],[Offshore Lead]], 'Reference data'!J144:K164,2,0)</f>
        <v>#N/A</v>
      </c>
    </row>
    <row r="199" spans="4:8">
      <c r="D199" s="6" t="e">
        <f>VLOOKUP(tblData3[[#This Row],[Application]], 'Reference data'!M145:N488,2,0)</f>
        <v>#N/A</v>
      </c>
      <c r="F199" s="6" t="e">
        <f>VLOOKUP(tblData3[[#This Row],[Onshore Manager]], 'Reference data'!G145:H150,2,0)</f>
        <v>#N/A</v>
      </c>
      <c r="G199" s="6" t="e">
        <f>VLOOKUP(tblData3[[#This Row],[Application Group]], 'Reference data'!R145:S195,2,0)</f>
        <v>#N/A</v>
      </c>
      <c r="H199" s="6" t="e">
        <f>VLOOKUP(tblData3[[#This Row],[Offshore Lead]], 'Reference data'!J145:K165,2,0)</f>
        <v>#N/A</v>
      </c>
    </row>
    <row r="200" spans="4:8">
      <c r="D200" s="6" t="e">
        <f>VLOOKUP(tblData3[[#This Row],[Application]], 'Reference data'!M146:N489,2,0)</f>
        <v>#N/A</v>
      </c>
      <c r="F200" s="6" t="e">
        <f>VLOOKUP(tblData3[[#This Row],[Onshore Manager]], 'Reference data'!G146:H151,2,0)</f>
        <v>#N/A</v>
      </c>
      <c r="G200" s="6" t="e">
        <f>VLOOKUP(tblData3[[#This Row],[Application Group]], 'Reference data'!R146:S196,2,0)</f>
        <v>#N/A</v>
      </c>
      <c r="H200" s="6" t="e">
        <f>VLOOKUP(tblData3[[#This Row],[Offshore Lead]], 'Reference data'!J146:K166,2,0)</f>
        <v>#N/A</v>
      </c>
    </row>
    <row r="201" spans="4:8">
      <c r="D201" s="6" t="e">
        <f>VLOOKUP(tblData3[[#This Row],[Application]], 'Reference data'!M147:N490,2,0)</f>
        <v>#N/A</v>
      </c>
      <c r="F201" s="6" t="e">
        <f>VLOOKUP(tblData3[[#This Row],[Onshore Manager]], 'Reference data'!G147:H152,2,0)</f>
        <v>#N/A</v>
      </c>
      <c r="G201" s="6" t="e">
        <f>VLOOKUP(tblData3[[#This Row],[Application Group]], 'Reference data'!R147:S197,2,0)</f>
        <v>#N/A</v>
      </c>
      <c r="H201" s="6" t="e">
        <f>VLOOKUP(tblData3[[#This Row],[Offshore Lead]], 'Reference data'!J147:K167,2,0)</f>
        <v>#N/A</v>
      </c>
    </row>
    <row r="202" spans="4:8">
      <c r="D202" s="6" t="e">
        <f>VLOOKUP(tblData3[[#This Row],[Application]], 'Reference data'!M148:N491,2,0)</f>
        <v>#N/A</v>
      </c>
      <c r="F202" s="6" t="e">
        <f>VLOOKUP(tblData3[[#This Row],[Onshore Manager]], 'Reference data'!G148:H153,2,0)</f>
        <v>#N/A</v>
      </c>
      <c r="G202" s="6" t="e">
        <f>VLOOKUP(tblData3[[#This Row],[Application Group]], 'Reference data'!R148:S198,2,0)</f>
        <v>#N/A</v>
      </c>
      <c r="H202" s="6" t="e">
        <f>VLOOKUP(tblData3[[#This Row],[Offshore Lead]], 'Reference data'!J148:K168,2,0)</f>
        <v>#N/A</v>
      </c>
    </row>
    <row r="203" spans="4:8">
      <c r="D203" s="6" t="e">
        <f>VLOOKUP(tblData3[[#This Row],[Application]], 'Reference data'!M149:N492,2,0)</f>
        <v>#N/A</v>
      </c>
      <c r="F203" s="6" t="e">
        <f>VLOOKUP(tblData3[[#This Row],[Onshore Manager]], 'Reference data'!G149:H154,2,0)</f>
        <v>#N/A</v>
      </c>
      <c r="G203" s="6" t="e">
        <f>VLOOKUP(tblData3[[#This Row],[Application Group]], 'Reference data'!R149:S199,2,0)</f>
        <v>#N/A</v>
      </c>
      <c r="H203" s="6" t="e">
        <f>VLOOKUP(tblData3[[#This Row],[Offshore Lead]], 'Reference data'!J149:K169,2,0)</f>
        <v>#N/A</v>
      </c>
    </row>
    <row r="204" spans="4:8">
      <c r="D204" s="6" t="e">
        <f>VLOOKUP(tblData3[[#This Row],[Application]], 'Reference data'!M150:N493,2,0)</f>
        <v>#N/A</v>
      </c>
      <c r="F204" s="6" t="e">
        <f>VLOOKUP(tblData3[[#This Row],[Onshore Manager]], 'Reference data'!G150:H155,2,0)</f>
        <v>#N/A</v>
      </c>
      <c r="G204" s="6" t="e">
        <f>VLOOKUP(tblData3[[#This Row],[Application Group]], 'Reference data'!R150:S200,2,0)</f>
        <v>#N/A</v>
      </c>
      <c r="H204" s="6" t="e">
        <f>VLOOKUP(tblData3[[#This Row],[Offshore Lead]], 'Reference data'!J150:K170,2,0)</f>
        <v>#N/A</v>
      </c>
    </row>
    <row r="205" spans="4:8">
      <c r="D205" s="6" t="e">
        <f>VLOOKUP(tblData3[[#This Row],[Application]], 'Reference data'!M151:N494,2,0)</f>
        <v>#N/A</v>
      </c>
      <c r="F205" s="6" t="e">
        <f>VLOOKUP(tblData3[[#This Row],[Onshore Manager]], 'Reference data'!G151:H156,2,0)</f>
        <v>#N/A</v>
      </c>
      <c r="G205" s="6" t="e">
        <f>VLOOKUP(tblData3[[#This Row],[Application Group]], 'Reference data'!R151:S201,2,0)</f>
        <v>#N/A</v>
      </c>
      <c r="H205" s="6" t="e">
        <f>VLOOKUP(tblData3[[#This Row],[Offshore Lead]], 'Reference data'!J151:K171,2,0)</f>
        <v>#N/A</v>
      </c>
    </row>
    <row r="206" spans="4:8">
      <c r="D206" s="6" t="e">
        <f>VLOOKUP(tblData3[[#This Row],[Application]], 'Reference data'!M152:N495,2,0)</f>
        <v>#N/A</v>
      </c>
      <c r="F206" s="6" t="e">
        <f>VLOOKUP(tblData3[[#This Row],[Onshore Manager]], 'Reference data'!G152:H157,2,0)</f>
        <v>#N/A</v>
      </c>
      <c r="G206" s="6" t="e">
        <f>VLOOKUP(tblData3[[#This Row],[Application Group]], 'Reference data'!R152:S213,2,0)</f>
        <v>#N/A</v>
      </c>
      <c r="H206" s="6" t="e">
        <f>VLOOKUP(tblData3[[#This Row],[Offshore Lead]], 'Reference data'!J152:K172,2,0)</f>
        <v>#N/A</v>
      </c>
    </row>
    <row r="207" spans="4:8">
      <c r="D207" s="6" t="e">
        <f>VLOOKUP(tblData3[[#This Row],[Application]], 'Reference data'!M153:N496,2,0)</f>
        <v>#N/A</v>
      </c>
      <c r="F207" s="6" t="e">
        <f>VLOOKUP(tblData3[[#This Row],[Onshore Manager]], 'Reference data'!G153:H158,2,0)</f>
        <v>#N/A</v>
      </c>
      <c r="G207" s="6" t="e">
        <f>VLOOKUP(tblData3[[#This Row],[Application Group]], 'Reference data'!R153:S214,2,0)</f>
        <v>#N/A</v>
      </c>
      <c r="H207" s="6" t="e">
        <f>VLOOKUP(tblData3[[#This Row],[Offshore Lead]], 'Reference data'!J153:K173,2,0)</f>
        <v>#N/A</v>
      </c>
    </row>
    <row r="208" spans="4:8">
      <c r="D208" s="6" t="e">
        <f>VLOOKUP(tblData3[[#This Row],[Application]], 'Reference data'!M154:N497,2,0)</f>
        <v>#N/A</v>
      </c>
      <c r="F208" s="6" t="e">
        <f>VLOOKUP(tblData3[[#This Row],[Onshore Manager]], 'Reference data'!G154:H159,2,0)</f>
        <v>#N/A</v>
      </c>
      <c r="G208" s="6" t="e">
        <f>VLOOKUP(tblData3[[#This Row],[Application Group]], 'Reference data'!R154:S215,2,0)</f>
        <v>#N/A</v>
      </c>
      <c r="H208" s="6" t="e">
        <f>VLOOKUP(tblData3[[#This Row],[Offshore Lead]], 'Reference data'!J154:K174,2,0)</f>
        <v>#N/A</v>
      </c>
    </row>
    <row r="209" spans="4:8">
      <c r="D209" s="6" t="e">
        <f>VLOOKUP(tblData3[[#This Row],[Application]], 'Reference data'!M155:N498,2,0)</f>
        <v>#N/A</v>
      </c>
      <c r="F209" s="6" t="e">
        <f>VLOOKUP(tblData3[[#This Row],[Onshore Manager]], 'Reference data'!G155:H160,2,0)</f>
        <v>#N/A</v>
      </c>
      <c r="G209" s="6" t="e">
        <f>VLOOKUP(tblData3[[#This Row],[Application Group]], 'Reference data'!R155:S216,2,0)</f>
        <v>#N/A</v>
      </c>
      <c r="H209" s="6" t="e">
        <f>VLOOKUP(tblData3[[#This Row],[Offshore Lead]], 'Reference data'!J155:K175,2,0)</f>
        <v>#N/A</v>
      </c>
    </row>
    <row r="210" spans="4:8">
      <c r="D210" s="6" t="e">
        <f>VLOOKUP(tblData3[[#This Row],[Application]], 'Reference data'!M156:N499,2,0)</f>
        <v>#N/A</v>
      </c>
      <c r="F210" s="6" t="e">
        <f>VLOOKUP(tblData3[[#This Row],[Onshore Manager]], 'Reference data'!G156:H161,2,0)</f>
        <v>#N/A</v>
      </c>
      <c r="G210" s="6" t="e">
        <f>VLOOKUP(tblData3[[#This Row],[Application Group]], 'Reference data'!R156:S217,2,0)</f>
        <v>#N/A</v>
      </c>
      <c r="H210" s="6" t="e">
        <f>VLOOKUP(tblData3[[#This Row],[Offshore Lead]], 'Reference data'!J156:K176,2,0)</f>
        <v>#N/A</v>
      </c>
    </row>
    <row r="211" spans="4:8">
      <c r="D211" s="6" t="e">
        <f>VLOOKUP(tblData3[[#This Row],[Application]], 'Reference data'!M157:N500,2,0)</f>
        <v>#N/A</v>
      </c>
      <c r="F211" s="6" t="e">
        <f>VLOOKUP(tblData3[[#This Row],[Onshore Manager]], 'Reference data'!G157:H162,2,0)</f>
        <v>#N/A</v>
      </c>
      <c r="G211" s="6" t="e">
        <f>VLOOKUP(tblData3[[#This Row],[Application Group]], 'Reference data'!R157:S218,2,0)</f>
        <v>#N/A</v>
      </c>
      <c r="H211" s="6" t="e">
        <f>VLOOKUP(tblData3[[#This Row],[Offshore Lead]], 'Reference data'!J157:K177,2,0)</f>
        <v>#N/A</v>
      </c>
    </row>
    <row r="212" spans="4:8">
      <c r="D212" s="6" t="e">
        <f>VLOOKUP(tblData3[[#This Row],[Application]], 'Reference data'!M158:N501,2,0)</f>
        <v>#N/A</v>
      </c>
      <c r="F212" s="6" t="e">
        <f>VLOOKUP(tblData3[[#This Row],[Onshore Manager]], 'Reference data'!G158:H163,2,0)</f>
        <v>#N/A</v>
      </c>
      <c r="G212" s="6" t="e">
        <f>VLOOKUP(tblData3[[#This Row],[Application Group]], 'Reference data'!R158:S219,2,0)</f>
        <v>#N/A</v>
      </c>
      <c r="H212" s="6" t="e">
        <f>VLOOKUP(tblData3[[#This Row],[Offshore Lead]], 'Reference data'!J158:K178,2,0)</f>
        <v>#N/A</v>
      </c>
    </row>
    <row r="213" spans="4:8">
      <c r="D213" s="6" t="e">
        <f>VLOOKUP(tblData3[[#This Row],[Application]], 'Reference data'!M159:N502,2,0)</f>
        <v>#N/A</v>
      </c>
      <c r="F213" s="6" t="e">
        <f>VLOOKUP(tblData3[[#This Row],[Onshore Manager]], 'Reference data'!G159:H164,2,0)</f>
        <v>#N/A</v>
      </c>
      <c r="G213" s="6" t="e">
        <f>VLOOKUP(tblData3[[#This Row],[Application Group]], 'Reference data'!R159:S220,2,0)</f>
        <v>#N/A</v>
      </c>
      <c r="H213" s="6" t="e">
        <f>VLOOKUP(tblData3[[#This Row],[Offshore Lead]], 'Reference data'!J159:K179,2,0)</f>
        <v>#N/A</v>
      </c>
    </row>
    <row r="214" spans="4:8">
      <c r="D214" s="6" t="str">
        <f>D422</f>
        <v>SE-BILLING-CARE</v>
      </c>
      <c r="F214" s="6" t="e">
        <f>VLOOKUP(tblData3[[#This Row],[Onshore Manager]], 'Reference data'!G160:H165,2,0)</f>
        <v>#N/A</v>
      </c>
      <c r="G214" s="6" t="e">
        <f>VLOOKUP(tblData3[[#This Row],[Application Group]], 'Reference data'!R160:S221,2,0)</f>
        <v>#N/A</v>
      </c>
      <c r="H214" s="6" t="e">
        <f>VLOOKUP(tblData3[[#This Row],[Offshore Lead]], 'Reference data'!J160:K180,2,0)</f>
        <v>#N/A</v>
      </c>
    </row>
    <row r="215" spans="4:8">
      <c r="D215" s="6" t="e">
        <f>VLOOKUP(tblData3[[#This Row],[Application]], 'Reference data'!M161:N504,2,0)</f>
        <v>#N/A</v>
      </c>
      <c r="F215" s="6" t="e">
        <f>VLOOKUP(tblData3[[#This Row],[Onshore Manager]], 'Reference data'!G161:H166,2,0)</f>
        <v>#N/A</v>
      </c>
      <c r="G215" s="6" t="e">
        <f>VLOOKUP(tblData3[[#This Row],[Application Group]], 'Reference data'!R161:S222,2,0)</f>
        <v>#N/A</v>
      </c>
      <c r="H215" s="6" t="e">
        <f>VLOOKUP(tblData3[[#This Row],[Offshore Lead]], 'Reference data'!J161:K181,2,0)</f>
        <v>#N/A</v>
      </c>
    </row>
    <row r="216" spans="4:8">
      <c r="D216" s="6" t="e">
        <f>VLOOKUP(tblData3[[#This Row],[Application]], 'Reference data'!M162:N505,2,0)</f>
        <v>#N/A</v>
      </c>
      <c r="F216" s="6" t="e">
        <f>VLOOKUP(tblData3[[#This Row],[Onshore Manager]], 'Reference data'!G162:H167,2,0)</f>
        <v>#N/A</v>
      </c>
      <c r="G216" s="6" t="e">
        <f>VLOOKUP(tblData3[[#This Row],[Application Group]], 'Reference data'!R162:S223,2,0)</f>
        <v>#N/A</v>
      </c>
      <c r="H216" s="6" t="e">
        <f>VLOOKUP(tblData3[[#This Row],[Offshore Lead]], 'Reference data'!J162:K182,2,0)</f>
        <v>#N/A</v>
      </c>
    </row>
    <row r="217" spans="4:8">
      <c r="D217" s="6" t="e">
        <f>VLOOKUP(tblData3[[#This Row],[Application]], 'Reference data'!M163:N506,2,0)</f>
        <v>#N/A</v>
      </c>
      <c r="F217" s="6" t="e">
        <f>VLOOKUP(tblData3[[#This Row],[Onshore Manager]], 'Reference data'!G163:H168,2,0)</f>
        <v>#N/A</v>
      </c>
      <c r="G217" s="6" t="e">
        <f>VLOOKUP(tblData3[[#This Row],[Application Group]], 'Reference data'!R163:S224,2,0)</f>
        <v>#N/A</v>
      </c>
      <c r="H217" s="6" t="e">
        <f>VLOOKUP(tblData3[[#This Row],[Offshore Lead]], 'Reference data'!J163:K183,2,0)</f>
        <v>#N/A</v>
      </c>
    </row>
    <row r="218" spans="4:8">
      <c r="D218" s="6" t="e">
        <f>VLOOKUP(tblData3[[#This Row],[Application]], 'Reference data'!M164:N507,2,0)</f>
        <v>#N/A</v>
      </c>
      <c r="F218" s="6" t="e">
        <f>VLOOKUP(tblData3[[#This Row],[Onshore Manager]], 'Reference data'!G164:H169,2,0)</f>
        <v>#N/A</v>
      </c>
      <c r="G218" s="6" t="e">
        <f>VLOOKUP(tblData3[[#This Row],[Application Group]], 'Reference data'!R164:S225,2,0)</f>
        <v>#N/A</v>
      </c>
      <c r="H218" s="6" t="e">
        <f>VLOOKUP(tblData3[[#This Row],[Offshore Lead]], 'Reference data'!J164:K184,2,0)</f>
        <v>#N/A</v>
      </c>
    </row>
    <row r="219" spans="4:8">
      <c r="D219" s="6" t="e">
        <f>VLOOKUP(tblData3[[#This Row],[Application]], 'Reference data'!M165:N508,2,0)</f>
        <v>#N/A</v>
      </c>
      <c r="F219" s="6" t="e">
        <f>VLOOKUP(tblData3[[#This Row],[Onshore Manager]], 'Reference data'!G165:H170,2,0)</f>
        <v>#N/A</v>
      </c>
      <c r="G219" s="6" t="e">
        <f>VLOOKUP(tblData3[[#This Row],[Application Group]], 'Reference data'!R165:S226,2,0)</f>
        <v>#N/A</v>
      </c>
      <c r="H219" s="6" t="e">
        <f>VLOOKUP(tblData3[[#This Row],[Offshore Lead]], 'Reference data'!J165:K185,2,0)</f>
        <v>#N/A</v>
      </c>
    </row>
    <row r="220" spans="4:8">
      <c r="D220" s="6" t="e">
        <f>VLOOKUP(tblData3[[#This Row],[Application]], 'Reference data'!M166:N509,2,0)</f>
        <v>#N/A</v>
      </c>
      <c r="F220" s="6" t="e">
        <f>VLOOKUP(tblData3[[#This Row],[Onshore Manager]], 'Reference data'!G166:H171,2,0)</f>
        <v>#N/A</v>
      </c>
      <c r="G220" s="6" t="e">
        <f>VLOOKUP(tblData3[[#This Row],[Application Group]], 'Reference data'!R166:S227,2,0)</f>
        <v>#N/A</v>
      </c>
      <c r="H220" s="6" t="e">
        <f>VLOOKUP(tblData3[[#This Row],[Offshore Lead]], 'Reference data'!J166:K186,2,0)</f>
        <v>#N/A</v>
      </c>
    </row>
    <row r="221" spans="4:8">
      <c r="D221" s="6" t="e">
        <f>VLOOKUP(tblData3[[#This Row],[Application]], 'Reference data'!M167:N510,2,0)</f>
        <v>#N/A</v>
      </c>
      <c r="F221" s="6" t="e">
        <f>VLOOKUP(tblData3[[#This Row],[Onshore Manager]], 'Reference data'!G167:H172,2,0)</f>
        <v>#N/A</v>
      </c>
      <c r="G221" s="6" t="e">
        <f>VLOOKUP(tblData3[[#This Row],[Application Group]], 'Reference data'!R167:S228,2,0)</f>
        <v>#N/A</v>
      </c>
      <c r="H221" s="6" t="e">
        <f>VLOOKUP(tblData3[[#This Row],[Offshore Lead]], 'Reference data'!J167:K187,2,0)</f>
        <v>#N/A</v>
      </c>
    </row>
    <row r="222" spans="4:8">
      <c r="D222" s="6" t="e">
        <f>VLOOKUP(tblData3[[#This Row],[Application]], 'Reference data'!M168:N511,2,0)</f>
        <v>#N/A</v>
      </c>
      <c r="F222" s="6" t="e">
        <f>VLOOKUP(tblData3[[#This Row],[Onshore Manager]], 'Reference data'!G168:H173,2,0)</f>
        <v>#N/A</v>
      </c>
      <c r="G222" s="6" t="e">
        <f>VLOOKUP(tblData3[[#This Row],[Application Group]], 'Reference data'!R168:S229,2,0)</f>
        <v>#N/A</v>
      </c>
      <c r="H222" s="6" t="e">
        <f>VLOOKUP(tblData3[[#This Row],[Offshore Lead]], 'Reference data'!J168:K188,2,0)</f>
        <v>#N/A</v>
      </c>
    </row>
    <row r="223" spans="4:8">
      <c r="D223" s="6" t="e">
        <f>VLOOKUP(tblData3[[#This Row],[Application]], 'Reference data'!M169:N512,2,0)</f>
        <v>#N/A</v>
      </c>
      <c r="F223" s="6" t="e">
        <f>VLOOKUP(tblData3[[#This Row],[Onshore Manager]], 'Reference data'!G169:H174,2,0)</f>
        <v>#N/A</v>
      </c>
      <c r="G223" s="6" t="e">
        <f>VLOOKUP(tblData3[[#This Row],[Application Group]], 'Reference data'!R169:S230,2,0)</f>
        <v>#N/A</v>
      </c>
      <c r="H223" s="6" t="e">
        <f>VLOOKUP(tblData3[[#This Row],[Offshore Lead]], 'Reference data'!J169:K189,2,0)</f>
        <v>#N/A</v>
      </c>
    </row>
    <row r="224" spans="4:8">
      <c r="D224" s="6" t="e">
        <f>VLOOKUP(tblData3[[#This Row],[Application]], 'Reference data'!M170:N513,2,0)</f>
        <v>#N/A</v>
      </c>
      <c r="F224" s="6" t="e">
        <f>VLOOKUP(tblData3[[#This Row],[Onshore Manager]], 'Reference data'!G170:H175,2,0)</f>
        <v>#N/A</v>
      </c>
      <c r="G224" s="6" t="e">
        <f>VLOOKUP(tblData3[[#This Row],[Application Group]], 'Reference data'!R170:S231,2,0)</f>
        <v>#N/A</v>
      </c>
      <c r="H224" s="6" t="e">
        <f>VLOOKUP(tblData3[[#This Row],[Offshore Lead]], 'Reference data'!J170:K190,2,0)</f>
        <v>#N/A</v>
      </c>
    </row>
    <row r="225" spans="4:8">
      <c r="D225" s="6" t="e">
        <f>VLOOKUP(tblData3[[#This Row],[Application]], 'Reference data'!M171:N514,2,0)</f>
        <v>#N/A</v>
      </c>
      <c r="F225" s="6" t="e">
        <f>VLOOKUP(tblData3[[#This Row],[Onshore Manager]], 'Reference data'!G171:H176,2,0)</f>
        <v>#N/A</v>
      </c>
      <c r="G225" s="6" t="e">
        <f>VLOOKUP(tblData3[[#This Row],[Application Group]], 'Reference data'!R171:S232,2,0)</f>
        <v>#N/A</v>
      </c>
      <c r="H225" s="6" t="e">
        <f>VLOOKUP(tblData3[[#This Row],[Offshore Lead]], 'Reference data'!J171:K191,2,0)</f>
        <v>#N/A</v>
      </c>
    </row>
    <row r="226" spans="4:8">
      <c r="D226" s="6" t="e">
        <f>VLOOKUP(tblData3[[#This Row],[Application]], 'Reference data'!M172:N515,2,0)</f>
        <v>#N/A</v>
      </c>
      <c r="F226" s="6" t="e">
        <f>VLOOKUP(tblData3[[#This Row],[Onshore Manager]], 'Reference data'!G172:H177,2,0)</f>
        <v>#N/A</v>
      </c>
      <c r="G226" s="6" t="e">
        <f>VLOOKUP(tblData3[[#This Row],[Application Group]], 'Reference data'!R172:S233,2,0)</f>
        <v>#N/A</v>
      </c>
      <c r="H226" s="6" t="e">
        <f>VLOOKUP(tblData3[[#This Row],[Offshore Lead]], 'Reference data'!J172:K192,2,0)</f>
        <v>#N/A</v>
      </c>
    </row>
    <row r="227" spans="4:8">
      <c r="D227" s="6" t="e">
        <f>VLOOKUP(tblData3[[#This Row],[Application]], 'Reference data'!M173:N516,2,0)</f>
        <v>#N/A</v>
      </c>
      <c r="F227" s="6" t="e">
        <f>VLOOKUP(tblData3[[#This Row],[Onshore Manager]], 'Reference data'!G173:H178,2,0)</f>
        <v>#N/A</v>
      </c>
      <c r="G227" s="6" t="e">
        <f>VLOOKUP(tblData3[[#This Row],[Application Group]], 'Reference data'!R173:S234,2,0)</f>
        <v>#N/A</v>
      </c>
      <c r="H227" s="6" t="e">
        <f>VLOOKUP(tblData3[[#This Row],[Offshore Lead]], 'Reference data'!J173:K193,2,0)</f>
        <v>#N/A</v>
      </c>
    </row>
    <row r="228" spans="4:8">
      <c r="D228" s="6" t="e">
        <f>VLOOKUP(tblData3[[#This Row],[Application]], 'Reference data'!M174:N517,2,0)</f>
        <v>#N/A</v>
      </c>
      <c r="F228" s="6" t="e">
        <f>VLOOKUP(tblData3[[#This Row],[Onshore Manager]], 'Reference data'!G174:H179,2,0)</f>
        <v>#N/A</v>
      </c>
      <c r="G228" s="6" t="e">
        <f>VLOOKUP(tblData3[[#This Row],[Application Group]], 'Reference data'!R174:S235,2,0)</f>
        <v>#N/A</v>
      </c>
      <c r="H228" s="6" t="e">
        <f>VLOOKUP(tblData3[[#This Row],[Offshore Lead]], 'Reference data'!J174:K194,2,0)</f>
        <v>#N/A</v>
      </c>
    </row>
    <row r="229" spans="4:8">
      <c r="D229" s="6" t="e">
        <f>VLOOKUP(tblData3[[#This Row],[Application]], 'Reference data'!M175:N518,2,0)</f>
        <v>#N/A</v>
      </c>
      <c r="F229" s="6" t="e">
        <f>VLOOKUP(tblData3[[#This Row],[Onshore Manager]], 'Reference data'!G175:H180,2,0)</f>
        <v>#N/A</v>
      </c>
      <c r="G229" s="6" t="e">
        <f>VLOOKUP(tblData3[[#This Row],[Application Group]], 'Reference data'!R175:S236,2,0)</f>
        <v>#N/A</v>
      </c>
      <c r="H229" s="6" t="e">
        <f>VLOOKUP(tblData3[[#This Row],[Offshore Lead]], 'Reference data'!J175:K195,2,0)</f>
        <v>#N/A</v>
      </c>
    </row>
    <row r="230" spans="4:8">
      <c r="D230" s="6" t="e">
        <f>VLOOKUP(tblData3[[#This Row],[Application]], 'Reference data'!M176:N519,2,0)</f>
        <v>#N/A</v>
      </c>
      <c r="F230" s="6" t="e">
        <f>VLOOKUP(tblData3[[#This Row],[Onshore Manager]], 'Reference data'!G176:H181,2,0)</f>
        <v>#N/A</v>
      </c>
      <c r="G230" s="6" t="e">
        <f>VLOOKUP(tblData3[[#This Row],[Application Group]], 'Reference data'!R176:S237,2,0)</f>
        <v>#N/A</v>
      </c>
      <c r="H230" s="6" t="e">
        <f>VLOOKUP(tblData3[[#This Row],[Offshore Lead]], 'Reference data'!J176:K196,2,0)</f>
        <v>#N/A</v>
      </c>
    </row>
    <row r="231" spans="4:8">
      <c r="D231" s="6" t="e">
        <f>VLOOKUP(tblData3[[#This Row],[Application]], 'Reference data'!M177:N520,2,0)</f>
        <v>#N/A</v>
      </c>
      <c r="F231" s="6" t="e">
        <f>VLOOKUP(tblData3[[#This Row],[Onshore Manager]], 'Reference data'!G177:H182,2,0)</f>
        <v>#N/A</v>
      </c>
      <c r="G231" s="6" t="e">
        <f>VLOOKUP(tblData3[[#This Row],[Application Group]], 'Reference data'!R177:S238,2,0)</f>
        <v>#N/A</v>
      </c>
      <c r="H231" s="6" t="e">
        <f>VLOOKUP(tblData3[[#This Row],[Offshore Lead]], 'Reference data'!J177:K197,2,0)</f>
        <v>#N/A</v>
      </c>
    </row>
    <row r="232" spans="4:8">
      <c r="D232" s="6" t="e">
        <f>VLOOKUP(tblData3[[#This Row],[Application]], 'Reference data'!M178:N521,2,0)</f>
        <v>#N/A</v>
      </c>
      <c r="F232" s="6" t="e">
        <f>VLOOKUP(tblData3[[#This Row],[Onshore Manager]], 'Reference data'!G178:H183,2,0)</f>
        <v>#N/A</v>
      </c>
      <c r="G232" s="6" t="e">
        <f>VLOOKUP(tblData3[[#This Row],[Application Group]], 'Reference data'!R178:S239,2,0)</f>
        <v>#N/A</v>
      </c>
      <c r="H232" s="6" t="e">
        <f>VLOOKUP(tblData3[[#This Row],[Offshore Lead]], 'Reference data'!J178:K198,2,0)</f>
        <v>#N/A</v>
      </c>
    </row>
    <row r="233" spans="4:8">
      <c r="D233" s="6" t="e">
        <f>VLOOKUP(tblData3[[#This Row],[Application]], 'Reference data'!M179:N522,2,0)</f>
        <v>#N/A</v>
      </c>
      <c r="F233" s="6" t="e">
        <f>VLOOKUP(tblData3[[#This Row],[Onshore Manager]], 'Reference data'!G179:H184,2,0)</f>
        <v>#N/A</v>
      </c>
      <c r="G233" s="6" t="e">
        <f>VLOOKUP(tblData3[[#This Row],[Application Group]], 'Reference data'!R179:S240,2,0)</f>
        <v>#N/A</v>
      </c>
      <c r="H233" s="6" t="e">
        <f>VLOOKUP(tblData3[[#This Row],[Offshore Lead]], 'Reference data'!J179:K199,2,0)</f>
        <v>#N/A</v>
      </c>
    </row>
    <row r="234" spans="4:8">
      <c r="D234" s="6" t="e">
        <f>VLOOKUP(tblData3[[#This Row],[Application]], 'Reference data'!M180:N523,2,0)</f>
        <v>#N/A</v>
      </c>
      <c r="F234" s="6" t="e">
        <f>VLOOKUP(tblData3[[#This Row],[Onshore Manager]], 'Reference data'!G180:H185,2,0)</f>
        <v>#N/A</v>
      </c>
      <c r="G234" s="6" t="e">
        <f>VLOOKUP(tblData3[[#This Row],[Application Group]], 'Reference data'!R180:S241,2,0)</f>
        <v>#N/A</v>
      </c>
      <c r="H234" s="6" t="e">
        <f>VLOOKUP(tblData3[[#This Row],[Offshore Lead]], 'Reference data'!J180:K200,2,0)</f>
        <v>#N/A</v>
      </c>
    </row>
    <row r="235" spans="4:8">
      <c r="D235" s="6" t="e">
        <f>VLOOKUP(tblData3[[#This Row],[Application]], 'Reference data'!M181:N524,2,0)</f>
        <v>#N/A</v>
      </c>
      <c r="F235" s="6" t="e">
        <f>VLOOKUP(tblData3[[#This Row],[Onshore Manager]], 'Reference data'!G181:H186,2,0)</f>
        <v>#N/A</v>
      </c>
      <c r="G235" s="6" t="e">
        <f>VLOOKUP(tblData3[[#This Row],[Application Group]], 'Reference data'!R181:S242,2,0)</f>
        <v>#N/A</v>
      </c>
      <c r="H235" s="6" t="e">
        <f>VLOOKUP(tblData3[[#This Row],[Offshore Lead]], 'Reference data'!J181:K201,2,0)</f>
        <v>#N/A</v>
      </c>
    </row>
    <row r="236" spans="4:8">
      <c r="D236" s="6" t="e">
        <f>VLOOKUP(tblData3[[#This Row],[Application]], 'Reference data'!M182:N525,2,0)</f>
        <v>#N/A</v>
      </c>
      <c r="F236" s="6" t="e">
        <f>VLOOKUP(tblData3[[#This Row],[Onshore Manager]], 'Reference data'!G182:H187,2,0)</f>
        <v>#N/A</v>
      </c>
      <c r="G236" s="6" t="e">
        <f>VLOOKUP(tblData3[[#This Row],[Application Group]], 'Reference data'!R182:S243,2,0)</f>
        <v>#N/A</v>
      </c>
      <c r="H236" s="6" t="e">
        <f>VLOOKUP(tblData3[[#This Row],[Offshore Lead]], 'Reference data'!J182:K213,2,0)</f>
        <v>#N/A</v>
      </c>
    </row>
    <row r="237" spans="4:8">
      <c r="D237" s="6" t="e">
        <f>VLOOKUP(tblData3[[#This Row],[Application]], 'Reference data'!M183:N526,2,0)</f>
        <v>#N/A</v>
      </c>
      <c r="F237" s="6" t="e">
        <f>VLOOKUP(tblData3[[#This Row],[Onshore Manager]], 'Reference data'!G183:H188,2,0)</f>
        <v>#N/A</v>
      </c>
      <c r="G237" s="6" t="e">
        <f>VLOOKUP(tblData3[[#This Row],[Application Group]], 'Reference data'!R183:S244,2,0)</f>
        <v>#N/A</v>
      </c>
      <c r="H237" s="6" t="e">
        <f>VLOOKUP(tblData3[[#This Row],[Offshore Lead]], 'Reference data'!J183:K214,2,0)</f>
        <v>#N/A</v>
      </c>
    </row>
    <row r="238" spans="4:8">
      <c r="D238" s="6" t="e">
        <f>VLOOKUP(tblData3[[#This Row],[Application]], 'Reference data'!M184:N527,2,0)</f>
        <v>#N/A</v>
      </c>
      <c r="F238" s="6" t="e">
        <f>VLOOKUP(tblData3[[#This Row],[Onshore Manager]], 'Reference data'!G184:H189,2,0)</f>
        <v>#N/A</v>
      </c>
      <c r="G238" s="6" t="e">
        <f>VLOOKUP(tblData3[[#This Row],[Application Group]], 'Reference data'!R184:S245,2,0)</f>
        <v>#N/A</v>
      </c>
      <c r="H238" s="6" t="e">
        <f>VLOOKUP(tblData3[[#This Row],[Offshore Lead]], 'Reference data'!J184:K215,2,0)</f>
        <v>#N/A</v>
      </c>
    </row>
    <row r="239" spans="4:8">
      <c r="D239" s="6" t="e">
        <f>VLOOKUP(tblData3[[#This Row],[Application]], 'Reference data'!M185:N528,2,0)</f>
        <v>#N/A</v>
      </c>
      <c r="F239" s="6" t="e">
        <f>VLOOKUP(tblData3[[#This Row],[Onshore Manager]], 'Reference data'!G185:H190,2,0)</f>
        <v>#N/A</v>
      </c>
      <c r="G239" s="6" t="e">
        <f>VLOOKUP(tblData3[[#This Row],[Application Group]], 'Reference data'!R185:S246,2,0)</f>
        <v>#N/A</v>
      </c>
      <c r="H239" s="6" t="e">
        <f>VLOOKUP(tblData3[[#This Row],[Offshore Lead]], 'Reference data'!J185:K216,2,0)</f>
        <v>#N/A</v>
      </c>
    </row>
    <row r="240" spans="4:8">
      <c r="D240" s="6" t="e">
        <f>VLOOKUP(tblData3[[#This Row],[Application]], 'Reference data'!M186:N529,2,0)</f>
        <v>#N/A</v>
      </c>
      <c r="F240" s="6" t="e">
        <f>VLOOKUP(tblData3[[#This Row],[Onshore Manager]], 'Reference data'!G186:H191,2,0)</f>
        <v>#N/A</v>
      </c>
      <c r="G240" s="6" t="e">
        <f>VLOOKUP(tblData3[[#This Row],[Application Group]], 'Reference data'!R186:S247,2,0)</f>
        <v>#N/A</v>
      </c>
      <c r="H240" s="6" t="e">
        <f>VLOOKUP(tblData3[[#This Row],[Offshore Lead]], 'Reference data'!J186:K217,2,0)</f>
        <v>#N/A</v>
      </c>
    </row>
    <row r="241" spans="4:8">
      <c r="D241" s="6" t="e">
        <f>VLOOKUP(tblData3[[#This Row],[Application]], 'Reference data'!M187:N530,2,0)</f>
        <v>#N/A</v>
      </c>
      <c r="F241" s="6" t="e">
        <f>VLOOKUP(tblData3[[#This Row],[Onshore Manager]], 'Reference data'!G187:H192,2,0)</f>
        <v>#N/A</v>
      </c>
      <c r="G241" s="6" t="e">
        <f>VLOOKUP(tblData3[[#This Row],[Application Group]], 'Reference data'!R187:S248,2,0)</f>
        <v>#N/A</v>
      </c>
      <c r="H241" s="6" t="e">
        <f>VLOOKUP(tblData3[[#This Row],[Offshore Lead]], 'Reference data'!J187:K218,2,0)</f>
        <v>#N/A</v>
      </c>
    </row>
    <row r="242" spans="4:8">
      <c r="D242" s="6" t="e">
        <f>VLOOKUP(tblData3[[#This Row],[Application]], 'Reference data'!M188:N531,2,0)</f>
        <v>#N/A</v>
      </c>
      <c r="F242" s="6" t="e">
        <f>VLOOKUP(tblData3[[#This Row],[Onshore Manager]], 'Reference data'!G188:H193,2,0)</f>
        <v>#N/A</v>
      </c>
      <c r="G242" s="6" t="e">
        <f>VLOOKUP(tblData3[[#This Row],[Application Group]], 'Reference data'!R188:S249,2,0)</f>
        <v>#N/A</v>
      </c>
      <c r="H242" s="6" t="e">
        <f>VLOOKUP(tblData3[[#This Row],[Offshore Lead]], 'Reference data'!J188:K219,2,0)</f>
        <v>#N/A</v>
      </c>
    </row>
    <row r="243" spans="4:8">
      <c r="D243" s="6" t="e">
        <f>VLOOKUP(tblData3[[#This Row],[Application]], 'Reference data'!M189:N532,2,0)</f>
        <v>#N/A</v>
      </c>
      <c r="F243" s="6" t="e">
        <f>VLOOKUP(tblData3[[#This Row],[Onshore Manager]], 'Reference data'!G189:H194,2,0)</f>
        <v>#N/A</v>
      </c>
      <c r="G243" s="6" t="e">
        <f>VLOOKUP(tblData3[[#This Row],[Application Group]], 'Reference data'!R189:S250,2,0)</f>
        <v>#N/A</v>
      </c>
      <c r="H243" s="6" t="e">
        <f>VLOOKUP(tblData3[[#This Row],[Offshore Lead]], 'Reference data'!J189:K220,2,0)</f>
        <v>#N/A</v>
      </c>
    </row>
    <row r="244" spans="4:8">
      <c r="D244" s="6" t="e">
        <f>VLOOKUP(tblData3[[#This Row],[Application]], 'Reference data'!M190:N533,2,0)</f>
        <v>#N/A</v>
      </c>
      <c r="F244" s="6" t="e">
        <f>VLOOKUP(tblData3[[#This Row],[Onshore Manager]], 'Reference data'!G190:H195,2,0)</f>
        <v>#N/A</v>
      </c>
      <c r="G244" s="6" t="e">
        <f>VLOOKUP(tblData3[[#This Row],[Application Group]], 'Reference data'!R190:S251,2,0)</f>
        <v>#N/A</v>
      </c>
      <c r="H244" s="6" t="e">
        <f>VLOOKUP(tblData3[[#This Row],[Offshore Lead]], 'Reference data'!J190:K221,2,0)</f>
        <v>#N/A</v>
      </c>
    </row>
    <row r="245" spans="4:8">
      <c r="D245" s="6" t="e">
        <f>VLOOKUP(tblData3[[#This Row],[Application]], 'Reference data'!M191:N534,2,0)</f>
        <v>#N/A</v>
      </c>
      <c r="F245" s="6" t="e">
        <f>VLOOKUP(tblData3[[#This Row],[Onshore Manager]], 'Reference data'!G191:H196,2,0)</f>
        <v>#N/A</v>
      </c>
      <c r="G245" s="6" t="e">
        <f>VLOOKUP(tblData3[[#This Row],[Application Group]], 'Reference data'!R191:S252,2,0)</f>
        <v>#N/A</v>
      </c>
      <c r="H245" s="6" t="e">
        <f>VLOOKUP(tblData3[[#This Row],[Offshore Lead]], 'Reference data'!J191:K222,2,0)</f>
        <v>#N/A</v>
      </c>
    </row>
    <row r="246" spans="4:8">
      <c r="D246" s="6" t="e">
        <f>VLOOKUP(tblData3[[#This Row],[Application]], 'Reference data'!M192:N535,2,0)</f>
        <v>#N/A</v>
      </c>
      <c r="F246" s="6" t="e">
        <f>VLOOKUP(tblData3[[#This Row],[Onshore Manager]], 'Reference data'!G192:H197,2,0)</f>
        <v>#N/A</v>
      </c>
      <c r="G246" s="6" t="e">
        <f>VLOOKUP(tblData3[[#This Row],[Application Group]], 'Reference data'!R192:S253,2,0)</f>
        <v>#N/A</v>
      </c>
      <c r="H246" s="6" t="e">
        <f>VLOOKUP(tblData3[[#This Row],[Offshore Lead]], 'Reference data'!J192:K223,2,0)</f>
        <v>#N/A</v>
      </c>
    </row>
    <row r="247" spans="4:8">
      <c r="D247" s="6" t="e">
        <f>VLOOKUP(tblData3[[#This Row],[Application]], 'Reference data'!M193:N536,2,0)</f>
        <v>#N/A</v>
      </c>
      <c r="F247" s="6" t="e">
        <f>VLOOKUP(tblData3[[#This Row],[Onshore Manager]], 'Reference data'!G193:H198,2,0)</f>
        <v>#N/A</v>
      </c>
      <c r="G247" s="6" t="e">
        <f>VLOOKUP(tblData3[[#This Row],[Application Group]], 'Reference data'!R193:S254,2,0)</f>
        <v>#N/A</v>
      </c>
      <c r="H247" s="6" t="e">
        <f>VLOOKUP(tblData3[[#This Row],[Offshore Lead]], 'Reference data'!J193:K224,2,0)</f>
        <v>#N/A</v>
      </c>
    </row>
    <row r="248" spans="4:8">
      <c r="D248" s="6" t="e">
        <f>VLOOKUP(tblData3[[#This Row],[Application]], 'Reference data'!M194:N537,2,0)</f>
        <v>#N/A</v>
      </c>
      <c r="F248" s="6" t="e">
        <f>VLOOKUP(tblData3[[#This Row],[Onshore Manager]], 'Reference data'!G194:H199,2,0)</f>
        <v>#N/A</v>
      </c>
      <c r="G248" s="6" t="e">
        <f>VLOOKUP(tblData3[[#This Row],[Application Group]], 'Reference data'!R194:S255,2,0)</f>
        <v>#N/A</v>
      </c>
      <c r="H248" s="6" t="e">
        <f>VLOOKUP(tblData3[[#This Row],[Offshore Lead]], 'Reference data'!J194:K225,2,0)</f>
        <v>#N/A</v>
      </c>
    </row>
    <row r="249" spans="4:8">
      <c r="D249" s="6" t="e">
        <f>VLOOKUP(tblData3[[#This Row],[Application]], 'Reference data'!M195:N538,2,0)</f>
        <v>#N/A</v>
      </c>
      <c r="F249" s="6" t="e">
        <f>VLOOKUP(tblData3[[#This Row],[Onshore Manager]], 'Reference data'!G195:H200,2,0)</f>
        <v>#N/A</v>
      </c>
      <c r="G249" s="6" t="e">
        <f>VLOOKUP(tblData3[[#This Row],[Application Group]], 'Reference data'!R195:S256,2,0)</f>
        <v>#N/A</v>
      </c>
      <c r="H249" s="6" t="e">
        <f>VLOOKUP(tblData3[[#This Row],[Offshore Lead]], 'Reference data'!J195:K226,2,0)</f>
        <v>#N/A</v>
      </c>
    </row>
    <row r="250" spans="4:8">
      <c r="D250" s="6" t="e">
        <f>VLOOKUP(tblData3[[#This Row],[Application]], 'Reference data'!M196:N539,2,0)</f>
        <v>#N/A</v>
      </c>
      <c r="F250" s="6" t="e">
        <f>VLOOKUP(tblData3[[#This Row],[Onshore Manager]], 'Reference data'!G196:H201,2,0)</f>
        <v>#N/A</v>
      </c>
      <c r="G250" s="6" t="e">
        <f>VLOOKUP(tblData3[[#This Row],[Application Group]], 'Reference data'!R196:S257,2,0)</f>
        <v>#N/A</v>
      </c>
      <c r="H250" s="6" t="e">
        <f>VLOOKUP(tblData3[[#This Row],[Offshore Lead]], 'Reference data'!J196:K227,2,0)</f>
        <v>#N/A</v>
      </c>
    </row>
    <row r="251" spans="4:8">
      <c r="D251" s="6" t="e">
        <f>VLOOKUP(tblData3[[#This Row],[Application]], 'Reference data'!M197:N540,2,0)</f>
        <v>#N/A</v>
      </c>
      <c r="F251" s="6" t="e">
        <f>VLOOKUP(tblData3[[#This Row],[Onshore Manager]], 'Reference data'!G197:H213,2,0)</f>
        <v>#N/A</v>
      </c>
      <c r="G251" s="6" t="e">
        <f>VLOOKUP(tblData3[[#This Row],[Application Group]], 'Reference data'!R197:S258,2,0)</f>
        <v>#N/A</v>
      </c>
      <c r="H251" s="6" t="e">
        <f>VLOOKUP(tblData3[[#This Row],[Offshore Lead]], 'Reference data'!J197:K228,2,0)</f>
        <v>#N/A</v>
      </c>
    </row>
    <row r="252" spans="4:8">
      <c r="D252" s="6" t="e">
        <f>VLOOKUP(tblData3[[#This Row],[Application]], 'Reference data'!M198:N541,2,0)</f>
        <v>#N/A</v>
      </c>
      <c r="F252" s="6" t="e">
        <f>VLOOKUP(tblData3[[#This Row],[Onshore Manager]], 'Reference data'!G198:H214,2,0)</f>
        <v>#N/A</v>
      </c>
      <c r="G252" s="6" t="e">
        <f>VLOOKUP(tblData3[[#This Row],[Application Group]], 'Reference data'!R198:S259,2,0)</f>
        <v>#N/A</v>
      </c>
      <c r="H252" s="6" t="e">
        <f>VLOOKUP(tblData3[[#This Row],[Offshore Lead]], 'Reference data'!J198:K229,2,0)</f>
        <v>#N/A</v>
      </c>
    </row>
    <row r="253" spans="4:8">
      <c r="D253" s="6" t="e">
        <f>VLOOKUP(tblData3[[#This Row],[Application]], 'Reference data'!M199:N542,2,0)</f>
        <v>#N/A</v>
      </c>
      <c r="F253" s="6" t="e">
        <f>VLOOKUP(tblData3[[#This Row],[Onshore Manager]], 'Reference data'!G199:H215,2,0)</f>
        <v>#N/A</v>
      </c>
      <c r="G253" s="6" t="e">
        <f>VLOOKUP(tblData3[[#This Row],[Application Group]], 'Reference data'!R199:S260,2,0)</f>
        <v>#N/A</v>
      </c>
      <c r="H253" s="6" t="e">
        <f>VLOOKUP(tblData3[[#This Row],[Offshore Lead]], 'Reference data'!J199:K230,2,0)</f>
        <v>#N/A</v>
      </c>
    </row>
    <row r="254" spans="4:8">
      <c r="D254" s="6" t="e">
        <f>VLOOKUP(tblData3[[#This Row],[Application]], 'Reference data'!M200:N543,2,0)</f>
        <v>#N/A</v>
      </c>
      <c r="F254" s="6" t="e">
        <f>VLOOKUP(tblData3[[#This Row],[Onshore Manager]], 'Reference data'!G200:H216,2,0)</f>
        <v>#N/A</v>
      </c>
      <c r="G254" s="6" t="e">
        <f>VLOOKUP(tblData3[[#This Row],[Application Group]], 'Reference data'!R200:S261,2,0)</f>
        <v>#N/A</v>
      </c>
      <c r="H254" s="6" t="e">
        <f>VLOOKUP(tblData3[[#This Row],[Offshore Lead]], 'Reference data'!J200:K231,2,0)</f>
        <v>#N/A</v>
      </c>
    </row>
    <row r="255" spans="4:8">
      <c r="D255" s="6" t="e">
        <f>VLOOKUP(tblData3[[#This Row],[Application]], 'Reference data'!M201:N544,2,0)</f>
        <v>#N/A</v>
      </c>
      <c r="F255" s="6" t="e">
        <f>VLOOKUP(tblData3[[#This Row],[Onshore Manager]], 'Reference data'!G201:H217,2,0)</f>
        <v>#N/A</v>
      </c>
      <c r="G255" s="6" t="e">
        <f>VLOOKUP(tblData3[[#This Row],[Application Group]], 'Reference data'!R201:S262,2,0)</f>
        <v>#N/A</v>
      </c>
      <c r="H255" s="6" t="e">
        <f>VLOOKUP(tblData3[[#This Row],[Offshore Lead]], 'Reference data'!J201:K232,2,0)</f>
        <v>#N/A</v>
      </c>
    </row>
    <row r="256" spans="4:8">
      <c r="D256" s="6" t="e">
        <f>VLOOKUP(tblData3[[#This Row],[Application]], 'Reference data'!M213:N545,2,0)</f>
        <v>#N/A</v>
      </c>
      <c r="F256" s="6" t="e">
        <f>VLOOKUP(tblData3[[#This Row],[Onshore Manager]], 'Reference data'!G213:H218,2,0)</f>
        <v>#N/A</v>
      </c>
      <c r="G256" s="6" t="e">
        <f>VLOOKUP(tblData3[[#This Row],[Application Group]], 'Reference data'!R213:S263,2,0)</f>
        <v>#N/A</v>
      </c>
      <c r="H256" s="6" t="e">
        <f>VLOOKUP(tblData3[[#This Row],[Offshore Lead]], 'Reference data'!J213:K233,2,0)</f>
        <v>#N/A</v>
      </c>
    </row>
    <row r="257" spans="4:8">
      <c r="D257" s="6" t="e">
        <f>VLOOKUP(tblData3[[#This Row],[Application]], 'Reference data'!M214:N546,2,0)</f>
        <v>#N/A</v>
      </c>
      <c r="F257" s="6" t="e">
        <f>VLOOKUP(tblData3[[#This Row],[Onshore Manager]], 'Reference data'!G214:H219,2,0)</f>
        <v>#N/A</v>
      </c>
      <c r="G257" s="6" t="e">
        <f>VLOOKUP(tblData3[[#This Row],[Application Group]], 'Reference data'!R214:S264,2,0)</f>
        <v>#N/A</v>
      </c>
      <c r="H257" s="6" t="e">
        <f>VLOOKUP(tblData3[[#This Row],[Offshore Lead]], 'Reference data'!J214:K234,2,0)</f>
        <v>#N/A</v>
      </c>
    </row>
    <row r="258" spans="4:8">
      <c r="D258" s="6" t="e">
        <f>VLOOKUP(tblData3[[#This Row],[Application]], 'Reference data'!M215:N547,2,0)</f>
        <v>#N/A</v>
      </c>
      <c r="F258" s="6" t="e">
        <f>VLOOKUP(tblData3[[#This Row],[Onshore Manager]], 'Reference data'!G215:H220,2,0)</f>
        <v>#N/A</v>
      </c>
      <c r="G258" s="6" t="e">
        <f>VLOOKUP(tblData3[[#This Row],[Application Group]], 'Reference data'!R215:S265,2,0)</f>
        <v>#N/A</v>
      </c>
      <c r="H258" s="6" t="e">
        <f>VLOOKUP(tblData3[[#This Row],[Offshore Lead]], 'Reference data'!J215:K235,2,0)</f>
        <v>#N/A</v>
      </c>
    </row>
    <row r="259" spans="4:8">
      <c r="D259" s="6" t="e">
        <f>VLOOKUP(tblData3[[#This Row],[Application]], 'Reference data'!M216:N548,2,0)</f>
        <v>#N/A</v>
      </c>
      <c r="F259" s="6" t="e">
        <f>VLOOKUP(tblData3[[#This Row],[Onshore Manager]], 'Reference data'!G216:H221,2,0)</f>
        <v>#N/A</v>
      </c>
      <c r="G259" s="6" t="e">
        <f>VLOOKUP(tblData3[[#This Row],[Application Group]], 'Reference data'!R216:S266,2,0)</f>
        <v>#N/A</v>
      </c>
      <c r="H259" s="6" t="e">
        <f>VLOOKUP(tblData3[[#This Row],[Offshore Lead]], 'Reference data'!J216:K236,2,0)</f>
        <v>#N/A</v>
      </c>
    </row>
    <row r="260" spans="4:8">
      <c r="D260" s="6" t="e">
        <f>VLOOKUP(tblData3[[#This Row],[Application]], 'Reference data'!M217:N549,2,0)</f>
        <v>#N/A</v>
      </c>
      <c r="F260" s="6" t="e">
        <f>VLOOKUP(tblData3[[#This Row],[Onshore Manager]], 'Reference data'!G217:H222,2,0)</f>
        <v>#N/A</v>
      </c>
      <c r="G260" s="6" t="e">
        <f>VLOOKUP(tblData3[[#This Row],[Application Group]], 'Reference data'!R217:S267,2,0)</f>
        <v>#N/A</v>
      </c>
      <c r="H260" s="6" t="e">
        <f>VLOOKUP(tblData3[[#This Row],[Offshore Lead]], 'Reference data'!J217:K237,2,0)</f>
        <v>#N/A</v>
      </c>
    </row>
    <row r="261" spans="4:8">
      <c r="D261" s="6" t="e">
        <f>VLOOKUP(tblData3[[#This Row],[Application]], 'Reference data'!M218:N550,2,0)</f>
        <v>#N/A</v>
      </c>
      <c r="F261" s="6" t="e">
        <f>VLOOKUP(tblData3[[#This Row],[Onshore Manager]], 'Reference data'!G218:H223,2,0)</f>
        <v>#N/A</v>
      </c>
      <c r="G261" s="6" t="e">
        <f>VLOOKUP(tblData3[[#This Row],[Application Group]], 'Reference data'!R218:S268,2,0)</f>
        <v>#N/A</v>
      </c>
      <c r="H261" s="6" t="e">
        <f>VLOOKUP(tblData3[[#This Row],[Offshore Lead]], 'Reference data'!J218:K238,2,0)</f>
        <v>#N/A</v>
      </c>
    </row>
    <row r="262" spans="4:8">
      <c r="D262" s="6" t="e">
        <f>VLOOKUP(tblData3[[#This Row],[Application]], 'Reference data'!M219:N551,2,0)</f>
        <v>#N/A</v>
      </c>
      <c r="F262" s="6" t="e">
        <f>VLOOKUP(tblData3[[#This Row],[Onshore Manager]], 'Reference data'!G219:H224,2,0)</f>
        <v>#N/A</v>
      </c>
      <c r="G262" s="6" t="e">
        <f>VLOOKUP(tblData3[[#This Row],[Application Group]], 'Reference data'!R219:S269,2,0)</f>
        <v>#N/A</v>
      </c>
      <c r="H262" s="6" t="e">
        <f>VLOOKUP(tblData3[[#This Row],[Offshore Lead]], 'Reference data'!J219:K239,2,0)</f>
        <v>#N/A</v>
      </c>
    </row>
    <row r="263" spans="4:8">
      <c r="D263" s="6" t="e">
        <f>VLOOKUP(tblData3[[#This Row],[Application]], 'Reference data'!M220:N552,2,0)</f>
        <v>#N/A</v>
      </c>
      <c r="F263" s="6" t="e">
        <f>VLOOKUP(tblData3[[#This Row],[Onshore Manager]], 'Reference data'!G220:H225,2,0)</f>
        <v>#N/A</v>
      </c>
      <c r="G263" s="6" t="e">
        <f>VLOOKUP(tblData3[[#This Row],[Application Group]], 'Reference data'!R220:S270,2,0)</f>
        <v>#N/A</v>
      </c>
      <c r="H263" s="6" t="e">
        <f>VLOOKUP(tblData3[[#This Row],[Offshore Lead]], 'Reference data'!J220:K240,2,0)</f>
        <v>#N/A</v>
      </c>
    </row>
    <row r="264" spans="4:8">
      <c r="D264" s="6" t="e">
        <f>VLOOKUP(tblData3[[#This Row],[Application]], 'Reference data'!M221:N553,2,0)</f>
        <v>#N/A</v>
      </c>
      <c r="F264" s="6" t="e">
        <f>VLOOKUP(tblData3[[#This Row],[Onshore Manager]], 'Reference data'!G221:H226,2,0)</f>
        <v>#N/A</v>
      </c>
      <c r="G264" s="6" t="e">
        <f>VLOOKUP(tblData3[[#This Row],[Application Group]], 'Reference data'!R221:S271,2,0)</f>
        <v>#N/A</v>
      </c>
      <c r="H264" s="6" t="e">
        <f>VLOOKUP(tblData3[[#This Row],[Offshore Lead]], 'Reference data'!J221:K241,2,0)</f>
        <v>#N/A</v>
      </c>
    </row>
    <row r="265" spans="4:8">
      <c r="D265" s="6" t="e">
        <f>VLOOKUP(tblData3[[#This Row],[Application]], 'Reference data'!M222:N554,2,0)</f>
        <v>#N/A</v>
      </c>
      <c r="F265" s="6" t="e">
        <f>VLOOKUP(tblData3[[#This Row],[Onshore Manager]], 'Reference data'!G222:H227,2,0)</f>
        <v>#N/A</v>
      </c>
      <c r="G265" s="6" t="e">
        <f>VLOOKUP(tblData3[[#This Row],[Application Group]], 'Reference data'!R222:S272,2,0)</f>
        <v>#N/A</v>
      </c>
      <c r="H265" s="6" t="e">
        <f>VLOOKUP(tblData3[[#This Row],[Offshore Lead]], 'Reference data'!J222:K242,2,0)</f>
        <v>#N/A</v>
      </c>
    </row>
    <row r="266" spans="4:8">
      <c r="D266" s="6" t="e">
        <f>VLOOKUP(tblData3[[#This Row],[Application]], 'Reference data'!M223:N555,2,0)</f>
        <v>#N/A</v>
      </c>
      <c r="F266" s="6" t="e">
        <f>VLOOKUP(tblData3[[#This Row],[Onshore Manager]], 'Reference data'!G223:H228,2,0)</f>
        <v>#N/A</v>
      </c>
      <c r="G266" s="6" t="e">
        <f>VLOOKUP(tblData3[[#This Row],[Application Group]], 'Reference data'!R223:S273,2,0)</f>
        <v>#N/A</v>
      </c>
      <c r="H266" s="6" t="e">
        <f>VLOOKUP(tblData3[[#This Row],[Offshore Lead]], 'Reference data'!J223:K243,2,0)</f>
        <v>#N/A</v>
      </c>
    </row>
    <row r="267" spans="4:8">
      <c r="D267" s="6" t="e">
        <f>VLOOKUP(tblData3[[#This Row],[Application]], 'Reference data'!M224:N556,2,0)</f>
        <v>#N/A</v>
      </c>
      <c r="F267" s="6" t="e">
        <f>VLOOKUP(tblData3[[#This Row],[Onshore Manager]], 'Reference data'!G224:H229,2,0)</f>
        <v>#N/A</v>
      </c>
      <c r="G267" s="6" t="e">
        <f>VLOOKUP(tblData3[[#This Row],[Application Group]], 'Reference data'!R224:S274,2,0)</f>
        <v>#N/A</v>
      </c>
      <c r="H267" s="6" t="e">
        <f>VLOOKUP(tblData3[[#This Row],[Offshore Lead]], 'Reference data'!J224:K244,2,0)</f>
        <v>#N/A</v>
      </c>
    </row>
    <row r="268" spans="4:8">
      <c r="D268" s="6" t="e">
        <f>VLOOKUP(tblData3[[#This Row],[Application]], 'Reference data'!M225:N557,2,0)</f>
        <v>#N/A</v>
      </c>
      <c r="F268" s="6" t="e">
        <f>VLOOKUP(tblData3[[#This Row],[Onshore Manager]], 'Reference data'!G225:H230,2,0)</f>
        <v>#N/A</v>
      </c>
      <c r="G268" s="6" t="e">
        <f>VLOOKUP(tblData3[[#This Row],[Application Group]], 'Reference data'!R225:S275,2,0)</f>
        <v>#N/A</v>
      </c>
      <c r="H268" s="6" t="e">
        <f>VLOOKUP(tblData3[[#This Row],[Offshore Lead]], 'Reference data'!J225:K245,2,0)</f>
        <v>#N/A</v>
      </c>
    </row>
    <row r="269" spans="4:8">
      <c r="D269" s="6" t="e">
        <f>VLOOKUP(tblData3[[#This Row],[Application]], 'Reference data'!M226:N558,2,0)</f>
        <v>#N/A</v>
      </c>
      <c r="F269" s="6" t="e">
        <f>VLOOKUP(tblData3[[#This Row],[Onshore Manager]], 'Reference data'!G226:H231,2,0)</f>
        <v>#N/A</v>
      </c>
      <c r="G269" s="6" t="e">
        <f>VLOOKUP(tblData3[[#This Row],[Application Group]], 'Reference data'!R226:S276,2,0)</f>
        <v>#N/A</v>
      </c>
      <c r="H269" s="6" t="e">
        <f>VLOOKUP(tblData3[[#This Row],[Offshore Lead]], 'Reference data'!J226:K246,2,0)</f>
        <v>#N/A</v>
      </c>
    </row>
    <row r="270" spans="4:8">
      <c r="D270" s="6" t="e">
        <f>VLOOKUP(tblData3[[#This Row],[Application]], 'Reference data'!M227:N559,2,0)</f>
        <v>#N/A</v>
      </c>
      <c r="F270" s="6" t="e">
        <f>VLOOKUP(tblData3[[#This Row],[Onshore Manager]], 'Reference data'!G227:H232,2,0)</f>
        <v>#N/A</v>
      </c>
      <c r="G270" s="6" t="e">
        <f>VLOOKUP(tblData3[[#This Row],[Application Group]], 'Reference data'!R227:S277,2,0)</f>
        <v>#N/A</v>
      </c>
      <c r="H270" s="6" t="e">
        <f>VLOOKUP(tblData3[[#This Row],[Offshore Lead]], 'Reference data'!J227:K247,2,0)</f>
        <v>#N/A</v>
      </c>
    </row>
    <row r="271" spans="4:8">
      <c r="D271" s="6" t="e">
        <f>VLOOKUP(tblData3[[#This Row],[Application]], 'Reference data'!M228:N560,2,0)</f>
        <v>#N/A</v>
      </c>
      <c r="F271" s="6" t="e">
        <f>VLOOKUP(tblData3[[#This Row],[Onshore Manager]], 'Reference data'!G228:H233,2,0)</f>
        <v>#N/A</v>
      </c>
      <c r="G271" s="6" t="e">
        <f>VLOOKUP(tblData3[[#This Row],[Application Group]], 'Reference data'!R228:S278,2,0)</f>
        <v>#N/A</v>
      </c>
      <c r="H271" s="6" t="e">
        <f>VLOOKUP(tblData3[[#This Row],[Offshore Lead]], 'Reference data'!J228:K248,2,0)</f>
        <v>#N/A</v>
      </c>
    </row>
    <row r="272" spans="4:8">
      <c r="D272" s="6" t="e">
        <f>VLOOKUP(tblData3[[#This Row],[Application]], 'Reference data'!M229:N561,2,0)</f>
        <v>#N/A</v>
      </c>
      <c r="F272" s="6" t="e">
        <f>VLOOKUP(tblData3[[#This Row],[Onshore Manager]], 'Reference data'!G229:H234,2,0)</f>
        <v>#N/A</v>
      </c>
      <c r="G272" s="6" t="e">
        <f>VLOOKUP(tblData3[[#This Row],[Application Group]], 'Reference data'!R229:S279,2,0)</f>
        <v>#N/A</v>
      </c>
      <c r="H272" s="6" t="e">
        <f>VLOOKUP(tblData3[[#This Row],[Offshore Lead]], 'Reference data'!J229:K249,2,0)</f>
        <v>#N/A</v>
      </c>
    </row>
    <row r="273" spans="4:8">
      <c r="D273" s="6" t="e">
        <f>VLOOKUP(tblData3[[#This Row],[Application]], 'Reference data'!M230:N562,2,0)</f>
        <v>#N/A</v>
      </c>
      <c r="F273" s="6" t="e">
        <f>VLOOKUP(tblData3[[#This Row],[Onshore Manager]], 'Reference data'!G230:H235,2,0)</f>
        <v>#N/A</v>
      </c>
      <c r="G273" s="6" t="e">
        <f>VLOOKUP(tblData3[[#This Row],[Application Group]], 'Reference data'!R230:S280,2,0)</f>
        <v>#N/A</v>
      </c>
      <c r="H273" s="6" t="e">
        <f>VLOOKUP(tblData3[[#This Row],[Offshore Lead]], 'Reference data'!J230:K250,2,0)</f>
        <v>#N/A</v>
      </c>
    </row>
    <row r="274" spans="4:8">
      <c r="D274" s="6" t="e">
        <f>VLOOKUP(tblData3[[#This Row],[Application]], 'Reference data'!M231:N563,2,0)</f>
        <v>#N/A</v>
      </c>
      <c r="F274" s="6" t="e">
        <f>VLOOKUP(tblData3[[#This Row],[Onshore Manager]], 'Reference data'!G231:H236,2,0)</f>
        <v>#N/A</v>
      </c>
      <c r="G274" s="6" t="e">
        <f>VLOOKUP(tblData3[[#This Row],[Application Group]], 'Reference data'!R231:S281,2,0)</f>
        <v>#N/A</v>
      </c>
      <c r="H274" s="6" t="e">
        <f>VLOOKUP(tblData3[[#This Row],[Offshore Lead]], 'Reference data'!J231:K251,2,0)</f>
        <v>#N/A</v>
      </c>
    </row>
    <row r="275" spans="4:8">
      <c r="D275" s="6" t="e">
        <f>VLOOKUP(tblData3[[#This Row],[Application]], 'Reference data'!M232:N564,2,0)</f>
        <v>#N/A</v>
      </c>
      <c r="F275" s="6" t="e">
        <f>VLOOKUP(tblData3[[#This Row],[Onshore Manager]], 'Reference data'!G232:H237,2,0)</f>
        <v>#N/A</v>
      </c>
      <c r="G275" s="6" t="e">
        <f>VLOOKUP(tblData3[[#This Row],[Application Group]], 'Reference data'!R232:S282,2,0)</f>
        <v>#N/A</v>
      </c>
      <c r="H275" s="6" t="e">
        <f>VLOOKUP(tblData3[[#This Row],[Offshore Lead]], 'Reference data'!J232:K252,2,0)</f>
        <v>#N/A</v>
      </c>
    </row>
    <row r="276" spans="4:8">
      <c r="D276" s="6" t="e">
        <f>VLOOKUP(tblData3[[#This Row],[Application]], 'Reference data'!M233:N565,2,0)</f>
        <v>#N/A</v>
      </c>
      <c r="F276" s="6" t="e">
        <f>VLOOKUP(tblData3[[#This Row],[Onshore Manager]], 'Reference data'!G233:H238,2,0)</f>
        <v>#N/A</v>
      </c>
      <c r="G276" s="6" t="e">
        <f>VLOOKUP(tblData3[[#This Row],[Application Group]], 'Reference data'!R233:S283,2,0)</f>
        <v>#N/A</v>
      </c>
      <c r="H276" s="6" t="e">
        <f>VLOOKUP(tblData3[[#This Row],[Offshore Lead]], 'Reference data'!J233:K253,2,0)</f>
        <v>#N/A</v>
      </c>
    </row>
    <row r="277" spans="4:8">
      <c r="D277" s="6" t="e">
        <f>VLOOKUP(tblData3[[#This Row],[Application]], 'Reference data'!M234:N566,2,0)</f>
        <v>#N/A</v>
      </c>
      <c r="F277" s="6" t="e">
        <f>VLOOKUP(tblData3[[#This Row],[Onshore Manager]], 'Reference data'!G234:H239,2,0)</f>
        <v>#N/A</v>
      </c>
      <c r="G277" s="6" t="e">
        <f>VLOOKUP(tblData3[[#This Row],[Application Group]], 'Reference data'!R234:S284,2,0)</f>
        <v>#N/A</v>
      </c>
      <c r="H277" s="6" t="e">
        <f>VLOOKUP(tblData3[[#This Row],[Offshore Lead]], 'Reference data'!J234:K254,2,0)</f>
        <v>#N/A</v>
      </c>
    </row>
    <row r="278" spans="4:8">
      <c r="D278" s="6" t="e">
        <f>VLOOKUP(tblData3[[#This Row],[Application]], 'Reference data'!M235:N567,2,0)</f>
        <v>#N/A</v>
      </c>
      <c r="F278" s="6" t="e">
        <f>VLOOKUP(tblData3[[#This Row],[Onshore Manager]], 'Reference data'!G235:H240,2,0)</f>
        <v>#N/A</v>
      </c>
      <c r="G278" s="6" t="e">
        <f>VLOOKUP(tblData3[[#This Row],[Application Group]], 'Reference data'!R235:S285,2,0)</f>
        <v>#N/A</v>
      </c>
      <c r="H278" s="6" t="e">
        <f>VLOOKUP(tblData3[[#This Row],[Offshore Lead]], 'Reference data'!J235:K255,2,0)</f>
        <v>#N/A</v>
      </c>
    </row>
    <row r="279" spans="4:8">
      <c r="D279" s="6" t="e">
        <f>VLOOKUP(tblData3[[#This Row],[Application]], 'Reference data'!M236:N568,2,0)</f>
        <v>#N/A</v>
      </c>
      <c r="F279" s="6" t="e">
        <f>VLOOKUP(tblData3[[#This Row],[Onshore Manager]], 'Reference data'!G236:H241,2,0)</f>
        <v>#N/A</v>
      </c>
      <c r="G279" s="6" t="e">
        <f>VLOOKUP(tblData3[[#This Row],[Application Group]], 'Reference data'!R236:S286,2,0)</f>
        <v>#N/A</v>
      </c>
      <c r="H279" s="6" t="e">
        <f>VLOOKUP(tblData3[[#This Row],[Offshore Lead]], 'Reference data'!J236:K256,2,0)</f>
        <v>#N/A</v>
      </c>
    </row>
    <row r="280" spans="4:8">
      <c r="D280" s="6" t="e">
        <f>VLOOKUP(tblData3[[#This Row],[Application]], 'Reference data'!M237:N569,2,0)</f>
        <v>#N/A</v>
      </c>
      <c r="F280" s="6" t="e">
        <f>VLOOKUP(tblData3[[#This Row],[Onshore Manager]], 'Reference data'!G237:H242,2,0)</f>
        <v>#N/A</v>
      </c>
      <c r="G280" s="6" t="e">
        <f>VLOOKUP(tblData3[[#This Row],[Application Group]], 'Reference data'!R237:S287,2,0)</f>
        <v>#N/A</v>
      </c>
      <c r="H280" s="6" t="e">
        <f>VLOOKUP(tblData3[[#This Row],[Offshore Lead]], 'Reference data'!J237:K257,2,0)</f>
        <v>#N/A</v>
      </c>
    </row>
    <row r="281" spans="4:8">
      <c r="D281" s="6" t="e">
        <f>VLOOKUP(tblData3[[#This Row],[Application]], 'Reference data'!M238:N570,2,0)</f>
        <v>#N/A</v>
      </c>
      <c r="F281" s="6" t="e">
        <f>VLOOKUP(tblData3[[#This Row],[Onshore Manager]], 'Reference data'!G238:H243,2,0)</f>
        <v>#N/A</v>
      </c>
      <c r="G281" s="6" t="e">
        <f>VLOOKUP(tblData3[[#This Row],[Application Group]], 'Reference data'!R238:S288,2,0)</f>
        <v>#N/A</v>
      </c>
      <c r="H281" s="6" t="e">
        <f>VLOOKUP(tblData3[[#This Row],[Offshore Lead]], 'Reference data'!J238:K258,2,0)</f>
        <v>#N/A</v>
      </c>
    </row>
    <row r="282" spans="4:8">
      <c r="D282" s="6" t="e">
        <f>VLOOKUP(tblData3[[#This Row],[Application]], 'Reference data'!M239:N571,2,0)</f>
        <v>#N/A</v>
      </c>
      <c r="F282" s="6" t="e">
        <f>VLOOKUP(tblData3[[#This Row],[Onshore Manager]], 'Reference data'!G239:H244,2,0)</f>
        <v>#N/A</v>
      </c>
      <c r="G282" s="6" t="e">
        <f>VLOOKUP(tblData3[[#This Row],[Application Group]], 'Reference data'!R239:S289,2,0)</f>
        <v>#N/A</v>
      </c>
      <c r="H282" s="6" t="e">
        <f>VLOOKUP(tblData3[[#This Row],[Offshore Lead]], 'Reference data'!J239:K259,2,0)</f>
        <v>#N/A</v>
      </c>
    </row>
    <row r="283" spans="4:8">
      <c r="D283" s="6" t="e">
        <f>VLOOKUP(tblData3[[#This Row],[Application]], 'Reference data'!M240:N572,2,0)</f>
        <v>#N/A</v>
      </c>
      <c r="F283" s="6" t="e">
        <f>VLOOKUP(tblData3[[#This Row],[Onshore Manager]], 'Reference data'!G240:H245,2,0)</f>
        <v>#N/A</v>
      </c>
      <c r="G283" s="6" t="e">
        <f>VLOOKUP(tblData3[[#This Row],[Application Group]], 'Reference data'!R240:S290,2,0)</f>
        <v>#N/A</v>
      </c>
      <c r="H283" s="6" t="e">
        <f>VLOOKUP(tblData3[[#This Row],[Offshore Lead]], 'Reference data'!J240:K260,2,0)</f>
        <v>#N/A</v>
      </c>
    </row>
    <row r="284" spans="4:8">
      <c r="D284" s="6" t="e">
        <f>VLOOKUP(tblData3[[#This Row],[Application]], 'Reference data'!M241:N573,2,0)</f>
        <v>#N/A</v>
      </c>
      <c r="F284" s="6" t="e">
        <f>VLOOKUP(tblData3[[#This Row],[Onshore Manager]], 'Reference data'!G241:H246,2,0)</f>
        <v>#N/A</v>
      </c>
      <c r="G284" s="6" t="e">
        <f>VLOOKUP(tblData3[[#This Row],[Application Group]], 'Reference data'!R241:S291,2,0)</f>
        <v>#N/A</v>
      </c>
      <c r="H284" s="6" t="e">
        <f>VLOOKUP(tblData3[[#This Row],[Offshore Lead]], 'Reference data'!J241:K261,2,0)</f>
        <v>#N/A</v>
      </c>
    </row>
    <row r="285" spans="4:8">
      <c r="D285" s="6" t="e">
        <f>VLOOKUP(tblData3[[#This Row],[Application]], 'Reference data'!M242:N574,2,0)</f>
        <v>#N/A</v>
      </c>
      <c r="F285" s="6" t="e">
        <f>VLOOKUP(tblData3[[#This Row],[Onshore Manager]], 'Reference data'!G242:H247,2,0)</f>
        <v>#N/A</v>
      </c>
      <c r="G285" s="6" t="e">
        <f>VLOOKUP(tblData3[[#This Row],[Application Group]], 'Reference data'!R242:S292,2,0)</f>
        <v>#N/A</v>
      </c>
      <c r="H285" s="6" t="e">
        <f>VLOOKUP(tblData3[[#This Row],[Offshore Lead]], 'Reference data'!J242:K262,2,0)</f>
        <v>#N/A</v>
      </c>
    </row>
    <row r="286" spans="4:8">
      <c r="D286" s="6" t="e">
        <f>VLOOKUP(tblData3[[#This Row],[Application]], 'Reference data'!M243:N575,2,0)</f>
        <v>#N/A</v>
      </c>
      <c r="F286" s="6" t="e">
        <f>VLOOKUP(tblData3[[#This Row],[Onshore Manager]], 'Reference data'!G243:H248,2,0)</f>
        <v>#N/A</v>
      </c>
      <c r="G286" s="6" t="e">
        <f>VLOOKUP(tblData3[[#This Row],[Application Group]], 'Reference data'!R243:S293,2,0)</f>
        <v>#N/A</v>
      </c>
      <c r="H286" s="6" t="e">
        <f>VLOOKUP(tblData3[[#This Row],[Offshore Lead]], 'Reference data'!J243:K263,2,0)</f>
        <v>#N/A</v>
      </c>
    </row>
    <row r="287" spans="4:8">
      <c r="D287" s="6" t="e">
        <f>VLOOKUP(tblData3[[#This Row],[Application]], 'Reference data'!M244:N576,2,0)</f>
        <v>#N/A</v>
      </c>
      <c r="F287" s="6" t="e">
        <f>VLOOKUP(tblData3[[#This Row],[Onshore Manager]], 'Reference data'!G244:H249,2,0)</f>
        <v>#N/A</v>
      </c>
      <c r="G287" s="6" t="e">
        <f>VLOOKUP(tblData3[[#This Row],[Application Group]], 'Reference data'!R244:S294,2,0)</f>
        <v>#N/A</v>
      </c>
      <c r="H287" s="6" t="e">
        <f>VLOOKUP(tblData3[[#This Row],[Offshore Lead]], 'Reference data'!J244:K264,2,0)</f>
        <v>#N/A</v>
      </c>
    </row>
    <row r="288" spans="4:8">
      <c r="D288" s="6" t="e">
        <f>VLOOKUP(tblData3[[#This Row],[Application]], 'Reference data'!M245:N577,2,0)</f>
        <v>#N/A</v>
      </c>
      <c r="F288" s="6" t="e">
        <f>VLOOKUP(tblData3[[#This Row],[Onshore Manager]], 'Reference data'!G245:H250,2,0)</f>
        <v>#N/A</v>
      </c>
      <c r="G288" s="6" t="e">
        <f>VLOOKUP(tblData3[[#This Row],[Application Group]], 'Reference data'!R245:S295,2,0)</f>
        <v>#N/A</v>
      </c>
      <c r="H288" s="6" t="e">
        <f>VLOOKUP(tblData3[[#This Row],[Offshore Lead]], 'Reference data'!J245:K265,2,0)</f>
        <v>#N/A</v>
      </c>
    </row>
    <row r="289" spans="4:8">
      <c r="D289" s="6" t="e">
        <f>VLOOKUP(tblData3[[#This Row],[Application]], 'Reference data'!M246:N578,2,0)</f>
        <v>#N/A</v>
      </c>
      <c r="F289" s="6" t="e">
        <f>VLOOKUP(tblData3[[#This Row],[Onshore Manager]], 'Reference data'!G246:H251,2,0)</f>
        <v>#N/A</v>
      </c>
      <c r="G289" s="6" t="e">
        <f>VLOOKUP(tblData3[[#This Row],[Application Group]], 'Reference data'!R246:S296,2,0)</f>
        <v>#N/A</v>
      </c>
      <c r="H289" s="6" t="e">
        <f>VLOOKUP(tblData3[[#This Row],[Offshore Lead]], 'Reference data'!J246:K266,2,0)</f>
        <v>#N/A</v>
      </c>
    </row>
    <row r="290" spans="4:8">
      <c r="D290" s="6" t="e">
        <f>VLOOKUP(tblData3[[#This Row],[Application]], 'Reference data'!M247:N579,2,0)</f>
        <v>#N/A</v>
      </c>
      <c r="F290" s="6" t="e">
        <f>VLOOKUP(tblData3[[#This Row],[Onshore Manager]], 'Reference data'!G247:H252,2,0)</f>
        <v>#N/A</v>
      </c>
      <c r="G290" s="6" t="e">
        <f>VLOOKUP(tblData3[[#This Row],[Application Group]], 'Reference data'!R247:S297,2,0)</f>
        <v>#N/A</v>
      </c>
      <c r="H290" s="6" t="e">
        <f>VLOOKUP(tblData3[[#This Row],[Offshore Lead]], 'Reference data'!J247:K267,2,0)</f>
        <v>#N/A</v>
      </c>
    </row>
    <row r="291" spans="4:8">
      <c r="D291" s="6" t="e">
        <f>VLOOKUP(tblData3[[#This Row],[Application]], 'Reference data'!M248:N580,2,0)</f>
        <v>#N/A</v>
      </c>
      <c r="F291" s="6" t="e">
        <f>VLOOKUP(tblData3[[#This Row],[Onshore Manager]], 'Reference data'!G248:H253,2,0)</f>
        <v>#N/A</v>
      </c>
      <c r="G291" s="6" t="e">
        <f>VLOOKUP(tblData3[[#This Row],[Application Group]], 'Reference data'!R248:S298,2,0)</f>
        <v>#N/A</v>
      </c>
      <c r="H291" s="6" t="e">
        <f>VLOOKUP(tblData3[[#This Row],[Offshore Lead]], 'Reference data'!J248:K268,2,0)</f>
        <v>#N/A</v>
      </c>
    </row>
    <row r="292" spans="4:8">
      <c r="D292" s="6" t="e">
        <f>VLOOKUP(tblData3[[#This Row],[Application]], 'Reference data'!M249:N581,2,0)</f>
        <v>#N/A</v>
      </c>
      <c r="F292" s="6" t="e">
        <f>VLOOKUP(tblData3[[#This Row],[Onshore Manager]], 'Reference data'!G249:H254,2,0)</f>
        <v>#N/A</v>
      </c>
      <c r="G292" s="6" t="e">
        <f>VLOOKUP(tblData3[[#This Row],[Application Group]], 'Reference data'!R249:S299,2,0)</f>
        <v>#N/A</v>
      </c>
      <c r="H292" s="6" t="e">
        <f>VLOOKUP(tblData3[[#This Row],[Offshore Lead]], 'Reference data'!J249:K269,2,0)</f>
        <v>#N/A</v>
      </c>
    </row>
    <row r="293" spans="4:8">
      <c r="D293" s="6" t="e">
        <f>VLOOKUP(tblData3[[#This Row],[Application]], 'Reference data'!M250:N582,2,0)</f>
        <v>#N/A</v>
      </c>
      <c r="F293" s="6" t="e">
        <f>VLOOKUP(tblData3[[#This Row],[Onshore Manager]], 'Reference data'!G250:H255,2,0)</f>
        <v>#N/A</v>
      </c>
      <c r="G293" s="6" t="e">
        <f>VLOOKUP(tblData3[[#This Row],[Application Group]], 'Reference data'!R250:S300,2,0)</f>
        <v>#N/A</v>
      </c>
      <c r="H293" s="6" t="e">
        <f>VLOOKUP(tblData3[[#This Row],[Offshore Lead]], 'Reference data'!J250:K270,2,0)</f>
        <v>#N/A</v>
      </c>
    </row>
    <row r="294" spans="4:8">
      <c r="D294" s="6" t="e">
        <f>VLOOKUP(tblData3[[#This Row],[Application]], 'Reference data'!M251:N583,2,0)</f>
        <v>#N/A</v>
      </c>
      <c r="F294" s="6" t="e">
        <f>VLOOKUP(tblData3[[#This Row],[Onshore Manager]], 'Reference data'!G251:H256,2,0)</f>
        <v>#N/A</v>
      </c>
      <c r="G294" s="6" t="e">
        <f>VLOOKUP(tblData3[[#This Row],[Application Group]], 'Reference data'!R251:S301,2,0)</f>
        <v>#N/A</v>
      </c>
      <c r="H294" s="6" t="e">
        <f>VLOOKUP(tblData3[[#This Row],[Offshore Lead]], 'Reference data'!J251:K271,2,0)</f>
        <v>#N/A</v>
      </c>
    </row>
    <row r="295" spans="4:8">
      <c r="D295" s="6" t="e">
        <f>VLOOKUP(tblData3[[#This Row],[Application]], 'Reference data'!M252:N584,2,0)</f>
        <v>#N/A</v>
      </c>
      <c r="F295" s="6" t="e">
        <f>VLOOKUP(tblData3[[#This Row],[Onshore Manager]], 'Reference data'!G252:H257,2,0)</f>
        <v>#N/A</v>
      </c>
      <c r="G295" s="6" t="e">
        <f>VLOOKUP(tblData3[[#This Row],[Application Group]], 'Reference data'!R252:S302,2,0)</f>
        <v>#N/A</v>
      </c>
      <c r="H295" s="6" t="e">
        <f>VLOOKUP(tblData3[[#This Row],[Offshore Lead]], 'Reference data'!J252:K272,2,0)</f>
        <v>#N/A</v>
      </c>
    </row>
    <row r="296" spans="4:8">
      <c r="D296" s="6" t="e">
        <f>VLOOKUP(tblData3[[#This Row],[Application]], 'Reference data'!M253:N585,2,0)</f>
        <v>#N/A</v>
      </c>
      <c r="F296" s="6" t="e">
        <f>VLOOKUP(tblData3[[#This Row],[Onshore Manager]], 'Reference data'!G253:H258,2,0)</f>
        <v>#N/A</v>
      </c>
      <c r="G296" s="6" t="e">
        <f>VLOOKUP(tblData3[[#This Row],[Application Group]], 'Reference data'!R253:S303,2,0)</f>
        <v>#N/A</v>
      </c>
      <c r="H296" s="6" t="e">
        <f>VLOOKUP(tblData3[[#This Row],[Offshore Lead]], 'Reference data'!J253:K273,2,0)</f>
        <v>#N/A</v>
      </c>
    </row>
    <row r="297" spans="4:8">
      <c r="D297" s="6" t="e">
        <f>VLOOKUP(tblData3[[#This Row],[Application]], 'Reference data'!M254:N586,2,0)</f>
        <v>#N/A</v>
      </c>
      <c r="F297" s="6" t="e">
        <f>VLOOKUP(tblData3[[#This Row],[Onshore Manager]], 'Reference data'!G254:H259,2,0)</f>
        <v>#N/A</v>
      </c>
      <c r="G297" s="6" t="e">
        <f>VLOOKUP(tblData3[[#This Row],[Application Group]], 'Reference data'!R254:S304,2,0)</f>
        <v>#N/A</v>
      </c>
      <c r="H297" s="6" t="e">
        <f>VLOOKUP(tblData3[[#This Row],[Offshore Lead]], 'Reference data'!J254:K274,2,0)</f>
        <v>#N/A</v>
      </c>
    </row>
    <row r="298" spans="4:8">
      <c r="D298" s="6" t="e">
        <f>VLOOKUP(tblData3[[#This Row],[Application]], 'Reference data'!M255:N587,2,0)</f>
        <v>#N/A</v>
      </c>
      <c r="F298" s="6" t="e">
        <f>VLOOKUP(tblData3[[#This Row],[Onshore Manager]], 'Reference data'!G255:H260,2,0)</f>
        <v>#N/A</v>
      </c>
      <c r="G298" s="6" t="e">
        <f>VLOOKUP(tblData3[[#This Row],[Application Group]], 'Reference data'!R255:S305,2,0)</f>
        <v>#N/A</v>
      </c>
      <c r="H298" s="6" t="e">
        <f>VLOOKUP(tblData3[[#This Row],[Offshore Lead]], 'Reference data'!J255:K275,2,0)</f>
        <v>#N/A</v>
      </c>
    </row>
    <row r="299" spans="4:8">
      <c r="D299" s="6" t="e">
        <f>VLOOKUP(tblData3[[#This Row],[Application]], 'Reference data'!M256:N588,2,0)</f>
        <v>#N/A</v>
      </c>
      <c r="F299" s="6" t="e">
        <f>VLOOKUP(tblData3[[#This Row],[Onshore Manager]], 'Reference data'!G256:H261,2,0)</f>
        <v>#N/A</v>
      </c>
      <c r="G299" s="6" t="e">
        <f>VLOOKUP(tblData3[[#This Row],[Application Group]], 'Reference data'!R256:S306,2,0)</f>
        <v>#N/A</v>
      </c>
      <c r="H299" s="6" t="e">
        <f>VLOOKUP(tblData3[[#This Row],[Offshore Lead]], 'Reference data'!J256:K276,2,0)</f>
        <v>#N/A</v>
      </c>
    </row>
    <row r="300" spans="4:8">
      <c r="D300" s="6" t="e">
        <f>VLOOKUP(tblData3[[#This Row],[Application]], 'Reference data'!M257:N589,2,0)</f>
        <v>#N/A</v>
      </c>
      <c r="F300" s="6" t="e">
        <f>VLOOKUP(tblData3[[#This Row],[Onshore Manager]], 'Reference data'!G257:H262,2,0)</f>
        <v>#N/A</v>
      </c>
      <c r="G300" s="6" t="e">
        <f>VLOOKUP(tblData3[[#This Row],[Application Group]], 'Reference data'!R257:S307,2,0)</f>
        <v>#N/A</v>
      </c>
      <c r="H300" s="6" t="e">
        <f>VLOOKUP(tblData3[[#This Row],[Offshore Lead]], 'Reference data'!J257:K277,2,0)</f>
        <v>#N/A</v>
      </c>
    </row>
    <row r="301" spans="4:8">
      <c r="D301" s="6" t="e">
        <f>VLOOKUP(tblData3[[#This Row],[Application]], 'Reference data'!M258:N590,2,0)</f>
        <v>#N/A</v>
      </c>
      <c r="F301" s="6" t="e">
        <f>VLOOKUP(tblData3[[#This Row],[Onshore Manager]], 'Reference data'!G258:H263,2,0)</f>
        <v>#N/A</v>
      </c>
      <c r="G301" s="6" t="e">
        <f>VLOOKUP(tblData3[[#This Row],[Application Group]], 'Reference data'!R258:S308,2,0)</f>
        <v>#N/A</v>
      </c>
      <c r="H301" s="6" t="e">
        <f>VLOOKUP(tblData3[[#This Row],[Offshore Lead]], 'Reference data'!J258:K278,2,0)</f>
        <v>#N/A</v>
      </c>
    </row>
    <row r="302" spans="4:8">
      <c r="D302" s="6" t="e">
        <f>VLOOKUP(tblData3[[#This Row],[Application]], 'Reference data'!M259:N591,2,0)</f>
        <v>#N/A</v>
      </c>
      <c r="F302" s="6" t="e">
        <f>VLOOKUP(tblData3[[#This Row],[Onshore Manager]], 'Reference data'!G259:H264,2,0)</f>
        <v>#N/A</v>
      </c>
      <c r="G302" s="6" t="e">
        <f>VLOOKUP(tblData3[[#This Row],[Application Group]], 'Reference data'!R259:S309,2,0)</f>
        <v>#N/A</v>
      </c>
      <c r="H302" s="6" t="e">
        <f>VLOOKUP(tblData3[[#This Row],[Offshore Lead]], 'Reference data'!J259:K279,2,0)</f>
        <v>#N/A</v>
      </c>
    </row>
    <row r="303" spans="4:8">
      <c r="D303" s="6" t="e">
        <f>VLOOKUP(tblData3[[#This Row],[Application]], 'Reference data'!M260:N592,2,0)</f>
        <v>#N/A</v>
      </c>
      <c r="F303" s="6" t="e">
        <f>VLOOKUP(tblData3[[#This Row],[Onshore Manager]], 'Reference data'!G260:H265,2,0)</f>
        <v>#N/A</v>
      </c>
      <c r="G303" s="6" t="e">
        <f>VLOOKUP(tblData3[[#This Row],[Application Group]], 'Reference data'!R260:S310,2,0)</f>
        <v>#N/A</v>
      </c>
      <c r="H303" s="6" t="e">
        <f>VLOOKUP(tblData3[[#This Row],[Offshore Lead]], 'Reference data'!J260:K280,2,0)</f>
        <v>#N/A</v>
      </c>
    </row>
    <row r="304" spans="4:8">
      <c r="D304" s="6" t="e">
        <f>VLOOKUP(tblData3[[#This Row],[Application]], 'Reference data'!M261:N593,2,0)</f>
        <v>#N/A</v>
      </c>
      <c r="F304" s="6" t="e">
        <f>VLOOKUP(tblData3[[#This Row],[Onshore Manager]], 'Reference data'!G261:H266,2,0)</f>
        <v>#N/A</v>
      </c>
      <c r="G304" s="6" t="e">
        <f>VLOOKUP(tblData3[[#This Row],[Application Group]], 'Reference data'!R261:S311,2,0)</f>
        <v>#N/A</v>
      </c>
      <c r="H304" s="6" t="e">
        <f>VLOOKUP(tblData3[[#This Row],[Offshore Lead]], 'Reference data'!J261:K281,2,0)</f>
        <v>#N/A</v>
      </c>
    </row>
    <row r="305" spans="1:34">
      <c r="D305" s="6" t="e">
        <f>VLOOKUP(tblData3[[#This Row],[Application]], 'Reference data'!M262:N594,2,0)</f>
        <v>#N/A</v>
      </c>
      <c r="F305" s="6" t="e">
        <f>VLOOKUP(tblData3[[#This Row],[Onshore Manager]], 'Reference data'!G262:H267,2,0)</f>
        <v>#N/A</v>
      </c>
      <c r="G305" s="6" t="e">
        <f>VLOOKUP(tblData3[[#This Row],[Application Group]], 'Reference data'!R262:S312,2,0)</f>
        <v>#N/A</v>
      </c>
      <c r="H305" s="6" t="e">
        <f>VLOOKUP(tblData3[[#This Row],[Offshore Lead]], 'Reference data'!J262:K282,2,0)</f>
        <v>#N/A</v>
      </c>
    </row>
    <row r="306" spans="1:34">
      <c r="D306" s="6" t="e">
        <f>VLOOKUP(tblData3[[#This Row],[Application]], 'Reference data'!M263:N595,2,0)</f>
        <v>#N/A</v>
      </c>
      <c r="F306" s="6" t="e">
        <f>VLOOKUP(tblData3[[#This Row],[Onshore Manager]], 'Reference data'!G263:H268,2,0)</f>
        <v>#N/A</v>
      </c>
      <c r="G306" s="6" t="e">
        <f>VLOOKUP(tblData3[[#This Row],[Application Group]], 'Reference data'!R263:S313,2,0)</f>
        <v>#N/A</v>
      </c>
      <c r="H306" s="6" t="e">
        <f>VLOOKUP(tblData3[[#This Row],[Offshore Lead]], 'Reference data'!J263:K283,2,0)</f>
        <v>#N/A</v>
      </c>
    </row>
    <row r="307" spans="1:34">
      <c r="D307" s="6" t="e">
        <f>VLOOKUP(tblData3[[#This Row],[Application]], 'Reference data'!M264:N596,2,0)</f>
        <v>#N/A</v>
      </c>
      <c r="F307" s="6" t="e">
        <f>VLOOKUP(tblData3[[#This Row],[Onshore Manager]], 'Reference data'!G264:H269,2,0)</f>
        <v>#N/A</v>
      </c>
      <c r="G307" s="6" t="e">
        <f>VLOOKUP(tblData3[[#This Row],[Application Group]], 'Reference data'!R264:S314,2,0)</f>
        <v>#N/A</v>
      </c>
      <c r="H307" s="6" t="e">
        <f>VLOOKUP(tblData3[[#This Row],[Offshore Lead]], 'Reference data'!J264:K284,2,0)</f>
        <v>#N/A</v>
      </c>
    </row>
    <row r="308" spans="1:34">
      <c r="D308" s="6" t="e">
        <f>VLOOKUP(tblData3[[#This Row],[Application]], 'Reference data'!M265:N597,2,0)</f>
        <v>#N/A</v>
      </c>
      <c r="F308" s="6" t="e">
        <f>VLOOKUP(tblData3[[#This Row],[Onshore Manager]], 'Reference data'!G265:H270,2,0)</f>
        <v>#N/A</v>
      </c>
      <c r="G308" s="6" t="e">
        <f>VLOOKUP(tblData3[[#This Row],[Application Group]], 'Reference data'!R265:S315,2,0)</f>
        <v>#N/A</v>
      </c>
      <c r="H308" s="6" t="e">
        <f>VLOOKUP(tblData3[[#This Row],[Offshore Lead]], 'Reference data'!J265:K285,2,0)</f>
        <v>#N/A</v>
      </c>
    </row>
    <row r="309" spans="1:34">
      <c r="D309" s="6" t="e">
        <f>VLOOKUP(tblData3[[#This Row],[Application]], 'Reference data'!M266:N598,2,0)</f>
        <v>#N/A</v>
      </c>
      <c r="F309" s="6" t="e">
        <f>VLOOKUP(tblData3[[#This Row],[Onshore Manager]], 'Reference data'!G266:H271,2,0)</f>
        <v>#N/A</v>
      </c>
      <c r="G309" s="6" t="e">
        <f>VLOOKUP(tblData3[[#This Row],[Application Group]], 'Reference data'!R266:S316,2,0)</f>
        <v>#N/A</v>
      </c>
      <c r="H309" s="6" t="e">
        <f>VLOOKUP(tblData3[[#This Row],[Offshore Lead]], 'Reference data'!J266:K286,2,0)</f>
        <v>#N/A</v>
      </c>
    </row>
    <row r="310" spans="1:34">
      <c r="D310" s="6" t="e">
        <f>VLOOKUP(tblData3[[#This Row],[Application]], 'Reference data'!M267:N599,2,0)</f>
        <v>#N/A</v>
      </c>
      <c r="F310" s="6" t="e">
        <f>VLOOKUP(tblData3[[#This Row],[Onshore Manager]], 'Reference data'!G267:H272,2,0)</f>
        <v>#N/A</v>
      </c>
      <c r="G310" s="6" t="e">
        <f>VLOOKUP(tblData3[[#This Row],[Application Group]], 'Reference data'!R267:S318,2,0)</f>
        <v>#N/A</v>
      </c>
      <c r="H310" s="6" t="e">
        <f>VLOOKUP(tblData3[[#This Row],[Offshore Lead]], 'Reference data'!J267:K287,2,0)</f>
        <v>#N/A</v>
      </c>
    </row>
    <row r="311" spans="1:34">
      <c r="D311" s="6" t="e">
        <f>VLOOKUP(tblData3[[#This Row],[Application]], 'Reference data'!M268:N600,2,0)</f>
        <v>#N/A</v>
      </c>
      <c r="F311" s="6" t="e">
        <f>VLOOKUP(tblData3[[#This Row],[Onshore Manager]], 'Reference data'!G268:H273,2,0)</f>
        <v>#N/A</v>
      </c>
      <c r="G311" s="6" t="e">
        <f>VLOOKUP(tblData3[[#This Row],[Application Group]], 'Reference data'!R268:S319,2,0)</f>
        <v>#N/A</v>
      </c>
      <c r="H311" s="6" t="e">
        <f>VLOOKUP(tblData3[[#This Row],[Offshore Lead]], 'Reference data'!J268:K288,2,0)</f>
        <v>#N/A</v>
      </c>
    </row>
    <row r="312" spans="1:34">
      <c r="D312" s="6" t="e">
        <f>VLOOKUP(tblData3[[#This Row],[Application]], 'Reference data'!M269:N601,2,0)</f>
        <v>#N/A</v>
      </c>
      <c r="F312" s="6" t="e">
        <f>VLOOKUP(tblData3[[#This Row],[Onshore Manager]], 'Reference data'!G269:H274,2,0)</f>
        <v>#N/A</v>
      </c>
      <c r="G312" s="6" t="e">
        <f>VLOOKUP(tblData3[[#This Row],[Application Group]], 'Reference data'!R269:S320,2,0)</f>
        <v>#N/A</v>
      </c>
      <c r="H312" s="6" t="e">
        <f>VLOOKUP(tblData3[[#This Row],[Offshore Lead]], 'Reference data'!J269:K289,2,0)</f>
        <v>#N/A</v>
      </c>
    </row>
    <row r="313" spans="1:34">
      <c r="D313" s="6" t="e">
        <f>VLOOKUP(tblData3[[#This Row],[Application]], 'Reference data'!M270:N602,2,0)</f>
        <v>#N/A</v>
      </c>
      <c r="F313" s="6" t="e">
        <f>VLOOKUP(tblData3[[#This Row],[Onshore Manager]], 'Reference data'!G270:H275,2,0)</f>
        <v>#N/A</v>
      </c>
      <c r="G313" s="6" t="e">
        <f>VLOOKUP(tblData3[[#This Row],[Application Group]], 'Reference data'!R270:S321,2,0)</f>
        <v>#N/A</v>
      </c>
      <c r="H313" s="6" t="e">
        <f>VLOOKUP(tblData3[[#This Row],[Offshore Lead]], 'Reference data'!J270:K290,2,0)</f>
        <v>#N/A</v>
      </c>
    </row>
    <row r="314" spans="1:34">
      <c r="D314" s="6"/>
      <c r="F314" s="6"/>
      <c r="G314" s="6" t="e">
        <f>VLOOKUP(tblData3[[#This Row],[Application Group]], 'Reference data'!R$1:S335,2,0)</f>
        <v>#N/A</v>
      </c>
      <c r="H314" s="6" t="e">
        <f>VLOOKUP(tblData3[[#This Row],[Offshore Lead]], 'Reference data'!J$1:K301,2,0)</f>
        <v>#N/A</v>
      </c>
    </row>
    <row r="315" spans="1:34">
      <c r="A315" s="16" t="s">
        <v>41</v>
      </c>
      <c r="B315" s="16" t="s">
        <v>267</v>
      </c>
      <c r="C315" s="16" t="s">
        <v>268</v>
      </c>
      <c r="D315" s="18" t="s">
        <v>199</v>
      </c>
      <c r="E315" s="16" t="s">
        <v>158</v>
      </c>
      <c r="F315" s="18" t="e">
        <f>VLOOKUP(tblData3[[#This Row],[Onshore Manager]], 'Reference data'!G$1:H287,2,0)</f>
        <v>#N/A</v>
      </c>
      <c r="G315" s="18" t="s">
        <v>200</v>
      </c>
      <c r="H315" s="18" t="s">
        <v>160</v>
      </c>
      <c r="I315" s="16">
        <v>22.11</v>
      </c>
      <c r="J315" s="16" t="s">
        <v>59</v>
      </c>
      <c r="K315" s="16" t="s">
        <v>48</v>
      </c>
      <c r="L315" s="16">
        <v>360</v>
      </c>
      <c r="W315" s="16">
        <v>70</v>
      </c>
      <c r="X315" s="16">
        <v>150</v>
      </c>
      <c r="Y315" s="16">
        <v>80</v>
      </c>
      <c r="Z315" s="16">
        <v>50</v>
      </c>
      <c r="AA315" s="16">
        <v>10</v>
      </c>
      <c r="AB315" s="16"/>
      <c r="AC315" s="16"/>
      <c r="AD315" s="16"/>
      <c r="AE315" s="16"/>
      <c r="AF315" s="16"/>
      <c r="AG315" s="16"/>
      <c r="AH315" s="16"/>
    </row>
    <row r="316" spans="1:34">
      <c r="A316" s="16" t="s">
        <v>41</v>
      </c>
      <c r="B316" s="16" t="s">
        <v>267</v>
      </c>
      <c r="C316" s="16" t="s">
        <v>269</v>
      </c>
      <c r="D316" s="18" t="s">
        <v>199</v>
      </c>
      <c r="E316" s="16" t="s">
        <v>158</v>
      </c>
      <c r="F316" s="18" t="e">
        <f>VLOOKUP(tblData3[[#This Row],[Onshore Manager]], 'Reference data'!G$1:H288,2,0)</f>
        <v>#N/A</v>
      </c>
      <c r="G316" s="18" t="s">
        <v>200</v>
      </c>
      <c r="H316" s="18" t="s">
        <v>160</v>
      </c>
      <c r="I316" s="16" t="s">
        <v>270</v>
      </c>
      <c r="J316" s="16" t="s">
        <v>59</v>
      </c>
      <c r="K316" s="16" t="s">
        <v>48</v>
      </c>
      <c r="L316" s="16">
        <v>90</v>
      </c>
      <c r="W316" s="16">
        <v>30</v>
      </c>
      <c r="X316" s="16">
        <v>30</v>
      </c>
      <c r="Y316" s="16">
        <v>10</v>
      </c>
      <c r="Z316" s="16">
        <v>10</v>
      </c>
      <c r="AA316" s="16">
        <v>10</v>
      </c>
      <c r="AB316" s="16"/>
      <c r="AC316" s="16"/>
      <c r="AD316" s="16"/>
      <c r="AE316" s="16"/>
      <c r="AF316" s="16"/>
      <c r="AG316" s="16"/>
      <c r="AH316" s="16"/>
    </row>
    <row r="317" spans="1:34">
      <c r="A317" s="16" t="s">
        <v>41</v>
      </c>
      <c r="B317" s="16" t="s">
        <v>267</v>
      </c>
      <c r="C317" s="16" t="s">
        <v>271</v>
      </c>
      <c r="D317" s="18" t="s">
        <v>199</v>
      </c>
      <c r="E317" s="16" t="s">
        <v>158</v>
      </c>
      <c r="F317" s="18" t="e">
        <f>VLOOKUP(tblData3[[#This Row],[Onshore Manager]], 'Reference data'!G$1:H289,2,0)</f>
        <v>#N/A</v>
      </c>
      <c r="G317" s="18" t="s">
        <v>200</v>
      </c>
      <c r="H317" s="18" t="s">
        <v>160</v>
      </c>
      <c r="I317" s="16" t="s">
        <v>270</v>
      </c>
      <c r="J317" s="16" t="s">
        <v>59</v>
      </c>
      <c r="K317" s="16" t="s">
        <v>48</v>
      </c>
      <c r="L317" s="16">
        <v>130</v>
      </c>
      <c r="W317" s="16">
        <v>30</v>
      </c>
      <c r="X317" s="16">
        <v>50</v>
      </c>
      <c r="Y317" s="16">
        <v>20</v>
      </c>
      <c r="Z317" s="16">
        <v>20</v>
      </c>
      <c r="AA317" s="16">
        <v>10</v>
      </c>
      <c r="AB317" s="16"/>
      <c r="AC317" s="16"/>
      <c r="AD317" s="16"/>
      <c r="AE317" s="16"/>
      <c r="AF317" s="16"/>
      <c r="AG317" s="16"/>
      <c r="AH317" s="16"/>
    </row>
    <row r="318" spans="1:34">
      <c r="A318" s="16" t="s">
        <v>88</v>
      </c>
      <c r="B318" s="16" t="s">
        <v>272</v>
      </c>
      <c r="C318" s="16" t="s">
        <v>273</v>
      </c>
      <c r="D318" s="18" t="s">
        <v>199</v>
      </c>
      <c r="E318" s="16" t="s">
        <v>158</v>
      </c>
      <c r="F318" s="18" t="e">
        <f>VLOOKUP(tblData3[[#This Row],[Onshore Manager]], 'Reference data'!G$1:H290,2,0)</f>
        <v>#N/A</v>
      </c>
      <c r="G318" s="18" t="s">
        <v>200</v>
      </c>
      <c r="H318" s="18" t="s">
        <v>160</v>
      </c>
      <c r="I318" s="16">
        <v>22.08</v>
      </c>
      <c r="J318" s="16" t="s">
        <v>47</v>
      </c>
      <c r="K318" s="16" t="s">
        <v>48</v>
      </c>
      <c r="L318" s="16">
        <v>65</v>
      </c>
      <c r="W318" s="16">
        <v>35</v>
      </c>
      <c r="X318" s="16">
        <v>30</v>
      </c>
      <c r="Y318" s="16"/>
      <c r="Z318" s="16"/>
      <c r="AA318" s="16"/>
      <c r="AB318" s="16"/>
      <c r="AC318" s="16"/>
      <c r="AD318" s="16"/>
      <c r="AE318" s="16"/>
      <c r="AF318" s="16"/>
      <c r="AG318" s="16"/>
      <c r="AH318" s="16"/>
    </row>
    <row r="319" spans="1:34">
      <c r="A319" s="16" t="s">
        <v>88</v>
      </c>
      <c r="B319" s="16" t="s">
        <v>272</v>
      </c>
      <c r="C319" s="16" t="s">
        <v>274</v>
      </c>
      <c r="D319" s="18" t="s">
        <v>199</v>
      </c>
      <c r="E319" s="16" t="s">
        <v>158</v>
      </c>
      <c r="F319" s="18" t="e">
        <f>VLOOKUP(tblData3[[#This Row],[Onshore Manager]], 'Reference data'!G$1:H291,2,0)</f>
        <v>#N/A</v>
      </c>
      <c r="G319" s="18" t="s">
        <v>200</v>
      </c>
      <c r="H319" s="18" t="s">
        <v>160</v>
      </c>
      <c r="I319" s="16">
        <v>22.08</v>
      </c>
      <c r="J319" s="16" t="s">
        <v>47</v>
      </c>
      <c r="K319" s="16" t="s">
        <v>48</v>
      </c>
      <c r="L319" s="16">
        <v>65</v>
      </c>
      <c r="W319" s="16">
        <v>35</v>
      </c>
      <c r="X319" s="16">
        <v>30</v>
      </c>
      <c r="Y319" s="16"/>
      <c r="Z319" s="16"/>
      <c r="AA319" s="16"/>
      <c r="AB319" s="16"/>
      <c r="AC319" s="16"/>
      <c r="AD319" s="16"/>
      <c r="AE319" s="16"/>
      <c r="AF319" s="16"/>
      <c r="AG319" s="16"/>
      <c r="AH319" s="16"/>
    </row>
    <row r="320" spans="1:34">
      <c r="A320" s="16" t="s">
        <v>41</v>
      </c>
      <c r="B320" s="16" t="s">
        <v>275</v>
      </c>
      <c r="C320" s="16" t="s">
        <v>269</v>
      </c>
      <c r="D320" s="18" t="s">
        <v>199</v>
      </c>
      <c r="E320" s="16" t="s">
        <v>158</v>
      </c>
      <c r="F320" s="18" t="e">
        <f>VLOOKUP(tblData3[[#This Row],[Onshore Manager]], 'Reference data'!G$1:H292,2,0)</f>
        <v>#N/A</v>
      </c>
      <c r="G320" s="18" t="s">
        <v>200</v>
      </c>
      <c r="H320" s="18" t="s">
        <v>160</v>
      </c>
      <c r="I320" s="16">
        <v>22.07</v>
      </c>
      <c r="J320" s="16" t="s">
        <v>75</v>
      </c>
      <c r="K320" s="16" t="s">
        <v>48</v>
      </c>
      <c r="L320" s="16">
        <v>45</v>
      </c>
      <c r="W320" s="16">
        <v>45</v>
      </c>
      <c r="X320" s="16"/>
      <c r="Y320" s="16"/>
      <c r="Z320" s="16"/>
      <c r="AA320" s="16"/>
      <c r="AB320" s="16"/>
      <c r="AC320" s="16"/>
      <c r="AD320" s="16"/>
      <c r="AE320" s="16"/>
      <c r="AF320" s="16"/>
      <c r="AG320" s="16"/>
      <c r="AH320" s="16"/>
    </row>
    <row r="321" spans="1:34">
      <c r="A321" s="16" t="s">
        <v>41</v>
      </c>
      <c r="B321" s="16" t="s">
        <v>276</v>
      </c>
      <c r="C321" s="16" t="s">
        <v>277</v>
      </c>
      <c r="D321" s="18" t="s">
        <v>199</v>
      </c>
      <c r="E321" s="16" t="s">
        <v>158</v>
      </c>
      <c r="F321" s="18" t="e">
        <f>VLOOKUP(tblData3[[#This Row],[Onshore Manager]], 'Reference data'!G$1:H293,2,0)</f>
        <v>#N/A</v>
      </c>
      <c r="G321" s="18" t="s">
        <v>200</v>
      </c>
      <c r="H321" s="18" t="s">
        <v>160</v>
      </c>
      <c r="I321" s="16">
        <v>22.12</v>
      </c>
      <c r="J321" s="16" t="s">
        <v>121</v>
      </c>
      <c r="K321" s="16" t="s">
        <v>48</v>
      </c>
      <c r="L321" s="16">
        <v>80</v>
      </c>
      <c r="W321" s="16">
        <v>20</v>
      </c>
      <c r="X321" s="16">
        <v>20</v>
      </c>
      <c r="Y321" s="16">
        <v>10</v>
      </c>
      <c r="Z321" s="16">
        <v>10</v>
      </c>
      <c r="AA321" s="16">
        <v>10</v>
      </c>
      <c r="AB321" s="16">
        <v>10</v>
      </c>
      <c r="AC321" s="16"/>
      <c r="AD321" s="16"/>
      <c r="AE321" s="16"/>
      <c r="AF321" s="16"/>
      <c r="AG321" s="16"/>
      <c r="AH321" s="16"/>
    </row>
    <row r="322" spans="1:34">
      <c r="A322" s="16" t="s">
        <v>41</v>
      </c>
      <c r="B322" s="16" t="s">
        <v>278</v>
      </c>
      <c r="C322" s="16" t="s">
        <v>279</v>
      </c>
      <c r="D322" s="18" t="s">
        <v>194</v>
      </c>
      <c r="E322" s="16" t="s">
        <v>158</v>
      </c>
      <c r="F322" s="18" t="e">
        <f>VLOOKUP(tblData3[[#This Row],[Onshore Manager]], 'Reference data'!G$1:H294,2,0)</f>
        <v>#N/A</v>
      </c>
      <c r="G322" s="18" t="s">
        <v>200</v>
      </c>
      <c r="H322" s="18" t="s">
        <v>160</v>
      </c>
      <c r="I322" s="16">
        <v>23.02</v>
      </c>
      <c r="J322" s="16" t="s">
        <v>52</v>
      </c>
      <c r="K322" s="16" t="s">
        <v>48</v>
      </c>
      <c r="L322" s="16">
        <v>2835</v>
      </c>
      <c r="W322" s="16"/>
      <c r="X322" s="16"/>
      <c r="Y322" s="16"/>
      <c r="Z322" s="16"/>
      <c r="AA322" s="16"/>
      <c r="AB322" s="16"/>
      <c r="AC322" s="16"/>
      <c r="AD322" s="16"/>
      <c r="AE322" s="16"/>
      <c r="AF322" s="16"/>
      <c r="AG322" s="16"/>
      <c r="AH322" s="16"/>
    </row>
    <row r="323" spans="1:34">
      <c r="A323" s="16" t="s">
        <v>41</v>
      </c>
      <c r="B323" s="16" t="s">
        <v>280</v>
      </c>
      <c r="C323" s="16" t="s">
        <v>271</v>
      </c>
      <c r="D323" s="18" t="s">
        <v>199</v>
      </c>
      <c r="E323" s="16" t="s">
        <v>158</v>
      </c>
      <c r="F323" s="18" t="e">
        <f>VLOOKUP(tblData3[[#This Row],[Onshore Manager]], 'Reference data'!G$1:H295,2,0)</f>
        <v>#N/A</v>
      </c>
      <c r="G323" s="18" t="s">
        <v>200</v>
      </c>
      <c r="H323" s="18" t="s">
        <v>160</v>
      </c>
      <c r="I323" s="16">
        <v>23.02</v>
      </c>
      <c r="J323" s="16" t="s">
        <v>52</v>
      </c>
      <c r="K323" s="16" t="s">
        <v>48</v>
      </c>
      <c r="L323" s="16">
        <v>140</v>
      </c>
      <c r="W323" s="16">
        <v>60</v>
      </c>
      <c r="X323" s="16">
        <v>20</v>
      </c>
      <c r="Y323" s="16">
        <v>20</v>
      </c>
      <c r="Z323" s="16">
        <v>10</v>
      </c>
      <c r="AA323" s="16">
        <v>10</v>
      </c>
      <c r="AB323" s="16">
        <v>10</v>
      </c>
      <c r="AC323" s="16">
        <v>10</v>
      </c>
      <c r="AD323" s="16"/>
      <c r="AE323" s="16"/>
      <c r="AF323" s="16"/>
      <c r="AG323" s="16"/>
      <c r="AH323" s="16"/>
    </row>
    <row r="324" spans="1:34">
      <c r="A324" s="16" t="s">
        <v>88</v>
      </c>
      <c r="B324" s="16" t="s">
        <v>281</v>
      </c>
      <c r="C324" s="16" t="s">
        <v>199</v>
      </c>
      <c r="D324" s="18" t="s">
        <v>199</v>
      </c>
      <c r="E324" s="16" t="s">
        <v>158</v>
      </c>
      <c r="F324" s="18" t="e">
        <f>VLOOKUP(tblData3[[#This Row],[Onshore Manager]], 'Reference data'!G$1:H296,2,0)</f>
        <v>#N/A</v>
      </c>
      <c r="G324" s="18" t="s">
        <v>200</v>
      </c>
      <c r="H324" s="18" t="s">
        <v>160</v>
      </c>
      <c r="I324" s="16">
        <v>22.08</v>
      </c>
      <c r="J324" s="16" t="s">
        <v>47</v>
      </c>
      <c r="K324" s="16" t="s">
        <v>48</v>
      </c>
      <c r="L324" s="16">
        <v>22</v>
      </c>
      <c r="W324" s="16">
        <v>10</v>
      </c>
      <c r="X324" s="16">
        <v>12</v>
      </c>
      <c r="Y324" s="16"/>
      <c r="Z324" s="16"/>
      <c r="AA324" s="16"/>
      <c r="AB324" s="16"/>
      <c r="AC324" s="16"/>
      <c r="AD324" s="16"/>
      <c r="AE324" s="16"/>
      <c r="AF324" s="16"/>
      <c r="AG324" s="16"/>
      <c r="AH324" s="16"/>
    </row>
    <row r="325" spans="1:34">
      <c r="A325" s="23" t="s">
        <v>125</v>
      </c>
      <c r="B325" s="23" t="s">
        <v>171</v>
      </c>
      <c r="C325" s="23" t="s">
        <v>269</v>
      </c>
      <c r="D325" s="6" t="str">
        <f>VLOOKUP(tblData3[[#This Row],[Application]], 'Reference data'!M$1:N627,2,0)</f>
        <v>WB-BPP1</v>
      </c>
      <c r="E325" s="23" t="s">
        <v>158</v>
      </c>
      <c r="F325" s="24" t="s">
        <v>45</v>
      </c>
      <c r="G325" s="24" t="s">
        <v>200</v>
      </c>
      <c r="H325" s="24" t="s">
        <v>160</v>
      </c>
      <c r="I325" s="23">
        <v>22.07</v>
      </c>
      <c r="J325" s="23" t="s">
        <v>172</v>
      </c>
      <c r="K325" s="23" t="s">
        <v>48</v>
      </c>
      <c r="L325" s="23">
        <v>6</v>
      </c>
    </row>
    <row r="326" spans="1:34">
      <c r="A326" s="19" t="s">
        <v>125</v>
      </c>
      <c r="B326" s="19" t="s">
        <v>173</v>
      </c>
      <c r="C326" s="19" t="s">
        <v>269</v>
      </c>
      <c r="D326" s="6" t="str">
        <f>VLOOKUP(tblData3[[#This Row],[Application]], 'Reference data'!M$1:N628,2,0)</f>
        <v>WB-BPP1</v>
      </c>
      <c r="E326" s="19" t="s">
        <v>158</v>
      </c>
      <c r="F326" s="20" t="s">
        <v>45</v>
      </c>
      <c r="G326" s="20" t="s">
        <v>200</v>
      </c>
      <c r="H326" s="20" t="s">
        <v>160</v>
      </c>
      <c r="I326" s="19">
        <v>22.07</v>
      </c>
      <c r="J326" s="19" t="s">
        <v>172</v>
      </c>
      <c r="K326" s="19" t="s">
        <v>48</v>
      </c>
      <c r="L326" s="19">
        <v>80</v>
      </c>
    </row>
    <row r="327" spans="1:34">
      <c r="A327" s="19" t="s">
        <v>125</v>
      </c>
      <c r="B327" s="19" t="s">
        <v>282</v>
      </c>
      <c r="C327" s="19" t="s">
        <v>271</v>
      </c>
      <c r="D327" s="6" t="str">
        <f>VLOOKUP(tblData3[[#This Row],[Application]], 'Reference data'!M$1:N629,2,0)</f>
        <v>WB-BPP1</v>
      </c>
      <c r="E327" s="19" t="s">
        <v>158</v>
      </c>
      <c r="F327" s="20" t="s">
        <v>45</v>
      </c>
      <c r="G327" s="20" t="s">
        <v>200</v>
      </c>
      <c r="H327" s="20" t="s">
        <v>160</v>
      </c>
      <c r="I327" s="19">
        <v>22.07</v>
      </c>
      <c r="J327" s="19" t="s">
        <v>172</v>
      </c>
      <c r="K327" s="19" t="s">
        <v>48</v>
      </c>
      <c r="L327" s="19">
        <v>4</v>
      </c>
    </row>
    <row r="328" spans="1:34">
      <c r="A328" s="17" t="s">
        <v>125</v>
      </c>
      <c r="B328" s="17" t="s">
        <v>175</v>
      </c>
      <c r="C328" s="17" t="s">
        <v>269</v>
      </c>
      <c r="D328" s="6" t="str">
        <f>VLOOKUP(tblData3[[#This Row],[Application]], 'Reference data'!M$1:N630,2,0)</f>
        <v>WB-BPP1</v>
      </c>
      <c r="E328" s="17" t="s">
        <v>158</v>
      </c>
      <c r="F328" s="18" t="s">
        <v>45</v>
      </c>
      <c r="G328" s="20" t="s">
        <v>200</v>
      </c>
      <c r="H328" s="18" t="s">
        <v>160</v>
      </c>
      <c r="I328" s="17">
        <v>22.08</v>
      </c>
      <c r="J328" s="17" t="s">
        <v>47</v>
      </c>
      <c r="K328" s="17" t="s">
        <v>48</v>
      </c>
      <c r="L328" s="17">
        <v>80</v>
      </c>
    </row>
    <row r="329" spans="1:34">
      <c r="A329" s="21" t="s">
        <v>125</v>
      </c>
      <c r="B329" s="21" t="s">
        <v>176</v>
      </c>
      <c r="C329" s="21" t="s">
        <v>269</v>
      </c>
      <c r="D329" s="6" t="str">
        <f>VLOOKUP(tblData3[[#This Row],[Application]], 'Reference data'!M$1:N631,2,0)</f>
        <v>WB-BPP1</v>
      </c>
      <c r="E329" s="21" t="s">
        <v>158</v>
      </c>
      <c r="F329" s="20" t="s">
        <v>45</v>
      </c>
      <c r="G329" s="20" t="s">
        <v>200</v>
      </c>
      <c r="H329" s="20" t="s">
        <v>160</v>
      </c>
      <c r="I329" s="21">
        <v>22.08</v>
      </c>
      <c r="J329" s="21" t="s">
        <v>47</v>
      </c>
      <c r="K329" s="21" t="s">
        <v>48</v>
      </c>
      <c r="L329" s="21">
        <v>80</v>
      </c>
    </row>
    <row r="330" spans="1:34">
      <c r="A330" s="16" t="s">
        <v>125</v>
      </c>
      <c r="B330" s="16" t="s">
        <v>183</v>
      </c>
      <c r="C330" s="16"/>
      <c r="D330" s="6" t="s">
        <v>199</v>
      </c>
      <c r="E330" s="16" t="s">
        <v>158</v>
      </c>
      <c r="F330" s="18" t="s">
        <v>45</v>
      </c>
      <c r="G330" s="18" t="s">
        <v>200</v>
      </c>
      <c r="H330" s="18" t="s">
        <v>160</v>
      </c>
      <c r="I330" s="5" t="s">
        <v>283</v>
      </c>
      <c r="J330" s="5" t="s">
        <v>283</v>
      </c>
      <c r="K330" s="5" t="s">
        <v>48</v>
      </c>
      <c r="W330" s="55">
        <v>200</v>
      </c>
      <c r="X330" s="55">
        <v>200</v>
      </c>
      <c r="Y330" s="55">
        <v>200</v>
      </c>
      <c r="Z330" s="55">
        <v>200</v>
      </c>
      <c r="AA330" s="55">
        <v>200</v>
      </c>
      <c r="AB330" s="55">
        <v>200</v>
      </c>
      <c r="AC330" s="55">
        <v>200</v>
      </c>
      <c r="AD330" s="55">
        <v>200</v>
      </c>
      <c r="AE330" s="55">
        <v>200</v>
      </c>
      <c r="AF330" s="55">
        <v>200</v>
      </c>
      <c r="AG330" s="55">
        <v>200</v>
      </c>
      <c r="AH330" s="55">
        <v>200</v>
      </c>
    </row>
    <row r="331" spans="1:34">
      <c r="A331" s="17" t="s">
        <v>122</v>
      </c>
      <c r="B331" s="17" t="s">
        <v>185</v>
      </c>
      <c r="C331" s="17"/>
      <c r="D331" s="6" t="s">
        <v>199</v>
      </c>
      <c r="E331" s="17" t="s">
        <v>158</v>
      </c>
      <c r="F331" s="18" t="s">
        <v>45</v>
      </c>
      <c r="G331" s="20" t="s">
        <v>200</v>
      </c>
      <c r="H331" s="18" t="s">
        <v>160</v>
      </c>
      <c r="I331" s="5" t="s">
        <v>283</v>
      </c>
      <c r="J331" s="5" t="s">
        <v>283</v>
      </c>
      <c r="K331" s="5" t="s">
        <v>48</v>
      </c>
      <c r="W331" s="22">
        <v>450</v>
      </c>
      <c r="X331" s="22">
        <v>450</v>
      </c>
      <c r="Y331" s="22">
        <v>450</v>
      </c>
      <c r="Z331" s="22">
        <v>450</v>
      </c>
      <c r="AA331" s="22">
        <v>450</v>
      </c>
      <c r="AB331" s="22">
        <v>450</v>
      </c>
      <c r="AC331" s="22">
        <v>450</v>
      </c>
      <c r="AD331" s="22">
        <v>450</v>
      </c>
      <c r="AE331" s="22">
        <v>450</v>
      </c>
      <c r="AF331" s="22">
        <v>450</v>
      </c>
      <c r="AG331" s="22">
        <v>450</v>
      </c>
      <c r="AH331" s="22">
        <v>450</v>
      </c>
    </row>
    <row r="332" spans="1:34">
      <c r="A332" s="16" t="s">
        <v>122</v>
      </c>
      <c r="B332" s="16" t="s">
        <v>186</v>
      </c>
      <c r="C332" s="16"/>
      <c r="D332" s="6" t="s">
        <v>199</v>
      </c>
      <c r="E332" s="16" t="s">
        <v>158</v>
      </c>
      <c r="F332" s="18" t="s">
        <v>45</v>
      </c>
      <c r="G332" s="20" t="s">
        <v>200</v>
      </c>
      <c r="H332" s="18" t="s">
        <v>160</v>
      </c>
      <c r="I332" s="5" t="s">
        <v>283</v>
      </c>
      <c r="J332" s="5" t="s">
        <v>283</v>
      </c>
      <c r="K332" s="5" t="s">
        <v>48</v>
      </c>
      <c r="W332" s="55">
        <v>172</v>
      </c>
      <c r="X332" s="55">
        <v>172</v>
      </c>
      <c r="Y332" s="55">
        <v>172</v>
      </c>
      <c r="Z332" s="55">
        <v>172</v>
      </c>
      <c r="AA332" s="55">
        <v>172</v>
      </c>
      <c r="AB332" s="55">
        <v>172</v>
      </c>
      <c r="AC332" s="55">
        <v>172</v>
      </c>
      <c r="AD332" s="55">
        <v>172</v>
      </c>
      <c r="AE332" s="55">
        <v>172</v>
      </c>
      <c r="AF332" s="55">
        <v>172</v>
      </c>
      <c r="AG332" s="55">
        <v>172</v>
      </c>
      <c r="AH332" s="55">
        <v>172</v>
      </c>
    </row>
    <row r="333" spans="1:34">
      <c r="A333" s="17" t="s">
        <v>122</v>
      </c>
      <c r="B333" s="17" t="s">
        <v>187</v>
      </c>
      <c r="C333" s="17"/>
      <c r="D333" s="6" t="s">
        <v>199</v>
      </c>
      <c r="E333" s="17" t="s">
        <v>158</v>
      </c>
      <c r="F333" s="18" t="s">
        <v>45</v>
      </c>
      <c r="G333" s="20" t="s">
        <v>200</v>
      </c>
      <c r="H333" s="18" t="s">
        <v>160</v>
      </c>
      <c r="I333" s="5" t="s">
        <v>283</v>
      </c>
      <c r="J333" s="5" t="s">
        <v>283</v>
      </c>
      <c r="K333" s="5" t="s">
        <v>48</v>
      </c>
      <c r="W333" s="22">
        <v>86</v>
      </c>
      <c r="X333" s="22">
        <v>86</v>
      </c>
      <c r="Y333" s="22">
        <v>86</v>
      </c>
      <c r="Z333" s="22">
        <v>86</v>
      </c>
      <c r="AA333" s="22">
        <v>86</v>
      </c>
      <c r="AB333" s="22">
        <v>86</v>
      </c>
      <c r="AC333" s="22">
        <v>86</v>
      </c>
      <c r="AD333" s="22">
        <v>86</v>
      </c>
      <c r="AE333" s="22">
        <v>86</v>
      </c>
      <c r="AF333" s="22">
        <v>86</v>
      </c>
      <c r="AG333" s="22">
        <v>86</v>
      </c>
      <c r="AH333" s="22">
        <v>86</v>
      </c>
    </row>
    <row r="334" spans="1:34">
      <c r="A334" s="21" t="s">
        <v>122</v>
      </c>
      <c r="B334" s="21" t="s">
        <v>188</v>
      </c>
      <c r="C334" s="21"/>
      <c r="D334" s="6" t="s">
        <v>199</v>
      </c>
      <c r="E334" s="21" t="s">
        <v>158</v>
      </c>
      <c r="F334" s="20" t="s">
        <v>45</v>
      </c>
      <c r="G334" s="20" t="s">
        <v>200</v>
      </c>
      <c r="H334" s="20" t="s">
        <v>160</v>
      </c>
      <c r="I334" s="5" t="s">
        <v>283</v>
      </c>
      <c r="J334" s="5" t="s">
        <v>283</v>
      </c>
      <c r="K334" s="5" t="s">
        <v>48</v>
      </c>
      <c r="W334" s="55">
        <v>86</v>
      </c>
      <c r="X334" s="55">
        <v>86</v>
      </c>
      <c r="Y334" s="55">
        <v>86</v>
      </c>
      <c r="Z334" s="55">
        <v>86</v>
      </c>
      <c r="AA334" s="55">
        <v>86</v>
      </c>
      <c r="AB334" s="55">
        <v>86</v>
      </c>
      <c r="AC334" s="55">
        <v>86</v>
      </c>
      <c r="AD334" s="55">
        <v>86</v>
      </c>
      <c r="AE334" s="55">
        <v>86</v>
      </c>
      <c r="AF334" s="55">
        <v>86</v>
      </c>
      <c r="AG334" s="55">
        <v>86</v>
      </c>
      <c r="AH334" s="55">
        <v>86</v>
      </c>
    </row>
    <row r="335" spans="1:34">
      <c r="A335" s="5" t="s">
        <v>122</v>
      </c>
      <c r="B335" s="21" t="s">
        <v>188</v>
      </c>
      <c r="C335" s="5" t="s">
        <v>202</v>
      </c>
      <c r="D335" s="6" t="s">
        <v>202</v>
      </c>
      <c r="E335" s="5" t="s">
        <v>203</v>
      </c>
      <c r="F335" s="6" t="s">
        <v>45</v>
      </c>
      <c r="G335" s="6" t="s">
        <v>204</v>
      </c>
      <c r="H335" s="6" t="s">
        <v>205</v>
      </c>
      <c r="L335" s="5">
        <v>240</v>
      </c>
      <c r="W335" s="5">
        <v>40</v>
      </c>
      <c r="X335" s="5">
        <v>40</v>
      </c>
      <c r="Y335" s="5">
        <v>40</v>
      </c>
      <c r="Z335" s="5">
        <v>40</v>
      </c>
      <c r="AA335" s="5">
        <v>40</v>
      </c>
      <c r="AB335" s="5">
        <v>40</v>
      </c>
    </row>
    <row r="336" spans="1:34">
      <c r="A336" s="5" t="s">
        <v>122</v>
      </c>
      <c r="B336" s="21" t="s">
        <v>284</v>
      </c>
      <c r="C336" s="5" t="s">
        <v>202</v>
      </c>
      <c r="D336" s="6" t="s">
        <v>202</v>
      </c>
      <c r="E336" s="5" t="s">
        <v>203</v>
      </c>
      <c r="F336" s="6" t="s">
        <v>45</v>
      </c>
      <c r="G336" s="6" t="s">
        <v>204</v>
      </c>
      <c r="H336" s="6" t="s">
        <v>205</v>
      </c>
      <c r="AB336" s="5">
        <v>20</v>
      </c>
    </row>
    <row r="337" spans="1:34">
      <c r="A337" s="5" t="s">
        <v>122</v>
      </c>
      <c r="B337" s="21" t="s">
        <v>285</v>
      </c>
      <c r="C337" s="5" t="s">
        <v>202</v>
      </c>
      <c r="D337" s="6" t="s">
        <v>202</v>
      </c>
      <c r="E337" s="5" t="s">
        <v>203</v>
      </c>
      <c r="F337" s="6" t="s">
        <v>45</v>
      </c>
      <c r="G337" s="6" t="s">
        <v>204</v>
      </c>
      <c r="H337" s="6" t="s">
        <v>205</v>
      </c>
      <c r="W337" s="5">
        <v>20</v>
      </c>
      <c r="X337" s="5">
        <v>20</v>
      </c>
      <c r="Y337" s="5">
        <v>20</v>
      </c>
      <c r="Z337" s="5">
        <v>20</v>
      </c>
      <c r="AA337" s="5">
        <v>20</v>
      </c>
      <c r="AB337" s="5">
        <v>20</v>
      </c>
    </row>
    <row r="338" spans="1:34">
      <c r="A338" s="5" t="s">
        <v>122</v>
      </c>
      <c r="B338" s="21" t="s">
        <v>286</v>
      </c>
      <c r="C338" s="5" t="s">
        <v>202</v>
      </c>
      <c r="D338" s="6" t="s">
        <v>202</v>
      </c>
      <c r="E338" s="5" t="s">
        <v>203</v>
      </c>
      <c r="F338" s="6" t="s">
        <v>45</v>
      </c>
      <c r="G338" s="6" t="s">
        <v>204</v>
      </c>
      <c r="H338" s="6" t="s">
        <v>205</v>
      </c>
      <c r="AA338" s="5">
        <v>35</v>
      </c>
    </row>
    <row r="339" spans="1:34">
      <c r="A339" s="5" t="s">
        <v>122</v>
      </c>
      <c r="B339" s="21" t="s">
        <v>287</v>
      </c>
      <c r="C339" s="5" t="s">
        <v>202</v>
      </c>
      <c r="D339" s="6" t="s">
        <v>202</v>
      </c>
      <c r="E339" s="5" t="s">
        <v>203</v>
      </c>
      <c r="F339" s="6" t="s">
        <v>45</v>
      </c>
      <c r="G339" s="6" t="s">
        <v>204</v>
      </c>
      <c r="H339" s="6" t="s">
        <v>205</v>
      </c>
      <c r="W339" s="5">
        <v>20</v>
      </c>
      <c r="X339" s="5">
        <v>20</v>
      </c>
      <c r="Y339" s="5">
        <v>20</v>
      </c>
      <c r="Z339" s="5">
        <v>20</v>
      </c>
      <c r="AA339" s="5">
        <v>20</v>
      </c>
      <c r="AB339" s="5">
        <v>20</v>
      </c>
    </row>
    <row r="340" spans="1:34">
      <c r="A340" s="5" t="s">
        <v>122</v>
      </c>
      <c r="B340" s="21" t="s">
        <v>288</v>
      </c>
      <c r="C340" s="5" t="s">
        <v>202</v>
      </c>
      <c r="D340" s="6" t="s">
        <v>202</v>
      </c>
      <c r="E340" s="5" t="s">
        <v>203</v>
      </c>
      <c r="F340" s="6" t="s">
        <v>45</v>
      </c>
      <c r="G340" s="6" t="s">
        <v>204</v>
      </c>
      <c r="H340" s="6" t="s">
        <v>205</v>
      </c>
      <c r="Z340" s="5">
        <v>20</v>
      </c>
    </row>
    <row r="341" spans="1:34">
      <c r="A341" s="5" t="s">
        <v>122</v>
      </c>
      <c r="B341" s="21" t="s">
        <v>289</v>
      </c>
      <c r="C341" s="5" t="s">
        <v>202</v>
      </c>
      <c r="D341" s="6" t="s">
        <v>202</v>
      </c>
      <c r="E341" s="5" t="s">
        <v>203</v>
      </c>
      <c r="F341" s="6" t="s">
        <v>45</v>
      </c>
      <c r="G341" s="6" t="s">
        <v>204</v>
      </c>
      <c r="H341" s="6" t="s">
        <v>205</v>
      </c>
      <c r="Y341" s="5">
        <v>35</v>
      </c>
    </row>
    <row r="342" spans="1:34">
      <c r="A342" s="5" t="s">
        <v>122</v>
      </c>
      <c r="B342" s="21" t="s">
        <v>290</v>
      </c>
      <c r="C342" s="5" t="s">
        <v>202</v>
      </c>
      <c r="D342" s="6" t="s">
        <v>202</v>
      </c>
      <c r="E342" s="5" t="s">
        <v>203</v>
      </c>
      <c r="F342" s="6" t="s">
        <v>45</v>
      </c>
      <c r="G342" s="6" t="s">
        <v>204</v>
      </c>
      <c r="H342" s="6" t="s">
        <v>205</v>
      </c>
      <c r="W342" s="5">
        <v>20</v>
      </c>
      <c r="X342" s="5">
        <v>20</v>
      </c>
      <c r="Y342" s="5">
        <v>20</v>
      </c>
      <c r="Z342" s="5">
        <v>20</v>
      </c>
      <c r="AA342" s="5">
        <v>20</v>
      </c>
      <c r="AB342" s="5">
        <v>20</v>
      </c>
    </row>
    <row r="343" spans="1:34" ht="13">
      <c r="A343" s="11" t="s">
        <v>122</v>
      </c>
      <c r="B343" s="5" t="s">
        <v>291</v>
      </c>
      <c r="C343" s="11" t="s">
        <v>208</v>
      </c>
      <c r="D343" s="11" t="s">
        <v>208</v>
      </c>
      <c r="E343" s="11" t="s">
        <v>203</v>
      </c>
      <c r="F343" s="6" t="s">
        <v>45</v>
      </c>
      <c r="G343" s="6" t="s">
        <v>209</v>
      </c>
      <c r="H343" s="6" t="s">
        <v>205</v>
      </c>
      <c r="L343" s="5">
        <v>120</v>
      </c>
      <c r="W343" s="5">
        <v>20</v>
      </c>
      <c r="X343" s="5">
        <v>20</v>
      </c>
      <c r="Y343" s="5">
        <v>20</v>
      </c>
      <c r="Z343" s="5">
        <v>20</v>
      </c>
      <c r="AA343" s="5">
        <v>20</v>
      </c>
      <c r="AB343" s="5">
        <v>20</v>
      </c>
    </row>
    <row r="344" spans="1:34" ht="13">
      <c r="A344" s="21" t="s">
        <v>122</v>
      </c>
      <c r="B344" s="5" t="s">
        <v>292</v>
      </c>
      <c r="C344" s="5" t="s">
        <v>208</v>
      </c>
      <c r="D344" s="6" t="s">
        <v>208</v>
      </c>
      <c r="E344" s="11" t="s">
        <v>203</v>
      </c>
      <c r="F344" s="6" t="s">
        <v>45</v>
      </c>
      <c r="G344" s="6" t="s">
        <v>209</v>
      </c>
      <c r="H344" s="6" t="s">
        <v>205</v>
      </c>
      <c r="L344" s="5">
        <v>516</v>
      </c>
      <c r="W344" s="5">
        <v>86</v>
      </c>
      <c r="X344" s="5">
        <v>86</v>
      </c>
      <c r="Y344" s="5">
        <v>86</v>
      </c>
      <c r="Z344" s="5">
        <v>86</v>
      </c>
      <c r="AA344" s="5">
        <v>86</v>
      </c>
      <c r="AB344" s="5">
        <v>86</v>
      </c>
    </row>
    <row r="345" spans="1:34">
      <c r="A345" s="5" t="s">
        <v>122</v>
      </c>
      <c r="B345" s="5" t="s">
        <v>293</v>
      </c>
      <c r="C345" s="5" t="s">
        <v>294</v>
      </c>
      <c r="D345" s="6" t="s">
        <v>226</v>
      </c>
      <c r="E345" s="5" t="s">
        <v>203</v>
      </c>
      <c r="F345" s="6" t="s">
        <v>45</v>
      </c>
      <c r="G345" s="6" t="s">
        <v>204</v>
      </c>
      <c r="H345" s="6" t="s">
        <v>205</v>
      </c>
      <c r="W345" s="5">
        <v>180</v>
      </c>
      <c r="X345" s="5">
        <v>180</v>
      </c>
      <c r="Y345" s="5">
        <v>180</v>
      </c>
      <c r="Z345" s="5">
        <v>180</v>
      </c>
      <c r="AA345" s="5">
        <v>180</v>
      </c>
      <c r="AB345" s="5">
        <v>180</v>
      </c>
    </row>
    <row r="346" spans="1:34">
      <c r="A346" s="25" t="s">
        <v>122</v>
      </c>
      <c r="B346" s="26" t="s">
        <v>295</v>
      </c>
      <c r="D346" s="5" t="s">
        <v>296</v>
      </c>
      <c r="G346" s="5" t="s">
        <v>297</v>
      </c>
      <c r="H346" s="5" t="s">
        <v>160</v>
      </c>
      <c r="W346" s="5">
        <v>86</v>
      </c>
      <c r="X346" s="5">
        <v>86</v>
      </c>
      <c r="Y346" s="5">
        <v>86</v>
      </c>
      <c r="Z346" s="5">
        <v>86</v>
      </c>
      <c r="AA346" s="5">
        <v>86</v>
      </c>
      <c r="AB346" s="5">
        <v>86</v>
      </c>
      <c r="AC346" s="5">
        <v>86</v>
      </c>
      <c r="AD346" s="5">
        <v>86</v>
      </c>
      <c r="AE346" s="5">
        <v>86</v>
      </c>
      <c r="AF346" s="5">
        <v>86</v>
      </c>
      <c r="AG346" s="5">
        <v>86</v>
      </c>
      <c r="AH346" s="5">
        <v>86</v>
      </c>
    </row>
    <row r="347" spans="1:34">
      <c r="A347" s="17" t="s">
        <v>298</v>
      </c>
      <c r="B347" s="17" t="s">
        <v>299</v>
      </c>
      <c r="C347" s="17" t="s">
        <v>300</v>
      </c>
      <c r="D347" s="17" t="s">
        <v>300</v>
      </c>
      <c r="E347" s="17" t="s">
        <v>301</v>
      </c>
      <c r="F347" s="17" t="s">
        <v>79</v>
      </c>
      <c r="G347" s="17" t="s">
        <v>297</v>
      </c>
      <c r="H347" s="17" t="s">
        <v>160</v>
      </c>
      <c r="I347" s="17">
        <v>22.11</v>
      </c>
      <c r="J347" s="17" t="s">
        <v>59</v>
      </c>
      <c r="K347" s="17" t="s">
        <v>48</v>
      </c>
      <c r="L347" s="17">
        <v>540</v>
      </c>
      <c r="M347" s="17"/>
      <c r="N347" s="17">
        <v>100</v>
      </c>
      <c r="O347" s="17">
        <v>100</v>
      </c>
      <c r="P347" s="17">
        <v>100</v>
      </c>
      <c r="Q347" s="17">
        <v>100</v>
      </c>
      <c r="R347" s="17">
        <v>140</v>
      </c>
      <c r="S347" s="17"/>
      <c r="T347" s="17"/>
      <c r="U347" s="17"/>
      <c r="V347" s="17"/>
      <c r="W347" s="17">
        <v>100</v>
      </c>
      <c r="X347" s="17">
        <v>100</v>
      </c>
      <c r="Y347" s="17">
        <v>100</v>
      </c>
      <c r="Z347" s="17">
        <v>100</v>
      </c>
      <c r="AA347" s="17">
        <v>140</v>
      </c>
    </row>
    <row r="348" spans="1:34">
      <c r="A348" s="17" t="s">
        <v>302</v>
      </c>
      <c r="B348" s="17" t="s">
        <v>303</v>
      </c>
      <c r="C348" s="17" t="s">
        <v>300</v>
      </c>
      <c r="D348" s="17" t="s">
        <v>300</v>
      </c>
      <c r="E348" s="17" t="s">
        <v>301</v>
      </c>
      <c r="F348" s="17" t="s">
        <v>79</v>
      </c>
      <c r="G348" s="17" t="s">
        <v>297</v>
      </c>
      <c r="H348" s="17" t="s">
        <v>160</v>
      </c>
      <c r="I348" s="17">
        <v>23.02</v>
      </c>
      <c r="J348" s="40" t="s">
        <v>52</v>
      </c>
      <c r="K348" s="17" t="s">
        <v>48</v>
      </c>
      <c r="L348" s="17">
        <v>25</v>
      </c>
      <c r="M348" s="17"/>
      <c r="N348" s="17"/>
      <c r="O348" s="17"/>
      <c r="P348" s="17"/>
      <c r="Q348" s="17"/>
      <c r="R348" s="17"/>
      <c r="S348" s="17"/>
      <c r="T348" s="17"/>
      <c r="U348" s="17"/>
      <c r="V348" s="17"/>
      <c r="W348" s="17"/>
      <c r="X348" s="17"/>
      <c r="Y348" s="17"/>
      <c r="Z348" s="17"/>
      <c r="AA348" s="17"/>
    </row>
    <row r="349" spans="1:34">
      <c r="A349" s="17" t="s">
        <v>304</v>
      </c>
      <c r="B349" s="17" t="s">
        <v>305</v>
      </c>
      <c r="C349" s="17" t="s">
        <v>300</v>
      </c>
      <c r="D349" s="17" t="s">
        <v>300</v>
      </c>
      <c r="E349" s="17" t="s">
        <v>301</v>
      </c>
      <c r="F349" s="17" t="s">
        <v>79</v>
      </c>
      <c r="G349" s="17" t="s">
        <v>297</v>
      </c>
      <c r="H349" s="17" t="s">
        <v>160</v>
      </c>
      <c r="I349" s="17">
        <v>22.09</v>
      </c>
      <c r="J349" s="17" t="s">
        <v>130</v>
      </c>
      <c r="K349" s="17" t="s">
        <v>48</v>
      </c>
      <c r="L349" s="17">
        <v>25</v>
      </c>
      <c r="M349" s="17">
        <v>0</v>
      </c>
      <c r="N349" s="17">
        <v>6</v>
      </c>
      <c r="O349" s="17">
        <v>6</v>
      </c>
      <c r="P349" s="17">
        <v>13</v>
      </c>
      <c r="Q349" s="17"/>
      <c r="R349" s="17"/>
      <c r="S349" s="17"/>
      <c r="T349" s="17"/>
      <c r="U349" s="17"/>
      <c r="V349" s="17"/>
      <c r="W349" s="17">
        <v>6</v>
      </c>
      <c r="X349" s="17">
        <v>6</v>
      </c>
      <c r="Y349" s="17">
        <v>13</v>
      </c>
      <c r="Z349" s="17"/>
      <c r="AA349" s="17"/>
    </row>
    <row r="350" spans="1:34">
      <c r="A350" s="17" t="s">
        <v>306</v>
      </c>
      <c r="B350" s="17" t="s">
        <v>307</v>
      </c>
      <c r="C350" s="17" t="s">
        <v>300</v>
      </c>
      <c r="D350" s="17" t="s">
        <v>300</v>
      </c>
      <c r="E350" s="17" t="s">
        <v>301</v>
      </c>
      <c r="F350" s="17" t="s">
        <v>79</v>
      </c>
      <c r="G350" s="17" t="s">
        <v>297</v>
      </c>
      <c r="H350" s="17" t="s">
        <v>160</v>
      </c>
      <c r="I350" s="17">
        <v>22.1</v>
      </c>
      <c r="J350" s="17" t="s">
        <v>167</v>
      </c>
      <c r="K350" s="17" t="s">
        <v>48</v>
      </c>
      <c r="L350" s="17">
        <v>60</v>
      </c>
      <c r="M350" s="17"/>
      <c r="N350" s="17">
        <v>20</v>
      </c>
      <c r="O350" s="17">
        <v>20</v>
      </c>
      <c r="P350" s="17">
        <v>10</v>
      </c>
      <c r="Q350" s="17">
        <v>10</v>
      </c>
      <c r="R350" s="17"/>
      <c r="S350" s="17"/>
      <c r="T350" s="17"/>
      <c r="U350" s="17"/>
      <c r="V350" s="17"/>
      <c r="W350" s="17">
        <v>20</v>
      </c>
      <c r="X350" s="17">
        <v>20</v>
      </c>
      <c r="Y350" s="17">
        <v>10</v>
      </c>
      <c r="Z350" s="17">
        <v>10</v>
      </c>
      <c r="AA350" s="17"/>
    </row>
    <row r="351" spans="1:34">
      <c r="A351" s="17" t="s">
        <v>308</v>
      </c>
      <c r="B351" s="17" t="s">
        <v>309</v>
      </c>
      <c r="C351" s="17" t="s">
        <v>300</v>
      </c>
      <c r="D351" s="17" t="s">
        <v>300</v>
      </c>
      <c r="E351" s="17" t="s">
        <v>301</v>
      </c>
      <c r="F351" s="17" t="s">
        <v>79</v>
      </c>
      <c r="G351" s="17" t="s">
        <v>297</v>
      </c>
      <c r="H351" s="17" t="s">
        <v>160</v>
      </c>
      <c r="I351" s="17">
        <v>22.11</v>
      </c>
      <c r="J351" s="17" t="s">
        <v>59</v>
      </c>
      <c r="K351" s="17" t="s">
        <v>48</v>
      </c>
      <c r="L351" s="17">
        <v>60</v>
      </c>
      <c r="M351" s="17"/>
      <c r="N351" s="17">
        <v>20</v>
      </c>
      <c r="O351" s="17">
        <v>10</v>
      </c>
      <c r="P351" s="17">
        <v>10</v>
      </c>
      <c r="Q351" s="17">
        <v>10</v>
      </c>
      <c r="R351" s="17">
        <v>10</v>
      </c>
      <c r="S351" s="17"/>
      <c r="T351" s="17"/>
      <c r="U351" s="17"/>
      <c r="V351" s="17"/>
      <c r="W351" s="17">
        <v>20</v>
      </c>
      <c r="X351" s="17">
        <v>10</v>
      </c>
      <c r="Y351" s="17">
        <v>10</v>
      </c>
      <c r="Z351" s="17">
        <v>10</v>
      </c>
      <c r="AA351" s="17">
        <v>10</v>
      </c>
    </row>
    <row r="352" spans="1:34">
      <c r="A352" s="17" t="s">
        <v>310</v>
      </c>
      <c r="B352" s="17" t="s">
        <v>311</v>
      </c>
      <c r="C352" s="17" t="s">
        <v>300</v>
      </c>
      <c r="D352" s="17" t="s">
        <v>300</v>
      </c>
      <c r="E352" s="17" t="s">
        <v>301</v>
      </c>
      <c r="F352" s="17" t="s">
        <v>79</v>
      </c>
      <c r="G352" s="17" t="s">
        <v>297</v>
      </c>
      <c r="H352" s="17" t="s">
        <v>160</v>
      </c>
      <c r="I352" s="17">
        <v>22.07</v>
      </c>
      <c r="J352" s="17" t="s">
        <v>75</v>
      </c>
      <c r="K352" s="17" t="s">
        <v>48</v>
      </c>
      <c r="L352" s="17">
        <v>150</v>
      </c>
      <c r="M352" s="17"/>
      <c r="N352" s="17"/>
      <c r="O352" s="17"/>
      <c r="P352" s="17"/>
      <c r="Q352" s="17"/>
      <c r="R352" s="17"/>
      <c r="S352" s="17"/>
      <c r="T352" s="17"/>
      <c r="U352" s="17"/>
      <c r="V352" s="17"/>
      <c r="W352" s="17">
        <v>30</v>
      </c>
      <c r="X352" s="17"/>
      <c r="Y352" s="17"/>
      <c r="Z352" s="17"/>
      <c r="AA352" s="17"/>
    </row>
    <row r="353" spans="1:34">
      <c r="A353" s="17" t="s">
        <v>312</v>
      </c>
      <c r="B353" s="17" t="s">
        <v>313</v>
      </c>
      <c r="C353" s="17" t="s">
        <v>300</v>
      </c>
      <c r="D353" s="17" t="s">
        <v>300</v>
      </c>
      <c r="E353" s="17" t="s">
        <v>301</v>
      </c>
      <c r="F353" s="17" t="s">
        <v>79</v>
      </c>
      <c r="G353" s="17" t="s">
        <v>297</v>
      </c>
      <c r="H353" s="17" t="s">
        <v>160</v>
      </c>
      <c r="I353" s="17">
        <v>22.11</v>
      </c>
      <c r="J353" s="17" t="s">
        <v>59</v>
      </c>
      <c r="K353" s="17" t="s">
        <v>48</v>
      </c>
      <c r="L353" s="17">
        <v>200</v>
      </c>
      <c r="M353" s="17"/>
      <c r="N353" s="17">
        <v>50</v>
      </c>
      <c r="O353" s="17">
        <v>30</v>
      </c>
      <c r="P353" s="17">
        <v>20</v>
      </c>
      <c r="Q353" s="17">
        <v>50</v>
      </c>
      <c r="R353" s="17">
        <v>50</v>
      </c>
      <c r="S353" s="17"/>
      <c r="T353" s="17"/>
      <c r="U353" s="17"/>
      <c r="V353" s="17"/>
      <c r="W353" s="17">
        <v>50</v>
      </c>
      <c r="X353" s="17">
        <v>50</v>
      </c>
      <c r="Y353" s="17">
        <v>50</v>
      </c>
      <c r="Z353" s="17">
        <v>30</v>
      </c>
      <c r="AA353" s="17">
        <v>20</v>
      </c>
    </row>
    <row r="354" spans="1:34">
      <c r="A354" s="17" t="s">
        <v>314</v>
      </c>
      <c r="B354" s="17" t="s">
        <v>315</v>
      </c>
      <c r="C354" s="17" t="s">
        <v>300</v>
      </c>
      <c r="D354" s="17" t="s">
        <v>300</v>
      </c>
      <c r="E354" s="17" t="s">
        <v>301</v>
      </c>
      <c r="F354" s="17" t="s">
        <v>79</v>
      </c>
      <c r="G354" s="17" t="s">
        <v>297</v>
      </c>
      <c r="H354" s="17" t="s">
        <v>160</v>
      </c>
      <c r="I354" s="17">
        <v>22.07</v>
      </c>
      <c r="J354" s="17" t="s">
        <v>75</v>
      </c>
      <c r="K354" s="17" t="s">
        <v>48</v>
      </c>
      <c r="L354" s="17">
        <v>40</v>
      </c>
      <c r="M354" s="17"/>
      <c r="N354" s="17">
        <v>40</v>
      </c>
      <c r="O354" s="17"/>
      <c r="P354" s="17"/>
      <c r="Q354" s="17"/>
      <c r="R354" s="17"/>
      <c r="S354" s="17"/>
      <c r="T354" s="17"/>
      <c r="U354" s="17"/>
      <c r="V354" s="17"/>
      <c r="W354" s="17">
        <v>40</v>
      </c>
      <c r="X354" s="17"/>
    </row>
    <row r="355" spans="1:34">
      <c r="A355" s="17" t="s">
        <v>110</v>
      </c>
      <c r="B355" s="17" t="s">
        <v>316</v>
      </c>
      <c r="C355" s="17" t="s">
        <v>300</v>
      </c>
      <c r="D355" s="17" t="s">
        <v>300</v>
      </c>
      <c r="E355" s="17" t="s">
        <v>301</v>
      </c>
      <c r="F355" s="17" t="s">
        <v>79</v>
      </c>
      <c r="G355" s="17" t="s">
        <v>297</v>
      </c>
      <c r="H355" s="17" t="s">
        <v>160</v>
      </c>
      <c r="I355" s="17">
        <v>22.07</v>
      </c>
      <c r="J355" s="17" t="s">
        <v>75</v>
      </c>
      <c r="K355" s="17" t="s">
        <v>48</v>
      </c>
      <c r="L355" s="17">
        <v>80</v>
      </c>
      <c r="M355" s="17"/>
      <c r="N355" s="17"/>
      <c r="O355" s="17"/>
      <c r="P355" s="17"/>
      <c r="Q355" s="17"/>
      <c r="R355" s="17"/>
      <c r="S355" s="17"/>
      <c r="T355" s="17"/>
      <c r="U355" s="17"/>
      <c r="V355" s="17"/>
      <c r="W355" s="17">
        <v>80</v>
      </c>
      <c r="X355" s="17"/>
    </row>
    <row r="356" spans="1:34">
      <c r="A356" s="17" t="s">
        <v>110</v>
      </c>
      <c r="B356" s="17" t="s">
        <v>317</v>
      </c>
      <c r="C356" s="17" t="s">
        <v>300</v>
      </c>
      <c r="D356" s="17" t="s">
        <v>300</v>
      </c>
      <c r="E356" s="17" t="s">
        <v>301</v>
      </c>
      <c r="F356" s="17" t="s">
        <v>79</v>
      </c>
      <c r="G356" s="17" t="s">
        <v>297</v>
      </c>
      <c r="H356" s="17" t="s">
        <v>160</v>
      </c>
      <c r="I356" s="17">
        <v>22.11</v>
      </c>
      <c r="J356" s="17" t="s">
        <v>59</v>
      </c>
      <c r="K356" s="17" t="s">
        <v>48</v>
      </c>
      <c r="L356" s="17"/>
      <c r="M356" s="17"/>
      <c r="N356" s="17"/>
      <c r="O356" s="17"/>
      <c r="P356" s="17"/>
      <c r="Q356" s="17"/>
      <c r="R356" s="17"/>
      <c r="S356" s="17"/>
      <c r="T356" s="17"/>
      <c r="U356" s="17"/>
      <c r="V356" s="17"/>
      <c r="W356" s="17">
        <v>20</v>
      </c>
      <c r="X356" s="17">
        <v>100</v>
      </c>
      <c r="Y356" s="17">
        <v>50</v>
      </c>
      <c r="Z356" s="17">
        <v>20</v>
      </c>
      <c r="AA356" s="17">
        <v>10</v>
      </c>
    </row>
    <row r="357" spans="1:34">
      <c r="A357" s="17" t="s">
        <v>122</v>
      </c>
      <c r="B357" s="17" t="s">
        <v>318</v>
      </c>
      <c r="C357" s="17" t="s">
        <v>300</v>
      </c>
      <c r="D357" s="17" t="s">
        <v>300</v>
      </c>
      <c r="E357" s="17" t="s">
        <v>301</v>
      </c>
      <c r="F357" s="17" t="s">
        <v>79</v>
      </c>
      <c r="G357" s="17" t="s">
        <v>297</v>
      </c>
      <c r="H357" s="17" t="s">
        <v>160</v>
      </c>
      <c r="I357" s="17" t="s">
        <v>283</v>
      </c>
      <c r="J357" s="17" t="s">
        <v>283</v>
      </c>
      <c r="K357" s="17" t="s">
        <v>48</v>
      </c>
      <c r="L357" s="17">
        <v>80</v>
      </c>
      <c r="M357" s="17">
        <v>80</v>
      </c>
      <c r="N357" s="17">
        <v>80</v>
      </c>
      <c r="O357" s="17">
        <v>80</v>
      </c>
      <c r="P357" s="17">
        <v>80</v>
      </c>
      <c r="Q357" s="17">
        <v>80</v>
      </c>
      <c r="R357" s="17">
        <v>80</v>
      </c>
      <c r="S357" s="17">
        <v>80</v>
      </c>
      <c r="T357" s="17">
        <v>80</v>
      </c>
      <c r="U357" s="17">
        <v>80</v>
      </c>
      <c r="V357" s="17">
        <v>80</v>
      </c>
      <c r="W357" s="17">
        <v>80</v>
      </c>
      <c r="X357" s="17">
        <v>80</v>
      </c>
      <c r="Y357" s="17">
        <v>80</v>
      </c>
      <c r="Z357" s="17">
        <v>80</v>
      </c>
      <c r="AA357" s="17">
        <v>80</v>
      </c>
      <c r="AB357" s="17">
        <v>80</v>
      </c>
      <c r="AC357" s="17">
        <v>80</v>
      </c>
      <c r="AD357" s="17">
        <v>80</v>
      </c>
      <c r="AE357" s="17">
        <v>80</v>
      </c>
      <c r="AF357" s="17">
        <v>80</v>
      </c>
      <c r="AG357" s="17">
        <v>80</v>
      </c>
      <c r="AH357" s="17">
        <v>80</v>
      </c>
    </row>
    <row r="358" spans="1:34">
      <c r="A358" s="17" t="s">
        <v>122</v>
      </c>
      <c r="B358" s="17" t="s">
        <v>319</v>
      </c>
      <c r="C358" s="17" t="s">
        <v>300</v>
      </c>
      <c r="D358" s="17" t="s">
        <v>300</v>
      </c>
      <c r="E358" s="17" t="s">
        <v>301</v>
      </c>
      <c r="F358" s="17" t="s">
        <v>79</v>
      </c>
      <c r="G358" s="17" t="s">
        <v>297</v>
      </c>
      <c r="H358" s="17" t="s">
        <v>160</v>
      </c>
      <c r="I358" s="17" t="s">
        <v>283</v>
      </c>
      <c r="J358" s="17" t="s">
        <v>283</v>
      </c>
      <c r="K358" s="17" t="s">
        <v>48</v>
      </c>
      <c r="L358" s="17">
        <v>60</v>
      </c>
      <c r="M358" s="17">
        <v>60</v>
      </c>
      <c r="N358" s="17">
        <v>60</v>
      </c>
      <c r="O358" s="17">
        <v>60</v>
      </c>
      <c r="P358" s="17">
        <v>60</v>
      </c>
      <c r="Q358" s="17">
        <v>60</v>
      </c>
      <c r="R358" s="17">
        <v>60</v>
      </c>
      <c r="S358" s="17">
        <v>60</v>
      </c>
      <c r="T358" s="17">
        <v>60</v>
      </c>
      <c r="U358" s="17">
        <v>60</v>
      </c>
      <c r="V358" s="17">
        <v>60</v>
      </c>
      <c r="W358" s="17">
        <v>60</v>
      </c>
      <c r="X358" s="17">
        <v>60</v>
      </c>
      <c r="Y358" s="17">
        <v>60</v>
      </c>
      <c r="Z358" s="17">
        <v>60</v>
      </c>
      <c r="AA358" s="17">
        <v>60</v>
      </c>
      <c r="AB358" s="17">
        <v>60</v>
      </c>
      <c r="AC358" s="17">
        <v>60</v>
      </c>
      <c r="AD358" s="17">
        <v>60</v>
      </c>
      <c r="AE358" s="17">
        <v>60</v>
      </c>
      <c r="AF358" s="17">
        <v>60</v>
      </c>
      <c r="AG358" s="17">
        <v>60</v>
      </c>
      <c r="AH358" s="17">
        <v>60</v>
      </c>
    </row>
    <row r="359" spans="1:34">
      <c r="A359" s="17" t="s">
        <v>122</v>
      </c>
      <c r="B359" s="17" t="s">
        <v>320</v>
      </c>
      <c r="C359" s="17" t="s">
        <v>300</v>
      </c>
      <c r="D359" s="17" t="s">
        <v>300</v>
      </c>
      <c r="E359" s="17" t="s">
        <v>301</v>
      </c>
      <c r="F359" s="17" t="s">
        <v>79</v>
      </c>
      <c r="G359" s="17" t="s">
        <v>297</v>
      </c>
      <c r="H359" s="17" t="s">
        <v>160</v>
      </c>
      <c r="I359" s="17" t="s">
        <v>283</v>
      </c>
      <c r="J359" s="17" t="s">
        <v>283</v>
      </c>
      <c r="K359" s="17" t="s">
        <v>48</v>
      </c>
      <c r="L359" s="17">
        <v>110</v>
      </c>
      <c r="M359" s="17">
        <v>110</v>
      </c>
      <c r="N359" s="17">
        <v>110</v>
      </c>
      <c r="O359" s="17">
        <v>110</v>
      </c>
      <c r="P359" s="17">
        <v>110</v>
      </c>
      <c r="Q359" s="17">
        <v>110</v>
      </c>
      <c r="R359" s="17">
        <v>110</v>
      </c>
      <c r="S359" s="17">
        <v>110</v>
      </c>
      <c r="T359" s="17">
        <v>110</v>
      </c>
      <c r="U359" s="17">
        <v>110</v>
      </c>
      <c r="V359" s="17">
        <v>110</v>
      </c>
      <c r="W359" s="17">
        <v>110</v>
      </c>
      <c r="X359" s="17">
        <v>110</v>
      </c>
      <c r="Y359" s="17">
        <v>110</v>
      </c>
      <c r="Z359" s="17">
        <v>110</v>
      </c>
      <c r="AA359" s="17">
        <v>110</v>
      </c>
      <c r="AB359" s="17">
        <v>110</v>
      </c>
      <c r="AC359" s="17">
        <v>110</v>
      </c>
      <c r="AD359" s="17">
        <v>110</v>
      </c>
      <c r="AE359" s="17">
        <v>110</v>
      </c>
      <c r="AF359" s="17">
        <v>110</v>
      </c>
      <c r="AG359" s="17">
        <v>110</v>
      </c>
      <c r="AH359" s="17">
        <v>110</v>
      </c>
    </row>
    <row r="360" spans="1:34">
      <c r="A360" s="17" t="s">
        <v>122</v>
      </c>
      <c r="B360" s="17" t="s">
        <v>321</v>
      </c>
      <c r="C360" s="17" t="s">
        <v>300</v>
      </c>
      <c r="D360" s="17" t="s">
        <v>300</v>
      </c>
      <c r="E360" s="17" t="s">
        <v>301</v>
      </c>
      <c r="F360" s="17" t="s">
        <v>79</v>
      </c>
      <c r="G360" s="17" t="s">
        <v>297</v>
      </c>
      <c r="H360" s="17" t="s">
        <v>160</v>
      </c>
      <c r="I360" s="17" t="s">
        <v>283</v>
      </c>
      <c r="J360" s="17" t="s">
        <v>283</v>
      </c>
      <c r="K360" s="17" t="s">
        <v>48</v>
      </c>
      <c r="L360" s="17">
        <v>80</v>
      </c>
      <c r="M360" s="17">
        <v>80</v>
      </c>
      <c r="N360" s="17">
        <v>80</v>
      </c>
      <c r="O360" s="17">
        <v>80</v>
      </c>
      <c r="P360" s="17">
        <v>80</v>
      </c>
      <c r="Q360" s="17">
        <v>80</v>
      </c>
      <c r="R360" s="17">
        <v>80</v>
      </c>
      <c r="S360" s="17">
        <v>80</v>
      </c>
      <c r="T360" s="17">
        <v>80</v>
      </c>
      <c r="U360" s="17">
        <v>80</v>
      </c>
      <c r="V360" s="17">
        <v>80</v>
      </c>
      <c r="W360" s="17">
        <v>80</v>
      </c>
      <c r="X360" s="17">
        <v>80</v>
      </c>
      <c r="Y360" s="17">
        <v>80</v>
      </c>
      <c r="Z360" s="17">
        <v>80</v>
      </c>
      <c r="AA360" s="17">
        <v>80</v>
      </c>
      <c r="AB360" s="17">
        <v>80</v>
      </c>
      <c r="AC360" s="17">
        <v>80</v>
      </c>
      <c r="AD360" s="17">
        <v>80</v>
      </c>
      <c r="AE360" s="17">
        <v>80</v>
      </c>
      <c r="AF360" s="17">
        <v>80</v>
      </c>
      <c r="AG360" s="17">
        <v>80</v>
      </c>
      <c r="AH360" s="17">
        <v>80</v>
      </c>
    </row>
    <row r="361" spans="1:34">
      <c r="A361" s="17" t="s">
        <v>122</v>
      </c>
      <c r="B361" s="17" t="s">
        <v>321</v>
      </c>
      <c r="C361" s="17" t="s">
        <v>322</v>
      </c>
      <c r="D361" s="17" t="s">
        <v>323</v>
      </c>
      <c r="E361" s="17" t="s">
        <v>203</v>
      </c>
      <c r="F361" s="17" t="s">
        <v>45</v>
      </c>
      <c r="G361" s="17" t="s">
        <v>297</v>
      </c>
      <c r="H361" s="17" t="s">
        <v>160</v>
      </c>
      <c r="I361" s="17" t="s">
        <v>283</v>
      </c>
      <c r="J361" s="17" t="s">
        <v>283</v>
      </c>
      <c r="K361" s="17" t="s">
        <v>48</v>
      </c>
      <c r="L361" s="17">
        <v>120</v>
      </c>
      <c r="M361" s="17">
        <v>120</v>
      </c>
      <c r="N361" s="17">
        <v>120</v>
      </c>
      <c r="O361" s="17">
        <v>120</v>
      </c>
      <c r="P361" s="17">
        <v>120</v>
      </c>
      <c r="Q361" s="17">
        <v>120</v>
      </c>
      <c r="R361" s="17">
        <v>120</v>
      </c>
      <c r="S361" s="17">
        <v>120</v>
      </c>
      <c r="T361" s="17">
        <v>120</v>
      </c>
      <c r="U361" s="17">
        <v>120</v>
      </c>
      <c r="V361" s="17">
        <v>120</v>
      </c>
      <c r="W361" s="17">
        <v>120</v>
      </c>
      <c r="X361" s="17">
        <v>120</v>
      </c>
      <c r="Y361" s="17">
        <v>120</v>
      </c>
      <c r="Z361" s="17">
        <v>120</v>
      </c>
      <c r="AA361" s="17">
        <v>120</v>
      </c>
      <c r="AB361" s="17">
        <v>120</v>
      </c>
      <c r="AC361" s="17">
        <v>120</v>
      </c>
      <c r="AD361" s="17">
        <v>120</v>
      </c>
      <c r="AE361" s="17">
        <v>120</v>
      </c>
      <c r="AF361" s="17">
        <v>120</v>
      </c>
      <c r="AG361" s="17">
        <v>120</v>
      </c>
      <c r="AH361" s="17">
        <v>120</v>
      </c>
    </row>
    <row r="362" spans="1:34">
      <c r="A362" s="17" t="s">
        <v>324</v>
      </c>
      <c r="B362" s="17" t="s">
        <v>325</v>
      </c>
      <c r="C362" s="17" t="s">
        <v>322</v>
      </c>
      <c r="D362" s="17" t="s">
        <v>323</v>
      </c>
      <c r="E362" s="17" t="s">
        <v>203</v>
      </c>
      <c r="F362" s="17" t="s">
        <v>45</v>
      </c>
      <c r="G362" s="17" t="s">
        <v>297</v>
      </c>
      <c r="H362" s="17" t="s">
        <v>160</v>
      </c>
      <c r="I362" s="17" t="s">
        <v>283</v>
      </c>
      <c r="J362" s="17" t="s">
        <v>283</v>
      </c>
      <c r="K362" s="17" t="s">
        <v>48</v>
      </c>
      <c r="L362" s="17">
        <v>35</v>
      </c>
      <c r="M362" s="17">
        <v>35</v>
      </c>
      <c r="N362" s="17">
        <v>35</v>
      </c>
      <c r="O362" s="17">
        <v>35</v>
      </c>
      <c r="P362" s="17">
        <v>35</v>
      </c>
      <c r="Q362" s="17">
        <v>35</v>
      </c>
      <c r="R362" s="17">
        <v>35</v>
      </c>
      <c r="S362" s="17">
        <v>35</v>
      </c>
      <c r="T362" s="17">
        <v>35</v>
      </c>
      <c r="U362" s="17">
        <v>35</v>
      </c>
      <c r="V362" s="17">
        <v>35</v>
      </c>
      <c r="W362" s="17">
        <v>35</v>
      </c>
      <c r="X362" s="17">
        <v>35</v>
      </c>
      <c r="Y362" s="17">
        <v>35</v>
      </c>
      <c r="Z362" s="17">
        <v>35</v>
      </c>
      <c r="AA362" s="17">
        <v>35</v>
      </c>
      <c r="AB362" s="17">
        <v>35</v>
      </c>
      <c r="AC362" s="17">
        <v>35</v>
      </c>
      <c r="AD362" s="17">
        <v>35</v>
      </c>
      <c r="AE362" s="17">
        <v>35</v>
      </c>
      <c r="AF362" s="17">
        <v>35</v>
      </c>
      <c r="AG362" s="17">
        <v>35</v>
      </c>
      <c r="AH362" s="17">
        <v>35</v>
      </c>
    </row>
    <row r="363" spans="1:34">
      <c r="A363" s="17" t="s">
        <v>122</v>
      </c>
      <c r="B363" s="17" t="s">
        <v>326</v>
      </c>
      <c r="C363" s="17" t="s">
        <v>322</v>
      </c>
      <c r="D363" s="17" t="s">
        <v>323</v>
      </c>
      <c r="E363" s="17" t="s">
        <v>203</v>
      </c>
      <c r="F363" s="17" t="s">
        <v>45</v>
      </c>
      <c r="G363" s="17" t="s">
        <v>297</v>
      </c>
      <c r="H363" s="17" t="s">
        <v>160</v>
      </c>
      <c r="I363" s="17" t="s">
        <v>283</v>
      </c>
      <c r="J363" s="17" t="s">
        <v>283</v>
      </c>
      <c r="K363" s="17" t="s">
        <v>48</v>
      </c>
      <c r="L363" s="17">
        <v>200</v>
      </c>
      <c r="M363" s="17"/>
      <c r="N363" s="17"/>
      <c r="O363" s="17"/>
      <c r="P363" s="17"/>
      <c r="Q363" s="17"/>
      <c r="R363" s="17"/>
      <c r="S363" s="17"/>
      <c r="T363" s="17"/>
      <c r="U363" s="17"/>
      <c r="V363" s="17"/>
      <c r="W363" s="17">
        <v>50</v>
      </c>
      <c r="X363" s="17">
        <v>50</v>
      </c>
      <c r="Y363" s="17">
        <v>50</v>
      </c>
      <c r="Z363" s="17">
        <v>50</v>
      </c>
      <c r="AA363" s="17">
        <v>50</v>
      </c>
      <c r="AB363" s="17">
        <v>50</v>
      </c>
      <c r="AC363" s="17">
        <v>50</v>
      </c>
      <c r="AD363" s="17">
        <v>50</v>
      </c>
      <c r="AE363" s="17">
        <v>50</v>
      </c>
      <c r="AF363" s="17">
        <v>50</v>
      </c>
      <c r="AG363" s="17">
        <v>50</v>
      </c>
      <c r="AH363" s="17">
        <v>50</v>
      </c>
    </row>
    <row r="364" spans="1:34">
      <c r="A364" s="17" t="s">
        <v>122</v>
      </c>
      <c r="B364" s="17" t="s">
        <v>327</v>
      </c>
      <c r="C364" s="17" t="s">
        <v>322</v>
      </c>
      <c r="D364" s="17" t="s">
        <v>323</v>
      </c>
      <c r="E364" s="17" t="s">
        <v>203</v>
      </c>
      <c r="F364" s="17" t="s">
        <v>45</v>
      </c>
      <c r="G364" s="17" t="s">
        <v>297</v>
      </c>
      <c r="H364" s="17" t="s">
        <v>160</v>
      </c>
      <c r="I364" s="17" t="s">
        <v>283</v>
      </c>
      <c r="J364" s="17" t="s">
        <v>283</v>
      </c>
      <c r="K364" s="17" t="s">
        <v>48</v>
      </c>
      <c r="L364" s="17">
        <v>40</v>
      </c>
      <c r="M364" s="17">
        <v>40</v>
      </c>
      <c r="N364" s="17">
        <v>40</v>
      </c>
      <c r="O364" s="17">
        <v>40</v>
      </c>
      <c r="P364" s="17">
        <v>40</v>
      </c>
      <c r="Q364" s="17">
        <v>40</v>
      </c>
      <c r="R364" s="17">
        <v>40</v>
      </c>
      <c r="S364" s="17">
        <v>40</v>
      </c>
      <c r="T364" s="17">
        <v>40</v>
      </c>
      <c r="U364" s="17">
        <v>40</v>
      </c>
      <c r="V364" s="17">
        <v>40</v>
      </c>
      <c r="W364" s="17">
        <v>40</v>
      </c>
      <c r="X364" s="17">
        <v>40</v>
      </c>
      <c r="Y364" s="17">
        <v>40</v>
      </c>
      <c r="Z364" s="17">
        <v>40</v>
      </c>
      <c r="AA364" s="17">
        <v>40</v>
      </c>
      <c r="AB364" s="17">
        <v>40</v>
      </c>
      <c r="AC364" s="17">
        <v>40</v>
      </c>
      <c r="AD364" s="17">
        <v>40</v>
      </c>
      <c r="AE364" s="17">
        <v>40</v>
      </c>
      <c r="AF364" s="17">
        <v>40</v>
      </c>
      <c r="AG364" s="17">
        <v>40</v>
      </c>
      <c r="AH364" s="17">
        <v>40</v>
      </c>
    </row>
    <row r="365" spans="1:34">
      <c r="A365" s="17" t="s">
        <v>110</v>
      </c>
      <c r="B365" s="17" t="s">
        <v>328</v>
      </c>
      <c r="C365" s="17" t="s">
        <v>322</v>
      </c>
      <c r="D365" s="17" t="s">
        <v>323</v>
      </c>
      <c r="E365" s="17" t="s">
        <v>203</v>
      </c>
      <c r="F365" s="17" t="s">
        <v>45</v>
      </c>
      <c r="G365" s="17" t="s">
        <v>297</v>
      </c>
      <c r="H365" s="17" t="s">
        <v>160</v>
      </c>
      <c r="I365" s="17" t="s">
        <v>283</v>
      </c>
      <c r="J365" s="17" t="s">
        <v>283</v>
      </c>
      <c r="K365" s="17" t="s">
        <v>48</v>
      </c>
      <c r="L365" s="17">
        <v>20</v>
      </c>
      <c r="M365" s="17"/>
      <c r="N365" s="17"/>
      <c r="O365" s="17"/>
      <c r="P365" s="17"/>
      <c r="Q365" s="17"/>
      <c r="R365" s="17"/>
      <c r="S365" s="17"/>
      <c r="T365" s="17"/>
      <c r="U365" s="17"/>
      <c r="V365" s="17"/>
      <c r="W365" s="17">
        <v>20</v>
      </c>
      <c r="X365" s="17">
        <v>20</v>
      </c>
      <c r="Y365" s="17">
        <v>20</v>
      </c>
      <c r="Z365" s="17">
        <v>20</v>
      </c>
      <c r="AA365" s="17">
        <v>20</v>
      </c>
      <c r="AB365" s="17">
        <v>20</v>
      </c>
      <c r="AC365" s="17">
        <v>20</v>
      </c>
      <c r="AD365" s="17">
        <v>20</v>
      </c>
      <c r="AE365" s="17">
        <v>20</v>
      </c>
      <c r="AF365" s="17">
        <v>20</v>
      </c>
      <c r="AG365" s="17">
        <v>20</v>
      </c>
      <c r="AH365" s="17">
        <v>20</v>
      </c>
    </row>
    <row r="366" spans="1:34">
      <c r="A366" s="17" t="s">
        <v>110</v>
      </c>
      <c r="B366" s="17" t="s">
        <v>329</v>
      </c>
      <c r="C366" s="17" t="s">
        <v>322</v>
      </c>
      <c r="D366" s="17" t="s">
        <v>323</v>
      </c>
      <c r="E366" s="17" t="s">
        <v>203</v>
      </c>
      <c r="F366" s="17" t="s">
        <v>45</v>
      </c>
      <c r="G366" s="17" t="s">
        <v>297</v>
      </c>
      <c r="H366" s="17" t="s">
        <v>160</v>
      </c>
      <c r="I366" s="17">
        <v>22.07</v>
      </c>
      <c r="J366" s="17" t="s">
        <v>75</v>
      </c>
      <c r="K366" s="17" t="s">
        <v>48</v>
      </c>
      <c r="L366" s="17">
        <v>75</v>
      </c>
      <c r="M366" s="17"/>
      <c r="N366" s="17"/>
      <c r="O366" s="17"/>
      <c r="P366" s="17"/>
      <c r="Q366" s="17"/>
      <c r="R366" s="17"/>
      <c r="S366" s="17"/>
      <c r="T366" s="17"/>
      <c r="U366" s="17"/>
      <c r="V366" s="17"/>
      <c r="W366" s="17">
        <v>60</v>
      </c>
      <c r="X366" s="17"/>
      <c r="Y366" s="17"/>
      <c r="Z366" s="17"/>
      <c r="AA366" s="17"/>
      <c r="AB366" s="17"/>
      <c r="AC366" s="17"/>
      <c r="AD366" s="17"/>
      <c r="AE366" s="17"/>
      <c r="AF366" s="17"/>
      <c r="AG366" s="17"/>
      <c r="AH366" s="17"/>
    </row>
    <row r="367" spans="1:34">
      <c r="A367" s="17" t="s">
        <v>122</v>
      </c>
      <c r="B367" s="17" t="s">
        <v>320</v>
      </c>
      <c r="C367" s="17" t="s">
        <v>322</v>
      </c>
      <c r="D367" s="17" t="s">
        <v>323</v>
      </c>
      <c r="E367" s="17" t="s">
        <v>203</v>
      </c>
      <c r="F367" s="17" t="s">
        <v>45</v>
      </c>
      <c r="G367" s="17" t="s">
        <v>297</v>
      </c>
      <c r="H367" s="17" t="s">
        <v>160</v>
      </c>
      <c r="I367" s="17" t="s">
        <v>283</v>
      </c>
      <c r="J367" s="17" t="s">
        <v>283</v>
      </c>
      <c r="K367" s="17" t="s">
        <v>48</v>
      </c>
      <c r="L367" s="17">
        <v>120</v>
      </c>
      <c r="M367" s="17">
        <v>120</v>
      </c>
      <c r="N367" s="17">
        <v>120</v>
      </c>
      <c r="O367" s="17">
        <v>120</v>
      </c>
      <c r="P367" s="17">
        <v>120</v>
      </c>
      <c r="Q367" s="17">
        <v>120</v>
      </c>
      <c r="R367" s="17">
        <v>120</v>
      </c>
      <c r="S367" s="17">
        <v>120</v>
      </c>
      <c r="T367" s="17">
        <v>120</v>
      </c>
      <c r="U367" s="17">
        <v>120</v>
      </c>
      <c r="V367" s="17">
        <v>120</v>
      </c>
      <c r="W367" s="17">
        <v>120</v>
      </c>
      <c r="X367" s="17">
        <v>120</v>
      </c>
      <c r="Y367" s="17">
        <v>120</v>
      </c>
      <c r="Z367" s="17">
        <v>120</v>
      </c>
      <c r="AA367" s="17">
        <v>120</v>
      </c>
      <c r="AB367" s="17">
        <v>120</v>
      </c>
      <c r="AC367" s="17">
        <v>120</v>
      </c>
      <c r="AD367" s="17">
        <v>120</v>
      </c>
      <c r="AE367" s="17">
        <v>120</v>
      </c>
      <c r="AF367" s="17">
        <v>120</v>
      </c>
      <c r="AG367" s="17">
        <v>120</v>
      </c>
      <c r="AH367" s="17">
        <v>120</v>
      </c>
    </row>
    <row r="368" spans="1:34">
      <c r="A368" s="17" t="s">
        <v>122</v>
      </c>
      <c r="B368" s="17" t="s">
        <v>321</v>
      </c>
      <c r="C368" s="17" t="s">
        <v>330</v>
      </c>
      <c r="D368" s="17" t="s">
        <v>331</v>
      </c>
      <c r="E368" s="17" t="s">
        <v>158</v>
      </c>
      <c r="F368" s="17" t="s">
        <v>45</v>
      </c>
      <c r="G368" s="17" t="s">
        <v>297</v>
      </c>
      <c r="H368" s="17" t="s">
        <v>160</v>
      </c>
      <c r="I368" s="17" t="s">
        <v>283</v>
      </c>
      <c r="J368" s="17" t="s">
        <v>283</v>
      </c>
      <c r="K368" s="17" t="s">
        <v>48</v>
      </c>
      <c r="L368" s="17">
        <v>60</v>
      </c>
      <c r="M368" s="17">
        <v>60</v>
      </c>
      <c r="N368" s="17">
        <v>60</v>
      </c>
      <c r="O368" s="17">
        <v>60</v>
      </c>
      <c r="P368" s="17">
        <v>60</v>
      </c>
      <c r="Q368" s="17">
        <v>60</v>
      </c>
      <c r="R368" s="17">
        <v>60</v>
      </c>
      <c r="S368" s="17">
        <v>60</v>
      </c>
      <c r="T368" s="17">
        <v>60</v>
      </c>
      <c r="U368" s="17">
        <v>60</v>
      </c>
      <c r="V368" s="17">
        <v>60</v>
      </c>
      <c r="W368" s="17">
        <v>60</v>
      </c>
      <c r="X368" s="17">
        <v>60</v>
      </c>
      <c r="Y368" s="17">
        <v>60</v>
      </c>
      <c r="Z368" s="17">
        <v>60</v>
      </c>
      <c r="AA368" s="17">
        <v>60</v>
      </c>
      <c r="AB368" s="17">
        <v>60</v>
      </c>
      <c r="AC368" s="17">
        <v>60</v>
      </c>
      <c r="AD368" s="17">
        <v>60</v>
      </c>
      <c r="AE368" s="17">
        <v>60</v>
      </c>
      <c r="AF368" s="17">
        <v>60</v>
      </c>
      <c r="AG368" s="17">
        <v>60</v>
      </c>
      <c r="AH368" s="17">
        <v>60</v>
      </c>
    </row>
    <row r="369" spans="1:34">
      <c r="A369" s="17" t="s">
        <v>122</v>
      </c>
      <c r="B369" s="17" t="s">
        <v>320</v>
      </c>
      <c r="C369" s="17" t="s">
        <v>330</v>
      </c>
      <c r="D369" s="17" t="s">
        <v>331</v>
      </c>
      <c r="E369" s="17" t="s">
        <v>158</v>
      </c>
      <c r="F369" s="17" t="s">
        <v>45</v>
      </c>
      <c r="G369" s="17" t="s">
        <v>297</v>
      </c>
      <c r="H369" s="17" t="s">
        <v>160</v>
      </c>
      <c r="I369" s="17" t="s">
        <v>283</v>
      </c>
      <c r="J369" s="17" t="s">
        <v>283</v>
      </c>
      <c r="K369" s="17" t="s">
        <v>48</v>
      </c>
      <c r="L369" s="17">
        <v>60</v>
      </c>
      <c r="M369" s="17">
        <v>60</v>
      </c>
      <c r="N369" s="17">
        <v>60</v>
      </c>
      <c r="O369" s="17">
        <v>60</v>
      </c>
      <c r="P369" s="17">
        <v>60</v>
      </c>
      <c r="Q369" s="17">
        <v>60</v>
      </c>
      <c r="R369" s="17">
        <v>60</v>
      </c>
      <c r="S369" s="17">
        <v>60</v>
      </c>
      <c r="T369" s="17">
        <v>60</v>
      </c>
      <c r="U369" s="17">
        <v>60</v>
      </c>
      <c r="V369" s="17">
        <v>60</v>
      </c>
      <c r="W369" s="17">
        <v>60</v>
      </c>
      <c r="X369" s="17">
        <v>60</v>
      </c>
      <c r="Y369" s="17">
        <v>60</v>
      </c>
      <c r="Z369" s="17">
        <v>60</v>
      </c>
      <c r="AA369" s="17">
        <v>60</v>
      </c>
      <c r="AB369" s="17">
        <v>60</v>
      </c>
      <c r="AC369" s="17">
        <v>60</v>
      </c>
      <c r="AD369" s="17">
        <v>60</v>
      </c>
      <c r="AE369" s="17">
        <v>60</v>
      </c>
      <c r="AF369" s="17">
        <v>60</v>
      </c>
      <c r="AG369" s="17">
        <v>60</v>
      </c>
      <c r="AH369" s="17">
        <v>60</v>
      </c>
    </row>
    <row r="370" spans="1:34">
      <c r="A370" s="17" t="s">
        <v>122</v>
      </c>
      <c r="B370" s="17" t="s">
        <v>321</v>
      </c>
      <c r="C370" s="17" t="s">
        <v>225</v>
      </c>
      <c r="D370" s="17" t="s">
        <v>331</v>
      </c>
      <c r="E370" s="17" t="s">
        <v>158</v>
      </c>
      <c r="F370" s="17" t="s">
        <v>45</v>
      </c>
      <c r="G370" s="17" t="s">
        <v>297</v>
      </c>
      <c r="H370" s="17" t="s">
        <v>160</v>
      </c>
      <c r="I370" s="17" t="s">
        <v>283</v>
      </c>
      <c r="J370" s="17" t="s">
        <v>283</v>
      </c>
      <c r="K370" s="17" t="s">
        <v>48</v>
      </c>
      <c r="L370" s="17">
        <v>15</v>
      </c>
      <c r="M370" s="17">
        <v>15</v>
      </c>
      <c r="N370" s="17">
        <v>15</v>
      </c>
      <c r="O370" s="17">
        <v>15</v>
      </c>
      <c r="P370" s="17">
        <v>15</v>
      </c>
      <c r="Q370" s="17">
        <v>15</v>
      </c>
      <c r="R370" s="17">
        <v>15</v>
      </c>
      <c r="S370" s="17">
        <v>15</v>
      </c>
      <c r="T370" s="17">
        <v>15</v>
      </c>
      <c r="U370" s="17">
        <v>15</v>
      </c>
      <c r="V370" s="17">
        <v>15</v>
      </c>
      <c r="W370" s="17">
        <v>15</v>
      </c>
      <c r="X370" s="17">
        <v>15</v>
      </c>
      <c r="Y370" s="17">
        <v>15</v>
      </c>
      <c r="Z370" s="17">
        <v>15</v>
      </c>
      <c r="AA370" s="17">
        <v>15</v>
      </c>
      <c r="AB370" s="17">
        <v>15</v>
      </c>
      <c r="AC370" s="17">
        <v>15</v>
      </c>
      <c r="AD370" s="17">
        <v>15</v>
      </c>
      <c r="AE370" s="17">
        <v>15</v>
      </c>
      <c r="AF370" s="17">
        <v>15</v>
      </c>
      <c r="AG370" s="17">
        <v>15</v>
      </c>
      <c r="AH370" s="17">
        <v>15</v>
      </c>
    </row>
    <row r="371" spans="1:34">
      <c r="A371" s="17" t="s">
        <v>122</v>
      </c>
      <c r="B371" s="17" t="s">
        <v>320</v>
      </c>
      <c r="C371" s="17" t="s">
        <v>225</v>
      </c>
      <c r="D371" s="17" t="s">
        <v>331</v>
      </c>
      <c r="E371" s="17" t="s">
        <v>158</v>
      </c>
      <c r="F371" s="17" t="s">
        <v>45</v>
      </c>
      <c r="G371" s="17" t="s">
        <v>297</v>
      </c>
      <c r="H371" s="17" t="s">
        <v>160</v>
      </c>
      <c r="I371" s="17" t="s">
        <v>283</v>
      </c>
      <c r="J371" s="17" t="s">
        <v>283</v>
      </c>
      <c r="K371" s="17" t="s">
        <v>48</v>
      </c>
      <c r="L371" s="17">
        <v>15</v>
      </c>
      <c r="M371" s="17">
        <v>15</v>
      </c>
      <c r="N371" s="17">
        <v>15</v>
      </c>
      <c r="O371" s="17">
        <v>15</v>
      </c>
      <c r="P371" s="17">
        <v>15</v>
      </c>
      <c r="Q371" s="17">
        <v>15</v>
      </c>
      <c r="R371" s="17">
        <v>15</v>
      </c>
      <c r="S371" s="17">
        <v>15</v>
      </c>
      <c r="T371" s="17">
        <v>15</v>
      </c>
      <c r="U371" s="17">
        <v>15</v>
      </c>
      <c r="V371" s="17">
        <v>15</v>
      </c>
      <c r="W371" s="17">
        <v>15</v>
      </c>
      <c r="X371" s="17">
        <v>15</v>
      </c>
      <c r="Y371" s="17">
        <v>15</v>
      </c>
      <c r="Z371" s="17">
        <v>15</v>
      </c>
      <c r="AA371" s="17">
        <v>15</v>
      </c>
      <c r="AB371" s="17">
        <v>15</v>
      </c>
      <c r="AC371" s="17">
        <v>15</v>
      </c>
      <c r="AD371" s="17">
        <v>15</v>
      </c>
      <c r="AE371" s="17">
        <v>15</v>
      </c>
      <c r="AF371" s="17">
        <v>15</v>
      </c>
      <c r="AG371" s="17">
        <v>15</v>
      </c>
      <c r="AH371" s="17">
        <v>15</v>
      </c>
    </row>
    <row r="372" spans="1:34">
      <c r="A372" s="17" t="s">
        <v>122</v>
      </c>
      <c r="B372" s="17" t="s">
        <v>321</v>
      </c>
      <c r="C372" s="17" t="s">
        <v>332</v>
      </c>
      <c r="D372" s="17" t="s">
        <v>331</v>
      </c>
      <c r="E372" s="17" t="s">
        <v>158</v>
      </c>
      <c r="F372" s="17" t="s">
        <v>45</v>
      </c>
      <c r="G372" s="17" t="s">
        <v>297</v>
      </c>
      <c r="H372" s="17" t="s">
        <v>160</v>
      </c>
      <c r="I372" s="17" t="s">
        <v>283</v>
      </c>
      <c r="J372" s="17" t="s">
        <v>283</v>
      </c>
      <c r="K372" s="17" t="s">
        <v>48</v>
      </c>
      <c r="L372" s="17">
        <v>15</v>
      </c>
      <c r="M372" s="17">
        <v>15</v>
      </c>
      <c r="N372" s="17">
        <v>15</v>
      </c>
      <c r="O372" s="17">
        <v>15</v>
      </c>
      <c r="P372" s="17">
        <v>15</v>
      </c>
      <c r="Q372" s="17">
        <v>15</v>
      </c>
      <c r="R372" s="17">
        <v>15</v>
      </c>
      <c r="S372" s="17">
        <v>15</v>
      </c>
      <c r="T372" s="17">
        <v>15</v>
      </c>
      <c r="U372" s="17">
        <v>15</v>
      </c>
      <c r="V372" s="17">
        <v>15</v>
      </c>
      <c r="W372" s="17">
        <v>15</v>
      </c>
      <c r="X372" s="17">
        <v>15</v>
      </c>
      <c r="Y372" s="17">
        <v>15</v>
      </c>
      <c r="Z372" s="17">
        <v>15</v>
      </c>
      <c r="AA372" s="17">
        <v>15</v>
      </c>
      <c r="AB372" s="17">
        <v>15</v>
      </c>
      <c r="AC372" s="17">
        <v>15</v>
      </c>
      <c r="AD372" s="17">
        <v>15</v>
      </c>
      <c r="AE372" s="17">
        <v>15</v>
      </c>
      <c r="AF372" s="17">
        <v>15</v>
      </c>
      <c r="AG372" s="17">
        <v>15</v>
      </c>
      <c r="AH372" s="17">
        <v>15</v>
      </c>
    </row>
    <row r="373" spans="1:34">
      <c r="A373" s="17" t="s">
        <v>122</v>
      </c>
      <c r="B373" s="17" t="s">
        <v>320</v>
      </c>
      <c r="C373" s="17" t="s">
        <v>332</v>
      </c>
      <c r="D373" s="17" t="s">
        <v>331</v>
      </c>
      <c r="E373" s="17" t="s">
        <v>158</v>
      </c>
      <c r="F373" s="17" t="s">
        <v>45</v>
      </c>
      <c r="G373" s="17" t="s">
        <v>297</v>
      </c>
      <c r="H373" s="17" t="s">
        <v>160</v>
      </c>
      <c r="I373" s="17" t="s">
        <v>283</v>
      </c>
      <c r="J373" s="17" t="s">
        <v>283</v>
      </c>
      <c r="K373" s="17" t="s">
        <v>48</v>
      </c>
      <c r="L373" s="17">
        <v>15</v>
      </c>
      <c r="M373" s="17">
        <v>15</v>
      </c>
      <c r="N373" s="17">
        <v>15</v>
      </c>
      <c r="O373" s="17">
        <v>15</v>
      </c>
      <c r="P373" s="17">
        <v>15</v>
      </c>
      <c r="Q373" s="17">
        <v>15</v>
      </c>
      <c r="R373" s="17">
        <v>15</v>
      </c>
      <c r="S373" s="17">
        <v>15</v>
      </c>
      <c r="T373" s="17">
        <v>15</v>
      </c>
      <c r="U373" s="17">
        <v>15</v>
      </c>
      <c r="V373" s="17">
        <v>15</v>
      </c>
      <c r="W373" s="17">
        <v>15</v>
      </c>
      <c r="X373" s="17">
        <v>15</v>
      </c>
      <c r="Y373" s="17">
        <v>15</v>
      </c>
      <c r="Z373" s="17">
        <v>15</v>
      </c>
      <c r="AA373" s="17">
        <v>15</v>
      </c>
      <c r="AB373" s="17">
        <v>15</v>
      </c>
      <c r="AC373" s="17">
        <v>15</v>
      </c>
      <c r="AD373" s="17">
        <v>15</v>
      </c>
      <c r="AE373" s="17">
        <v>15</v>
      </c>
      <c r="AF373" s="17">
        <v>15</v>
      </c>
      <c r="AG373" s="17">
        <v>15</v>
      </c>
      <c r="AH373" s="17">
        <v>15</v>
      </c>
    </row>
    <row r="374" spans="1:34" ht="13">
      <c r="A374" s="5" t="s">
        <v>122</v>
      </c>
      <c r="B374" s="5" t="s">
        <v>333</v>
      </c>
      <c r="C374" s="5" t="s">
        <v>208</v>
      </c>
      <c r="D374" s="5" t="s">
        <v>208</v>
      </c>
      <c r="E374" s="27" t="s">
        <v>203</v>
      </c>
      <c r="F374" s="59" t="s">
        <v>45</v>
      </c>
      <c r="G374" s="59" t="s">
        <v>209</v>
      </c>
      <c r="H374" s="59" t="s">
        <v>205</v>
      </c>
      <c r="I374" s="5" t="s">
        <v>283</v>
      </c>
      <c r="L374" s="5">
        <v>600</v>
      </c>
      <c r="W374" s="5">
        <v>100</v>
      </c>
      <c r="X374" s="5">
        <v>100</v>
      </c>
      <c r="Y374" s="5">
        <v>100</v>
      </c>
      <c r="Z374" s="5">
        <v>100</v>
      </c>
      <c r="AA374" s="5">
        <v>100</v>
      </c>
      <c r="AB374" s="5">
        <v>100</v>
      </c>
    </row>
    <row r="375" spans="1:34">
      <c r="A375" s="5" t="s">
        <v>122</v>
      </c>
      <c r="B375" s="5" t="s">
        <v>334</v>
      </c>
      <c r="C375" s="5" t="s">
        <v>208</v>
      </c>
      <c r="D375" s="5" t="s">
        <v>208</v>
      </c>
      <c r="E375" s="5" t="s">
        <v>203</v>
      </c>
      <c r="F375" s="5" t="s">
        <v>45</v>
      </c>
      <c r="G375" s="5" t="s">
        <v>209</v>
      </c>
      <c r="H375" s="5" t="s">
        <v>205</v>
      </c>
      <c r="I375" s="5" t="s">
        <v>283</v>
      </c>
      <c r="L375" s="5">
        <v>180</v>
      </c>
      <c r="W375" s="5">
        <v>30</v>
      </c>
      <c r="X375" s="5">
        <v>30</v>
      </c>
      <c r="Y375" s="5">
        <v>30</v>
      </c>
      <c r="Z375" s="5">
        <v>30</v>
      </c>
      <c r="AA375" s="5">
        <v>30</v>
      </c>
      <c r="AB375" s="5">
        <v>30</v>
      </c>
    </row>
    <row r="376" spans="1:34">
      <c r="A376" s="17" t="s">
        <v>122</v>
      </c>
      <c r="B376" s="17" t="s">
        <v>321</v>
      </c>
      <c r="C376" s="17" t="s">
        <v>335</v>
      </c>
      <c r="D376" s="17" t="s">
        <v>331</v>
      </c>
      <c r="E376" s="17" t="s">
        <v>158</v>
      </c>
      <c r="F376" s="17" t="s">
        <v>45</v>
      </c>
      <c r="G376" s="17" t="s">
        <v>297</v>
      </c>
      <c r="H376" s="17" t="s">
        <v>160</v>
      </c>
      <c r="I376" s="17" t="s">
        <v>283</v>
      </c>
      <c r="J376" s="17" t="s">
        <v>283</v>
      </c>
      <c r="K376" s="17" t="s">
        <v>48</v>
      </c>
      <c r="L376" s="17">
        <v>15</v>
      </c>
      <c r="M376" s="17">
        <v>15</v>
      </c>
      <c r="N376" s="17">
        <v>15</v>
      </c>
      <c r="O376" s="17">
        <v>15</v>
      </c>
      <c r="P376" s="17">
        <v>15</v>
      </c>
      <c r="Q376" s="17">
        <v>15</v>
      </c>
      <c r="R376" s="17">
        <v>15</v>
      </c>
      <c r="S376" s="17">
        <v>15</v>
      </c>
      <c r="T376" s="17">
        <v>15</v>
      </c>
      <c r="U376" s="17">
        <v>15</v>
      </c>
      <c r="V376" s="17">
        <v>15</v>
      </c>
      <c r="W376" s="17">
        <v>15</v>
      </c>
      <c r="X376" s="17">
        <v>15</v>
      </c>
      <c r="Y376" s="17">
        <v>15</v>
      </c>
      <c r="Z376" s="17">
        <v>15</v>
      </c>
      <c r="AA376" s="17">
        <v>15</v>
      </c>
      <c r="AB376" s="17">
        <v>15</v>
      </c>
      <c r="AC376" s="17">
        <v>15</v>
      </c>
      <c r="AD376" s="17">
        <v>15</v>
      </c>
      <c r="AE376" s="17">
        <v>15</v>
      </c>
      <c r="AF376" s="17">
        <v>15</v>
      </c>
      <c r="AG376" s="17">
        <v>15</v>
      </c>
      <c r="AH376" s="17">
        <v>15</v>
      </c>
    </row>
    <row r="377" spans="1:34">
      <c r="A377" s="17" t="s">
        <v>122</v>
      </c>
      <c r="B377" s="17" t="s">
        <v>320</v>
      </c>
      <c r="C377" s="17" t="s">
        <v>335</v>
      </c>
      <c r="D377" s="17" t="s">
        <v>331</v>
      </c>
      <c r="E377" s="17" t="s">
        <v>158</v>
      </c>
      <c r="F377" s="17" t="s">
        <v>45</v>
      </c>
      <c r="G377" s="17" t="s">
        <v>297</v>
      </c>
      <c r="H377" s="17" t="s">
        <v>160</v>
      </c>
      <c r="I377" s="17" t="s">
        <v>283</v>
      </c>
      <c r="J377" s="17" t="s">
        <v>283</v>
      </c>
      <c r="K377" s="17" t="s">
        <v>48</v>
      </c>
      <c r="L377" s="17">
        <v>15</v>
      </c>
      <c r="M377" s="17">
        <v>15</v>
      </c>
      <c r="N377" s="17">
        <v>15</v>
      </c>
      <c r="O377" s="17">
        <v>15</v>
      </c>
      <c r="P377" s="17">
        <v>15</v>
      </c>
      <c r="Q377" s="17">
        <v>15</v>
      </c>
      <c r="R377" s="17">
        <v>15</v>
      </c>
      <c r="S377" s="17">
        <v>15</v>
      </c>
      <c r="T377" s="17">
        <v>15</v>
      </c>
      <c r="U377" s="17">
        <v>15</v>
      </c>
      <c r="V377" s="17">
        <v>15</v>
      </c>
      <c r="W377" s="17">
        <v>15</v>
      </c>
      <c r="X377" s="17">
        <v>15</v>
      </c>
      <c r="Y377" s="17">
        <v>15</v>
      </c>
      <c r="Z377" s="17">
        <v>15</v>
      </c>
      <c r="AA377" s="17">
        <v>15</v>
      </c>
      <c r="AB377" s="17">
        <v>15</v>
      </c>
      <c r="AC377" s="17">
        <v>15</v>
      </c>
      <c r="AD377" s="17">
        <v>15</v>
      </c>
      <c r="AE377" s="17">
        <v>15</v>
      </c>
      <c r="AF377" s="17">
        <v>15</v>
      </c>
      <c r="AG377" s="17">
        <v>15</v>
      </c>
      <c r="AH377" s="17">
        <v>15</v>
      </c>
    </row>
    <row r="378" spans="1:34">
      <c r="A378" s="17">
        <v>497825</v>
      </c>
      <c r="B378" s="17" t="s">
        <v>336</v>
      </c>
      <c r="C378" s="17" t="s">
        <v>330</v>
      </c>
      <c r="D378" s="17" t="s">
        <v>331</v>
      </c>
      <c r="E378" s="17" t="s">
        <v>158</v>
      </c>
      <c r="F378" s="17" t="s">
        <v>45</v>
      </c>
      <c r="G378" s="17" t="s">
        <v>297</v>
      </c>
      <c r="H378" s="17" t="s">
        <v>160</v>
      </c>
      <c r="I378" s="17">
        <v>22.07</v>
      </c>
      <c r="J378" s="17" t="s">
        <v>75</v>
      </c>
      <c r="K378" s="17" t="s">
        <v>48</v>
      </c>
      <c r="L378" s="17">
        <v>89</v>
      </c>
    </row>
    <row r="379" spans="1:34">
      <c r="A379" s="17">
        <v>359881</v>
      </c>
      <c r="B379" s="17" t="s">
        <v>337</v>
      </c>
      <c r="C379" s="17" t="s">
        <v>330</v>
      </c>
      <c r="D379" s="17" t="s">
        <v>331</v>
      </c>
      <c r="E379" s="17" t="s">
        <v>158</v>
      </c>
      <c r="F379" s="17" t="s">
        <v>45</v>
      </c>
      <c r="G379" s="17" t="s">
        <v>297</v>
      </c>
      <c r="H379" s="17" t="s">
        <v>160</v>
      </c>
      <c r="I379" s="17">
        <v>22.06</v>
      </c>
      <c r="J379" s="17" t="s">
        <v>338</v>
      </c>
      <c r="K379" s="17" t="s">
        <v>48</v>
      </c>
      <c r="L379" s="17">
        <v>400</v>
      </c>
    </row>
    <row r="380" spans="1:34">
      <c r="A380" s="17" t="s">
        <v>339</v>
      </c>
      <c r="B380" s="17" t="s">
        <v>340</v>
      </c>
      <c r="C380" s="17" t="s">
        <v>330</v>
      </c>
      <c r="D380" s="17" t="s">
        <v>331</v>
      </c>
      <c r="E380" s="17" t="s">
        <v>158</v>
      </c>
      <c r="F380" s="17" t="s">
        <v>45</v>
      </c>
      <c r="G380" s="17" t="s">
        <v>297</v>
      </c>
      <c r="H380" s="17" t="s">
        <v>160</v>
      </c>
      <c r="I380" s="17" t="s">
        <v>341</v>
      </c>
      <c r="J380" s="17" t="s">
        <v>341</v>
      </c>
      <c r="K380" s="17" t="s">
        <v>342</v>
      </c>
      <c r="L380" s="17">
        <v>80</v>
      </c>
    </row>
    <row r="381" spans="1:34">
      <c r="A381" s="17" t="s">
        <v>343</v>
      </c>
      <c r="B381" s="17" t="s">
        <v>344</v>
      </c>
      <c r="C381" s="17" t="s">
        <v>330</v>
      </c>
      <c r="D381" s="17" t="s">
        <v>331</v>
      </c>
      <c r="E381" s="17" t="s">
        <v>158</v>
      </c>
      <c r="F381" s="17" t="s">
        <v>45</v>
      </c>
      <c r="G381" s="17" t="s">
        <v>297</v>
      </c>
      <c r="H381" s="17" t="s">
        <v>160</v>
      </c>
      <c r="I381" s="17" t="s">
        <v>341</v>
      </c>
      <c r="J381" s="17" t="s">
        <v>341</v>
      </c>
      <c r="K381" s="17" t="s">
        <v>342</v>
      </c>
      <c r="L381" s="17">
        <v>80</v>
      </c>
    </row>
    <row r="382" spans="1:34">
      <c r="A382" s="17" t="s">
        <v>345</v>
      </c>
      <c r="B382" s="17" t="s">
        <v>346</v>
      </c>
      <c r="C382" s="17" t="s">
        <v>330</v>
      </c>
      <c r="D382" s="17" t="s">
        <v>331</v>
      </c>
      <c r="E382" s="17" t="s">
        <v>158</v>
      </c>
      <c r="F382" s="17" t="s">
        <v>45</v>
      </c>
      <c r="G382" s="17" t="s">
        <v>297</v>
      </c>
      <c r="H382" s="17" t="s">
        <v>160</v>
      </c>
      <c r="I382" s="17" t="s">
        <v>341</v>
      </c>
      <c r="J382" s="17" t="s">
        <v>341</v>
      </c>
      <c r="K382" s="17" t="s">
        <v>342</v>
      </c>
      <c r="L382" s="17">
        <v>80</v>
      </c>
    </row>
    <row r="383" spans="1:34">
      <c r="A383" s="17" t="s">
        <v>347</v>
      </c>
      <c r="B383" s="17" t="s">
        <v>348</v>
      </c>
      <c r="C383" s="17" t="s">
        <v>330</v>
      </c>
      <c r="D383" s="17" t="s">
        <v>331</v>
      </c>
      <c r="E383" s="17" t="s">
        <v>158</v>
      </c>
      <c r="F383" s="17" t="s">
        <v>45</v>
      </c>
      <c r="G383" s="17" t="s">
        <v>297</v>
      </c>
      <c r="H383" s="17" t="s">
        <v>160</v>
      </c>
      <c r="I383" s="17" t="s">
        <v>341</v>
      </c>
      <c r="J383" s="17" t="s">
        <v>341</v>
      </c>
      <c r="K383" s="17" t="s">
        <v>342</v>
      </c>
      <c r="L383" s="17">
        <v>80</v>
      </c>
    </row>
    <row r="384" spans="1:34">
      <c r="A384" s="17" t="s">
        <v>349</v>
      </c>
      <c r="B384" s="17" t="s">
        <v>350</v>
      </c>
      <c r="C384" s="17" t="s">
        <v>330</v>
      </c>
      <c r="D384" s="17" t="s">
        <v>331</v>
      </c>
      <c r="E384" s="17" t="s">
        <v>158</v>
      </c>
      <c r="F384" s="17" t="s">
        <v>45</v>
      </c>
      <c r="G384" s="17" t="s">
        <v>297</v>
      </c>
      <c r="H384" s="17" t="s">
        <v>160</v>
      </c>
      <c r="I384" s="17" t="s">
        <v>341</v>
      </c>
      <c r="J384" s="17" t="s">
        <v>341</v>
      </c>
      <c r="K384" s="17" t="s">
        <v>342</v>
      </c>
      <c r="L384" s="17">
        <v>80</v>
      </c>
    </row>
    <row r="385" spans="1:34">
      <c r="A385" s="17" t="s">
        <v>351</v>
      </c>
      <c r="B385" s="17" t="s">
        <v>352</v>
      </c>
      <c r="C385" s="17" t="s">
        <v>330</v>
      </c>
      <c r="D385" s="17" t="s">
        <v>331</v>
      </c>
      <c r="E385" s="17" t="s">
        <v>158</v>
      </c>
      <c r="F385" s="17" t="s">
        <v>45</v>
      </c>
      <c r="G385" s="17" t="s">
        <v>297</v>
      </c>
      <c r="H385" s="17" t="s">
        <v>160</v>
      </c>
      <c r="I385" s="17">
        <v>22.11</v>
      </c>
      <c r="J385" s="17" t="s">
        <v>59</v>
      </c>
      <c r="K385" s="17" t="s">
        <v>48</v>
      </c>
      <c r="L385" s="17">
        <v>400</v>
      </c>
      <c r="W385" s="5">
        <v>50</v>
      </c>
      <c r="X385" s="5">
        <v>100</v>
      </c>
      <c r="Y385" s="5">
        <v>100</v>
      </c>
      <c r="Z385" s="5">
        <v>100</v>
      </c>
      <c r="AA385" s="5">
        <v>50</v>
      </c>
    </row>
    <row r="386" spans="1:34">
      <c r="A386" s="17" t="s">
        <v>353</v>
      </c>
      <c r="B386" s="17" t="s">
        <v>354</v>
      </c>
      <c r="C386" s="17" t="s">
        <v>330</v>
      </c>
      <c r="D386" s="17" t="s">
        <v>331</v>
      </c>
      <c r="E386" s="17" t="s">
        <v>158</v>
      </c>
      <c r="F386" s="17" t="s">
        <v>45</v>
      </c>
      <c r="G386" s="17" t="s">
        <v>297</v>
      </c>
      <c r="H386" s="17" t="s">
        <v>160</v>
      </c>
      <c r="I386" s="17" t="s">
        <v>341</v>
      </c>
      <c r="J386" s="17" t="s">
        <v>341</v>
      </c>
      <c r="K386" s="17" t="s">
        <v>342</v>
      </c>
      <c r="L386" s="17"/>
    </row>
    <row r="387" spans="1:34">
      <c r="A387" s="17" t="s">
        <v>355</v>
      </c>
      <c r="B387" s="17" t="s">
        <v>356</v>
      </c>
      <c r="C387" s="17" t="s">
        <v>330</v>
      </c>
      <c r="D387" s="17" t="s">
        <v>331</v>
      </c>
      <c r="E387" s="17" t="s">
        <v>158</v>
      </c>
      <c r="F387" s="17" t="s">
        <v>45</v>
      </c>
      <c r="G387" s="17" t="s">
        <v>297</v>
      </c>
      <c r="H387" s="17" t="s">
        <v>160</v>
      </c>
      <c r="I387" s="17" t="s">
        <v>341</v>
      </c>
      <c r="J387" s="17" t="s">
        <v>341</v>
      </c>
      <c r="K387" s="17" t="s">
        <v>342</v>
      </c>
      <c r="L387" s="17"/>
    </row>
    <row r="388" spans="1:34">
      <c r="A388" s="17" t="s">
        <v>357</v>
      </c>
      <c r="B388" s="17" t="s">
        <v>358</v>
      </c>
      <c r="C388" s="17" t="s">
        <v>330</v>
      </c>
      <c r="D388" s="17" t="s">
        <v>331</v>
      </c>
      <c r="E388" s="17" t="s">
        <v>158</v>
      </c>
      <c r="F388" s="17" t="s">
        <v>45</v>
      </c>
      <c r="G388" s="17" t="s">
        <v>297</v>
      </c>
      <c r="H388" s="17" t="s">
        <v>160</v>
      </c>
      <c r="I388" s="17" t="s">
        <v>341</v>
      </c>
      <c r="J388" s="17" t="s">
        <v>341</v>
      </c>
      <c r="K388" s="17" t="s">
        <v>342</v>
      </c>
      <c r="L388" s="17"/>
    </row>
    <row r="389" spans="1:34">
      <c r="A389" s="17" t="s">
        <v>359</v>
      </c>
      <c r="B389" s="17" t="s">
        <v>360</v>
      </c>
      <c r="C389" s="17" t="s">
        <v>330</v>
      </c>
      <c r="D389" s="17" t="s">
        <v>331</v>
      </c>
      <c r="E389" s="17" t="s">
        <v>158</v>
      </c>
      <c r="F389" s="17" t="s">
        <v>45</v>
      </c>
      <c r="G389" s="17" t="s">
        <v>297</v>
      </c>
      <c r="H389" s="17" t="s">
        <v>160</v>
      </c>
      <c r="I389" s="17" t="s">
        <v>341</v>
      </c>
      <c r="J389" s="17" t="s">
        <v>341</v>
      </c>
      <c r="K389" s="17" t="s">
        <v>342</v>
      </c>
      <c r="L389" s="17"/>
    </row>
    <row r="390" spans="1:34">
      <c r="A390" s="17" t="s">
        <v>345</v>
      </c>
      <c r="B390" s="17" t="s">
        <v>361</v>
      </c>
      <c r="C390" s="17" t="s">
        <v>330</v>
      </c>
      <c r="D390" s="17" t="s">
        <v>331</v>
      </c>
      <c r="E390" s="17" t="s">
        <v>158</v>
      </c>
      <c r="F390" s="17" t="s">
        <v>45</v>
      </c>
      <c r="G390" s="17" t="s">
        <v>297</v>
      </c>
      <c r="H390" s="17" t="s">
        <v>160</v>
      </c>
      <c r="I390" s="17" t="s">
        <v>341</v>
      </c>
      <c r="J390" s="17" t="s">
        <v>341</v>
      </c>
      <c r="K390" s="17" t="s">
        <v>342</v>
      </c>
      <c r="L390" s="17"/>
    </row>
    <row r="391" spans="1:34">
      <c r="A391" s="17" t="s">
        <v>122</v>
      </c>
      <c r="B391" s="17" t="s">
        <v>362</v>
      </c>
      <c r="C391" s="17" t="s">
        <v>363</v>
      </c>
      <c r="D391" s="17" t="s">
        <v>364</v>
      </c>
      <c r="E391" s="17" t="s">
        <v>78</v>
      </c>
      <c r="F391" s="17" t="s">
        <v>79</v>
      </c>
      <c r="G391" s="17" t="s">
        <v>297</v>
      </c>
      <c r="H391" s="17" t="s">
        <v>160</v>
      </c>
      <c r="I391" s="17" t="s">
        <v>283</v>
      </c>
      <c r="J391" s="17" t="s">
        <v>283</v>
      </c>
      <c r="K391" s="17" t="s">
        <v>48</v>
      </c>
      <c r="L391" s="5">
        <v>60</v>
      </c>
      <c r="M391" s="5">
        <v>60</v>
      </c>
      <c r="N391" s="5">
        <v>60</v>
      </c>
      <c r="O391" s="5">
        <v>60</v>
      </c>
      <c r="P391" s="5">
        <v>60</v>
      </c>
      <c r="Q391" s="5">
        <v>60</v>
      </c>
      <c r="R391" s="5">
        <v>60</v>
      </c>
      <c r="S391" s="5">
        <v>60</v>
      </c>
      <c r="T391" s="5">
        <v>60</v>
      </c>
      <c r="U391" s="5">
        <v>60</v>
      </c>
      <c r="V391" s="5">
        <v>60</v>
      </c>
      <c r="W391" s="5">
        <v>60</v>
      </c>
      <c r="X391" s="5">
        <v>60</v>
      </c>
      <c r="Y391" s="5">
        <v>60</v>
      </c>
      <c r="Z391" s="5">
        <v>60</v>
      </c>
      <c r="AA391" s="5">
        <v>60</v>
      </c>
      <c r="AB391" s="5">
        <v>60</v>
      </c>
      <c r="AC391" s="5">
        <v>60</v>
      </c>
      <c r="AD391" s="5">
        <v>60</v>
      </c>
      <c r="AE391" s="5">
        <v>60</v>
      </c>
      <c r="AF391" s="5">
        <v>60</v>
      </c>
      <c r="AG391" s="5">
        <v>60</v>
      </c>
      <c r="AH391" s="5">
        <v>60</v>
      </c>
    </row>
    <row r="392" spans="1:34">
      <c r="A392" s="17" t="s">
        <v>122</v>
      </c>
      <c r="B392" s="17" t="s">
        <v>186</v>
      </c>
      <c r="C392" s="17" t="s">
        <v>363</v>
      </c>
      <c r="D392" s="17" t="s">
        <v>364</v>
      </c>
      <c r="E392" s="17" t="s">
        <v>78</v>
      </c>
      <c r="F392" s="17" t="s">
        <v>79</v>
      </c>
      <c r="G392" s="17" t="s">
        <v>297</v>
      </c>
      <c r="H392" s="17" t="s">
        <v>160</v>
      </c>
      <c r="I392" s="17" t="s">
        <v>283</v>
      </c>
      <c r="J392" s="17" t="s">
        <v>283</v>
      </c>
      <c r="K392" s="17" t="s">
        <v>48</v>
      </c>
      <c r="L392" s="17">
        <v>30</v>
      </c>
      <c r="M392" s="17">
        <v>30</v>
      </c>
      <c r="N392" s="17">
        <v>30</v>
      </c>
      <c r="O392" s="17">
        <v>30</v>
      </c>
      <c r="P392" s="17">
        <v>30</v>
      </c>
      <c r="Q392" s="17">
        <v>30</v>
      </c>
      <c r="R392" s="17">
        <v>30</v>
      </c>
      <c r="S392" s="17">
        <v>30</v>
      </c>
      <c r="T392" s="17">
        <v>30</v>
      </c>
      <c r="U392" s="17">
        <v>30</v>
      </c>
      <c r="V392" s="17">
        <v>30</v>
      </c>
      <c r="W392" s="17">
        <v>30</v>
      </c>
      <c r="X392" s="17">
        <v>30</v>
      </c>
      <c r="Y392" s="17">
        <v>30</v>
      </c>
      <c r="Z392" s="17">
        <v>30</v>
      </c>
      <c r="AA392" s="17">
        <v>30</v>
      </c>
      <c r="AB392" s="17">
        <v>30</v>
      </c>
      <c r="AC392" s="17">
        <v>30</v>
      </c>
      <c r="AD392" s="17">
        <v>30</v>
      </c>
      <c r="AE392" s="17">
        <v>30</v>
      </c>
      <c r="AF392" s="17">
        <v>30</v>
      </c>
      <c r="AG392" s="17">
        <v>30</v>
      </c>
      <c r="AH392" s="17">
        <v>30</v>
      </c>
    </row>
    <row r="393" spans="1:34">
      <c r="A393" s="17" t="s">
        <v>122</v>
      </c>
      <c r="B393" s="17" t="s">
        <v>365</v>
      </c>
      <c r="C393" s="17" t="s">
        <v>363</v>
      </c>
      <c r="D393" s="17" t="s">
        <v>366</v>
      </c>
      <c r="E393" s="17" t="s">
        <v>78</v>
      </c>
      <c r="F393" s="17" t="s">
        <v>79</v>
      </c>
      <c r="G393" s="17" t="s">
        <v>297</v>
      </c>
      <c r="H393" s="17" t="s">
        <v>160</v>
      </c>
      <c r="I393" s="17" t="s">
        <v>283</v>
      </c>
      <c r="J393" s="17" t="s">
        <v>283</v>
      </c>
      <c r="K393" s="17" t="s">
        <v>48</v>
      </c>
      <c r="L393" s="17">
        <v>25</v>
      </c>
      <c r="M393" s="17">
        <v>25</v>
      </c>
      <c r="N393" s="17">
        <v>25</v>
      </c>
      <c r="O393" s="17">
        <v>25</v>
      </c>
      <c r="P393" s="17">
        <v>25</v>
      </c>
      <c r="Q393" s="17">
        <v>25</v>
      </c>
      <c r="R393" s="17">
        <v>25</v>
      </c>
      <c r="S393" s="17">
        <v>25</v>
      </c>
      <c r="T393" s="17">
        <v>25</v>
      </c>
      <c r="U393" s="17">
        <v>25</v>
      </c>
      <c r="V393" s="17">
        <v>25</v>
      </c>
      <c r="W393" s="17">
        <v>25</v>
      </c>
      <c r="X393" s="17">
        <v>25</v>
      </c>
      <c r="Y393" s="17">
        <v>25</v>
      </c>
      <c r="Z393" s="17">
        <v>25</v>
      </c>
      <c r="AA393" s="17">
        <v>25</v>
      </c>
      <c r="AB393" s="17">
        <v>25</v>
      </c>
      <c r="AC393" s="17">
        <v>25</v>
      </c>
      <c r="AD393" s="17">
        <v>25</v>
      </c>
      <c r="AE393" s="17">
        <v>25</v>
      </c>
      <c r="AF393" s="17">
        <v>25</v>
      </c>
      <c r="AG393" s="17">
        <v>25</v>
      </c>
      <c r="AH393" s="17">
        <v>25</v>
      </c>
    </row>
    <row r="394" spans="1:34">
      <c r="A394" s="17" t="s">
        <v>41</v>
      </c>
      <c r="B394" s="17" t="s">
        <v>367</v>
      </c>
      <c r="C394" s="17" t="s">
        <v>363</v>
      </c>
      <c r="D394" s="17" t="s">
        <v>364</v>
      </c>
      <c r="E394" s="17" t="s">
        <v>78</v>
      </c>
      <c r="F394" s="17" t="s">
        <v>79</v>
      </c>
      <c r="G394" s="17" t="s">
        <v>297</v>
      </c>
      <c r="H394" s="17" t="s">
        <v>160</v>
      </c>
      <c r="I394" s="17">
        <v>22.08</v>
      </c>
      <c r="J394" s="17" t="s">
        <v>47</v>
      </c>
      <c r="K394" s="17" t="s">
        <v>48</v>
      </c>
      <c r="L394" s="17">
        <v>115</v>
      </c>
      <c r="W394" s="5">
        <v>95</v>
      </c>
      <c r="X394" s="5">
        <v>20</v>
      </c>
    </row>
    <row r="395" spans="1:34">
      <c r="A395" s="17" t="s">
        <v>88</v>
      </c>
      <c r="B395" s="17" t="s">
        <v>368</v>
      </c>
      <c r="C395" s="17" t="s">
        <v>363</v>
      </c>
      <c r="D395" s="17" t="s">
        <v>366</v>
      </c>
      <c r="E395" s="17" t="s">
        <v>78</v>
      </c>
      <c r="F395" s="17" t="s">
        <v>79</v>
      </c>
      <c r="G395" s="17" t="s">
        <v>297</v>
      </c>
      <c r="H395" s="17" t="s">
        <v>160</v>
      </c>
      <c r="I395" s="17">
        <v>22.07</v>
      </c>
      <c r="J395" s="17" t="s">
        <v>75</v>
      </c>
      <c r="K395" s="17" t="s">
        <v>48</v>
      </c>
      <c r="L395" s="17">
        <v>75</v>
      </c>
      <c r="W395" s="5">
        <v>30</v>
      </c>
    </row>
    <row r="396" spans="1:34">
      <c r="A396" s="17" t="s">
        <v>88</v>
      </c>
      <c r="B396" s="17" t="s">
        <v>368</v>
      </c>
      <c r="C396" s="17" t="s">
        <v>363</v>
      </c>
      <c r="D396" s="17" t="s">
        <v>369</v>
      </c>
      <c r="E396" s="17" t="s">
        <v>78</v>
      </c>
      <c r="F396" s="17" t="s">
        <v>79</v>
      </c>
      <c r="G396" s="17" t="s">
        <v>297</v>
      </c>
      <c r="H396" s="17" t="s">
        <v>160</v>
      </c>
      <c r="I396" s="17">
        <v>22.07</v>
      </c>
      <c r="J396" s="17" t="s">
        <v>75</v>
      </c>
      <c r="K396" s="17" t="s">
        <v>48</v>
      </c>
      <c r="L396" s="17">
        <v>40</v>
      </c>
      <c r="W396" s="5">
        <v>30</v>
      </c>
    </row>
    <row r="397" spans="1:34" ht="12.5" thickBot="1">
      <c r="A397" s="17" t="s">
        <v>125</v>
      </c>
      <c r="B397" s="17" t="s">
        <v>370</v>
      </c>
      <c r="C397" s="17" t="s">
        <v>363</v>
      </c>
      <c r="D397" s="17" t="s">
        <v>366</v>
      </c>
      <c r="E397" s="17" t="s">
        <v>78</v>
      </c>
      <c r="F397" s="17" t="s">
        <v>79</v>
      </c>
      <c r="G397" s="17" t="s">
        <v>297</v>
      </c>
      <c r="H397" s="17" t="s">
        <v>160</v>
      </c>
      <c r="I397" s="17" t="s">
        <v>283</v>
      </c>
      <c r="J397" s="17" t="s">
        <v>283</v>
      </c>
      <c r="K397" s="17" t="s">
        <v>48</v>
      </c>
      <c r="L397" s="17">
        <v>40</v>
      </c>
      <c r="M397" s="17">
        <v>40</v>
      </c>
      <c r="N397" s="17">
        <v>40</v>
      </c>
      <c r="O397" s="17">
        <v>40</v>
      </c>
      <c r="P397" s="17">
        <v>40</v>
      </c>
      <c r="Q397" s="17">
        <v>40</v>
      </c>
      <c r="R397" s="17">
        <v>40</v>
      </c>
      <c r="S397" s="17">
        <v>40</v>
      </c>
      <c r="T397" s="17">
        <v>40</v>
      </c>
      <c r="U397" s="17">
        <v>40</v>
      </c>
      <c r="V397" s="17">
        <v>40</v>
      </c>
      <c r="W397" s="17">
        <v>40</v>
      </c>
      <c r="X397" s="17">
        <v>40</v>
      </c>
      <c r="Y397" s="17">
        <v>40</v>
      </c>
      <c r="Z397" s="17">
        <v>40</v>
      </c>
      <c r="AA397" s="17">
        <v>40</v>
      </c>
      <c r="AB397" s="17">
        <v>40</v>
      </c>
      <c r="AC397" s="17">
        <v>40</v>
      </c>
      <c r="AD397" s="17">
        <v>40</v>
      </c>
      <c r="AE397" s="17">
        <v>40</v>
      </c>
      <c r="AF397" s="17">
        <v>40</v>
      </c>
      <c r="AG397" s="17">
        <v>40</v>
      </c>
      <c r="AH397" s="17">
        <v>40</v>
      </c>
    </row>
    <row r="398" spans="1:34">
      <c r="A398" s="31" t="s">
        <v>110</v>
      </c>
      <c r="B398" s="32" t="s">
        <v>371</v>
      </c>
      <c r="C398" s="32" t="s">
        <v>220</v>
      </c>
      <c r="D398" s="32" t="s">
        <v>372</v>
      </c>
      <c r="E398" s="32" t="s">
        <v>373</v>
      </c>
      <c r="F398" s="43" t="s">
        <v>374</v>
      </c>
      <c r="G398" s="32" t="s">
        <v>375</v>
      </c>
      <c r="H398" s="43" t="s">
        <v>205</v>
      </c>
      <c r="I398" s="32">
        <v>21.07</v>
      </c>
      <c r="J398" s="32" t="s">
        <v>172</v>
      </c>
      <c r="K398" s="32" t="s">
        <v>48</v>
      </c>
      <c r="L398" s="33">
        <v>80</v>
      </c>
      <c r="M398" s="30"/>
      <c r="N398" s="17"/>
      <c r="O398" s="17"/>
      <c r="P398" s="17"/>
      <c r="Q398" s="17"/>
      <c r="R398" s="17"/>
      <c r="S398" s="17"/>
      <c r="T398" s="17"/>
      <c r="U398" s="17"/>
      <c r="V398" s="29"/>
      <c r="W398" s="31">
        <v>80</v>
      </c>
      <c r="X398" s="32"/>
      <c r="Y398" s="32"/>
      <c r="Z398" s="32"/>
      <c r="AA398" s="32"/>
      <c r="AB398" s="33"/>
    </row>
    <row r="399" spans="1:34">
      <c r="A399" s="34" t="s">
        <v>110</v>
      </c>
      <c r="B399" s="17" t="s">
        <v>376</v>
      </c>
      <c r="C399" s="17" t="s">
        <v>377</v>
      </c>
      <c r="D399" s="17" t="s">
        <v>372</v>
      </c>
      <c r="E399" s="17" t="s">
        <v>373</v>
      </c>
      <c r="F399" s="18" t="s">
        <v>374</v>
      </c>
      <c r="G399" s="17" t="s">
        <v>375</v>
      </c>
      <c r="H399" s="18" t="s">
        <v>205</v>
      </c>
      <c r="I399" s="17">
        <v>21.07</v>
      </c>
      <c r="J399" s="17" t="s">
        <v>172</v>
      </c>
      <c r="K399" s="17" t="s">
        <v>48</v>
      </c>
      <c r="L399" s="35">
        <v>80</v>
      </c>
      <c r="M399" s="30"/>
      <c r="N399" s="17"/>
      <c r="O399" s="17"/>
      <c r="P399" s="17"/>
      <c r="Q399" s="17"/>
      <c r="R399" s="17"/>
      <c r="S399" s="17"/>
      <c r="T399" s="17"/>
      <c r="U399" s="17"/>
      <c r="V399" s="29"/>
      <c r="W399" s="34">
        <v>80</v>
      </c>
      <c r="X399" s="17"/>
      <c r="Y399" s="17"/>
      <c r="Z399" s="17"/>
      <c r="AA399" s="17"/>
      <c r="AB399" s="35"/>
    </row>
    <row r="400" spans="1:34">
      <c r="A400" s="34" t="s">
        <v>110</v>
      </c>
      <c r="B400" s="17" t="s">
        <v>378</v>
      </c>
      <c r="C400" s="17" t="s">
        <v>379</v>
      </c>
      <c r="D400" s="17" t="s">
        <v>380</v>
      </c>
      <c r="E400" s="17" t="s">
        <v>373</v>
      </c>
      <c r="F400" s="18" t="s">
        <v>374</v>
      </c>
      <c r="G400" s="17" t="s">
        <v>375</v>
      </c>
      <c r="H400" s="18" t="s">
        <v>205</v>
      </c>
      <c r="I400" s="17">
        <v>21.07</v>
      </c>
      <c r="J400" s="17" t="s">
        <v>172</v>
      </c>
      <c r="K400" s="17" t="s">
        <v>48</v>
      </c>
      <c r="L400" s="35">
        <v>100</v>
      </c>
      <c r="M400" s="30"/>
      <c r="N400" s="17"/>
      <c r="O400" s="17"/>
      <c r="P400" s="17"/>
      <c r="Q400" s="17"/>
      <c r="R400" s="17"/>
      <c r="S400" s="17"/>
      <c r="T400" s="17"/>
      <c r="U400" s="17"/>
      <c r="V400" s="29"/>
      <c r="W400" s="34">
        <v>100</v>
      </c>
      <c r="X400" s="17"/>
      <c r="Y400" s="17"/>
      <c r="Z400" s="17"/>
      <c r="AA400" s="17"/>
      <c r="AB400" s="35"/>
    </row>
    <row r="401" spans="1:28">
      <c r="A401" s="34" t="s">
        <v>110</v>
      </c>
      <c r="B401" s="17" t="s">
        <v>381</v>
      </c>
      <c r="C401" s="17" t="s">
        <v>220</v>
      </c>
      <c r="D401" s="17" t="s">
        <v>372</v>
      </c>
      <c r="E401" s="17" t="s">
        <v>373</v>
      </c>
      <c r="F401" s="18" t="s">
        <v>374</v>
      </c>
      <c r="G401" s="17" t="s">
        <v>375</v>
      </c>
      <c r="H401" s="18" t="s">
        <v>205</v>
      </c>
      <c r="I401" s="17">
        <v>21.07</v>
      </c>
      <c r="J401" s="17" t="s">
        <v>172</v>
      </c>
      <c r="K401" s="17" t="s">
        <v>48</v>
      </c>
      <c r="L401" s="35">
        <v>300</v>
      </c>
      <c r="M401" s="30"/>
      <c r="N401" s="17"/>
      <c r="O401" s="17"/>
      <c r="P401" s="17"/>
      <c r="Q401" s="17"/>
      <c r="R401" s="17"/>
      <c r="S401" s="17"/>
      <c r="T401" s="17"/>
      <c r="U401" s="17"/>
      <c r="V401" s="29"/>
      <c r="W401" s="34">
        <v>300</v>
      </c>
      <c r="X401" s="17"/>
      <c r="Y401" s="17"/>
      <c r="Z401" s="17"/>
      <c r="AA401" s="17"/>
      <c r="AB401" s="35"/>
    </row>
    <row r="402" spans="1:28">
      <c r="A402" s="34" t="s">
        <v>122</v>
      </c>
      <c r="B402" s="17" t="s">
        <v>382</v>
      </c>
      <c r="C402" s="17" t="s">
        <v>379</v>
      </c>
      <c r="D402" s="17" t="s">
        <v>380</v>
      </c>
      <c r="E402" s="17" t="s">
        <v>373</v>
      </c>
      <c r="F402" s="18" t="s">
        <v>374</v>
      </c>
      <c r="G402" s="17" t="s">
        <v>375</v>
      </c>
      <c r="H402" s="18" t="s">
        <v>205</v>
      </c>
      <c r="I402" s="17" t="s">
        <v>383</v>
      </c>
      <c r="J402" s="17" t="s">
        <v>283</v>
      </c>
      <c r="K402" s="17" t="s">
        <v>48</v>
      </c>
      <c r="L402" s="35">
        <v>50</v>
      </c>
      <c r="M402" s="30"/>
      <c r="N402" s="17"/>
      <c r="O402" s="17"/>
      <c r="P402" s="17"/>
      <c r="Q402" s="17"/>
      <c r="R402" s="17"/>
      <c r="S402" s="17"/>
      <c r="T402" s="17"/>
      <c r="U402" s="17"/>
      <c r="V402" s="29"/>
      <c r="W402" s="34"/>
      <c r="X402" s="17"/>
      <c r="Y402" s="17">
        <v>50</v>
      </c>
      <c r="Z402" s="17"/>
      <c r="AA402" s="17"/>
      <c r="AB402" s="35"/>
    </row>
    <row r="403" spans="1:28">
      <c r="A403" s="34" t="s">
        <v>122</v>
      </c>
      <c r="B403" s="17" t="s">
        <v>384</v>
      </c>
      <c r="C403" s="17" t="s">
        <v>385</v>
      </c>
      <c r="D403" s="17" t="s">
        <v>372</v>
      </c>
      <c r="E403" s="17" t="s">
        <v>373</v>
      </c>
      <c r="F403" s="18" t="s">
        <v>374</v>
      </c>
      <c r="G403" s="17" t="s">
        <v>375</v>
      </c>
      <c r="H403" s="18" t="s">
        <v>205</v>
      </c>
      <c r="I403" s="17" t="s">
        <v>341</v>
      </c>
      <c r="J403" s="17" t="s">
        <v>283</v>
      </c>
      <c r="K403" s="17" t="s">
        <v>48</v>
      </c>
      <c r="L403" s="35">
        <v>30</v>
      </c>
      <c r="M403" s="30"/>
      <c r="N403" s="17"/>
      <c r="O403" s="17"/>
      <c r="P403" s="17"/>
      <c r="Q403" s="17"/>
      <c r="R403" s="17"/>
      <c r="S403" s="17"/>
      <c r="T403" s="17"/>
      <c r="U403" s="17"/>
      <c r="V403" s="29"/>
      <c r="W403" s="34">
        <v>30</v>
      </c>
      <c r="X403" s="17">
        <v>30</v>
      </c>
      <c r="Y403" s="17">
        <v>30</v>
      </c>
      <c r="Z403" s="17">
        <v>30</v>
      </c>
      <c r="AA403" s="17">
        <v>30</v>
      </c>
      <c r="AB403" s="35">
        <v>30</v>
      </c>
    </row>
    <row r="404" spans="1:28">
      <c r="A404" s="34" t="s">
        <v>122</v>
      </c>
      <c r="B404" s="17" t="s">
        <v>386</v>
      </c>
      <c r="C404" s="17" t="s">
        <v>220</v>
      </c>
      <c r="D404" s="17" t="s">
        <v>372</v>
      </c>
      <c r="E404" s="17" t="s">
        <v>373</v>
      </c>
      <c r="F404" s="18" t="s">
        <v>374</v>
      </c>
      <c r="G404" s="17" t="s">
        <v>375</v>
      </c>
      <c r="H404" s="18" t="s">
        <v>205</v>
      </c>
      <c r="I404" s="17" t="s">
        <v>341</v>
      </c>
      <c r="J404" s="17" t="s">
        <v>283</v>
      </c>
      <c r="K404" s="17" t="s">
        <v>48</v>
      </c>
      <c r="L404" s="35">
        <v>80</v>
      </c>
      <c r="M404" s="30"/>
      <c r="N404" s="17"/>
      <c r="O404" s="17"/>
      <c r="P404" s="17"/>
      <c r="Q404" s="17"/>
      <c r="R404" s="17"/>
      <c r="S404" s="17"/>
      <c r="T404" s="17"/>
      <c r="U404" s="17"/>
      <c r="V404" s="29"/>
      <c r="W404" s="34">
        <v>80</v>
      </c>
      <c r="X404" s="17">
        <v>80</v>
      </c>
      <c r="Y404" s="17">
        <v>80</v>
      </c>
      <c r="Z404" s="17">
        <v>80</v>
      </c>
      <c r="AA404" s="17">
        <v>80</v>
      </c>
      <c r="AB404" s="35">
        <v>80</v>
      </c>
    </row>
    <row r="405" spans="1:28">
      <c r="A405" s="34" t="s">
        <v>122</v>
      </c>
      <c r="B405" s="17" t="s">
        <v>387</v>
      </c>
      <c r="C405" s="17" t="s">
        <v>385</v>
      </c>
      <c r="D405" s="17" t="s">
        <v>372</v>
      </c>
      <c r="E405" s="17" t="s">
        <v>373</v>
      </c>
      <c r="F405" s="18" t="s">
        <v>374</v>
      </c>
      <c r="G405" s="17" t="s">
        <v>375</v>
      </c>
      <c r="H405" s="18" t="s">
        <v>205</v>
      </c>
      <c r="I405" s="17" t="s">
        <v>383</v>
      </c>
      <c r="J405" s="17" t="s">
        <v>283</v>
      </c>
      <c r="K405" s="17" t="s">
        <v>48</v>
      </c>
      <c r="L405" s="35">
        <v>50</v>
      </c>
      <c r="M405" s="30"/>
      <c r="N405" s="17"/>
      <c r="O405" s="17"/>
      <c r="P405" s="17"/>
      <c r="Q405" s="17"/>
      <c r="R405" s="17"/>
      <c r="S405" s="17"/>
      <c r="T405" s="17"/>
      <c r="U405" s="17"/>
      <c r="V405" s="29"/>
      <c r="W405" s="34"/>
      <c r="X405" s="17">
        <v>50</v>
      </c>
      <c r="Y405" s="17"/>
      <c r="Z405" s="17"/>
      <c r="AA405" s="17"/>
      <c r="AB405" s="35"/>
    </row>
    <row r="406" spans="1:28" ht="14.25" customHeight="1">
      <c r="A406" s="34" t="s">
        <v>388</v>
      </c>
      <c r="B406" s="17" t="s">
        <v>389</v>
      </c>
      <c r="C406" s="17" t="s">
        <v>390</v>
      </c>
      <c r="D406" s="17" t="s">
        <v>372</v>
      </c>
      <c r="E406" s="17" t="s">
        <v>373</v>
      </c>
      <c r="F406" s="18" t="s">
        <v>374</v>
      </c>
      <c r="G406" s="17" t="s">
        <v>375</v>
      </c>
      <c r="H406" s="18" t="s">
        <v>205</v>
      </c>
      <c r="I406" s="17" t="s">
        <v>341</v>
      </c>
      <c r="J406" s="17" t="s">
        <v>283</v>
      </c>
      <c r="K406" s="17" t="s">
        <v>48</v>
      </c>
      <c r="L406" s="35">
        <v>600</v>
      </c>
      <c r="M406" s="30"/>
      <c r="N406" s="17"/>
      <c r="O406" s="17"/>
      <c r="P406" s="17"/>
      <c r="Q406" s="17"/>
      <c r="R406" s="17"/>
      <c r="S406" s="17"/>
      <c r="T406" s="17"/>
      <c r="U406" s="17"/>
      <c r="V406" s="29"/>
      <c r="W406" s="34">
        <v>100</v>
      </c>
      <c r="X406" s="17">
        <v>100</v>
      </c>
      <c r="Y406" s="17">
        <v>100</v>
      </c>
      <c r="Z406" s="17">
        <v>100</v>
      </c>
      <c r="AA406" s="17">
        <v>100</v>
      </c>
      <c r="AB406" s="35">
        <v>100</v>
      </c>
    </row>
    <row r="407" spans="1:28" ht="11.25" customHeight="1">
      <c r="A407" s="34" t="s">
        <v>110</v>
      </c>
      <c r="B407" s="17" t="s">
        <v>391</v>
      </c>
      <c r="C407" s="17" t="s">
        <v>390</v>
      </c>
      <c r="D407" s="17" t="s">
        <v>372</v>
      </c>
      <c r="E407" s="17" t="s">
        <v>373</v>
      </c>
      <c r="F407" s="18" t="s">
        <v>374</v>
      </c>
      <c r="G407" s="17" t="s">
        <v>375</v>
      </c>
      <c r="H407" s="18" t="s">
        <v>205</v>
      </c>
      <c r="I407" s="17" t="s">
        <v>341</v>
      </c>
      <c r="J407" s="17" t="s">
        <v>283</v>
      </c>
      <c r="K407" s="17" t="s">
        <v>48</v>
      </c>
      <c r="L407" s="35">
        <v>500</v>
      </c>
      <c r="M407" s="30"/>
      <c r="N407" s="17"/>
      <c r="O407" s="17"/>
      <c r="P407" s="17"/>
      <c r="Q407" s="17"/>
      <c r="R407" s="17"/>
      <c r="S407" s="17"/>
      <c r="T407" s="17"/>
      <c r="U407" s="17"/>
      <c r="V407" s="29"/>
      <c r="W407" s="34">
        <v>100</v>
      </c>
      <c r="X407" s="17">
        <v>80</v>
      </c>
      <c r="Y407" s="17">
        <v>80</v>
      </c>
      <c r="Z407" s="17">
        <v>80</v>
      </c>
      <c r="AA407" s="17">
        <v>80</v>
      </c>
      <c r="AB407" s="35">
        <v>80</v>
      </c>
    </row>
    <row r="408" spans="1:28">
      <c r="A408" s="34" t="s">
        <v>392</v>
      </c>
      <c r="B408" s="17" t="s">
        <v>393</v>
      </c>
      <c r="C408" s="17" t="s">
        <v>390</v>
      </c>
      <c r="D408" s="17" t="s">
        <v>372</v>
      </c>
      <c r="E408" s="17" t="s">
        <v>373</v>
      </c>
      <c r="F408" s="18" t="s">
        <v>374</v>
      </c>
      <c r="G408" s="17" t="s">
        <v>375</v>
      </c>
      <c r="H408" s="18" t="s">
        <v>205</v>
      </c>
      <c r="I408" s="17" t="s">
        <v>394</v>
      </c>
      <c r="J408" s="17" t="s">
        <v>395</v>
      </c>
      <c r="K408" s="17" t="s">
        <v>48</v>
      </c>
      <c r="L408" s="35">
        <v>185</v>
      </c>
      <c r="M408" s="30"/>
      <c r="N408" s="17"/>
      <c r="O408" s="17"/>
      <c r="P408" s="17"/>
      <c r="Q408" s="17"/>
      <c r="R408" s="17"/>
      <c r="S408" s="17"/>
      <c r="T408" s="17"/>
      <c r="U408" s="17"/>
      <c r="V408" s="29"/>
      <c r="W408" s="34">
        <v>35</v>
      </c>
      <c r="X408" s="17">
        <v>30</v>
      </c>
      <c r="Y408" s="17">
        <v>30</v>
      </c>
      <c r="Z408" s="17">
        <v>30</v>
      </c>
      <c r="AA408" s="17">
        <v>30</v>
      </c>
      <c r="AB408" s="35">
        <v>30</v>
      </c>
    </row>
    <row r="409" spans="1:28">
      <c r="A409" s="34" t="s">
        <v>314</v>
      </c>
      <c r="B409" s="17" t="s">
        <v>396</v>
      </c>
      <c r="C409" s="17" t="s">
        <v>390</v>
      </c>
      <c r="D409" s="17" t="s">
        <v>372</v>
      </c>
      <c r="E409" s="17" t="s">
        <v>373</v>
      </c>
      <c r="F409" s="18" t="s">
        <v>374</v>
      </c>
      <c r="G409" s="17" t="s">
        <v>375</v>
      </c>
      <c r="H409" s="18" t="s">
        <v>205</v>
      </c>
      <c r="I409" s="17" t="s">
        <v>394</v>
      </c>
      <c r="J409" s="17" t="s">
        <v>395</v>
      </c>
      <c r="K409" s="17" t="s">
        <v>48</v>
      </c>
      <c r="L409" s="35">
        <v>275</v>
      </c>
      <c r="M409" s="30"/>
      <c r="N409" s="17"/>
      <c r="O409" s="17"/>
      <c r="P409" s="17"/>
      <c r="Q409" s="17"/>
      <c r="R409" s="17"/>
      <c r="S409" s="17"/>
      <c r="T409" s="17"/>
      <c r="U409" s="17"/>
      <c r="V409" s="29"/>
      <c r="W409" s="34">
        <v>50</v>
      </c>
      <c r="X409" s="17">
        <v>50</v>
      </c>
      <c r="Y409" s="17">
        <v>50</v>
      </c>
      <c r="Z409" s="17">
        <v>50</v>
      </c>
      <c r="AA409" s="17">
        <v>50</v>
      </c>
      <c r="AB409" s="35">
        <v>25</v>
      </c>
    </row>
    <row r="410" spans="1:28">
      <c r="A410" s="34" t="s">
        <v>122</v>
      </c>
      <c r="B410" s="17" t="s">
        <v>397</v>
      </c>
      <c r="C410" s="17" t="s">
        <v>220</v>
      </c>
      <c r="D410" s="17" t="s">
        <v>372</v>
      </c>
      <c r="E410" s="17" t="s">
        <v>373</v>
      </c>
      <c r="F410" s="18" t="s">
        <v>374</v>
      </c>
      <c r="G410" s="17" t="s">
        <v>375</v>
      </c>
      <c r="H410" s="18" t="s">
        <v>205</v>
      </c>
      <c r="I410" s="17" t="s">
        <v>398</v>
      </c>
      <c r="J410" s="17" t="s">
        <v>283</v>
      </c>
      <c r="K410" s="17" t="s">
        <v>48</v>
      </c>
      <c r="L410" s="35">
        <v>25</v>
      </c>
      <c r="M410" s="30"/>
      <c r="N410" s="17"/>
      <c r="O410" s="17"/>
      <c r="P410" s="17"/>
      <c r="Q410" s="17"/>
      <c r="R410" s="17"/>
      <c r="S410" s="17"/>
      <c r="T410" s="17"/>
      <c r="U410" s="17"/>
      <c r="V410" s="29"/>
      <c r="W410" s="34">
        <v>25</v>
      </c>
      <c r="X410" s="17">
        <v>25</v>
      </c>
      <c r="Y410" s="17">
        <v>25</v>
      </c>
      <c r="Z410" s="17">
        <v>25</v>
      </c>
      <c r="AA410" s="17">
        <v>25</v>
      </c>
      <c r="AB410" s="35">
        <v>25</v>
      </c>
    </row>
    <row r="411" spans="1:28">
      <c r="A411" s="34" t="s">
        <v>122</v>
      </c>
      <c r="B411" s="17" t="s">
        <v>188</v>
      </c>
      <c r="C411" s="17" t="s">
        <v>379</v>
      </c>
      <c r="D411" s="17" t="s">
        <v>380</v>
      </c>
      <c r="E411" s="17" t="s">
        <v>373</v>
      </c>
      <c r="F411" s="18" t="s">
        <v>374</v>
      </c>
      <c r="G411" s="17" t="s">
        <v>375</v>
      </c>
      <c r="H411" s="18" t="s">
        <v>205</v>
      </c>
      <c r="I411" s="17" t="s">
        <v>398</v>
      </c>
      <c r="J411" s="17" t="s">
        <v>283</v>
      </c>
      <c r="K411" s="17" t="s">
        <v>48</v>
      </c>
      <c r="L411" s="35">
        <v>70</v>
      </c>
      <c r="M411" s="30"/>
      <c r="N411" s="17"/>
      <c r="O411" s="17"/>
      <c r="P411" s="17"/>
      <c r="Q411" s="17"/>
      <c r="R411" s="17"/>
      <c r="S411" s="17"/>
      <c r="T411" s="17"/>
      <c r="U411" s="17"/>
      <c r="V411" s="29"/>
      <c r="W411" s="34">
        <v>70</v>
      </c>
      <c r="X411" s="17">
        <v>70</v>
      </c>
      <c r="Y411" s="17">
        <v>70</v>
      </c>
      <c r="Z411" s="17">
        <v>70</v>
      </c>
      <c r="AA411" s="17">
        <v>70</v>
      </c>
      <c r="AB411" s="35">
        <v>70</v>
      </c>
    </row>
    <row r="412" spans="1:28">
      <c r="A412" s="34" t="s">
        <v>122</v>
      </c>
      <c r="B412" s="17" t="s">
        <v>188</v>
      </c>
      <c r="C412" s="17" t="s">
        <v>399</v>
      </c>
      <c r="D412" s="17" t="s">
        <v>372</v>
      </c>
      <c r="E412" s="17" t="s">
        <v>373</v>
      </c>
      <c r="F412" s="18" t="s">
        <v>374</v>
      </c>
      <c r="G412" s="17" t="s">
        <v>375</v>
      </c>
      <c r="H412" s="18" t="s">
        <v>205</v>
      </c>
      <c r="I412" s="17" t="s">
        <v>398</v>
      </c>
      <c r="J412" s="17" t="s">
        <v>283</v>
      </c>
      <c r="K412" s="17" t="s">
        <v>48</v>
      </c>
      <c r="L412" s="35">
        <v>50</v>
      </c>
      <c r="M412" s="30"/>
      <c r="N412" s="17"/>
      <c r="O412" s="17"/>
      <c r="P412" s="17"/>
      <c r="Q412" s="17"/>
      <c r="R412" s="17"/>
      <c r="S412" s="17"/>
      <c r="T412" s="17"/>
      <c r="U412" s="17"/>
      <c r="V412" s="29"/>
      <c r="W412" s="34">
        <v>50</v>
      </c>
      <c r="X412" s="17">
        <v>50</v>
      </c>
      <c r="Y412" s="17">
        <v>50</v>
      </c>
      <c r="Z412" s="17">
        <v>50</v>
      </c>
      <c r="AA412" s="17">
        <v>50</v>
      </c>
      <c r="AB412" s="35">
        <v>50</v>
      </c>
    </row>
    <row r="413" spans="1:28">
      <c r="A413" s="34" t="s">
        <v>122</v>
      </c>
      <c r="B413" s="17" t="s">
        <v>400</v>
      </c>
      <c r="C413" s="17" t="s">
        <v>399</v>
      </c>
      <c r="D413" s="17" t="s">
        <v>372</v>
      </c>
      <c r="E413" s="17" t="s">
        <v>373</v>
      </c>
      <c r="F413" s="18" t="s">
        <v>374</v>
      </c>
      <c r="G413" s="17" t="s">
        <v>375</v>
      </c>
      <c r="H413" s="18" t="s">
        <v>205</v>
      </c>
      <c r="I413" s="17" t="s">
        <v>401</v>
      </c>
      <c r="J413" s="17" t="s">
        <v>283</v>
      </c>
      <c r="K413" s="17" t="s">
        <v>48</v>
      </c>
      <c r="L413" s="35">
        <v>30</v>
      </c>
      <c r="M413" s="30"/>
      <c r="N413" s="17"/>
      <c r="O413" s="17"/>
      <c r="P413" s="17"/>
      <c r="Q413" s="17"/>
      <c r="R413" s="17"/>
      <c r="S413" s="17"/>
      <c r="T413" s="17"/>
      <c r="U413" s="17"/>
      <c r="V413" s="29"/>
      <c r="W413" s="34">
        <v>30</v>
      </c>
      <c r="X413" s="17">
        <v>30</v>
      </c>
      <c r="Y413" s="17">
        <v>30</v>
      </c>
      <c r="Z413" s="17">
        <v>30</v>
      </c>
      <c r="AA413" s="17">
        <v>30</v>
      </c>
      <c r="AB413" s="35">
        <v>30</v>
      </c>
    </row>
    <row r="414" spans="1:28">
      <c r="A414" s="34" t="s">
        <v>122</v>
      </c>
      <c r="B414" s="17" t="s">
        <v>402</v>
      </c>
      <c r="C414" s="17" t="s">
        <v>399</v>
      </c>
      <c r="D414" s="17" t="s">
        <v>372</v>
      </c>
      <c r="E414" s="17" t="s">
        <v>373</v>
      </c>
      <c r="F414" s="18" t="s">
        <v>374</v>
      </c>
      <c r="G414" s="17" t="s">
        <v>375</v>
      </c>
      <c r="H414" s="18" t="s">
        <v>205</v>
      </c>
      <c r="I414" s="17" t="s">
        <v>401</v>
      </c>
      <c r="J414" s="17" t="s">
        <v>283</v>
      </c>
      <c r="K414" s="17" t="s">
        <v>48</v>
      </c>
      <c r="L414" s="35">
        <v>30</v>
      </c>
      <c r="M414" s="30"/>
      <c r="N414" s="17"/>
      <c r="O414" s="17"/>
      <c r="P414" s="17"/>
      <c r="Q414" s="17"/>
      <c r="R414" s="17"/>
      <c r="S414" s="17"/>
      <c r="T414" s="17"/>
      <c r="U414" s="17"/>
      <c r="V414" s="29"/>
      <c r="W414" s="34">
        <v>0</v>
      </c>
      <c r="X414" s="17">
        <v>30</v>
      </c>
      <c r="Y414" s="17">
        <v>0</v>
      </c>
      <c r="Z414" s="17">
        <v>0</v>
      </c>
      <c r="AA414" s="17">
        <v>30</v>
      </c>
      <c r="AB414" s="35">
        <v>0</v>
      </c>
    </row>
    <row r="415" spans="1:28">
      <c r="A415" s="34" t="s">
        <v>122</v>
      </c>
      <c r="B415" s="17" t="s">
        <v>403</v>
      </c>
      <c r="C415" s="17" t="s">
        <v>379</v>
      </c>
      <c r="D415" s="17" t="s">
        <v>380</v>
      </c>
      <c r="E415" s="17" t="s">
        <v>373</v>
      </c>
      <c r="F415" s="18" t="s">
        <v>374</v>
      </c>
      <c r="G415" s="17" t="s">
        <v>375</v>
      </c>
      <c r="H415" s="18" t="s">
        <v>205</v>
      </c>
      <c r="I415" s="17" t="s">
        <v>404</v>
      </c>
      <c r="J415" s="17" t="s">
        <v>283</v>
      </c>
      <c r="K415" s="17" t="s">
        <v>48</v>
      </c>
      <c r="L415" s="35">
        <v>30</v>
      </c>
      <c r="M415" s="30"/>
      <c r="N415" s="17"/>
      <c r="O415" s="17"/>
      <c r="P415" s="17"/>
      <c r="Q415" s="17"/>
      <c r="R415" s="17"/>
      <c r="S415" s="17"/>
      <c r="T415" s="17"/>
      <c r="U415" s="17"/>
      <c r="V415" s="29"/>
      <c r="W415" s="34">
        <v>30</v>
      </c>
      <c r="X415" s="17">
        <v>30</v>
      </c>
      <c r="Y415" s="17">
        <v>30</v>
      </c>
      <c r="Z415" s="17">
        <v>30</v>
      </c>
      <c r="AA415" s="17">
        <v>30</v>
      </c>
      <c r="AB415" s="35">
        <v>30</v>
      </c>
    </row>
    <row r="416" spans="1:28" ht="36">
      <c r="A416" s="45" t="s">
        <v>122</v>
      </c>
      <c r="B416" s="46" t="s">
        <v>405</v>
      </c>
      <c r="C416" s="19" t="s">
        <v>406</v>
      </c>
      <c r="D416" s="19" t="s">
        <v>406</v>
      </c>
      <c r="E416" s="19" t="s">
        <v>373</v>
      </c>
      <c r="F416" s="20" t="s">
        <v>374</v>
      </c>
      <c r="G416" s="19" t="s">
        <v>375</v>
      </c>
      <c r="H416" s="20" t="s">
        <v>205</v>
      </c>
      <c r="I416" s="19" t="s">
        <v>398</v>
      </c>
      <c r="J416" s="19" t="s">
        <v>283</v>
      </c>
      <c r="K416" s="19" t="s">
        <v>48</v>
      </c>
      <c r="L416" s="47">
        <v>300</v>
      </c>
      <c r="M416" s="30"/>
      <c r="N416" s="17"/>
      <c r="O416" s="17"/>
      <c r="P416" s="17"/>
      <c r="Q416" s="17"/>
      <c r="R416" s="17"/>
      <c r="S416" s="17"/>
      <c r="T416" s="17"/>
      <c r="U416" s="17"/>
      <c r="V416" s="29"/>
      <c r="W416" s="45">
        <v>300</v>
      </c>
      <c r="X416" s="19">
        <v>300</v>
      </c>
      <c r="Y416" s="19">
        <v>300</v>
      </c>
      <c r="Z416" s="19">
        <v>300</v>
      </c>
      <c r="AA416" s="19">
        <v>300</v>
      </c>
      <c r="AB416" s="47">
        <v>300</v>
      </c>
    </row>
    <row r="417" spans="1:28" ht="12.5" thickBot="1">
      <c r="A417" s="36" t="s">
        <v>122</v>
      </c>
      <c r="B417" s="38" t="s">
        <v>407</v>
      </c>
      <c r="C417" s="38" t="s">
        <v>406</v>
      </c>
      <c r="D417" s="38" t="s">
        <v>406</v>
      </c>
      <c r="E417" s="38" t="s">
        <v>373</v>
      </c>
      <c r="F417" s="44" t="s">
        <v>45</v>
      </c>
      <c r="G417" s="38" t="s">
        <v>375</v>
      </c>
      <c r="H417" s="44" t="s">
        <v>205</v>
      </c>
      <c r="I417" s="38"/>
      <c r="J417" s="38"/>
      <c r="K417" s="38"/>
      <c r="L417" s="39">
        <v>516</v>
      </c>
      <c r="M417" s="42">
        <v>86</v>
      </c>
      <c r="N417" s="42">
        <v>86</v>
      </c>
      <c r="O417" s="42">
        <v>86</v>
      </c>
      <c r="P417" s="42">
        <v>86</v>
      </c>
      <c r="Q417" s="42">
        <v>86</v>
      </c>
      <c r="R417" s="42">
        <v>86</v>
      </c>
      <c r="S417" s="41"/>
      <c r="T417" s="41"/>
      <c r="U417" s="41"/>
      <c r="V417" s="41"/>
      <c r="W417" s="36">
        <v>86</v>
      </c>
      <c r="X417" s="38">
        <v>86</v>
      </c>
      <c r="Y417" s="38">
        <v>86</v>
      </c>
      <c r="Z417" s="38">
        <v>86</v>
      </c>
      <c r="AA417" s="38">
        <v>86</v>
      </c>
      <c r="AB417" s="39">
        <v>86</v>
      </c>
    </row>
    <row r="418" spans="1:28" ht="13">
      <c r="A418" s="5" t="s">
        <v>41</v>
      </c>
      <c r="B418" s="60" t="s">
        <v>408</v>
      </c>
      <c r="C418" s="5" t="s">
        <v>208</v>
      </c>
      <c r="D418" s="5" t="s">
        <v>208</v>
      </c>
      <c r="E418" s="27" t="s">
        <v>203</v>
      </c>
      <c r="F418" s="59" t="s">
        <v>45</v>
      </c>
      <c r="G418" s="59" t="s">
        <v>209</v>
      </c>
      <c r="H418" s="59" t="s">
        <v>205</v>
      </c>
      <c r="L418" s="5">
        <v>520</v>
      </c>
      <c r="W418" s="5">
        <v>86</v>
      </c>
      <c r="X418" s="5">
        <v>86</v>
      </c>
      <c r="Y418" s="5">
        <v>86</v>
      </c>
      <c r="Z418" s="5">
        <v>86</v>
      </c>
      <c r="AA418" s="5">
        <v>86</v>
      </c>
      <c r="AB418" s="5">
        <v>90</v>
      </c>
    </row>
    <row r="419" spans="1:28" ht="60" customHeight="1">
      <c r="A419" s="5" t="s">
        <v>122</v>
      </c>
      <c r="B419" s="5" t="s">
        <v>409</v>
      </c>
      <c r="C419" s="5" t="s">
        <v>208</v>
      </c>
      <c r="D419" s="5" t="s">
        <v>208</v>
      </c>
      <c r="E419" s="27" t="s">
        <v>203</v>
      </c>
      <c r="F419" s="59" t="s">
        <v>45</v>
      </c>
      <c r="G419" s="59" t="s">
        <v>209</v>
      </c>
      <c r="H419" s="59" t="s">
        <v>205</v>
      </c>
      <c r="J419" s="5" t="s">
        <v>283</v>
      </c>
      <c r="L419" s="5">
        <v>240</v>
      </c>
      <c r="W419" s="5">
        <v>40</v>
      </c>
      <c r="X419" s="5">
        <v>40</v>
      </c>
      <c r="Y419" s="5">
        <v>40</v>
      </c>
      <c r="Z419" s="5">
        <v>40</v>
      </c>
      <c r="AA419" s="5">
        <v>40</v>
      </c>
      <c r="AB419" s="5">
        <v>40</v>
      </c>
    </row>
    <row r="420" spans="1:28" ht="12.5" thickBot="1">
      <c r="A420" s="36" t="s">
        <v>410</v>
      </c>
      <c r="B420" s="37" t="s">
        <v>411</v>
      </c>
      <c r="C420" s="38" t="s">
        <v>412</v>
      </c>
      <c r="D420" s="38" t="s">
        <v>413</v>
      </c>
      <c r="E420" s="38" t="s">
        <v>203</v>
      </c>
      <c r="F420" s="38" t="s">
        <v>45</v>
      </c>
      <c r="G420" s="38" t="s">
        <v>414</v>
      </c>
      <c r="H420" s="38" t="s">
        <v>415</v>
      </c>
      <c r="I420" s="17"/>
      <c r="J420" s="38">
        <v>22.08</v>
      </c>
      <c r="K420" s="38"/>
      <c r="L420" s="39">
        <v>560</v>
      </c>
      <c r="M420" s="17"/>
      <c r="N420" s="17"/>
      <c r="O420" s="17"/>
      <c r="P420" s="17"/>
      <c r="Q420" s="17"/>
      <c r="R420" s="17"/>
      <c r="S420" s="17"/>
      <c r="T420" s="17"/>
      <c r="U420" s="17"/>
      <c r="V420" s="17"/>
      <c r="W420" s="36">
        <v>30</v>
      </c>
      <c r="X420" s="38">
        <v>40</v>
      </c>
      <c r="Y420" s="38"/>
      <c r="Z420" s="38"/>
      <c r="AA420" s="38"/>
      <c r="AB420" s="39"/>
    </row>
    <row r="421" spans="1:28">
      <c r="A421" s="5" t="s">
        <v>122</v>
      </c>
      <c r="B421" s="5" t="s">
        <v>416</v>
      </c>
      <c r="C421" s="5" t="s">
        <v>208</v>
      </c>
      <c r="D421" s="5" t="s">
        <v>208</v>
      </c>
      <c r="E421" s="5" t="s">
        <v>203</v>
      </c>
      <c r="F421" s="5" t="s">
        <v>374</v>
      </c>
      <c r="G421" s="5" t="s">
        <v>209</v>
      </c>
      <c r="H421" s="5" t="s">
        <v>205</v>
      </c>
      <c r="L421" s="5">
        <v>150</v>
      </c>
      <c r="W421" s="5">
        <v>25</v>
      </c>
      <c r="X421" s="5">
        <v>25</v>
      </c>
      <c r="Y421" s="5">
        <v>25</v>
      </c>
      <c r="Z421" s="5">
        <v>25</v>
      </c>
      <c r="AA421" s="5">
        <v>25</v>
      </c>
      <c r="AB421" s="5">
        <v>25</v>
      </c>
    </row>
    <row r="422" spans="1:28" ht="13">
      <c r="A422" s="5" t="s">
        <v>410</v>
      </c>
      <c r="B422" s="5" t="s">
        <v>411</v>
      </c>
      <c r="C422" s="5" t="s">
        <v>220</v>
      </c>
      <c r="D422" s="5" t="s">
        <v>417</v>
      </c>
      <c r="E422" s="27" t="s">
        <v>203</v>
      </c>
      <c r="F422" s="59" t="s">
        <v>45</v>
      </c>
      <c r="G422" s="5" t="s">
        <v>418</v>
      </c>
      <c r="H422" s="5" t="s">
        <v>415</v>
      </c>
      <c r="J422" s="5">
        <v>22.08</v>
      </c>
      <c r="L422" s="5">
        <v>155</v>
      </c>
      <c r="W422" s="5">
        <v>20</v>
      </c>
      <c r="X422" s="5">
        <v>20</v>
      </c>
    </row>
    <row r="423" spans="1:28" ht="13">
      <c r="A423" s="5" t="s">
        <v>410</v>
      </c>
      <c r="B423" s="5" t="s">
        <v>411</v>
      </c>
      <c r="C423" s="5" t="s">
        <v>419</v>
      </c>
      <c r="D423" s="5" t="s">
        <v>413</v>
      </c>
      <c r="E423" s="27" t="s">
        <v>203</v>
      </c>
      <c r="F423" s="59" t="s">
        <v>45</v>
      </c>
      <c r="G423" s="5" t="s">
        <v>414</v>
      </c>
      <c r="H423" s="5" t="s">
        <v>415</v>
      </c>
      <c r="J423" s="5">
        <v>22.08</v>
      </c>
      <c r="L423" s="5">
        <v>225</v>
      </c>
      <c r="W423" s="5">
        <v>30</v>
      </c>
      <c r="X423" s="5">
        <v>30</v>
      </c>
    </row>
    <row r="424" spans="1:28" ht="13">
      <c r="A424" s="5" t="s">
        <v>410</v>
      </c>
      <c r="B424" s="5" t="s">
        <v>411</v>
      </c>
      <c r="C424" s="5" t="s">
        <v>420</v>
      </c>
      <c r="D424" s="5" t="s">
        <v>417</v>
      </c>
      <c r="E424" s="27" t="s">
        <v>203</v>
      </c>
      <c r="F424" s="59" t="s">
        <v>45</v>
      </c>
      <c r="G424" s="5" t="s">
        <v>414</v>
      </c>
      <c r="H424" s="5" t="s">
        <v>415</v>
      </c>
      <c r="J424" s="5">
        <v>22.08</v>
      </c>
      <c r="L424" s="5">
        <v>125</v>
      </c>
      <c r="W424" s="5">
        <v>20</v>
      </c>
      <c r="X424" s="5">
        <v>20</v>
      </c>
    </row>
    <row r="425" spans="1:28" ht="13">
      <c r="A425" s="5" t="s">
        <v>410</v>
      </c>
      <c r="B425" s="5" t="s">
        <v>411</v>
      </c>
      <c r="C425" s="5" t="s">
        <v>421</v>
      </c>
      <c r="D425" s="5" t="s">
        <v>422</v>
      </c>
      <c r="E425" s="27" t="s">
        <v>203</v>
      </c>
      <c r="F425" s="59" t="s">
        <v>45</v>
      </c>
      <c r="G425" s="5" t="s">
        <v>418</v>
      </c>
      <c r="H425" s="5" t="s">
        <v>415</v>
      </c>
      <c r="J425" s="5">
        <v>22.08</v>
      </c>
      <c r="L425" s="5">
        <v>155</v>
      </c>
      <c r="W425" s="5">
        <v>20</v>
      </c>
      <c r="X425" s="5">
        <v>20</v>
      </c>
    </row>
    <row r="426" spans="1:28" ht="13">
      <c r="A426" s="5" t="s">
        <v>410</v>
      </c>
      <c r="B426" s="5" t="s">
        <v>411</v>
      </c>
      <c r="C426" s="5" t="s">
        <v>423</v>
      </c>
      <c r="D426" s="5" t="s">
        <v>422</v>
      </c>
      <c r="E426" s="27" t="s">
        <v>203</v>
      </c>
      <c r="F426" s="59" t="s">
        <v>45</v>
      </c>
      <c r="G426" s="5" t="s">
        <v>418</v>
      </c>
      <c r="H426" s="5" t="s">
        <v>415</v>
      </c>
      <c r="J426" s="5">
        <v>22.08</v>
      </c>
      <c r="L426" s="5">
        <v>270</v>
      </c>
      <c r="W426" s="5">
        <v>30</v>
      </c>
      <c r="X426" s="5">
        <v>30</v>
      </c>
    </row>
    <row r="427" spans="1:28" ht="13">
      <c r="A427" s="5" t="s">
        <v>410</v>
      </c>
      <c r="B427" s="5" t="s">
        <v>411</v>
      </c>
      <c r="C427" s="5" t="s">
        <v>424</v>
      </c>
      <c r="D427" s="5" t="s">
        <v>413</v>
      </c>
      <c r="E427" s="27" t="s">
        <v>203</v>
      </c>
      <c r="F427" s="59" t="s">
        <v>45</v>
      </c>
      <c r="G427" s="5" t="s">
        <v>414</v>
      </c>
      <c r="H427" s="5" t="s">
        <v>415</v>
      </c>
      <c r="J427" s="5">
        <v>22.08</v>
      </c>
      <c r="L427" s="5">
        <v>270</v>
      </c>
      <c r="W427" s="5">
        <v>30</v>
      </c>
      <c r="X427" s="5">
        <v>30</v>
      </c>
    </row>
    <row r="428" spans="1:28" ht="13">
      <c r="A428" s="5" t="s">
        <v>410</v>
      </c>
      <c r="B428" s="5" t="s">
        <v>411</v>
      </c>
      <c r="C428" s="5" t="s">
        <v>425</v>
      </c>
      <c r="D428" s="5" t="s">
        <v>417</v>
      </c>
      <c r="E428" s="27" t="s">
        <v>203</v>
      </c>
      <c r="F428" s="59" t="s">
        <v>45</v>
      </c>
      <c r="G428" s="5" t="s">
        <v>418</v>
      </c>
      <c r="H428" s="5" t="s">
        <v>415</v>
      </c>
      <c r="J428" s="5">
        <v>22.08</v>
      </c>
      <c r="L428" s="5">
        <v>250</v>
      </c>
      <c r="W428" s="5">
        <v>30</v>
      </c>
      <c r="X428" s="5">
        <v>30</v>
      </c>
    </row>
    <row r="429" spans="1:28" ht="13">
      <c r="A429" s="5" t="s">
        <v>410</v>
      </c>
      <c r="B429" s="5" t="s">
        <v>411</v>
      </c>
      <c r="C429" s="5" t="s">
        <v>426</v>
      </c>
      <c r="D429" s="5" t="s">
        <v>413</v>
      </c>
      <c r="E429" s="27" t="s">
        <v>203</v>
      </c>
      <c r="F429" s="59" t="s">
        <v>45</v>
      </c>
      <c r="G429" s="5" t="s">
        <v>414</v>
      </c>
      <c r="H429" s="5" t="s">
        <v>415</v>
      </c>
      <c r="J429" s="5">
        <v>22.08</v>
      </c>
      <c r="L429" s="5">
        <v>125</v>
      </c>
      <c r="W429" s="5">
        <v>20</v>
      </c>
      <c r="X429" s="5">
        <v>20</v>
      </c>
    </row>
    <row r="430" spans="1:28" ht="13">
      <c r="A430" s="5" t="s">
        <v>410</v>
      </c>
      <c r="B430" s="5" t="s">
        <v>411</v>
      </c>
      <c r="C430" s="5" t="s">
        <v>427</v>
      </c>
      <c r="D430" s="5" t="s">
        <v>413</v>
      </c>
      <c r="E430" s="27" t="s">
        <v>203</v>
      </c>
      <c r="F430" s="59" t="s">
        <v>45</v>
      </c>
      <c r="G430" s="5" t="s">
        <v>414</v>
      </c>
      <c r="H430" s="5" t="s">
        <v>415</v>
      </c>
      <c r="J430" s="5">
        <v>22.08</v>
      </c>
      <c r="L430" s="5">
        <v>100</v>
      </c>
      <c r="W430" s="5">
        <v>20</v>
      </c>
      <c r="X430" s="5">
        <v>20</v>
      </c>
    </row>
    <row r="431" spans="1:28" ht="13">
      <c r="A431" s="5" t="s">
        <v>410</v>
      </c>
      <c r="B431" s="5" t="s">
        <v>411</v>
      </c>
      <c r="C431" s="5" t="s">
        <v>428</v>
      </c>
      <c r="D431" s="5" t="s">
        <v>413</v>
      </c>
      <c r="E431" s="27" t="s">
        <v>203</v>
      </c>
      <c r="F431" s="59" t="s">
        <v>45</v>
      </c>
      <c r="G431" s="5" t="s">
        <v>414</v>
      </c>
      <c r="H431" s="5" t="s">
        <v>415</v>
      </c>
      <c r="J431" s="5">
        <v>22.08</v>
      </c>
      <c r="L431" s="5">
        <v>270</v>
      </c>
      <c r="W431" s="5">
        <v>30</v>
      </c>
      <c r="X431" s="5">
        <v>30</v>
      </c>
    </row>
    <row r="432" spans="1:28" ht="13">
      <c r="A432" s="5" t="s">
        <v>410</v>
      </c>
      <c r="B432" s="5" t="s">
        <v>411</v>
      </c>
      <c r="C432" s="5" t="s">
        <v>429</v>
      </c>
      <c r="D432" s="5" t="s">
        <v>413</v>
      </c>
      <c r="E432" s="27" t="s">
        <v>203</v>
      </c>
      <c r="F432" s="59" t="s">
        <v>45</v>
      </c>
      <c r="G432" s="5" t="s">
        <v>414</v>
      </c>
      <c r="H432" s="5" t="s">
        <v>415</v>
      </c>
      <c r="J432" s="5">
        <v>22.08</v>
      </c>
      <c r="L432" s="5">
        <v>270</v>
      </c>
      <c r="W432" s="5">
        <v>30</v>
      </c>
      <c r="X432" s="5">
        <v>30</v>
      </c>
    </row>
    <row r="433" spans="1:34">
      <c r="A433" s="50" t="s">
        <v>41</v>
      </c>
      <c r="B433" s="50" t="s">
        <v>430</v>
      </c>
      <c r="C433" s="50" t="s">
        <v>431</v>
      </c>
      <c r="D433" s="50" t="s">
        <v>432</v>
      </c>
      <c r="E433" s="50" t="s">
        <v>433</v>
      </c>
      <c r="F433" s="50" t="s">
        <v>45</v>
      </c>
      <c r="G433" s="50" t="s">
        <v>434</v>
      </c>
      <c r="H433" s="50" t="s">
        <v>415</v>
      </c>
      <c r="I433" s="50"/>
      <c r="J433" s="50">
        <v>22.07</v>
      </c>
      <c r="K433" s="50" t="s">
        <v>48</v>
      </c>
      <c r="L433" s="50">
        <v>50</v>
      </c>
      <c r="AC433" s="5">
        <v>80</v>
      </c>
      <c r="AD433" s="5">
        <v>80</v>
      </c>
      <c r="AE433" s="5">
        <v>60</v>
      </c>
      <c r="AF433" s="5">
        <v>40</v>
      </c>
      <c r="AG433" s="5">
        <v>40</v>
      </c>
      <c r="AH433" s="5">
        <v>36</v>
      </c>
    </row>
    <row r="434" spans="1:34">
      <c r="A434" s="50" t="s">
        <v>41</v>
      </c>
      <c r="B434" s="50" t="s">
        <v>435</v>
      </c>
      <c r="C434" s="50" t="s">
        <v>431</v>
      </c>
      <c r="D434" s="50" t="s">
        <v>432</v>
      </c>
      <c r="E434" s="50" t="s">
        <v>433</v>
      </c>
      <c r="F434" s="50" t="s">
        <v>45</v>
      </c>
      <c r="G434" s="50" t="s">
        <v>434</v>
      </c>
      <c r="H434" s="50" t="s">
        <v>415</v>
      </c>
      <c r="I434" s="50"/>
      <c r="J434" s="50">
        <v>23.06</v>
      </c>
      <c r="K434" s="50" t="s">
        <v>342</v>
      </c>
      <c r="L434" s="50">
        <v>416</v>
      </c>
      <c r="AB434" s="5">
        <v>80</v>
      </c>
    </row>
    <row r="435" spans="1:34">
      <c r="A435" s="50" t="s">
        <v>41</v>
      </c>
      <c r="B435" s="50" t="s">
        <v>436</v>
      </c>
      <c r="C435" s="50" t="s">
        <v>437</v>
      </c>
      <c r="D435" s="50" t="s">
        <v>432</v>
      </c>
      <c r="E435" s="50" t="s">
        <v>433</v>
      </c>
      <c r="F435" s="50" t="s">
        <v>45</v>
      </c>
      <c r="G435" s="50" t="s">
        <v>434</v>
      </c>
      <c r="H435" s="50" t="s">
        <v>415</v>
      </c>
      <c r="I435" s="50"/>
      <c r="J435" s="50">
        <v>22.07</v>
      </c>
      <c r="K435" s="50" t="s">
        <v>48</v>
      </c>
      <c r="L435" s="50">
        <v>270</v>
      </c>
    </row>
    <row r="436" spans="1:34">
      <c r="A436" s="50" t="s">
        <v>41</v>
      </c>
      <c r="B436" s="50" t="s">
        <v>438</v>
      </c>
      <c r="C436" s="50" t="s">
        <v>439</v>
      </c>
      <c r="D436" s="50" t="s">
        <v>432</v>
      </c>
      <c r="E436" s="50" t="s">
        <v>433</v>
      </c>
      <c r="F436" s="50" t="s">
        <v>45</v>
      </c>
      <c r="G436" s="50" t="s">
        <v>434</v>
      </c>
      <c r="H436" s="50" t="s">
        <v>415</v>
      </c>
      <c r="I436" s="50"/>
      <c r="J436" s="50">
        <v>22.07</v>
      </c>
      <c r="K436" s="50" t="s">
        <v>48</v>
      </c>
      <c r="L436" s="50">
        <v>122</v>
      </c>
      <c r="W436" s="5">
        <v>22</v>
      </c>
    </row>
    <row r="437" spans="1:34">
      <c r="A437" s="50" t="s">
        <v>41</v>
      </c>
      <c r="B437" s="50" t="s">
        <v>440</v>
      </c>
      <c r="C437" s="50" t="s">
        <v>441</v>
      </c>
      <c r="D437" s="50" t="s">
        <v>432</v>
      </c>
      <c r="E437" s="50" t="s">
        <v>442</v>
      </c>
      <c r="F437" s="50" t="s">
        <v>79</v>
      </c>
      <c r="G437" s="50" t="s">
        <v>434</v>
      </c>
      <c r="H437" s="50" t="s">
        <v>415</v>
      </c>
      <c r="I437" s="50"/>
      <c r="J437" s="50">
        <v>22.09</v>
      </c>
      <c r="K437" s="50" t="s">
        <v>48</v>
      </c>
      <c r="L437" s="50">
        <v>650</v>
      </c>
    </row>
    <row r="438" spans="1:34">
      <c r="A438" s="50" t="s">
        <v>41</v>
      </c>
      <c r="B438" s="50" t="s">
        <v>443</v>
      </c>
      <c r="C438" s="50" t="s">
        <v>444</v>
      </c>
      <c r="D438" s="50" t="s">
        <v>432</v>
      </c>
      <c r="E438" s="50" t="s">
        <v>433</v>
      </c>
      <c r="F438" s="50" t="s">
        <v>45</v>
      </c>
      <c r="G438" s="50" t="s">
        <v>434</v>
      </c>
      <c r="H438" s="50" t="s">
        <v>415</v>
      </c>
      <c r="I438" s="50"/>
      <c r="J438" s="50">
        <v>22.07</v>
      </c>
      <c r="K438" s="50" t="s">
        <v>48</v>
      </c>
      <c r="L438" s="50">
        <v>60</v>
      </c>
      <c r="W438" s="5">
        <v>20</v>
      </c>
    </row>
    <row r="439" spans="1:34">
      <c r="A439" s="50" t="s">
        <v>41</v>
      </c>
      <c r="B439" s="50" t="s">
        <v>445</v>
      </c>
      <c r="C439" s="50" t="s">
        <v>446</v>
      </c>
      <c r="D439" s="50" t="s">
        <v>432</v>
      </c>
      <c r="E439" s="61" t="s">
        <v>433</v>
      </c>
      <c r="F439" s="50" t="s">
        <v>45</v>
      </c>
      <c r="G439" s="50" t="s">
        <v>434</v>
      </c>
      <c r="H439" s="50" t="s">
        <v>415</v>
      </c>
      <c r="I439" s="50"/>
      <c r="J439" s="50">
        <v>22.08</v>
      </c>
      <c r="K439" s="50" t="s">
        <v>48</v>
      </c>
      <c r="L439" s="61">
        <v>4500</v>
      </c>
      <c r="W439" s="62">
        <v>1500</v>
      </c>
      <c r="X439" s="62">
        <v>1500</v>
      </c>
      <c r="Y439" s="62">
        <v>500</v>
      </c>
      <c r="Z439" s="62"/>
      <c r="AA439" s="62"/>
      <c r="AB439" s="62"/>
    </row>
    <row r="440" spans="1:34">
      <c r="A440" s="50" t="s">
        <v>41</v>
      </c>
      <c r="B440" s="50" t="s">
        <v>447</v>
      </c>
      <c r="C440" s="50" t="s">
        <v>448</v>
      </c>
      <c r="D440" s="50" t="s">
        <v>432</v>
      </c>
      <c r="E440" s="61" t="s">
        <v>442</v>
      </c>
      <c r="F440" s="50" t="s">
        <v>79</v>
      </c>
      <c r="G440" s="50" t="s">
        <v>434</v>
      </c>
      <c r="H440" s="50" t="s">
        <v>415</v>
      </c>
      <c r="I440" s="50"/>
      <c r="J440" s="50">
        <v>22.11</v>
      </c>
      <c r="K440" s="50" t="s">
        <v>48</v>
      </c>
      <c r="L440" s="61">
        <v>240</v>
      </c>
      <c r="W440" s="62">
        <v>40</v>
      </c>
      <c r="X440" s="62">
        <v>40</v>
      </c>
      <c r="Y440" s="62">
        <v>30</v>
      </c>
      <c r="Z440" s="62">
        <v>25</v>
      </c>
      <c r="AA440" s="62"/>
      <c r="AB440" s="62"/>
    </row>
    <row r="441" spans="1:34">
      <c r="A441" s="50" t="s">
        <v>41</v>
      </c>
      <c r="B441" s="50" t="s">
        <v>447</v>
      </c>
      <c r="C441" s="50" t="s">
        <v>449</v>
      </c>
      <c r="D441" s="50" t="s">
        <v>432</v>
      </c>
      <c r="E441" s="61" t="s">
        <v>442</v>
      </c>
      <c r="F441" s="50" t="s">
        <v>79</v>
      </c>
      <c r="G441" s="50" t="s">
        <v>434</v>
      </c>
      <c r="H441" s="50" t="s">
        <v>415</v>
      </c>
      <c r="I441" s="50"/>
      <c r="J441" s="50">
        <v>22.11</v>
      </c>
      <c r="K441" s="50" t="s">
        <v>48</v>
      </c>
      <c r="L441" s="61">
        <v>140</v>
      </c>
      <c r="W441" s="62">
        <v>20</v>
      </c>
      <c r="X441" s="62">
        <v>20</v>
      </c>
      <c r="Y441" s="62">
        <v>25</v>
      </c>
      <c r="Z441" s="62"/>
      <c r="AA441" s="62"/>
      <c r="AB441" s="62"/>
    </row>
    <row r="442" spans="1:34">
      <c r="A442" s="50" t="s">
        <v>41</v>
      </c>
      <c r="B442" s="50" t="s">
        <v>447</v>
      </c>
      <c r="C442" s="50" t="s">
        <v>450</v>
      </c>
      <c r="D442" s="50" t="s">
        <v>432</v>
      </c>
      <c r="E442" s="61" t="s">
        <v>442</v>
      </c>
      <c r="F442" s="50" t="s">
        <v>79</v>
      </c>
      <c r="G442" s="50" t="s">
        <v>434</v>
      </c>
      <c r="H442" s="50" t="s">
        <v>415</v>
      </c>
      <c r="I442" s="50"/>
      <c r="J442" s="50">
        <v>22.11</v>
      </c>
      <c r="K442" s="50" t="s">
        <v>48</v>
      </c>
      <c r="L442" s="61">
        <v>180</v>
      </c>
      <c r="W442" s="62">
        <v>30</v>
      </c>
      <c r="X442" s="62">
        <v>30</v>
      </c>
      <c r="Y442" s="62">
        <v>30</v>
      </c>
      <c r="Z442" s="62">
        <v>5</v>
      </c>
      <c r="AA442" s="62"/>
      <c r="AB442" s="62"/>
      <c r="AC442" s="5">
        <v>40</v>
      </c>
      <c r="AD442" s="5">
        <v>20</v>
      </c>
    </row>
    <row r="443" spans="1:34">
      <c r="A443" s="50" t="s">
        <v>41</v>
      </c>
      <c r="B443" s="50" t="s">
        <v>451</v>
      </c>
      <c r="C443" s="50" t="s">
        <v>452</v>
      </c>
      <c r="D443" s="50" t="s">
        <v>432</v>
      </c>
      <c r="E443" s="61" t="s">
        <v>442</v>
      </c>
      <c r="F443" s="50" t="s">
        <v>79</v>
      </c>
      <c r="G443" s="50" t="s">
        <v>434</v>
      </c>
      <c r="H443" s="50" t="s">
        <v>415</v>
      </c>
      <c r="I443" s="50"/>
      <c r="J443" s="50">
        <v>23.02</v>
      </c>
      <c r="K443" s="50" t="s">
        <v>48</v>
      </c>
      <c r="L443" s="61">
        <v>516</v>
      </c>
      <c r="W443" s="62">
        <v>80</v>
      </c>
      <c r="X443" s="62">
        <v>80</v>
      </c>
      <c r="Y443" s="62">
        <v>80</v>
      </c>
      <c r="Z443" s="62">
        <v>40</v>
      </c>
      <c r="AA443" s="62">
        <v>40</v>
      </c>
      <c r="AB443" s="62">
        <v>40</v>
      </c>
    </row>
    <row r="444" spans="1:34">
      <c r="A444" s="50" t="s">
        <v>41</v>
      </c>
      <c r="B444" s="50" t="s">
        <v>453</v>
      </c>
      <c r="C444" s="50" t="s">
        <v>454</v>
      </c>
      <c r="D444" s="50" t="s">
        <v>432</v>
      </c>
      <c r="E444" s="61" t="s">
        <v>433</v>
      </c>
      <c r="F444" s="50" t="s">
        <v>45</v>
      </c>
      <c r="G444" s="50" t="s">
        <v>434</v>
      </c>
      <c r="H444" s="50" t="s">
        <v>415</v>
      </c>
      <c r="I444" s="50"/>
      <c r="J444" s="50">
        <v>22.12</v>
      </c>
      <c r="K444" s="50" t="s">
        <v>48</v>
      </c>
      <c r="L444" s="61">
        <v>300</v>
      </c>
      <c r="W444" s="62">
        <v>45</v>
      </c>
      <c r="X444" s="62">
        <v>45</v>
      </c>
      <c r="Y444" s="62">
        <v>45</v>
      </c>
      <c r="Z444" s="62">
        <v>45</v>
      </c>
      <c r="AA444" s="62"/>
      <c r="AB444" s="62"/>
    </row>
    <row r="445" spans="1:34">
      <c r="A445" s="50" t="s">
        <v>41</v>
      </c>
      <c r="B445" s="50" t="s">
        <v>455</v>
      </c>
      <c r="C445" s="50" t="s">
        <v>456</v>
      </c>
      <c r="D445" s="50" t="s">
        <v>432</v>
      </c>
      <c r="E445" s="61" t="s">
        <v>433</v>
      </c>
      <c r="F445" s="50" t="s">
        <v>45</v>
      </c>
      <c r="G445" s="50" t="s">
        <v>434</v>
      </c>
      <c r="H445" s="50" t="s">
        <v>415</v>
      </c>
      <c r="I445" s="50"/>
      <c r="J445" s="50">
        <v>22.11</v>
      </c>
      <c r="K445" s="50" t="s">
        <v>48</v>
      </c>
      <c r="L445" s="61">
        <v>246</v>
      </c>
      <c r="W445" s="62">
        <v>40</v>
      </c>
      <c r="X445" s="62">
        <v>40</v>
      </c>
      <c r="Y445" s="62">
        <v>40</v>
      </c>
      <c r="Z445" s="62">
        <v>36</v>
      </c>
      <c r="AA445" s="62"/>
      <c r="AB445" s="62"/>
    </row>
    <row r="446" spans="1:34">
      <c r="A446" s="50" t="s">
        <v>41</v>
      </c>
      <c r="B446" s="50" t="s">
        <v>455</v>
      </c>
      <c r="C446" s="50" t="s">
        <v>457</v>
      </c>
      <c r="D446" s="50" t="s">
        <v>432</v>
      </c>
      <c r="E446" s="61" t="s">
        <v>433</v>
      </c>
      <c r="F446" s="50" t="s">
        <v>45</v>
      </c>
      <c r="G446" s="50" t="s">
        <v>434</v>
      </c>
      <c r="H446" s="50" t="s">
        <v>415</v>
      </c>
      <c r="I446" s="50"/>
      <c r="J446" s="50">
        <v>22.11</v>
      </c>
      <c r="K446" s="50" t="s">
        <v>48</v>
      </c>
      <c r="L446" s="61">
        <v>227</v>
      </c>
      <c r="W446" s="62">
        <v>36</v>
      </c>
      <c r="X446" s="62">
        <v>36</v>
      </c>
      <c r="Y446" s="62">
        <v>36</v>
      </c>
      <c r="Z446" s="62">
        <v>37</v>
      </c>
      <c r="AA446" s="62"/>
      <c r="AB446" s="62"/>
    </row>
    <row r="447" spans="1:34">
      <c r="A447" s="50" t="s">
        <v>41</v>
      </c>
      <c r="B447" s="50" t="s">
        <v>455</v>
      </c>
      <c r="C447" s="50" t="s">
        <v>458</v>
      </c>
      <c r="D447" s="50" t="s">
        <v>432</v>
      </c>
      <c r="E447" s="61" t="s">
        <v>433</v>
      </c>
      <c r="F447" s="50" t="s">
        <v>45</v>
      </c>
      <c r="G447" s="50" t="s">
        <v>434</v>
      </c>
      <c r="H447" s="50" t="s">
        <v>415</v>
      </c>
      <c r="I447" s="50"/>
      <c r="J447" s="50">
        <v>22.11</v>
      </c>
      <c r="K447" s="50" t="s">
        <v>48</v>
      </c>
      <c r="L447" s="61">
        <v>244</v>
      </c>
      <c r="W447" s="62">
        <v>40</v>
      </c>
      <c r="X447" s="62">
        <v>40</v>
      </c>
      <c r="Y447" s="62">
        <v>40</v>
      </c>
      <c r="Z447" s="62">
        <v>34</v>
      </c>
      <c r="AA447" s="62"/>
      <c r="AB447" s="62"/>
    </row>
    <row r="448" spans="1:34">
      <c r="A448" s="50" t="s">
        <v>41</v>
      </c>
      <c r="B448" s="50" t="s">
        <v>459</v>
      </c>
      <c r="C448" s="50" t="s">
        <v>460</v>
      </c>
      <c r="D448" s="50" t="s">
        <v>432</v>
      </c>
      <c r="E448" s="61" t="s">
        <v>433</v>
      </c>
      <c r="F448" s="50" t="s">
        <v>45</v>
      </c>
      <c r="G448" s="50" t="s">
        <v>434</v>
      </c>
      <c r="H448" s="50" t="s">
        <v>415</v>
      </c>
      <c r="I448" s="50"/>
      <c r="J448" s="50">
        <v>22.09</v>
      </c>
      <c r="K448" s="50" t="s">
        <v>48</v>
      </c>
      <c r="L448" s="61">
        <v>80</v>
      </c>
      <c r="W448" s="62"/>
      <c r="X448" s="62"/>
      <c r="Y448" s="62"/>
      <c r="Z448" s="62"/>
      <c r="AA448" s="62"/>
    </row>
    <row r="449" spans="1:37">
      <c r="A449" s="50" t="s">
        <v>41</v>
      </c>
      <c r="B449" s="50" t="s">
        <v>459</v>
      </c>
      <c r="C449" s="50" t="s">
        <v>461</v>
      </c>
      <c r="D449" s="50" t="s">
        <v>432</v>
      </c>
      <c r="E449" s="61" t="s">
        <v>433</v>
      </c>
      <c r="F449" s="50" t="s">
        <v>45</v>
      </c>
      <c r="G449" s="50" t="s">
        <v>434</v>
      </c>
      <c r="H449" s="50" t="s">
        <v>415</v>
      </c>
      <c r="I449" s="50"/>
      <c r="J449" s="50">
        <v>22.09</v>
      </c>
      <c r="K449" s="50" t="s">
        <v>48</v>
      </c>
      <c r="L449" s="61">
        <v>80</v>
      </c>
      <c r="W449" s="62"/>
      <c r="X449" s="62"/>
      <c r="Y449" s="62"/>
      <c r="Z449" s="62"/>
      <c r="AA449" s="62"/>
    </row>
    <row r="450" spans="1:37">
      <c r="A450" s="50" t="s">
        <v>41</v>
      </c>
      <c r="B450" s="50" t="s">
        <v>336</v>
      </c>
      <c r="C450" s="50" t="s">
        <v>441</v>
      </c>
      <c r="D450" s="50" t="s">
        <v>432</v>
      </c>
      <c r="E450" s="50" t="s">
        <v>442</v>
      </c>
      <c r="F450" s="50" t="s">
        <v>79</v>
      </c>
      <c r="G450" s="50" t="s">
        <v>434</v>
      </c>
      <c r="H450" s="50" t="s">
        <v>415</v>
      </c>
      <c r="I450" s="50"/>
      <c r="J450" s="50">
        <v>22.07</v>
      </c>
      <c r="K450" s="50" t="s">
        <v>48</v>
      </c>
      <c r="L450" s="61">
        <v>20</v>
      </c>
      <c r="W450" s="62"/>
      <c r="X450" s="62"/>
      <c r="Y450" s="62"/>
      <c r="Z450" s="62"/>
      <c r="AA450" s="62"/>
      <c r="AB450" s="62"/>
    </row>
    <row r="451" spans="1:37">
      <c r="A451" s="50" t="s">
        <v>41</v>
      </c>
      <c r="B451" s="50" t="s">
        <v>462</v>
      </c>
      <c r="C451" s="50" t="s">
        <v>444</v>
      </c>
      <c r="D451" s="50" t="s">
        <v>432</v>
      </c>
      <c r="E451" s="50" t="s">
        <v>433</v>
      </c>
      <c r="F451" s="50" t="s">
        <v>45</v>
      </c>
      <c r="G451" s="50" t="s">
        <v>434</v>
      </c>
      <c r="H451" s="50" t="s">
        <v>415</v>
      </c>
      <c r="I451" s="50"/>
      <c r="J451" s="50">
        <v>22.11</v>
      </c>
      <c r="K451" s="50" t="s">
        <v>48</v>
      </c>
      <c r="L451" s="50">
        <v>250</v>
      </c>
      <c r="W451" s="5">
        <v>50</v>
      </c>
      <c r="X451" s="5">
        <v>50</v>
      </c>
      <c r="Y451" s="5">
        <v>100</v>
      </c>
      <c r="Z451" s="5">
        <v>50</v>
      </c>
    </row>
    <row r="452" spans="1:37">
      <c r="A452" s="50" t="s">
        <v>41</v>
      </c>
      <c r="B452" s="50" t="s">
        <v>447</v>
      </c>
      <c r="C452" s="50" t="s">
        <v>460</v>
      </c>
      <c r="D452" s="50" t="s">
        <v>432</v>
      </c>
      <c r="E452" s="61" t="s">
        <v>433</v>
      </c>
      <c r="F452" s="50" t="s">
        <v>45</v>
      </c>
      <c r="G452" s="50" t="s">
        <v>434</v>
      </c>
      <c r="H452" s="50" t="s">
        <v>415</v>
      </c>
      <c r="I452" s="50"/>
      <c r="J452" s="50">
        <v>22.11</v>
      </c>
      <c r="K452" s="50" t="s">
        <v>48</v>
      </c>
      <c r="L452" s="61">
        <v>1200</v>
      </c>
      <c r="W452" s="62">
        <v>200</v>
      </c>
      <c r="X452" s="62">
        <v>400</v>
      </c>
      <c r="Y452" s="62">
        <v>400</v>
      </c>
      <c r="Z452" s="62">
        <v>200</v>
      </c>
    </row>
    <row r="453" spans="1:37">
      <c r="A453" s="50" t="s">
        <v>41</v>
      </c>
      <c r="B453" s="50" t="s">
        <v>447</v>
      </c>
      <c r="C453" s="50" t="s">
        <v>454</v>
      </c>
      <c r="D453" s="50" t="s">
        <v>432</v>
      </c>
      <c r="E453" s="61" t="s">
        <v>433</v>
      </c>
      <c r="F453" s="50" t="s">
        <v>45</v>
      </c>
      <c r="G453" s="50" t="s">
        <v>434</v>
      </c>
      <c r="H453" s="50" t="s">
        <v>415</v>
      </c>
      <c r="I453" s="50"/>
      <c r="J453" s="50">
        <v>22.11</v>
      </c>
      <c r="K453" s="50" t="s">
        <v>48</v>
      </c>
      <c r="L453" s="61">
        <v>1000</v>
      </c>
      <c r="W453" s="62">
        <v>200</v>
      </c>
      <c r="X453" s="62">
        <v>200</v>
      </c>
      <c r="Y453" s="62">
        <v>200</v>
      </c>
      <c r="Z453" s="62">
        <v>200</v>
      </c>
    </row>
    <row r="454" spans="1:37">
      <c r="A454" s="50" t="s">
        <v>41</v>
      </c>
      <c r="B454" s="50" t="s">
        <v>463</v>
      </c>
      <c r="C454" s="50" t="s">
        <v>464</v>
      </c>
      <c r="D454" s="50" t="s">
        <v>432</v>
      </c>
      <c r="E454" s="61" t="s">
        <v>433</v>
      </c>
      <c r="F454" s="50" t="s">
        <v>45</v>
      </c>
      <c r="G454" s="50" t="s">
        <v>434</v>
      </c>
      <c r="H454" s="50" t="s">
        <v>415</v>
      </c>
      <c r="I454" s="50"/>
      <c r="J454" s="50">
        <v>23.09</v>
      </c>
      <c r="K454" s="50" t="s">
        <v>48</v>
      </c>
      <c r="L454" s="50">
        <v>40</v>
      </c>
      <c r="AJ454" s="5">
        <v>20</v>
      </c>
      <c r="AK454" s="5">
        <v>20</v>
      </c>
    </row>
    <row r="455" spans="1:37">
      <c r="A455" s="50" t="s">
        <v>41</v>
      </c>
      <c r="B455" s="50" t="s">
        <v>465</v>
      </c>
      <c r="C455" s="50" t="s">
        <v>460</v>
      </c>
      <c r="D455" s="50" t="s">
        <v>432</v>
      </c>
      <c r="E455" s="61" t="s">
        <v>433</v>
      </c>
      <c r="F455" s="50" t="s">
        <v>45</v>
      </c>
      <c r="G455" s="50" t="s">
        <v>434</v>
      </c>
      <c r="H455" s="50" t="s">
        <v>415</v>
      </c>
      <c r="I455" s="50"/>
      <c r="J455" s="50">
        <v>22.11</v>
      </c>
      <c r="K455" s="50" t="s">
        <v>48</v>
      </c>
      <c r="L455" s="50">
        <v>100</v>
      </c>
      <c r="W455" s="5">
        <v>20</v>
      </c>
      <c r="X455" s="5">
        <v>30</v>
      </c>
      <c r="Y455" s="5">
        <v>20</v>
      </c>
      <c r="Z455" s="5">
        <v>20</v>
      </c>
      <c r="AA455" s="5">
        <v>10</v>
      </c>
    </row>
    <row r="456" spans="1:37">
      <c r="A456" s="50" t="s">
        <v>41</v>
      </c>
      <c r="B456" s="50" t="s">
        <v>466</v>
      </c>
      <c r="C456" s="50" t="s">
        <v>461</v>
      </c>
      <c r="D456" s="50" t="s">
        <v>432</v>
      </c>
      <c r="E456" s="61" t="s">
        <v>433</v>
      </c>
      <c r="F456" s="50" t="s">
        <v>45</v>
      </c>
      <c r="G456" s="50" t="s">
        <v>434</v>
      </c>
      <c r="H456" s="50" t="s">
        <v>415</v>
      </c>
      <c r="I456" s="50"/>
      <c r="J456" s="50">
        <v>22.07</v>
      </c>
      <c r="K456" s="50" t="s">
        <v>48</v>
      </c>
      <c r="L456" s="50">
        <v>139</v>
      </c>
      <c r="W456" s="5">
        <v>39</v>
      </c>
    </row>
    <row r="457" spans="1:37">
      <c r="A457" s="50" t="s">
        <v>41</v>
      </c>
      <c r="B457" s="50" t="s">
        <v>467</v>
      </c>
      <c r="C457" s="50" t="s">
        <v>461</v>
      </c>
      <c r="D457" s="50" t="s">
        <v>432</v>
      </c>
      <c r="E457" s="61" t="s">
        <v>433</v>
      </c>
      <c r="F457" s="50" t="s">
        <v>45</v>
      </c>
      <c r="G457" s="50" t="s">
        <v>434</v>
      </c>
      <c r="H457" s="50" t="s">
        <v>415</v>
      </c>
      <c r="I457" s="50"/>
      <c r="J457" s="50">
        <v>22.11</v>
      </c>
      <c r="K457" s="50" t="s">
        <v>48</v>
      </c>
      <c r="L457" s="50">
        <v>305</v>
      </c>
      <c r="W457" s="5">
        <v>80</v>
      </c>
      <c r="X457" s="5">
        <v>80</v>
      </c>
      <c r="Y457" s="5">
        <v>60</v>
      </c>
      <c r="Z457" s="5">
        <v>60</v>
      </c>
      <c r="AA457" s="5">
        <v>25</v>
      </c>
    </row>
    <row r="458" spans="1:37">
      <c r="A458" s="5" t="s">
        <v>410</v>
      </c>
      <c r="B458" s="5" t="s">
        <v>468</v>
      </c>
      <c r="C458" s="5" t="s">
        <v>469</v>
      </c>
      <c r="D458" s="6" t="s">
        <v>422</v>
      </c>
      <c r="E458" s="5" t="s">
        <v>203</v>
      </c>
      <c r="F458" s="6" t="s">
        <v>45</v>
      </c>
      <c r="G458" s="6" t="s">
        <v>418</v>
      </c>
      <c r="H458" s="6" t="s">
        <v>415</v>
      </c>
      <c r="J458" s="5">
        <v>22.08</v>
      </c>
      <c r="K458" s="5" t="s">
        <v>48</v>
      </c>
      <c r="L458" s="5">
        <v>60</v>
      </c>
      <c r="W458" s="5">
        <v>30</v>
      </c>
      <c r="X458" s="5">
        <v>30</v>
      </c>
    </row>
    <row r="459" spans="1:37" ht="13">
      <c r="A459" s="5" t="s">
        <v>470</v>
      </c>
      <c r="B459" s="5" t="s">
        <v>468</v>
      </c>
      <c r="C459" s="5" t="s">
        <v>471</v>
      </c>
      <c r="D459" s="5" t="s">
        <v>413</v>
      </c>
      <c r="E459" s="27" t="s">
        <v>203</v>
      </c>
      <c r="F459" s="59" t="s">
        <v>45</v>
      </c>
      <c r="G459" s="5" t="s">
        <v>414</v>
      </c>
      <c r="H459" s="5" t="s">
        <v>415</v>
      </c>
      <c r="J459" s="5">
        <v>22.08</v>
      </c>
      <c r="K459" s="5" t="s">
        <v>48</v>
      </c>
      <c r="L459" s="5">
        <v>60</v>
      </c>
      <c r="W459" s="5">
        <v>30</v>
      </c>
      <c r="X459" s="5">
        <v>30</v>
      </c>
    </row>
    <row r="460" spans="1:37" ht="13">
      <c r="A460" s="5" t="s">
        <v>470</v>
      </c>
      <c r="B460" s="5" t="s">
        <v>468</v>
      </c>
      <c r="C460" s="5" t="s">
        <v>469</v>
      </c>
      <c r="D460" s="5" t="s">
        <v>422</v>
      </c>
      <c r="E460" s="27" t="s">
        <v>203</v>
      </c>
      <c r="F460" s="59" t="s">
        <v>45</v>
      </c>
      <c r="G460" s="5" t="s">
        <v>418</v>
      </c>
      <c r="H460" s="5" t="s">
        <v>415</v>
      </c>
      <c r="J460" s="5">
        <v>22.08</v>
      </c>
      <c r="K460" s="5" t="s">
        <v>48</v>
      </c>
      <c r="L460" s="5">
        <v>60</v>
      </c>
      <c r="W460" s="5">
        <v>30</v>
      </c>
      <c r="X460" s="5">
        <v>30</v>
      </c>
    </row>
    <row r="461" spans="1:37" ht="13">
      <c r="A461" s="5" t="s">
        <v>472</v>
      </c>
      <c r="B461" s="5" t="s">
        <v>473</v>
      </c>
      <c r="C461" s="5" t="s">
        <v>474</v>
      </c>
      <c r="D461" s="5" t="s">
        <v>413</v>
      </c>
      <c r="E461" s="27" t="s">
        <v>203</v>
      </c>
      <c r="F461" s="59" t="s">
        <v>45</v>
      </c>
      <c r="G461" s="5" t="s">
        <v>414</v>
      </c>
      <c r="H461" s="5" t="s">
        <v>415</v>
      </c>
      <c r="J461" s="5">
        <v>22.07</v>
      </c>
      <c r="K461" s="5" t="s">
        <v>48</v>
      </c>
      <c r="L461" s="5">
        <v>80</v>
      </c>
      <c r="W461" s="5">
        <v>80</v>
      </c>
    </row>
    <row r="462" spans="1:37" ht="13">
      <c r="A462" s="5" t="s">
        <v>88</v>
      </c>
      <c r="B462" s="5" t="s">
        <v>475</v>
      </c>
      <c r="C462" s="5" t="s">
        <v>476</v>
      </c>
      <c r="E462" s="27" t="s">
        <v>203</v>
      </c>
      <c r="F462" s="59" t="s">
        <v>45</v>
      </c>
      <c r="G462" s="5" t="s">
        <v>418</v>
      </c>
      <c r="H462" s="5" t="s">
        <v>415</v>
      </c>
      <c r="J462" s="5">
        <v>22.12</v>
      </c>
      <c r="K462" s="5" t="s">
        <v>48</v>
      </c>
      <c r="L462" s="5">
        <v>30</v>
      </c>
      <c r="W462" s="5">
        <v>5</v>
      </c>
      <c r="X462" s="5">
        <v>5</v>
      </c>
      <c r="Y462" s="5">
        <v>5</v>
      </c>
      <c r="Z462" s="5">
        <v>5</v>
      </c>
      <c r="AA462" s="5">
        <v>5</v>
      </c>
      <c r="AB462" s="5">
        <v>5</v>
      </c>
    </row>
    <row r="463" spans="1:37" ht="13">
      <c r="A463" s="5" t="s">
        <v>88</v>
      </c>
      <c r="B463" s="5" t="s">
        <v>477</v>
      </c>
      <c r="C463" s="5" t="s">
        <v>478</v>
      </c>
      <c r="E463" s="27" t="s">
        <v>203</v>
      </c>
      <c r="F463" s="59" t="s">
        <v>45</v>
      </c>
      <c r="G463" s="5" t="s">
        <v>414</v>
      </c>
      <c r="H463" s="5" t="s">
        <v>415</v>
      </c>
      <c r="J463" s="5">
        <v>22.12</v>
      </c>
      <c r="K463" s="5" t="s">
        <v>48</v>
      </c>
      <c r="L463" s="5">
        <v>30</v>
      </c>
      <c r="W463" s="5">
        <v>5</v>
      </c>
      <c r="X463" s="5">
        <v>5</v>
      </c>
      <c r="Y463" s="5">
        <v>5</v>
      </c>
      <c r="Z463" s="5">
        <v>5</v>
      </c>
      <c r="AA463" s="5">
        <v>5</v>
      </c>
      <c r="AB463" s="5">
        <v>5</v>
      </c>
    </row>
    <row r="464" spans="1:37" ht="13">
      <c r="A464" s="5" t="s">
        <v>88</v>
      </c>
      <c r="B464" s="5" t="s">
        <v>479</v>
      </c>
      <c r="C464" s="5" t="s">
        <v>480</v>
      </c>
      <c r="E464" s="27" t="s">
        <v>203</v>
      </c>
      <c r="F464" s="59" t="s">
        <v>45</v>
      </c>
      <c r="G464" s="5" t="s">
        <v>418</v>
      </c>
      <c r="H464" s="5" t="s">
        <v>415</v>
      </c>
      <c r="J464" s="5">
        <v>22.12</v>
      </c>
      <c r="K464" s="5" t="s">
        <v>48</v>
      </c>
      <c r="L464" s="5">
        <v>30</v>
      </c>
      <c r="W464" s="5">
        <v>5</v>
      </c>
      <c r="X464" s="5">
        <v>5</v>
      </c>
      <c r="Y464" s="5">
        <v>5</v>
      </c>
      <c r="Z464" s="5">
        <v>5</v>
      </c>
      <c r="AA464" s="5">
        <v>5</v>
      </c>
      <c r="AB464" s="5">
        <v>5</v>
      </c>
    </row>
    <row r="465" spans="1:29" ht="13">
      <c r="A465" s="5" t="s">
        <v>88</v>
      </c>
      <c r="B465" s="5" t="s">
        <v>481</v>
      </c>
      <c r="C465" s="5" t="s">
        <v>482</v>
      </c>
      <c r="E465" s="27" t="s">
        <v>203</v>
      </c>
      <c r="F465" s="59" t="s">
        <v>45</v>
      </c>
      <c r="G465" s="5" t="s">
        <v>414</v>
      </c>
      <c r="H465" s="5" t="s">
        <v>415</v>
      </c>
      <c r="J465" s="5">
        <v>22.12</v>
      </c>
      <c r="K465" s="5" t="s">
        <v>48</v>
      </c>
      <c r="L465" s="5">
        <v>30</v>
      </c>
      <c r="W465" s="5">
        <v>5</v>
      </c>
      <c r="X465" s="5">
        <v>5</v>
      </c>
      <c r="Y465" s="5">
        <v>5</v>
      </c>
      <c r="Z465" s="5">
        <v>5</v>
      </c>
      <c r="AA465" s="5">
        <v>5</v>
      </c>
      <c r="AB465" s="5">
        <v>5</v>
      </c>
    </row>
    <row r="466" spans="1:29" ht="13">
      <c r="A466" s="5" t="s">
        <v>88</v>
      </c>
      <c r="B466" s="5" t="s">
        <v>483</v>
      </c>
      <c r="C466" s="5" t="s">
        <v>484</v>
      </c>
      <c r="E466" s="27" t="s">
        <v>203</v>
      </c>
      <c r="F466" s="59" t="s">
        <v>45</v>
      </c>
      <c r="G466" s="5" t="s">
        <v>414</v>
      </c>
      <c r="H466" s="5" t="s">
        <v>415</v>
      </c>
      <c r="J466" s="5">
        <v>22.12</v>
      </c>
      <c r="K466" s="5" t="s">
        <v>48</v>
      </c>
      <c r="L466" s="5">
        <v>30</v>
      </c>
      <c r="W466" s="5">
        <v>5</v>
      </c>
      <c r="X466" s="5">
        <v>5</v>
      </c>
      <c r="Y466" s="5">
        <v>5</v>
      </c>
      <c r="Z466" s="5">
        <v>5</v>
      </c>
      <c r="AA466" s="5">
        <v>5</v>
      </c>
      <c r="AB466" s="5">
        <v>5</v>
      </c>
    </row>
    <row r="467" spans="1:29" ht="14.5">
      <c r="A467" s="63" t="s">
        <v>41</v>
      </c>
      <c r="B467" s="5" t="s">
        <v>485</v>
      </c>
      <c r="C467" s="5" t="s">
        <v>486</v>
      </c>
      <c r="D467" s="5" t="s">
        <v>487</v>
      </c>
      <c r="E467" s="64" t="s">
        <v>488</v>
      </c>
      <c r="F467" s="65" t="s">
        <v>79</v>
      </c>
      <c r="G467" s="66" t="s">
        <v>489</v>
      </c>
      <c r="H467" s="66" t="s">
        <v>490</v>
      </c>
      <c r="I467" s="66" t="s">
        <v>394</v>
      </c>
      <c r="J467" s="66">
        <v>23.01</v>
      </c>
      <c r="K467" s="66" t="s">
        <v>48</v>
      </c>
      <c r="L467" s="66">
        <v>1280</v>
      </c>
      <c r="W467" s="16"/>
      <c r="X467" s="67">
        <v>180</v>
      </c>
      <c r="Y467" s="67">
        <v>250</v>
      </c>
      <c r="Z467" s="67">
        <v>250</v>
      </c>
      <c r="AA467" s="67">
        <v>250</v>
      </c>
      <c r="AB467" s="67">
        <v>250</v>
      </c>
      <c r="AC467" s="67">
        <v>100</v>
      </c>
    </row>
    <row r="468" spans="1:29" ht="14.5">
      <c r="A468" s="68" t="s">
        <v>41</v>
      </c>
      <c r="B468" s="5" t="s">
        <v>491</v>
      </c>
      <c r="C468" s="5" t="s">
        <v>486</v>
      </c>
      <c r="D468" s="5" t="s">
        <v>487</v>
      </c>
      <c r="E468" s="69" t="s">
        <v>488</v>
      </c>
      <c r="F468" s="70" t="s">
        <v>79</v>
      </c>
      <c r="G468" s="71" t="s">
        <v>489</v>
      </c>
      <c r="H468" s="71" t="s">
        <v>490</v>
      </c>
      <c r="I468" s="71" t="s">
        <v>394</v>
      </c>
      <c r="J468" s="71" t="s">
        <v>394</v>
      </c>
      <c r="K468" s="71" t="s">
        <v>48</v>
      </c>
      <c r="L468" s="71">
        <v>960</v>
      </c>
      <c r="W468" s="16"/>
      <c r="X468" s="72" t="s">
        <v>394</v>
      </c>
      <c r="Y468" s="72" t="s">
        <v>394</v>
      </c>
      <c r="Z468" s="72" t="s">
        <v>394</v>
      </c>
      <c r="AA468" s="72" t="s">
        <v>394</v>
      </c>
      <c r="AB468" s="72" t="s">
        <v>394</v>
      </c>
      <c r="AC468" s="72" t="s">
        <v>394</v>
      </c>
    </row>
    <row r="469" spans="1:29" ht="14.5">
      <c r="A469" s="68" t="s">
        <v>41</v>
      </c>
      <c r="B469" s="5" t="s">
        <v>492</v>
      </c>
      <c r="C469" s="5" t="s">
        <v>493</v>
      </c>
      <c r="D469" s="5" t="s">
        <v>494</v>
      </c>
      <c r="E469" s="69" t="s">
        <v>495</v>
      </c>
      <c r="F469" s="70" t="s">
        <v>79</v>
      </c>
      <c r="G469" s="71" t="s">
        <v>489</v>
      </c>
      <c r="H469" s="71" t="s">
        <v>490</v>
      </c>
      <c r="I469" s="71" t="s">
        <v>394</v>
      </c>
      <c r="J469" s="71">
        <v>22.12</v>
      </c>
      <c r="K469" s="71" t="s">
        <v>48</v>
      </c>
      <c r="L469" s="71">
        <v>360</v>
      </c>
      <c r="W469" s="16"/>
      <c r="X469" s="72">
        <v>180</v>
      </c>
      <c r="Y469" s="72">
        <v>180</v>
      </c>
      <c r="Z469" s="72" t="s">
        <v>394</v>
      </c>
      <c r="AA469" s="72" t="s">
        <v>394</v>
      </c>
      <c r="AB469" s="72" t="s">
        <v>394</v>
      </c>
      <c r="AC469" s="72" t="s">
        <v>394</v>
      </c>
    </row>
    <row r="470" spans="1:29" ht="14.5">
      <c r="A470" s="68" t="s">
        <v>41</v>
      </c>
      <c r="B470" s="5" t="s">
        <v>496</v>
      </c>
      <c r="C470" s="5" t="s">
        <v>486</v>
      </c>
      <c r="D470" s="5" t="s">
        <v>487</v>
      </c>
      <c r="E470" s="69" t="s">
        <v>488</v>
      </c>
      <c r="F470" s="70" t="s">
        <v>79</v>
      </c>
      <c r="G470" s="71" t="s">
        <v>489</v>
      </c>
      <c r="H470" s="71" t="s">
        <v>490</v>
      </c>
      <c r="I470" s="71" t="s">
        <v>394</v>
      </c>
      <c r="J470" s="71">
        <v>22.08</v>
      </c>
      <c r="K470" s="71" t="s">
        <v>342</v>
      </c>
      <c r="L470" s="71">
        <v>240</v>
      </c>
      <c r="W470" s="16"/>
      <c r="X470" s="72" t="s">
        <v>394</v>
      </c>
      <c r="Y470" s="72" t="s">
        <v>394</v>
      </c>
      <c r="Z470" s="72" t="s">
        <v>394</v>
      </c>
      <c r="AA470" s="72" t="s">
        <v>394</v>
      </c>
      <c r="AB470" s="72" t="s">
        <v>394</v>
      </c>
      <c r="AC470" s="72" t="s">
        <v>394</v>
      </c>
    </row>
    <row r="471" spans="1:29" ht="14.5">
      <c r="A471" s="68" t="s">
        <v>88</v>
      </c>
      <c r="B471" s="5" t="s">
        <v>497</v>
      </c>
      <c r="C471" s="5" t="s">
        <v>498</v>
      </c>
      <c r="D471" s="5" t="s">
        <v>499</v>
      </c>
      <c r="E471" s="69" t="s">
        <v>488</v>
      </c>
      <c r="F471" s="70" t="s">
        <v>79</v>
      </c>
      <c r="G471" s="71" t="s">
        <v>489</v>
      </c>
      <c r="H471" s="71" t="s">
        <v>490</v>
      </c>
      <c r="I471" s="71" t="s">
        <v>394</v>
      </c>
      <c r="J471" s="73" t="s">
        <v>500</v>
      </c>
      <c r="K471" s="71" t="s">
        <v>342</v>
      </c>
      <c r="L471" s="73" t="s">
        <v>500</v>
      </c>
      <c r="W471" s="16"/>
      <c r="X471" s="72" t="s">
        <v>394</v>
      </c>
      <c r="Y471" s="72" t="s">
        <v>394</v>
      </c>
      <c r="Z471" s="72" t="s">
        <v>394</v>
      </c>
      <c r="AA471" s="72" t="s">
        <v>394</v>
      </c>
      <c r="AB471" s="72" t="s">
        <v>394</v>
      </c>
      <c r="AC471" s="72" t="s">
        <v>394</v>
      </c>
    </row>
    <row r="472" spans="1:29" ht="14.5">
      <c r="A472" s="68" t="s">
        <v>41</v>
      </c>
      <c r="B472" s="5" t="s">
        <v>501</v>
      </c>
      <c r="C472" s="5" t="s">
        <v>486</v>
      </c>
      <c r="D472" s="5" t="s">
        <v>487</v>
      </c>
      <c r="E472" s="69" t="s">
        <v>488</v>
      </c>
      <c r="F472" s="70" t="s">
        <v>79</v>
      </c>
      <c r="G472" s="71" t="s">
        <v>489</v>
      </c>
      <c r="H472" s="71" t="s">
        <v>490</v>
      </c>
      <c r="I472" s="71" t="s">
        <v>394</v>
      </c>
      <c r="J472" s="71">
        <v>23.12</v>
      </c>
      <c r="K472" s="71" t="s">
        <v>342</v>
      </c>
      <c r="L472" s="71">
        <v>5760</v>
      </c>
      <c r="W472" s="16"/>
      <c r="X472" s="72" t="s">
        <v>394</v>
      </c>
      <c r="Y472" s="72" t="s">
        <v>394</v>
      </c>
      <c r="Z472" s="72" t="s">
        <v>394</v>
      </c>
      <c r="AA472" s="72" t="s">
        <v>394</v>
      </c>
      <c r="AB472" s="72" t="s">
        <v>394</v>
      </c>
      <c r="AC472" s="72" t="s">
        <v>394</v>
      </c>
    </row>
    <row r="473" spans="1:29" ht="14.5">
      <c r="A473" s="68" t="s">
        <v>41</v>
      </c>
      <c r="B473" s="5" t="s">
        <v>502</v>
      </c>
      <c r="C473" s="5" t="s">
        <v>498</v>
      </c>
      <c r="D473" s="5" t="s">
        <v>499</v>
      </c>
      <c r="E473" s="69" t="s">
        <v>488</v>
      </c>
      <c r="F473" s="70" t="s">
        <v>79</v>
      </c>
      <c r="G473" s="71" t="s">
        <v>489</v>
      </c>
      <c r="H473" s="71" t="s">
        <v>490</v>
      </c>
      <c r="I473" s="71" t="s">
        <v>394</v>
      </c>
      <c r="J473" s="71" t="s">
        <v>503</v>
      </c>
      <c r="K473" s="71" t="s">
        <v>342</v>
      </c>
      <c r="L473" s="71">
        <v>320</v>
      </c>
      <c r="W473" s="16"/>
      <c r="X473" s="72" t="s">
        <v>394</v>
      </c>
      <c r="Y473" s="72" t="s">
        <v>394</v>
      </c>
      <c r="Z473" s="72" t="s">
        <v>394</v>
      </c>
      <c r="AA473" s="72" t="s">
        <v>394</v>
      </c>
      <c r="AB473" s="72" t="s">
        <v>394</v>
      </c>
      <c r="AC473" s="72" t="s">
        <v>394</v>
      </c>
    </row>
    <row r="474" spans="1:29" ht="14.5">
      <c r="A474" s="68" t="s">
        <v>41</v>
      </c>
      <c r="B474" s="5" t="s">
        <v>504</v>
      </c>
      <c r="C474" s="5" t="s">
        <v>505</v>
      </c>
      <c r="D474" s="5" t="s">
        <v>499</v>
      </c>
      <c r="E474" s="69" t="s">
        <v>488</v>
      </c>
      <c r="F474" s="70" t="s">
        <v>79</v>
      </c>
      <c r="G474" s="71" t="s">
        <v>489</v>
      </c>
      <c r="H474" s="71" t="s">
        <v>490</v>
      </c>
      <c r="I474" s="71" t="s">
        <v>394</v>
      </c>
      <c r="J474" s="71" t="s">
        <v>503</v>
      </c>
      <c r="K474" s="71" t="s">
        <v>342</v>
      </c>
      <c r="L474" s="71">
        <v>320</v>
      </c>
      <c r="W474" s="16"/>
      <c r="X474" s="72" t="s">
        <v>394</v>
      </c>
      <c r="Y474" s="72" t="s">
        <v>394</v>
      </c>
      <c r="Z474" s="72" t="s">
        <v>394</v>
      </c>
      <c r="AA474" s="72" t="s">
        <v>394</v>
      </c>
      <c r="AB474" s="72" t="s">
        <v>394</v>
      </c>
      <c r="AC474" s="72" t="s">
        <v>394</v>
      </c>
    </row>
    <row r="475" spans="1:29" ht="14.5">
      <c r="A475" s="68" t="s">
        <v>41</v>
      </c>
      <c r="B475" s="5" t="s">
        <v>506</v>
      </c>
      <c r="C475" s="5" t="s">
        <v>486</v>
      </c>
      <c r="D475" s="5" t="s">
        <v>487</v>
      </c>
      <c r="E475" s="69" t="s">
        <v>488</v>
      </c>
      <c r="F475" s="70" t="s">
        <v>79</v>
      </c>
      <c r="G475" s="71" t="s">
        <v>489</v>
      </c>
      <c r="H475" s="71" t="s">
        <v>490</v>
      </c>
      <c r="I475" s="71" t="s">
        <v>394</v>
      </c>
      <c r="J475" s="71" t="s">
        <v>394</v>
      </c>
      <c r="K475" s="71" t="s">
        <v>342</v>
      </c>
      <c r="L475" s="71">
        <v>800</v>
      </c>
      <c r="W475" s="16"/>
      <c r="X475" s="72" t="s">
        <v>394</v>
      </c>
      <c r="Y475" s="72" t="s">
        <v>394</v>
      </c>
      <c r="Z475" s="72" t="s">
        <v>394</v>
      </c>
      <c r="AA475" s="72" t="s">
        <v>394</v>
      </c>
      <c r="AB475" s="72" t="s">
        <v>394</v>
      </c>
      <c r="AC475" s="72" t="s">
        <v>394</v>
      </c>
    </row>
    <row r="476" spans="1:29" ht="14.5">
      <c r="A476" s="68" t="s">
        <v>41</v>
      </c>
      <c r="B476" s="5" t="s">
        <v>507</v>
      </c>
      <c r="C476" s="5" t="s">
        <v>486</v>
      </c>
      <c r="D476" s="5" t="s">
        <v>487</v>
      </c>
      <c r="E476" s="69" t="s">
        <v>488</v>
      </c>
      <c r="F476" s="70" t="s">
        <v>79</v>
      </c>
      <c r="G476" s="71" t="s">
        <v>489</v>
      </c>
      <c r="H476" s="71" t="s">
        <v>490</v>
      </c>
      <c r="I476" s="71" t="s">
        <v>394</v>
      </c>
      <c r="J476" s="71" t="s">
        <v>394</v>
      </c>
      <c r="K476" s="71" t="s">
        <v>342</v>
      </c>
      <c r="L476" s="71" t="s">
        <v>341</v>
      </c>
      <c r="W476" s="16"/>
      <c r="X476" s="72" t="s">
        <v>394</v>
      </c>
      <c r="Y476" s="72" t="s">
        <v>394</v>
      </c>
      <c r="Z476" s="72" t="s">
        <v>394</v>
      </c>
      <c r="AA476" s="72" t="s">
        <v>394</v>
      </c>
      <c r="AB476" s="72" t="s">
        <v>394</v>
      </c>
      <c r="AC476" s="72" t="s">
        <v>394</v>
      </c>
    </row>
    <row r="477" spans="1:29" ht="14.5">
      <c r="A477" s="68" t="s">
        <v>41</v>
      </c>
      <c r="B477" s="5" t="s">
        <v>508</v>
      </c>
      <c r="C477" s="5" t="s">
        <v>486</v>
      </c>
      <c r="D477" s="5" t="s">
        <v>487</v>
      </c>
      <c r="E477" s="69" t="s">
        <v>488</v>
      </c>
      <c r="F477" s="70" t="s">
        <v>79</v>
      </c>
      <c r="G477" s="71" t="s">
        <v>489</v>
      </c>
      <c r="H477" s="71" t="s">
        <v>490</v>
      </c>
      <c r="I477" s="71" t="s">
        <v>394</v>
      </c>
      <c r="J477" s="71" t="s">
        <v>394</v>
      </c>
      <c r="K477" s="71" t="s">
        <v>342</v>
      </c>
      <c r="L477" s="71">
        <v>60</v>
      </c>
      <c r="W477" s="16"/>
      <c r="X477" s="72" t="s">
        <v>394</v>
      </c>
      <c r="Y477" s="72" t="s">
        <v>394</v>
      </c>
      <c r="Z477" s="72" t="s">
        <v>394</v>
      </c>
      <c r="AA477" s="72" t="s">
        <v>394</v>
      </c>
      <c r="AB477" s="72" t="s">
        <v>394</v>
      </c>
      <c r="AC477" s="72" t="s">
        <v>394</v>
      </c>
    </row>
    <row r="478" spans="1:29" ht="14.5">
      <c r="A478" s="68" t="s">
        <v>41</v>
      </c>
      <c r="B478" s="5" t="s">
        <v>509</v>
      </c>
      <c r="C478" s="5" t="s">
        <v>510</v>
      </c>
      <c r="D478" s="5" t="s">
        <v>494</v>
      </c>
      <c r="E478" s="69" t="s">
        <v>495</v>
      </c>
      <c r="F478" s="70" t="s">
        <v>79</v>
      </c>
      <c r="G478" s="71" t="s">
        <v>489</v>
      </c>
      <c r="H478" s="71" t="s">
        <v>490</v>
      </c>
      <c r="I478" s="71" t="s">
        <v>394</v>
      </c>
      <c r="J478" s="71" t="s">
        <v>394</v>
      </c>
      <c r="K478" s="71" t="s">
        <v>342</v>
      </c>
      <c r="L478" s="71">
        <v>200</v>
      </c>
      <c r="W478" s="16"/>
      <c r="X478" s="72" t="s">
        <v>394</v>
      </c>
      <c r="Y478" s="72" t="s">
        <v>394</v>
      </c>
      <c r="Z478" s="72" t="s">
        <v>394</v>
      </c>
      <c r="AA478" s="72" t="s">
        <v>394</v>
      </c>
      <c r="AB478" s="72" t="s">
        <v>394</v>
      </c>
      <c r="AC478" s="72" t="s">
        <v>394</v>
      </c>
    </row>
    <row r="479" spans="1:29" ht="14.5">
      <c r="A479" s="68" t="s">
        <v>41</v>
      </c>
      <c r="B479" s="5" t="s">
        <v>509</v>
      </c>
      <c r="C479" s="5" t="s">
        <v>511</v>
      </c>
      <c r="D479" s="5" t="s">
        <v>494</v>
      </c>
      <c r="E479" s="69" t="s">
        <v>495</v>
      </c>
      <c r="F479" s="70" t="s">
        <v>79</v>
      </c>
      <c r="G479" s="71" t="s">
        <v>489</v>
      </c>
      <c r="H479" s="71" t="s">
        <v>490</v>
      </c>
      <c r="I479" s="71" t="s">
        <v>394</v>
      </c>
      <c r="J479" s="71" t="s">
        <v>394</v>
      </c>
      <c r="K479" s="71" t="s">
        <v>342</v>
      </c>
      <c r="L479" s="71">
        <v>200</v>
      </c>
      <c r="W479" s="16"/>
      <c r="X479" s="72" t="s">
        <v>394</v>
      </c>
      <c r="Y479" s="72" t="s">
        <v>394</v>
      </c>
      <c r="Z479" s="72" t="s">
        <v>394</v>
      </c>
      <c r="AA479" s="72" t="s">
        <v>394</v>
      </c>
      <c r="AB479" s="72" t="s">
        <v>394</v>
      </c>
      <c r="AC479" s="72" t="s">
        <v>394</v>
      </c>
    </row>
    <row r="480" spans="1:29" ht="14.5">
      <c r="A480" s="68" t="s">
        <v>41</v>
      </c>
      <c r="B480" s="5" t="s">
        <v>512</v>
      </c>
      <c r="C480" s="5" t="s">
        <v>511</v>
      </c>
      <c r="D480" s="5" t="s">
        <v>494</v>
      </c>
      <c r="E480" s="69" t="s">
        <v>495</v>
      </c>
      <c r="F480" s="70" t="s">
        <v>79</v>
      </c>
      <c r="G480" s="71" t="s">
        <v>489</v>
      </c>
      <c r="H480" s="71" t="s">
        <v>490</v>
      </c>
      <c r="I480" s="71" t="s">
        <v>394</v>
      </c>
      <c r="J480" s="71">
        <v>23.09</v>
      </c>
      <c r="K480" s="71" t="s">
        <v>342</v>
      </c>
      <c r="L480" s="71">
        <v>75</v>
      </c>
      <c r="W480" s="16"/>
      <c r="X480" s="72" t="s">
        <v>394</v>
      </c>
      <c r="Y480" s="72" t="s">
        <v>394</v>
      </c>
      <c r="Z480" s="72" t="s">
        <v>394</v>
      </c>
      <c r="AA480" s="72" t="s">
        <v>394</v>
      </c>
      <c r="AB480" s="72" t="s">
        <v>394</v>
      </c>
      <c r="AC480" s="72" t="s">
        <v>394</v>
      </c>
    </row>
    <row r="481" spans="1:29" ht="14.5">
      <c r="A481" s="68" t="s">
        <v>41</v>
      </c>
      <c r="B481" s="5" t="s">
        <v>513</v>
      </c>
      <c r="C481" s="5" t="s">
        <v>493</v>
      </c>
      <c r="D481" s="5" t="s">
        <v>494</v>
      </c>
      <c r="E481" s="69" t="s">
        <v>495</v>
      </c>
      <c r="F481" s="70" t="s">
        <v>79</v>
      </c>
      <c r="G481" s="71" t="s">
        <v>489</v>
      </c>
      <c r="H481" s="71" t="s">
        <v>490</v>
      </c>
      <c r="I481" s="71" t="s">
        <v>394</v>
      </c>
      <c r="J481" s="71">
        <v>22.08</v>
      </c>
      <c r="K481" s="71" t="s">
        <v>342</v>
      </c>
      <c r="L481" s="71">
        <v>5800</v>
      </c>
      <c r="W481" s="16"/>
      <c r="X481" s="72" t="s">
        <v>394</v>
      </c>
      <c r="Y481" s="72" t="s">
        <v>394</v>
      </c>
      <c r="Z481" s="72" t="s">
        <v>394</v>
      </c>
      <c r="AA481" s="72" t="s">
        <v>394</v>
      </c>
      <c r="AB481" s="72" t="s">
        <v>394</v>
      </c>
      <c r="AC481" s="72" t="s">
        <v>394</v>
      </c>
    </row>
    <row r="482" spans="1:29" ht="13">
      <c r="A482" s="5" t="s">
        <v>88</v>
      </c>
      <c r="B482" s="5" t="s">
        <v>514</v>
      </c>
      <c r="C482" s="5" t="s">
        <v>515</v>
      </c>
      <c r="E482" s="27" t="s">
        <v>203</v>
      </c>
      <c r="F482" s="59" t="s">
        <v>45</v>
      </c>
      <c r="G482" s="5" t="s">
        <v>414</v>
      </c>
      <c r="H482" s="5" t="s">
        <v>415</v>
      </c>
      <c r="J482" s="5">
        <v>22.12</v>
      </c>
      <c r="K482" s="5" t="s">
        <v>48</v>
      </c>
      <c r="L482" s="5">
        <v>30</v>
      </c>
      <c r="W482" s="5">
        <v>5</v>
      </c>
      <c r="X482" s="5">
        <v>5</v>
      </c>
      <c r="Y482" s="5">
        <v>5</v>
      </c>
      <c r="Z482" s="5">
        <v>5</v>
      </c>
      <c r="AA482" s="5">
        <v>5</v>
      </c>
      <c r="AB482" s="5">
        <v>5</v>
      </c>
    </row>
    <row r="483" spans="1:29" ht="13">
      <c r="A483" s="5" t="s">
        <v>88</v>
      </c>
      <c r="B483" s="5" t="s">
        <v>516</v>
      </c>
      <c r="C483" s="5" t="s">
        <v>517</v>
      </c>
      <c r="E483" s="27" t="s">
        <v>203</v>
      </c>
      <c r="F483" s="59" t="s">
        <v>45</v>
      </c>
      <c r="G483" s="5" t="s">
        <v>414</v>
      </c>
      <c r="H483" s="5" t="s">
        <v>415</v>
      </c>
      <c r="J483" s="5">
        <v>22.12</v>
      </c>
      <c r="K483" s="5" t="s">
        <v>48</v>
      </c>
      <c r="L483" s="5">
        <v>30</v>
      </c>
      <c r="W483" s="5">
        <v>5</v>
      </c>
      <c r="X483" s="5">
        <v>5</v>
      </c>
      <c r="Y483" s="5">
        <v>5</v>
      </c>
      <c r="Z483" s="5">
        <v>5</v>
      </c>
      <c r="AA483" s="5">
        <v>5</v>
      </c>
      <c r="AB483" s="5">
        <v>5</v>
      </c>
    </row>
    <row r="484" spans="1:29" ht="13">
      <c r="A484" s="5" t="s">
        <v>88</v>
      </c>
      <c r="B484" s="5" t="s">
        <v>518</v>
      </c>
      <c r="C484" s="5" t="s">
        <v>519</v>
      </c>
      <c r="E484" s="27" t="s">
        <v>203</v>
      </c>
      <c r="F484" s="59" t="s">
        <v>45</v>
      </c>
      <c r="G484" s="5" t="s">
        <v>414</v>
      </c>
      <c r="H484" s="5" t="s">
        <v>415</v>
      </c>
      <c r="J484" s="5">
        <v>22.12</v>
      </c>
      <c r="K484" s="5" t="s">
        <v>48</v>
      </c>
      <c r="L484" s="5">
        <v>30</v>
      </c>
      <c r="W484" s="5">
        <v>5</v>
      </c>
      <c r="X484" s="5">
        <v>5</v>
      </c>
      <c r="Y484" s="5">
        <v>5</v>
      </c>
      <c r="Z484" s="5">
        <v>5</v>
      </c>
      <c r="AA484" s="5">
        <v>5</v>
      </c>
      <c r="AB484" s="5">
        <v>5</v>
      </c>
    </row>
    <row r="485" spans="1:29" ht="13">
      <c r="A485" s="5" t="s">
        <v>88</v>
      </c>
      <c r="B485" s="5" t="s">
        <v>520</v>
      </c>
      <c r="C485" s="5" t="s">
        <v>521</v>
      </c>
      <c r="E485" s="27" t="s">
        <v>203</v>
      </c>
      <c r="F485" s="59" t="s">
        <v>45</v>
      </c>
      <c r="G485" s="5" t="s">
        <v>414</v>
      </c>
      <c r="H485" s="5" t="s">
        <v>415</v>
      </c>
      <c r="J485" s="5">
        <v>22.12</v>
      </c>
      <c r="K485" s="5" t="s">
        <v>48</v>
      </c>
      <c r="L485" s="5">
        <v>30</v>
      </c>
      <c r="W485" s="5">
        <v>5</v>
      </c>
      <c r="X485" s="5">
        <v>5</v>
      </c>
      <c r="Y485" s="5">
        <v>5</v>
      </c>
      <c r="Z485" s="5">
        <v>5</v>
      </c>
      <c r="AA485" s="5">
        <v>5</v>
      </c>
      <c r="AB485" s="5">
        <v>5</v>
      </c>
    </row>
    <row r="486" spans="1:29" ht="13">
      <c r="A486" s="5" t="s">
        <v>88</v>
      </c>
      <c r="B486" s="5" t="s">
        <v>522</v>
      </c>
      <c r="C486" s="5" t="s">
        <v>523</v>
      </c>
      <c r="E486" s="27" t="s">
        <v>203</v>
      </c>
      <c r="F486" s="59" t="s">
        <v>45</v>
      </c>
      <c r="G486" s="5" t="s">
        <v>414</v>
      </c>
      <c r="H486" s="5" t="s">
        <v>415</v>
      </c>
      <c r="J486" s="5">
        <v>22.12</v>
      </c>
      <c r="K486" s="5" t="s">
        <v>48</v>
      </c>
      <c r="L486" s="5">
        <v>30</v>
      </c>
      <c r="W486" s="5">
        <v>5</v>
      </c>
      <c r="X486" s="5">
        <v>5</v>
      </c>
      <c r="Y486" s="5">
        <v>5</v>
      </c>
      <c r="Z486" s="5">
        <v>5</v>
      </c>
      <c r="AA486" s="5">
        <v>5</v>
      </c>
      <c r="AB486" s="5">
        <v>5</v>
      </c>
    </row>
    <row r="487" spans="1:29" ht="13">
      <c r="A487" s="5" t="s">
        <v>88</v>
      </c>
      <c r="B487" s="5" t="s">
        <v>524</v>
      </c>
      <c r="C487" s="5" t="s">
        <v>525</v>
      </c>
      <c r="E487" s="27" t="s">
        <v>203</v>
      </c>
      <c r="F487" s="59" t="s">
        <v>45</v>
      </c>
      <c r="G487" s="5" t="s">
        <v>414</v>
      </c>
      <c r="H487" s="5" t="s">
        <v>415</v>
      </c>
      <c r="J487" s="5">
        <v>22.12</v>
      </c>
      <c r="K487" s="5" t="s">
        <v>48</v>
      </c>
      <c r="L487" s="5">
        <v>30</v>
      </c>
      <c r="W487" s="5">
        <v>5</v>
      </c>
      <c r="X487" s="5">
        <v>5</v>
      </c>
      <c r="Y487" s="5">
        <v>5</v>
      </c>
      <c r="Z487" s="5">
        <v>5</v>
      </c>
      <c r="AA487" s="5">
        <v>5</v>
      </c>
      <c r="AB487" s="5">
        <v>5</v>
      </c>
    </row>
    <row r="488" spans="1:29" ht="13">
      <c r="A488" s="5" t="s">
        <v>88</v>
      </c>
      <c r="B488" s="5" t="s">
        <v>526</v>
      </c>
      <c r="C488" s="5" t="s">
        <v>527</v>
      </c>
      <c r="E488" s="27" t="s">
        <v>203</v>
      </c>
      <c r="F488" s="59" t="s">
        <v>45</v>
      </c>
      <c r="G488" s="5" t="s">
        <v>414</v>
      </c>
      <c r="H488" s="5" t="s">
        <v>415</v>
      </c>
      <c r="J488" s="5">
        <v>22.12</v>
      </c>
      <c r="K488" s="5" t="s">
        <v>48</v>
      </c>
      <c r="L488" s="5">
        <v>30</v>
      </c>
      <c r="W488" s="5">
        <v>5</v>
      </c>
      <c r="X488" s="5">
        <v>5</v>
      </c>
      <c r="Y488" s="5">
        <v>5</v>
      </c>
      <c r="Z488" s="5">
        <v>5</v>
      </c>
      <c r="AA488" s="5">
        <v>5</v>
      </c>
      <c r="AB488" s="5">
        <v>5</v>
      </c>
    </row>
    <row r="489" spans="1:29" ht="13">
      <c r="A489" s="5" t="s">
        <v>88</v>
      </c>
      <c r="B489" s="5" t="s">
        <v>528</v>
      </c>
      <c r="C489" s="5" t="s">
        <v>529</v>
      </c>
      <c r="E489" s="27" t="s">
        <v>203</v>
      </c>
      <c r="F489" s="59" t="s">
        <v>45</v>
      </c>
      <c r="G489" s="5" t="s">
        <v>414</v>
      </c>
      <c r="H489" s="5" t="s">
        <v>415</v>
      </c>
      <c r="J489" s="5">
        <v>22.12</v>
      </c>
      <c r="K489" s="5" t="s">
        <v>48</v>
      </c>
      <c r="L489" s="5">
        <v>30</v>
      </c>
      <c r="W489" s="5">
        <v>5</v>
      </c>
      <c r="X489" s="5">
        <v>5</v>
      </c>
      <c r="Y489" s="5">
        <v>5</v>
      </c>
      <c r="Z489" s="5">
        <v>5</v>
      </c>
      <c r="AA489" s="5">
        <v>5</v>
      </c>
      <c r="AB489" s="5">
        <v>5</v>
      </c>
    </row>
    <row r="490" spans="1:29" ht="13">
      <c r="A490" s="5" t="s">
        <v>88</v>
      </c>
      <c r="B490" s="5" t="s">
        <v>530</v>
      </c>
      <c r="C490" s="5" t="s">
        <v>531</v>
      </c>
      <c r="E490" s="27" t="s">
        <v>203</v>
      </c>
      <c r="F490" s="59" t="s">
        <v>45</v>
      </c>
      <c r="G490" s="5" t="s">
        <v>414</v>
      </c>
      <c r="H490" s="5" t="s">
        <v>415</v>
      </c>
      <c r="J490" s="5">
        <v>22.12</v>
      </c>
      <c r="K490" s="5" t="s">
        <v>48</v>
      </c>
      <c r="L490" s="5">
        <v>30</v>
      </c>
      <c r="W490" s="5">
        <v>5</v>
      </c>
      <c r="X490" s="5">
        <v>5</v>
      </c>
      <c r="Y490" s="5">
        <v>5</v>
      </c>
      <c r="Z490" s="5">
        <v>5</v>
      </c>
      <c r="AA490" s="5">
        <v>5</v>
      </c>
      <c r="AB490" s="5">
        <v>5</v>
      </c>
    </row>
    <row r="491" spans="1:29" ht="13">
      <c r="A491" s="5" t="s">
        <v>88</v>
      </c>
      <c r="B491" s="5" t="s">
        <v>532</v>
      </c>
      <c r="C491" s="5" t="s">
        <v>420</v>
      </c>
      <c r="E491" s="27" t="s">
        <v>203</v>
      </c>
      <c r="F491" s="59" t="s">
        <v>45</v>
      </c>
      <c r="G491" s="5" t="s">
        <v>414</v>
      </c>
      <c r="H491" s="5" t="s">
        <v>415</v>
      </c>
      <c r="J491" s="5">
        <v>22.12</v>
      </c>
      <c r="K491" s="5" t="s">
        <v>48</v>
      </c>
      <c r="L491" s="5">
        <v>30</v>
      </c>
      <c r="W491" s="5">
        <v>5</v>
      </c>
      <c r="X491" s="5">
        <v>5</v>
      </c>
      <c r="Y491" s="5">
        <v>5</v>
      </c>
      <c r="Z491" s="5">
        <v>5</v>
      </c>
      <c r="AA491" s="5">
        <v>5</v>
      </c>
      <c r="AB491" s="5">
        <v>5</v>
      </c>
    </row>
    <row r="492" spans="1:29" ht="13">
      <c r="A492" s="5" t="s">
        <v>88</v>
      </c>
      <c r="B492" s="5" t="s">
        <v>533</v>
      </c>
      <c r="C492" s="5" t="s">
        <v>534</v>
      </c>
      <c r="E492" s="27" t="s">
        <v>203</v>
      </c>
      <c r="F492" s="59" t="s">
        <v>45</v>
      </c>
      <c r="G492" s="5" t="s">
        <v>414</v>
      </c>
      <c r="H492" s="5" t="s">
        <v>415</v>
      </c>
      <c r="J492" s="5">
        <v>22.12</v>
      </c>
      <c r="K492" s="5" t="s">
        <v>48</v>
      </c>
      <c r="L492" s="5">
        <v>30</v>
      </c>
      <c r="W492" s="5">
        <v>5</v>
      </c>
      <c r="X492" s="5">
        <v>5</v>
      </c>
      <c r="Y492" s="5">
        <v>5</v>
      </c>
      <c r="Z492" s="5">
        <v>5</v>
      </c>
      <c r="AA492" s="5">
        <v>5</v>
      </c>
      <c r="AB492" s="5">
        <v>5</v>
      </c>
    </row>
    <row r="493" spans="1:29" ht="13">
      <c r="A493" s="5" t="s">
        <v>88</v>
      </c>
      <c r="B493" s="5" t="s">
        <v>535</v>
      </c>
      <c r="C493" s="5" t="s">
        <v>377</v>
      </c>
      <c r="E493" s="27" t="s">
        <v>203</v>
      </c>
      <c r="F493" s="59" t="s">
        <v>45</v>
      </c>
      <c r="G493" s="5" t="s">
        <v>414</v>
      </c>
      <c r="H493" s="5" t="s">
        <v>415</v>
      </c>
      <c r="J493" s="5">
        <v>22.12</v>
      </c>
      <c r="K493" s="5" t="s">
        <v>48</v>
      </c>
      <c r="L493" s="5">
        <v>30</v>
      </c>
      <c r="W493" s="5">
        <v>5</v>
      </c>
      <c r="X493" s="5">
        <v>5</v>
      </c>
      <c r="Y493" s="5">
        <v>5</v>
      </c>
      <c r="Z493" s="5">
        <v>5</v>
      </c>
      <c r="AA493" s="5">
        <v>5</v>
      </c>
      <c r="AB493" s="5">
        <v>5</v>
      </c>
    </row>
    <row r="494" spans="1:29" ht="13">
      <c r="A494" s="5" t="s">
        <v>88</v>
      </c>
      <c r="B494" s="5" t="s">
        <v>536</v>
      </c>
      <c r="C494" s="5" t="s">
        <v>222</v>
      </c>
      <c r="E494" s="27" t="s">
        <v>203</v>
      </c>
      <c r="F494" s="59" t="s">
        <v>45</v>
      </c>
      <c r="G494" s="5" t="s">
        <v>414</v>
      </c>
      <c r="H494" s="5" t="s">
        <v>415</v>
      </c>
      <c r="J494" s="5">
        <v>22.12</v>
      </c>
      <c r="K494" s="5" t="s">
        <v>48</v>
      </c>
      <c r="L494" s="5">
        <v>30</v>
      </c>
      <c r="W494" s="5">
        <v>5</v>
      </c>
      <c r="X494" s="5">
        <v>5</v>
      </c>
      <c r="Y494" s="5">
        <v>5</v>
      </c>
      <c r="Z494" s="5">
        <v>5</v>
      </c>
      <c r="AA494" s="5">
        <v>5</v>
      </c>
      <c r="AB494" s="5">
        <v>5</v>
      </c>
    </row>
    <row r="495" spans="1:29" ht="13">
      <c r="A495" s="5" t="s">
        <v>88</v>
      </c>
      <c r="B495" s="5" t="s">
        <v>537</v>
      </c>
      <c r="C495" s="5" t="s">
        <v>538</v>
      </c>
      <c r="E495" s="27" t="s">
        <v>203</v>
      </c>
      <c r="F495" s="59" t="s">
        <v>45</v>
      </c>
      <c r="G495" s="5" t="s">
        <v>414</v>
      </c>
      <c r="H495" s="5" t="s">
        <v>415</v>
      </c>
      <c r="J495" s="5">
        <v>22.12</v>
      </c>
      <c r="K495" s="5" t="s">
        <v>48</v>
      </c>
      <c r="L495" s="5">
        <v>30</v>
      </c>
      <c r="W495" s="5">
        <v>5</v>
      </c>
      <c r="X495" s="5">
        <v>5</v>
      </c>
      <c r="Y495" s="5">
        <v>5</v>
      </c>
      <c r="Z495" s="5">
        <v>5</v>
      </c>
      <c r="AA495" s="5">
        <v>5</v>
      </c>
      <c r="AB495" s="5">
        <v>5</v>
      </c>
    </row>
    <row r="496" spans="1:29" ht="13">
      <c r="A496" s="5" t="s">
        <v>88</v>
      </c>
      <c r="B496" s="5" t="s">
        <v>539</v>
      </c>
      <c r="C496" s="5" t="s">
        <v>540</v>
      </c>
      <c r="E496" s="27" t="s">
        <v>203</v>
      </c>
      <c r="F496" s="59" t="s">
        <v>45</v>
      </c>
      <c r="G496" s="5" t="s">
        <v>414</v>
      </c>
      <c r="H496" s="5" t="s">
        <v>415</v>
      </c>
      <c r="J496" s="5">
        <v>22.12</v>
      </c>
      <c r="K496" s="5" t="s">
        <v>48</v>
      </c>
      <c r="L496" s="5">
        <v>30</v>
      </c>
      <c r="W496" s="5">
        <v>5</v>
      </c>
      <c r="X496" s="5">
        <v>5</v>
      </c>
      <c r="Y496" s="5">
        <v>5</v>
      </c>
      <c r="Z496" s="5">
        <v>5</v>
      </c>
      <c r="AA496" s="5">
        <v>5</v>
      </c>
      <c r="AB496" s="5">
        <v>5</v>
      </c>
    </row>
    <row r="497" spans="1:28" ht="13">
      <c r="A497" s="5" t="s">
        <v>88</v>
      </c>
      <c r="B497" s="5" t="s">
        <v>541</v>
      </c>
      <c r="C497" s="5" t="s">
        <v>542</v>
      </c>
      <c r="E497" s="27" t="s">
        <v>203</v>
      </c>
      <c r="F497" s="59" t="s">
        <v>45</v>
      </c>
      <c r="G497" s="5" t="s">
        <v>414</v>
      </c>
      <c r="H497" s="5" t="s">
        <v>415</v>
      </c>
      <c r="J497" s="5">
        <v>22.12</v>
      </c>
      <c r="K497" s="5" t="s">
        <v>48</v>
      </c>
      <c r="L497" s="5">
        <v>30</v>
      </c>
      <c r="W497" s="5">
        <v>5</v>
      </c>
      <c r="X497" s="5">
        <v>5</v>
      </c>
      <c r="Y497" s="5">
        <v>5</v>
      </c>
      <c r="Z497" s="5">
        <v>5</v>
      </c>
      <c r="AA497" s="5">
        <v>5</v>
      </c>
      <c r="AB497" s="5">
        <v>5</v>
      </c>
    </row>
    <row r="498" spans="1:28" ht="13">
      <c r="A498" s="5" t="s">
        <v>88</v>
      </c>
      <c r="B498" s="5" t="s">
        <v>543</v>
      </c>
      <c r="C498" s="5" t="s">
        <v>544</v>
      </c>
      <c r="E498" s="27" t="s">
        <v>203</v>
      </c>
      <c r="F498" s="59" t="s">
        <v>45</v>
      </c>
      <c r="G498" s="5" t="s">
        <v>414</v>
      </c>
      <c r="H498" s="5" t="s">
        <v>415</v>
      </c>
      <c r="J498" s="5">
        <v>22.12</v>
      </c>
      <c r="K498" s="5" t="s">
        <v>48</v>
      </c>
      <c r="L498" s="5">
        <v>30</v>
      </c>
      <c r="W498" s="5">
        <v>5</v>
      </c>
      <c r="X498" s="5">
        <v>5</v>
      </c>
      <c r="Y498" s="5">
        <v>5</v>
      </c>
      <c r="Z498" s="5">
        <v>5</v>
      </c>
      <c r="AA498" s="5">
        <v>5</v>
      </c>
      <c r="AB498" s="5">
        <v>5</v>
      </c>
    </row>
    <row r="499" spans="1:28" ht="13">
      <c r="A499" s="5" t="s">
        <v>88</v>
      </c>
      <c r="B499" s="5" t="s">
        <v>545</v>
      </c>
      <c r="C499" s="5" t="s">
        <v>469</v>
      </c>
      <c r="E499" s="27" t="s">
        <v>203</v>
      </c>
      <c r="F499" s="59" t="s">
        <v>45</v>
      </c>
      <c r="G499" s="5" t="s">
        <v>414</v>
      </c>
      <c r="H499" s="5" t="s">
        <v>415</v>
      </c>
      <c r="J499" s="5">
        <v>22.12</v>
      </c>
      <c r="K499" s="5" t="s">
        <v>48</v>
      </c>
      <c r="L499" s="5">
        <v>30</v>
      </c>
      <c r="W499" s="5">
        <v>5</v>
      </c>
      <c r="X499" s="5">
        <v>5</v>
      </c>
      <c r="Y499" s="5">
        <v>5</v>
      </c>
      <c r="Z499" s="5">
        <v>5</v>
      </c>
      <c r="AA499" s="5">
        <v>5</v>
      </c>
      <c r="AB499" s="5">
        <v>5</v>
      </c>
    </row>
    <row r="500" spans="1:28" ht="13">
      <c r="A500" s="5" t="s">
        <v>88</v>
      </c>
      <c r="B500" s="5" t="s">
        <v>546</v>
      </c>
      <c r="C500" s="5" t="s">
        <v>547</v>
      </c>
      <c r="E500" s="27" t="s">
        <v>203</v>
      </c>
      <c r="F500" s="59" t="s">
        <v>45</v>
      </c>
      <c r="G500" s="5" t="s">
        <v>414</v>
      </c>
      <c r="H500" s="5" t="s">
        <v>415</v>
      </c>
      <c r="J500" s="5">
        <v>22.12</v>
      </c>
      <c r="K500" s="5" t="s">
        <v>48</v>
      </c>
      <c r="L500" s="5">
        <v>30</v>
      </c>
      <c r="W500" s="5">
        <v>5</v>
      </c>
      <c r="X500" s="5">
        <v>5</v>
      </c>
      <c r="Y500" s="5">
        <v>5</v>
      </c>
      <c r="Z500" s="5">
        <v>5</v>
      </c>
      <c r="AA500" s="5">
        <v>5</v>
      </c>
      <c r="AB500" s="5">
        <v>5</v>
      </c>
    </row>
    <row r="501" spans="1:28" ht="13">
      <c r="A501" s="5" t="s">
        <v>88</v>
      </c>
      <c r="B501" s="5" t="s">
        <v>548</v>
      </c>
      <c r="C501" s="5" t="s">
        <v>220</v>
      </c>
      <c r="E501" s="27" t="s">
        <v>203</v>
      </c>
      <c r="F501" s="59" t="s">
        <v>45</v>
      </c>
      <c r="G501" s="5" t="s">
        <v>414</v>
      </c>
      <c r="H501" s="5" t="s">
        <v>415</v>
      </c>
      <c r="J501" s="5">
        <v>22.12</v>
      </c>
      <c r="K501" s="5" t="s">
        <v>48</v>
      </c>
      <c r="L501" s="5">
        <v>30</v>
      </c>
      <c r="W501" s="5">
        <v>5</v>
      </c>
      <c r="X501" s="5">
        <v>5</v>
      </c>
      <c r="Y501" s="5">
        <v>5</v>
      </c>
      <c r="Z501" s="5">
        <v>5</v>
      </c>
      <c r="AA501" s="5">
        <v>5</v>
      </c>
      <c r="AB501" s="5">
        <v>5</v>
      </c>
    </row>
    <row r="502" spans="1:28" ht="13">
      <c r="A502" s="5" t="s">
        <v>88</v>
      </c>
      <c r="B502" s="5" t="s">
        <v>549</v>
      </c>
      <c r="C502" s="5" t="s">
        <v>550</v>
      </c>
      <c r="E502" s="27" t="s">
        <v>203</v>
      </c>
      <c r="F502" s="59" t="s">
        <v>45</v>
      </c>
      <c r="G502" s="5" t="s">
        <v>414</v>
      </c>
      <c r="H502" s="5" t="s">
        <v>415</v>
      </c>
      <c r="J502" s="5">
        <v>22.12</v>
      </c>
      <c r="K502" s="5" t="s">
        <v>48</v>
      </c>
      <c r="L502" s="5">
        <v>30</v>
      </c>
      <c r="W502" s="5">
        <v>5</v>
      </c>
      <c r="X502" s="5">
        <v>5</v>
      </c>
      <c r="Y502" s="5">
        <v>5</v>
      </c>
      <c r="Z502" s="5">
        <v>5</v>
      </c>
      <c r="AA502" s="5">
        <v>5</v>
      </c>
      <c r="AB502" s="5">
        <v>5</v>
      </c>
    </row>
    <row r="503" spans="1:28" ht="13">
      <c r="A503" s="5" t="s">
        <v>88</v>
      </c>
      <c r="B503" s="5" t="s">
        <v>551</v>
      </c>
      <c r="C503" s="5" t="s">
        <v>471</v>
      </c>
      <c r="E503" s="27" t="s">
        <v>203</v>
      </c>
      <c r="F503" s="59" t="s">
        <v>45</v>
      </c>
      <c r="G503" s="5" t="s">
        <v>414</v>
      </c>
      <c r="H503" s="5" t="s">
        <v>415</v>
      </c>
      <c r="J503" s="5">
        <v>22.12</v>
      </c>
      <c r="K503" s="5" t="s">
        <v>48</v>
      </c>
      <c r="L503" s="5">
        <v>30</v>
      </c>
      <c r="W503" s="5">
        <v>5</v>
      </c>
      <c r="X503" s="5">
        <v>5</v>
      </c>
      <c r="Y503" s="5">
        <v>5</v>
      </c>
      <c r="Z503" s="5">
        <v>5</v>
      </c>
      <c r="AA503" s="5">
        <v>5</v>
      </c>
      <c r="AB503" s="5">
        <v>5</v>
      </c>
    </row>
    <row r="504" spans="1:28" ht="13">
      <c r="A504" s="5" t="s">
        <v>88</v>
      </c>
      <c r="B504" s="5" t="s">
        <v>552</v>
      </c>
      <c r="C504" s="5" t="s">
        <v>424</v>
      </c>
      <c r="E504" s="27" t="s">
        <v>203</v>
      </c>
      <c r="F504" s="59" t="s">
        <v>45</v>
      </c>
      <c r="G504" s="5" t="s">
        <v>414</v>
      </c>
      <c r="H504" s="5" t="s">
        <v>415</v>
      </c>
      <c r="J504" s="5">
        <v>22.12</v>
      </c>
      <c r="K504" s="5" t="s">
        <v>48</v>
      </c>
      <c r="L504" s="5">
        <v>30</v>
      </c>
      <c r="W504" s="5">
        <v>5</v>
      </c>
      <c r="X504" s="5">
        <v>5</v>
      </c>
      <c r="Y504" s="5">
        <v>5</v>
      </c>
      <c r="Z504" s="5">
        <v>5</v>
      </c>
      <c r="AA504" s="5">
        <v>5</v>
      </c>
      <c r="AB504" s="5">
        <v>5</v>
      </c>
    </row>
    <row r="505" spans="1:28" ht="13">
      <c r="A505" s="5" t="s">
        <v>88</v>
      </c>
      <c r="B505" s="5" t="s">
        <v>553</v>
      </c>
      <c r="C505" s="5" t="s">
        <v>554</v>
      </c>
      <c r="E505" s="27" t="s">
        <v>203</v>
      </c>
      <c r="F505" s="59" t="s">
        <v>45</v>
      </c>
      <c r="G505" s="5" t="s">
        <v>414</v>
      </c>
      <c r="H505" s="5" t="s">
        <v>415</v>
      </c>
      <c r="J505" s="5">
        <v>22.12</v>
      </c>
      <c r="K505" s="5" t="s">
        <v>48</v>
      </c>
      <c r="L505" s="5">
        <v>30</v>
      </c>
      <c r="W505" s="5">
        <v>5</v>
      </c>
      <c r="X505" s="5">
        <v>5</v>
      </c>
      <c r="Y505" s="5">
        <v>5</v>
      </c>
      <c r="Z505" s="5">
        <v>5</v>
      </c>
      <c r="AA505" s="5">
        <v>5</v>
      </c>
      <c r="AB505" s="5">
        <v>5</v>
      </c>
    </row>
    <row r="506" spans="1:28" ht="13">
      <c r="A506" s="5" t="s">
        <v>88</v>
      </c>
      <c r="B506" s="5" t="s">
        <v>555</v>
      </c>
      <c r="C506" s="5" t="s">
        <v>556</v>
      </c>
      <c r="E506" s="27" t="s">
        <v>203</v>
      </c>
      <c r="F506" s="59" t="s">
        <v>45</v>
      </c>
      <c r="G506" s="5" t="s">
        <v>414</v>
      </c>
      <c r="H506" s="5" t="s">
        <v>415</v>
      </c>
      <c r="J506" s="5">
        <v>22.12</v>
      </c>
      <c r="K506" s="5" t="s">
        <v>48</v>
      </c>
      <c r="L506" s="5">
        <v>30</v>
      </c>
      <c r="W506" s="5">
        <v>5</v>
      </c>
      <c r="X506" s="5">
        <v>5</v>
      </c>
      <c r="Y506" s="5">
        <v>5</v>
      </c>
      <c r="Z506" s="5">
        <v>5</v>
      </c>
      <c r="AA506" s="5">
        <v>5</v>
      </c>
      <c r="AB506" s="5">
        <v>5</v>
      </c>
    </row>
    <row r="507" spans="1:28" ht="13">
      <c r="A507" s="5" t="s">
        <v>88</v>
      </c>
      <c r="B507" s="5" t="s">
        <v>557</v>
      </c>
      <c r="C507" s="5" t="s">
        <v>335</v>
      </c>
      <c r="E507" s="27" t="s">
        <v>203</v>
      </c>
      <c r="F507" s="59" t="s">
        <v>45</v>
      </c>
      <c r="G507" s="5" t="s">
        <v>414</v>
      </c>
      <c r="H507" s="5" t="s">
        <v>415</v>
      </c>
      <c r="J507" s="5">
        <v>22.12</v>
      </c>
      <c r="K507" s="5" t="s">
        <v>48</v>
      </c>
      <c r="L507" s="5">
        <v>30</v>
      </c>
      <c r="W507" s="5">
        <v>5</v>
      </c>
      <c r="X507" s="5">
        <v>5</v>
      </c>
      <c r="Y507" s="5">
        <v>5</v>
      </c>
      <c r="Z507" s="5">
        <v>5</v>
      </c>
      <c r="AA507" s="5">
        <v>5</v>
      </c>
      <c r="AB507" s="5">
        <v>5</v>
      </c>
    </row>
    <row r="508" spans="1:28" ht="13">
      <c r="A508" s="5" t="s">
        <v>88</v>
      </c>
      <c r="B508" s="5" t="s">
        <v>558</v>
      </c>
      <c r="C508" s="5" t="s">
        <v>559</v>
      </c>
      <c r="E508" s="27" t="s">
        <v>203</v>
      </c>
      <c r="F508" s="59" t="s">
        <v>45</v>
      </c>
      <c r="G508" s="5" t="s">
        <v>414</v>
      </c>
      <c r="H508" s="5" t="s">
        <v>415</v>
      </c>
      <c r="J508" s="5">
        <v>22.12</v>
      </c>
      <c r="K508" s="5" t="s">
        <v>48</v>
      </c>
      <c r="L508" s="5">
        <v>30</v>
      </c>
      <c r="W508" s="5">
        <v>5</v>
      </c>
      <c r="X508" s="5">
        <v>5</v>
      </c>
      <c r="Y508" s="5">
        <v>5</v>
      </c>
      <c r="Z508" s="5">
        <v>5</v>
      </c>
      <c r="AA508" s="5">
        <v>5</v>
      </c>
      <c r="AB508" s="5">
        <v>5</v>
      </c>
    </row>
    <row r="509" spans="1:28" ht="13">
      <c r="A509" s="5" t="s">
        <v>88</v>
      </c>
      <c r="B509" s="5" t="s">
        <v>560</v>
      </c>
      <c r="C509" s="5" t="s">
        <v>561</v>
      </c>
      <c r="E509" s="27" t="s">
        <v>203</v>
      </c>
      <c r="F509" s="59" t="s">
        <v>45</v>
      </c>
      <c r="G509" s="5" t="s">
        <v>414</v>
      </c>
      <c r="H509" s="5" t="s">
        <v>415</v>
      </c>
      <c r="J509" s="5">
        <v>22.12</v>
      </c>
      <c r="K509" s="5" t="s">
        <v>48</v>
      </c>
      <c r="L509" s="5">
        <v>30</v>
      </c>
      <c r="W509" s="5">
        <v>5</v>
      </c>
      <c r="X509" s="5">
        <v>5</v>
      </c>
      <c r="Y509" s="5">
        <v>5</v>
      </c>
      <c r="Z509" s="5">
        <v>5</v>
      </c>
      <c r="AA509" s="5">
        <v>5</v>
      </c>
      <c r="AB509" s="5">
        <v>5</v>
      </c>
    </row>
    <row r="510" spans="1:28" ht="13">
      <c r="A510" s="5" t="s">
        <v>88</v>
      </c>
      <c r="B510" s="5" t="s">
        <v>562</v>
      </c>
      <c r="C510" s="5" t="s">
        <v>563</v>
      </c>
      <c r="E510" s="27" t="s">
        <v>203</v>
      </c>
      <c r="F510" s="59" t="s">
        <v>45</v>
      </c>
      <c r="G510" s="5" t="s">
        <v>414</v>
      </c>
      <c r="H510" s="5" t="s">
        <v>415</v>
      </c>
      <c r="J510" s="5">
        <v>22.12</v>
      </c>
      <c r="K510" s="5" t="s">
        <v>48</v>
      </c>
      <c r="L510" s="5">
        <v>30</v>
      </c>
      <c r="W510" s="5">
        <v>5</v>
      </c>
      <c r="X510" s="5">
        <v>5</v>
      </c>
      <c r="Y510" s="5">
        <v>5</v>
      </c>
      <c r="Z510" s="5">
        <v>5</v>
      </c>
      <c r="AA510" s="5">
        <v>5</v>
      </c>
      <c r="AB510" s="5">
        <v>5</v>
      </c>
    </row>
    <row r="511" spans="1:28" ht="13">
      <c r="A511" s="5" t="s">
        <v>88</v>
      </c>
      <c r="B511" s="5" t="s">
        <v>564</v>
      </c>
      <c r="C511" s="5" t="s">
        <v>565</v>
      </c>
      <c r="E511" s="27" t="s">
        <v>203</v>
      </c>
      <c r="F511" s="59" t="s">
        <v>45</v>
      </c>
      <c r="G511" s="5" t="s">
        <v>414</v>
      </c>
      <c r="H511" s="5" t="s">
        <v>415</v>
      </c>
      <c r="J511" s="5">
        <v>22.12</v>
      </c>
      <c r="K511" s="5" t="s">
        <v>48</v>
      </c>
      <c r="L511" s="5">
        <v>30</v>
      </c>
      <c r="W511" s="5">
        <v>5</v>
      </c>
      <c r="X511" s="5">
        <v>5</v>
      </c>
      <c r="Y511" s="5">
        <v>5</v>
      </c>
      <c r="Z511" s="5">
        <v>5</v>
      </c>
      <c r="AA511" s="5">
        <v>5</v>
      </c>
      <c r="AB511" s="5">
        <v>5</v>
      </c>
    </row>
    <row r="512" spans="1:28" ht="13">
      <c r="A512" s="5" t="s">
        <v>88</v>
      </c>
      <c r="B512" s="5" t="s">
        <v>566</v>
      </c>
      <c r="C512" s="5" t="s">
        <v>423</v>
      </c>
      <c r="E512" s="27" t="s">
        <v>203</v>
      </c>
      <c r="F512" s="59" t="s">
        <v>45</v>
      </c>
      <c r="G512" s="5" t="s">
        <v>414</v>
      </c>
      <c r="H512" s="5" t="s">
        <v>415</v>
      </c>
      <c r="J512" s="5">
        <v>22.12</v>
      </c>
      <c r="K512" s="5" t="s">
        <v>48</v>
      </c>
      <c r="L512" s="5">
        <v>30</v>
      </c>
      <c r="W512" s="5">
        <v>5</v>
      </c>
      <c r="X512" s="5">
        <v>5</v>
      </c>
      <c r="Y512" s="5">
        <v>5</v>
      </c>
      <c r="Z512" s="5">
        <v>5</v>
      </c>
      <c r="AA512" s="5">
        <v>5</v>
      </c>
      <c r="AB512" s="5">
        <v>5</v>
      </c>
    </row>
    <row r="513" spans="1:28" ht="13">
      <c r="A513" s="5" t="s">
        <v>88</v>
      </c>
      <c r="B513" s="5" t="s">
        <v>567</v>
      </c>
      <c r="C513" s="5" t="s">
        <v>568</v>
      </c>
      <c r="E513" s="27" t="s">
        <v>203</v>
      </c>
      <c r="F513" s="59" t="s">
        <v>45</v>
      </c>
      <c r="G513" s="5" t="s">
        <v>414</v>
      </c>
      <c r="H513" s="5" t="s">
        <v>415</v>
      </c>
      <c r="J513" s="5">
        <v>22.12</v>
      </c>
      <c r="K513" s="5" t="s">
        <v>48</v>
      </c>
      <c r="L513" s="5">
        <v>30</v>
      </c>
      <c r="W513" s="5">
        <v>5</v>
      </c>
      <c r="X513" s="5">
        <v>5</v>
      </c>
      <c r="Y513" s="5">
        <v>5</v>
      </c>
      <c r="Z513" s="5">
        <v>5</v>
      </c>
      <c r="AA513" s="5">
        <v>5</v>
      </c>
      <c r="AB513" s="5">
        <v>5</v>
      </c>
    </row>
    <row r="514" spans="1:28" ht="13">
      <c r="A514" s="5" t="s">
        <v>88</v>
      </c>
      <c r="B514" s="5" t="s">
        <v>569</v>
      </c>
      <c r="C514" s="5" t="s">
        <v>428</v>
      </c>
      <c r="E514" s="27" t="s">
        <v>203</v>
      </c>
      <c r="F514" s="59" t="s">
        <v>45</v>
      </c>
      <c r="G514" s="5" t="s">
        <v>414</v>
      </c>
      <c r="H514" s="5" t="s">
        <v>415</v>
      </c>
      <c r="J514" s="5">
        <v>22.12</v>
      </c>
      <c r="K514" s="5" t="s">
        <v>48</v>
      </c>
      <c r="L514" s="5">
        <v>30</v>
      </c>
      <c r="W514" s="5">
        <v>5</v>
      </c>
      <c r="X514" s="5">
        <v>5</v>
      </c>
      <c r="Y514" s="5">
        <v>5</v>
      </c>
      <c r="Z514" s="5">
        <v>5</v>
      </c>
      <c r="AA514" s="5">
        <v>5</v>
      </c>
      <c r="AB514" s="5">
        <v>5</v>
      </c>
    </row>
    <row r="515" spans="1:28" ht="13">
      <c r="A515" s="5" t="s">
        <v>88</v>
      </c>
      <c r="B515" s="5" t="s">
        <v>570</v>
      </c>
      <c r="C515" s="5" t="s">
        <v>571</v>
      </c>
      <c r="E515" s="27" t="s">
        <v>203</v>
      </c>
      <c r="F515" s="59" t="s">
        <v>45</v>
      </c>
      <c r="G515" s="5" t="s">
        <v>414</v>
      </c>
      <c r="H515" s="5" t="s">
        <v>415</v>
      </c>
      <c r="J515" s="5">
        <v>22.12</v>
      </c>
      <c r="K515" s="5" t="s">
        <v>48</v>
      </c>
      <c r="L515" s="5">
        <v>30</v>
      </c>
      <c r="W515" s="5">
        <v>5</v>
      </c>
      <c r="X515" s="5">
        <v>5</v>
      </c>
      <c r="Y515" s="5">
        <v>5</v>
      </c>
      <c r="Z515" s="5">
        <v>5</v>
      </c>
      <c r="AA515" s="5">
        <v>5</v>
      </c>
      <c r="AB515" s="5">
        <v>5</v>
      </c>
    </row>
    <row r="516" spans="1:28" ht="13">
      <c r="A516" s="5" t="s">
        <v>88</v>
      </c>
      <c r="B516" s="5" t="s">
        <v>572</v>
      </c>
      <c r="C516" s="5" t="s">
        <v>573</v>
      </c>
      <c r="E516" s="27" t="s">
        <v>203</v>
      </c>
      <c r="F516" s="59" t="s">
        <v>45</v>
      </c>
      <c r="G516" s="5" t="s">
        <v>414</v>
      </c>
      <c r="H516" s="5" t="s">
        <v>415</v>
      </c>
      <c r="J516" s="5">
        <v>22.12</v>
      </c>
      <c r="K516" s="5" t="s">
        <v>48</v>
      </c>
      <c r="L516" s="5">
        <v>30</v>
      </c>
      <c r="W516" s="5">
        <v>5</v>
      </c>
      <c r="X516" s="5">
        <v>5</v>
      </c>
      <c r="Y516" s="5">
        <v>5</v>
      </c>
      <c r="Z516" s="5">
        <v>5</v>
      </c>
      <c r="AA516" s="5">
        <v>5</v>
      </c>
      <c r="AB516" s="5">
        <v>5</v>
      </c>
    </row>
    <row r="517" spans="1:28" ht="13">
      <c r="A517" s="5" t="s">
        <v>88</v>
      </c>
      <c r="B517" s="5" t="s">
        <v>574</v>
      </c>
      <c r="C517" s="5" t="s">
        <v>575</v>
      </c>
      <c r="E517" s="27" t="s">
        <v>203</v>
      </c>
      <c r="F517" s="59" t="s">
        <v>45</v>
      </c>
      <c r="G517" s="5" t="s">
        <v>414</v>
      </c>
      <c r="H517" s="5" t="s">
        <v>415</v>
      </c>
      <c r="J517" s="5">
        <v>22.12</v>
      </c>
      <c r="K517" s="5" t="s">
        <v>48</v>
      </c>
      <c r="L517" s="5">
        <v>30</v>
      </c>
      <c r="W517" s="5">
        <v>5</v>
      </c>
      <c r="X517" s="5">
        <v>5</v>
      </c>
      <c r="Y517" s="5">
        <v>5</v>
      </c>
      <c r="Z517" s="5">
        <v>5</v>
      </c>
      <c r="AA517" s="5">
        <v>5</v>
      </c>
      <c r="AB517" s="5">
        <v>5</v>
      </c>
    </row>
    <row r="518" spans="1:28" ht="13">
      <c r="A518" s="5" t="s">
        <v>88</v>
      </c>
      <c r="B518" s="5" t="s">
        <v>576</v>
      </c>
      <c r="C518" s="5" t="s">
        <v>577</v>
      </c>
      <c r="E518" s="27" t="s">
        <v>203</v>
      </c>
      <c r="F518" s="59" t="s">
        <v>45</v>
      </c>
      <c r="G518" s="5" t="s">
        <v>414</v>
      </c>
      <c r="H518" s="5" t="s">
        <v>415</v>
      </c>
      <c r="J518" s="5">
        <v>22.12</v>
      </c>
      <c r="K518" s="5" t="s">
        <v>48</v>
      </c>
      <c r="L518" s="5">
        <v>30</v>
      </c>
      <c r="W518" s="5">
        <v>5</v>
      </c>
      <c r="X518" s="5">
        <v>5</v>
      </c>
      <c r="Y518" s="5">
        <v>5</v>
      </c>
      <c r="Z518" s="5">
        <v>5</v>
      </c>
      <c r="AA518" s="5">
        <v>5</v>
      </c>
      <c r="AB518" s="5">
        <v>5</v>
      </c>
    </row>
    <row r="519" spans="1:28" ht="13">
      <c r="A519" s="5" t="s">
        <v>88</v>
      </c>
      <c r="B519" s="5" t="s">
        <v>578</v>
      </c>
      <c r="C519" s="5" t="s">
        <v>579</v>
      </c>
      <c r="E519" s="27" t="s">
        <v>203</v>
      </c>
      <c r="F519" s="59" t="s">
        <v>45</v>
      </c>
      <c r="G519" s="5" t="s">
        <v>414</v>
      </c>
      <c r="H519" s="5" t="s">
        <v>415</v>
      </c>
      <c r="J519" s="5">
        <v>22.12</v>
      </c>
      <c r="K519" s="5" t="s">
        <v>48</v>
      </c>
      <c r="L519" s="5">
        <v>30</v>
      </c>
      <c r="W519" s="5">
        <v>5</v>
      </c>
      <c r="X519" s="5">
        <v>5</v>
      </c>
      <c r="Y519" s="5">
        <v>5</v>
      </c>
      <c r="Z519" s="5">
        <v>5</v>
      </c>
      <c r="AA519" s="5">
        <v>5</v>
      </c>
      <c r="AB519" s="5">
        <v>5</v>
      </c>
    </row>
    <row r="520" spans="1:28" ht="13">
      <c r="A520" s="5" t="s">
        <v>88</v>
      </c>
      <c r="B520" s="5" t="s">
        <v>580</v>
      </c>
      <c r="C520" s="5" t="s">
        <v>581</v>
      </c>
      <c r="E520" s="27" t="s">
        <v>203</v>
      </c>
      <c r="F520" s="59" t="s">
        <v>45</v>
      </c>
      <c r="G520" s="5" t="s">
        <v>414</v>
      </c>
      <c r="H520" s="5" t="s">
        <v>415</v>
      </c>
      <c r="J520" s="5">
        <v>22.12</v>
      </c>
      <c r="K520" s="5" t="s">
        <v>48</v>
      </c>
      <c r="L520" s="5">
        <v>30</v>
      </c>
      <c r="W520" s="5">
        <v>5</v>
      </c>
      <c r="X520" s="5">
        <v>5</v>
      </c>
      <c r="Y520" s="5">
        <v>5</v>
      </c>
      <c r="Z520" s="5">
        <v>5</v>
      </c>
      <c r="AA520" s="5">
        <v>5</v>
      </c>
      <c r="AB520" s="5">
        <v>5</v>
      </c>
    </row>
    <row r="521" spans="1:28" ht="13">
      <c r="A521" s="5" t="s">
        <v>88</v>
      </c>
      <c r="B521" s="5" t="s">
        <v>582</v>
      </c>
      <c r="C521" s="5" t="s">
        <v>583</v>
      </c>
      <c r="E521" s="27" t="s">
        <v>203</v>
      </c>
      <c r="F521" s="59" t="s">
        <v>45</v>
      </c>
      <c r="G521" s="5" t="s">
        <v>414</v>
      </c>
      <c r="H521" s="5" t="s">
        <v>415</v>
      </c>
      <c r="J521" s="5">
        <v>22.12</v>
      </c>
      <c r="K521" s="5" t="s">
        <v>48</v>
      </c>
      <c r="L521" s="5">
        <v>30</v>
      </c>
      <c r="W521" s="5">
        <v>5</v>
      </c>
      <c r="X521" s="5">
        <v>5</v>
      </c>
      <c r="Y521" s="5">
        <v>5</v>
      </c>
      <c r="Z521" s="5">
        <v>5</v>
      </c>
      <c r="AA521" s="5">
        <v>5</v>
      </c>
      <c r="AB521" s="5">
        <v>5</v>
      </c>
    </row>
    <row r="522" spans="1:28" ht="13">
      <c r="A522" s="5" t="s">
        <v>88</v>
      </c>
      <c r="B522" s="5" t="s">
        <v>584</v>
      </c>
      <c r="C522" s="5" t="s">
        <v>426</v>
      </c>
      <c r="E522" s="27" t="s">
        <v>203</v>
      </c>
      <c r="F522" s="59" t="s">
        <v>45</v>
      </c>
      <c r="G522" s="5" t="s">
        <v>414</v>
      </c>
      <c r="H522" s="5" t="s">
        <v>415</v>
      </c>
      <c r="J522" s="5">
        <v>22.12</v>
      </c>
      <c r="K522" s="5" t="s">
        <v>48</v>
      </c>
      <c r="L522" s="5">
        <v>30</v>
      </c>
      <c r="W522" s="5">
        <v>5</v>
      </c>
      <c r="X522" s="5">
        <v>5</v>
      </c>
      <c r="Y522" s="5">
        <v>5</v>
      </c>
      <c r="Z522" s="5">
        <v>5</v>
      </c>
      <c r="AA522" s="5">
        <v>5</v>
      </c>
      <c r="AB522" s="5">
        <v>5</v>
      </c>
    </row>
    <row r="523" spans="1:28" ht="13">
      <c r="A523" s="5" t="s">
        <v>88</v>
      </c>
      <c r="B523" s="5" t="s">
        <v>585</v>
      </c>
      <c r="C523" s="5" t="s">
        <v>586</v>
      </c>
      <c r="E523" s="27" t="s">
        <v>203</v>
      </c>
      <c r="F523" s="59" t="s">
        <v>45</v>
      </c>
      <c r="G523" s="5" t="s">
        <v>414</v>
      </c>
      <c r="H523" s="5" t="s">
        <v>415</v>
      </c>
      <c r="J523" s="5">
        <v>22.12</v>
      </c>
      <c r="K523" s="5" t="s">
        <v>48</v>
      </c>
      <c r="L523" s="5">
        <v>30</v>
      </c>
      <c r="W523" s="5">
        <v>5</v>
      </c>
      <c r="X523" s="5">
        <v>5</v>
      </c>
      <c r="Y523" s="5">
        <v>5</v>
      </c>
      <c r="Z523" s="5">
        <v>5</v>
      </c>
      <c r="AA523" s="5">
        <v>5</v>
      </c>
      <c r="AB523" s="5">
        <v>5</v>
      </c>
    </row>
    <row r="524" spans="1:28" ht="13">
      <c r="A524" s="5" t="s">
        <v>88</v>
      </c>
      <c r="B524" s="5" t="s">
        <v>587</v>
      </c>
      <c r="C524" s="5" t="s">
        <v>588</v>
      </c>
      <c r="E524" s="27" t="s">
        <v>203</v>
      </c>
      <c r="F524" s="59" t="s">
        <v>45</v>
      </c>
      <c r="G524" s="5" t="s">
        <v>414</v>
      </c>
      <c r="H524" s="5" t="s">
        <v>415</v>
      </c>
      <c r="J524" s="5">
        <v>22.12</v>
      </c>
      <c r="K524" s="5" t="s">
        <v>48</v>
      </c>
      <c r="L524" s="5">
        <v>30</v>
      </c>
      <c r="W524" s="5">
        <v>5</v>
      </c>
      <c r="X524" s="5">
        <v>5</v>
      </c>
      <c r="Y524" s="5">
        <v>5</v>
      </c>
      <c r="Z524" s="5">
        <v>5</v>
      </c>
      <c r="AA524" s="5">
        <v>5</v>
      </c>
      <c r="AB524" s="5">
        <v>5</v>
      </c>
    </row>
    <row r="525" spans="1:28" ht="13">
      <c r="A525" s="5" t="s">
        <v>88</v>
      </c>
      <c r="B525" s="5" t="s">
        <v>589</v>
      </c>
      <c r="C525" s="5" t="s">
        <v>590</v>
      </c>
      <c r="E525" s="27" t="s">
        <v>203</v>
      </c>
      <c r="F525" s="59" t="s">
        <v>45</v>
      </c>
      <c r="G525" s="5" t="s">
        <v>414</v>
      </c>
      <c r="H525" s="5" t="s">
        <v>415</v>
      </c>
      <c r="J525" s="5">
        <v>22.12</v>
      </c>
      <c r="K525" s="5" t="s">
        <v>48</v>
      </c>
      <c r="L525" s="5">
        <v>30</v>
      </c>
      <c r="W525" s="5">
        <v>5</v>
      </c>
      <c r="X525" s="5">
        <v>5</v>
      </c>
      <c r="Y525" s="5">
        <v>5</v>
      </c>
      <c r="Z525" s="5">
        <v>5</v>
      </c>
      <c r="AA525" s="5">
        <v>5</v>
      </c>
      <c r="AB525" s="5">
        <v>5</v>
      </c>
    </row>
    <row r="526" spans="1:28" ht="13">
      <c r="A526" s="5" t="s">
        <v>88</v>
      </c>
      <c r="B526" s="5" t="s">
        <v>591</v>
      </c>
      <c r="C526" s="5" t="s">
        <v>429</v>
      </c>
      <c r="E526" s="27" t="s">
        <v>203</v>
      </c>
      <c r="F526" s="59" t="s">
        <v>45</v>
      </c>
      <c r="G526" s="5" t="s">
        <v>414</v>
      </c>
      <c r="H526" s="5" t="s">
        <v>415</v>
      </c>
      <c r="J526" s="5">
        <v>22.12</v>
      </c>
      <c r="K526" s="5" t="s">
        <v>48</v>
      </c>
      <c r="L526" s="5">
        <v>30</v>
      </c>
      <c r="W526" s="5">
        <v>5</v>
      </c>
      <c r="X526" s="5">
        <v>5</v>
      </c>
      <c r="Y526" s="5">
        <v>5</v>
      </c>
      <c r="Z526" s="5">
        <v>5</v>
      </c>
      <c r="AA526" s="5">
        <v>5</v>
      </c>
      <c r="AB526" s="5">
        <v>5</v>
      </c>
    </row>
    <row r="527" spans="1:28" ht="13">
      <c r="A527" s="5" t="s">
        <v>88</v>
      </c>
      <c r="B527" s="5" t="s">
        <v>592</v>
      </c>
      <c r="C527" s="5" t="s">
        <v>593</v>
      </c>
      <c r="E527" s="27" t="s">
        <v>203</v>
      </c>
      <c r="F527" s="59" t="s">
        <v>45</v>
      </c>
      <c r="G527" s="5" t="s">
        <v>414</v>
      </c>
      <c r="H527" s="5" t="s">
        <v>415</v>
      </c>
      <c r="J527" s="5">
        <v>22.12</v>
      </c>
      <c r="K527" s="5" t="s">
        <v>48</v>
      </c>
      <c r="L527" s="5">
        <v>30</v>
      </c>
      <c r="W527" s="5">
        <v>5</v>
      </c>
      <c r="X527" s="5">
        <v>5</v>
      </c>
      <c r="Y527" s="5">
        <v>5</v>
      </c>
      <c r="Z527" s="5">
        <v>5</v>
      </c>
      <c r="AA527" s="5">
        <v>5</v>
      </c>
      <c r="AB527" s="5">
        <v>5</v>
      </c>
    </row>
    <row r="528" spans="1:28" ht="13">
      <c r="A528" s="5" t="s">
        <v>88</v>
      </c>
      <c r="B528" s="5" t="s">
        <v>594</v>
      </c>
      <c r="C528" s="5" t="s">
        <v>425</v>
      </c>
      <c r="E528" s="27" t="s">
        <v>203</v>
      </c>
      <c r="F528" s="59" t="s">
        <v>45</v>
      </c>
      <c r="G528" s="5" t="s">
        <v>414</v>
      </c>
      <c r="H528" s="5" t="s">
        <v>415</v>
      </c>
      <c r="J528" s="5">
        <v>22.12</v>
      </c>
      <c r="K528" s="5" t="s">
        <v>48</v>
      </c>
      <c r="L528" s="5">
        <v>30</v>
      </c>
      <c r="W528" s="5">
        <v>5</v>
      </c>
      <c r="X528" s="5">
        <v>5</v>
      </c>
      <c r="Y528" s="5">
        <v>5</v>
      </c>
      <c r="Z528" s="5">
        <v>5</v>
      </c>
      <c r="AA528" s="5">
        <v>5</v>
      </c>
      <c r="AB528" s="5">
        <v>5</v>
      </c>
    </row>
    <row r="529" spans="1:28" ht="13">
      <c r="A529" s="5" t="s">
        <v>88</v>
      </c>
      <c r="B529" s="5" t="s">
        <v>595</v>
      </c>
      <c r="C529" s="5" t="s">
        <v>596</v>
      </c>
      <c r="E529" s="27" t="s">
        <v>203</v>
      </c>
      <c r="F529" s="59" t="s">
        <v>45</v>
      </c>
      <c r="G529" s="5" t="s">
        <v>414</v>
      </c>
      <c r="H529" s="5" t="s">
        <v>415</v>
      </c>
      <c r="J529" s="5">
        <v>22.12</v>
      </c>
      <c r="K529" s="5" t="s">
        <v>48</v>
      </c>
      <c r="L529" s="5">
        <v>30</v>
      </c>
      <c r="W529" s="5">
        <v>5</v>
      </c>
      <c r="X529" s="5">
        <v>5</v>
      </c>
      <c r="Y529" s="5">
        <v>5</v>
      </c>
      <c r="Z529" s="5">
        <v>5</v>
      </c>
      <c r="AA529" s="5">
        <v>5</v>
      </c>
      <c r="AB529" s="5">
        <v>5</v>
      </c>
    </row>
    <row r="530" spans="1:28" ht="13">
      <c r="A530" s="5" t="s">
        <v>88</v>
      </c>
      <c r="B530" s="5" t="s">
        <v>597</v>
      </c>
      <c r="C530" s="5" t="s">
        <v>598</v>
      </c>
      <c r="E530" s="27" t="s">
        <v>203</v>
      </c>
      <c r="F530" s="59" t="s">
        <v>45</v>
      </c>
      <c r="G530" s="5" t="s">
        <v>414</v>
      </c>
      <c r="H530" s="5" t="s">
        <v>415</v>
      </c>
      <c r="J530" s="5">
        <v>22.12</v>
      </c>
      <c r="K530" s="5" t="s">
        <v>48</v>
      </c>
      <c r="L530" s="5">
        <v>30</v>
      </c>
      <c r="W530" s="5">
        <v>5</v>
      </c>
      <c r="X530" s="5">
        <v>5</v>
      </c>
      <c r="Y530" s="5">
        <v>5</v>
      </c>
      <c r="Z530" s="5">
        <v>5</v>
      </c>
      <c r="AA530" s="5">
        <v>5</v>
      </c>
      <c r="AB530" s="5">
        <v>5</v>
      </c>
    </row>
    <row r="531" spans="1:28" ht="13">
      <c r="A531" s="5" t="s">
        <v>88</v>
      </c>
      <c r="B531" s="5" t="s">
        <v>599</v>
      </c>
      <c r="C531" s="5" t="s">
        <v>600</v>
      </c>
      <c r="E531" s="27" t="s">
        <v>203</v>
      </c>
      <c r="F531" s="59" t="s">
        <v>45</v>
      </c>
      <c r="G531" s="5" t="s">
        <v>414</v>
      </c>
      <c r="H531" s="5" t="s">
        <v>415</v>
      </c>
      <c r="J531" s="5">
        <v>22.12</v>
      </c>
      <c r="K531" s="5" t="s">
        <v>48</v>
      </c>
      <c r="L531" s="5">
        <v>30</v>
      </c>
      <c r="W531" s="5">
        <v>5</v>
      </c>
      <c r="X531" s="5">
        <v>5</v>
      </c>
      <c r="Y531" s="5">
        <v>5</v>
      </c>
      <c r="Z531" s="5">
        <v>5</v>
      </c>
      <c r="AA531" s="5">
        <v>5</v>
      </c>
      <c r="AB531" s="5">
        <v>5</v>
      </c>
    </row>
    <row r="532" spans="1:28" ht="13">
      <c r="A532" s="5" t="s">
        <v>88</v>
      </c>
      <c r="B532" s="5" t="s">
        <v>601</v>
      </c>
      <c r="C532" s="5" t="s">
        <v>602</v>
      </c>
      <c r="E532" s="27" t="s">
        <v>203</v>
      </c>
      <c r="F532" s="59" t="s">
        <v>45</v>
      </c>
      <c r="G532" s="5" t="s">
        <v>414</v>
      </c>
      <c r="H532" s="5" t="s">
        <v>415</v>
      </c>
      <c r="J532" s="5">
        <v>22.12</v>
      </c>
      <c r="K532" s="5" t="s">
        <v>48</v>
      </c>
      <c r="L532" s="5">
        <v>30</v>
      </c>
      <c r="W532" s="5">
        <v>5</v>
      </c>
      <c r="X532" s="5">
        <v>5</v>
      </c>
      <c r="Y532" s="5">
        <v>5</v>
      </c>
      <c r="Z532" s="5">
        <v>5</v>
      </c>
      <c r="AA532" s="5">
        <v>5</v>
      </c>
      <c r="AB532" s="5">
        <v>5</v>
      </c>
    </row>
    <row r="533" spans="1:28" ht="13">
      <c r="A533" s="5" t="s">
        <v>88</v>
      </c>
      <c r="B533" s="5" t="s">
        <v>603</v>
      </c>
      <c r="C533" s="5" t="s">
        <v>604</v>
      </c>
      <c r="E533" s="27" t="s">
        <v>203</v>
      </c>
      <c r="F533" s="59" t="s">
        <v>45</v>
      </c>
      <c r="G533" s="5" t="s">
        <v>414</v>
      </c>
      <c r="H533" s="5" t="s">
        <v>415</v>
      </c>
      <c r="J533" s="5">
        <v>22.12</v>
      </c>
      <c r="K533" s="5" t="s">
        <v>48</v>
      </c>
      <c r="L533" s="5">
        <v>30</v>
      </c>
      <c r="W533" s="5">
        <v>5</v>
      </c>
      <c r="X533" s="5">
        <v>5</v>
      </c>
      <c r="Y533" s="5">
        <v>5</v>
      </c>
      <c r="Z533" s="5">
        <v>5</v>
      </c>
      <c r="AA533" s="5">
        <v>5</v>
      </c>
      <c r="AB533" s="5">
        <v>5</v>
      </c>
    </row>
    <row r="534" spans="1:28" ht="13">
      <c r="A534" s="5" t="s">
        <v>88</v>
      </c>
      <c r="B534" s="5" t="s">
        <v>605</v>
      </c>
      <c r="C534" s="5" t="s">
        <v>606</v>
      </c>
      <c r="E534" s="27" t="s">
        <v>203</v>
      </c>
      <c r="F534" s="59" t="s">
        <v>45</v>
      </c>
      <c r="G534" s="5" t="s">
        <v>414</v>
      </c>
      <c r="H534" s="5" t="s">
        <v>415</v>
      </c>
      <c r="J534" s="5">
        <v>22.12</v>
      </c>
      <c r="K534" s="5" t="s">
        <v>48</v>
      </c>
      <c r="L534" s="5">
        <v>30</v>
      </c>
      <c r="W534" s="5">
        <v>5</v>
      </c>
      <c r="X534" s="5">
        <v>5</v>
      </c>
      <c r="Y534" s="5">
        <v>5</v>
      </c>
      <c r="Z534" s="5">
        <v>5</v>
      </c>
      <c r="AA534" s="5">
        <v>5</v>
      </c>
      <c r="AB534" s="5">
        <v>5</v>
      </c>
    </row>
    <row r="535" spans="1:28" ht="13">
      <c r="A535" s="5" t="s">
        <v>88</v>
      </c>
      <c r="B535" s="5" t="s">
        <v>607</v>
      </c>
      <c r="C535" s="5" t="s">
        <v>608</v>
      </c>
      <c r="E535" s="27" t="s">
        <v>203</v>
      </c>
      <c r="F535" s="59" t="s">
        <v>45</v>
      </c>
      <c r="G535" s="5" t="s">
        <v>414</v>
      </c>
      <c r="H535" s="5" t="s">
        <v>415</v>
      </c>
      <c r="J535" s="5">
        <v>22.12</v>
      </c>
      <c r="K535" s="5" t="s">
        <v>48</v>
      </c>
      <c r="L535" s="5">
        <v>30</v>
      </c>
      <c r="W535" s="5">
        <v>5</v>
      </c>
      <c r="X535" s="5">
        <v>5</v>
      </c>
      <c r="Y535" s="5">
        <v>5</v>
      </c>
      <c r="Z535" s="5">
        <v>5</v>
      </c>
      <c r="AA535" s="5">
        <v>5</v>
      </c>
      <c r="AB535" s="5">
        <v>5</v>
      </c>
    </row>
    <row r="536" spans="1:28" ht="13">
      <c r="A536" s="5" t="s">
        <v>88</v>
      </c>
      <c r="B536" s="5" t="s">
        <v>609</v>
      </c>
      <c r="C536" s="5" t="s">
        <v>610</v>
      </c>
      <c r="E536" s="27" t="s">
        <v>203</v>
      </c>
      <c r="F536" s="59" t="s">
        <v>45</v>
      </c>
      <c r="G536" s="5" t="s">
        <v>414</v>
      </c>
      <c r="H536" s="5" t="s">
        <v>415</v>
      </c>
      <c r="J536" s="5">
        <v>22.12</v>
      </c>
      <c r="K536" s="5" t="s">
        <v>48</v>
      </c>
      <c r="L536" s="5">
        <v>30</v>
      </c>
      <c r="W536" s="5">
        <v>5</v>
      </c>
      <c r="X536" s="5">
        <v>5</v>
      </c>
      <c r="Y536" s="5">
        <v>5</v>
      </c>
      <c r="Z536" s="5">
        <v>5</v>
      </c>
      <c r="AA536" s="5">
        <v>5</v>
      </c>
      <c r="AB536" s="5">
        <v>5</v>
      </c>
    </row>
    <row r="537" spans="1:28" ht="13">
      <c r="A537" s="5" t="s">
        <v>88</v>
      </c>
      <c r="B537" s="5" t="s">
        <v>611</v>
      </c>
      <c r="C537" s="5" t="s">
        <v>612</v>
      </c>
      <c r="E537" s="27" t="s">
        <v>203</v>
      </c>
      <c r="F537" s="59" t="s">
        <v>45</v>
      </c>
      <c r="G537" s="5" t="s">
        <v>414</v>
      </c>
      <c r="H537" s="5" t="s">
        <v>415</v>
      </c>
      <c r="J537" s="5">
        <v>22.12</v>
      </c>
      <c r="K537" s="5" t="s">
        <v>48</v>
      </c>
      <c r="L537" s="5">
        <v>30</v>
      </c>
      <c r="W537" s="5">
        <v>5</v>
      </c>
      <c r="X537" s="5">
        <v>5</v>
      </c>
      <c r="Y537" s="5">
        <v>5</v>
      </c>
      <c r="Z537" s="5">
        <v>5</v>
      </c>
      <c r="AA537" s="5">
        <v>5</v>
      </c>
      <c r="AB537" s="5">
        <v>5</v>
      </c>
    </row>
    <row r="538" spans="1:28" ht="13">
      <c r="A538" s="5" t="s">
        <v>88</v>
      </c>
      <c r="B538" s="5" t="s">
        <v>613</v>
      </c>
      <c r="C538" s="5" t="s">
        <v>614</v>
      </c>
      <c r="E538" s="27" t="s">
        <v>203</v>
      </c>
      <c r="F538" s="59" t="s">
        <v>45</v>
      </c>
      <c r="G538" s="5" t="s">
        <v>414</v>
      </c>
      <c r="H538" s="5" t="s">
        <v>415</v>
      </c>
      <c r="J538" s="5">
        <v>22.12</v>
      </c>
      <c r="K538" s="5" t="s">
        <v>48</v>
      </c>
      <c r="L538" s="5">
        <v>30</v>
      </c>
      <c r="W538" s="5">
        <v>5</v>
      </c>
      <c r="X538" s="5">
        <v>5</v>
      </c>
      <c r="Y538" s="5">
        <v>5</v>
      </c>
      <c r="Z538" s="5">
        <v>5</v>
      </c>
      <c r="AA538" s="5">
        <v>5</v>
      </c>
      <c r="AB538" s="5">
        <v>5</v>
      </c>
    </row>
    <row r="539" spans="1:28" ht="13">
      <c r="A539" s="5" t="s">
        <v>88</v>
      </c>
      <c r="B539" s="5" t="s">
        <v>615</v>
      </c>
      <c r="C539" s="5" t="s">
        <v>616</v>
      </c>
      <c r="E539" s="27" t="s">
        <v>203</v>
      </c>
      <c r="F539" s="59" t="s">
        <v>45</v>
      </c>
      <c r="G539" s="5" t="s">
        <v>414</v>
      </c>
      <c r="H539" s="5" t="s">
        <v>415</v>
      </c>
      <c r="J539" s="5">
        <v>22.12</v>
      </c>
      <c r="K539" s="5" t="s">
        <v>48</v>
      </c>
      <c r="L539" s="5">
        <v>30</v>
      </c>
      <c r="W539" s="5">
        <v>5</v>
      </c>
      <c r="X539" s="5">
        <v>5</v>
      </c>
      <c r="Y539" s="5">
        <v>5</v>
      </c>
      <c r="Z539" s="5">
        <v>5</v>
      </c>
      <c r="AA539" s="5">
        <v>5</v>
      </c>
      <c r="AB539" s="5">
        <v>5</v>
      </c>
    </row>
    <row r="540" spans="1:28" ht="13">
      <c r="A540" s="5" t="s">
        <v>88</v>
      </c>
      <c r="B540" s="5" t="s">
        <v>617</v>
      </c>
      <c r="C540" s="5" t="s">
        <v>618</v>
      </c>
      <c r="E540" s="27" t="s">
        <v>203</v>
      </c>
      <c r="F540" s="59" t="s">
        <v>45</v>
      </c>
      <c r="G540" s="5" t="s">
        <v>414</v>
      </c>
      <c r="H540" s="5" t="s">
        <v>415</v>
      </c>
      <c r="J540" s="5">
        <v>22.12</v>
      </c>
      <c r="K540" s="5" t="s">
        <v>48</v>
      </c>
      <c r="L540" s="5">
        <v>30</v>
      </c>
      <c r="W540" s="5">
        <v>5</v>
      </c>
      <c r="X540" s="5">
        <v>5</v>
      </c>
      <c r="Y540" s="5">
        <v>5</v>
      </c>
      <c r="Z540" s="5">
        <v>5</v>
      </c>
      <c r="AA540" s="5">
        <v>5</v>
      </c>
      <c r="AB540" s="5">
        <v>5</v>
      </c>
    </row>
    <row r="541" spans="1:28" ht="13">
      <c r="A541" s="5" t="s">
        <v>88</v>
      </c>
      <c r="B541" s="5" t="s">
        <v>619</v>
      </c>
      <c r="C541" s="5" t="s">
        <v>419</v>
      </c>
      <c r="E541" s="27" t="s">
        <v>203</v>
      </c>
      <c r="F541" s="59" t="s">
        <v>45</v>
      </c>
      <c r="G541" s="5" t="s">
        <v>414</v>
      </c>
      <c r="H541" s="5" t="s">
        <v>415</v>
      </c>
      <c r="J541" s="5">
        <v>22.12</v>
      </c>
      <c r="K541" s="5" t="s">
        <v>48</v>
      </c>
      <c r="L541" s="5">
        <v>30</v>
      </c>
      <c r="W541" s="5">
        <v>5</v>
      </c>
      <c r="X541" s="5">
        <v>5</v>
      </c>
      <c r="Y541" s="5">
        <v>5</v>
      </c>
      <c r="Z541" s="5">
        <v>5</v>
      </c>
      <c r="AA541" s="5">
        <v>5</v>
      </c>
      <c r="AB541" s="5">
        <v>5</v>
      </c>
    </row>
    <row r="542" spans="1:28" ht="13">
      <c r="A542" s="5" t="s">
        <v>88</v>
      </c>
      <c r="B542" s="5" t="s">
        <v>620</v>
      </c>
      <c r="C542" s="5" t="s">
        <v>421</v>
      </c>
      <c r="E542" s="27" t="s">
        <v>203</v>
      </c>
      <c r="F542" s="59" t="s">
        <v>45</v>
      </c>
      <c r="G542" s="5" t="s">
        <v>414</v>
      </c>
      <c r="H542" s="5" t="s">
        <v>415</v>
      </c>
      <c r="J542" s="5">
        <v>22.12</v>
      </c>
      <c r="K542" s="5" t="s">
        <v>48</v>
      </c>
      <c r="L542" s="5">
        <v>30</v>
      </c>
      <c r="W542" s="5">
        <v>5</v>
      </c>
      <c r="X542" s="5">
        <v>5</v>
      </c>
      <c r="Y542" s="5">
        <v>5</v>
      </c>
      <c r="Z542" s="5">
        <v>5</v>
      </c>
      <c r="AA542" s="5">
        <v>5</v>
      </c>
      <c r="AB542" s="5">
        <v>5</v>
      </c>
    </row>
    <row r="543" spans="1:28" ht="13">
      <c r="A543" s="5" t="s">
        <v>88</v>
      </c>
      <c r="B543" s="5" t="s">
        <v>621</v>
      </c>
      <c r="C543" s="5" t="s">
        <v>622</v>
      </c>
      <c r="E543" s="27" t="s">
        <v>203</v>
      </c>
      <c r="F543" s="59" t="s">
        <v>45</v>
      </c>
      <c r="G543" s="5" t="s">
        <v>414</v>
      </c>
      <c r="H543" s="5" t="s">
        <v>415</v>
      </c>
      <c r="J543" s="5">
        <v>22.12</v>
      </c>
      <c r="K543" s="5" t="s">
        <v>48</v>
      </c>
      <c r="L543" s="5">
        <v>30</v>
      </c>
      <c r="W543" s="5">
        <v>5</v>
      </c>
      <c r="X543" s="5">
        <v>5</v>
      </c>
      <c r="Y543" s="5">
        <v>5</v>
      </c>
      <c r="Z543" s="5">
        <v>5</v>
      </c>
      <c r="AA543" s="5">
        <v>5</v>
      </c>
      <c r="AB543" s="5">
        <v>5</v>
      </c>
    </row>
    <row r="544" spans="1:28" ht="13">
      <c r="A544" s="5" t="s">
        <v>88</v>
      </c>
      <c r="B544" s="5" t="s">
        <v>623</v>
      </c>
      <c r="C544" s="5" t="s">
        <v>624</v>
      </c>
      <c r="E544" s="27" t="s">
        <v>203</v>
      </c>
      <c r="F544" s="59" t="s">
        <v>45</v>
      </c>
      <c r="G544" s="5" t="s">
        <v>414</v>
      </c>
      <c r="H544" s="5" t="s">
        <v>415</v>
      </c>
      <c r="J544" s="5">
        <v>22.12</v>
      </c>
      <c r="K544" s="5" t="s">
        <v>48</v>
      </c>
      <c r="L544" s="5">
        <v>30</v>
      </c>
      <c r="W544" s="5">
        <v>5</v>
      </c>
      <c r="X544" s="5">
        <v>5</v>
      </c>
      <c r="Y544" s="5">
        <v>5</v>
      </c>
      <c r="Z544" s="5">
        <v>5</v>
      </c>
      <c r="AA544" s="5">
        <v>5</v>
      </c>
      <c r="AB544" s="5">
        <v>5</v>
      </c>
    </row>
    <row r="545" spans="1:28" ht="13">
      <c r="A545" s="5" t="s">
        <v>88</v>
      </c>
      <c r="B545" s="5" t="s">
        <v>625</v>
      </c>
      <c r="C545" s="5" t="s">
        <v>626</v>
      </c>
      <c r="E545" s="27" t="s">
        <v>203</v>
      </c>
      <c r="F545" s="59" t="s">
        <v>45</v>
      </c>
      <c r="G545" s="5" t="s">
        <v>414</v>
      </c>
      <c r="H545" s="5" t="s">
        <v>415</v>
      </c>
      <c r="J545" s="5">
        <v>22.12</v>
      </c>
      <c r="K545" s="5" t="s">
        <v>48</v>
      </c>
      <c r="L545" s="5">
        <v>30</v>
      </c>
      <c r="W545" s="5">
        <v>5</v>
      </c>
      <c r="X545" s="5">
        <v>5</v>
      </c>
      <c r="Y545" s="5">
        <v>5</v>
      </c>
      <c r="Z545" s="5">
        <v>5</v>
      </c>
      <c r="AA545" s="5">
        <v>5</v>
      </c>
      <c r="AB545" s="5">
        <v>5</v>
      </c>
    </row>
    <row r="546" spans="1:28" ht="13">
      <c r="A546" s="5" t="s">
        <v>88</v>
      </c>
      <c r="B546" s="5" t="s">
        <v>627</v>
      </c>
      <c r="C546" s="5" t="s">
        <v>628</v>
      </c>
      <c r="E546" s="27" t="s">
        <v>203</v>
      </c>
      <c r="F546" s="59" t="s">
        <v>45</v>
      </c>
      <c r="G546" s="5" t="s">
        <v>414</v>
      </c>
      <c r="H546" s="5" t="s">
        <v>415</v>
      </c>
      <c r="J546" s="5">
        <v>22.12</v>
      </c>
      <c r="K546" s="5" t="s">
        <v>48</v>
      </c>
      <c r="L546" s="5">
        <v>30</v>
      </c>
      <c r="W546" s="5">
        <v>5</v>
      </c>
      <c r="X546" s="5">
        <v>5</v>
      </c>
      <c r="Y546" s="5">
        <v>5</v>
      </c>
      <c r="Z546" s="5">
        <v>5</v>
      </c>
      <c r="AA546" s="5">
        <v>5</v>
      </c>
      <c r="AB546" s="5">
        <v>5</v>
      </c>
    </row>
    <row r="547" spans="1:28" ht="13">
      <c r="A547" s="5" t="s">
        <v>88</v>
      </c>
      <c r="B547" s="5" t="s">
        <v>629</v>
      </c>
      <c r="C547" s="5" t="s">
        <v>630</v>
      </c>
      <c r="E547" s="27" t="s">
        <v>203</v>
      </c>
      <c r="F547" s="59" t="s">
        <v>45</v>
      </c>
      <c r="G547" s="5" t="s">
        <v>414</v>
      </c>
      <c r="H547" s="5" t="s">
        <v>415</v>
      </c>
      <c r="J547" s="5">
        <v>22.12</v>
      </c>
      <c r="K547" s="5" t="s">
        <v>48</v>
      </c>
      <c r="L547" s="5">
        <v>30</v>
      </c>
      <c r="W547" s="5">
        <v>5</v>
      </c>
      <c r="X547" s="5">
        <v>5</v>
      </c>
      <c r="Y547" s="5">
        <v>5</v>
      </c>
      <c r="Z547" s="5">
        <v>5</v>
      </c>
      <c r="AA547" s="5">
        <v>5</v>
      </c>
      <c r="AB547" s="5">
        <v>5</v>
      </c>
    </row>
    <row r="548" spans="1:28" ht="13">
      <c r="A548" s="5" t="s">
        <v>88</v>
      </c>
      <c r="B548" s="5" t="s">
        <v>631</v>
      </c>
      <c r="C548" s="5" t="s">
        <v>632</v>
      </c>
      <c r="E548" s="27" t="s">
        <v>203</v>
      </c>
      <c r="F548" s="59" t="s">
        <v>45</v>
      </c>
      <c r="G548" s="5" t="s">
        <v>414</v>
      </c>
      <c r="H548" s="5" t="s">
        <v>415</v>
      </c>
      <c r="J548" s="5">
        <v>22.12</v>
      </c>
      <c r="K548" s="5" t="s">
        <v>48</v>
      </c>
      <c r="L548" s="5">
        <v>30</v>
      </c>
      <c r="W548" s="5">
        <v>5</v>
      </c>
      <c r="X548" s="5">
        <v>5</v>
      </c>
      <c r="Y548" s="5">
        <v>5</v>
      </c>
      <c r="Z548" s="5">
        <v>5</v>
      </c>
      <c r="AA548" s="5">
        <v>5</v>
      </c>
      <c r="AB548" s="5">
        <v>5</v>
      </c>
    </row>
    <row r="549" spans="1:28" ht="13">
      <c r="A549" s="5" t="s">
        <v>88</v>
      </c>
      <c r="B549" s="5" t="s">
        <v>633</v>
      </c>
      <c r="C549" s="5" t="s">
        <v>634</v>
      </c>
      <c r="E549" s="27" t="s">
        <v>203</v>
      </c>
      <c r="F549" s="59" t="s">
        <v>45</v>
      </c>
      <c r="G549" s="5" t="s">
        <v>414</v>
      </c>
      <c r="H549" s="5" t="s">
        <v>415</v>
      </c>
      <c r="J549" s="5">
        <v>22.12</v>
      </c>
      <c r="K549" s="5" t="s">
        <v>48</v>
      </c>
      <c r="L549" s="5">
        <v>30</v>
      </c>
      <c r="W549" s="5">
        <v>5</v>
      </c>
      <c r="X549" s="5">
        <v>5</v>
      </c>
      <c r="Y549" s="5">
        <v>5</v>
      </c>
      <c r="Z549" s="5">
        <v>5</v>
      </c>
      <c r="AA549" s="5">
        <v>5</v>
      </c>
      <c r="AB549" s="5">
        <v>5</v>
      </c>
    </row>
    <row r="550" spans="1:28" ht="13">
      <c r="A550" s="5" t="s">
        <v>88</v>
      </c>
      <c r="B550" s="5" t="s">
        <v>635</v>
      </c>
      <c r="C550" s="5" t="s">
        <v>636</v>
      </c>
      <c r="E550" s="27" t="s">
        <v>203</v>
      </c>
      <c r="F550" s="59" t="s">
        <v>45</v>
      </c>
      <c r="G550" s="5" t="s">
        <v>414</v>
      </c>
      <c r="H550" s="5" t="s">
        <v>415</v>
      </c>
      <c r="J550" s="5">
        <v>22.12</v>
      </c>
      <c r="K550" s="5" t="s">
        <v>48</v>
      </c>
      <c r="L550" s="5">
        <v>30</v>
      </c>
      <c r="W550" s="5">
        <v>5</v>
      </c>
      <c r="X550" s="5">
        <v>5</v>
      </c>
      <c r="Y550" s="5">
        <v>5</v>
      </c>
      <c r="Z550" s="5">
        <v>5</v>
      </c>
      <c r="AA550" s="5">
        <v>5</v>
      </c>
      <c r="AB550" s="5">
        <v>5</v>
      </c>
    </row>
    <row r="551" spans="1:28" ht="13">
      <c r="A551" s="5" t="s">
        <v>88</v>
      </c>
      <c r="B551" s="5" t="s">
        <v>637</v>
      </c>
      <c r="C551" s="5" t="s">
        <v>638</v>
      </c>
      <c r="E551" s="27" t="s">
        <v>203</v>
      </c>
      <c r="F551" s="59" t="s">
        <v>45</v>
      </c>
      <c r="G551" s="5" t="s">
        <v>414</v>
      </c>
      <c r="H551" s="5" t="s">
        <v>415</v>
      </c>
      <c r="J551" s="5">
        <v>22.12</v>
      </c>
      <c r="K551" s="5" t="s">
        <v>48</v>
      </c>
      <c r="L551" s="5">
        <v>30</v>
      </c>
      <c r="W551" s="5">
        <v>5</v>
      </c>
      <c r="X551" s="5">
        <v>5</v>
      </c>
      <c r="Y551" s="5">
        <v>5</v>
      </c>
      <c r="Z551" s="5">
        <v>5</v>
      </c>
      <c r="AA551" s="5">
        <v>5</v>
      </c>
      <c r="AB551" s="5">
        <v>5</v>
      </c>
    </row>
    <row r="552" spans="1:28" ht="13">
      <c r="A552" s="5" t="s">
        <v>88</v>
      </c>
      <c r="B552" s="5" t="s">
        <v>639</v>
      </c>
      <c r="C552" s="5" t="s">
        <v>640</v>
      </c>
      <c r="E552" s="27" t="s">
        <v>203</v>
      </c>
      <c r="F552" s="59" t="s">
        <v>45</v>
      </c>
      <c r="G552" s="5" t="s">
        <v>414</v>
      </c>
      <c r="H552" s="5" t="s">
        <v>415</v>
      </c>
      <c r="J552" s="5">
        <v>22.12</v>
      </c>
      <c r="K552" s="5" t="s">
        <v>48</v>
      </c>
      <c r="L552" s="5">
        <v>30</v>
      </c>
      <c r="W552" s="5">
        <v>5</v>
      </c>
      <c r="X552" s="5">
        <v>5</v>
      </c>
      <c r="Y552" s="5">
        <v>5</v>
      </c>
      <c r="Z552" s="5">
        <v>5</v>
      </c>
      <c r="AA552" s="5">
        <v>5</v>
      </c>
      <c r="AB552" s="5">
        <v>5</v>
      </c>
    </row>
    <row r="553" spans="1:28" ht="13">
      <c r="A553" s="5" t="s">
        <v>88</v>
      </c>
      <c r="B553" s="5" t="s">
        <v>641</v>
      </c>
      <c r="C553" s="5" t="s">
        <v>642</v>
      </c>
      <c r="E553" s="27" t="s">
        <v>203</v>
      </c>
      <c r="F553" s="59" t="s">
        <v>45</v>
      </c>
      <c r="G553" s="5" t="s">
        <v>414</v>
      </c>
      <c r="H553" s="5" t="s">
        <v>415</v>
      </c>
      <c r="J553" s="5">
        <v>22.12</v>
      </c>
      <c r="K553" s="5" t="s">
        <v>48</v>
      </c>
      <c r="L553" s="5">
        <v>30</v>
      </c>
      <c r="W553" s="5">
        <v>5</v>
      </c>
      <c r="X553" s="5">
        <v>5</v>
      </c>
      <c r="Y553" s="5">
        <v>5</v>
      </c>
      <c r="Z553" s="5">
        <v>5</v>
      </c>
      <c r="AA553" s="5">
        <v>5</v>
      </c>
      <c r="AB553" s="5">
        <v>5</v>
      </c>
    </row>
    <row r="554" spans="1:28" ht="13">
      <c r="A554" s="5" t="s">
        <v>643</v>
      </c>
      <c r="B554" s="5" t="s">
        <v>644</v>
      </c>
      <c r="C554" s="5" t="s">
        <v>220</v>
      </c>
      <c r="E554" s="27" t="s">
        <v>203</v>
      </c>
      <c r="F554" s="59" t="s">
        <v>45</v>
      </c>
      <c r="G554" s="5" t="s">
        <v>414</v>
      </c>
      <c r="H554" s="5" t="s">
        <v>415</v>
      </c>
      <c r="J554" s="5">
        <v>22.1</v>
      </c>
      <c r="K554" s="5" t="s">
        <v>48</v>
      </c>
      <c r="L554" s="5">
        <v>100</v>
      </c>
      <c r="W554" s="5">
        <v>10</v>
      </c>
      <c r="X554" s="5">
        <v>10</v>
      </c>
      <c r="Y554" s="5">
        <v>30</v>
      </c>
      <c r="Z554" s="5">
        <v>30</v>
      </c>
      <c r="AA554" s="5">
        <v>20</v>
      </c>
    </row>
    <row r="555" spans="1:28" ht="13">
      <c r="A555" s="5" t="s">
        <v>643</v>
      </c>
      <c r="B555" s="5" t="s">
        <v>644</v>
      </c>
      <c r="C555" s="5" t="s">
        <v>478</v>
      </c>
      <c r="E555" s="27" t="s">
        <v>203</v>
      </c>
      <c r="F555" s="59" t="s">
        <v>45</v>
      </c>
      <c r="G555" s="5" t="s">
        <v>414</v>
      </c>
      <c r="H555" s="5" t="s">
        <v>415</v>
      </c>
      <c r="J555" s="5">
        <v>22.1</v>
      </c>
      <c r="K555" s="5" t="s">
        <v>48</v>
      </c>
      <c r="L555" s="5">
        <v>100</v>
      </c>
      <c r="W555" s="5">
        <v>10</v>
      </c>
      <c r="X555" s="5">
        <v>10</v>
      </c>
      <c r="Y555" s="5">
        <v>30</v>
      </c>
      <c r="Z555" s="5">
        <v>30</v>
      </c>
      <c r="AA555" s="5">
        <v>20</v>
      </c>
    </row>
    <row r="556" spans="1:28" ht="13">
      <c r="A556" s="5" t="s">
        <v>643</v>
      </c>
      <c r="B556" s="5" t="s">
        <v>644</v>
      </c>
      <c r="C556" s="5" t="s">
        <v>469</v>
      </c>
      <c r="E556" s="27" t="s">
        <v>203</v>
      </c>
      <c r="F556" s="59" t="s">
        <v>45</v>
      </c>
      <c r="G556" s="5" t="s">
        <v>414</v>
      </c>
      <c r="H556" s="5" t="s">
        <v>415</v>
      </c>
      <c r="J556" s="5">
        <v>22.1</v>
      </c>
      <c r="K556" s="5" t="s">
        <v>48</v>
      </c>
      <c r="L556" s="5">
        <v>100</v>
      </c>
      <c r="W556" s="5">
        <v>10</v>
      </c>
      <c r="X556" s="5">
        <v>10</v>
      </c>
      <c r="Y556" s="5">
        <v>30</v>
      </c>
      <c r="Z556" s="5">
        <v>30</v>
      </c>
      <c r="AA556" s="5">
        <v>20</v>
      </c>
    </row>
    <row r="557" spans="1:28" ht="13">
      <c r="A557" s="5" t="s">
        <v>643</v>
      </c>
      <c r="B557" s="5" t="s">
        <v>644</v>
      </c>
      <c r="C557" s="5" t="s">
        <v>544</v>
      </c>
      <c r="E557" s="27" t="s">
        <v>203</v>
      </c>
      <c r="F557" s="59" t="s">
        <v>45</v>
      </c>
      <c r="G557" s="5" t="s">
        <v>414</v>
      </c>
      <c r="H557" s="5" t="s">
        <v>415</v>
      </c>
      <c r="J557" s="5">
        <v>22.1</v>
      </c>
      <c r="K557" s="5" t="s">
        <v>48</v>
      </c>
      <c r="L557" s="5">
        <v>100</v>
      </c>
      <c r="W557" s="5">
        <v>10</v>
      </c>
      <c r="X557" s="5">
        <v>10</v>
      </c>
      <c r="Y557" s="5">
        <v>30</v>
      </c>
      <c r="Z557" s="5">
        <v>30</v>
      </c>
      <c r="AA557" s="5">
        <v>20</v>
      </c>
    </row>
    <row r="558" spans="1:28" ht="14.5">
      <c r="A558" s="5" t="s">
        <v>645</v>
      </c>
      <c r="B558" s="28" t="s">
        <v>646</v>
      </c>
      <c r="C558" s="28" t="s">
        <v>469</v>
      </c>
      <c r="E558" s="27" t="s">
        <v>203</v>
      </c>
      <c r="F558" s="59" t="s">
        <v>45</v>
      </c>
      <c r="G558" s="5" t="s">
        <v>414</v>
      </c>
      <c r="H558" s="5" t="s">
        <v>415</v>
      </c>
      <c r="J558" s="5">
        <v>22.08</v>
      </c>
      <c r="K558" s="5" t="s">
        <v>48</v>
      </c>
      <c r="L558" s="5">
        <v>80</v>
      </c>
      <c r="X558" s="5">
        <v>80</v>
      </c>
    </row>
    <row r="559" spans="1:28" ht="14.5">
      <c r="A559" s="5" t="s">
        <v>645</v>
      </c>
      <c r="B559" s="28" t="s">
        <v>646</v>
      </c>
      <c r="C559" s="28" t="s">
        <v>471</v>
      </c>
      <c r="E559" s="27" t="s">
        <v>203</v>
      </c>
      <c r="F559" s="59" t="s">
        <v>45</v>
      </c>
      <c r="G559" s="5" t="s">
        <v>414</v>
      </c>
      <c r="H559" s="5" t="s">
        <v>415</v>
      </c>
      <c r="J559" s="5">
        <v>22.08</v>
      </c>
      <c r="K559" s="5" t="s">
        <v>48</v>
      </c>
      <c r="L559" s="5">
        <v>80</v>
      </c>
      <c r="X559" s="5">
        <v>80</v>
      </c>
    </row>
    <row r="560" spans="1:28">
      <c r="A560" s="5" t="s">
        <v>41</v>
      </c>
      <c r="B560" s="5" t="s">
        <v>647</v>
      </c>
      <c r="C560" s="5" t="s">
        <v>648</v>
      </c>
      <c r="D560" s="5" t="s">
        <v>649</v>
      </c>
      <c r="E560" s="62" t="s">
        <v>433</v>
      </c>
      <c r="F560" s="5" t="s">
        <v>45</v>
      </c>
      <c r="G560" s="5" t="s">
        <v>650</v>
      </c>
      <c r="H560" s="5" t="s">
        <v>415</v>
      </c>
      <c r="J560" s="5">
        <v>22.11</v>
      </c>
      <c r="K560" s="5" t="s">
        <v>48</v>
      </c>
      <c r="L560" s="5">
        <v>225</v>
      </c>
      <c r="W560" s="5">
        <v>50</v>
      </c>
      <c r="X560" s="5">
        <v>50</v>
      </c>
      <c r="Y560" s="5">
        <v>50</v>
      </c>
      <c r="Z560" s="5">
        <v>50</v>
      </c>
      <c r="AA560" s="5">
        <v>25</v>
      </c>
    </row>
    <row r="561" spans="1:28">
      <c r="A561" s="5" t="s">
        <v>41</v>
      </c>
      <c r="B561" s="5" t="s">
        <v>647</v>
      </c>
      <c r="C561" s="5" t="s">
        <v>444</v>
      </c>
      <c r="D561" s="5" t="s">
        <v>649</v>
      </c>
      <c r="E561" s="62" t="s">
        <v>433</v>
      </c>
      <c r="F561" s="5" t="s">
        <v>45</v>
      </c>
      <c r="G561" s="5" t="s">
        <v>650</v>
      </c>
      <c r="H561" s="5" t="s">
        <v>415</v>
      </c>
      <c r="J561" s="5">
        <v>22.11</v>
      </c>
      <c r="K561" s="5" t="s">
        <v>48</v>
      </c>
      <c r="L561" s="5">
        <v>240</v>
      </c>
      <c r="W561" s="5">
        <v>50</v>
      </c>
      <c r="X561" s="5">
        <v>50</v>
      </c>
      <c r="Y561" s="5">
        <v>65</v>
      </c>
      <c r="Z561" s="5">
        <v>50</v>
      </c>
      <c r="AA561" s="5">
        <v>25</v>
      </c>
    </row>
    <row r="562" spans="1:28">
      <c r="A562" s="5" t="s">
        <v>41</v>
      </c>
      <c r="B562" s="5" t="s">
        <v>443</v>
      </c>
      <c r="C562" s="5" t="s">
        <v>651</v>
      </c>
      <c r="D562" s="5" t="s">
        <v>649</v>
      </c>
      <c r="E562" s="62" t="s">
        <v>433</v>
      </c>
      <c r="F562" s="5" t="s">
        <v>45</v>
      </c>
      <c r="G562" s="5" t="s">
        <v>650</v>
      </c>
      <c r="H562" s="5" t="s">
        <v>415</v>
      </c>
      <c r="J562" s="5">
        <v>22.07</v>
      </c>
      <c r="K562" s="5" t="s">
        <v>48</v>
      </c>
      <c r="L562" s="5">
        <v>20</v>
      </c>
      <c r="W562" s="5">
        <v>20</v>
      </c>
    </row>
    <row r="563" spans="1:28">
      <c r="A563" s="5" t="s">
        <v>41</v>
      </c>
      <c r="B563" s="5" t="s">
        <v>443</v>
      </c>
      <c r="C563" s="5" t="s">
        <v>652</v>
      </c>
      <c r="D563" s="5" t="s">
        <v>649</v>
      </c>
      <c r="E563" s="62" t="s">
        <v>433</v>
      </c>
      <c r="F563" s="5" t="s">
        <v>45</v>
      </c>
      <c r="G563" s="5" t="s">
        <v>650</v>
      </c>
      <c r="H563" s="5" t="s">
        <v>415</v>
      </c>
      <c r="J563" s="5">
        <v>22.07</v>
      </c>
      <c r="K563" s="5" t="s">
        <v>48</v>
      </c>
      <c r="L563" s="5">
        <v>20</v>
      </c>
      <c r="W563" s="5">
        <v>20</v>
      </c>
    </row>
    <row r="564" spans="1:28">
      <c r="A564" s="5" t="s">
        <v>41</v>
      </c>
      <c r="B564" s="5" t="s">
        <v>443</v>
      </c>
      <c r="C564" s="5" t="s">
        <v>444</v>
      </c>
      <c r="D564" s="5" t="s">
        <v>649</v>
      </c>
      <c r="E564" s="62" t="s">
        <v>433</v>
      </c>
      <c r="F564" s="5" t="s">
        <v>45</v>
      </c>
      <c r="G564" s="5" t="s">
        <v>650</v>
      </c>
      <c r="H564" s="5" t="s">
        <v>415</v>
      </c>
      <c r="J564" s="5">
        <v>22.07</v>
      </c>
      <c r="K564" s="5" t="s">
        <v>48</v>
      </c>
      <c r="L564" s="5">
        <v>20</v>
      </c>
      <c r="W564" s="5">
        <v>20</v>
      </c>
    </row>
    <row r="565" spans="1:28">
      <c r="A565" s="5" t="s">
        <v>41</v>
      </c>
      <c r="B565" s="5" t="s">
        <v>443</v>
      </c>
      <c r="C565" s="5" t="s">
        <v>648</v>
      </c>
      <c r="D565" s="5" t="s">
        <v>649</v>
      </c>
      <c r="E565" s="62" t="s">
        <v>433</v>
      </c>
      <c r="F565" s="5" t="s">
        <v>45</v>
      </c>
      <c r="G565" s="5" t="s">
        <v>650</v>
      </c>
      <c r="H565" s="5" t="s">
        <v>415</v>
      </c>
      <c r="J565" s="5">
        <v>22.07</v>
      </c>
      <c r="K565" s="5" t="s">
        <v>48</v>
      </c>
      <c r="L565" s="5">
        <v>20</v>
      </c>
      <c r="W565" s="5">
        <v>20</v>
      </c>
    </row>
    <row r="566" spans="1:28">
      <c r="A566" s="5" t="s">
        <v>41</v>
      </c>
      <c r="B566" s="5" t="s">
        <v>443</v>
      </c>
      <c r="C566" s="5" t="s">
        <v>653</v>
      </c>
      <c r="D566" s="5" t="s">
        <v>649</v>
      </c>
      <c r="E566" s="62" t="s">
        <v>433</v>
      </c>
      <c r="F566" s="5" t="s">
        <v>45</v>
      </c>
      <c r="G566" s="5" t="s">
        <v>650</v>
      </c>
      <c r="H566" s="5" t="s">
        <v>415</v>
      </c>
      <c r="J566" s="5">
        <v>22.07</v>
      </c>
      <c r="K566" s="5" t="s">
        <v>48</v>
      </c>
      <c r="L566" s="5">
        <v>20</v>
      </c>
      <c r="W566" s="5">
        <v>20</v>
      </c>
    </row>
    <row r="567" spans="1:28">
      <c r="A567" s="5" t="s">
        <v>41</v>
      </c>
      <c r="B567" s="5" t="s">
        <v>654</v>
      </c>
      <c r="C567" s="5" t="s">
        <v>655</v>
      </c>
      <c r="D567" s="5" t="s">
        <v>649</v>
      </c>
      <c r="E567" s="62" t="s">
        <v>433</v>
      </c>
      <c r="F567" s="5" t="s">
        <v>45</v>
      </c>
      <c r="G567" s="5" t="s">
        <v>650</v>
      </c>
      <c r="H567" s="5" t="s">
        <v>415</v>
      </c>
      <c r="J567" s="5">
        <v>22.09</v>
      </c>
      <c r="K567" s="5" t="s">
        <v>48</v>
      </c>
      <c r="L567" s="5">
        <v>186</v>
      </c>
      <c r="W567" s="5">
        <v>40</v>
      </c>
      <c r="X567" s="5">
        <v>40</v>
      </c>
      <c r="Y567" s="5">
        <v>40</v>
      </c>
      <c r="Z567" s="5">
        <v>40</v>
      </c>
    </row>
    <row r="568" spans="1:28">
      <c r="A568" s="5" t="s">
        <v>41</v>
      </c>
      <c r="B568" s="5" t="s">
        <v>656</v>
      </c>
      <c r="C568" s="5" t="s">
        <v>652</v>
      </c>
      <c r="D568" s="5" t="s">
        <v>649</v>
      </c>
      <c r="E568" s="62" t="s">
        <v>433</v>
      </c>
      <c r="F568" s="5" t="s">
        <v>45</v>
      </c>
      <c r="G568" s="5" t="s">
        <v>650</v>
      </c>
      <c r="H568" s="5" t="s">
        <v>415</v>
      </c>
      <c r="J568" s="5">
        <v>22.08</v>
      </c>
      <c r="K568" s="5" t="s">
        <v>48</v>
      </c>
      <c r="L568" s="5">
        <v>70</v>
      </c>
      <c r="V568" s="5">
        <v>20</v>
      </c>
      <c r="W568" s="5">
        <v>40</v>
      </c>
      <c r="X568" s="5">
        <v>10</v>
      </c>
    </row>
    <row r="569" spans="1:28">
      <c r="A569" s="5" t="s">
        <v>41</v>
      </c>
      <c r="B569" s="5" t="s">
        <v>657</v>
      </c>
      <c r="C569" s="5" t="s">
        <v>648</v>
      </c>
      <c r="D569" s="5" t="s">
        <v>649</v>
      </c>
      <c r="E569" s="62" t="s">
        <v>433</v>
      </c>
      <c r="F569" s="5" t="s">
        <v>45</v>
      </c>
      <c r="G569" s="5" t="s">
        <v>650</v>
      </c>
      <c r="H569" s="5" t="s">
        <v>415</v>
      </c>
      <c r="J569" s="5">
        <v>22.11</v>
      </c>
      <c r="K569" s="5" t="s">
        <v>48</v>
      </c>
      <c r="L569" s="5">
        <v>120</v>
      </c>
      <c r="W569" s="5">
        <v>30</v>
      </c>
      <c r="X569" s="5">
        <v>30</v>
      </c>
      <c r="Y569" s="5">
        <v>30</v>
      </c>
      <c r="Z569" s="5">
        <v>30</v>
      </c>
    </row>
    <row r="570" spans="1:28">
      <c r="A570" s="5" t="s">
        <v>41</v>
      </c>
      <c r="B570" s="5" t="s">
        <v>657</v>
      </c>
      <c r="C570" s="5" t="s">
        <v>651</v>
      </c>
      <c r="D570" s="5" t="s">
        <v>649</v>
      </c>
      <c r="E570" s="62" t="s">
        <v>433</v>
      </c>
      <c r="F570" s="5" t="s">
        <v>45</v>
      </c>
      <c r="G570" s="5" t="s">
        <v>650</v>
      </c>
      <c r="H570" s="5" t="s">
        <v>415</v>
      </c>
      <c r="J570" s="5">
        <v>22.11</v>
      </c>
      <c r="K570" s="5" t="s">
        <v>48</v>
      </c>
      <c r="L570" s="5">
        <v>150</v>
      </c>
      <c r="V570" s="5">
        <v>30</v>
      </c>
      <c r="W570" s="5">
        <v>30</v>
      </c>
      <c r="X570" s="5">
        <v>30</v>
      </c>
      <c r="Y570" s="5">
        <v>30</v>
      </c>
      <c r="Z570" s="5">
        <v>30</v>
      </c>
    </row>
    <row r="571" spans="1:28">
      <c r="A571" s="5" t="s">
        <v>41</v>
      </c>
      <c r="B571" s="5" t="s">
        <v>658</v>
      </c>
      <c r="C571" s="5" t="s">
        <v>651</v>
      </c>
      <c r="D571" s="5" t="s">
        <v>649</v>
      </c>
      <c r="E571" s="62" t="s">
        <v>433</v>
      </c>
      <c r="F571" s="5" t="s">
        <v>45</v>
      </c>
      <c r="G571" s="5" t="s">
        <v>650</v>
      </c>
      <c r="H571" s="5" t="s">
        <v>415</v>
      </c>
      <c r="J571" s="5">
        <v>22.9</v>
      </c>
      <c r="K571" s="5" t="s">
        <v>48</v>
      </c>
      <c r="L571" s="5">
        <v>60</v>
      </c>
      <c r="W571" s="5">
        <v>10</v>
      </c>
      <c r="X571" s="5">
        <v>20</v>
      </c>
      <c r="Y571" s="5">
        <v>20</v>
      </c>
      <c r="Z571" s="5">
        <v>10</v>
      </c>
    </row>
    <row r="572" spans="1:28">
      <c r="A572" s="5" t="s">
        <v>41</v>
      </c>
      <c r="B572" s="5" t="s">
        <v>659</v>
      </c>
      <c r="C572" s="5" t="s">
        <v>660</v>
      </c>
      <c r="D572" s="5" t="s">
        <v>649</v>
      </c>
      <c r="E572" s="62" t="s">
        <v>433</v>
      </c>
      <c r="F572" s="5" t="s">
        <v>45</v>
      </c>
      <c r="G572" s="5" t="s">
        <v>650</v>
      </c>
      <c r="H572" s="5" t="s">
        <v>415</v>
      </c>
      <c r="J572" s="5">
        <v>22.1</v>
      </c>
      <c r="K572" s="5" t="s">
        <v>48</v>
      </c>
      <c r="L572" s="5">
        <v>40</v>
      </c>
      <c r="V572" s="5">
        <v>10</v>
      </c>
      <c r="W572" s="5">
        <v>10</v>
      </c>
      <c r="X572" s="5">
        <v>20</v>
      </c>
    </row>
    <row r="573" spans="1:28">
      <c r="A573" s="5" t="s">
        <v>110</v>
      </c>
      <c r="B573" s="5" t="s">
        <v>661</v>
      </c>
      <c r="C573" s="5" t="s">
        <v>648</v>
      </c>
      <c r="D573" s="5" t="s">
        <v>649</v>
      </c>
      <c r="E573" s="62" t="s">
        <v>433</v>
      </c>
      <c r="F573" s="5" t="s">
        <v>45</v>
      </c>
      <c r="G573" s="5" t="s">
        <v>650</v>
      </c>
      <c r="H573" s="5" t="s">
        <v>415</v>
      </c>
      <c r="J573" s="5">
        <v>22.7</v>
      </c>
      <c r="K573" s="5" t="s">
        <v>48</v>
      </c>
      <c r="L573" s="5">
        <v>100</v>
      </c>
      <c r="V573" s="5">
        <v>50</v>
      </c>
      <c r="W573" s="5">
        <v>50</v>
      </c>
    </row>
    <row r="574" spans="1:28">
      <c r="A574" s="5" t="s">
        <v>110</v>
      </c>
      <c r="B574" s="5" t="s">
        <v>662</v>
      </c>
      <c r="C574" s="5" t="s">
        <v>444</v>
      </c>
      <c r="D574" s="5" t="s">
        <v>649</v>
      </c>
      <c r="E574" s="62" t="s">
        <v>433</v>
      </c>
      <c r="F574" s="5" t="s">
        <v>45</v>
      </c>
      <c r="G574" s="5" t="s">
        <v>650</v>
      </c>
      <c r="H574" s="5" t="s">
        <v>415</v>
      </c>
      <c r="J574" s="5">
        <v>22.6</v>
      </c>
      <c r="K574" s="5" t="s">
        <v>48</v>
      </c>
      <c r="L574" s="5">
        <v>100</v>
      </c>
      <c r="V574" s="5">
        <v>100</v>
      </c>
    </row>
    <row r="575" spans="1:28">
      <c r="A575" s="5" t="s">
        <v>88</v>
      </c>
      <c r="B575" s="5" t="s">
        <v>663</v>
      </c>
      <c r="C575" s="5" t="s">
        <v>664</v>
      </c>
      <c r="D575" s="5" t="s">
        <v>649</v>
      </c>
      <c r="E575" s="62" t="s">
        <v>433</v>
      </c>
      <c r="F575" s="5" t="s">
        <v>45</v>
      </c>
      <c r="G575" s="5" t="s">
        <v>650</v>
      </c>
      <c r="H575" s="5" t="s">
        <v>415</v>
      </c>
      <c r="J575" s="5">
        <v>22.7</v>
      </c>
      <c r="K575" s="5" t="s">
        <v>48</v>
      </c>
      <c r="L575" s="5">
        <v>25</v>
      </c>
      <c r="W575" s="5">
        <v>25</v>
      </c>
    </row>
    <row r="576" spans="1:28" ht="13">
      <c r="A576" s="5" t="s">
        <v>665</v>
      </c>
      <c r="B576" s="5" t="s">
        <v>666</v>
      </c>
      <c r="C576" s="5" t="s">
        <v>478</v>
      </c>
      <c r="E576" s="27" t="s">
        <v>203</v>
      </c>
      <c r="F576" s="59" t="s">
        <v>45</v>
      </c>
      <c r="G576" s="5" t="s">
        <v>414</v>
      </c>
      <c r="H576" s="5" t="s">
        <v>415</v>
      </c>
      <c r="J576" s="5">
        <v>22.12</v>
      </c>
      <c r="K576" s="5" t="s">
        <v>48</v>
      </c>
      <c r="L576" s="5">
        <v>60</v>
      </c>
      <c r="Z576" s="5">
        <v>20</v>
      </c>
      <c r="AA576" s="5">
        <v>20</v>
      </c>
      <c r="AB576" s="5">
        <v>20</v>
      </c>
    </row>
    <row r="577" spans="1:35" ht="13">
      <c r="A577" s="5" t="s">
        <v>665</v>
      </c>
      <c r="B577" s="5" t="s">
        <v>666</v>
      </c>
      <c r="C577" s="5" t="s">
        <v>471</v>
      </c>
      <c r="E577" s="27" t="s">
        <v>203</v>
      </c>
      <c r="F577" s="59" t="s">
        <v>45</v>
      </c>
      <c r="G577" s="5" t="s">
        <v>414</v>
      </c>
      <c r="H577" s="5" t="s">
        <v>415</v>
      </c>
      <c r="J577" s="5">
        <v>22.12</v>
      </c>
      <c r="K577" s="5" t="s">
        <v>48</v>
      </c>
      <c r="L577" s="5">
        <v>60</v>
      </c>
      <c r="Z577" s="5">
        <v>20</v>
      </c>
      <c r="AA577" s="5">
        <v>20</v>
      </c>
      <c r="AB577" s="5">
        <v>20</v>
      </c>
    </row>
    <row r="578" spans="1:35" ht="13">
      <c r="A578" s="5" t="s">
        <v>665</v>
      </c>
      <c r="B578" s="5" t="s">
        <v>666</v>
      </c>
      <c r="C578" s="5" t="s">
        <v>590</v>
      </c>
      <c r="E578" s="27" t="s">
        <v>203</v>
      </c>
      <c r="F578" s="59" t="s">
        <v>45</v>
      </c>
      <c r="G578" s="5" t="s">
        <v>414</v>
      </c>
      <c r="H578" s="5" t="s">
        <v>415</v>
      </c>
      <c r="J578" s="5">
        <v>22.12</v>
      </c>
      <c r="K578" s="5" t="s">
        <v>48</v>
      </c>
      <c r="L578" s="5">
        <v>200</v>
      </c>
      <c r="Z578" s="5">
        <v>50</v>
      </c>
      <c r="AA578" s="5">
        <v>50</v>
      </c>
      <c r="AB578" s="5">
        <v>100</v>
      </c>
    </row>
    <row r="579" spans="1:35" ht="13">
      <c r="A579" s="5" t="s">
        <v>122</v>
      </c>
      <c r="B579" s="5" t="s">
        <v>667</v>
      </c>
      <c r="C579" s="5" t="s">
        <v>419</v>
      </c>
      <c r="E579" s="27" t="s">
        <v>203</v>
      </c>
      <c r="F579" s="59" t="s">
        <v>45</v>
      </c>
      <c r="G579" s="5" t="s">
        <v>414</v>
      </c>
      <c r="H579" s="5" t="s">
        <v>415</v>
      </c>
      <c r="K579" s="5" t="s">
        <v>48</v>
      </c>
      <c r="T579" s="5">
        <v>40</v>
      </c>
      <c r="U579" s="5">
        <v>40</v>
      </c>
      <c r="W579" s="5">
        <v>40</v>
      </c>
      <c r="X579" s="5">
        <v>40</v>
      </c>
      <c r="Y579" s="5">
        <v>40</v>
      </c>
      <c r="Z579" s="5">
        <v>40</v>
      </c>
      <c r="AA579" s="5">
        <v>40</v>
      </c>
      <c r="AB579" s="5">
        <v>40</v>
      </c>
      <c r="AC579" s="5">
        <v>40</v>
      </c>
      <c r="AD579" s="5">
        <v>40</v>
      </c>
      <c r="AE579" s="5">
        <v>40</v>
      </c>
      <c r="AF579" s="5">
        <v>40</v>
      </c>
      <c r="AG579" s="5">
        <v>40</v>
      </c>
      <c r="AH579" s="5">
        <v>40</v>
      </c>
      <c r="AI579" s="5">
        <v>40</v>
      </c>
    </row>
    <row r="580" spans="1:35" ht="13">
      <c r="A580" s="5" t="s">
        <v>122</v>
      </c>
      <c r="B580" s="5" t="s">
        <v>668</v>
      </c>
      <c r="C580" s="5" t="s">
        <v>669</v>
      </c>
      <c r="E580" s="27" t="s">
        <v>203</v>
      </c>
      <c r="F580" s="59" t="s">
        <v>45</v>
      </c>
      <c r="G580" s="5" t="s">
        <v>414</v>
      </c>
      <c r="H580" s="5" t="s">
        <v>415</v>
      </c>
      <c r="K580" s="5" t="s">
        <v>48</v>
      </c>
      <c r="T580" s="5">
        <v>40</v>
      </c>
      <c r="U580" s="5">
        <v>40</v>
      </c>
      <c r="W580" s="5">
        <v>40</v>
      </c>
      <c r="X580" s="5">
        <v>40</v>
      </c>
      <c r="Y580" s="5">
        <v>40</v>
      </c>
      <c r="Z580" s="5">
        <v>40</v>
      </c>
      <c r="AA580" s="5">
        <v>40</v>
      </c>
      <c r="AB580" s="5">
        <v>40</v>
      </c>
      <c r="AC580" s="5">
        <v>40</v>
      </c>
      <c r="AD580" s="5">
        <v>40</v>
      </c>
      <c r="AE580" s="5">
        <v>40</v>
      </c>
      <c r="AF580" s="5">
        <v>40</v>
      </c>
      <c r="AG580" s="5">
        <v>40</v>
      </c>
      <c r="AH580" s="5">
        <v>40</v>
      </c>
      <c r="AI580" s="5">
        <v>40</v>
      </c>
    </row>
    <row r="581" spans="1:35" ht="13">
      <c r="A581" s="5" t="s">
        <v>122</v>
      </c>
      <c r="B581" s="5" t="s">
        <v>670</v>
      </c>
      <c r="C581" s="5" t="s">
        <v>419</v>
      </c>
      <c r="E581" s="27" t="s">
        <v>203</v>
      </c>
      <c r="F581" s="59" t="s">
        <v>45</v>
      </c>
      <c r="G581" s="5" t="s">
        <v>414</v>
      </c>
      <c r="H581" s="5" t="s">
        <v>415</v>
      </c>
      <c r="K581" s="5" t="s">
        <v>48</v>
      </c>
      <c r="T581" s="5">
        <v>2</v>
      </c>
      <c r="U581" s="5">
        <v>2</v>
      </c>
      <c r="W581" s="5">
        <v>2</v>
      </c>
      <c r="X581" s="5">
        <v>2</v>
      </c>
      <c r="Y581" s="5">
        <v>2</v>
      </c>
      <c r="Z581" s="5">
        <v>2</v>
      </c>
      <c r="AA581" s="5">
        <v>2</v>
      </c>
      <c r="AB581" s="5">
        <v>2</v>
      </c>
      <c r="AC581" s="5">
        <v>2</v>
      </c>
      <c r="AD581" s="5">
        <v>2</v>
      </c>
      <c r="AE581" s="5">
        <v>2</v>
      </c>
      <c r="AF581" s="5">
        <v>2</v>
      </c>
      <c r="AG581" s="5">
        <v>2</v>
      </c>
      <c r="AH581" s="5">
        <v>2</v>
      </c>
      <c r="AI581" s="5">
        <v>2</v>
      </c>
    </row>
    <row r="582" spans="1:35" ht="13">
      <c r="A582" s="5" t="s">
        <v>122</v>
      </c>
      <c r="B582" s="5" t="s">
        <v>671</v>
      </c>
      <c r="C582" s="5" t="s">
        <v>469</v>
      </c>
      <c r="E582" s="27" t="s">
        <v>203</v>
      </c>
      <c r="F582" s="59" t="s">
        <v>45</v>
      </c>
      <c r="G582" s="5" t="s">
        <v>414</v>
      </c>
      <c r="H582" s="5" t="s">
        <v>415</v>
      </c>
      <c r="K582" s="5" t="s">
        <v>48</v>
      </c>
      <c r="T582" s="5">
        <v>4</v>
      </c>
      <c r="U582" s="5">
        <v>4</v>
      </c>
      <c r="W582" s="5">
        <v>4</v>
      </c>
      <c r="X582" s="5">
        <v>4</v>
      </c>
      <c r="Y582" s="5">
        <v>4</v>
      </c>
      <c r="Z582" s="5">
        <v>4</v>
      </c>
      <c r="AA582" s="5">
        <v>4</v>
      </c>
      <c r="AB582" s="5">
        <v>4</v>
      </c>
      <c r="AC582" s="5">
        <v>4</v>
      </c>
      <c r="AD582" s="5">
        <v>4</v>
      </c>
      <c r="AE582" s="5">
        <v>4</v>
      </c>
      <c r="AF582" s="5">
        <v>4</v>
      </c>
      <c r="AG582" s="5">
        <v>4</v>
      </c>
      <c r="AH582" s="5">
        <v>4</v>
      </c>
      <c r="AI582" s="5">
        <v>4</v>
      </c>
    </row>
    <row r="583" spans="1:35" ht="13">
      <c r="A583" s="5" t="s">
        <v>122</v>
      </c>
      <c r="B583" s="5" t="s">
        <v>672</v>
      </c>
      <c r="C583" s="5" t="s">
        <v>469</v>
      </c>
      <c r="E583" s="27" t="s">
        <v>203</v>
      </c>
      <c r="F583" s="59" t="s">
        <v>45</v>
      </c>
      <c r="G583" s="5" t="s">
        <v>414</v>
      </c>
      <c r="H583" s="5" t="s">
        <v>415</v>
      </c>
      <c r="T583" s="5">
        <v>8</v>
      </c>
      <c r="U583" s="5">
        <v>8</v>
      </c>
      <c r="W583" s="5">
        <v>8</v>
      </c>
      <c r="X583" s="5">
        <v>8</v>
      </c>
      <c r="Y583" s="5">
        <v>8</v>
      </c>
      <c r="Z583" s="5">
        <v>8</v>
      </c>
      <c r="AA583" s="5">
        <v>8</v>
      </c>
      <c r="AB583" s="5">
        <v>8</v>
      </c>
      <c r="AC583" s="5">
        <v>8</v>
      </c>
      <c r="AD583" s="5">
        <v>8</v>
      </c>
      <c r="AE583" s="5">
        <v>8</v>
      </c>
      <c r="AF583" s="5">
        <v>8</v>
      </c>
      <c r="AG583" s="5">
        <v>8</v>
      </c>
      <c r="AH583" s="5">
        <v>8</v>
      </c>
      <c r="AI583" s="5">
        <v>8</v>
      </c>
    </row>
    <row r="584" spans="1:35" ht="13">
      <c r="A584" s="5" t="s">
        <v>673</v>
      </c>
      <c r="B584" s="5" t="s">
        <v>674</v>
      </c>
      <c r="C584" s="5" t="s">
        <v>469</v>
      </c>
      <c r="E584" s="27" t="s">
        <v>203</v>
      </c>
      <c r="F584" s="59" t="s">
        <v>45</v>
      </c>
      <c r="G584" s="5" t="s">
        <v>414</v>
      </c>
      <c r="H584" s="5" t="s">
        <v>415</v>
      </c>
      <c r="J584" s="5">
        <v>22.11</v>
      </c>
      <c r="K584" s="5" t="s">
        <v>48</v>
      </c>
      <c r="L584" s="5">
        <v>600</v>
      </c>
      <c r="W584" s="5">
        <v>150</v>
      </c>
      <c r="X584" s="5">
        <v>150</v>
      </c>
      <c r="Y584" s="5">
        <v>100</v>
      </c>
      <c r="Z584" s="5">
        <v>80</v>
      </c>
      <c r="AA584" s="5">
        <v>120</v>
      </c>
    </row>
    <row r="585" spans="1:35" ht="13">
      <c r="A585" s="5" t="s">
        <v>673</v>
      </c>
      <c r="B585" s="5" t="s">
        <v>674</v>
      </c>
      <c r="C585" s="5" t="s">
        <v>675</v>
      </c>
      <c r="E585" s="27" t="s">
        <v>203</v>
      </c>
      <c r="F585" s="59" t="s">
        <v>45</v>
      </c>
      <c r="G585" s="5" t="s">
        <v>414</v>
      </c>
      <c r="H585" s="5" t="s">
        <v>415</v>
      </c>
      <c r="J585" s="5">
        <v>22.11</v>
      </c>
      <c r="K585" s="5" t="s">
        <v>48</v>
      </c>
      <c r="L585" s="5">
        <v>400</v>
      </c>
      <c r="W585" s="5">
        <v>100</v>
      </c>
      <c r="X585" s="5">
        <v>100</v>
      </c>
      <c r="Y585" s="5">
        <v>30</v>
      </c>
      <c r="Z585" s="5">
        <v>50</v>
      </c>
      <c r="AA585" s="5">
        <v>70</v>
      </c>
    </row>
    <row r="586" spans="1:35" ht="13">
      <c r="A586" s="5" t="s">
        <v>673</v>
      </c>
      <c r="B586" s="5" t="s">
        <v>674</v>
      </c>
      <c r="C586" s="5" t="s">
        <v>556</v>
      </c>
      <c r="E586" s="27" t="s">
        <v>203</v>
      </c>
      <c r="F586" s="59" t="s">
        <v>45</v>
      </c>
      <c r="G586" s="5" t="s">
        <v>414</v>
      </c>
      <c r="H586" s="5" t="s">
        <v>415</v>
      </c>
      <c r="J586" s="5">
        <v>22.11</v>
      </c>
      <c r="K586" s="5" t="s">
        <v>48</v>
      </c>
      <c r="L586" s="5">
        <v>400</v>
      </c>
      <c r="W586" s="5">
        <v>100</v>
      </c>
      <c r="X586" s="5">
        <v>100</v>
      </c>
      <c r="Y586" s="5">
        <v>30</v>
      </c>
      <c r="Z586" s="5">
        <v>50</v>
      </c>
      <c r="AA586" s="5">
        <v>70</v>
      </c>
    </row>
    <row r="587" spans="1:35" ht="13">
      <c r="A587" s="5" t="s">
        <v>673</v>
      </c>
      <c r="B587" s="5" t="s">
        <v>674</v>
      </c>
      <c r="C587" s="5" t="s">
        <v>583</v>
      </c>
      <c r="E587" s="27" t="s">
        <v>203</v>
      </c>
      <c r="F587" s="59" t="s">
        <v>45</v>
      </c>
      <c r="G587" s="5" t="s">
        <v>414</v>
      </c>
      <c r="H587" s="5" t="s">
        <v>415</v>
      </c>
      <c r="J587" s="5">
        <v>22.11</v>
      </c>
      <c r="K587" s="5" t="s">
        <v>48</v>
      </c>
      <c r="L587" s="5">
        <v>400</v>
      </c>
      <c r="W587" s="5">
        <v>100</v>
      </c>
      <c r="X587" s="5">
        <v>100</v>
      </c>
      <c r="Y587" s="5">
        <v>30</v>
      </c>
      <c r="Z587" s="5">
        <v>50</v>
      </c>
      <c r="AA587" s="5">
        <v>70</v>
      </c>
    </row>
    <row r="588" spans="1:35" ht="13">
      <c r="A588" s="5" t="s">
        <v>673</v>
      </c>
      <c r="B588" s="5" t="s">
        <v>674</v>
      </c>
      <c r="C588" s="5" t="s">
        <v>590</v>
      </c>
      <c r="E588" s="27" t="s">
        <v>203</v>
      </c>
      <c r="F588" s="59" t="s">
        <v>45</v>
      </c>
      <c r="G588" s="5" t="s">
        <v>414</v>
      </c>
      <c r="H588" s="5" t="s">
        <v>415</v>
      </c>
      <c r="J588" s="5">
        <v>22.11</v>
      </c>
      <c r="K588" s="5" t="s">
        <v>48</v>
      </c>
      <c r="L588" s="5">
        <v>400</v>
      </c>
      <c r="W588" s="5">
        <v>100</v>
      </c>
      <c r="X588" s="5">
        <v>100</v>
      </c>
      <c r="Y588" s="5">
        <v>30</v>
      </c>
      <c r="Z588" s="5">
        <v>50</v>
      </c>
      <c r="AA588" s="5">
        <v>70</v>
      </c>
    </row>
    <row r="589" spans="1:35" ht="13">
      <c r="A589" s="5" t="s">
        <v>673</v>
      </c>
      <c r="B589" s="5" t="s">
        <v>674</v>
      </c>
      <c r="C589" s="5" t="s">
        <v>471</v>
      </c>
      <c r="E589" s="27" t="s">
        <v>203</v>
      </c>
      <c r="F589" s="59" t="s">
        <v>45</v>
      </c>
      <c r="G589" s="5" t="s">
        <v>414</v>
      </c>
      <c r="H589" s="5" t="s">
        <v>415</v>
      </c>
      <c r="J589" s="5">
        <v>22.11</v>
      </c>
      <c r="K589" s="5" t="s">
        <v>48</v>
      </c>
      <c r="L589" s="5">
        <v>400</v>
      </c>
      <c r="W589" s="5">
        <v>100</v>
      </c>
      <c r="X589" s="5">
        <v>100</v>
      </c>
      <c r="Y589" s="5">
        <v>30</v>
      </c>
      <c r="Z589" s="5">
        <v>50</v>
      </c>
      <c r="AA589" s="5">
        <v>70</v>
      </c>
    </row>
    <row r="590" spans="1:35" ht="13">
      <c r="A590" s="5" t="s">
        <v>676</v>
      </c>
      <c r="B590" s="5" t="s">
        <v>677</v>
      </c>
      <c r="C590" s="5" t="s">
        <v>678</v>
      </c>
      <c r="E590" s="27" t="s">
        <v>203</v>
      </c>
      <c r="F590" s="59" t="s">
        <v>45</v>
      </c>
      <c r="G590" s="5" t="s">
        <v>418</v>
      </c>
      <c r="H590" s="5" t="s">
        <v>415</v>
      </c>
      <c r="J590" s="5">
        <v>22.1</v>
      </c>
      <c r="K590" s="5" t="s">
        <v>48</v>
      </c>
      <c r="L590" s="5">
        <v>8733</v>
      </c>
      <c r="T590" s="5">
        <v>1000</v>
      </c>
      <c r="U590" s="5">
        <v>1000</v>
      </c>
      <c r="W590" s="5">
        <v>1000</v>
      </c>
      <c r="X590" s="5">
        <v>1000</v>
      </c>
      <c r="Y590" s="5">
        <v>1000</v>
      </c>
      <c r="Z590" s="5">
        <v>1000</v>
      </c>
      <c r="AA590" s="5">
        <v>1000</v>
      </c>
    </row>
    <row r="591" spans="1:35">
      <c r="A591" s="49" t="s">
        <v>679</v>
      </c>
      <c r="B591" s="48" t="s">
        <v>680</v>
      </c>
      <c r="C591" s="4" t="s">
        <v>681</v>
      </c>
      <c r="D591" s="5" t="s">
        <v>649</v>
      </c>
      <c r="E591" s="62" t="s">
        <v>433</v>
      </c>
      <c r="F591" s="5" t="s">
        <v>45</v>
      </c>
      <c r="G591" s="5" t="s">
        <v>650</v>
      </c>
      <c r="H591" s="5" t="s">
        <v>415</v>
      </c>
      <c r="J591" s="5">
        <v>22.6</v>
      </c>
      <c r="K591" s="5" t="s">
        <v>48</v>
      </c>
      <c r="L591" s="5">
        <v>16</v>
      </c>
      <c r="V591" s="5">
        <v>8</v>
      </c>
      <c r="W591" s="5">
        <v>8</v>
      </c>
    </row>
    <row r="592" spans="1:35">
      <c r="A592" s="49" t="s">
        <v>682</v>
      </c>
      <c r="B592" s="48" t="s">
        <v>683</v>
      </c>
      <c r="C592" s="4" t="s">
        <v>660</v>
      </c>
      <c r="D592" s="5" t="s">
        <v>649</v>
      </c>
      <c r="E592" s="62" t="s">
        <v>433</v>
      </c>
      <c r="F592" s="5" t="s">
        <v>45</v>
      </c>
      <c r="G592" s="5" t="s">
        <v>650</v>
      </c>
      <c r="H592" s="5" t="s">
        <v>415</v>
      </c>
      <c r="J592" s="5">
        <v>22.6</v>
      </c>
      <c r="K592" s="5" t="s">
        <v>48</v>
      </c>
      <c r="L592" s="5">
        <v>16</v>
      </c>
      <c r="V592" s="5">
        <v>8</v>
      </c>
      <c r="W592" s="5">
        <v>8</v>
      </c>
    </row>
    <row r="593" spans="1:28">
      <c r="A593" s="49" t="s">
        <v>684</v>
      </c>
      <c r="B593" s="48" t="s">
        <v>685</v>
      </c>
      <c r="C593" s="4" t="s">
        <v>686</v>
      </c>
      <c r="D593" s="5" t="s">
        <v>649</v>
      </c>
      <c r="E593" s="62" t="s">
        <v>433</v>
      </c>
      <c r="F593" s="5" t="s">
        <v>45</v>
      </c>
      <c r="G593" s="5" t="s">
        <v>650</v>
      </c>
      <c r="H593" s="5" t="s">
        <v>415</v>
      </c>
      <c r="J593" s="5">
        <v>22.6</v>
      </c>
      <c r="K593" s="5" t="s">
        <v>48</v>
      </c>
      <c r="L593" s="5">
        <v>16</v>
      </c>
      <c r="V593" s="5">
        <v>8</v>
      </c>
      <c r="W593" s="5">
        <v>8</v>
      </c>
    </row>
    <row r="594" spans="1:28">
      <c r="A594" s="49" t="s">
        <v>687</v>
      </c>
      <c r="B594" s="48" t="s">
        <v>688</v>
      </c>
      <c r="C594" s="4" t="s">
        <v>444</v>
      </c>
      <c r="D594" s="5" t="s">
        <v>649</v>
      </c>
      <c r="E594" s="62" t="s">
        <v>433</v>
      </c>
      <c r="F594" s="5" t="s">
        <v>45</v>
      </c>
      <c r="G594" s="5" t="s">
        <v>650</v>
      </c>
      <c r="H594" s="5" t="s">
        <v>415</v>
      </c>
      <c r="J594" s="5">
        <v>22.6</v>
      </c>
      <c r="K594" s="5" t="s">
        <v>48</v>
      </c>
      <c r="L594" s="5">
        <v>16</v>
      </c>
      <c r="V594" s="5">
        <v>8</v>
      </c>
      <c r="W594" s="5">
        <v>8</v>
      </c>
    </row>
    <row r="595" spans="1:28">
      <c r="A595" s="49" t="s">
        <v>689</v>
      </c>
      <c r="B595" s="48" t="s">
        <v>690</v>
      </c>
      <c r="C595" s="4" t="s">
        <v>664</v>
      </c>
      <c r="D595" s="5" t="s">
        <v>649</v>
      </c>
      <c r="E595" s="62" t="s">
        <v>433</v>
      </c>
      <c r="F595" s="5" t="s">
        <v>45</v>
      </c>
      <c r="G595" s="5" t="s">
        <v>650</v>
      </c>
      <c r="H595" s="5" t="s">
        <v>415</v>
      </c>
      <c r="J595" s="5">
        <v>22.6</v>
      </c>
      <c r="K595" s="5" t="s">
        <v>48</v>
      </c>
      <c r="L595" s="5">
        <v>16</v>
      </c>
      <c r="V595" s="5">
        <v>8</v>
      </c>
      <c r="W595" s="5">
        <v>8</v>
      </c>
    </row>
    <row r="596" spans="1:28">
      <c r="A596" s="49" t="s">
        <v>691</v>
      </c>
      <c r="B596" s="48" t="s">
        <v>692</v>
      </c>
      <c r="C596" s="4" t="s">
        <v>693</v>
      </c>
      <c r="D596" s="5" t="s">
        <v>649</v>
      </c>
      <c r="E596" s="62" t="s">
        <v>433</v>
      </c>
      <c r="F596" s="5" t="s">
        <v>45</v>
      </c>
      <c r="G596" s="5" t="s">
        <v>650</v>
      </c>
      <c r="H596" s="5" t="s">
        <v>415</v>
      </c>
      <c r="J596" s="5">
        <v>22.6</v>
      </c>
      <c r="K596" s="5" t="s">
        <v>48</v>
      </c>
      <c r="L596" s="5">
        <v>16</v>
      </c>
      <c r="V596" s="5">
        <v>8</v>
      </c>
      <c r="W596" s="5">
        <v>8</v>
      </c>
    </row>
    <row r="597" spans="1:28">
      <c r="A597" s="49" t="s">
        <v>694</v>
      </c>
      <c r="B597" s="48" t="s">
        <v>695</v>
      </c>
      <c r="C597" s="4" t="s">
        <v>696</v>
      </c>
      <c r="D597" s="5" t="s">
        <v>649</v>
      </c>
      <c r="E597" s="62" t="s">
        <v>433</v>
      </c>
      <c r="F597" s="5" t="s">
        <v>45</v>
      </c>
      <c r="G597" s="5" t="s">
        <v>650</v>
      </c>
      <c r="H597" s="5" t="s">
        <v>415</v>
      </c>
      <c r="J597" s="5">
        <v>22.6</v>
      </c>
      <c r="K597" s="5" t="s">
        <v>48</v>
      </c>
      <c r="L597" s="5">
        <v>16</v>
      </c>
      <c r="V597" s="5">
        <v>8</v>
      </c>
      <c r="W597" s="5">
        <v>8</v>
      </c>
    </row>
    <row r="598" spans="1:28">
      <c r="A598" s="49" t="s">
        <v>697</v>
      </c>
      <c r="B598" s="49" t="s">
        <v>698</v>
      </c>
      <c r="C598" s="4" t="s">
        <v>651</v>
      </c>
      <c r="D598" s="5" t="s">
        <v>649</v>
      </c>
      <c r="E598" s="62" t="s">
        <v>433</v>
      </c>
      <c r="F598" s="5" t="s">
        <v>45</v>
      </c>
      <c r="G598" s="5" t="s">
        <v>650</v>
      </c>
      <c r="H598" s="5" t="s">
        <v>415</v>
      </c>
      <c r="J598" s="5">
        <v>22.6</v>
      </c>
      <c r="K598" s="5" t="s">
        <v>48</v>
      </c>
      <c r="L598" s="5">
        <v>16</v>
      </c>
      <c r="V598" s="5">
        <v>8</v>
      </c>
      <c r="W598" s="5">
        <v>8</v>
      </c>
    </row>
    <row r="599" spans="1:28">
      <c r="A599" s="49" t="s">
        <v>699</v>
      </c>
      <c r="B599" s="49" t="s">
        <v>700</v>
      </c>
      <c r="C599" s="4" t="s">
        <v>701</v>
      </c>
      <c r="D599" s="5" t="s">
        <v>649</v>
      </c>
      <c r="E599" s="62" t="s">
        <v>433</v>
      </c>
      <c r="F599" s="5" t="s">
        <v>45</v>
      </c>
      <c r="G599" s="5" t="s">
        <v>650</v>
      </c>
      <c r="H599" s="5" t="s">
        <v>415</v>
      </c>
      <c r="J599" s="5">
        <v>22.8</v>
      </c>
      <c r="K599" s="5" t="s">
        <v>48</v>
      </c>
      <c r="L599" s="5">
        <v>30</v>
      </c>
      <c r="W599" s="5">
        <v>20</v>
      </c>
      <c r="X599" s="5">
        <v>10</v>
      </c>
    </row>
    <row r="600" spans="1:28">
      <c r="A600" s="49" t="s">
        <v>702</v>
      </c>
      <c r="B600" s="49" t="s">
        <v>703</v>
      </c>
      <c r="C600" s="4" t="s">
        <v>664</v>
      </c>
      <c r="D600" s="5" t="s">
        <v>649</v>
      </c>
      <c r="E600" s="62" t="s">
        <v>433</v>
      </c>
      <c r="F600" s="5" t="s">
        <v>45</v>
      </c>
      <c r="G600" s="5" t="s">
        <v>650</v>
      </c>
      <c r="H600" s="5" t="s">
        <v>415</v>
      </c>
      <c r="J600" s="5">
        <v>22.8</v>
      </c>
      <c r="K600" s="5" t="s">
        <v>48</v>
      </c>
      <c r="L600" s="5">
        <v>10</v>
      </c>
      <c r="W600" s="5">
        <v>5</v>
      </c>
      <c r="X600" s="5">
        <v>5</v>
      </c>
    </row>
    <row r="601" spans="1:28">
      <c r="A601" s="49" t="s">
        <v>704</v>
      </c>
      <c r="B601" s="49" t="s">
        <v>705</v>
      </c>
      <c r="C601" s="4" t="s">
        <v>660</v>
      </c>
      <c r="D601" s="5" t="s">
        <v>649</v>
      </c>
      <c r="E601" s="62" t="s">
        <v>433</v>
      </c>
      <c r="F601" s="5" t="s">
        <v>45</v>
      </c>
      <c r="G601" s="5" t="s">
        <v>650</v>
      </c>
      <c r="H601" s="5" t="s">
        <v>415</v>
      </c>
      <c r="J601" s="5">
        <v>22.8</v>
      </c>
      <c r="K601" s="5" t="s">
        <v>48</v>
      </c>
      <c r="L601" s="5">
        <v>10</v>
      </c>
      <c r="W601" s="5">
        <v>5</v>
      </c>
      <c r="X601" s="5">
        <v>5</v>
      </c>
    </row>
    <row r="602" spans="1:28">
      <c r="A602" s="49" t="s">
        <v>706</v>
      </c>
      <c r="B602" s="49" t="s">
        <v>707</v>
      </c>
      <c r="C602" s="4" t="s">
        <v>651</v>
      </c>
      <c r="D602" s="5" t="s">
        <v>649</v>
      </c>
      <c r="E602" s="62" t="s">
        <v>433</v>
      </c>
      <c r="F602" s="5" t="s">
        <v>45</v>
      </c>
      <c r="G602" s="5" t="s">
        <v>650</v>
      </c>
      <c r="H602" s="5" t="s">
        <v>415</v>
      </c>
      <c r="J602" s="5">
        <v>22.8</v>
      </c>
      <c r="K602" s="5" t="s">
        <v>48</v>
      </c>
      <c r="L602" s="5">
        <v>10</v>
      </c>
      <c r="W602" s="5">
        <v>5</v>
      </c>
      <c r="X602" s="5">
        <v>5</v>
      </c>
    </row>
    <row r="603" spans="1:28">
      <c r="A603" s="5" t="s">
        <v>708</v>
      </c>
      <c r="B603" s="48" t="s">
        <v>709</v>
      </c>
      <c r="C603" s="5" t="s">
        <v>653</v>
      </c>
      <c r="D603" s="5" t="s">
        <v>649</v>
      </c>
      <c r="E603" s="62" t="s">
        <v>433</v>
      </c>
      <c r="F603" s="5" t="s">
        <v>45</v>
      </c>
      <c r="G603" s="5" t="s">
        <v>650</v>
      </c>
      <c r="H603" s="5" t="s">
        <v>415</v>
      </c>
      <c r="J603" s="5">
        <v>22.8</v>
      </c>
      <c r="K603" s="5" t="s">
        <v>48</v>
      </c>
      <c r="L603" s="5">
        <v>50</v>
      </c>
      <c r="V603" s="5">
        <v>10</v>
      </c>
      <c r="W603" s="5">
        <v>20</v>
      </c>
      <c r="X603" s="5">
        <v>20</v>
      </c>
    </row>
    <row r="604" spans="1:28">
      <c r="A604" s="5" t="s">
        <v>110</v>
      </c>
      <c r="B604" s="49" t="s">
        <v>710</v>
      </c>
      <c r="C604" s="5" t="s">
        <v>655</v>
      </c>
      <c r="D604" s="5" t="s">
        <v>649</v>
      </c>
      <c r="E604" s="62" t="s">
        <v>433</v>
      </c>
      <c r="F604" s="5" t="s">
        <v>45</v>
      </c>
      <c r="G604" s="5" t="s">
        <v>650</v>
      </c>
      <c r="H604" s="5" t="s">
        <v>415</v>
      </c>
      <c r="J604" s="5">
        <v>22.8</v>
      </c>
      <c r="K604" s="5" t="s">
        <v>48</v>
      </c>
      <c r="L604" s="5">
        <v>50</v>
      </c>
      <c r="V604" s="5">
        <v>10</v>
      </c>
      <c r="W604" s="5">
        <v>20</v>
      </c>
      <c r="X604" s="5">
        <v>20</v>
      </c>
    </row>
    <row r="605" spans="1:28" ht="13">
      <c r="A605" s="11" t="s">
        <v>122</v>
      </c>
      <c r="B605" s="11" t="s">
        <v>711</v>
      </c>
      <c r="C605" s="5" t="s">
        <v>712</v>
      </c>
      <c r="D605" s="5" t="s">
        <v>649</v>
      </c>
      <c r="E605" s="62" t="s">
        <v>433</v>
      </c>
      <c r="F605" s="5" t="s">
        <v>45</v>
      </c>
      <c r="G605" s="5" t="s">
        <v>650</v>
      </c>
      <c r="H605" s="5" t="s">
        <v>415</v>
      </c>
      <c r="K605" s="5" t="s">
        <v>48</v>
      </c>
      <c r="T605" s="5">
        <v>86</v>
      </c>
      <c r="U605" s="5">
        <v>86</v>
      </c>
      <c r="V605" s="5">
        <v>86</v>
      </c>
      <c r="W605" s="5">
        <v>86</v>
      </c>
      <c r="X605" s="5">
        <v>86</v>
      </c>
      <c r="Y605" s="5">
        <v>86</v>
      </c>
      <c r="Z605" s="5">
        <v>86</v>
      </c>
      <c r="AA605" s="5">
        <v>86</v>
      </c>
      <c r="AB605" s="5">
        <v>86</v>
      </c>
    </row>
    <row r="606" spans="1:28" ht="13">
      <c r="A606" s="11" t="s">
        <v>122</v>
      </c>
      <c r="B606" s="5" t="s">
        <v>218</v>
      </c>
      <c r="C606" s="5" t="s">
        <v>655</v>
      </c>
      <c r="D606" s="5" t="s">
        <v>649</v>
      </c>
      <c r="E606" s="62" t="s">
        <v>433</v>
      </c>
      <c r="F606" s="5" t="s">
        <v>45</v>
      </c>
      <c r="G606" s="5" t="s">
        <v>650</v>
      </c>
      <c r="H606" s="5" t="s">
        <v>415</v>
      </c>
      <c r="K606" s="5" t="s">
        <v>48</v>
      </c>
    </row>
    <row r="607" spans="1:28" ht="13">
      <c r="A607" s="11" t="s">
        <v>122</v>
      </c>
      <c r="B607" s="5" t="s">
        <v>218</v>
      </c>
      <c r="C607" s="5" t="s">
        <v>713</v>
      </c>
      <c r="D607" s="5" t="s">
        <v>649</v>
      </c>
      <c r="E607" s="62" t="s">
        <v>433</v>
      </c>
      <c r="F607" s="5" t="s">
        <v>45</v>
      </c>
      <c r="G607" s="5" t="s">
        <v>650</v>
      </c>
      <c r="H607" s="5" t="s">
        <v>415</v>
      </c>
      <c r="K607" s="5" t="s">
        <v>48</v>
      </c>
    </row>
    <row r="608" spans="1:28" ht="13">
      <c r="A608" s="11" t="s">
        <v>122</v>
      </c>
      <c r="B608" s="5" t="s">
        <v>218</v>
      </c>
      <c r="C608" s="5" t="s">
        <v>653</v>
      </c>
      <c r="D608" s="5" t="s">
        <v>649</v>
      </c>
      <c r="E608" s="62" t="s">
        <v>433</v>
      </c>
      <c r="F608" s="5" t="s">
        <v>45</v>
      </c>
      <c r="G608" s="5" t="s">
        <v>650</v>
      </c>
      <c r="H608" s="5" t="s">
        <v>415</v>
      </c>
      <c r="K608" s="5" t="s">
        <v>48</v>
      </c>
    </row>
    <row r="609" spans="1:28" ht="13">
      <c r="A609" s="11" t="s">
        <v>122</v>
      </c>
      <c r="B609" s="5" t="s">
        <v>714</v>
      </c>
      <c r="C609" s="5" t="s">
        <v>655</v>
      </c>
      <c r="D609" s="5" t="s">
        <v>649</v>
      </c>
      <c r="E609" s="62" t="s">
        <v>433</v>
      </c>
      <c r="F609" s="5" t="s">
        <v>45</v>
      </c>
      <c r="G609" s="5" t="s">
        <v>650</v>
      </c>
      <c r="H609" s="5" t="s">
        <v>415</v>
      </c>
      <c r="K609" s="5" t="s">
        <v>48</v>
      </c>
    </row>
    <row r="610" spans="1:28" ht="13">
      <c r="A610" s="11" t="s">
        <v>122</v>
      </c>
      <c r="B610" s="5" t="s">
        <v>715</v>
      </c>
      <c r="C610" s="5" t="s">
        <v>655</v>
      </c>
      <c r="D610" s="5" t="s">
        <v>649</v>
      </c>
      <c r="E610" s="62" t="s">
        <v>433</v>
      </c>
      <c r="F610" s="5" t="s">
        <v>45</v>
      </c>
      <c r="G610" s="5" t="s">
        <v>650</v>
      </c>
      <c r="H610" s="5" t="s">
        <v>415</v>
      </c>
      <c r="K610" s="5" t="s">
        <v>48</v>
      </c>
    </row>
    <row r="611" spans="1:28" ht="13">
      <c r="A611" s="11" t="s">
        <v>122</v>
      </c>
      <c r="B611" s="5" t="s">
        <v>716</v>
      </c>
      <c r="C611" s="5" t="s">
        <v>717</v>
      </c>
      <c r="D611" s="5" t="s">
        <v>649</v>
      </c>
      <c r="E611" s="62" t="s">
        <v>433</v>
      </c>
      <c r="F611" s="5" t="s">
        <v>45</v>
      </c>
      <c r="G611" s="5" t="s">
        <v>650</v>
      </c>
      <c r="H611" s="5" t="s">
        <v>415</v>
      </c>
      <c r="K611" s="5" t="s">
        <v>48</v>
      </c>
      <c r="T611" s="5">
        <v>140</v>
      </c>
      <c r="U611" s="5">
        <v>140</v>
      </c>
      <c r="V611" s="5">
        <v>140</v>
      </c>
      <c r="W611" s="5">
        <v>140</v>
      </c>
      <c r="X611" s="5">
        <v>140</v>
      </c>
      <c r="Y611" s="5">
        <v>140</v>
      </c>
      <c r="Z611" s="5">
        <v>140</v>
      </c>
      <c r="AA611" s="5">
        <v>140</v>
      </c>
      <c r="AB611" s="5">
        <v>140</v>
      </c>
    </row>
    <row r="612" spans="1:28" ht="13">
      <c r="A612" s="11" t="s">
        <v>122</v>
      </c>
      <c r="B612" s="5" t="s">
        <v>718</v>
      </c>
      <c r="C612" s="5" t="s">
        <v>655</v>
      </c>
      <c r="D612" s="5" t="s">
        <v>649</v>
      </c>
      <c r="E612" s="62" t="s">
        <v>433</v>
      </c>
      <c r="F612" s="5" t="s">
        <v>45</v>
      </c>
      <c r="G612" s="5" t="s">
        <v>650</v>
      </c>
      <c r="H612" s="5" t="s">
        <v>415</v>
      </c>
      <c r="K612" s="5" t="s">
        <v>48</v>
      </c>
    </row>
    <row r="613" spans="1:28" ht="13">
      <c r="A613" s="11" t="s">
        <v>122</v>
      </c>
      <c r="B613" s="5" t="s">
        <v>718</v>
      </c>
      <c r="C613" s="5" t="s">
        <v>717</v>
      </c>
      <c r="D613" s="5" t="s">
        <v>649</v>
      </c>
      <c r="E613" s="62" t="s">
        <v>433</v>
      </c>
      <c r="F613" s="5" t="s">
        <v>45</v>
      </c>
      <c r="G613" s="5" t="s">
        <v>650</v>
      </c>
      <c r="H613" s="5" t="s">
        <v>415</v>
      </c>
      <c r="K613" s="5" t="s">
        <v>48</v>
      </c>
    </row>
    <row r="614" spans="1:28" ht="13">
      <c r="A614" s="11" t="s">
        <v>122</v>
      </c>
      <c r="B614" s="5" t="s">
        <v>718</v>
      </c>
      <c r="C614" s="5" t="s">
        <v>653</v>
      </c>
      <c r="D614" s="5" t="s">
        <v>649</v>
      </c>
      <c r="E614" s="62" t="s">
        <v>433</v>
      </c>
      <c r="F614" s="5" t="s">
        <v>45</v>
      </c>
      <c r="G614" s="5" t="s">
        <v>650</v>
      </c>
      <c r="H614" s="5" t="s">
        <v>415</v>
      </c>
      <c r="K614" s="5" t="s">
        <v>48</v>
      </c>
    </row>
    <row r="615" spans="1:28" ht="13">
      <c r="A615" s="11" t="s">
        <v>122</v>
      </c>
      <c r="B615" s="5" t="s">
        <v>718</v>
      </c>
      <c r="C615" s="5" t="s">
        <v>713</v>
      </c>
      <c r="D615" s="5" t="s">
        <v>649</v>
      </c>
      <c r="E615" s="62" t="s">
        <v>433</v>
      </c>
      <c r="F615" s="5" t="s">
        <v>45</v>
      </c>
      <c r="G615" s="5" t="s">
        <v>650</v>
      </c>
      <c r="H615" s="5" t="s">
        <v>415</v>
      </c>
      <c r="K615" s="5" t="s">
        <v>48</v>
      </c>
    </row>
    <row r="616" spans="1:28" ht="13">
      <c r="A616" s="11" t="s">
        <v>122</v>
      </c>
      <c r="B616" s="5" t="s">
        <v>719</v>
      </c>
      <c r="C616" s="5" t="s">
        <v>717</v>
      </c>
      <c r="D616" s="5" t="s">
        <v>649</v>
      </c>
      <c r="E616" s="62" t="s">
        <v>433</v>
      </c>
      <c r="F616" s="5" t="s">
        <v>45</v>
      </c>
      <c r="G616" s="5" t="s">
        <v>650</v>
      </c>
      <c r="H616" s="5" t="s">
        <v>415</v>
      </c>
      <c r="K616" s="5" t="s">
        <v>48</v>
      </c>
    </row>
    <row r="617" spans="1:28" ht="13">
      <c r="A617" s="11" t="s">
        <v>122</v>
      </c>
      <c r="B617" s="5" t="s">
        <v>719</v>
      </c>
      <c r="C617" s="5" t="s">
        <v>655</v>
      </c>
      <c r="D617" s="5" t="s">
        <v>649</v>
      </c>
      <c r="E617" s="62" t="s">
        <v>433</v>
      </c>
      <c r="F617" s="5" t="s">
        <v>45</v>
      </c>
      <c r="G617" s="5" t="s">
        <v>650</v>
      </c>
      <c r="H617" s="5" t="s">
        <v>415</v>
      </c>
      <c r="K617" s="5" t="s">
        <v>48</v>
      </c>
    </row>
    <row r="618" spans="1:28" ht="13">
      <c r="A618" s="11" t="s">
        <v>122</v>
      </c>
      <c r="B618" s="5" t="s">
        <v>719</v>
      </c>
      <c r="C618" s="5" t="s">
        <v>653</v>
      </c>
      <c r="D618" s="5" t="s">
        <v>649</v>
      </c>
      <c r="E618" s="62" t="s">
        <v>433</v>
      </c>
      <c r="F618" s="5" t="s">
        <v>45</v>
      </c>
      <c r="G618" s="5" t="s">
        <v>650</v>
      </c>
      <c r="H618" s="5" t="s">
        <v>415</v>
      </c>
      <c r="K618" s="5" t="s">
        <v>48</v>
      </c>
    </row>
    <row r="619" spans="1:28">
      <c r="A619" s="5" t="s">
        <v>720</v>
      </c>
      <c r="B619" s="5" t="s">
        <v>721</v>
      </c>
      <c r="C619" s="5" t="s">
        <v>655</v>
      </c>
      <c r="D619" s="5" t="s">
        <v>649</v>
      </c>
      <c r="E619" s="62" t="s">
        <v>433</v>
      </c>
      <c r="F619" s="5" t="s">
        <v>45</v>
      </c>
      <c r="G619" s="5" t="s">
        <v>650</v>
      </c>
      <c r="H619" s="5" t="s">
        <v>415</v>
      </c>
      <c r="J619" s="5">
        <v>22.06</v>
      </c>
      <c r="K619" s="5" t="s">
        <v>48</v>
      </c>
      <c r="W619" s="5">
        <v>40</v>
      </c>
    </row>
    <row r="620" spans="1:28">
      <c r="A620" s="5" t="s">
        <v>722</v>
      </c>
      <c r="B620" s="5" t="s">
        <v>723</v>
      </c>
      <c r="C620" s="5" t="s">
        <v>713</v>
      </c>
      <c r="D620" s="5" t="s">
        <v>649</v>
      </c>
      <c r="E620" s="62" t="s">
        <v>433</v>
      </c>
      <c r="F620" s="5" t="s">
        <v>45</v>
      </c>
      <c r="G620" s="5" t="s">
        <v>650</v>
      </c>
      <c r="H620" s="5" t="s">
        <v>415</v>
      </c>
      <c r="J620" s="5">
        <v>22.07</v>
      </c>
      <c r="K620" s="5" t="s">
        <v>48</v>
      </c>
      <c r="W620" s="5">
        <v>20</v>
      </c>
    </row>
    <row r="621" spans="1:28">
      <c r="A621" s="5" t="s">
        <v>722</v>
      </c>
      <c r="B621" s="5" t="s">
        <v>723</v>
      </c>
      <c r="C621" s="5" t="s">
        <v>713</v>
      </c>
      <c r="D621" s="5" t="s">
        <v>649</v>
      </c>
      <c r="E621" s="62" t="s">
        <v>433</v>
      </c>
      <c r="F621" s="5" t="s">
        <v>45</v>
      </c>
      <c r="G621" s="5" t="s">
        <v>650</v>
      </c>
      <c r="H621" s="5" t="s">
        <v>415</v>
      </c>
      <c r="J621" s="5">
        <v>22.07</v>
      </c>
      <c r="K621" s="5" t="s">
        <v>48</v>
      </c>
      <c r="W621" s="5">
        <v>20</v>
      </c>
    </row>
    <row r="622" spans="1:28">
      <c r="A622" s="5" t="s">
        <v>122</v>
      </c>
      <c r="B622" s="5" t="s">
        <v>724</v>
      </c>
      <c r="C622" s="5" t="s">
        <v>655</v>
      </c>
      <c r="D622" s="5" t="s">
        <v>649</v>
      </c>
      <c r="E622" s="62" t="s">
        <v>433</v>
      </c>
      <c r="F622" s="5" t="s">
        <v>45</v>
      </c>
      <c r="G622" s="5" t="s">
        <v>650</v>
      </c>
      <c r="H622" s="5" t="s">
        <v>415</v>
      </c>
      <c r="K622" s="5" t="s">
        <v>48</v>
      </c>
      <c r="W622" s="5">
        <v>85</v>
      </c>
      <c r="X622" s="5">
        <v>85</v>
      </c>
      <c r="Y622" s="5">
        <v>85</v>
      </c>
      <c r="Z622" s="5">
        <v>85</v>
      </c>
      <c r="AA622" s="5">
        <v>85</v>
      </c>
      <c r="AB622" s="5">
        <v>85</v>
      </c>
    </row>
    <row r="623" spans="1:28">
      <c r="A623" s="5" t="s">
        <v>122</v>
      </c>
      <c r="B623" s="5" t="s">
        <v>724</v>
      </c>
      <c r="C623" s="5" t="s">
        <v>653</v>
      </c>
      <c r="D623" s="5" t="s">
        <v>649</v>
      </c>
      <c r="E623" s="62" t="s">
        <v>433</v>
      </c>
      <c r="F623" s="5" t="s">
        <v>45</v>
      </c>
      <c r="G623" s="5" t="s">
        <v>650</v>
      </c>
      <c r="H623" s="5" t="s">
        <v>415</v>
      </c>
      <c r="K623" s="5" t="s">
        <v>48</v>
      </c>
      <c r="W623" s="5">
        <v>85</v>
      </c>
      <c r="X623" s="5">
        <v>85</v>
      </c>
      <c r="Y623" s="5">
        <v>85</v>
      </c>
      <c r="Z623" s="5">
        <v>85</v>
      </c>
      <c r="AA623" s="5">
        <v>85</v>
      </c>
      <c r="AB623" s="5">
        <v>85</v>
      </c>
    </row>
    <row r="624" spans="1:28">
      <c r="A624" s="5" t="s">
        <v>122</v>
      </c>
      <c r="B624" s="5" t="s">
        <v>724</v>
      </c>
      <c r="C624" s="5" t="s">
        <v>713</v>
      </c>
      <c r="D624" s="5" t="s">
        <v>649</v>
      </c>
      <c r="E624" s="62" t="s">
        <v>433</v>
      </c>
      <c r="F624" s="5" t="s">
        <v>45</v>
      </c>
      <c r="G624" s="5" t="s">
        <v>650</v>
      </c>
      <c r="H624" s="5" t="s">
        <v>415</v>
      </c>
      <c r="K624" s="5" t="s">
        <v>48</v>
      </c>
      <c r="W624" s="5">
        <v>85</v>
      </c>
      <c r="X624" s="5">
        <v>85</v>
      </c>
      <c r="Y624" s="5">
        <v>85</v>
      </c>
      <c r="Z624" s="5">
        <v>85</v>
      </c>
      <c r="AA624" s="5">
        <v>85</v>
      </c>
      <c r="AB624" s="5">
        <v>85</v>
      </c>
    </row>
    <row r="625" spans="1:28">
      <c r="A625" s="5" t="s">
        <v>122</v>
      </c>
      <c r="B625" s="5" t="s">
        <v>724</v>
      </c>
      <c r="C625" s="5" t="s">
        <v>664</v>
      </c>
      <c r="D625" s="5" t="s">
        <v>649</v>
      </c>
      <c r="E625" s="62" t="s">
        <v>433</v>
      </c>
      <c r="F625" s="5" t="s">
        <v>45</v>
      </c>
      <c r="G625" s="5" t="s">
        <v>650</v>
      </c>
      <c r="H625" s="5" t="s">
        <v>415</v>
      </c>
      <c r="K625" s="5" t="s">
        <v>48</v>
      </c>
      <c r="W625" s="5">
        <v>85</v>
      </c>
      <c r="X625" s="5">
        <v>85</v>
      </c>
      <c r="Y625" s="5">
        <v>85</v>
      </c>
      <c r="Z625" s="5">
        <v>85</v>
      </c>
      <c r="AA625" s="5">
        <v>85</v>
      </c>
      <c r="AB625" s="5">
        <v>85</v>
      </c>
    </row>
    <row r="626" spans="1:28">
      <c r="A626" s="5" t="s">
        <v>122</v>
      </c>
      <c r="B626" s="5" t="s">
        <v>724</v>
      </c>
      <c r="C626" s="5" t="s">
        <v>660</v>
      </c>
      <c r="D626" s="5" t="s">
        <v>649</v>
      </c>
      <c r="E626" s="62" t="s">
        <v>433</v>
      </c>
      <c r="F626" s="5" t="s">
        <v>45</v>
      </c>
      <c r="G626" s="5" t="s">
        <v>650</v>
      </c>
      <c r="H626" s="5" t="s">
        <v>415</v>
      </c>
      <c r="K626" s="5" t="s">
        <v>48</v>
      </c>
      <c r="W626" s="5">
        <v>85</v>
      </c>
      <c r="X626" s="5">
        <v>85</v>
      </c>
      <c r="Y626" s="5">
        <v>85</v>
      </c>
      <c r="Z626" s="5">
        <v>85</v>
      </c>
      <c r="AA626" s="5">
        <v>85</v>
      </c>
      <c r="AB626" s="5">
        <v>85</v>
      </c>
    </row>
    <row r="627" spans="1:28">
      <c r="A627" s="5" t="s">
        <v>122</v>
      </c>
      <c r="B627" s="5" t="s">
        <v>724</v>
      </c>
      <c r="C627" s="5" t="s">
        <v>693</v>
      </c>
      <c r="D627" s="5" t="s">
        <v>649</v>
      </c>
      <c r="E627" s="62" t="s">
        <v>433</v>
      </c>
      <c r="F627" s="5" t="s">
        <v>45</v>
      </c>
      <c r="G627" s="5" t="s">
        <v>650</v>
      </c>
      <c r="H627" s="5" t="s">
        <v>415</v>
      </c>
      <c r="K627" s="5" t="s">
        <v>48</v>
      </c>
      <c r="W627" s="5">
        <v>85</v>
      </c>
      <c r="X627" s="5">
        <v>85</v>
      </c>
      <c r="Y627" s="5">
        <v>85</v>
      </c>
      <c r="Z627" s="5">
        <v>85</v>
      </c>
      <c r="AA627" s="5">
        <v>85</v>
      </c>
      <c r="AB627" s="5">
        <v>85</v>
      </c>
    </row>
    <row r="628" spans="1:28">
      <c r="A628" s="5" t="s">
        <v>122</v>
      </c>
      <c r="B628" s="5" t="s">
        <v>724</v>
      </c>
      <c r="C628" s="5" t="s">
        <v>648</v>
      </c>
      <c r="D628" s="5" t="s">
        <v>649</v>
      </c>
      <c r="E628" s="62" t="s">
        <v>433</v>
      </c>
      <c r="F628" s="5" t="s">
        <v>45</v>
      </c>
      <c r="G628" s="5" t="s">
        <v>650</v>
      </c>
      <c r="H628" s="5" t="s">
        <v>415</v>
      </c>
      <c r="K628" s="5" t="s">
        <v>48</v>
      </c>
      <c r="W628" s="5">
        <v>85</v>
      </c>
      <c r="X628" s="5">
        <v>85</v>
      </c>
      <c r="Y628" s="5">
        <v>85</v>
      </c>
      <c r="Z628" s="5">
        <v>85</v>
      </c>
      <c r="AA628" s="5">
        <v>85</v>
      </c>
      <c r="AB628" s="5">
        <v>85</v>
      </c>
    </row>
    <row r="629" spans="1:28">
      <c r="A629" s="5" t="s">
        <v>122</v>
      </c>
      <c r="B629" s="5" t="s">
        <v>724</v>
      </c>
      <c r="C629" s="5" t="s">
        <v>444</v>
      </c>
      <c r="D629" s="5" t="s">
        <v>649</v>
      </c>
      <c r="E629" s="62" t="s">
        <v>433</v>
      </c>
      <c r="F629" s="5" t="s">
        <v>45</v>
      </c>
      <c r="G629" s="5" t="s">
        <v>650</v>
      </c>
      <c r="H629" s="5" t="s">
        <v>415</v>
      </c>
      <c r="K629" s="5" t="s">
        <v>48</v>
      </c>
      <c r="W629" s="5">
        <v>85</v>
      </c>
      <c r="X629" s="5">
        <v>85</v>
      </c>
      <c r="Y629" s="5">
        <v>85</v>
      </c>
      <c r="Z629" s="5">
        <v>85</v>
      </c>
      <c r="AA629" s="5">
        <v>85</v>
      </c>
      <c r="AB629" s="5">
        <v>85</v>
      </c>
    </row>
    <row r="630" spans="1:28">
      <c r="A630" s="5" t="s">
        <v>122</v>
      </c>
      <c r="B630" s="5" t="s">
        <v>724</v>
      </c>
      <c r="C630" s="5" t="s">
        <v>651</v>
      </c>
      <c r="D630" s="5" t="s">
        <v>649</v>
      </c>
      <c r="E630" s="62" t="s">
        <v>433</v>
      </c>
      <c r="F630" s="5" t="s">
        <v>45</v>
      </c>
      <c r="G630" s="5" t="s">
        <v>650</v>
      </c>
      <c r="H630" s="5" t="s">
        <v>415</v>
      </c>
      <c r="K630" s="5" t="s">
        <v>48</v>
      </c>
      <c r="W630" s="5">
        <v>85</v>
      </c>
      <c r="X630" s="5">
        <v>85</v>
      </c>
      <c r="Y630" s="5">
        <v>85</v>
      </c>
      <c r="Z630" s="5">
        <v>85</v>
      </c>
      <c r="AA630" s="5">
        <v>85</v>
      </c>
      <c r="AB630" s="5">
        <v>85</v>
      </c>
    </row>
    <row r="631" spans="1:28">
      <c r="A631" s="5" t="s">
        <v>122</v>
      </c>
      <c r="B631" s="5" t="s">
        <v>724</v>
      </c>
      <c r="C631" s="5" t="s">
        <v>652</v>
      </c>
      <c r="D631" s="5" t="s">
        <v>649</v>
      </c>
      <c r="E631" s="62" t="s">
        <v>433</v>
      </c>
      <c r="F631" s="5" t="s">
        <v>45</v>
      </c>
      <c r="G631" s="5" t="s">
        <v>650</v>
      </c>
      <c r="H631" s="5" t="s">
        <v>415</v>
      </c>
      <c r="K631" s="5" t="s">
        <v>48</v>
      </c>
      <c r="W631" s="5">
        <v>85</v>
      </c>
      <c r="X631" s="5">
        <v>85</v>
      </c>
      <c r="Y631" s="5">
        <v>85</v>
      </c>
      <c r="Z631" s="5">
        <v>85</v>
      </c>
      <c r="AA631" s="5">
        <v>85</v>
      </c>
      <c r="AB631" s="5">
        <v>85</v>
      </c>
    </row>
    <row r="632" spans="1:28">
      <c r="A632" s="5" t="s">
        <v>122</v>
      </c>
      <c r="B632" s="5" t="s">
        <v>724</v>
      </c>
      <c r="C632" s="5" t="s">
        <v>725</v>
      </c>
      <c r="D632" s="5" t="s">
        <v>649</v>
      </c>
      <c r="E632" s="62" t="s">
        <v>433</v>
      </c>
      <c r="F632" s="5" t="s">
        <v>45</v>
      </c>
      <c r="G632" s="5" t="s">
        <v>650</v>
      </c>
      <c r="H632" s="5" t="s">
        <v>415</v>
      </c>
      <c r="K632" s="5" t="s">
        <v>48</v>
      </c>
      <c r="W632" s="5">
        <v>85</v>
      </c>
      <c r="X632" s="5">
        <v>85</v>
      </c>
      <c r="Y632" s="5">
        <v>85</v>
      </c>
      <c r="Z632" s="5">
        <v>85</v>
      </c>
      <c r="AA632" s="5">
        <v>85</v>
      </c>
      <c r="AB632" s="5">
        <v>85</v>
      </c>
    </row>
    <row r="633" spans="1:28">
      <c r="A633" s="5" t="s">
        <v>122</v>
      </c>
      <c r="B633" s="5" t="s">
        <v>724</v>
      </c>
      <c r="C633" s="5" t="s">
        <v>681</v>
      </c>
      <c r="D633" s="5" t="s">
        <v>649</v>
      </c>
      <c r="E633" s="62" t="s">
        <v>433</v>
      </c>
      <c r="F633" s="5" t="s">
        <v>45</v>
      </c>
      <c r="G633" s="5" t="s">
        <v>650</v>
      </c>
      <c r="H633" s="5" t="s">
        <v>415</v>
      </c>
      <c r="K633" s="5" t="s">
        <v>48</v>
      </c>
      <c r="W633" s="5">
        <v>85</v>
      </c>
      <c r="X633" s="5">
        <v>85</v>
      </c>
      <c r="Y633" s="5">
        <v>85</v>
      </c>
      <c r="Z633" s="5">
        <v>85</v>
      </c>
      <c r="AA633" s="5">
        <v>85</v>
      </c>
      <c r="AB633" s="5">
        <v>85</v>
      </c>
    </row>
    <row r="634" spans="1:28">
      <c r="A634" s="5" t="s">
        <v>122</v>
      </c>
      <c r="B634" s="5" t="s">
        <v>724</v>
      </c>
      <c r="C634" s="5" t="s">
        <v>686</v>
      </c>
      <c r="D634" s="5" t="s">
        <v>649</v>
      </c>
      <c r="E634" s="62" t="s">
        <v>433</v>
      </c>
      <c r="F634" s="5" t="s">
        <v>45</v>
      </c>
      <c r="G634" s="5" t="s">
        <v>650</v>
      </c>
      <c r="H634" s="5" t="s">
        <v>415</v>
      </c>
      <c r="K634" s="5" t="s">
        <v>48</v>
      </c>
      <c r="W634" s="5">
        <v>85</v>
      </c>
      <c r="X634" s="5">
        <v>85</v>
      </c>
      <c r="Y634" s="5">
        <v>85</v>
      </c>
      <c r="Z634" s="5">
        <v>85</v>
      </c>
      <c r="AA634" s="5">
        <v>85</v>
      </c>
      <c r="AB634" s="5">
        <v>85</v>
      </c>
    </row>
    <row r="635" spans="1:28">
      <c r="A635" s="5" t="s">
        <v>110</v>
      </c>
      <c r="B635" s="5" t="s">
        <v>726</v>
      </c>
      <c r="C635" s="5" t="s">
        <v>696</v>
      </c>
      <c r="D635" s="5" t="s">
        <v>649</v>
      </c>
      <c r="E635" s="62" t="s">
        <v>433</v>
      </c>
      <c r="F635" s="5" t="s">
        <v>45</v>
      </c>
      <c r="G635" s="5" t="s">
        <v>650</v>
      </c>
      <c r="H635" s="5" t="s">
        <v>415</v>
      </c>
      <c r="J635" s="5">
        <v>22.08</v>
      </c>
      <c r="K635" s="5" t="s">
        <v>48</v>
      </c>
      <c r="L635" s="5">
        <v>100</v>
      </c>
      <c r="W635" s="5">
        <v>50</v>
      </c>
      <c r="X635" s="5">
        <v>50</v>
      </c>
    </row>
    <row r="636" spans="1:28" ht="13">
      <c r="A636" s="5" t="s">
        <v>110</v>
      </c>
      <c r="B636" s="5" t="s">
        <v>727</v>
      </c>
      <c r="C636" s="5" t="s">
        <v>728</v>
      </c>
      <c r="D636" s="5" t="s">
        <v>729</v>
      </c>
      <c r="E636" s="27" t="s">
        <v>203</v>
      </c>
      <c r="F636" s="59" t="s">
        <v>45</v>
      </c>
      <c r="G636" s="5" t="s">
        <v>418</v>
      </c>
      <c r="H636" s="5" t="s">
        <v>415</v>
      </c>
      <c r="J636" s="5">
        <v>22.08</v>
      </c>
      <c r="K636" s="5" t="s">
        <v>48</v>
      </c>
      <c r="L636" s="5">
        <v>300</v>
      </c>
      <c r="W636" s="5">
        <v>150</v>
      </c>
      <c r="X636" s="5">
        <v>150</v>
      </c>
    </row>
    <row r="637" spans="1:28" ht="13">
      <c r="A637" s="5" t="s">
        <v>730</v>
      </c>
      <c r="B637" s="5" t="s">
        <v>731</v>
      </c>
      <c r="C637" s="5" t="s">
        <v>469</v>
      </c>
      <c r="D637" s="5" t="s">
        <v>729</v>
      </c>
      <c r="E637" s="27" t="s">
        <v>203</v>
      </c>
      <c r="F637" s="59" t="s">
        <v>45</v>
      </c>
      <c r="G637" s="5" t="s">
        <v>418</v>
      </c>
      <c r="H637" s="5" t="s">
        <v>415</v>
      </c>
      <c r="J637" s="5">
        <v>23.06</v>
      </c>
      <c r="K637" s="5" t="s">
        <v>342</v>
      </c>
      <c r="L637" s="5">
        <v>1000</v>
      </c>
    </row>
    <row r="638" spans="1:28" ht="13">
      <c r="A638" s="5" t="s">
        <v>730</v>
      </c>
      <c r="B638" s="5" t="s">
        <v>731</v>
      </c>
      <c r="C638" s="5" t="s">
        <v>550</v>
      </c>
      <c r="D638" s="5" t="s">
        <v>729</v>
      </c>
      <c r="E638" s="27" t="s">
        <v>203</v>
      </c>
      <c r="F638" s="59" t="s">
        <v>45</v>
      </c>
      <c r="G638" s="5" t="s">
        <v>418</v>
      </c>
      <c r="H638" s="5" t="s">
        <v>415</v>
      </c>
      <c r="J638" s="5">
        <v>23.06</v>
      </c>
      <c r="K638" s="5" t="s">
        <v>342</v>
      </c>
      <c r="L638" s="5">
        <v>500</v>
      </c>
    </row>
    <row r="639" spans="1:28" ht="13">
      <c r="A639" s="5" t="s">
        <v>730</v>
      </c>
      <c r="B639" s="5" t="s">
        <v>731</v>
      </c>
      <c r="C639" s="5" t="s">
        <v>732</v>
      </c>
      <c r="D639" s="5" t="s">
        <v>729</v>
      </c>
      <c r="E639" s="27" t="s">
        <v>203</v>
      </c>
      <c r="F639" s="59" t="s">
        <v>45</v>
      </c>
      <c r="G639" s="5" t="s">
        <v>418</v>
      </c>
      <c r="H639" s="5" t="s">
        <v>415</v>
      </c>
      <c r="J639" s="5">
        <v>23.06</v>
      </c>
      <c r="K639" s="5" t="s">
        <v>342</v>
      </c>
      <c r="L639" s="5">
        <v>500</v>
      </c>
    </row>
    <row r="640" spans="1:28" ht="13">
      <c r="A640" s="5" t="s">
        <v>730</v>
      </c>
      <c r="B640" s="5" t="s">
        <v>731</v>
      </c>
      <c r="C640" s="5" t="s">
        <v>590</v>
      </c>
      <c r="D640" s="5" t="s">
        <v>729</v>
      </c>
      <c r="E640" s="27" t="s">
        <v>203</v>
      </c>
      <c r="F640" s="59" t="s">
        <v>45</v>
      </c>
      <c r="G640" s="5" t="s">
        <v>418</v>
      </c>
      <c r="H640" s="5" t="s">
        <v>415</v>
      </c>
      <c r="J640" s="5">
        <v>23.06</v>
      </c>
      <c r="K640" s="5" t="s">
        <v>342</v>
      </c>
      <c r="L640" s="5">
        <v>500</v>
      </c>
    </row>
    <row r="680" spans="1:3" ht="14.5">
      <c r="A680" s="74" t="s">
        <v>110</v>
      </c>
      <c r="B680" s="72" t="s">
        <v>371</v>
      </c>
      <c r="C680" s="72" t="s">
        <v>220</v>
      </c>
    </row>
    <row r="681" spans="1:3" ht="14.5">
      <c r="A681" s="74" t="s">
        <v>110</v>
      </c>
      <c r="B681" s="72" t="s">
        <v>376</v>
      </c>
      <c r="C681" s="72" t="s">
        <v>377</v>
      </c>
    </row>
    <row r="682" spans="1:3" ht="14.5">
      <c r="A682" s="74" t="s">
        <v>110</v>
      </c>
      <c r="B682" s="72" t="s">
        <v>378</v>
      </c>
      <c r="C682" s="72" t="s">
        <v>379</v>
      </c>
    </row>
    <row r="683" spans="1:3" ht="14.5">
      <c r="A683" s="74" t="s">
        <v>110</v>
      </c>
      <c r="B683" s="72" t="s">
        <v>381</v>
      </c>
      <c r="C683" s="72" t="s">
        <v>220</v>
      </c>
    </row>
    <row r="684" spans="1:3" ht="14.5">
      <c r="A684" s="74" t="s">
        <v>122</v>
      </c>
      <c r="B684" s="72" t="s">
        <v>382</v>
      </c>
      <c r="C684" s="72" t="s">
        <v>379</v>
      </c>
    </row>
    <row r="685" spans="1:3" ht="14.5">
      <c r="A685" s="74" t="s">
        <v>122</v>
      </c>
      <c r="B685" s="72" t="s">
        <v>384</v>
      </c>
      <c r="C685" s="72" t="s">
        <v>385</v>
      </c>
    </row>
    <row r="686" spans="1:3" ht="14.5">
      <c r="A686" s="74" t="s">
        <v>122</v>
      </c>
      <c r="B686" s="72" t="s">
        <v>386</v>
      </c>
      <c r="C686" s="72" t="s">
        <v>220</v>
      </c>
    </row>
    <row r="687" spans="1:3" ht="14.5">
      <c r="A687" s="74" t="s">
        <v>122</v>
      </c>
      <c r="B687" s="72" t="s">
        <v>387</v>
      </c>
      <c r="C687" s="72" t="s">
        <v>385</v>
      </c>
    </row>
    <row r="688" spans="1:3" ht="14.5">
      <c r="A688" s="74" t="s">
        <v>88</v>
      </c>
      <c r="B688" s="72" t="s">
        <v>733</v>
      </c>
      <c r="C688" s="72" t="s">
        <v>390</v>
      </c>
    </row>
    <row r="689" spans="1:3" ht="14.5">
      <c r="A689" s="74" t="s">
        <v>41</v>
      </c>
      <c r="B689" s="72" t="s">
        <v>734</v>
      </c>
      <c r="C689" s="72" t="s">
        <v>390</v>
      </c>
    </row>
    <row r="690" spans="1:3" ht="14.5">
      <c r="A690" s="74" t="s">
        <v>122</v>
      </c>
      <c r="B690" s="72" t="s">
        <v>393</v>
      </c>
      <c r="C690" s="72" t="s">
        <v>390</v>
      </c>
    </row>
    <row r="691" spans="1:3" ht="14.5">
      <c r="A691" s="74" t="s">
        <v>122</v>
      </c>
      <c r="B691" s="72" t="s">
        <v>396</v>
      </c>
      <c r="C691" s="72" t="s">
        <v>390</v>
      </c>
    </row>
    <row r="692" spans="1:3" ht="14.5">
      <c r="A692" s="74" t="s">
        <v>122</v>
      </c>
      <c r="B692" s="72" t="s">
        <v>397</v>
      </c>
      <c r="C692" s="72" t="s">
        <v>220</v>
      </c>
    </row>
    <row r="693" spans="1:3" ht="14.5">
      <c r="A693" s="74" t="s">
        <v>122</v>
      </c>
      <c r="B693" s="72" t="s">
        <v>188</v>
      </c>
      <c r="C693" s="72" t="s">
        <v>372</v>
      </c>
    </row>
    <row r="694" spans="1:3" ht="14.5">
      <c r="A694" s="74" t="s">
        <v>122</v>
      </c>
      <c r="B694" s="72" t="s">
        <v>188</v>
      </c>
      <c r="C694" s="72" t="s">
        <v>380</v>
      </c>
    </row>
    <row r="695" spans="1:3" ht="14.5">
      <c r="A695" s="74" t="s">
        <v>122</v>
      </c>
      <c r="B695" s="72" t="s">
        <v>735</v>
      </c>
      <c r="C695" s="72" t="s">
        <v>372</v>
      </c>
    </row>
    <row r="696" spans="1:3" ht="43.5">
      <c r="A696" s="74" t="s">
        <v>122</v>
      </c>
      <c r="B696" s="75" t="s">
        <v>405</v>
      </c>
      <c r="C696" s="72" t="s">
        <v>736</v>
      </c>
    </row>
  </sheetData>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760D80B6-9E2E-4D41-8326-4C18A542692E}">
          <x14:formula1>
            <xm:f>'Reference data'!$C$1:$C$8</xm:f>
          </x14:formula1>
          <xm:sqref>A605:A618 A2:A95 A417 A131:A324 A343 A346</xm:sqref>
        </x14:dataValidation>
        <x14:dataValidation type="list" allowBlank="1" showInputMessage="1" showErrorMessage="1" xr:uid="{3115AC64-E88F-43AF-B3A7-DDE8B145E684}">
          <x14:formula1>
            <xm:f>'Reference data'!$M$1:$M$339</xm:f>
          </x14:formula1>
          <xm:sqref>C343 C188:C313 C171:C182 C131:C169 C13:C95</xm:sqref>
        </x14:dataValidation>
        <x14:dataValidation type="list" allowBlank="1" showInputMessage="1" showErrorMessage="1" xr:uid="{4B6BE21D-A8BC-4424-9C0B-6A93412B2DE2}">
          <x14:formula1>
            <xm:f>'Reference data'!$M$1:$M$345</xm:f>
          </x14:formula1>
          <xm:sqref>C2:C12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F43A1-A98E-4A69-A639-293043E5A26B}">
  <sheetPr codeName="Sheet3"/>
  <dimension ref="A1:AH135"/>
  <sheetViews>
    <sheetView workbookViewId="0">
      <selection activeCell="F1" sqref="F1"/>
    </sheetView>
  </sheetViews>
  <sheetFormatPr defaultColWidth="8.54296875" defaultRowHeight="12"/>
  <cols>
    <col min="1" max="1" width="10.54296875" style="5" customWidth="1"/>
    <col min="2" max="2" width="58.54296875" style="10" customWidth="1"/>
    <col min="3" max="3" width="8.54296875" style="5" customWidth="1"/>
    <col min="4" max="4" width="14.54296875" style="5" customWidth="1"/>
    <col min="5" max="5" width="8.54296875" style="5" customWidth="1"/>
    <col min="6" max="6" width="22" style="5" customWidth="1"/>
    <col min="7" max="7" width="12.54296875" style="5" bestFit="1" customWidth="1"/>
    <col min="8" max="8" width="15.54296875" style="5" bestFit="1" customWidth="1"/>
    <col min="9" max="10" width="22.54296875" style="5" customWidth="1"/>
    <col min="11" max="11" width="8.54296875" style="5" customWidth="1"/>
    <col min="12" max="12" width="6.54296875" style="5" customWidth="1"/>
    <col min="13" max="14" width="8.453125" style="5" hidden="1" customWidth="1"/>
    <col min="15" max="16" width="8.54296875" style="5" hidden="1" customWidth="1"/>
    <col min="17" max="18" width="8.453125" style="5" hidden="1" customWidth="1"/>
    <col min="19" max="19" width="8.54296875" style="5" hidden="1" customWidth="1"/>
    <col min="20" max="20" width="7.54296875" style="5" hidden="1" customWidth="1"/>
    <col min="21" max="22" width="5.54296875" style="5" hidden="1" customWidth="1"/>
    <col min="23" max="23" width="6.453125" style="5" customWidth="1"/>
    <col min="24" max="16383" width="8.54296875" style="5" customWidth="1"/>
    <col min="16384" max="16384" width="9.453125" style="5" customWidth="1"/>
  </cols>
  <sheetData>
    <row r="1" spans="1:34">
      <c r="A1" s="5" t="s">
        <v>17</v>
      </c>
      <c r="B1" s="10" t="s">
        <v>18</v>
      </c>
      <c r="C1" s="5" t="s">
        <v>19</v>
      </c>
      <c r="D1" s="6" t="s">
        <v>20</v>
      </c>
      <c r="E1" s="5" t="s">
        <v>21</v>
      </c>
      <c r="F1" s="6" t="s">
        <v>22</v>
      </c>
      <c r="G1" s="6" t="s">
        <v>23</v>
      </c>
      <c r="H1" s="6" t="s">
        <v>24</v>
      </c>
      <c r="I1" s="5" t="s">
        <v>25</v>
      </c>
      <c r="J1" s="5" t="s">
        <v>26</v>
      </c>
      <c r="K1" s="5" t="s">
        <v>27</v>
      </c>
      <c r="L1" s="5" t="s">
        <v>28</v>
      </c>
      <c r="M1" s="5" t="s">
        <v>5</v>
      </c>
      <c r="N1" s="5" t="s">
        <v>6</v>
      </c>
      <c r="O1" s="5" t="s">
        <v>7</v>
      </c>
      <c r="P1" s="5" t="s">
        <v>8</v>
      </c>
      <c r="Q1" s="5" t="s">
        <v>9</v>
      </c>
      <c r="R1" s="5" t="s">
        <v>10</v>
      </c>
      <c r="S1" s="5" t="s">
        <v>11</v>
      </c>
      <c r="T1" s="5" t="s">
        <v>12</v>
      </c>
      <c r="U1" s="5" t="s">
        <v>13</v>
      </c>
      <c r="V1" s="5" t="s">
        <v>14</v>
      </c>
      <c r="W1" s="7" t="s">
        <v>29</v>
      </c>
      <c r="X1" s="7" t="s">
        <v>30</v>
      </c>
      <c r="Y1" s="7" t="s">
        <v>31</v>
      </c>
      <c r="Z1" s="7" t="s">
        <v>32</v>
      </c>
      <c r="AA1" s="7" t="s">
        <v>33</v>
      </c>
      <c r="AB1" s="7" t="s">
        <v>34</v>
      </c>
      <c r="AC1" s="7" t="s">
        <v>35</v>
      </c>
      <c r="AD1" s="7" t="s">
        <v>36</v>
      </c>
      <c r="AE1" s="7" t="s">
        <v>37</v>
      </c>
      <c r="AF1" s="7" t="s">
        <v>38</v>
      </c>
      <c r="AG1" s="7" t="s">
        <v>39</v>
      </c>
      <c r="AH1" s="7" t="s">
        <v>40</v>
      </c>
    </row>
    <row r="2" spans="1:34">
      <c r="A2" s="5" t="s">
        <v>41</v>
      </c>
      <c r="B2" s="10" t="s">
        <v>201</v>
      </c>
      <c r="C2" s="5" t="s">
        <v>202</v>
      </c>
      <c r="D2" s="6" t="e">
        <f>VLOOKUP(tblData4[[#This Row],[Application]], 'Reference data'!M79:N422,2,0)</f>
        <v>#N/A</v>
      </c>
      <c r="E2" s="5" t="s">
        <v>203</v>
      </c>
      <c r="F2" s="6" t="s">
        <v>45</v>
      </c>
      <c r="G2" s="6" t="s">
        <v>204</v>
      </c>
      <c r="H2" s="6" t="s">
        <v>205</v>
      </c>
      <c r="I2" s="5">
        <v>22.11</v>
      </c>
      <c r="J2" s="5" t="s">
        <v>737</v>
      </c>
      <c r="K2" s="5" t="s">
        <v>48</v>
      </c>
      <c r="L2" s="5">
        <v>180</v>
      </c>
      <c r="W2" s="5">
        <v>60</v>
      </c>
      <c r="X2" s="5">
        <v>60</v>
      </c>
      <c r="Y2" s="5">
        <v>60</v>
      </c>
    </row>
    <row r="3" spans="1:34">
      <c r="A3" s="5" t="s">
        <v>41</v>
      </c>
      <c r="B3" s="10" t="s">
        <v>206</v>
      </c>
      <c r="C3" s="5" t="s">
        <v>202</v>
      </c>
      <c r="D3" s="6" t="e">
        <f>VLOOKUP(tblData4[[#This Row],[Application]], 'Reference data'!M80:N423,2,0)</f>
        <v>#N/A</v>
      </c>
      <c r="E3" s="5" t="s">
        <v>203</v>
      </c>
      <c r="F3" s="6" t="s">
        <v>45</v>
      </c>
      <c r="G3" s="6" t="s">
        <v>204</v>
      </c>
      <c r="H3" s="6" t="s">
        <v>205</v>
      </c>
      <c r="J3" s="5" t="s">
        <v>283</v>
      </c>
      <c r="L3" s="5">
        <v>1800</v>
      </c>
      <c r="W3" s="5">
        <v>300</v>
      </c>
      <c r="X3" s="5">
        <v>300</v>
      </c>
      <c r="Y3" s="5">
        <v>300</v>
      </c>
      <c r="Z3" s="5">
        <v>300</v>
      </c>
      <c r="AA3" s="5">
        <v>300</v>
      </c>
      <c r="AB3" s="5">
        <v>300</v>
      </c>
    </row>
    <row r="4" spans="1:34">
      <c r="A4" s="5" t="s">
        <v>122</v>
      </c>
      <c r="B4" s="10" t="s">
        <v>207</v>
      </c>
      <c r="C4" s="5" t="s">
        <v>208</v>
      </c>
      <c r="D4" s="6" t="str">
        <f>VLOOKUP(tblData4[[#This Row],[Application]], 'Reference data'!M81:N424,2,0)</f>
        <v>MOSS</v>
      </c>
      <c r="E4" s="5" t="s">
        <v>203</v>
      </c>
      <c r="F4" s="6" t="s">
        <v>45</v>
      </c>
      <c r="G4" s="6" t="s">
        <v>209</v>
      </c>
      <c r="H4" s="6" t="s">
        <v>205</v>
      </c>
      <c r="J4" s="5" t="s">
        <v>283</v>
      </c>
      <c r="K4" s="5" t="s">
        <v>48</v>
      </c>
      <c r="L4" s="5">
        <v>1032</v>
      </c>
      <c r="W4" s="5">
        <v>172</v>
      </c>
      <c r="X4" s="5">
        <v>172</v>
      </c>
      <c r="Y4" s="5">
        <v>172</v>
      </c>
      <c r="Z4" s="5">
        <v>172</v>
      </c>
      <c r="AA4" s="5">
        <v>172</v>
      </c>
      <c r="AB4" s="5">
        <v>172</v>
      </c>
    </row>
    <row r="5" spans="1:34">
      <c r="A5" s="5" t="s">
        <v>122</v>
      </c>
      <c r="B5" s="10" t="s">
        <v>738</v>
      </c>
      <c r="C5" s="5" t="s">
        <v>208</v>
      </c>
      <c r="D5" s="6" t="str">
        <f>VLOOKUP(tblData4[[#This Row],[Application]], 'Reference data'!M82:N425,2,0)</f>
        <v>MOSS</v>
      </c>
      <c r="E5" s="5" t="s">
        <v>203</v>
      </c>
      <c r="F5" s="6" t="s">
        <v>45</v>
      </c>
      <c r="G5" s="6" t="s">
        <v>209</v>
      </c>
      <c r="H5" s="6" t="s">
        <v>205</v>
      </c>
      <c r="I5" s="5">
        <v>22.09</v>
      </c>
      <c r="J5" s="5" t="s">
        <v>739</v>
      </c>
      <c r="K5" s="5" t="s">
        <v>48</v>
      </c>
      <c r="L5" s="5">
        <v>200</v>
      </c>
      <c r="W5" s="5">
        <v>25</v>
      </c>
      <c r="X5" s="5">
        <v>25</v>
      </c>
      <c r="Y5" s="5">
        <v>25</v>
      </c>
      <c r="Z5" s="5">
        <v>25</v>
      </c>
      <c r="AA5" s="5">
        <v>50</v>
      </c>
      <c r="AB5" s="5">
        <v>50</v>
      </c>
    </row>
    <row r="6" spans="1:34">
      <c r="A6" s="5" t="s">
        <v>122</v>
      </c>
      <c r="B6" s="10" t="s">
        <v>740</v>
      </c>
      <c r="C6" s="5" t="s">
        <v>208</v>
      </c>
      <c r="D6" s="6" t="str">
        <f>VLOOKUP(tblData4[[#This Row],[Application]], 'Reference data'!M83:N426,2,0)</f>
        <v>MOSS</v>
      </c>
      <c r="E6" s="5" t="s">
        <v>203</v>
      </c>
      <c r="F6" s="6" t="s">
        <v>45</v>
      </c>
      <c r="G6" s="6" t="s">
        <v>209</v>
      </c>
      <c r="H6" s="6" t="s">
        <v>205</v>
      </c>
      <c r="I6" s="5">
        <v>22.12</v>
      </c>
      <c r="J6" s="5" t="s">
        <v>741</v>
      </c>
      <c r="K6" s="5" t="s">
        <v>48</v>
      </c>
      <c r="L6" s="5">
        <v>300</v>
      </c>
      <c r="W6" s="5">
        <v>50</v>
      </c>
      <c r="X6" s="5">
        <v>50</v>
      </c>
      <c r="Y6" s="5">
        <v>50</v>
      </c>
      <c r="Z6" s="5">
        <v>50</v>
      </c>
      <c r="AA6" s="5">
        <v>50</v>
      </c>
      <c r="AB6" s="5">
        <v>50</v>
      </c>
    </row>
    <row r="7" spans="1:34">
      <c r="A7" s="5" t="s">
        <v>122</v>
      </c>
      <c r="B7" s="10" t="s">
        <v>212</v>
      </c>
      <c r="C7" s="5" t="s">
        <v>208</v>
      </c>
      <c r="D7" s="6" t="str">
        <f>VLOOKUP(tblData4[[#This Row],[Application]], 'Reference data'!M84:N427,2,0)</f>
        <v>MOSS</v>
      </c>
      <c r="E7" s="5" t="s">
        <v>203</v>
      </c>
      <c r="F7" s="6" t="s">
        <v>45</v>
      </c>
      <c r="G7" s="6" t="s">
        <v>209</v>
      </c>
      <c r="H7" s="6" t="s">
        <v>205</v>
      </c>
      <c r="I7" s="5">
        <v>22.12</v>
      </c>
      <c r="J7" s="5" t="s">
        <v>741</v>
      </c>
      <c r="K7" s="5" t="s">
        <v>48</v>
      </c>
      <c r="L7" s="5">
        <v>300</v>
      </c>
      <c r="W7" s="5">
        <v>50</v>
      </c>
      <c r="X7" s="5">
        <v>50</v>
      </c>
      <c r="Y7" s="5">
        <v>50</v>
      </c>
      <c r="Z7" s="5">
        <v>50</v>
      </c>
      <c r="AA7" s="5">
        <v>50</v>
      </c>
      <c r="AB7" s="5">
        <v>50</v>
      </c>
    </row>
    <row r="8" spans="1:34">
      <c r="A8" s="5" t="s">
        <v>122</v>
      </c>
      <c r="B8" s="10" t="s">
        <v>213</v>
      </c>
      <c r="C8" s="5" t="s">
        <v>208</v>
      </c>
      <c r="D8" s="6" t="str">
        <f>VLOOKUP(tblData4[[#This Row],[Application]], 'Reference data'!M85:N428,2,0)</f>
        <v>MOSS</v>
      </c>
      <c r="E8" s="5" t="s">
        <v>203</v>
      </c>
      <c r="F8" s="6" t="s">
        <v>45</v>
      </c>
      <c r="G8" s="6" t="s">
        <v>209</v>
      </c>
      <c r="H8" s="6" t="s">
        <v>205</v>
      </c>
      <c r="I8" s="5">
        <v>22.07</v>
      </c>
      <c r="J8" s="5" t="s">
        <v>172</v>
      </c>
      <c r="K8" s="5" t="s">
        <v>48</v>
      </c>
      <c r="L8" s="5">
        <v>150</v>
      </c>
      <c r="W8" s="5">
        <v>20</v>
      </c>
      <c r="X8" s="5">
        <v>20</v>
      </c>
      <c r="Y8" s="5">
        <v>20</v>
      </c>
      <c r="Z8" s="5">
        <v>30</v>
      </c>
      <c r="AA8" s="5">
        <v>30</v>
      </c>
      <c r="AB8" s="5">
        <v>30</v>
      </c>
    </row>
    <row r="9" spans="1:34">
      <c r="A9" s="5" t="s">
        <v>122</v>
      </c>
      <c r="B9" s="10" t="s">
        <v>742</v>
      </c>
      <c r="C9" s="5" t="s">
        <v>215</v>
      </c>
      <c r="D9" s="6" t="str">
        <f>VLOOKUP(tblData4[[#This Row],[Application]], 'Reference data'!M86:N429,2,0)</f>
        <v>Freedom DotNet-MQ</v>
      </c>
      <c r="E9" s="5" t="s">
        <v>203</v>
      </c>
      <c r="F9" s="6" t="s">
        <v>45</v>
      </c>
      <c r="G9" s="6" t="s">
        <v>204</v>
      </c>
      <c r="H9" s="6" t="s">
        <v>205</v>
      </c>
      <c r="J9" s="5" t="s">
        <v>283</v>
      </c>
      <c r="K9" s="5" t="s">
        <v>48</v>
      </c>
      <c r="L9" s="5">
        <v>516</v>
      </c>
      <c r="W9" s="5">
        <v>86</v>
      </c>
      <c r="X9" s="5">
        <v>86</v>
      </c>
      <c r="Y9" s="5">
        <v>86</v>
      </c>
      <c r="Z9" s="5">
        <v>86</v>
      </c>
      <c r="AA9" s="5">
        <v>86</v>
      </c>
      <c r="AB9" s="5">
        <v>86</v>
      </c>
    </row>
    <row r="10" spans="1:34">
      <c r="A10" s="5" t="s">
        <v>122</v>
      </c>
      <c r="B10" s="10" t="s">
        <v>216</v>
      </c>
      <c r="C10" s="5" t="s">
        <v>202</v>
      </c>
      <c r="D10" s="6" t="e">
        <f>VLOOKUP(tblData4[[#This Row],[Application]], 'Reference data'!M87:N430,2,0)</f>
        <v>#N/A</v>
      </c>
      <c r="E10" s="5" t="s">
        <v>203</v>
      </c>
      <c r="F10" s="6" t="s">
        <v>45</v>
      </c>
      <c r="G10" s="6" t="s">
        <v>204</v>
      </c>
      <c r="H10" s="6" t="s">
        <v>205</v>
      </c>
      <c r="I10" s="5" t="s">
        <v>743</v>
      </c>
      <c r="J10" s="5" t="s">
        <v>283</v>
      </c>
      <c r="K10" s="5" t="s">
        <v>48</v>
      </c>
      <c r="L10" s="5">
        <v>480</v>
      </c>
      <c r="W10" s="5">
        <v>80</v>
      </c>
      <c r="X10" s="5">
        <v>80</v>
      </c>
      <c r="Y10" s="5">
        <v>80</v>
      </c>
      <c r="Z10" s="5">
        <v>80</v>
      </c>
      <c r="AA10" s="5">
        <v>80</v>
      </c>
      <c r="AB10" s="5">
        <v>80</v>
      </c>
    </row>
    <row r="11" spans="1:34">
      <c r="A11" s="5" t="s">
        <v>122</v>
      </c>
      <c r="B11" s="10" t="s">
        <v>217</v>
      </c>
      <c r="C11" s="5" t="s">
        <v>202</v>
      </c>
      <c r="D11" s="6" t="e">
        <f>VLOOKUP(tblData4[[#This Row],[Application]], 'Reference data'!M88:N431,2,0)</f>
        <v>#N/A</v>
      </c>
      <c r="E11" s="5" t="s">
        <v>203</v>
      </c>
      <c r="F11" s="6" t="s">
        <v>45</v>
      </c>
      <c r="G11" s="6" t="s">
        <v>204</v>
      </c>
      <c r="H11" s="6" t="s">
        <v>205</v>
      </c>
      <c r="I11" s="5" t="s">
        <v>743</v>
      </c>
      <c r="J11" s="5" t="s">
        <v>283</v>
      </c>
      <c r="K11" s="5" t="s">
        <v>48</v>
      </c>
      <c r="L11" s="5">
        <v>600</v>
      </c>
      <c r="W11" s="5">
        <v>100</v>
      </c>
      <c r="X11" s="5">
        <v>100</v>
      </c>
      <c r="Y11" s="5">
        <v>100</v>
      </c>
      <c r="Z11" s="5">
        <v>100</v>
      </c>
      <c r="AA11" s="5">
        <v>100</v>
      </c>
      <c r="AB11" s="5">
        <v>100</v>
      </c>
    </row>
    <row r="12" spans="1:34">
      <c r="A12" s="5" t="s">
        <v>110</v>
      </c>
      <c r="B12" s="10" t="s">
        <v>218</v>
      </c>
      <c r="C12" s="5" t="s">
        <v>215</v>
      </c>
      <c r="D12" s="6" t="str">
        <f>VLOOKUP(tblData4[[#This Row],[Application]], 'Reference data'!M89:N432,2,0)</f>
        <v>Freedom DotNet-MQ</v>
      </c>
      <c r="E12" s="5" t="s">
        <v>203</v>
      </c>
      <c r="F12" s="6" t="s">
        <v>45</v>
      </c>
      <c r="G12" s="6" t="s">
        <v>204</v>
      </c>
      <c r="H12" s="6" t="s">
        <v>205</v>
      </c>
      <c r="J12" s="5" t="s">
        <v>283</v>
      </c>
      <c r="K12" s="5" t="s">
        <v>48</v>
      </c>
      <c r="L12" s="5">
        <v>120</v>
      </c>
      <c r="Y12" s="5">
        <v>50</v>
      </c>
      <c r="AB12" s="5">
        <v>70</v>
      </c>
    </row>
    <row r="13" spans="1:34">
      <c r="A13" s="5" t="s">
        <v>110</v>
      </c>
      <c r="B13" s="10" t="s">
        <v>744</v>
      </c>
      <c r="C13" s="5" t="s">
        <v>220</v>
      </c>
      <c r="D13" s="6" t="e">
        <f>VLOOKUP(tblData4[[#This Row],[Application]], 'Reference data'!M90:N433,2,0)</f>
        <v>#N/A</v>
      </c>
      <c r="E13" s="5" t="s">
        <v>203</v>
      </c>
      <c r="F13" s="6" t="s">
        <v>45</v>
      </c>
      <c r="G13" s="6" t="s">
        <v>204</v>
      </c>
      <c r="H13" s="6" t="s">
        <v>205</v>
      </c>
      <c r="J13" s="5" t="s">
        <v>283</v>
      </c>
      <c r="K13" s="5" t="s">
        <v>48</v>
      </c>
      <c r="L13" s="5">
        <v>100</v>
      </c>
      <c r="W13" s="5">
        <v>50</v>
      </c>
      <c r="Z13" s="5">
        <v>50</v>
      </c>
    </row>
    <row r="14" spans="1:34">
      <c r="A14" s="5" t="s">
        <v>110</v>
      </c>
      <c r="B14" s="10" t="s">
        <v>744</v>
      </c>
      <c r="C14" s="5" t="s">
        <v>221</v>
      </c>
      <c r="D14" s="6" t="str">
        <f>VLOOKUP(tblData4[[#This Row],[Application]], 'Reference data'!M91:N434,2,0)</f>
        <v>Freedom DotNet-MQ</v>
      </c>
      <c r="E14" s="5" t="s">
        <v>203</v>
      </c>
      <c r="F14" s="6" t="s">
        <v>45</v>
      </c>
      <c r="G14" s="6" t="s">
        <v>204</v>
      </c>
      <c r="H14" s="6" t="s">
        <v>205</v>
      </c>
      <c r="J14" s="5" t="s">
        <v>283</v>
      </c>
      <c r="K14" s="5" t="s">
        <v>745</v>
      </c>
      <c r="L14" s="5">
        <v>100</v>
      </c>
      <c r="W14" s="5">
        <v>50</v>
      </c>
      <c r="Z14" s="5">
        <v>50</v>
      </c>
    </row>
    <row r="15" spans="1:34">
      <c r="A15" s="5" t="s">
        <v>110</v>
      </c>
      <c r="B15" s="10" t="s">
        <v>744</v>
      </c>
      <c r="C15" s="5" t="s">
        <v>222</v>
      </c>
      <c r="D15" s="6" t="str">
        <f>VLOOKUP(tblData4[[#This Row],[Application]], 'Reference data'!M92:N435,2,0)</f>
        <v>Freedom DotNet-MQ</v>
      </c>
      <c r="E15" s="5" t="s">
        <v>203</v>
      </c>
      <c r="F15" s="6" t="s">
        <v>45</v>
      </c>
      <c r="G15" s="6" t="s">
        <v>204</v>
      </c>
      <c r="H15" s="6" t="s">
        <v>205</v>
      </c>
      <c r="J15" s="5" t="s">
        <v>283</v>
      </c>
      <c r="K15" s="5" t="s">
        <v>745</v>
      </c>
      <c r="L15" s="5">
        <v>100</v>
      </c>
      <c r="W15" s="5">
        <v>50</v>
      </c>
      <c r="Z15" s="5">
        <v>50</v>
      </c>
    </row>
    <row r="16" spans="1:34">
      <c r="A16" s="5" t="s">
        <v>110</v>
      </c>
      <c r="B16" s="10" t="s">
        <v>223</v>
      </c>
      <c r="C16" s="5" t="s">
        <v>221</v>
      </c>
      <c r="D16" s="6" t="str">
        <f>VLOOKUP(tblData4[[#This Row],[Application]], 'Reference data'!M93:N436,2,0)</f>
        <v>Freedom DotNet-MQ</v>
      </c>
      <c r="E16" s="5" t="s">
        <v>203</v>
      </c>
      <c r="F16" s="6" t="s">
        <v>45</v>
      </c>
      <c r="G16" s="6" t="s">
        <v>204</v>
      </c>
      <c r="H16" s="6" t="s">
        <v>205</v>
      </c>
      <c r="J16" s="5" t="s">
        <v>283</v>
      </c>
      <c r="K16" s="5" t="s">
        <v>745</v>
      </c>
      <c r="L16" s="5">
        <v>100</v>
      </c>
      <c r="Y16" s="5">
        <v>50</v>
      </c>
      <c r="AA16" s="5">
        <v>50</v>
      </c>
    </row>
    <row r="17" spans="1:29">
      <c r="A17" s="5" t="s">
        <v>110</v>
      </c>
      <c r="B17" s="10" t="s">
        <v>223</v>
      </c>
      <c r="C17" s="5" t="s">
        <v>222</v>
      </c>
      <c r="D17" s="6" t="str">
        <f>VLOOKUP(tblData4[[#This Row],[Application]], 'Reference data'!M94:N437,2,0)</f>
        <v>Freedom DotNet-MQ</v>
      </c>
      <c r="E17" s="5" t="s">
        <v>203</v>
      </c>
      <c r="F17" s="6" t="s">
        <v>45</v>
      </c>
      <c r="G17" s="6" t="s">
        <v>204</v>
      </c>
      <c r="H17" s="6" t="s">
        <v>205</v>
      </c>
      <c r="J17" s="5" t="s">
        <v>283</v>
      </c>
      <c r="K17" s="5" t="s">
        <v>745</v>
      </c>
      <c r="L17" s="5">
        <v>100</v>
      </c>
      <c r="Y17" s="5">
        <v>50</v>
      </c>
      <c r="AA17" s="5">
        <v>50</v>
      </c>
    </row>
    <row r="18" spans="1:29">
      <c r="A18" s="5" t="s">
        <v>110</v>
      </c>
      <c r="B18" s="10" t="s">
        <v>224</v>
      </c>
      <c r="C18" s="5" t="s">
        <v>220</v>
      </c>
      <c r="D18" s="6" t="e">
        <f>VLOOKUP(tblData4[[#This Row],[Application]], 'Reference data'!M95:N438,2,0)</f>
        <v>#N/A</v>
      </c>
      <c r="E18" s="5" t="s">
        <v>203</v>
      </c>
      <c r="F18" s="6" t="s">
        <v>45</v>
      </c>
      <c r="G18" s="6" t="s">
        <v>204</v>
      </c>
      <c r="H18" s="6" t="s">
        <v>205</v>
      </c>
      <c r="J18" s="5" t="s">
        <v>283</v>
      </c>
      <c r="K18" s="5" t="s">
        <v>745</v>
      </c>
      <c r="L18" s="5">
        <v>70</v>
      </c>
      <c r="AA18" s="5">
        <v>70</v>
      </c>
    </row>
    <row r="19" spans="1:29">
      <c r="A19" s="5" t="s">
        <v>110</v>
      </c>
      <c r="B19" s="10" t="s">
        <v>224</v>
      </c>
      <c r="C19" s="5" t="s">
        <v>225</v>
      </c>
      <c r="D19" s="6" t="s">
        <v>226</v>
      </c>
      <c r="E19" s="5" t="s">
        <v>203</v>
      </c>
      <c r="F19" s="6" t="s">
        <v>45</v>
      </c>
      <c r="G19" s="6" t="s">
        <v>204</v>
      </c>
      <c r="H19" s="6" t="s">
        <v>205</v>
      </c>
      <c r="J19" s="5" t="s">
        <v>283</v>
      </c>
      <c r="K19" s="5" t="s">
        <v>745</v>
      </c>
      <c r="L19" s="5">
        <v>70</v>
      </c>
      <c r="AB19" s="5">
        <v>70</v>
      </c>
    </row>
    <row r="20" spans="1:29">
      <c r="A20" s="5" t="s">
        <v>110</v>
      </c>
      <c r="B20" s="10" t="s">
        <v>746</v>
      </c>
      <c r="C20" s="5" t="s">
        <v>220</v>
      </c>
      <c r="D20" s="6" t="e">
        <f>VLOOKUP(tblData4[[#This Row],[Application]], 'Reference data'!M97:N440,2,0)</f>
        <v>#N/A</v>
      </c>
      <c r="E20" s="5" t="s">
        <v>203</v>
      </c>
      <c r="F20" s="6" t="s">
        <v>45</v>
      </c>
      <c r="G20" s="6" t="s">
        <v>204</v>
      </c>
      <c r="H20" s="6" t="s">
        <v>205</v>
      </c>
      <c r="J20" s="5" t="s">
        <v>283</v>
      </c>
      <c r="K20" s="5" t="s">
        <v>745</v>
      </c>
      <c r="L20" s="5">
        <v>180</v>
      </c>
      <c r="W20" s="5">
        <v>20</v>
      </c>
      <c r="X20" s="5">
        <v>20</v>
      </c>
      <c r="Y20" s="5">
        <v>20</v>
      </c>
      <c r="Z20" s="5">
        <v>20</v>
      </c>
      <c r="AA20" s="5">
        <v>50</v>
      </c>
      <c r="AB20" s="5">
        <v>50</v>
      </c>
    </row>
    <row r="21" spans="1:29">
      <c r="A21" s="5" t="s">
        <v>110</v>
      </c>
      <c r="B21" s="10" t="s">
        <v>746</v>
      </c>
      <c r="C21" s="5" t="s">
        <v>225</v>
      </c>
      <c r="D21" s="6" t="s">
        <v>226</v>
      </c>
      <c r="E21" s="5" t="s">
        <v>203</v>
      </c>
      <c r="F21" s="6" t="s">
        <v>45</v>
      </c>
      <c r="G21" s="6" t="s">
        <v>204</v>
      </c>
      <c r="H21" s="6" t="s">
        <v>205</v>
      </c>
      <c r="J21" s="5" t="s">
        <v>283</v>
      </c>
      <c r="K21" s="5" t="s">
        <v>745</v>
      </c>
      <c r="L21" s="5">
        <v>180</v>
      </c>
      <c r="W21" s="5">
        <v>20</v>
      </c>
      <c r="X21" s="5">
        <v>20</v>
      </c>
      <c r="Y21" s="5">
        <v>20</v>
      </c>
      <c r="Z21" s="5">
        <v>20</v>
      </c>
      <c r="AA21" s="5">
        <v>50</v>
      </c>
      <c r="AB21" s="5">
        <v>50</v>
      </c>
    </row>
    <row r="22" spans="1:29">
      <c r="A22" s="5" t="s">
        <v>110</v>
      </c>
      <c r="B22" s="10" t="s">
        <v>746</v>
      </c>
      <c r="C22" s="5" t="s">
        <v>221</v>
      </c>
      <c r="D22" s="6" t="str">
        <f>VLOOKUP(tblData4[[#This Row],[Application]], 'Reference data'!M99:N442,2,0)</f>
        <v>Freedom DotNet-MQ</v>
      </c>
      <c r="E22" s="5" t="s">
        <v>203</v>
      </c>
      <c r="F22" s="6" t="s">
        <v>45</v>
      </c>
      <c r="G22" s="6" t="s">
        <v>204</v>
      </c>
      <c r="H22" s="6" t="s">
        <v>205</v>
      </c>
      <c r="J22" s="5" t="s">
        <v>283</v>
      </c>
      <c r="K22" s="5" t="s">
        <v>745</v>
      </c>
      <c r="L22" s="5">
        <v>180</v>
      </c>
      <c r="W22" s="5">
        <v>20</v>
      </c>
      <c r="X22" s="5">
        <v>20</v>
      </c>
      <c r="Y22" s="5">
        <v>20</v>
      </c>
      <c r="Z22" s="5">
        <v>20</v>
      </c>
      <c r="AA22" s="5">
        <v>50</v>
      </c>
      <c r="AB22" s="5">
        <v>50</v>
      </c>
    </row>
    <row r="23" spans="1:29">
      <c r="A23" s="5" t="s">
        <v>110</v>
      </c>
      <c r="B23" s="10" t="s">
        <v>746</v>
      </c>
      <c r="C23" s="5" t="s">
        <v>222</v>
      </c>
      <c r="D23" s="6" t="str">
        <f>VLOOKUP(tblData4[[#This Row],[Application]], 'Reference data'!M100:N443,2,0)</f>
        <v>Freedom DotNet-MQ</v>
      </c>
      <c r="E23" s="5" t="s">
        <v>203</v>
      </c>
      <c r="F23" s="6" t="s">
        <v>45</v>
      </c>
      <c r="G23" s="6" t="s">
        <v>204</v>
      </c>
      <c r="H23" s="6" t="s">
        <v>205</v>
      </c>
      <c r="J23" s="5" t="s">
        <v>283</v>
      </c>
      <c r="K23" s="5" t="s">
        <v>745</v>
      </c>
      <c r="L23" s="5">
        <v>180</v>
      </c>
      <c r="W23" s="5">
        <v>20</v>
      </c>
      <c r="X23" s="5">
        <v>20</v>
      </c>
      <c r="Y23" s="5">
        <v>20</v>
      </c>
      <c r="Z23" s="5">
        <v>20</v>
      </c>
      <c r="AA23" s="5">
        <v>50</v>
      </c>
      <c r="AB23" s="5">
        <v>50</v>
      </c>
    </row>
    <row r="24" spans="1:29">
      <c r="A24" s="5" t="s">
        <v>110</v>
      </c>
      <c r="B24" s="10" t="s">
        <v>746</v>
      </c>
      <c r="C24" s="5" t="s">
        <v>215</v>
      </c>
      <c r="D24" s="6" t="str">
        <f>VLOOKUP(tblData4[[#This Row],[Application]], 'Reference data'!M101:N444,2,0)</f>
        <v>Freedom DotNet-MQ</v>
      </c>
      <c r="E24" s="5" t="s">
        <v>203</v>
      </c>
      <c r="F24" s="6" t="s">
        <v>45</v>
      </c>
      <c r="G24" s="6" t="s">
        <v>204</v>
      </c>
      <c r="H24" s="6" t="s">
        <v>205</v>
      </c>
      <c r="J24" s="5" t="s">
        <v>283</v>
      </c>
      <c r="K24" s="5" t="s">
        <v>745</v>
      </c>
      <c r="L24" s="5">
        <v>180</v>
      </c>
      <c r="W24" s="5">
        <v>20</v>
      </c>
      <c r="X24" s="5">
        <v>20</v>
      </c>
      <c r="Y24" s="5">
        <v>20</v>
      </c>
      <c r="Z24" s="5">
        <v>20</v>
      </c>
      <c r="AA24" s="5">
        <v>50</v>
      </c>
      <c r="AB24" s="5">
        <v>50</v>
      </c>
    </row>
    <row r="25" spans="1:29" ht="24">
      <c r="A25" s="5" t="s">
        <v>122</v>
      </c>
      <c r="B25" s="10" t="s">
        <v>228</v>
      </c>
      <c r="C25" s="10" t="s">
        <v>226</v>
      </c>
      <c r="D25" s="6" t="s">
        <v>226</v>
      </c>
      <c r="E25" s="5" t="s">
        <v>203</v>
      </c>
      <c r="F25" s="6" t="s">
        <v>45</v>
      </c>
      <c r="G25" s="6" t="s">
        <v>204</v>
      </c>
      <c r="H25" s="6" t="s">
        <v>205</v>
      </c>
      <c r="I25" s="5" t="s">
        <v>747</v>
      </c>
      <c r="J25" s="5" t="s">
        <v>283</v>
      </c>
      <c r="K25" s="5" t="s">
        <v>745</v>
      </c>
      <c r="L25" s="5">
        <v>240</v>
      </c>
      <c r="W25" s="5">
        <v>40</v>
      </c>
      <c r="X25" s="5">
        <v>40</v>
      </c>
      <c r="Y25" s="5">
        <v>40</v>
      </c>
      <c r="Z25" s="5">
        <v>40</v>
      </c>
      <c r="AA25" s="5">
        <v>40</v>
      </c>
      <c r="AB25" s="5">
        <v>40</v>
      </c>
    </row>
    <row r="26" spans="1:29">
      <c r="A26" s="5" t="s">
        <v>41</v>
      </c>
      <c r="B26" s="10" t="s">
        <v>229</v>
      </c>
      <c r="C26" s="5" t="s">
        <v>230</v>
      </c>
      <c r="D26" s="6" t="e">
        <f>VLOOKUP(tblData4[[#This Row],[Application]], 'Reference data'!M107:N450,2,0)</f>
        <v>#N/A</v>
      </c>
      <c r="E26" s="5" t="s">
        <v>78</v>
      </c>
      <c r="F26" s="6" t="s">
        <v>79</v>
      </c>
      <c r="G26" s="6" t="s">
        <v>231</v>
      </c>
      <c r="H26" s="6" t="s">
        <v>232</v>
      </c>
      <c r="I26" s="5">
        <v>22.09</v>
      </c>
      <c r="J26" s="5" t="s">
        <v>130</v>
      </c>
      <c r="K26" s="5" t="s">
        <v>48</v>
      </c>
      <c r="L26" s="5">
        <v>700</v>
      </c>
      <c r="W26" s="5">
        <v>180</v>
      </c>
      <c r="X26" s="5">
        <v>180</v>
      </c>
      <c r="Y26" s="5">
        <v>180</v>
      </c>
    </row>
    <row r="27" spans="1:29">
      <c r="A27" s="5" t="s">
        <v>110</v>
      </c>
      <c r="B27" s="10" t="s">
        <v>233</v>
      </c>
      <c r="C27" s="5" t="s">
        <v>230</v>
      </c>
      <c r="D27" s="6" t="e">
        <f>VLOOKUP(tblData4[[#This Row],[Application]], 'Reference data'!M108:N451,2,0)</f>
        <v>#N/A</v>
      </c>
      <c r="E27" s="5" t="s">
        <v>78</v>
      </c>
      <c r="F27" s="6" t="s">
        <v>79</v>
      </c>
      <c r="G27" s="6" t="s">
        <v>231</v>
      </c>
      <c r="H27" s="6" t="s">
        <v>232</v>
      </c>
      <c r="I27" s="5">
        <v>22.1</v>
      </c>
      <c r="J27" s="5" t="s">
        <v>167</v>
      </c>
      <c r="K27" s="5" t="s">
        <v>48</v>
      </c>
      <c r="L27" s="5">
        <v>300</v>
      </c>
      <c r="W27" s="5">
        <v>30</v>
      </c>
      <c r="X27" s="5">
        <v>90</v>
      </c>
      <c r="Y27" s="5">
        <v>90</v>
      </c>
      <c r="Z27" s="5">
        <v>90</v>
      </c>
    </row>
    <row r="28" spans="1:29">
      <c r="A28" s="5" t="s">
        <v>41</v>
      </c>
      <c r="B28" s="10" t="s">
        <v>234</v>
      </c>
      <c r="C28" s="5" t="s">
        <v>235</v>
      </c>
      <c r="D28" s="6" t="str">
        <f>VLOOKUP(tblData4[[#This Row],[Application]], 'Reference data'!M109:N452,2,0)</f>
        <v>BOOM-BIGSYS</v>
      </c>
      <c r="E28" s="5" t="s">
        <v>78</v>
      </c>
      <c r="F28" s="6" t="s">
        <v>79</v>
      </c>
      <c r="G28" s="6" t="s">
        <v>231</v>
      </c>
      <c r="H28" s="6" t="s">
        <v>232</v>
      </c>
      <c r="I28" s="5">
        <v>22.09</v>
      </c>
      <c r="J28" s="5" t="s">
        <v>130</v>
      </c>
      <c r="K28" s="5" t="s">
        <v>48</v>
      </c>
      <c r="W28" s="5">
        <v>860</v>
      </c>
      <c r="X28" s="5">
        <v>720</v>
      </c>
      <c r="Y28" s="5">
        <v>540</v>
      </c>
      <c r="Z28" s="5">
        <v>180</v>
      </c>
    </row>
    <row r="29" spans="1:29" ht="60">
      <c r="A29" s="5" t="s">
        <v>122</v>
      </c>
      <c r="B29" s="10" t="s">
        <v>748</v>
      </c>
      <c r="C29" s="5" t="s">
        <v>230</v>
      </c>
      <c r="D29" s="6" t="s">
        <v>237</v>
      </c>
      <c r="E29" s="5" t="s">
        <v>78</v>
      </c>
      <c r="F29" s="6" t="s">
        <v>79</v>
      </c>
      <c r="G29" s="6" t="s">
        <v>231</v>
      </c>
      <c r="H29" s="6" t="s">
        <v>232</v>
      </c>
      <c r="K29" s="5" t="s">
        <v>342</v>
      </c>
      <c r="W29" s="5">
        <v>720</v>
      </c>
      <c r="X29" s="5">
        <v>720</v>
      </c>
      <c r="Y29" s="5">
        <v>720</v>
      </c>
      <c r="Z29" s="5">
        <v>720</v>
      </c>
      <c r="AA29" s="5">
        <v>720</v>
      </c>
      <c r="AB29" s="5">
        <v>720</v>
      </c>
      <c r="AC29" s="5">
        <v>720</v>
      </c>
    </row>
    <row r="30" spans="1:29">
      <c r="B30" s="10" t="s">
        <v>238</v>
      </c>
      <c r="C30" s="5" t="s">
        <v>230</v>
      </c>
      <c r="D30" s="6" t="e">
        <f>VLOOKUP(tblData4[[#This Row],[Application]], 'Reference data'!M111:N454,2,0)</f>
        <v>#N/A</v>
      </c>
      <c r="E30" s="5" t="s">
        <v>78</v>
      </c>
      <c r="F30" s="6" t="s">
        <v>79</v>
      </c>
      <c r="G30" s="6" t="s">
        <v>231</v>
      </c>
      <c r="H30" s="6" t="s">
        <v>232</v>
      </c>
      <c r="K30" s="5" t="s">
        <v>342</v>
      </c>
      <c r="L30" s="5">
        <v>700</v>
      </c>
    </row>
    <row r="31" spans="1:29">
      <c r="B31" s="10" t="s">
        <v>239</v>
      </c>
      <c r="C31" s="5" t="s">
        <v>230</v>
      </c>
      <c r="D31" s="6" t="e">
        <f>VLOOKUP(tblData4[[#This Row],[Application]], 'Reference data'!M112:N455,2,0)</f>
        <v>#N/A</v>
      </c>
      <c r="E31" s="5" t="s">
        <v>78</v>
      </c>
      <c r="F31" s="6" t="s">
        <v>79</v>
      </c>
      <c r="G31" s="6" t="s">
        <v>231</v>
      </c>
      <c r="H31" s="6" t="s">
        <v>232</v>
      </c>
      <c r="K31" s="5" t="s">
        <v>342</v>
      </c>
    </row>
    <row r="32" spans="1:29" ht="60">
      <c r="A32" s="5" t="s">
        <v>122</v>
      </c>
      <c r="B32" s="10" t="s">
        <v>748</v>
      </c>
      <c r="C32" s="5" t="s">
        <v>235</v>
      </c>
      <c r="D32" s="6" t="str">
        <f>VLOOKUP(tblData4[[#This Row],[Application]], 'Reference data'!M31:N374,2,0)</f>
        <v>BOOM-BIGSYS</v>
      </c>
      <c r="E32" s="5" t="s">
        <v>78</v>
      </c>
      <c r="F32" s="6" t="s">
        <v>79</v>
      </c>
      <c r="G32" s="6" t="s">
        <v>231</v>
      </c>
      <c r="H32" s="6" t="s">
        <v>232</v>
      </c>
      <c r="K32" s="5" t="s">
        <v>342</v>
      </c>
      <c r="W32" s="5">
        <v>90</v>
      </c>
      <c r="X32" s="5">
        <v>90</v>
      </c>
      <c r="Y32" s="5">
        <v>90</v>
      </c>
      <c r="Z32" s="5">
        <v>90</v>
      </c>
      <c r="AA32" s="5">
        <v>90</v>
      </c>
      <c r="AB32" s="5">
        <v>90</v>
      </c>
    </row>
    <row r="33" spans="1:30">
      <c r="A33" s="5" t="s">
        <v>41</v>
      </c>
      <c r="B33" s="10" t="s">
        <v>240</v>
      </c>
      <c r="C33" s="5" t="s">
        <v>241</v>
      </c>
      <c r="D33" s="6" t="e">
        <f>VLOOKUP(tblData4[[#This Row],[Application]], 'Reference data'!M113:N456,2,0)</f>
        <v>#N/A</v>
      </c>
      <c r="E33" s="5" t="s">
        <v>78</v>
      </c>
      <c r="F33" s="6" t="s">
        <v>79</v>
      </c>
      <c r="G33" s="6" t="s">
        <v>231</v>
      </c>
      <c r="H33" s="6" t="s">
        <v>232</v>
      </c>
      <c r="I33" s="5">
        <v>22.09</v>
      </c>
      <c r="J33" s="5" t="s">
        <v>130</v>
      </c>
      <c r="K33" s="5" t="s">
        <v>48</v>
      </c>
      <c r="L33" s="5">
        <v>300</v>
      </c>
      <c r="W33" s="5">
        <v>90</v>
      </c>
      <c r="X33" s="5">
        <v>90</v>
      </c>
      <c r="Y33" s="5">
        <v>90</v>
      </c>
    </row>
    <row r="34" spans="1:30">
      <c r="A34" s="5" t="s">
        <v>88</v>
      </c>
      <c r="B34" s="10" t="s">
        <v>242</v>
      </c>
      <c r="C34" s="5" t="s">
        <v>241</v>
      </c>
      <c r="D34" s="6" t="e">
        <f>VLOOKUP(tblData4[[#This Row],[Application]], 'Reference data'!M114:N457,2,0)</f>
        <v>#N/A</v>
      </c>
      <c r="E34" s="5" t="s">
        <v>78</v>
      </c>
      <c r="F34" s="6" t="s">
        <v>79</v>
      </c>
      <c r="G34" s="6" t="s">
        <v>231</v>
      </c>
      <c r="H34" s="6" t="s">
        <v>232</v>
      </c>
      <c r="K34" s="5" t="s">
        <v>342</v>
      </c>
      <c r="L34" s="5">
        <v>700</v>
      </c>
    </row>
    <row r="35" spans="1:30">
      <c r="B35" s="10" t="s">
        <v>238</v>
      </c>
      <c r="C35" s="5" t="s">
        <v>241</v>
      </c>
      <c r="D35" s="6" t="e">
        <f>VLOOKUP(tblData4[[#This Row],[Application]], 'Reference data'!M115:N458,2,0)</f>
        <v>#N/A</v>
      </c>
      <c r="E35" s="5" t="s">
        <v>78</v>
      </c>
      <c r="F35" s="6" t="s">
        <v>79</v>
      </c>
      <c r="G35" s="6" t="s">
        <v>231</v>
      </c>
      <c r="H35" s="6" t="s">
        <v>232</v>
      </c>
      <c r="K35" s="5" t="s">
        <v>342</v>
      </c>
      <c r="L35" s="5">
        <v>180</v>
      </c>
    </row>
    <row r="36" spans="1:30" ht="48">
      <c r="A36" s="5" t="s">
        <v>122</v>
      </c>
      <c r="B36" s="10" t="s">
        <v>749</v>
      </c>
      <c r="C36" s="5" t="s">
        <v>241</v>
      </c>
      <c r="D36" s="6" t="s">
        <v>244</v>
      </c>
      <c r="E36" s="5" t="s">
        <v>78</v>
      </c>
      <c r="F36" s="6" t="s">
        <v>79</v>
      </c>
      <c r="G36" s="6" t="s">
        <v>231</v>
      </c>
      <c r="H36" s="6" t="s">
        <v>232</v>
      </c>
      <c r="K36" s="5" t="s">
        <v>342</v>
      </c>
      <c r="W36" s="5">
        <v>360</v>
      </c>
      <c r="X36" s="5">
        <v>360</v>
      </c>
      <c r="Y36" s="5">
        <v>360</v>
      </c>
      <c r="Z36" s="5">
        <v>360</v>
      </c>
      <c r="AA36" s="5">
        <v>360</v>
      </c>
      <c r="AB36" s="5">
        <v>360</v>
      </c>
      <c r="AC36" s="5">
        <v>360</v>
      </c>
    </row>
    <row r="37" spans="1:30">
      <c r="A37" s="5" t="s">
        <v>122</v>
      </c>
      <c r="B37" s="10" t="s">
        <v>245</v>
      </c>
      <c r="C37" s="5" t="s">
        <v>230</v>
      </c>
      <c r="D37" s="6" t="s">
        <v>237</v>
      </c>
      <c r="E37" s="5" t="s">
        <v>78</v>
      </c>
      <c r="F37" s="6" t="s">
        <v>79</v>
      </c>
      <c r="G37" s="6" t="s">
        <v>231</v>
      </c>
      <c r="H37" s="6" t="s">
        <v>232</v>
      </c>
      <c r="W37" s="5">
        <v>86</v>
      </c>
      <c r="X37" s="5">
        <v>86</v>
      </c>
      <c r="Y37" s="5">
        <v>86</v>
      </c>
      <c r="Z37" s="5">
        <v>86</v>
      </c>
      <c r="AA37" s="5">
        <v>86</v>
      </c>
      <c r="AB37" s="5">
        <v>86</v>
      </c>
      <c r="AC37" s="5">
        <v>86</v>
      </c>
      <c r="AD37" s="5">
        <v>86</v>
      </c>
    </row>
    <row r="38" spans="1:30">
      <c r="A38" s="5" t="s">
        <v>122</v>
      </c>
      <c r="B38" s="10" t="s">
        <v>246</v>
      </c>
      <c r="C38" s="5" t="s">
        <v>247</v>
      </c>
      <c r="D38" s="6" t="s">
        <v>247</v>
      </c>
      <c r="E38" s="5" t="s">
        <v>78</v>
      </c>
      <c r="F38" s="6" t="s">
        <v>79</v>
      </c>
      <c r="G38" s="6" t="s">
        <v>248</v>
      </c>
      <c r="H38" s="6" t="s">
        <v>232</v>
      </c>
      <c r="W38" s="5">
        <v>86</v>
      </c>
      <c r="X38" s="5">
        <v>86</v>
      </c>
      <c r="Y38" s="5">
        <v>86</v>
      </c>
      <c r="Z38" s="5">
        <v>86</v>
      </c>
      <c r="AA38" s="5">
        <v>86</v>
      </c>
      <c r="AB38" s="5">
        <v>86</v>
      </c>
      <c r="AC38" s="5">
        <v>86</v>
      </c>
      <c r="AD38" s="5">
        <v>86</v>
      </c>
    </row>
    <row r="39" spans="1:30">
      <c r="A39" s="5" t="s">
        <v>41</v>
      </c>
      <c r="B39" s="10" t="s">
        <v>249</v>
      </c>
      <c r="C39" s="5" t="s">
        <v>247</v>
      </c>
      <c r="D39" s="6" t="str">
        <f>VLOOKUP(tblData4[[#This Row],[Application]], 'Reference data'!M155:N498,2,0)</f>
        <v>LSRV</v>
      </c>
      <c r="E39" s="5" t="s">
        <v>78</v>
      </c>
      <c r="F39" s="6" t="s">
        <v>79</v>
      </c>
      <c r="G39" s="6" t="s">
        <v>248</v>
      </c>
      <c r="H39" s="6" t="s">
        <v>232</v>
      </c>
      <c r="I39" s="5">
        <v>22.09</v>
      </c>
      <c r="J39" s="5" t="s">
        <v>130</v>
      </c>
      <c r="K39" s="5" t="s">
        <v>48</v>
      </c>
      <c r="W39" s="5">
        <v>540</v>
      </c>
      <c r="X39" s="5">
        <v>540</v>
      </c>
      <c r="Y39" s="5">
        <v>540</v>
      </c>
      <c r="Z39" s="5">
        <v>180</v>
      </c>
    </row>
    <row r="40" spans="1:30">
      <c r="A40" s="5" t="s">
        <v>41</v>
      </c>
      <c r="B40" s="10" t="s">
        <v>250</v>
      </c>
      <c r="C40" s="5" t="s">
        <v>247</v>
      </c>
      <c r="D40" s="6" t="str">
        <f>VLOOKUP(tblData4[[#This Row],[Application]], 'Reference data'!M155:N498,2,0)</f>
        <v>LSRV</v>
      </c>
      <c r="E40" s="5" t="s">
        <v>78</v>
      </c>
      <c r="F40" s="6" t="s">
        <v>79</v>
      </c>
      <c r="G40" s="6" t="s">
        <v>248</v>
      </c>
      <c r="H40" s="6" t="s">
        <v>232</v>
      </c>
      <c r="K40" s="5" t="s">
        <v>48</v>
      </c>
      <c r="L40" s="5">
        <v>180</v>
      </c>
      <c r="W40" s="5">
        <v>45</v>
      </c>
      <c r="Y40" s="5">
        <v>45</v>
      </c>
      <c r="Z40" s="5">
        <v>45</v>
      </c>
      <c r="AA40" s="5">
        <v>45</v>
      </c>
      <c r="AB40" s="5">
        <v>45</v>
      </c>
      <c r="AC40" s="5">
        <v>45</v>
      </c>
    </row>
    <row r="41" spans="1:30" ht="48">
      <c r="A41" s="5" t="s">
        <v>122</v>
      </c>
      <c r="B41" s="10" t="s">
        <v>251</v>
      </c>
      <c r="C41" s="5" t="s">
        <v>247</v>
      </c>
      <c r="D41" s="6" t="s">
        <v>247</v>
      </c>
      <c r="E41" s="5" t="s">
        <v>78</v>
      </c>
      <c r="F41" s="6" t="s">
        <v>79</v>
      </c>
      <c r="G41" s="6" t="s">
        <v>248</v>
      </c>
      <c r="H41" s="6" t="s">
        <v>232</v>
      </c>
      <c r="K41" s="5" t="s">
        <v>342</v>
      </c>
      <c r="W41" s="5">
        <v>90</v>
      </c>
      <c r="X41" s="5">
        <v>90</v>
      </c>
      <c r="Y41" s="5">
        <v>90</v>
      </c>
      <c r="Z41" s="5">
        <v>90</v>
      </c>
      <c r="AA41" s="5">
        <v>90</v>
      </c>
      <c r="AB41" s="5">
        <v>90</v>
      </c>
      <c r="AC41" s="5">
        <v>90</v>
      </c>
    </row>
    <row r="42" spans="1:30" ht="60">
      <c r="A42" s="5" t="s">
        <v>122</v>
      </c>
      <c r="B42" s="10" t="s">
        <v>750</v>
      </c>
      <c r="C42" s="5" t="s">
        <v>247</v>
      </c>
      <c r="D42" s="6" t="s">
        <v>247</v>
      </c>
      <c r="E42" s="5" t="s">
        <v>78</v>
      </c>
      <c r="F42" s="6" t="s">
        <v>79</v>
      </c>
      <c r="G42" s="6" t="s">
        <v>248</v>
      </c>
      <c r="H42" s="6" t="s">
        <v>232</v>
      </c>
      <c r="K42" s="5" t="s">
        <v>342</v>
      </c>
      <c r="W42" s="5">
        <v>660</v>
      </c>
      <c r="X42" s="5">
        <v>660</v>
      </c>
      <c r="Y42" s="5">
        <v>660</v>
      </c>
      <c r="Z42" s="5">
        <v>660</v>
      </c>
      <c r="AA42" s="5">
        <v>660</v>
      </c>
      <c r="AB42" s="5">
        <v>660</v>
      </c>
      <c r="AC42" s="5">
        <v>660</v>
      </c>
    </row>
    <row r="43" spans="1:30" ht="36">
      <c r="A43" s="5" t="s">
        <v>122</v>
      </c>
      <c r="B43" s="10" t="s">
        <v>751</v>
      </c>
      <c r="C43" s="10" t="s">
        <v>226</v>
      </c>
      <c r="D43" s="6" t="s">
        <v>226</v>
      </c>
      <c r="E43" s="5" t="s">
        <v>203</v>
      </c>
      <c r="F43" s="6" t="s">
        <v>45</v>
      </c>
      <c r="G43" s="6" t="s">
        <v>204</v>
      </c>
      <c r="H43" s="6" t="s">
        <v>205</v>
      </c>
      <c r="J43" s="5" t="s">
        <v>283</v>
      </c>
      <c r="K43" s="5" t="s">
        <v>48</v>
      </c>
      <c r="L43" s="5">
        <v>750</v>
      </c>
      <c r="W43" s="5">
        <v>50</v>
      </c>
      <c r="X43" s="5">
        <v>50</v>
      </c>
      <c r="Y43" s="5">
        <v>50</v>
      </c>
      <c r="Z43" s="5">
        <v>200</v>
      </c>
      <c r="AA43" s="5">
        <v>200</v>
      </c>
      <c r="AB43" s="5">
        <v>200</v>
      </c>
    </row>
    <row r="44" spans="1:30">
      <c r="A44" s="5" t="s">
        <v>41</v>
      </c>
      <c r="B44" s="10" t="s">
        <v>195</v>
      </c>
      <c r="C44" s="5" t="s">
        <v>196</v>
      </c>
      <c r="D44" s="6" t="str">
        <f>VLOOKUP(tblData4[[#This Row],[Application]], 'Reference data'!M43:N386,2,0)</f>
        <v>Freedom DotNet-MQ</v>
      </c>
      <c r="E44" s="5" t="s">
        <v>203</v>
      </c>
      <c r="F44" s="6" t="s">
        <v>45</v>
      </c>
      <c r="G44" s="6" t="s">
        <v>204</v>
      </c>
      <c r="H44" s="6" t="s">
        <v>205</v>
      </c>
      <c r="I44" s="5">
        <v>22.09</v>
      </c>
      <c r="J44" s="5" t="s">
        <v>739</v>
      </c>
      <c r="K44" s="5" t="s">
        <v>48</v>
      </c>
      <c r="L44" s="5">
        <v>2352</v>
      </c>
      <c r="W44" s="5">
        <v>588</v>
      </c>
      <c r="X44" s="5">
        <v>588</v>
      </c>
      <c r="Y44" s="5">
        <v>588</v>
      </c>
      <c r="Z44" s="5">
        <v>588</v>
      </c>
    </row>
    <row r="45" spans="1:30">
      <c r="A45" s="5" t="s">
        <v>122</v>
      </c>
      <c r="B45" s="53" t="s">
        <v>253</v>
      </c>
      <c r="C45" s="5" t="s">
        <v>254</v>
      </c>
      <c r="D45" s="6" t="e">
        <f>VLOOKUP(tblData4[[#This Row],[Application]], 'Reference data'!M119:N462,2,0)</f>
        <v>#N/A</v>
      </c>
      <c r="E45" s="5" t="s">
        <v>78</v>
      </c>
      <c r="F45" s="6" t="s">
        <v>79</v>
      </c>
      <c r="G45" s="6" t="s">
        <v>255</v>
      </c>
      <c r="H45" s="6" t="s">
        <v>205</v>
      </c>
      <c r="I45" s="5" t="s">
        <v>283</v>
      </c>
      <c r="J45" s="5" t="s">
        <v>283</v>
      </c>
      <c r="K45" s="5" t="s">
        <v>48</v>
      </c>
      <c r="L45" s="5">
        <v>516</v>
      </c>
      <c r="W45" s="5">
        <v>86</v>
      </c>
      <c r="X45" s="5">
        <v>86</v>
      </c>
      <c r="Y45" s="5">
        <v>86</v>
      </c>
      <c r="Z45" s="5">
        <v>86</v>
      </c>
      <c r="AA45" s="5">
        <v>86</v>
      </c>
      <c r="AB45" s="5">
        <v>86</v>
      </c>
    </row>
    <row r="46" spans="1:30">
      <c r="A46" s="52" t="s">
        <v>41</v>
      </c>
      <c r="B46" s="53" t="s">
        <v>256</v>
      </c>
      <c r="C46" s="5" t="s">
        <v>254</v>
      </c>
      <c r="D46" s="6" t="e">
        <f>VLOOKUP(tblData4[[#This Row],[Application]], 'Reference data'!M120:N463,2,0)</f>
        <v>#N/A</v>
      </c>
      <c r="E46" s="5" t="s">
        <v>78</v>
      </c>
      <c r="F46" s="6" t="s">
        <v>79</v>
      </c>
      <c r="G46" s="6" t="s">
        <v>255</v>
      </c>
      <c r="H46" s="6" t="s">
        <v>205</v>
      </c>
      <c r="I46" s="51">
        <v>22.09</v>
      </c>
      <c r="J46" s="5" t="s">
        <v>739</v>
      </c>
      <c r="K46" s="5" t="s">
        <v>48</v>
      </c>
      <c r="L46" s="5">
        <v>540</v>
      </c>
      <c r="W46" s="5">
        <v>180</v>
      </c>
      <c r="X46" s="5">
        <v>180</v>
      </c>
      <c r="Y46" s="5">
        <v>180</v>
      </c>
    </row>
    <row r="47" spans="1:30">
      <c r="A47" s="52" t="s">
        <v>41</v>
      </c>
      <c r="B47" s="53" t="s">
        <v>257</v>
      </c>
      <c r="C47" s="5" t="s">
        <v>254</v>
      </c>
      <c r="D47" s="6" t="e">
        <f>VLOOKUP(tblData4[[#This Row],[Application]], 'Reference data'!M121:N464,2,0)</f>
        <v>#N/A</v>
      </c>
      <c r="E47" s="5" t="s">
        <v>78</v>
      </c>
      <c r="F47" s="6" t="s">
        <v>79</v>
      </c>
      <c r="G47" s="6" t="s">
        <v>255</v>
      </c>
      <c r="H47" s="6" t="s">
        <v>205</v>
      </c>
      <c r="I47" s="51">
        <v>22.07</v>
      </c>
      <c r="J47" s="5" t="s">
        <v>172</v>
      </c>
      <c r="K47" s="5" t="s">
        <v>48</v>
      </c>
      <c r="L47" s="5">
        <v>180</v>
      </c>
      <c r="W47" s="5">
        <v>180</v>
      </c>
    </row>
    <row r="48" spans="1:30">
      <c r="A48" s="52" t="s">
        <v>41</v>
      </c>
      <c r="B48" s="53" t="s">
        <v>258</v>
      </c>
      <c r="C48" s="5" t="s">
        <v>254</v>
      </c>
      <c r="D48" s="6" t="e">
        <f>VLOOKUP(tblData4[[#This Row],[Application]], 'Reference data'!M122:N465,2,0)</f>
        <v>#N/A</v>
      </c>
      <c r="E48" s="5" t="s">
        <v>78</v>
      </c>
      <c r="F48" s="6" t="s">
        <v>79</v>
      </c>
      <c r="G48" s="6" t="s">
        <v>255</v>
      </c>
      <c r="H48" s="6" t="s">
        <v>205</v>
      </c>
      <c r="I48" s="51">
        <v>22.08</v>
      </c>
      <c r="J48" s="5" t="s">
        <v>752</v>
      </c>
      <c r="K48" s="5" t="s">
        <v>48</v>
      </c>
      <c r="L48" s="5">
        <v>360</v>
      </c>
      <c r="W48" s="5">
        <v>180</v>
      </c>
      <c r="X48" s="5">
        <v>180</v>
      </c>
    </row>
    <row r="49" spans="1:28">
      <c r="A49" s="52" t="s">
        <v>122</v>
      </c>
      <c r="B49" s="53" t="s">
        <v>188</v>
      </c>
      <c r="C49" s="5" t="s">
        <v>254</v>
      </c>
      <c r="D49" s="6" t="e">
        <f>VLOOKUP(tblData4[[#This Row],[Application]], 'Reference data'!M123:N466,2,0)</f>
        <v>#N/A</v>
      </c>
      <c r="E49" s="5" t="s">
        <v>78</v>
      </c>
      <c r="F49" s="6" t="s">
        <v>79</v>
      </c>
      <c r="G49" s="6" t="s">
        <v>255</v>
      </c>
      <c r="H49" s="6" t="s">
        <v>205</v>
      </c>
      <c r="I49" s="5" t="s">
        <v>747</v>
      </c>
      <c r="J49" s="5" t="s">
        <v>283</v>
      </c>
      <c r="K49" s="5" t="s">
        <v>745</v>
      </c>
      <c r="L49" s="51">
        <v>300</v>
      </c>
      <c r="W49" s="51">
        <v>50</v>
      </c>
      <c r="X49" s="51">
        <v>50</v>
      </c>
      <c r="Y49" s="51">
        <v>50</v>
      </c>
      <c r="Z49" s="51">
        <v>50</v>
      </c>
      <c r="AA49" s="51">
        <v>50</v>
      </c>
      <c r="AB49" s="51">
        <v>50</v>
      </c>
    </row>
    <row r="50" spans="1:28">
      <c r="A50" s="52" t="s">
        <v>122</v>
      </c>
      <c r="B50" s="53" t="s">
        <v>753</v>
      </c>
      <c r="C50" s="5" t="s">
        <v>254</v>
      </c>
      <c r="D50" s="6" t="e">
        <f>VLOOKUP(tblData4[[#This Row],[Application]], 'Reference data'!M124:N467,2,0)</f>
        <v>#N/A</v>
      </c>
      <c r="E50" s="5" t="s">
        <v>78</v>
      </c>
      <c r="F50" s="6" t="s">
        <v>79</v>
      </c>
      <c r="G50" s="6" t="s">
        <v>255</v>
      </c>
      <c r="H50" s="6" t="s">
        <v>205</v>
      </c>
      <c r="I50" s="5" t="s">
        <v>398</v>
      </c>
      <c r="J50" s="5" t="s">
        <v>283</v>
      </c>
      <c r="K50" s="5" t="s">
        <v>48</v>
      </c>
      <c r="L50" s="51">
        <v>3300</v>
      </c>
      <c r="W50" s="51">
        <v>550</v>
      </c>
      <c r="X50" s="51">
        <v>550</v>
      </c>
      <c r="Y50" s="51">
        <v>550</v>
      </c>
      <c r="Z50" s="51">
        <v>550</v>
      </c>
      <c r="AA50" s="51">
        <v>550</v>
      </c>
      <c r="AB50" s="51">
        <v>550</v>
      </c>
    </row>
    <row r="51" spans="1:28">
      <c r="A51" s="52" t="s">
        <v>125</v>
      </c>
      <c r="B51" s="53" t="s">
        <v>183</v>
      </c>
      <c r="C51" s="51" t="s">
        <v>260</v>
      </c>
      <c r="D51" s="6" t="str">
        <f>VLOOKUP(tblData4[[#This Row],[Application]], 'Reference data'!M125:N468,2,0)</f>
        <v>CBS-ATTCRM-SBS</v>
      </c>
      <c r="E51" s="5" t="s">
        <v>78</v>
      </c>
      <c r="F51" s="6" t="s">
        <v>79</v>
      </c>
      <c r="G51" s="6" t="s">
        <v>255</v>
      </c>
      <c r="H51" s="6" t="s">
        <v>205</v>
      </c>
      <c r="I51" s="5" t="s">
        <v>398</v>
      </c>
      <c r="J51" s="5" t="s">
        <v>283</v>
      </c>
      <c r="K51" s="5" t="s">
        <v>48</v>
      </c>
      <c r="L51" s="51">
        <v>600</v>
      </c>
      <c r="W51" s="51">
        <v>100</v>
      </c>
      <c r="X51" s="51">
        <v>100</v>
      </c>
      <c r="Y51" s="51">
        <v>100</v>
      </c>
      <c r="Z51" s="51">
        <v>100</v>
      </c>
      <c r="AA51" s="51">
        <v>100</v>
      </c>
      <c r="AB51" s="51">
        <v>100</v>
      </c>
    </row>
    <row r="52" spans="1:28" ht="24">
      <c r="A52" s="52" t="s">
        <v>122</v>
      </c>
      <c r="B52" s="53" t="s">
        <v>261</v>
      </c>
      <c r="C52" s="51" t="s">
        <v>260</v>
      </c>
      <c r="D52" s="6" t="str">
        <f>VLOOKUP(tblData4[[#This Row],[Application]], 'Reference data'!M126:N469,2,0)</f>
        <v>CBS-ATTCRM-SBS</v>
      </c>
      <c r="E52" s="5" t="s">
        <v>78</v>
      </c>
      <c r="F52" s="6" t="s">
        <v>79</v>
      </c>
      <c r="G52" s="6" t="s">
        <v>255</v>
      </c>
      <c r="H52" s="6" t="s">
        <v>205</v>
      </c>
      <c r="I52" s="5" t="s">
        <v>383</v>
      </c>
      <c r="J52" s="5" t="s">
        <v>283</v>
      </c>
      <c r="K52" s="5" t="s">
        <v>48</v>
      </c>
      <c r="L52" s="51">
        <v>480</v>
      </c>
      <c r="W52" s="51">
        <v>80</v>
      </c>
      <c r="X52" s="51">
        <v>80</v>
      </c>
      <c r="Y52" s="51">
        <v>80</v>
      </c>
      <c r="Z52" s="51">
        <v>80</v>
      </c>
      <c r="AA52" s="51">
        <v>80</v>
      </c>
      <c r="AB52" s="51">
        <v>80</v>
      </c>
    </row>
    <row r="53" spans="1:28">
      <c r="A53" s="52" t="s">
        <v>41</v>
      </c>
      <c r="B53" s="53" t="s">
        <v>262</v>
      </c>
      <c r="C53" s="51" t="s">
        <v>263</v>
      </c>
      <c r="D53" s="6" t="s">
        <v>264</v>
      </c>
      <c r="E53" s="5" t="s">
        <v>442</v>
      </c>
      <c r="F53" s="6" t="s">
        <v>79</v>
      </c>
      <c r="G53" s="6" t="s">
        <v>255</v>
      </c>
      <c r="H53" s="6" t="s">
        <v>205</v>
      </c>
      <c r="I53" s="5" t="s">
        <v>341</v>
      </c>
      <c r="J53" s="5" t="s">
        <v>283</v>
      </c>
      <c r="K53" s="5" t="s">
        <v>48</v>
      </c>
      <c r="L53" s="51">
        <v>300</v>
      </c>
      <c r="W53" s="51">
        <v>50</v>
      </c>
      <c r="X53" s="51">
        <v>50</v>
      </c>
      <c r="Y53" s="51">
        <v>50</v>
      </c>
      <c r="Z53" s="51">
        <v>50</v>
      </c>
      <c r="AA53" s="51">
        <v>50</v>
      </c>
      <c r="AB53" s="51">
        <v>50</v>
      </c>
    </row>
    <row r="54" spans="1:28">
      <c r="A54" s="52" t="s">
        <v>122</v>
      </c>
      <c r="B54" s="53" t="s">
        <v>265</v>
      </c>
      <c r="C54" s="51" t="s">
        <v>263</v>
      </c>
      <c r="D54" s="6" t="s">
        <v>264</v>
      </c>
      <c r="E54" s="5" t="s">
        <v>442</v>
      </c>
      <c r="F54" s="6" t="s">
        <v>79</v>
      </c>
      <c r="G54" s="6" t="s">
        <v>255</v>
      </c>
      <c r="H54" s="6" t="s">
        <v>205</v>
      </c>
      <c r="I54" s="5" t="s">
        <v>398</v>
      </c>
      <c r="J54" s="5" t="s">
        <v>283</v>
      </c>
      <c r="K54" s="5" t="s">
        <v>48</v>
      </c>
      <c r="L54" s="51">
        <v>600</v>
      </c>
      <c r="W54" s="51">
        <v>100</v>
      </c>
      <c r="X54" s="51">
        <v>100</v>
      </c>
      <c r="Y54" s="51">
        <v>100</v>
      </c>
      <c r="Z54" s="51">
        <v>100</v>
      </c>
      <c r="AA54" s="51">
        <v>100</v>
      </c>
      <c r="AB54" s="51">
        <v>100</v>
      </c>
    </row>
    <row r="55" spans="1:28">
      <c r="A55" s="52" t="s">
        <v>122</v>
      </c>
      <c r="B55" s="53" t="s">
        <v>266</v>
      </c>
      <c r="C55" s="51" t="s">
        <v>263</v>
      </c>
      <c r="D55" s="6" t="s">
        <v>264</v>
      </c>
      <c r="E55" s="5" t="s">
        <v>442</v>
      </c>
      <c r="F55" s="6" t="s">
        <v>79</v>
      </c>
      <c r="G55" s="6" t="s">
        <v>255</v>
      </c>
      <c r="H55" s="6" t="s">
        <v>205</v>
      </c>
      <c r="I55" s="5" t="s">
        <v>743</v>
      </c>
      <c r="J55" s="5" t="s">
        <v>283</v>
      </c>
      <c r="K55" s="5" t="s">
        <v>48</v>
      </c>
      <c r="L55" s="51">
        <v>150</v>
      </c>
      <c r="W55" s="51">
        <v>25</v>
      </c>
      <c r="X55" s="51">
        <v>25</v>
      </c>
      <c r="Y55" s="51">
        <v>25</v>
      </c>
      <c r="Z55" s="51">
        <v>25</v>
      </c>
      <c r="AA55" s="51">
        <v>25</v>
      </c>
      <c r="AB55" s="51">
        <v>25</v>
      </c>
    </row>
    <row r="56" spans="1:28">
      <c r="A56" s="52" t="s">
        <v>122</v>
      </c>
      <c r="B56" s="53" t="s">
        <v>188</v>
      </c>
      <c r="C56" s="5" t="s">
        <v>202</v>
      </c>
      <c r="D56" s="6" t="s">
        <v>202</v>
      </c>
      <c r="E56" s="5" t="s">
        <v>203</v>
      </c>
      <c r="F56" s="6" t="s">
        <v>45</v>
      </c>
      <c r="G56" s="6" t="s">
        <v>204</v>
      </c>
      <c r="H56" s="6" t="s">
        <v>205</v>
      </c>
      <c r="I56" s="5" t="s">
        <v>747</v>
      </c>
      <c r="J56" s="5" t="s">
        <v>283</v>
      </c>
      <c r="K56" s="5" t="s">
        <v>48</v>
      </c>
      <c r="L56" s="5">
        <v>240</v>
      </c>
      <c r="W56" s="5">
        <v>40</v>
      </c>
      <c r="X56" s="5">
        <v>40</v>
      </c>
      <c r="Y56" s="5">
        <v>40</v>
      </c>
      <c r="Z56" s="5">
        <v>40</v>
      </c>
      <c r="AA56" s="5">
        <v>40</v>
      </c>
      <c r="AB56" s="5">
        <v>40</v>
      </c>
    </row>
    <row r="57" spans="1:28">
      <c r="A57" s="5" t="s">
        <v>122</v>
      </c>
      <c r="B57" s="53" t="s">
        <v>284</v>
      </c>
      <c r="C57" s="5" t="s">
        <v>202</v>
      </c>
      <c r="D57" s="6" t="s">
        <v>202</v>
      </c>
      <c r="E57" s="5" t="s">
        <v>203</v>
      </c>
      <c r="F57" s="6" t="s">
        <v>45</v>
      </c>
      <c r="G57" s="6" t="s">
        <v>204</v>
      </c>
      <c r="H57" s="6" t="s">
        <v>205</v>
      </c>
      <c r="J57" s="5" t="s">
        <v>283</v>
      </c>
      <c r="K57" s="5" t="s">
        <v>48</v>
      </c>
      <c r="L57" s="5">
        <v>20</v>
      </c>
      <c r="AB57" s="5">
        <v>20</v>
      </c>
    </row>
    <row r="58" spans="1:28">
      <c r="A58" s="5" t="s">
        <v>122</v>
      </c>
      <c r="B58" s="53" t="s">
        <v>285</v>
      </c>
      <c r="C58" s="5" t="s">
        <v>202</v>
      </c>
      <c r="D58" s="6" t="s">
        <v>202</v>
      </c>
      <c r="E58" s="5" t="s">
        <v>203</v>
      </c>
      <c r="F58" s="6" t="s">
        <v>45</v>
      </c>
      <c r="G58" s="6" t="s">
        <v>204</v>
      </c>
      <c r="H58" s="6" t="s">
        <v>205</v>
      </c>
      <c r="J58" s="5" t="s">
        <v>283</v>
      </c>
      <c r="K58" s="5" t="s">
        <v>48</v>
      </c>
      <c r="L58" s="5">
        <v>120</v>
      </c>
      <c r="W58" s="5">
        <v>20</v>
      </c>
      <c r="X58" s="5">
        <v>20</v>
      </c>
      <c r="Y58" s="5">
        <v>20</v>
      </c>
      <c r="Z58" s="5">
        <v>20</v>
      </c>
      <c r="AA58" s="5">
        <v>20</v>
      </c>
      <c r="AB58" s="5">
        <v>20</v>
      </c>
    </row>
    <row r="59" spans="1:28">
      <c r="A59" s="5" t="s">
        <v>122</v>
      </c>
      <c r="B59" s="53" t="s">
        <v>286</v>
      </c>
      <c r="C59" s="5" t="s">
        <v>202</v>
      </c>
      <c r="D59" s="6" t="s">
        <v>202</v>
      </c>
      <c r="E59" s="5" t="s">
        <v>203</v>
      </c>
      <c r="F59" s="6" t="s">
        <v>45</v>
      </c>
      <c r="G59" s="6" t="s">
        <v>204</v>
      </c>
      <c r="H59" s="6" t="s">
        <v>205</v>
      </c>
      <c r="J59" s="5" t="s">
        <v>283</v>
      </c>
      <c r="K59" s="5" t="s">
        <v>48</v>
      </c>
      <c r="L59" s="5">
        <v>35</v>
      </c>
      <c r="AA59" s="5">
        <v>35</v>
      </c>
    </row>
    <row r="60" spans="1:28" ht="24">
      <c r="A60" s="5" t="s">
        <v>122</v>
      </c>
      <c r="B60" s="53" t="s">
        <v>287</v>
      </c>
      <c r="C60" s="5" t="s">
        <v>202</v>
      </c>
      <c r="D60" s="6" t="s">
        <v>202</v>
      </c>
      <c r="E60" s="5" t="s">
        <v>203</v>
      </c>
      <c r="F60" s="6" t="s">
        <v>45</v>
      </c>
      <c r="G60" s="6" t="s">
        <v>204</v>
      </c>
      <c r="H60" s="6" t="s">
        <v>205</v>
      </c>
      <c r="J60" s="5" t="s">
        <v>283</v>
      </c>
      <c r="K60" s="5" t="s">
        <v>48</v>
      </c>
      <c r="L60" s="5">
        <v>120</v>
      </c>
      <c r="W60" s="5">
        <v>20</v>
      </c>
      <c r="X60" s="5">
        <v>20</v>
      </c>
      <c r="Y60" s="5">
        <v>20</v>
      </c>
      <c r="Z60" s="5">
        <v>20</v>
      </c>
      <c r="AA60" s="5">
        <v>20</v>
      </c>
      <c r="AB60" s="5">
        <v>20</v>
      </c>
    </row>
    <row r="61" spans="1:28">
      <c r="A61" s="5" t="s">
        <v>122</v>
      </c>
      <c r="B61" s="53" t="s">
        <v>288</v>
      </c>
      <c r="C61" s="5" t="s">
        <v>202</v>
      </c>
      <c r="D61" s="6" t="s">
        <v>202</v>
      </c>
      <c r="E61" s="5" t="s">
        <v>203</v>
      </c>
      <c r="F61" s="6" t="s">
        <v>45</v>
      </c>
      <c r="G61" s="6" t="s">
        <v>204</v>
      </c>
      <c r="H61" s="6" t="s">
        <v>205</v>
      </c>
      <c r="J61" s="5" t="s">
        <v>283</v>
      </c>
      <c r="K61" s="5" t="s">
        <v>48</v>
      </c>
      <c r="L61" s="5">
        <v>20</v>
      </c>
      <c r="Z61" s="5">
        <v>20</v>
      </c>
    </row>
    <row r="62" spans="1:28">
      <c r="A62" s="5" t="s">
        <v>122</v>
      </c>
      <c r="B62" s="53" t="s">
        <v>289</v>
      </c>
      <c r="C62" s="5" t="s">
        <v>202</v>
      </c>
      <c r="D62" s="6" t="s">
        <v>202</v>
      </c>
      <c r="E62" s="5" t="s">
        <v>203</v>
      </c>
      <c r="F62" s="6" t="s">
        <v>45</v>
      </c>
      <c r="G62" s="6" t="s">
        <v>204</v>
      </c>
      <c r="H62" s="6" t="s">
        <v>205</v>
      </c>
      <c r="J62" s="5" t="s">
        <v>283</v>
      </c>
      <c r="K62" s="5" t="s">
        <v>48</v>
      </c>
      <c r="L62" s="5">
        <v>35</v>
      </c>
      <c r="Y62" s="5">
        <v>35</v>
      </c>
    </row>
    <row r="63" spans="1:28">
      <c r="A63" s="5" t="s">
        <v>122</v>
      </c>
      <c r="B63" s="53" t="s">
        <v>290</v>
      </c>
      <c r="C63" s="5" t="s">
        <v>202</v>
      </c>
      <c r="D63" s="6" t="s">
        <v>202</v>
      </c>
      <c r="E63" s="5" t="s">
        <v>203</v>
      </c>
      <c r="F63" s="6" t="s">
        <v>45</v>
      </c>
      <c r="G63" s="6" t="s">
        <v>204</v>
      </c>
      <c r="H63" s="6" t="s">
        <v>205</v>
      </c>
      <c r="J63" s="5" t="s">
        <v>283</v>
      </c>
      <c r="K63" s="5" t="s">
        <v>48</v>
      </c>
      <c r="L63" s="5">
        <v>120</v>
      </c>
      <c r="W63" s="5">
        <v>20</v>
      </c>
      <c r="X63" s="5">
        <v>20</v>
      </c>
      <c r="Y63" s="5">
        <v>20</v>
      </c>
      <c r="Z63" s="5">
        <v>20</v>
      </c>
      <c r="AA63" s="5">
        <v>20</v>
      </c>
      <c r="AB63" s="5">
        <v>20</v>
      </c>
    </row>
    <row r="64" spans="1:28">
      <c r="A64" s="5" t="s">
        <v>122</v>
      </c>
      <c r="B64" s="10" t="s">
        <v>715</v>
      </c>
      <c r="C64" s="5" t="s">
        <v>202</v>
      </c>
      <c r="D64" s="6" t="str">
        <f>VLOOKUP(tblData4[[#This Row],[Application]], 'Reference data'!M61:N404,2,0)</f>
        <v>CARAT</v>
      </c>
      <c r="E64" s="5" t="s">
        <v>203</v>
      </c>
      <c r="F64" s="6" t="s">
        <v>45</v>
      </c>
      <c r="G64" s="6" t="s">
        <v>204</v>
      </c>
      <c r="H64" s="6" t="s">
        <v>205</v>
      </c>
      <c r="J64" s="5" t="s">
        <v>283</v>
      </c>
      <c r="K64" s="5" t="s">
        <v>48</v>
      </c>
      <c r="L64" s="5">
        <v>50</v>
      </c>
      <c r="X64" s="5">
        <v>50</v>
      </c>
    </row>
    <row r="65" spans="1:28">
      <c r="A65" s="5" t="s">
        <v>122</v>
      </c>
      <c r="B65" s="10" t="s">
        <v>754</v>
      </c>
      <c r="C65" s="5" t="s">
        <v>202</v>
      </c>
      <c r="D65" s="6" t="str">
        <f>VLOOKUP(tblData4[[#This Row],[Application]], 'Reference data'!M61:N404,2,0)</f>
        <v>CARAT</v>
      </c>
      <c r="E65" s="5" t="s">
        <v>203</v>
      </c>
      <c r="F65" s="6" t="s">
        <v>45</v>
      </c>
      <c r="G65" s="6" t="s">
        <v>204</v>
      </c>
      <c r="H65" s="6" t="s">
        <v>205</v>
      </c>
      <c r="J65" s="5" t="s">
        <v>283</v>
      </c>
      <c r="K65" s="5" t="s">
        <v>48</v>
      </c>
      <c r="L65" s="5">
        <v>80</v>
      </c>
      <c r="AA65" s="5">
        <v>80</v>
      </c>
    </row>
    <row r="66" spans="1:28">
      <c r="A66" s="5" t="s">
        <v>122</v>
      </c>
      <c r="B66" s="10" t="s">
        <v>755</v>
      </c>
      <c r="C66" s="5" t="s">
        <v>202</v>
      </c>
      <c r="D66" s="6" t="str">
        <f>VLOOKUP(tblData4[[#This Row],[Application]], 'Reference data'!M61:N404,2,0)</f>
        <v>CARAT</v>
      </c>
      <c r="E66" s="5" t="s">
        <v>203</v>
      </c>
      <c r="F66" s="6" t="s">
        <v>45</v>
      </c>
      <c r="G66" s="6" t="s">
        <v>204</v>
      </c>
      <c r="H66" s="6" t="s">
        <v>205</v>
      </c>
      <c r="J66" s="5" t="s">
        <v>283</v>
      </c>
      <c r="K66" s="5" t="s">
        <v>48</v>
      </c>
      <c r="L66" s="5">
        <v>40</v>
      </c>
      <c r="Z66" s="5">
        <v>40</v>
      </c>
    </row>
    <row r="67" spans="1:28">
      <c r="A67" s="5" t="s">
        <v>122</v>
      </c>
      <c r="B67" s="10" t="s">
        <v>756</v>
      </c>
      <c r="C67" s="5" t="s">
        <v>202</v>
      </c>
      <c r="D67" s="6" t="str">
        <f>VLOOKUP(tblData4[[#This Row],[Application]], 'Reference data'!M64:N407,2,0)</f>
        <v>CARAT</v>
      </c>
      <c r="E67" s="5" t="s">
        <v>203</v>
      </c>
      <c r="F67" s="6" t="s">
        <v>45</v>
      </c>
      <c r="G67" s="6" t="s">
        <v>204</v>
      </c>
      <c r="H67" s="6" t="s">
        <v>205</v>
      </c>
      <c r="J67" s="5" t="s">
        <v>283</v>
      </c>
      <c r="K67" s="5" t="s">
        <v>48</v>
      </c>
      <c r="L67" s="5">
        <v>120</v>
      </c>
      <c r="Y67" s="5">
        <v>50</v>
      </c>
      <c r="AB67" s="5">
        <v>70</v>
      </c>
    </row>
    <row r="68" spans="1:28">
      <c r="A68" s="5" t="s">
        <v>122</v>
      </c>
      <c r="B68" s="10" t="s">
        <v>757</v>
      </c>
      <c r="C68" s="5" t="s">
        <v>202</v>
      </c>
      <c r="D68" s="6" t="str">
        <f>VLOOKUP(tblData4[[#This Row],[Application]], 'Reference data'!M65:N408,2,0)</f>
        <v>CARAT</v>
      </c>
      <c r="E68" s="5" t="s">
        <v>203</v>
      </c>
      <c r="F68" s="6" t="s">
        <v>45</v>
      </c>
      <c r="G68" s="6" t="s">
        <v>204</v>
      </c>
      <c r="H68" s="6" t="s">
        <v>205</v>
      </c>
      <c r="J68" s="5" t="s">
        <v>283</v>
      </c>
      <c r="K68" s="5" t="s">
        <v>48</v>
      </c>
      <c r="L68" s="5">
        <v>50</v>
      </c>
      <c r="AA68" s="5">
        <v>50</v>
      </c>
    </row>
    <row r="69" spans="1:28">
      <c r="A69" s="5" t="s">
        <v>122</v>
      </c>
      <c r="B69" s="10" t="s">
        <v>758</v>
      </c>
      <c r="C69" s="5" t="s">
        <v>202</v>
      </c>
      <c r="D69" s="6" t="str">
        <f>VLOOKUP(tblData4[[#This Row],[Application]], 'Reference data'!M64:N407,2,0)</f>
        <v>CARAT</v>
      </c>
      <c r="E69" s="5" t="s">
        <v>203</v>
      </c>
      <c r="F69" s="6" t="s">
        <v>45</v>
      </c>
      <c r="G69" s="6" t="s">
        <v>204</v>
      </c>
      <c r="H69" s="6" t="s">
        <v>205</v>
      </c>
      <c r="J69" s="5" t="s">
        <v>283</v>
      </c>
      <c r="K69" s="5" t="s">
        <v>48</v>
      </c>
      <c r="L69" s="5">
        <v>40</v>
      </c>
      <c r="Y69" s="5">
        <v>20</v>
      </c>
      <c r="Z69" s="5">
        <v>20</v>
      </c>
    </row>
    <row r="70" spans="1:28">
      <c r="A70" s="5" t="s">
        <v>122</v>
      </c>
      <c r="B70" s="10" t="s">
        <v>759</v>
      </c>
      <c r="C70" s="5" t="s">
        <v>202</v>
      </c>
      <c r="D70" s="6" t="str">
        <f>VLOOKUP(tblData4[[#This Row],[Application]], 'Reference data'!M67:N410,2,0)</f>
        <v>CARAT</v>
      </c>
      <c r="E70" s="5" t="s">
        <v>203</v>
      </c>
      <c r="F70" s="6" t="s">
        <v>45</v>
      </c>
      <c r="G70" s="6" t="s">
        <v>204</v>
      </c>
      <c r="H70" s="6" t="s">
        <v>205</v>
      </c>
      <c r="J70" s="5" t="s">
        <v>283</v>
      </c>
      <c r="K70" s="5" t="s">
        <v>48</v>
      </c>
      <c r="L70" s="5">
        <v>40</v>
      </c>
      <c r="W70" s="5">
        <v>40</v>
      </c>
    </row>
    <row r="71" spans="1:28">
      <c r="A71" s="5" t="s">
        <v>122</v>
      </c>
      <c r="B71" s="10" t="s">
        <v>760</v>
      </c>
      <c r="C71" s="5" t="s">
        <v>202</v>
      </c>
      <c r="D71" s="6" t="str">
        <f>VLOOKUP(tblData4[[#This Row],[Application]], 'Reference data'!M68:N411,2,0)</f>
        <v>CARAT</v>
      </c>
      <c r="E71" s="5" t="s">
        <v>203</v>
      </c>
      <c r="F71" s="6" t="s">
        <v>45</v>
      </c>
      <c r="G71" s="6" t="s">
        <v>204</v>
      </c>
      <c r="H71" s="6" t="s">
        <v>205</v>
      </c>
      <c r="J71" s="5" t="s">
        <v>283</v>
      </c>
      <c r="K71" s="5" t="s">
        <v>48</v>
      </c>
      <c r="L71" s="5">
        <v>50</v>
      </c>
      <c r="Z71" s="5">
        <v>50</v>
      </c>
    </row>
    <row r="72" spans="1:28">
      <c r="A72" s="5" t="s">
        <v>122</v>
      </c>
      <c r="B72" s="10" t="s">
        <v>761</v>
      </c>
      <c r="C72" s="5" t="s">
        <v>202</v>
      </c>
      <c r="D72" s="6" t="str">
        <f>VLOOKUP(tblData4[[#This Row],[Application]], 'Reference data'!M69:N412,2,0)</f>
        <v>CARAT</v>
      </c>
      <c r="E72" s="5" t="s">
        <v>203</v>
      </c>
      <c r="F72" s="6" t="s">
        <v>45</v>
      </c>
      <c r="G72" s="6" t="s">
        <v>204</v>
      </c>
      <c r="H72" s="6" t="s">
        <v>205</v>
      </c>
      <c r="J72" s="5" t="s">
        <v>283</v>
      </c>
      <c r="K72" s="5" t="s">
        <v>48</v>
      </c>
      <c r="L72" s="5">
        <v>20</v>
      </c>
      <c r="AB72" s="5">
        <v>20</v>
      </c>
    </row>
    <row r="73" spans="1:28">
      <c r="A73" s="5" t="s">
        <v>122</v>
      </c>
      <c r="B73" s="53" t="s">
        <v>762</v>
      </c>
      <c r="C73" s="5" t="s">
        <v>208</v>
      </c>
      <c r="D73" s="6" t="s">
        <v>208</v>
      </c>
      <c r="E73" s="5" t="s">
        <v>203</v>
      </c>
      <c r="F73" s="6" t="s">
        <v>45</v>
      </c>
      <c r="G73" s="6" t="s">
        <v>209</v>
      </c>
      <c r="H73" s="6" t="s">
        <v>205</v>
      </c>
      <c r="J73" s="5" t="s">
        <v>283</v>
      </c>
      <c r="K73" s="5" t="s">
        <v>48</v>
      </c>
      <c r="L73" s="5">
        <v>516</v>
      </c>
      <c r="W73" s="5">
        <v>86</v>
      </c>
      <c r="X73" s="5">
        <v>86</v>
      </c>
      <c r="Y73" s="5">
        <v>86</v>
      </c>
      <c r="Z73" s="5">
        <v>86</v>
      </c>
      <c r="AA73" s="5">
        <v>86</v>
      </c>
      <c r="AB73" s="5">
        <v>86</v>
      </c>
    </row>
    <row r="74" spans="1:28">
      <c r="A74" s="5" t="s">
        <v>122</v>
      </c>
      <c r="B74" s="53" t="s">
        <v>293</v>
      </c>
      <c r="C74" s="5" t="s">
        <v>294</v>
      </c>
      <c r="D74" s="6" t="s">
        <v>763</v>
      </c>
      <c r="E74" s="5" t="s">
        <v>203</v>
      </c>
      <c r="F74" s="6" t="s">
        <v>45</v>
      </c>
      <c r="G74" s="6" t="s">
        <v>204</v>
      </c>
      <c r="H74" s="6" t="s">
        <v>205</v>
      </c>
      <c r="J74" s="5" t="s">
        <v>283</v>
      </c>
      <c r="K74" s="5" t="s">
        <v>48</v>
      </c>
      <c r="L74" s="5">
        <v>1080</v>
      </c>
      <c r="W74" s="5">
        <v>180</v>
      </c>
      <c r="X74" s="5">
        <v>180</v>
      </c>
      <c r="Y74" s="5">
        <v>180</v>
      </c>
      <c r="Z74" s="5">
        <v>180</v>
      </c>
      <c r="AA74" s="5">
        <v>180</v>
      </c>
      <c r="AB74" s="5">
        <v>180</v>
      </c>
    </row>
    <row r="75" spans="1:28">
      <c r="A75" s="5" t="s">
        <v>122</v>
      </c>
      <c r="B75" s="53" t="s">
        <v>333</v>
      </c>
      <c r="C75" s="5" t="s">
        <v>208</v>
      </c>
      <c r="D75" s="6" t="s">
        <v>208</v>
      </c>
      <c r="E75" s="5" t="s">
        <v>203</v>
      </c>
      <c r="F75" s="6" t="s">
        <v>45</v>
      </c>
      <c r="G75" s="6" t="s">
        <v>209</v>
      </c>
      <c r="H75" s="6" t="s">
        <v>205</v>
      </c>
      <c r="J75" s="5" t="s">
        <v>283</v>
      </c>
      <c r="K75" s="5" t="s">
        <v>48</v>
      </c>
      <c r="L75" s="5">
        <v>600</v>
      </c>
      <c r="W75" s="5">
        <v>100</v>
      </c>
      <c r="X75" s="5">
        <v>100</v>
      </c>
      <c r="Y75" s="5">
        <v>100</v>
      </c>
      <c r="Z75" s="5">
        <v>100</v>
      </c>
      <c r="AA75" s="5">
        <v>100</v>
      </c>
      <c r="AB75" s="5">
        <v>100</v>
      </c>
    </row>
    <row r="76" spans="1:28">
      <c r="A76" s="5" t="s">
        <v>122</v>
      </c>
      <c r="B76" s="53" t="s">
        <v>334</v>
      </c>
      <c r="C76" s="5" t="s">
        <v>208</v>
      </c>
      <c r="D76" s="6" t="s">
        <v>208</v>
      </c>
      <c r="E76" s="5" t="s">
        <v>203</v>
      </c>
      <c r="F76" s="6" t="s">
        <v>45</v>
      </c>
      <c r="G76" s="6" t="s">
        <v>209</v>
      </c>
      <c r="H76" s="6" t="s">
        <v>205</v>
      </c>
      <c r="J76" s="5" t="s">
        <v>283</v>
      </c>
      <c r="K76" s="5" t="s">
        <v>48</v>
      </c>
      <c r="L76" s="5">
        <v>180</v>
      </c>
      <c r="W76" s="5">
        <v>30</v>
      </c>
      <c r="X76" s="5">
        <v>30</v>
      </c>
      <c r="Y76" s="5">
        <v>30</v>
      </c>
      <c r="Z76" s="5">
        <v>30</v>
      </c>
      <c r="AA76" s="5">
        <v>30</v>
      </c>
      <c r="AB76" s="5">
        <v>30</v>
      </c>
    </row>
    <row r="77" spans="1:28">
      <c r="A77" s="5" t="s">
        <v>110</v>
      </c>
      <c r="B77" s="53" t="s">
        <v>371</v>
      </c>
      <c r="C77" s="5" t="s">
        <v>764</v>
      </c>
      <c r="D77" s="6" t="s">
        <v>765</v>
      </c>
      <c r="E77" s="5" t="s">
        <v>373</v>
      </c>
      <c r="F77" s="6" t="s">
        <v>374</v>
      </c>
      <c r="G77" s="6" t="s">
        <v>375</v>
      </c>
      <c r="H77" s="6" t="s">
        <v>205</v>
      </c>
      <c r="I77" s="5">
        <v>21.07</v>
      </c>
      <c r="J77" s="5" t="s">
        <v>172</v>
      </c>
      <c r="K77" s="5" t="s">
        <v>48</v>
      </c>
      <c r="L77" s="5">
        <v>50</v>
      </c>
      <c r="W77" s="5">
        <v>50</v>
      </c>
    </row>
    <row r="78" spans="1:28">
      <c r="A78" s="5" t="s">
        <v>110</v>
      </c>
      <c r="B78" s="53" t="s">
        <v>376</v>
      </c>
      <c r="C78" s="5" t="s">
        <v>377</v>
      </c>
      <c r="D78" s="6" t="s">
        <v>765</v>
      </c>
      <c r="E78" s="5" t="s">
        <v>373</v>
      </c>
      <c r="F78" s="6" t="s">
        <v>374</v>
      </c>
      <c r="G78" s="6" t="s">
        <v>375</v>
      </c>
      <c r="H78" s="6" t="s">
        <v>205</v>
      </c>
      <c r="I78" s="5">
        <v>21.07</v>
      </c>
      <c r="J78" s="5" t="s">
        <v>172</v>
      </c>
      <c r="K78" s="5" t="s">
        <v>48</v>
      </c>
      <c r="L78" s="5">
        <v>50</v>
      </c>
      <c r="W78" s="5">
        <v>50</v>
      </c>
    </row>
    <row r="79" spans="1:28">
      <c r="A79" s="5" t="s">
        <v>110</v>
      </c>
      <c r="B79" s="53" t="s">
        <v>378</v>
      </c>
      <c r="C79" s="5" t="s">
        <v>379</v>
      </c>
      <c r="D79" s="6" t="s">
        <v>765</v>
      </c>
      <c r="E79" s="5" t="s">
        <v>373</v>
      </c>
      <c r="F79" s="6" t="s">
        <v>374</v>
      </c>
      <c r="G79" s="6" t="s">
        <v>375</v>
      </c>
      <c r="H79" s="6" t="s">
        <v>205</v>
      </c>
      <c r="I79" s="5">
        <v>21.07</v>
      </c>
      <c r="J79" s="5" t="s">
        <v>172</v>
      </c>
      <c r="K79" s="5" t="s">
        <v>48</v>
      </c>
      <c r="L79" s="5">
        <v>70</v>
      </c>
      <c r="W79" s="5">
        <v>70</v>
      </c>
    </row>
    <row r="80" spans="1:28">
      <c r="A80" s="5" t="s">
        <v>110</v>
      </c>
      <c r="B80" s="53" t="s">
        <v>381</v>
      </c>
      <c r="C80" s="5" t="s">
        <v>764</v>
      </c>
      <c r="D80" s="6" t="s">
        <v>765</v>
      </c>
      <c r="E80" s="5" t="s">
        <v>373</v>
      </c>
      <c r="F80" s="6" t="s">
        <v>374</v>
      </c>
      <c r="G80" s="6" t="s">
        <v>375</v>
      </c>
      <c r="H80" s="6" t="s">
        <v>205</v>
      </c>
      <c r="I80" s="5">
        <v>21.07</v>
      </c>
      <c r="J80" s="5" t="s">
        <v>172</v>
      </c>
      <c r="K80" s="5" t="s">
        <v>48</v>
      </c>
      <c r="L80" s="5">
        <v>150</v>
      </c>
      <c r="W80" s="5">
        <v>150</v>
      </c>
    </row>
    <row r="81" spans="1:28">
      <c r="A81" s="5" t="s">
        <v>122</v>
      </c>
      <c r="B81" s="53" t="s">
        <v>382</v>
      </c>
      <c r="C81" s="5" t="s">
        <v>379</v>
      </c>
      <c r="D81" s="6" t="s">
        <v>765</v>
      </c>
      <c r="E81" s="5" t="s">
        <v>373</v>
      </c>
      <c r="F81" s="6" t="s">
        <v>374</v>
      </c>
      <c r="G81" s="6" t="s">
        <v>375</v>
      </c>
      <c r="H81" s="6" t="s">
        <v>205</v>
      </c>
      <c r="I81" s="5" t="s">
        <v>383</v>
      </c>
      <c r="J81" s="5" t="s">
        <v>283</v>
      </c>
      <c r="K81" s="5" t="s">
        <v>48</v>
      </c>
      <c r="L81" s="5">
        <v>50</v>
      </c>
      <c r="Y81" s="5">
        <v>50</v>
      </c>
    </row>
    <row r="82" spans="1:28" ht="24">
      <c r="A82" s="5" t="s">
        <v>122</v>
      </c>
      <c r="B82" s="53" t="s">
        <v>384</v>
      </c>
      <c r="C82" s="5" t="s">
        <v>385</v>
      </c>
      <c r="D82" s="6" t="s">
        <v>765</v>
      </c>
      <c r="E82" s="5" t="s">
        <v>373</v>
      </c>
      <c r="F82" s="6" t="s">
        <v>374</v>
      </c>
      <c r="G82" s="6" t="s">
        <v>375</v>
      </c>
      <c r="H82" s="6" t="s">
        <v>205</v>
      </c>
      <c r="I82" s="5" t="s">
        <v>341</v>
      </c>
      <c r="J82" s="5" t="s">
        <v>283</v>
      </c>
      <c r="K82" s="5" t="s">
        <v>342</v>
      </c>
      <c r="L82" s="5">
        <v>180</v>
      </c>
      <c r="W82" s="5">
        <v>30</v>
      </c>
      <c r="X82" s="5">
        <v>30</v>
      </c>
      <c r="Y82" s="5">
        <v>30</v>
      </c>
      <c r="Z82" s="5">
        <v>30</v>
      </c>
      <c r="AA82" s="5">
        <v>30</v>
      </c>
      <c r="AB82" s="5">
        <v>30</v>
      </c>
    </row>
    <row r="83" spans="1:28">
      <c r="A83" s="5" t="s">
        <v>122</v>
      </c>
      <c r="B83" s="53" t="s">
        <v>386</v>
      </c>
      <c r="C83" s="5" t="s">
        <v>764</v>
      </c>
      <c r="D83" s="6" t="s">
        <v>765</v>
      </c>
      <c r="E83" s="5" t="s">
        <v>373</v>
      </c>
      <c r="F83" s="6" t="s">
        <v>374</v>
      </c>
      <c r="G83" s="6" t="s">
        <v>375</v>
      </c>
      <c r="H83" s="6" t="s">
        <v>205</v>
      </c>
      <c r="I83" s="5" t="s">
        <v>341</v>
      </c>
      <c r="J83" s="5" t="s">
        <v>283</v>
      </c>
      <c r="K83" s="5" t="s">
        <v>342</v>
      </c>
      <c r="L83" s="5">
        <v>600</v>
      </c>
      <c r="W83" s="5">
        <v>100</v>
      </c>
      <c r="X83" s="5">
        <v>100</v>
      </c>
      <c r="Y83" s="5">
        <v>100</v>
      </c>
      <c r="Z83" s="5">
        <v>100</v>
      </c>
      <c r="AA83" s="5">
        <v>100</v>
      </c>
      <c r="AB83" s="5">
        <v>100</v>
      </c>
    </row>
    <row r="84" spans="1:28">
      <c r="A84" s="5" t="s">
        <v>122</v>
      </c>
      <c r="B84" s="53" t="s">
        <v>387</v>
      </c>
      <c r="C84" s="5" t="s">
        <v>385</v>
      </c>
      <c r="D84" s="6" t="s">
        <v>765</v>
      </c>
      <c r="E84" s="5" t="s">
        <v>373</v>
      </c>
      <c r="F84" s="6" t="s">
        <v>374</v>
      </c>
      <c r="G84" s="6" t="s">
        <v>375</v>
      </c>
      <c r="H84" s="6" t="s">
        <v>205</v>
      </c>
      <c r="I84" s="5" t="s">
        <v>383</v>
      </c>
      <c r="J84" s="5" t="s">
        <v>283</v>
      </c>
      <c r="K84" s="5" t="s">
        <v>48</v>
      </c>
      <c r="L84" s="5">
        <v>70</v>
      </c>
      <c r="X84" s="5">
        <v>70</v>
      </c>
    </row>
    <row r="85" spans="1:28" ht="14.25" customHeight="1">
      <c r="A85" s="5" t="s">
        <v>388</v>
      </c>
      <c r="B85" s="76" t="s">
        <v>766</v>
      </c>
      <c r="C85" s="5" t="s">
        <v>390</v>
      </c>
      <c r="D85" s="6" t="s">
        <v>765</v>
      </c>
      <c r="E85" s="5" t="s">
        <v>373</v>
      </c>
      <c r="F85" s="6" t="s">
        <v>374</v>
      </c>
      <c r="G85" s="6" t="s">
        <v>375</v>
      </c>
      <c r="H85" s="6" t="s">
        <v>205</v>
      </c>
      <c r="I85" s="5" t="s">
        <v>341</v>
      </c>
      <c r="J85" s="5" t="s">
        <v>283</v>
      </c>
      <c r="K85" s="5" t="s">
        <v>342</v>
      </c>
      <c r="L85" s="5">
        <v>600</v>
      </c>
      <c r="W85" s="5">
        <v>100</v>
      </c>
      <c r="X85" s="5">
        <v>100</v>
      </c>
      <c r="Y85" s="5">
        <v>100</v>
      </c>
      <c r="Z85" s="5">
        <v>100</v>
      </c>
      <c r="AA85" s="5">
        <v>100</v>
      </c>
      <c r="AB85" s="5">
        <v>100</v>
      </c>
    </row>
    <row r="86" spans="1:28" ht="11.25" customHeight="1">
      <c r="A86" s="5" t="s">
        <v>110</v>
      </c>
      <c r="B86" s="5" t="s">
        <v>767</v>
      </c>
      <c r="C86" s="5" t="s">
        <v>390</v>
      </c>
      <c r="D86" s="6" t="s">
        <v>765</v>
      </c>
      <c r="E86" s="5" t="s">
        <v>373</v>
      </c>
      <c r="F86" s="6" t="s">
        <v>374</v>
      </c>
      <c r="G86" s="6" t="s">
        <v>375</v>
      </c>
      <c r="H86" s="6" t="s">
        <v>205</v>
      </c>
      <c r="I86" s="5" t="s">
        <v>341</v>
      </c>
      <c r="J86" s="5" t="s">
        <v>283</v>
      </c>
      <c r="K86" s="5" t="s">
        <v>342</v>
      </c>
      <c r="L86" s="5">
        <v>500</v>
      </c>
      <c r="W86" s="5">
        <v>100</v>
      </c>
      <c r="X86" s="5">
        <v>80</v>
      </c>
      <c r="Y86" s="5">
        <v>80</v>
      </c>
      <c r="Z86" s="5">
        <v>80</v>
      </c>
      <c r="AA86" s="5">
        <v>80</v>
      </c>
      <c r="AB86" s="5">
        <v>80</v>
      </c>
    </row>
    <row r="87" spans="1:28">
      <c r="A87" s="5" t="s">
        <v>768</v>
      </c>
      <c r="B87" s="53" t="s">
        <v>393</v>
      </c>
      <c r="C87" s="5" t="s">
        <v>390</v>
      </c>
      <c r="D87" s="6" t="s">
        <v>765</v>
      </c>
      <c r="E87" s="5" t="s">
        <v>373</v>
      </c>
      <c r="F87" s="6" t="s">
        <v>374</v>
      </c>
      <c r="G87" s="6" t="s">
        <v>375</v>
      </c>
      <c r="H87" s="6" t="s">
        <v>205</v>
      </c>
      <c r="I87" s="5">
        <v>21.07</v>
      </c>
      <c r="J87" s="5" t="s">
        <v>172</v>
      </c>
      <c r="K87" s="5" t="s">
        <v>48</v>
      </c>
      <c r="L87" s="5">
        <v>185</v>
      </c>
      <c r="W87" s="5">
        <v>35</v>
      </c>
      <c r="X87" s="5">
        <v>30</v>
      </c>
      <c r="Y87" s="5">
        <v>30</v>
      </c>
      <c r="Z87" s="5">
        <v>30</v>
      </c>
      <c r="AA87" s="5">
        <v>30</v>
      </c>
      <c r="AB87" s="5">
        <v>30</v>
      </c>
    </row>
    <row r="88" spans="1:28">
      <c r="A88" s="5" t="s">
        <v>768</v>
      </c>
      <c r="B88" s="53" t="s">
        <v>396</v>
      </c>
      <c r="C88" s="5" t="s">
        <v>390</v>
      </c>
      <c r="D88" s="6" t="s">
        <v>765</v>
      </c>
      <c r="E88" s="5" t="s">
        <v>373</v>
      </c>
      <c r="F88" s="6" t="s">
        <v>374</v>
      </c>
      <c r="G88" s="6" t="s">
        <v>375</v>
      </c>
      <c r="H88" s="6" t="s">
        <v>205</v>
      </c>
      <c r="I88" s="5">
        <v>21.07</v>
      </c>
      <c r="J88" s="5" t="s">
        <v>172</v>
      </c>
      <c r="K88" s="5" t="s">
        <v>48</v>
      </c>
      <c r="L88" s="5">
        <v>275</v>
      </c>
      <c r="W88" s="5">
        <v>50</v>
      </c>
      <c r="X88" s="5">
        <v>50</v>
      </c>
      <c r="Y88" s="5">
        <v>50</v>
      </c>
      <c r="Z88" s="5">
        <v>50</v>
      </c>
      <c r="AA88" s="5">
        <v>50</v>
      </c>
      <c r="AB88" s="5">
        <v>25</v>
      </c>
    </row>
    <row r="89" spans="1:28">
      <c r="A89" s="5" t="s">
        <v>122</v>
      </c>
      <c r="B89" s="53" t="s">
        <v>397</v>
      </c>
      <c r="C89" s="5" t="s">
        <v>764</v>
      </c>
      <c r="D89" s="6" t="s">
        <v>765</v>
      </c>
      <c r="E89" s="5" t="s">
        <v>373</v>
      </c>
      <c r="F89" s="6" t="s">
        <v>374</v>
      </c>
      <c r="G89" s="6" t="s">
        <v>375</v>
      </c>
      <c r="H89" s="6" t="s">
        <v>205</v>
      </c>
      <c r="I89" s="5" t="s">
        <v>398</v>
      </c>
      <c r="J89" s="5" t="s">
        <v>283</v>
      </c>
      <c r="K89" s="5" t="s">
        <v>48</v>
      </c>
      <c r="L89" s="5">
        <v>150</v>
      </c>
      <c r="W89" s="5">
        <v>25</v>
      </c>
      <c r="X89" s="5">
        <v>25</v>
      </c>
      <c r="Y89" s="5">
        <v>25</v>
      </c>
      <c r="Z89" s="5">
        <v>25</v>
      </c>
      <c r="AA89" s="5">
        <v>25</v>
      </c>
      <c r="AB89" s="5">
        <v>25</v>
      </c>
    </row>
    <row r="90" spans="1:28">
      <c r="A90" s="5" t="s">
        <v>122</v>
      </c>
      <c r="B90" s="53" t="s">
        <v>188</v>
      </c>
      <c r="C90" s="5" t="s">
        <v>379</v>
      </c>
      <c r="D90" s="6" t="s">
        <v>765</v>
      </c>
      <c r="E90" s="5" t="s">
        <v>373</v>
      </c>
      <c r="F90" s="6" t="s">
        <v>374</v>
      </c>
      <c r="G90" s="6" t="s">
        <v>375</v>
      </c>
      <c r="H90" s="6" t="s">
        <v>205</v>
      </c>
      <c r="I90" s="5" t="s">
        <v>398</v>
      </c>
      <c r="J90" s="5" t="s">
        <v>283</v>
      </c>
      <c r="K90" s="5" t="s">
        <v>48</v>
      </c>
      <c r="L90" s="5">
        <v>420</v>
      </c>
      <c r="W90" s="5">
        <v>70</v>
      </c>
      <c r="X90" s="5">
        <v>70</v>
      </c>
      <c r="Y90" s="5">
        <v>70</v>
      </c>
      <c r="Z90" s="5">
        <v>70</v>
      </c>
      <c r="AA90" s="5">
        <v>70</v>
      </c>
      <c r="AB90" s="5">
        <v>70</v>
      </c>
    </row>
    <row r="91" spans="1:28">
      <c r="A91" s="5" t="s">
        <v>122</v>
      </c>
      <c r="B91" s="53" t="s">
        <v>188</v>
      </c>
      <c r="C91" s="5" t="s">
        <v>399</v>
      </c>
      <c r="D91" s="6" t="s">
        <v>765</v>
      </c>
      <c r="E91" s="5" t="s">
        <v>373</v>
      </c>
      <c r="F91" s="6" t="s">
        <v>374</v>
      </c>
      <c r="G91" s="6" t="s">
        <v>375</v>
      </c>
      <c r="H91" s="6" t="s">
        <v>205</v>
      </c>
      <c r="I91" s="5" t="s">
        <v>398</v>
      </c>
      <c r="J91" s="5" t="s">
        <v>283</v>
      </c>
      <c r="K91" s="5" t="s">
        <v>48</v>
      </c>
      <c r="L91" s="5">
        <v>480</v>
      </c>
      <c r="W91" s="5">
        <v>80</v>
      </c>
      <c r="X91" s="5">
        <v>80</v>
      </c>
      <c r="Y91" s="5">
        <v>80</v>
      </c>
      <c r="Z91" s="5">
        <v>80</v>
      </c>
      <c r="AA91" s="5">
        <v>80</v>
      </c>
      <c r="AB91" s="5">
        <v>80</v>
      </c>
    </row>
    <row r="92" spans="1:28">
      <c r="A92" s="5" t="s">
        <v>122</v>
      </c>
      <c r="B92" s="53" t="s">
        <v>400</v>
      </c>
      <c r="C92" s="5" t="s">
        <v>399</v>
      </c>
      <c r="D92" s="6" t="s">
        <v>765</v>
      </c>
      <c r="E92" s="5" t="s">
        <v>373</v>
      </c>
      <c r="F92" s="6" t="s">
        <v>374</v>
      </c>
      <c r="G92" s="6" t="s">
        <v>375</v>
      </c>
      <c r="H92" s="6" t="s">
        <v>205</v>
      </c>
      <c r="I92" s="5" t="s">
        <v>401</v>
      </c>
      <c r="J92" s="5" t="s">
        <v>283</v>
      </c>
      <c r="K92" s="5" t="s">
        <v>48</v>
      </c>
      <c r="L92" s="5">
        <v>180</v>
      </c>
      <c r="W92" s="5">
        <v>30</v>
      </c>
      <c r="X92" s="5">
        <v>30</v>
      </c>
      <c r="Y92" s="5">
        <v>30</v>
      </c>
      <c r="Z92" s="5">
        <v>30</v>
      </c>
      <c r="AA92" s="5">
        <v>30</v>
      </c>
      <c r="AB92" s="5">
        <v>30</v>
      </c>
    </row>
    <row r="93" spans="1:28">
      <c r="A93" s="5" t="s">
        <v>122</v>
      </c>
      <c r="B93" s="53" t="s">
        <v>402</v>
      </c>
      <c r="C93" s="5" t="s">
        <v>399</v>
      </c>
      <c r="D93" s="6" t="s">
        <v>765</v>
      </c>
      <c r="E93" s="5" t="s">
        <v>373</v>
      </c>
      <c r="F93" s="6" t="s">
        <v>374</v>
      </c>
      <c r="G93" s="6" t="s">
        <v>375</v>
      </c>
      <c r="H93" s="6" t="s">
        <v>205</v>
      </c>
      <c r="I93" s="5" t="s">
        <v>401</v>
      </c>
      <c r="J93" s="5" t="s">
        <v>283</v>
      </c>
      <c r="K93" s="5" t="s">
        <v>48</v>
      </c>
      <c r="L93" s="5">
        <v>60</v>
      </c>
      <c r="W93" s="5">
        <v>0</v>
      </c>
      <c r="X93" s="5">
        <v>30</v>
      </c>
      <c r="Y93" s="5">
        <v>0</v>
      </c>
      <c r="Z93" s="5">
        <v>0</v>
      </c>
      <c r="AA93" s="5">
        <v>30</v>
      </c>
      <c r="AB93" s="5">
        <v>0</v>
      </c>
    </row>
    <row r="94" spans="1:28">
      <c r="A94" s="5" t="s">
        <v>122</v>
      </c>
      <c r="B94" s="53" t="s">
        <v>403</v>
      </c>
      <c r="C94" s="5" t="s">
        <v>379</v>
      </c>
      <c r="D94" s="6" t="s">
        <v>765</v>
      </c>
      <c r="E94" s="5" t="s">
        <v>373</v>
      </c>
      <c r="F94" s="6" t="s">
        <v>374</v>
      </c>
      <c r="G94" s="6" t="s">
        <v>375</v>
      </c>
      <c r="H94" s="6" t="s">
        <v>205</v>
      </c>
      <c r="I94" s="5" t="s">
        <v>404</v>
      </c>
      <c r="J94" s="5" t="s">
        <v>283</v>
      </c>
      <c r="K94" s="5" t="s">
        <v>48</v>
      </c>
      <c r="L94" s="5">
        <v>180</v>
      </c>
      <c r="W94" s="5">
        <v>30</v>
      </c>
      <c r="X94" s="5">
        <v>30</v>
      </c>
      <c r="Y94" s="5">
        <v>30</v>
      </c>
      <c r="Z94" s="5">
        <v>30</v>
      </c>
      <c r="AA94" s="5">
        <v>30</v>
      </c>
      <c r="AB94" s="5">
        <v>30</v>
      </c>
    </row>
    <row r="95" spans="1:28" ht="36">
      <c r="A95" s="5" t="s">
        <v>122</v>
      </c>
      <c r="B95" s="53" t="s">
        <v>405</v>
      </c>
      <c r="C95" s="5" t="s">
        <v>406</v>
      </c>
      <c r="D95" s="6" t="s">
        <v>765</v>
      </c>
      <c r="E95" s="5" t="s">
        <v>373</v>
      </c>
      <c r="F95" s="6" t="s">
        <v>374</v>
      </c>
      <c r="G95" s="6" t="s">
        <v>375</v>
      </c>
      <c r="H95" s="6" t="s">
        <v>205</v>
      </c>
      <c r="I95" s="5" t="s">
        <v>398</v>
      </c>
      <c r="J95" s="5" t="s">
        <v>283</v>
      </c>
      <c r="K95" s="5" t="s">
        <v>48</v>
      </c>
      <c r="L95" s="5">
        <v>1800</v>
      </c>
      <c r="W95" s="5">
        <v>300</v>
      </c>
      <c r="X95" s="5">
        <v>300</v>
      </c>
      <c r="Y95" s="5">
        <v>300</v>
      </c>
      <c r="Z95" s="5">
        <v>300</v>
      </c>
      <c r="AA95" s="5">
        <v>300</v>
      </c>
      <c r="AB95" s="5">
        <v>300</v>
      </c>
    </row>
    <row r="96" spans="1:28">
      <c r="A96" s="5" t="s">
        <v>122</v>
      </c>
      <c r="B96" s="53" t="s">
        <v>407</v>
      </c>
      <c r="C96" s="5" t="s">
        <v>406</v>
      </c>
      <c r="D96" s="6" t="s">
        <v>765</v>
      </c>
      <c r="E96" s="5" t="s">
        <v>373</v>
      </c>
      <c r="F96" s="6" t="s">
        <v>45</v>
      </c>
      <c r="G96" s="6" t="s">
        <v>375</v>
      </c>
      <c r="H96" s="6" t="s">
        <v>205</v>
      </c>
      <c r="I96" s="5" t="s">
        <v>283</v>
      </c>
      <c r="J96" s="5" t="s">
        <v>283</v>
      </c>
      <c r="K96" s="5" t="s">
        <v>48</v>
      </c>
      <c r="L96" s="5">
        <v>516</v>
      </c>
      <c r="M96" s="5">
        <v>86</v>
      </c>
      <c r="N96" s="5">
        <v>86</v>
      </c>
      <c r="O96" s="5">
        <v>86</v>
      </c>
      <c r="P96" s="5">
        <v>86</v>
      </c>
      <c r="Q96" s="5">
        <v>86</v>
      </c>
      <c r="R96" s="5">
        <v>86</v>
      </c>
      <c r="W96" s="5">
        <v>86</v>
      </c>
      <c r="X96" s="5">
        <v>86</v>
      </c>
      <c r="Y96" s="5">
        <v>86</v>
      </c>
      <c r="Z96" s="5">
        <v>86</v>
      </c>
      <c r="AA96" s="5">
        <v>86</v>
      </c>
      <c r="AB96" s="5">
        <v>86</v>
      </c>
    </row>
    <row r="97" spans="1:29">
      <c r="A97" s="5" t="s">
        <v>41</v>
      </c>
      <c r="B97" s="53" t="s">
        <v>408</v>
      </c>
      <c r="C97" s="5" t="s">
        <v>208</v>
      </c>
      <c r="D97" s="6" t="s">
        <v>208</v>
      </c>
      <c r="E97" s="5" t="s">
        <v>203</v>
      </c>
      <c r="F97" s="6" t="s">
        <v>45</v>
      </c>
      <c r="G97" s="6" t="s">
        <v>209</v>
      </c>
      <c r="H97" s="6" t="s">
        <v>205</v>
      </c>
      <c r="J97" s="5" t="s">
        <v>769</v>
      </c>
      <c r="K97" s="5" t="s">
        <v>342</v>
      </c>
      <c r="L97" s="5">
        <v>520</v>
      </c>
      <c r="W97" s="5">
        <v>86</v>
      </c>
      <c r="X97" s="5">
        <v>86</v>
      </c>
      <c r="Y97" s="5">
        <v>86</v>
      </c>
      <c r="Z97" s="5">
        <v>86</v>
      </c>
      <c r="AA97" s="5">
        <v>86</v>
      </c>
      <c r="AB97" s="5">
        <v>90</v>
      </c>
    </row>
    <row r="98" spans="1:29">
      <c r="A98" s="5" t="s">
        <v>122</v>
      </c>
      <c r="B98" s="53" t="s">
        <v>409</v>
      </c>
      <c r="C98" s="5" t="s">
        <v>208</v>
      </c>
      <c r="D98" s="6" t="s">
        <v>208</v>
      </c>
      <c r="E98" s="5" t="s">
        <v>203</v>
      </c>
      <c r="F98" s="6" t="s">
        <v>45</v>
      </c>
      <c r="G98" s="6" t="s">
        <v>209</v>
      </c>
      <c r="H98" s="6" t="s">
        <v>205</v>
      </c>
      <c r="J98" s="5" t="s">
        <v>283</v>
      </c>
      <c r="K98" s="5" t="s">
        <v>48</v>
      </c>
      <c r="L98" s="5">
        <v>240</v>
      </c>
      <c r="W98" s="5">
        <v>40</v>
      </c>
      <c r="X98" s="5">
        <v>40</v>
      </c>
      <c r="Y98" s="5">
        <v>40</v>
      </c>
      <c r="Z98" s="5">
        <v>40</v>
      </c>
      <c r="AA98" s="5">
        <v>40</v>
      </c>
      <c r="AB98" s="5">
        <v>40</v>
      </c>
    </row>
    <row r="99" spans="1:29">
      <c r="A99" s="5" t="s">
        <v>122</v>
      </c>
      <c r="B99" s="53" t="s">
        <v>416</v>
      </c>
      <c r="C99" s="5" t="s">
        <v>208</v>
      </c>
      <c r="D99" s="6" t="s">
        <v>208</v>
      </c>
      <c r="E99" s="5" t="s">
        <v>203</v>
      </c>
      <c r="F99" s="6" t="s">
        <v>374</v>
      </c>
      <c r="G99" s="6" t="s">
        <v>209</v>
      </c>
      <c r="H99" s="6" t="s">
        <v>205</v>
      </c>
      <c r="I99" s="5">
        <v>22.09</v>
      </c>
      <c r="J99" s="5" t="s">
        <v>770</v>
      </c>
      <c r="L99" s="5">
        <v>150</v>
      </c>
      <c r="W99" s="5">
        <v>25</v>
      </c>
      <c r="X99" s="5">
        <v>25</v>
      </c>
      <c r="Y99" s="5">
        <v>25</v>
      </c>
      <c r="Z99" s="5">
        <v>25</v>
      </c>
      <c r="AA99" s="5">
        <v>25</v>
      </c>
      <c r="AB99" s="5">
        <v>25</v>
      </c>
    </row>
    <row r="100" spans="1:29">
      <c r="A100" s="5" t="s">
        <v>41</v>
      </c>
      <c r="B100" s="53" t="s">
        <v>485</v>
      </c>
      <c r="C100" s="5" t="s">
        <v>486</v>
      </c>
      <c r="D100" s="6" t="s">
        <v>487</v>
      </c>
      <c r="E100" s="5" t="s">
        <v>488</v>
      </c>
      <c r="F100" s="6" t="s">
        <v>79</v>
      </c>
      <c r="G100" s="6" t="s">
        <v>489</v>
      </c>
      <c r="H100" s="6" t="s">
        <v>490</v>
      </c>
      <c r="I100" s="5" t="s">
        <v>394</v>
      </c>
      <c r="J100" s="5">
        <v>23.01</v>
      </c>
      <c r="K100" s="5" t="s">
        <v>48</v>
      </c>
      <c r="L100" s="5">
        <v>1280</v>
      </c>
      <c r="X100" s="5">
        <v>180</v>
      </c>
      <c r="Y100" s="5">
        <v>250</v>
      </c>
      <c r="Z100" s="5">
        <v>250</v>
      </c>
      <c r="AA100" s="5">
        <v>250</v>
      </c>
      <c r="AB100" s="5">
        <v>250</v>
      </c>
      <c r="AC100" s="5">
        <v>100</v>
      </c>
    </row>
    <row r="101" spans="1:29">
      <c r="A101" s="5" t="s">
        <v>41</v>
      </c>
      <c r="B101" s="53" t="s">
        <v>491</v>
      </c>
      <c r="C101" s="5" t="s">
        <v>486</v>
      </c>
      <c r="D101" s="6" t="s">
        <v>487</v>
      </c>
      <c r="E101" s="5" t="s">
        <v>488</v>
      </c>
      <c r="F101" s="6" t="s">
        <v>79</v>
      </c>
      <c r="G101" s="6" t="s">
        <v>489</v>
      </c>
      <c r="H101" s="6" t="s">
        <v>490</v>
      </c>
      <c r="I101" s="5" t="s">
        <v>394</v>
      </c>
      <c r="J101" s="5" t="s">
        <v>394</v>
      </c>
      <c r="K101" s="5" t="s">
        <v>48</v>
      </c>
      <c r="L101" s="5">
        <v>960</v>
      </c>
      <c r="X101" s="5" t="s">
        <v>394</v>
      </c>
      <c r="Y101" s="5" t="s">
        <v>394</v>
      </c>
      <c r="Z101" s="5" t="s">
        <v>394</v>
      </c>
      <c r="AA101" s="5" t="s">
        <v>394</v>
      </c>
      <c r="AB101" s="5" t="s">
        <v>394</v>
      </c>
      <c r="AC101" s="5" t="s">
        <v>394</v>
      </c>
    </row>
    <row r="102" spans="1:29">
      <c r="A102" s="5" t="s">
        <v>41</v>
      </c>
      <c r="B102" s="53" t="s">
        <v>492</v>
      </c>
      <c r="C102" s="5" t="s">
        <v>493</v>
      </c>
      <c r="D102" s="6" t="s">
        <v>494</v>
      </c>
      <c r="E102" s="5" t="s">
        <v>495</v>
      </c>
      <c r="F102" s="6" t="s">
        <v>79</v>
      </c>
      <c r="G102" s="6" t="s">
        <v>489</v>
      </c>
      <c r="H102" s="6" t="s">
        <v>490</v>
      </c>
      <c r="I102" s="5" t="s">
        <v>394</v>
      </c>
      <c r="J102" s="5">
        <v>22.12</v>
      </c>
      <c r="K102" s="5" t="s">
        <v>48</v>
      </c>
      <c r="L102" s="5">
        <v>360</v>
      </c>
      <c r="X102" s="5">
        <v>180</v>
      </c>
      <c r="Y102" s="5">
        <v>180</v>
      </c>
      <c r="Z102" s="5" t="s">
        <v>394</v>
      </c>
      <c r="AA102" s="5" t="s">
        <v>394</v>
      </c>
      <c r="AB102" s="5" t="s">
        <v>394</v>
      </c>
      <c r="AC102" s="5" t="s">
        <v>394</v>
      </c>
    </row>
    <row r="103" spans="1:29">
      <c r="A103" s="5" t="s">
        <v>41</v>
      </c>
      <c r="B103" s="53" t="s">
        <v>496</v>
      </c>
      <c r="C103" s="5" t="s">
        <v>486</v>
      </c>
      <c r="D103" s="6" t="s">
        <v>487</v>
      </c>
      <c r="E103" s="5" t="s">
        <v>488</v>
      </c>
      <c r="F103" s="6" t="s">
        <v>79</v>
      </c>
      <c r="G103" s="6" t="s">
        <v>489</v>
      </c>
      <c r="H103" s="6" t="s">
        <v>490</v>
      </c>
      <c r="I103" s="5" t="s">
        <v>394</v>
      </c>
      <c r="J103" s="5">
        <v>22.08</v>
      </c>
      <c r="K103" s="5" t="s">
        <v>342</v>
      </c>
      <c r="L103" s="5">
        <v>240</v>
      </c>
      <c r="X103" s="5" t="s">
        <v>394</v>
      </c>
      <c r="Y103" s="5" t="s">
        <v>394</v>
      </c>
      <c r="Z103" s="5" t="s">
        <v>394</v>
      </c>
      <c r="AA103" s="5" t="s">
        <v>394</v>
      </c>
      <c r="AB103" s="5" t="s">
        <v>394</v>
      </c>
      <c r="AC103" s="5" t="s">
        <v>394</v>
      </c>
    </row>
    <row r="104" spans="1:29">
      <c r="A104" s="5" t="s">
        <v>88</v>
      </c>
      <c r="B104" s="53" t="s">
        <v>497</v>
      </c>
      <c r="C104" s="5" t="s">
        <v>498</v>
      </c>
      <c r="D104" s="6" t="s">
        <v>499</v>
      </c>
      <c r="E104" s="5" t="s">
        <v>488</v>
      </c>
      <c r="F104" s="6" t="s">
        <v>79</v>
      </c>
      <c r="G104" s="6" t="s">
        <v>489</v>
      </c>
      <c r="H104" s="6" t="s">
        <v>490</v>
      </c>
      <c r="I104" s="5" t="s">
        <v>394</v>
      </c>
      <c r="J104" s="5" t="s">
        <v>500</v>
      </c>
      <c r="K104" s="5" t="s">
        <v>342</v>
      </c>
      <c r="L104" s="5" t="s">
        <v>500</v>
      </c>
      <c r="X104" s="5" t="s">
        <v>394</v>
      </c>
      <c r="Y104" s="5" t="s">
        <v>394</v>
      </c>
      <c r="Z104" s="5" t="s">
        <v>394</v>
      </c>
      <c r="AA104" s="5" t="s">
        <v>394</v>
      </c>
      <c r="AB104" s="5" t="s">
        <v>394</v>
      </c>
      <c r="AC104" s="5" t="s">
        <v>394</v>
      </c>
    </row>
    <row r="105" spans="1:29">
      <c r="A105" s="5" t="s">
        <v>41</v>
      </c>
      <c r="B105" s="53" t="s">
        <v>501</v>
      </c>
      <c r="C105" s="5" t="s">
        <v>486</v>
      </c>
      <c r="D105" s="6" t="s">
        <v>487</v>
      </c>
      <c r="E105" s="5" t="s">
        <v>488</v>
      </c>
      <c r="F105" s="6" t="s">
        <v>79</v>
      </c>
      <c r="G105" s="6" t="s">
        <v>489</v>
      </c>
      <c r="H105" s="6" t="s">
        <v>490</v>
      </c>
      <c r="I105" s="5" t="s">
        <v>394</v>
      </c>
      <c r="J105" s="5">
        <v>23.12</v>
      </c>
      <c r="K105" s="5" t="s">
        <v>342</v>
      </c>
      <c r="L105" s="5">
        <v>5760</v>
      </c>
      <c r="X105" s="5" t="s">
        <v>394</v>
      </c>
      <c r="Y105" s="5" t="s">
        <v>394</v>
      </c>
      <c r="Z105" s="5" t="s">
        <v>394</v>
      </c>
      <c r="AA105" s="5" t="s">
        <v>394</v>
      </c>
      <c r="AB105" s="5" t="s">
        <v>394</v>
      </c>
      <c r="AC105" s="5" t="s">
        <v>394</v>
      </c>
    </row>
    <row r="106" spans="1:29">
      <c r="A106" s="5" t="s">
        <v>41</v>
      </c>
      <c r="B106" s="53" t="s">
        <v>502</v>
      </c>
      <c r="C106" s="5" t="s">
        <v>498</v>
      </c>
      <c r="D106" s="6" t="s">
        <v>499</v>
      </c>
      <c r="E106" s="5" t="s">
        <v>488</v>
      </c>
      <c r="F106" s="6" t="s">
        <v>79</v>
      </c>
      <c r="G106" s="6" t="s">
        <v>489</v>
      </c>
      <c r="H106" s="6" t="s">
        <v>490</v>
      </c>
      <c r="I106" s="5" t="s">
        <v>394</v>
      </c>
      <c r="J106" s="5" t="s">
        <v>503</v>
      </c>
      <c r="K106" s="5" t="s">
        <v>342</v>
      </c>
      <c r="L106" s="5">
        <v>320</v>
      </c>
      <c r="X106" s="5" t="s">
        <v>394</v>
      </c>
      <c r="Y106" s="5" t="s">
        <v>394</v>
      </c>
      <c r="Z106" s="5" t="s">
        <v>394</v>
      </c>
      <c r="AA106" s="5" t="s">
        <v>394</v>
      </c>
      <c r="AB106" s="5" t="s">
        <v>394</v>
      </c>
      <c r="AC106" s="5" t="s">
        <v>394</v>
      </c>
    </row>
    <row r="107" spans="1:29">
      <c r="A107" s="5" t="s">
        <v>41</v>
      </c>
      <c r="B107" s="53" t="s">
        <v>504</v>
      </c>
      <c r="C107" s="5" t="s">
        <v>505</v>
      </c>
      <c r="D107" s="6" t="s">
        <v>499</v>
      </c>
      <c r="E107" s="5" t="s">
        <v>488</v>
      </c>
      <c r="F107" s="6" t="s">
        <v>79</v>
      </c>
      <c r="G107" s="6" t="s">
        <v>489</v>
      </c>
      <c r="H107" s="6" t="s">
        <v>490</v>
      </c>
      <c r="I107" s="5" t="s">
        <v>394</v>
      </c>
      <c r="J107" s="5" t="s">
        <v>503</v>
      </c>
      <c r="K107" s="5" t="s">
        <v>342</v>
      </c>
      <c r="L107" s="5">
        <v>320</v>
      </c>
      <c r="X107" s="5" t="s">
        <v>394</v>
      </c>
      <c r="Y107" s="5" t="s">
        <v>394</v>
      </c>
      <c r="Z107" s="5" t="s">
        <v>394</v>
      </c>
      <c r="AA107" s="5" t="s">
        <v>394</v>
      </c>
      <c r="AB107" s="5" t="s">
        <v>394</v>
      </c>
      <c r="AC107" s="5" t="s">
        <v>394</v>
      </c>
    </row>
    <row r="108" spans="1:29">
      <c r="A108" s="5" t="s">
        <v>41</v>
      </c>
      <c r="B108" s="53" t="s">
        <v>506</v>
      </c>
      <c r="C108" s="5" t="s">
        <v>486</v>
      </c>
      <c r="D108" s="6" t="s">
        <v>487</v>
      </c>
      <c r="E108" s="5" t="s">
        <v>488</v>
      </c>
      <c r="F108" s="6" t="s">
        <v>79</v>
      </c>
      <c r="G108" s="6" t="s">
        <v>489</v>
      </c>
      <c r="H108" s="6" t="s">
        <v>490</v>
      </c>
      <c r="I108" s="5" t="s">
        <v>394</v>
      </c>
      <c r="J108" s="5" t="s">
        <v>394</v>
      </c>
      <c r="K108" s="5" t="s">
        <v>342</v>
      </c>
      <c r="L108" s="5">
        <v>800</v>
      </c>
      <c r="X108" s="5" t="s">
        <v>394</v>
      </c>
      <c r="Y108" s="5" t="s">
        <v>394</v>
      </c>
      <c r="Z108" s="5" t="s">
        <v>394</v>
      </c>
      <c r="AA108" s="5" t="s">
        <v>394</v>
      </c>
      <c r="AB108" s="5" t="s">
        <v>394</v>
      </c>
      <c r="AC108" s="5" t="s">
        <v>394</v>
      </c>
    </row>
    <row r="109" spans="1:29">
      <c r="A109" s="5" t="s">
        <v>41</v>
      </c>
      <c r="B109" s="53" t="s">
        <v>507</v>
      </c>
      <c r="C109" s="5" t="s">
        <v>486</v>
      </c>
      <c r="D109" s="6" t="s">
        <v>487</v>
      </c>
      <c r="E109" s="5" t="s">
        <v>488</v>
      </c>
      <c r="F109" s="6" t="s">
        <v>79</v>
      </c>
      <c r="G109" s="6" t="s">
        <v>489</v>
      </c>
      <c r="H109" s="6" t="s">
        <v>490</v>
      </c>
      <c r="I109" s="5" t="s">
        <v>394</v>
      </c>
      <c r="J109" s="5" t="s">
        <v>394</v>
      </c>
      <c r="K109" s="5" t="s">
        <v>342</v>
      </c>
      <c r="L109" s="5" t="s">
        <v>341</v>
      </c>
      <c r="X109" s="5" t="s">
        <v>394</v>
      </c>
      <c r="Y109" s="5" t="s">
        <v>394</v>
      </c>
      <c r="Z109" s="5" t="s">
        <v>394</v>
      </c>
      <c r="AA109" s="5" t="s">
        <v>394</v>
      </c>
      <c r="AB109" s="5" t="s">
        <v>394</v>
      </c>
      <c r="AC109" s="5" t="s">
        <v>394</v>
      </c>
    </row>
    <row r="110" spans="1:29">
      <c r="A110" s="5" t="s">
        <v>41</v>
      </c>
      <c r="B110" s="53" t="s">
        <v>508</v>
      </c>
      <c r="C110" s="5" t="s">
        <v>486</v>
      </c>
      <c r="D110" s="6" t="s">
        <v>487</v>
      </c>
      <c r="E110" s="5" t="s">
        <v>488</v>
      </c>
      <c r="F110" s="6" t="s">
        <v>79</v>
      </c>
      <c r="G110" s="6" t="s">
        <v>489</v>
      </c>
      <c r="H110" s="6" t="s">
        <v>490</v>
      </c>
      <c r="I110" s="5" t="s">
        <v>394</v>
      </c>
      <c r="J110" s="5" t="s">
        <v>394</v>
      </c>
      <c r="K110" s="5" t="s">
        <v>342</v>
      </c>
      <c r="L110" s="5">
        <v>60</v>
      </c>
      <c r="X110" s="5" t="s">
        <v>394</v>
      </c>
      <c r="Y110" s="5" t="s">
        <v>394</v>
      </c>
      <c r="Z110" s="5" t="s">
        <v>394</v>
      </c>
      <c r="AA110" s="5" t="s">
        <v>394</v>
      </c>
      <c r="AB110" s="5" t="s">
        <v>394</v>
      </c>
      <c r="AC110" s="5" t="s">
        <v>394</v>
      </c>
    </row>
    <row r="111" spans="1:29">
      <c r="A111" s="5" t="s">
        <v>41</v>
      </c>
      <c r="B111" s="53" t="s">
        <v>509</v>
      </c>
      <c r="C111" s="5" t="s">
        <v>510</v>
      </c>
      <c r="D111" s="6" t="s">
        <v>494</v>
      </c>
      <c r="E111" s="5" t="s">
        <v>495</v>
      </c>
      <c r="F111" s="6" t="s">
        <v>79</v>
      </c>
      <c r="G111" s="6" t="s">
        <v>489</v>
      </c>
      <c r="H111" s="6" t="s">
        <v>490</v>
      </c>
      <c r="I111" s="5" t="s">
        <v>394</v>
      </c>
      <c r="J111" s="5" t="s">
        <v>394</v>
      </c>
      <c r="K111" s="5" t="s">
        <v>342</v>
      </c>
      <c r="L111" s="5">
        <v>200</v>
      </c>
      <c r="X111" s="5" t="s">
        <v>394</v>
      </c>
      <c r="Y111" s="5" t="s">
        <v>394</v>
      </c>
      <c r="Z111" s="5" t="s">
        <v>394</v>
      </c>
      <c r="AA111" s="5" t="s">
        <v>394</v>
      </c>
      <c r="AB111" s="5" t="s">
        <v>394</v>
      </c>
      <c r="AC111" s="5" t="s">
        <v>394</v>
      </c>
    </row>
    <row r="112" spans="1:29">
      <c r="A112" s="5" t="s">
        <v>41</v>
      </c>
      <c r="B112" s="53" t="s">
        <v>509</v>
      </c>
      <c r="C112" s="5" t="s">
        <v>511</v>
      </c>
      <c r="D112" s="6" t="s">
        <v>494</v>
      </c>
      <c r="E112" s="5" t="s">
        <v>495</v>
      </c>
      <c r="F112" s="6" t="s">
        <v>79</v>
      </c>
      <c r="G112" s="6" t="s">
        <v>489</v>
      </c>
      <c r="H112" s="6" t="s">
        <v>490</v>
      </c>
      <c r="I112" s="5" t="s">
        <v>394</v>
      </c>
      <c r="J112" s="5" t="s">
        <v>394</v>
      </c>
      <c r="K112" s="5" t="s">
        <v>342</v>
      </c>
      <c r="L112" s="5">
        <v>200</v>
      </c>
      <c r="X112" s="5" t="s">
        <v>394</v>
      </c>
      <c r="Y112" s="5" t="s">
        <v>394</v>
      </c>
      <c r="Z112" s="5" t="s">
        <v>394</v>
      </c>
      <c r="AA112" s="5" t="s">
        <v>394</v>
      </c>
      <c r="AB112" s="5" t="s">
        <v>394</v>
      </c>
      <c r="AC112" s="5" t="s">
        <v>394</v>
      </c>
    </row>
    <row r="113" spans="1:30">
      <c r="A113" s="5" t="s">
        <v>41</v>
      </c>
      <c r="B113" s="53" t="s">
        <v>512</v>
      </c>
      <c r="C113" s="5" t="s">
        <v>511</v>
      </c>
      <c r="D113" s="6" t="s">
        <v>494</v>
      </c>
      <c r="E113" s="5" t="s">
        <v>495</v>
      </c>
      <c r="F113" s="6" t="s">
        <v>79</v>
      </c>
      <c r="G113" s="6" t="s">
        <v>489</v>
      </c>
      <c r="H113" s="6" t="s">
        <v>490</v>
      </c>
      <c r="I113" s="5" t="s">
        <v>394</v>
      </c>
      <c r="J113" s="5">
        <v>23.09</v>
      </c>
      <c r="K113" s="5" t="s">
        <v>342</v>
      </c>
      <c r="L113" s="5">
        <v>75</v>
      </c>
      <c r="X113" s="5" t="s">
        <v>394</v>
      </c>
      <c r="Y113" s="5" t="s">
        <v>394</v>
      </c>
      <c r="Z113" s="5" t="s">
        <v>394</v>
      </c>
      <c r="AA113" s="5" t="s">
        <v>394</v>
      </c>
      <c r="AB113" s="5" t="s">
        <v>394</v>
      </c>
      <c r="AC113" s="5" t="s">
        <v>394</v>
      </c>
    </row>
    <row r="114" spans="1:30">
      <c r="A114" s="5" t="s">
        <v>41</v>
      </c>
      <c r="B114" s="53" t="s">
        <v>513</v>
      </c>
      <c r="C114" s="5" t="s">
        <v>493</v>
      </c>
      <c r="D114" s="6" t="s">
        <v>494</v>
      </c>
      <c r="E114" s="5" t="s">
        <v>495</v>
      </c>
      <c r="F114" s="6" t="s">
        <v>79</v>
      </c>
      <c r="G114" s="6" t="s">
        <v>489</v>
      </c>
      <c r="H114" s="6" t="s">
        <v>490</v>
      </c>
      <c r="I114" s="5" t="s">
        <v>394</v>
      </c>
      <c r="J114" s="5">
        <v>22.08</v>
      </c>
      <c r="K114" s="5" t="s">
        <v>342</v>
      </c>
      <c r="L114" s="5">
        <v>5800</v>
      </c>
      <c r="X114" s="5" t="s">
        <v>394</v>
      </c>
      <c r="Y114" s="5" t="s">
        <v>394</v>
      </c>
      <c r="Z114" s="5" t="s">
        <v>394</v>
      </c>
      <c r="AA114" s="5" t="s">
        <v>394</v>
      </c>
      <c r="AB114" s="5" t="s">
        <v>394</v>
      </c>
      <c r="AC114" s="5" t="s">
        <v>394</v>
      </c>
    </row>
    <row r="115" spans="1:30">
      <c r="A115" s="5" t="s">
        <v>122</v>
      </c>
      <c r="B115" s="10" t="s">
        <v>771</v>
      </c>
      <c r="C115" s="5" t="s">
        <v>772</v>
      </c>
      <c r="D115" s="6" t="s">
        <v>494</v>
      </c>
      <c r="E115" s="5" t="s">
        <v>495</v>
      </c>
      <c r="F115" s="6" t="s">
        <v>79</v>
      </c>
      <c r="G115" s="6" t="s">
        <v>489</v>
      </c>
      <c r="H115" s="6" t="s">
        <v>490</v>
      </c>
      <c r="K115" s="5" t="s">
        <v>48</v>
      </c>
      <c r="W115" s="5">
        <v>86</v>
      </c>
      <c r="X115" s="5">
        <v>86</v>
      </c>
      <c r="Y115" s="5">
        <v>86</v>
      </c>
      <c r="Z115" s="5">
        <v>86</v>
      </c>
      <c r="AA115" s="5">
        <v>86</v>
      </c>
      <c r="AB115" s="5">
        <v>86</v>
      </c>
      <c r="AC115" s="5">
        <v>86</v>
      </c>
    </row>
    <row r="116" spans="1:30">
      <c r="A116" s="5" t="s">
        <v>122</v>
      </c>
      <c r="B116" s="10" t="s">
        <v>771</v>
      </c>
      <c r="C116" s="5" t="s">
        <v>773</v>
      </c>
      <c r="D116" s="6" t="s">
        <v>487</v>
      </c>
      <c r="E116" s="5" t="s">
        <v>488</v>
      </c>
      <c r="F116" s="6" t="s">
        <v>79</v>
      </c>
      <c r="G116" s="6" t="s">
        <v>489</v>
      </c>
      <c r="H116" s="6" t="s">
        <v>490</v>
      </c>
      <c r="K116" s="5" t="s">
        <v>48</v>
      </c>
      <c r="W116" s="5">
        <v>43</v>
      </c>
      <c r="X116" s="5">
        <v>43</v>
      </c>
      <c r="Y116" s="5">
        <v>43</v>
      </c>
      <c r="Z116" s="5">
        <v>43</v>
      </c>
      <c r="AA116" s="5">
        <v>43</v>
      </c>
      <c r="AB116" s="5">
        <v>43</v>
      </c>
      <c r="AC116" s="5">
        <v>43</v>
      </c>
    </row>
    <row r="117" spans="1:30">
      <c r="A117" s="5" t="s">
        <v>122</v>
      </c>
      <c r="B117" s="10" t="s">
        <v>771</v>
      </c>
      <c r="C117" s="5" t="s">
        <v>774</v>
      </c>
      <c r="D117" s="6" t="s">
        <v>499</v>
      </c>
      <c r="E117" s="5" t="s">
        <v>488</v>
      </c>
      <c r="F117" s="6" t="s">
        <v>79</v>
      </c>
      <c r="G117" s="6" t="s">
        <v>489</v>
      </c>
      <c r="H117" s="6" t="s">
        <v>490</v>
      </c>
      <c r="K117" s="5" t="s">
        <v>48</v>
      </c>
      <c r="W117" s="5">
        <v>43</v>
      </c>
      <c r="X117" s="5">
        <v>43</v>
      </c>
      <c r="Y117" s="5">
        <v>43</v>
      </c>
      <c r="Z117" s="5">
        <v>43</v>
      </c>
      <c r="AA117" s="5">
        <v>43</v>
      </c>
      <c r="AB117" s="5">
        <v>43</v>
      </c>
      <c r="AC117" s="5">
        <v>43</v>
      </c>
    </row>
    <row r="118" spans="1:30">
      <c r="A118" s="5" t="s">
        <v>122</v>
      </c>
      <c r="B118" s="10" t="s">
        <v>775</v>
      </c>
      <c r="C118" s="5" t="s">
        <v>772</v>
      </c>
      <c r="D118" s="6" t="s">
        <v>494</v>
      </c>
      <c r="E118" s="5" t="s">
        <v>495</v>
      </c>
      <c r="F118" s="6" t="s">
        <v>79</v>
      </c>
      <c r="G118" s="6" t="s">
        <v>489</v>
      </c>
      <c r="H118" s="6" t="s">
        <v>490</v>
      </c>
      <c r="K118" s="5" t="s">
        <v>48</v>
      </c>
      <c r="W118" s="5">
        <v>860</v>
      </c>
      <c r="X118" s="5">
        <v>860</v>
      </c>
      <c r="Y118" s="5">
        <v>860</v>
      </c>
      <c r="Z118" s="5">
        <v>860</v>
      </c>
      <c r="AA118" s="5">
        <v>860</v>
      </c>
      <c r="AB118" s="5">
        <v>860</v>
      </c>
      <c r="AC118" s="5">
        <v>860</v>
      </c>
    </row>
    <row r="119" spans="1:30">
      <c r="A119" s="5" t="s">
        <v>122</v>
      </c>
      <c r="B119" s="10" t="s">
        <v>776</v>
      </c>
      <c r="C119" s="5" t="s">
        <v>773</v>
      </c>
      <c r="D119" s="6" t="s">
        <v>487</v>
      </c>
      <c r="E119" s="5" t="s">
        <v>488</v>
      </c>
      <c r="F119" s="6" t="s">
        <v>79</v>
      </c>
      <c r="G119" s="6" t="s">
        <v>489</v>
      </c>
      <c r="H119" s="6" t="s">
        <v>490</v>
      </c>
      <c r="K119" s="5" t="s">
        <v>48</v>
      </c>
      <c r="W119" s="5">
        <v>860</v>
      </c>
      <c r="X119" s="5">
        <v>860</v>
      </c>
      <c r="Y119" s="5">
        <v>860</v>
      </c>
      <c r="Z119" s="5">
        <v>860</v>
      </c>
      <c r="AA119" s="5">
        <v>860</v>
      </c>
      <c r="AB119" s="5">
        <v>860</v>
      </c>
      <c r="AC119" s="5">
        <v>860</v>
      </c>
    </row>
    <row r="120" spans="1:30">
      <c r="A120" s="5" t="s">
        <v>122</v>
      </c>
      <c r="B120" s="10" t="s">
        <v>777</v>
      </c>
      <c r="C120" s="5" t="s">
        <v>774</v>
      </c>
      <c r="D120" s="6" t="s">
        <v>499</v>
      </c>
      <c r="E120" s="5" t="s">
        <v>488</v>
      </c>
      <c r="F120" s="6" t="s">
        <v>79</v>
      </c>
      <c r="G120" s="6" t="s">
        <v>489</v>
      </c>
      <c r="H120" s="6" t="s">
        <v>490</v>
      </c>
      <c r="K120" s="5" t="s">
        <v>48</v>
      </c>
      <c r="W120" s="5">
        <v>344</v>
      </c>
      <c r="X120" s="5">
        <v>344</v>
      </c>
      <c r="Y120" s="5">
        <v>344</v>
      </c>
      <c r="Z120" s="5">
        <v>344</v>
      </c>
      <c r="AA120" s="5">
        <v>344</v>
      </c>
      <c r="AB120" s="5">
        <v>344</v>
      </c>
      <c r="AC120" s="5">
        <v>344</v>
      </c>
    </row>
    <row r="121" spans="1:30">
      <c r="A121" s="5" t="s">
        <v>110</v>
      </c>
      <c r="B121" s="10" t="s">
        <v>778</v>
      </c>
      <c r="C121" s="5" t="s">
        <v>379</v>
      </c>
      <c r="D121" s="6" t="s">
        <v>765</v>
      </c>
      <c r="E121" s="5" t="s">
        <v>203</v>
      </c>
      <c r="F121" s="6" t="s">
        <v>374</v>
      </c>
      <c r="G121" s="6" t="s">
        <v>375</v>
      </c>
      <c r="H121" s="6" t="s">
        <v>205</v>
      </c>
      <c r="I121" s="5">
        <v>22.09</v>
      </c>
      <c r="J121" s="5" t="s">
        <v>395</v>
      </c>
      <c r="K121" s="5" t="s">
        <v>48</v>
      </c>
      <c r="L121" s="5">
        <v>100</v>
      </c>
      <c r="X121" s="5">
        <v>50</v>
      </c>
      <c r="Y121" s="5">
        <v>50</v>
      </c>
    </row>
    <row r="122" spans="1:30">
      <c r="A122" s="5" t="s">
        <v>110</v>
      </c>
      <c r="B122" s="10" t="s">
        <v>779</v>
      </c>
      <c r="C122" s="5" t="s">
        <v>764</v>
      </c>
      <c r="D122" s="6" t="s">
        <v>765</v>
      </c>
      <c r="E122" s="5" t="s">
        <v>203</v>
      </c>
      <c r="F122" s="6" t="s">
        <v>374</v>
      </c>
      <c r="G122" s="6" t="s">
        <v>375</v>
      </c>
      <c r="H122" s="6" t="s">
        <v>205</v>
      </c>
      <c r="I122" s="5">
        <v>22.08</v>
      </c>
      <c r="J122" s="5" t="s">
        <v>47</v>
      </c>
      <c r="K122" s="5" t="s">
        <v>48</v>
      </c>
      <c r="L122" s="5">
        <v>150</v>
      </c>
      <c r="W122" s="5">
        <v>100</v>
      </c>
      <c r="X122" s="5">
        <v>50</v>
      </c>
    </row>
    <row r="123" spans="1:30">
      <c r="A123" s="5" t="s">
        <v>780</v>
      </c>
      <c r="B123" s="10" t="s">
        <v>781</v>
      </c>
      <c r="C123" s="5" t="s">
        <v>390</v>
      </c>
      <c r="D123" s="6" t="s">
        <v>765</v>
      </c>
      <c r="E123" s="5" t="s">
        <v>203</v>
      </c>
      <c r="F123" s="6" t="s">
        <v>374</v>
      </c>
      <c r="G123" s="6" t="s">
        <v>375</v>
      </c>
      <c r="H123" s="6" t="s">
        <v>205</v>
      </c>
      <c r="I123" s="77">
        <v>22.1</v>
      </c>
      <c r="J123" s="5" t="s">
        <v>395</v>
      </c>
      <c r="K123" s="5" t="s">
        <v>48</v>
      </c>
      <c r="L123" s="5">
        <v>300</v>
      </c>
      <c r="X123" s="5">
        <v>100</v>
      </c>
      <c r="Y123" s="5">
        <v>200</v>
      </c>
    </row>
    <row r="124" spans="1:30">
      <c r="A124" s="5" t="s">
        <v>780</v>
      </c>
      <c r="B124" s="10" t="s">
        <v>782</v>
      </c>
      <c r="C124" s="5" t="s">
        <v>208</v>
      </c>
      <c r="D124" s="6" t="str">
        <f>VLOOKUP(tblData4[[#This Row],[Application]], 'Reference data'!M123:N466,2,0)</f>
        <v>MOSS</v>
      </c>
      <c r="E124" s="5" t="s">
        <v>203</v>
      </c>
      <c r="F124" s="6" t="s">
        <v>374</v>
      </c>
      <c r="G124" s="6" t="s">
        <v>209</v>
      </c>
      <c r="H124" s="6" t="s">
        <v>205</v>
      </c>
      <c r="I124" s="5">
        <v>23.02</v>
      </c>
      <c r="J124" s="5" t="s">
        <v>395</v>
      </c>
      <c r="K124" s="5" t="s">
        <v>48</v>
      </c>
      <c r="Y124" s="5">
        <v>150</v>
      </c>
      <c r="Z124" s="5">
        <v>150</v>
      </c>
      <c r="AA124" s="5">
        <v>150</v>
      </c>
      <c r="AB124" s="5">
        <v>150</v>
      </c>
      <c r="AC124" s="5">
        <v>150</v>
      </c>
      <c r="AD124" s="5">
        <v>80</v>
      </c>
    </row>
    <row r="125" spans="1:30">
      <c r="A125" s="5" t="s">
        <v>780</v>
      </c>
      <c r="B125" s="10" t="s">
        <v>783</v>
      </c>
      <c r="C125" s="5" t="s">
        <v>208</v>
      </c>
      <c r="D125" s="6" t="str">
        <f>VLOOKUP(tblData4[[#This Row],[Application]], 'Reference data'!M124:N467,2,0)</f>
        <v>MOSS</v>
      </c>
      <c r="E125" s="5" t="s">
        <v>203</v>
      </c>
      <c r="F125" s="6" t="s">
        <v>374</v>
      </c>
      <c r="G125" s="6" t="s">
        <v>209</v>
      </c>
      <c r="H125" s="6" t="s">
        <v>205</v>
      </c>
      <c r="I125" s="5">
        <v>22.09</v>
      </c>
      <c r="J125" s="5" t="s">
        <v>739</v>
      </c>
      <c r="K125" s="5" t="s">
        <v>48</v>
      </c>
      <c r="L125" s="5">
        <v>40</v>
      </c>
      <c r="Y125" s="5">
        <v>20</v>
      </c>
      <c r="Z125" s="5">
        <v>20</v>
      </c>
    </row>
    <row r="126" spans="1:30" ht="24">
      <c r="A126" s="5" t="s">
        <v>780</v>
      </c>
      <c r="B126" s="10" t="s">
        <v>784</v>
      </c>
      <c r="C126" s="5" t="s">
        <v>208</v>
      </c>
      <c r="D126" s="6" t="str">
        <f>VLOOKUP(tblData4[[#This Row],[Application]], 'Reference data'!M125:N468,2,0)</f>
        <v>MOSS</v>
      </c>
      <c r="E126" s="5" t="s">
        <v>203</v>
      </c>
      <c r="F126" s="6" t="s">
        <v>374</v>
      </c>
      <c r="G126" s="6" t="s">
        <v>209</v>
      </c>
      <c r="H126" s="6" t="s">
        <v>205</v>
      </c>
      <c r="I126" s="5">
        <v>22.12</v>
      </c>
      <c r="J126" s="5" t="s">
        <v>741</v>
      </c>
      <c r="K126" s="5" t="s">
        <v>342</v>
      </c>
      <c r="L126" s="5">
        <v>0</v>
      </c>
    </row>
    <row r="127" spans="1:30" ht="24">
      <c r="A127" s="10" t="s">
        <v>785</v>
      </c>
      <c r="B127" s="10" t="s">
        <v>786</v>
      </c>
      <c r="C127" s="51" t="s">
        <v>263</v>
      </c>
      <c r="D127" s="6" t="s">
        <v>264</v>
      </c>
      <c r="E127" s="5" t="s">
        <v>442</v>
      </c>
      <c r="F127" s="6" t="s">
        <v>79</v>
      </c>
      <c r="G127" s="6" t="s">
        <v>255</v>
      </c>
      <c r="H127" s="6" t="s">
        <v>205</v>
      </c>
      <c r="I127" s="5">
        <v>22.08</v>
      </c>
      <c r="J127" s="5" t="s">
        <v>752</v>
      </c>
      <c r="K127" s="5" t="s">
        <v>48</v>
      </c>
      <c r="L127" s="5">
        <v>80</v>
      </c>
      <c r="X127" s="5">
        <v>80</v>
      </c>
    </row>
    <row r="128" spans="1:30">
      <c r="A128" s="10" t="s">
        <v>787</v>
      </c>
      <c r="B128" s="10" t="s">
        <v>788</v>
      </c>
      <c r="C128" s="51" t="s">
        <v>263</v>
      </c>
      <c r="D128" s="6" t="s">
        <v>264</v>
      </c>
      <c r="E128" s="5" t="s">
        <v>442</v>
      </c>
      <c r="F128" s="6" t="s">
        <v>79</v>
      </c>
      <c r="G128" s="6" t="s">
        <v>255</v>
      </c>
      <c r="H128" s="6" t="s">
        <v>205</v>
      </c>
      <c r="I128" s="5">
        <v>22.09</v>
      </c>
      <c r="J128" s="5" t="s">
        <v>739</v>
      </c>
      <c r="K128" s="5" t="s">
        <v>48</v>
      </c>
      <c r="L128" s="5">
        <v>100</v>
      </c>
      <c r="X128" s="5">
        <v>20</v>
      </c>
      <c r="Y128" s="5">
        <v>80</v>
      </c>
    </row>
    <row r="129" spans="1:25" ht="24">
      <c r="A129" s="10" t="s">
        <v>789</v>
      </c>
      <c r="B129" s="10" t="s">
        <v>790</v>
      </c>
      <c r="C129" s="51" t="s">
        <v>263</v>
      </c>
      <c r="D129" s="6" t="s">
        <v>264</v>
      </c>
      <c r="E129" s="5" t="s">
        <v>442</v>
      </c>
      <c r="F129" s="6" t="s">
        <v>79</v>
      </c>
      <c r="G129" s="6" t="s">
        <v>255</v>
      </c>
      <c r="H129" s="6" t="s">
        <v>205</v>
      </c>
      <c r="I129" s="5">
        <v>22.09</v>
      </c>
      <c r="J129" s="5" t="s">
        <v>739</v>
      </c>
      <c r="K129" s="5" t="s">
        <v>48</v>
      </c>
      <c r="L129" s="5">
        <v>50</v>
      </c>
      <c r="X129" s="5">
        <v>10</v>
      </c>
      <c r="Y129" s="5">
        <v>40</v>
      </c>
    </row>
    <row r="130" spans="1:25" ht="24">
      <c r="A130" s="10" t="s">
        <v>791</v>
      </c>
      <c r="B130" s="10" t="s">
        <v>792</v>
      </c>
      <c r="C130" s="51" t="s">
        <v>263</v>
      </c>
      <c r="D130" s="6" t="s">
        <v>264</v>
      </c>
      <c r="E130" s="5" t="s">
        <v>442</v>
      </c>
      <c r="F130" s="6" t="s">
        <v>79</v>
      </c>
      <c r="G130" s="6" t="s">
        <v>255</v>
      </c>
      <c r="H130" s="6" t="s">
        <v>205</v>
      </c>
      <c r="I130" s="5">
        <v>22.09</v>
      </c>
      <c r="J130" s="5" t="s">
        <v>739</v>
      </c>
      <c r="K130" s="5" t="s">
        <v>48</v>
      </c>
      <c r="L130" s="5">
        <v>50</v>
      </c>
      <c r="X130" s="5">
        <v>10</v>
      </c>
      <c r="Y130" s="5">
        <v>40</v>
      </c>
    </row>
    <row r="131" spans="1:25">
      <c r="A131" s="138" t="s">
        <v>41</v>
      </c>
      <c r="B131" s="10" t="s">
        <v>793</v>
      </c>
      <c r="C131" s="5" t="s">
        <v>254</v>
      </c>
      <c r="D131" s="6" t="s">
        <v>264</v>
      </c>
      <c r="E131" s="5" t="s">
        <v>78</v>
      </c>
      <c r="F131" s="6" t="s">
        <v>79</v>
      </c>
      <c r="G131" s="6" t="s">
        <v>255</v>
      </c>
      <c r="H131" s="6" t="s">
        <v>205</v>
      </c>
      <c r="I131" s="5">
        <v>23.02</v>
      </c>
      <c r="J131" s="5" t="s">
        <v>52</v>
      </c>
      <c r="K131" s="5" t="s">
        <v>48</v>
      </c>
    </row>
    <row r="132" spans="1:25" ht="24">
      <c r="A132" s="138" t="s">
        <v>41</v>
      </c>
      <c r="B132" s="10" t="s">
        <v>794</v>
      </c>
      <c r="C132" s="51" t="s">
        <v>263</v>
      </c>
      <c r="D132" s="6" t="s">
        <v>264</v>
      </c>
      <c r="E132" s="5" t="s">
        <v>442</v>
      </c>
      <c r="F132" s="6" t="s">
        <v>79</v>
      </c>
      <c r="G132" s="6" t="s">
        <v>255</v>
      </c>
      <c r="H132" s="6" t="s">
        <v>205</v>
      </c>
      <c r="J132" s="5" t="s">
        <v>795</v>
      </c>
      <c r="K132" s="5" t="s">
        <v>342</v>
      </c>
      <c r="L132" s="5">
        <v>60</v>
      </c>
    </row>
    <row r="133" spans="1:25">
      <c r="A133" s="78" t="s">
        <v>780</v>
      </c>
      <c r="B133" s="10" t="s">
        <v>796</v>
      </c>
      <c r="C133" s="5" t="s">
        <v>377</v>
      </c>
      <c r="D133" s="6" t="s">
        <v>765</v>
      </c>
      <c r="E133" s="5" t="s">
        <v>203</v>
      </c>
      <c r="F133" s="6" t="s">
        <v>374</v>
      </c>
      <c r="G133" s="6" t="s">
        <v>375</v>
      </c>
      <c r="H133" s="6" t="s">
        <v>205</v>
      </c>
      <c r="I133" s="5">
        <v>22.08</v>
      </c>
      <c r="J133" s="5" t="s">
        <v>47</v>
      </c>
      <c r="K133" s="5" t="s">
        <v>48</v>
      </c>
      <c r="L133" s="5">
        <v>20</v>
      </c>
      <c r="X133" s="5">
        <v>20</v>
      </c>
    </row>
    <row r="134" spans="1:25">
      <c r="A134" s="78" t="s">
        <v>780</v>
      </c>
      <c r="B134" s="10" t="s">
        <v>797</v>
      </c>
      <c r="C134" s="5" t="s">
        <v>385</v>
      </c>
      <c r="D134" s="6" t="s">
        <v>765</v>
      </c>
      <c r="E134" s="5" t="s">
        <v>203</v>
      </c>
      <c r="F134" s="6" t="s">
        <v>374</v>
      </c>
      <c r="G134" s="6" t="s">
        <v>375</v>
      </c>
      <c r="H134" s="6" t="s">
        <v>205</v>
      </c>
      <c r="I134" s="5">
        <v>22.08</v>
      </c>
      <c r="J134" s="5" t="s">
        <v>47</v>
      </c>
      <c r="K134" s="5" t="s">
        <v>48</v>
      </c>
      <c r="L134" s="5">
        <v>20</v>
      </c>
      <c r="X134" s="5">
        <v>20</v>
      </c>
    </row>
    <row r="135" spans="1:25">
      <c r="A135" s="78" t="s">
        <v>780</v>
      </c>
      <c r="B135" s="10" t="s">
        <v>798</v>
      </c>
      <c r="C135" s="5" t="s">
        <v>390</v>
      </c>
      <c r="D135" s="6" t="s">
        <v>765</v>
      </c>
      <c r="E135" s="5" t="s">
        <v>203</v>
      </c>
      <c r="F135" s="6" t="s">
        <v>374</v>
      </c>
      <c r="G135" s="6" t="s">
        <v>375</v>
      </c>
      <c r="H135" s="6" t="s">
        <v>205</v>
      </c>
      <c r="I135" s="5">
        <v>22.08</v>
      </c>
      <c r="J135" s="5" t="s">
        <v>47</v>
      </c>
      <c r="K135" s="5" t="s">
        <v>48</v>
      </c>
      <c r="L135" s="5">
        <v>20</v>
      </c>
      <c r="X135" s="5">
        <v>20</v>
      </c>
    </row>
  </sheetData>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7BDF6FB6-FB06-4E9E-AC5B-95252C5E7F86}">
          <x14:formula1>
            <xm:f>'Reference data'!$C$1:$C$8</xm:f>
          </x14:formula1>
          <xm:sqref>A96 A2:A55</xm:sqref>
        </x14:dataValidation>
        <x14:dataValidation type="list" allowBlank="1" showInputMessage="1" showErrorMessage="1" xr:uid="{B03A1C60-1327-4C56-8FAC-46989D9B0A1F}">
          <x14:formula1>
            <xm:f>'Reference data'!$M$1:$M$339</xm:f>
          </x14:formula1>
          <xm:sqref>C2:C38 C131 C40:C50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A6CA4-3C9A-485E-A6C4-FD4338FA812C}">
  <sheetPr codeName="Sheet16">
    <tabColor rgb="FF92D050"/>
  </sheetPr>
  <dimension ref="A1:V345"/>
  <sheetViews>
    <sheetView zoomScale="67" zoomScaleNormal="67" workbookViewId="0">
      <pane ySplit="2" topLeftCell="A72" activePane="bottomLeft" state="frozen"/>
      <selection pane="bottomLeft" activeCell="E43" sqref="E43"/>
    </sheetView>
  </sheetViews>
  <sheetFormatPr defaultColWidth="8.54296875" defaultRowHeight="14.5"/>
  <cols>
    <col min="1" max="1" width="24" style="151" customWidth="1"/>
    <col min="2" max="2" width="25.54296875" style="151" bestFit="1" customWidth="1"/>
    <col min="3" max="3" width="18.453125" style="151" hidden="1" customWidth="1"/>
    <col min="4" max="4" width="13" style="151" hidden="1" customWidth="1"/>
    <col min="5" max="5" width="12.54296875" style="151" bestFit="1" customWidth="1"/>
    <col min="6" max="6" width="13" style="151" bestFit="1" customWidth="1"/>
    <col min="7" max="7" width="13.453125" style="151" bestFit="1" customWidth="1"/>
    <col min="8" max="8" width="12.54296875" style="151" bestFit="1" customWidth="1"/>
    <col min="9" max="9" width="13.54296875" style="151" bestFit="1" customWidth="1"/>
    <col min="10" max="10" width="12.54296875" style="151" bestFit="1" customWidth="1"/>
    <col min="11" max="11" width="12" style="151" bestFit="1" customWidth="1"/>
    <col min="12" max="12" width="13.453125" style="151" customWidth="1"/>
    <col min="13" max="13" width="22.453125" style="151" customWidth="1"/>
    <col min="14" max="14" width="14.54296875" style="151" customWidth="1"/>
    <col min="15" max="15" width="13.54296875" style="151" customWidth="1"/>
    <col min="16" max="16" width="11.453125" style="151" customWidth="1"/>
    <col min="17" max="16384" width="8.54296875" style="151"/>
  </cols>
  <sheetData>
    <row r="1" spans="2:19" s="156" customFormat="1" ht="18.5">
      <c r="B1" s="155" t="s">
        <v>799</v>
      </c>
      <c r="L1" s="465"/>
    </row>
    <row r="2" spans="2:19">
      <c r="B2"/>
      <c r="C2" s="191"/>
      <c r="D2" s="191"/>
      <c r="E2" s="229" t="s">
        <v>35</v>
      </c>
      <c r="F2" s="229" t="s">
        <v>36</v>
      </c>
      <c r="G2" s="229" t="s">
        <v>37</v>
      </c>
      <c r="H2" s="229" t="s">
        <v>38</v>
      </c>
      <c r="I2" s="229" t="s">
        <v>39</v>
      </c>
      <c r="J2" s="229" t="s">
        <v>40</v>
      </c>
    </row>
    <row r="3" spans="2:19">
      <c r="B3" s="223" t="s">
        <v>800</v>
      </c>
      <c r="C3" s="224"/>
      <c r="D3" s="224"/>
      <c r="E3" s="230">
        <v>176.5</v>
      </c>
      <c r="F3" s="230">
        <f>E3+6</f>
        <v>182.5</v>
      </c>
      <c r="G3" s="230">
        <v>182.5</v>
      </c>
      <c r="H3" s="231"/>
      <c r="I3" s="231"/>
      <c r="J3" s="231"/>
    </row>
    <row r="4" spans="2:19">
      <c r="B4" s="158" t="s">
        <v>801</v>
      </c>
      <c r="C4"/>
      <c r="D4"/>
      <c r="E4" s="232"/>
      <c r="F4" s="232"/>
      <c r="G4" s="232"/>
      <c r="H4" s="232"/>
      <c r="I4" s="232"/>
      <c r="J4" s="232"/>
    </row>
    <row r="5" spans="2:19">
      <c r="B5" s="143" t="s">
        <v>802</v>
      </c>
      <c r="C5"/>
      <c r="D5"/>
      <c r="E5" s="232">
        <v>6</v>
      </c>
      <c r="F5" s="232">
        <v>6</v>
      </c>
      <c r="G5" s="232">
        <v>6</v>
      </c>
      <c r="H5" s="232">
        <v>6</v>
      </c>
      <c r="I5" s="232">
        <v>6</v>
      </c>
      <c r="J5" s="232">
        <v>6</v>
      </c>
    </row>
    <row r="6" spans="2:19">
      <c r="B6" s="143" t="s">
        <v>803</v>
      </c>
      <c r="C6"/>
      <c r="D6"/>
      <c r="E6" s="232">
        <v>2</v>
      </c>
      <c r="F6" s="232">
        <v>2</v>
      </c>
      <c r="G6" s="232">
        <v>2</v>
      </c>
      <c r="H6" s="232">
        <v>2</v>
      </c>
      <c r="I6" s="232">
        <v>2</v>
      </c>
      <c r="J6" s="232">
        <v>2</v>
      </c>
    </row>
    <row r="7" spans="2:19">
      <c r="B7" s="143" t="s">
        <v>804</v>
      </c>
      <c r="C7"/>
      <c r="D7"/>
      <c r="E7" s="232">
        <v>2</v>
      </c>
      <c r="F7" s="232">
        <v>2</v>
      </c>
      <c r="G7" s="232">
        <v>2</v>
      </c>
      <c r="H7" s="232">
        <v>2</v>
      </c>
      <c r="I7" s="232">
        <v>2</v>
      </c>
      <c r="J7" s="232">
        <v>2</v>
      </c>
    </row>
    <row r="8" spans="2:19">
      <c r="B8" s="143" t="s">
        <v>805</v>
      </c>
      <c r="C8"/>
      <c r="D8"/>
      <c r="E8" s="232">
        <v>9</v>
      </c>
      <c r="F8" s="232">
        <v>9</v>
      </c>
      <c r="G8" s="232">
        <v>9</v>
      </c>
      <c r="H8" s="232">
        <v>9</v>
      </c>
      <c r="I8" s="232">
        <v>9</v>
      </c>
      <c r="J8" s="232">
        <v>9</v>
      </c>
      <c r="M8"/>
      <c r="N8" s="342" t="s">
        <v>52</v>
      </c>
      <c r="O8" s="342" t="s">
        <v>806</v>
      </c>
      <c r="P8" s="342" t="s">
        <v>807</v>
      </c>
      <c r="Q8" s="342" t="s">
        <v>86</v>
      </c>
      <c r="R8" s="342" t="s">
        <v>338</v>
      </c>
      <c r="S8" s="342" t="s">
        <v>75</v>
      </c>
    </row>
    <row r="9" spans="2:19">
      <c r="B9" s="143" t="s">
        <v>808</v>
      </c>
      <c r="C9"/>
      <c r="D9"/>
      <c r="E9" s="232">
        <v>2.6</v>
      </c>
      <c r="F9" s="232">
        <v>2.6</v>
      </c>
      <c r="G9" s="232">
        <v>2.6</v>
      </c>
      <c r="H9" s="232">
        <v>2.6</v>
      </c>
      <c r="I9" s="232">
        <v>2.6</v>
      </c>
      <c r="J9" s="232">
        <v>2.6</v>
      </c>
      <c r="M9" s="342" t="s">
        <v>809</v>
      </c>
      <c r="N9">
        <v>2</v>
      </c>
      <c r="O9">
        <v>2</v>
      </c>
      <c r="P9">
        <v>2</v>
      </c>
      <c r="Q9">
        <v>0</v>
      </c>
      <c r="R9">
        <v>0</v>
      </c>
      <c r="S9">
        <v>0</v>
      </c>
    </row>
    <row r="10" spans="2:19">
      <c r="B10" s="143" t="s">
        <v>810</v>
      </c>
      <c r="C10"/>
      <c r="D10"/>
      <c r="E10" s="232">
        <v>1.25</v>
      </c>
      <c r="F10" s="232">
        <v>1.25</v>
      </c>
      <c r="G10" s="232">
        <v>1.25</v>
      </c>
      <c r="H10" s="232">
        <v>1.25</v>
      </c>
      <c r="I10" s="232">
        <v>1.25</v>
      </c>
      <c r="J10" s="232">
        <v>1.25</v>
      </c>
      <c r="M10" s="342" t="s">
        <v>811</v>
      </c>
      <c r="N10">
        <v>0</v>
      </c>
      <c r="O10">
        <v>0</v>
      </c>
      <c r="P10">
        <v>0</v>
      </c>
      <c r="Q10">
        <v>1.5</v>
      </c>
      <c r="R10">
        <v>1</v>
      </c>
      <c r="S10">
        <v>0.2</v>
      </c>
    </row>
    <row r="11" spans="2:19">
      <c r="B11" s="222" t="s">
        <v>812</v>
      </c>
      <c r="C11"/>
      <c r="D11"/>
      <c r="E11" s="232">
        <v>1</v>
      </c>
      <c r="F11" s="232">
        <v>1</v>
      </c>
      <c r="G11" s="232">
        <v>1</v>
      </c>
      <c r="H11" s="232">
        <v>1</v>
      </c>
      <c r="I11" s="232">
        <v>1</v>
      </c>
      <c r="J11" s="232">
        <v>1</v>
      </c>
      <c r="M11" s="342" t="s">
        <v>813</v>
      </c>
      <c r="N11">
        <v>2</v>
      </c>
      <c r="O11">
        <v>2</v>
      </c>
      <c r="P11">
        <v>1</v>
      </c>
      <c r="Q11">
        <v>1</v>
      </c>
      <c r="R11">
        <v>0</v>
      </c>
      <c r="S11">
        <v>0</v>
      </c>
    </row>
    <row r="12" spans="2:19">
      <c r="B12" s="192" t="s">
        <v>814</v>
      </c>
      <c r="C12"/>
      <c r="D12"/>
      <c r="E12" s="233">
        <f t="shared" ref="E12:J12" si="0">SUM(E5:E11)</f>
        <v>23.85</v>
      </c>
      <c r="F12" s="233">
        <f t="shared" si="0"/>
        <v>23.85</v>
      </c>
      <c r="G12" s="233">
        <f t="shared" si="0"/>
        <v>23.85</v>
      </c>
      <c r="H12" s="233">
        <f t="shared" si="0"/>
        <v>23.85</v>
      </c>
      <c r="I12" s="233">
        <f t="shared" si="0"/>
        <v>23.85</v>
      </c>
      <c r="J12" s="233">
        <f t="shared" si="0"/>
        <v>23.85</v>
      </c>
      <c r="M12" s="342" t="s">
        <v>815</v>
      </c>
      <c r="N12">
        <v>1</v>
      </c>
      <c r="O12">
        <v>1</v>
      </c>
      <c r="P12">
        <v>0</v>
      </c>
      <c r="Q12">
        <v>0</v>
      </c>
      <c r="R12">
        <v>0</v>
      </c>
      <c r="S12">
        <v>0</v>
      </c>
    </row>
    <row r="13" spans="2:19">
      <c r="B13" s="158" t="s">
        <v>816</v>
      </c>
      <c r="C13"/>
      <c r="D13"/>
      <c r="E13" s="233"/>
      <c r="F13" s="232"/>
      <c r="G13" s="232"/>
      <c r="H13" s="232"/>
      <c r="I13" s="232"/>
      <c r="J13" s="232"/>
      <c r="M13" s="342" t="s">
        <v>817</v>
      </c>
      <c r="N13">
        <v>0.9</v>
      </c>
      <c r="O13">
        <v>0.8</v>
      </c>
      <c r="P13">
        <v>0.4</v>
      </c>
      <c r="Q13">
        <v>0</v>
      </c>
      <c r="R13">
        <v>0</v>
      </c>
      <c r="S13">
        <v>0</v>
      </c>
    </row>
    <row r="14" spans="2:19">
      <c r="B14" s="222" t="s">
        <v>818</v>
      </c>
      <c r="C14"/>
      <c r="D14"/>
      <c r="E14" s="232">
        <v>17</v>
      </c>
      <c r="F14" s="232">
        <v>17</v>
      </c>
      <c r="G14" s="232">
        <v>17</v>
      </c>
      <c r="H14" s="232">
        <v>17</v>
      </c>
      <c r="I14" s="232">
        <v>17</v>
      </c>
      <c r="J14" s="232">
        <v>17</v>
      </c>
      <c r="M14" s="342" t="s">
        <v>819</v>
      </c>
      <c r="N14">
        <v>0</v>
      </c>
      <c r="O14">
        <v>0.3</v>
      </c>
      <c r="P14">
        <v>0.6</v>
      </c>
      <c r="Q14">
        <v>0</v>
      </c>
      <c r="R14">
        <v>0</v>
      </c>
      <c r="S14">
        <v>0</v>
      </c>
    </row>
    <row r="15" spans="2:19">
      <c r="B15" s="222" t="s">
        <v>820</v>
      </c>
      <c r="C15"/>
      <c r="D15"/>
      <c r="E15" s="232">
        <v>5</v>
      </c>
      <c r="F15" s="232">
        <v>5</v>
      </c>
      <c r="G15" s="232">
        <v>5</v>
      </c>
      <c r="H15" s="232">
        <v>5</v>
      </c>
      <c r="I15" s="232">
        <v>5</v>
      </c>
      <c r="J15" s="232">
        <v>5</v>
      </c>
      <c r="M15" s="342" t="s">
        <v>821</v>
      </c>
      <c r="N15">
        <v>0</v>
      </c>
      <c r="O15">
        <v>0</v>
      </c>
      <c r="P15">
        <v>0</v>
      </c>
      <c r="Q15">
        <v>0.6</v>
      </c>
      <c r="R15">
        <v>0.3</v>
      </c>
      <c r="S15">
        <v>0</v>
      </c>
    </row>
    <row r="16" spans="2:19">
      <c r="B16" s="192" t="s">
        <v>822</v>
      </c>
      <c r="E16" s="234">
        <f t="shared" ref="E16:J16" si="1">SUM(E14:E15)</f>
        <v>22</v>
      </c>
      <c r="F16" s="234">
        <f t="shared" si="1"/>
        <v>22</v>
      </c>
      <c r="G16" s="234">
        <f t="shared" si="1"/>
        <v>22</v>
      </c>
      <c r="H16" s="234">
        <f t="shared" si="1"/>
        <v>22</v>
      </c>
      <c r="I16" s="234">
        <f t="shared" si="1"/>
        <v>22</v>
      </c>
      <c r="J16" s="234">
        <f t="shared" si="1"/>
        <v>22</v>
      </c>
    </row>
    <row r="17" spans="2:17">
      <c r="B17" s="158" t="s">
        <v>823</v>
      </c>
      <c r="E17" s="235"/>
      <c r="F17" s="235"/>
      <c r="G17" s="235"/>
      <c r="H17" s="232"/>
      <c r="I17" s="232"/>
      <c r="J17" s="232"/>
    </row>
    <row r="18" spans="2:17">
      <c r="B18" s="222" t="s">
        <v>160</v>
      </c>
      <c r="D18"/>
      <c r="E18" s="235">
        <v>20</v>
      </c>
      <c r="F18" s="235">
        <v>20</v>
      </c>
      <c r="G18" s="235">
        <v>20</v>
      </c>
      <c r="H18" s="232">
        <v>20</v>
      </c>
      <c r="I18" s="232">
        <v>20</v>
      </c>
      <c r="J18" s="232">
        <v>20</v>
      </c>
    </row>
    <row r="19" spans="2:17">
      <c r="B19" s="222" t="s">
        <v>73</v>
      </c>
      <c r="D19" s="221"/>
      <c r="E19" s="235">
        <v>32</v>
      </c>
      <c r="F19" s="235">
        <v>34</v>
      </c>
      <c r="G19" s="235">
        <v>34</v>
      </c>
      <c r="H19" s="232">
        <v>33</v>
      </c>
      <c r="I19" s="232">
        <v>33</v>
      </c>
      <c r="J19" s="232">
        <v>33</v>
      </c>
      <c r="K19"/>
    </row>
    <row r="20" spans="2:17">
      <c r="B20" s="222" t="s">
        <v>490</v>
      </c>
      <c r="D20" s="221"/>
      <c r="E20" s="235">
        <v>22</v>
      </c>
      <c r="F20" s="235">
        <v>24</v>
      </c>
      <c r="G20" s="235">
        <v>24</v>
      </c>
      <c r="H20" s="232">
        <v>23</v>
      </c>
      <c r="I20" s="232">
        <v>23</v>
      </c>
      <c r="J20" s="232">
        <v>22</v>
      </c>
      <c r="M20" s="232"/>
      <c r="N20" s="344" t="s">
        <v>824</v>
      </c>
      <c r="O20" s="232"/>
      <c r="P20" s="232"/>
      <c r="Q20" s="232"/>
    </row>
    <row r="21" spans="2:17">
      <c r="B21" s="222" t="s">
        <v>205</v>
      </c>
      <c r="D21" s="221"/>
      <c r="E21" s="235">
        <v>19</v>
      </c>
      <c r="F21" s="235">
        <v>20</v>
      </c>
      <c r="G21" s="235">
        <v>20</v>
      </c>
      <c r="H21" s="232">
        <v>19</v>
      </c>
      <c r="I21" s="232">
        <v>19</v>
      </c>
      <c r="J21" s="232">
        <v>19</v>
      </c>
      <c r="M21"/>
      <c r="N21" s="340" t="s">
        <v>807</v>
      </c>
      <c r="O21" s="340" t="s">
        <v>86</v>
      </c>
      <c r="P21" s="340" t="s">
        <v>338</v>
      </c>
    </row>
    <row r="22" spans="2:17">
      <c r="B22" s="222" t="s">
        <v>825</v>
      </c>
      <c r="D22" s="221"/>
      <c r="E22" s="235">
        <v>12</v>
      </c>
      <c r="F22" s="235">
        <v>13</v>
      </c>
      <c r="G22" s="235">
        <v>13</v>
      </c>
      <c r="H22" s="235">
        <v>12</v>
      </c>
      <c r="I22" s="232">
        <v>12</v>
      </c>
      <c r="J22" s="232">
        <v>12</v>
      </c>
      <c r="M22" s="341" t="s">
        <v>826</v>
      </c>
      <c r="N22" s="343">
        <v>0</v>
      </c>
      <c r="O22" s="343">
        <v>0</v>
      </c>
      <c r="P22" s="343">
        <v>0</v>
      </c>
    </row>
    <row r="23" spans="2:17">
      <c r="B23" s="222" t="s">
        <v>415</v>
      </c>
      <c r="D23" s="221"/>
      <c r="E23" s="235">
        <v>26</v>
      </c>
      <c r="F23" s="235">
        <v>28</v>
      </c>
      <c r="G23" s="235">
        <v>28</v>
      </c>
      <c r="H23" s="235">
        <v>28</v>
      </c>
      <c r="I23" s="235">
        <v>28</v>
      </c>
      <c r="J23" s="235">
        <v>28</v>
      </c>
      <c r="M23" s="342" t="s">
        <v>827</v>
      </c>
      <c r="N23" s="343" t="s">
        <v>828</v>
      </c>
      <c r="O23" s="343">
        <v>1</v>
      </c>
      <c r="P23" s="343">
        <v>1</v>
      </c>
    </row>
    <row r="24" spans="2:17">
      <c r="B24" s="192" t="s">
        <v>829</v>
      </c>
      <c r="E24" s="234">
        <f t="shared" ref="E24:J24" si="2">SUM(E18:E23)</f>
        <v>131</v>
      </c>
      <c r="F24" s="234">
        <f t="shared" si="2"/>
        <v>139</v>
      </c>
      <c r="G24" s="234">
        <f t="shared" si="2"/>
        <v>139</v>
      </c>
      <c r="H24" s="234">
        <f t="shared" si="2"/>
        <v>135</v>
      </c>
      <c r="I24" s="234">
        <f t="shared" si="2"/>
        <v>135</v>
      </c>
      <c r="J24" s="234">
        <f t="shared" si="2"/>
        <v>134</v>
      </c>
      <c r="M24" s="342" t="s">
        <v>830</v>
      </c>
      <c r="N24" s="343">
        <v>0</v>
      </c>
      <c r="O24" s="343">
        <v>0</v>
      </c>
      <c r="P24" s="343">
        <v>0</v>
      </c>
    </row>
    <row r="25" spans="2:17">
      <c r="B25" s="151" t="s">
        <v>831</v>
      </c>
      <c r="E25" s="235"/>
      <c r="F25" s="232"/>
      <c r="G25" s="232"/>
      <c r="H25" s="232"/>
      <c r="I25" s="232"/>
      <c r="J25" s="232"/>
      <c r="M25" s="342" t="s">
        <v>832</v>
      </c>
      <c r="N25" s="343">
        <v>1</v>
      </c>
      <c r="O25" s="343" t="s">
        <v>833</v>
      </c>
      <c r="P25" s="343">
        <v>0</v>
      </c>
    </row>
    <row r="26" spans="2:17">
      <c r="B26" s="176" t="s">
        <v>834</v>
      </c>
      <c r="C26" s="135"/>
      <c r="D26" s="135"/>
      <c r="E26" s="233">
        <f t="shared" ref="E26:J26" si="3">E12+E16+E24</f>
        <v>176.85</v>
      </c>
      <c r="F26" s="233">
        <f t="shared" si="3"/>
        <v>184.85</v>
      </c>
      <c r="G26" s="233">
        <f t="shared" si="3"/>
        <v>184.85</v>
      </c>
      <c r="H26" s="233">
        <f t="shared" si="3"/>
        <v>180.85</v>
      </c>
      <c r="I26" s="233">
        <f t="shared" si="3"/>
        <v>180.85</v>
      </c>
      <c r="J26" s="233">
        <f t="shared" si="3"/>
        <v>179.85</v>
      </c>
      <c r="M26" s="342" t="s">
        <v>835</v>
      </c>
      <c r="N26" s="343">
        <v>0</v>
      </c>
      <c r="O26" s="343">
        <v>0</v>
      </c>
      <c r="P26" s="343">
        <v>0</v>
      </c>
    </row>
    <row r="27" spans="2:17" ht="58">
      <c r="B27" s="135"/>
      <c r="C27" s="135"/>
      <c r="D27" s="135"/>
      <c r="E27" s="135"/>
      <c r="F27" s="135"/>
      <c r="G27" s="339" t="s">
        <v>836</v>
      </c>
      <c r="H27" s="337">
        <v>178.5</v>
      </c>
      <c r="I27" s="337">
        <v>178.5</v>
      </c>
      <c r="J27" s="337">
        <v>178.5</v>
      </c>
      <c r="M27" s="342" t="s">
        <v>837</v>
      </c>
      <c r="N27" s="343">
        <v>0</v>
      </c>
      <c r="O27" s="343" t="s">
        <v>833</v>
      </c>
      <c r="P27" s="343">
        <v>0</v>
      </c>
    </row>
    <row r="28" spans="2:17">
      <c r="B28" s="135"/>
      <c r="C28" s="135"/>
      <c r="D28" s="135"/>
      <c r="E28" s="135"/>
      <c r="F28" s="135"/>
      <c r="G28" s="339" t="s">
        <v>838</v>
      </c>
      <c r="H28" s="337">
        <v>2.6</v>
      </c>
      <c r="I28" s="221">
        <v>0</v>
      </c>
      <c r="J28" s="221">
        <v>0</v>
      </c>
      <c r="M28" s="342"/>
      <c r="N28" s="343"/>
      <c r="O28" s="343"/>
      <c r="P28" s="343"/>
    </row>
    <row r="29" spans="2:17">
      <c r="G29" s="151" t="s">
        <v>839</v>
      </c>
      <c r="H29" s="345">
        <f>H26-H27-H28</f>
        <v>-0.25000000000000577</v>
      </c>
      <c r="I29" s="345">
        <f>I26-I27-I28</f>
        <v>2.3499999999999943</v>
      </c>
      <c r="J29" s="338">
        <f>J26-J27-J28</f>
        <v>1.3499999999999943</v>
      </c>
      <c r="M29" s="342" t="s">
        <v>840</v>
      </c>
      <c r="N29" s="343">
        <v>0</v>
      </c>
      <c r="O29" s="343">
        <v>0</v>
      </c>
      <c r="P29" s="343">
        <v>0</v>
      </c>
    </row>
    <row r="30" spans="2:17">
      <c r="H30" s="338"/>
      <c r="I30" s="338"/>
      <c r="J30" s="338"/>
      <c r="M30"/>
      <c r="N30" s="346"/>
      <c r="O30" s="346"/>
      <c r="P30" s="346"/>
    </row>
    <row r="31" spans="2:17" ht="18.5">
      <c r="B31" s="155" t="s">
        <v>841</v>
      </c>
      <c r="C31" s="156"/>
      <c r="D31" s="156"/>
      <c r="E31" s="156"/>
      <c r="F31" s="156"/>
      <c r="G31" s="156"/>
      <c r="H31" s="156"/>
      <c r="I31" s="156"/>
      <c r="J31" s="156"/>
      <c r="L31" s="466"/>
    </row>
    <row r="32" spans="2:17">
      <c r="B32"/>
      <c r="C32"/>
    </row>
    <row r="33" spans="2:12">
      <c r="B33" s="1" t="s">
        <v>842</v>
      </c>
      <c r="C33" s="236" t="s">
        <v>843</v>
      </c>
      <c r="D33"/>
      <c r="E33"/>
      <c r="F33"/>
      <c r="G33"/>
      <c r="H33"/>
      <c r="I33"/>
      <c r="J33"/>
    </row>
    <row r="34" spans="2:12">
      <c r="B34" s="1" t="s">
        <v>27</v>
      </c>
      <c r="C34" t="s">
        <v>48</v>
      </c>
      <c r="D34"/>
      <c r="E34"/>
      <c r="F34"/>
      <c r="G34"/>
      <c r="H34"/>
      <c r="I34"/>
      <c r="J34"/>
    </row>
    <row r="35" spans="2:12">
      <c r="B35"/>
      <c r="C35"/>
      <c r="D35"/>
      <c r="E35"/>
      <c r="F35"/>
      <c r="G35"/>
      <c r="H35"/>
      <c r="I35"/>
      <c r="J35"/>
    </row>
    <row r="36" spans="2:12">
      <c r="B36" s="1" t="s">
        <v>844</v>
      </c>
      <c r="C36" t="s">
        <v>845</v>
      </c>
      <c r="D36" t="s">
        <v>846</v>
      </c>
      <c r="E36" t="s">
        <v>847</v>
      </c>
      <c r="F36" t="s">
        <v>848</v>
      </c>
      <c r="G36" t="s">
        <v>849</v>
      </c>
      <c r="H36" t="s">
        <v>850</v>
      </c>
      <c r="I36" t="s">
        <v>851</v>
      </c>
      <c r="J36" t="s">
        <v>852</v>
      </c>
      <c r="K36" t="s">
        <v>853</v>
      </c>
    </row>
    <row r="37" spans="2:12">
      <c r="B37" s="135" t="s">
        <v>160</v>
      </c>
      <c r="C37">
        <v>3447</v>
      </c>
      <c r="D37">
        <v>3699</v>
      </c>
      <c r="E37">
        <v>3775</v>
      </c>
      <c r="F37">
        <v>4065</v>
      </c>
      <c r="G37">
        <v>4947</v>
      </c>
      <c r="H37">
        <v>4928</v>
      </c>
      <c r="I37">
        <v>5700</v>
      </c>
      <c r="J37">
        <v>5880</v>
      </c>
      <c r="K37">
        <v>5565</v>
      </c>
    </row>
    <row r="38" spans="2:12">
      <c r="B38" s="142" t="s">
        <v>854</v>
      </c>
      <c r="C38">
        <v>2921</v>
      </c>
      <c r="D38">
        <v>3203</v>
      </c>
      <c r="E38">
        <v>3184</v>
      </c>
      <c r="F38">
        <v>3434</v>
      </c>
      <c r="G38">
        <v>4344</v>
      </c>
      <c r="H38">
        <v>4129</v>
      </c>
      <c r="I38">
        <v>5054</v>
      </c>
      <c r="J38">
        <v>5374</v>
      </c>
      <c r="K38">
        <v>5104</v>
      </c>
    </row>
    <row r="39" spans="2:12">
      <c r="B39" s="143" t="s">
        <v>855</v>
      </c>
      <c r="C39">
        <v>530</v>
      </c>
      <c r="D39">
        <v>745</v>
      </c>
      <c r="E39">
        <v>860</v>
      </c>
      <c r="F39">
        <v>1200</v>
      </c>
      <c r="G39">
        <v>2050</v>
      </c>
      <c r="H39">
        <v>1670</v>
      </c>
      <c r="I39">
        <v>2875</v>
      </c>
      <c r="J39">
        <v>3245</v>
      </c>
      <c r="K39">
        <v>2945</v>
      </c>
    </row>
    <row r="40" spans="2:12">
      <c r="B40" s="143" t="s">
        <v>856</v>
      </c>
      <c r="C40">
        <v>2391</v>
      </c>
      <c r="D40">
        <v>2458</v>
      </c>
      <c r="E40">
        <v>2324</v>
      </c>
      <c r="F40">
        <v>2234</v>
      </c>
      <c r="G40">
        <v>2294</v>
      </c>
      <c r="H40">
        <v>2459</v>
      </c>
      <c r="I40">
        <v>2179</v>
      </c>
      <c r="J40">
        <v>2129</v>
      </c>
      <c r="K40">
        <v>2159</v>
      </c>
    </row>
    <row r="41" spans="2:12">
      <c r="B41" s="142" t="s">
        <v>857</v>
      </c>
      <c r="C41">
        <v>526</v>
      </c>
      <c r="D41">
        <v>496</v>
      </c>
      <c r="E41">
        <v>591</v>
      </c>
      <c r="F41">
        <v>631</v>
      </c>
      <c r="G41">
        <v>603</v>
      </c>
      <c r="H41">
        <v>799</v>
      </c>
      <c r="I41">
        <v>646</v>
      </c>
      <c r="J41">
        <v>506</v>
      </c>
      <c r="K41">
        <v>461</v>
      </c>
    </row>
    <row r="42" spans="2:12">
      <c r="B42" s="143" t="s">
        <v>855</v>
      </c>
      <c r="C42"/>
      <c r="D42"/>
      <c r="E42">
        <v>0</v>
      </c>
      <c r="F42">
        <v>0</v>
      </c>
      <c r="G42">
        <v>42</v>
      </c>
      <c r="H42">
        <v>138</v>
      </c>
      <c r="I42">
        <v>70</v>
      </c>
      <c r="J42">
        <v>0</v>
      </c>
      <c r="K42"/>
    </row>
    <row r="43" spans="2:12">
      <c r="B43" s="143" t="s">
        <v>856</v>
      </c>
      <c r="C43">
        <v>526</v>
      </c>
      <c r="D43">
        <v>496</v>
      </c>
      <c r="E43">
        <v>591</v>
      </c>
      <c r="F43">
        <v>631</v>
      </c>
      <c r="G43">
        <v>561</v>
      </c>
      <c r="H43">
        <v>661</v>
      </c>
      <c r="I43">
        <v>576</v>
      </c>
      <c r="J43">
        <v>506</v>
      </c>
      <c r="K43">
        <v>461</v>
      </c>
    </row>
    <row r="44" spans="2:12">
      <c r="B44" s="135" t="s">
        <v>73</v>
      </c>
      <c r="C44">
        <v>5831</v>
      </c>
      <c r="D44">
        <v>6122</v>
      </c>
      <c r="E44">
        <v>7583</v>
      </c>
      <c r="F44">
        <v>8073</v>
      </c>
      <c r="G44">
        <v>9025</v>
      </c>
      <c r="H44">
        <v>10078</v>
      </c>
      <c r="I44">
        <v>9082</v>
      </c>
      <c r="J44">
        <v>10029</v>
      </c>
      <c r="K44">
        <v>8273</v>
      </c>
    </row>
    <row r="45" spans="2:12">
      <c r="B45" s="142" t="s">
        <v>854</v>
      </c>
      <c r="C45">
        <v>4048</v>
      </c>
      <c r="D45">
        <v>4259</v>
      </c>
      <c r="E45">
        <v>5577</v>
      </c>
      <c r="F45">
        <v>5827</v>
      </c>
      <c r="G45">
        <v>6709</v>
      </c>
      <c r="H45">
        <v>7429</v>
      </c>
      <c r="I45">
        <v>6483</v>
      </c>
      <c r="J45">
        <v>7515</v>
      </c>
      <c r="K45">
        <v>6479</v>
      </c>
    </row>
    <row r="46" spans="2:12">
      <c r="B46" s="143" t="s">
        <v>855</v>
      </c>
      <c r="C46">
        <v>1155</v>
      </c>
      <c r="D46">
        <v>1710</v>
      </c>
      <c r="E46">
        <v>2313</v>
      </c>
      <c r="F46">
        <v>2615</v>
      </c>
      <c r="G46">
        <v>3190</v>
      </c>
      <c r="H46">
        <v>3815</v>
      </c>
      <c r="I46">
        <v>2870</v>
      </c>
      <c r="J46">
        <v>3735</v>
      </c>
      <c r="K46">
        <v>2785</v>
      </c>
      <c r="L46" s="466"/>
    </row>
    <row r="47" spans="2:12">
      <c r="B47" s="143" t="s">
        <v>856</v>
      </c>
      <c r="C47">
        <v>2893</v>
      </c>
      <c r="D47">
        <v>2549</v>
      </c>
      <c r="E47">
        <v>3264</v>
      </c>
      <c r="F47">
        <v>3212</v>
      </c>
      <c r="G47">
        <v>3519</v>
      </c>
      <c r="H47">
        <v>3614</v>
      </c>
      <c r="I47">
        <v>3613</v>
      </c>
      <c r="J47">
        <v>3780</v>
      </c>
      <c r="K47">
        <v>3694</v>
      </c>
      <c r="L47" s="466"/>
    </row>
    <row r="48" spans="2:12">
      <c r="B48" s="142" t="s">
        <v>857</v>
      </c>
      <c r="C48">
        <v>1783</v>
      </c>
      <c r="D48">
        <v>1863</v>
      </c>
      <c r="E48">
        <v>2006</v>
      </c>
      <c r="F48">
        <v>2246</v>
      </c>
      <c r="G48">
        <v>2316</v>
      </c>
      <c r="H48">
        <v>2649</v>
      </c>
      <c r="I48">
        <v>2599</v>
      </c>
      <c r="J48">
        <v>2514</v>
      </c>
      <c r="K48">
        <v>1794</v>
      </c>
      <c r="L48" s="466"/>
    </row>
    <row r="49" spans="2:12">
      <c r="B49" s="143" t="s">
        <v>855</v>
      </c>
      <c r="C49">
        <v>90</v>
      </c>
      <c r="D49">
        <v>110</v>
      </c>
      <c r="E49">
        <v>320</v>
      </c>
      <c r="F49">
        <v>460</v>
      </c>
      <c r="G49">
        <v>460</v>
      </c>
      <c r="H49">
        <v>460</v>
      </c>
      <c r="I49">
        <v>640</v>
      </c>
      <c r="J49">
        <v>600</v>
      </c>
      <c r="K49">
        <v>300</v>
      </c>
      <c r="L49" s="466"/>
    </row>
    <row r="50" spans="2:12">
      <c r="B50" s="143" t="s">
        <v>856</v>
      </c>
      <c r="C50">
        <v>1693</v>
      </c>
      <c r="D50">
        <v>1753</v>
      </c>
      <c r="E50">
        <v>1686</v>
      </c>
      <c r="F50">
        <v>1786</v>
      </c>
      <c r="G50">
        <v>1856</v>
      </c>
      <c r="H50">
        <v>2189</v>
      </c>
      <c r="I50">
        <v>1959</v>
      </c>
      <c r="J50">
        <v>1914</v>
      </c>
      <c r="K50">
        <v>1494</v>
      </c>
      <c r="L50" s="466"/>
    </row>
    <row r="51" spans="2:12">
      <c r="B51" s="135" t="s">
        <v>205</v>
      </c>
      <c r="C51">
        <v>3239</v>
      </c>
      <c r="D51">
        <v>2934</v>
      </c>
      <c r="E51">
        <v>3155</v>
      </c>
      <c r="F51">
        <v>3157</v>
      </c>
      <c r="G51">
        <v>3494</v>
      </c>
      <c r="H51">
        <v>3824</v>
      </c>
      <c r="I51">
        <v>3635</v>
      </c>
      <c r="J51">
        <v>2957</v>
      </c>
      <c r="K51">
        <v>2807</v>
      </c>
      <c r="L51" s="466"/>
    </row>
    <row r="52" spans="2:12">
      <c r="B52" s="142" t="s">
        <v>857</v>
      </c>
      <c r="C52">
        <v>3239</v>
      </c>
      <c r="D52">
        <v>2934</v>
      </c>
      <c r="E52">
        <v>3155</v>
      </c>
      <c r="F52">
        <v>3157</v>
      </c>
      <c r="G52">
        <v>3494</v>
      </c>
      <c r="H52">
        <v>3824</v>
      </c>
      <c r="I52">
        <v>3635</v>
      </c>
      <c r="J52">
        <v>2957</v>
      </c>
      <c r="K52">
        <v>2807</v>
      </c>
      <c r="L52" s="466"/>
    </row>
    <row r="53" spans="2:12">
      <c r="B53" s="143" t="s">
        <v>855</v>
      </c>
      <c r="C53">
        <v>500</v>
      </c>
      <c r="D53">
        <v>100</v>
      </c>
      <c r="E53">
        <v>195</v>
      </c>
      <c r="F53">
        <v>412</v>
      </c>
      <c r="G53">
        <v>252</v>
      </c>
      <c r="H53">
        <v>559</v>
      </c>
      <c r="I53">
        <v>450</v>
      </c>
      <c r="J53">
        <v>15</v>
      </c>
      <c r="K53">
        <v>25</v>
      </c>
      <c r="L53" s="466"/>
    </row>
    <row r="54" spans="2:12">
      <c r="B54" s="143" t="s">
        <v>856</v>
      </c>
      <c r="C54">
        <v>2739</v>
      </c>
      <c r="D54">
        <v>2834</v>
      </c>
      <c r="E54">
        <v>2960</v>
      </c>
      <c r="F54">
        <v>2745</v>
      </c>
      <c r="G54">
        <v>3242</v>
      </c>
      <c r="H54">
        <v>3265</v>
      </c>
      <c r="I54">
        <v>3185</v>
      </c>
      <c r="J54">
        <v>2942</v>
      </c>
      <c r="K54">
        <v>2782</v>
      </c>
      <c r="L54" s="466"/>
    </row>
    <row r="55" spans="2:12">
      <c r="B55" s="135" t="s">
        <v>825</v>
      </c>
      <c r="C55">
        <v>5496</v>
      </c>
      <c r="D55">
        <v>5520</v>
      </c>
      <c r="E55">
        <v>6480</v>
      </c>
      <c r="F55">
        <v>6445</v>
      </c>
      <c r="G55">
        <v>6520</v>
      </c>
      <c r="H55">
        <v>7151</v>
      </c>
      <c r="I55">
        <v>7796</v>
      </c>
      <c r="J55">
        <v>7766</v>
      </c>
      <c r="K55">
        <v>7456</v>
      </c>
      <c r="L55" s="466"/>
    </row>
    <row r="56" spans="2:12">
      <c r="B56" s="142" t="s">
        <v>857</v>
      </c>
      <c r="C56">
        <v>3000</v>
      </c>
      <c r="D56">
        <v>3324</v>
      </c>
      <c r="E56">
        <v>2564</v>
      </c>
      <c r="F56">
        <v>2529</v>
      </c>
      <c r="G56">
        <v>2604</v>
      </c>
      <c r="H56">
        <v>3235</v>
      </c>
      <c r="I56">
        <v>3880</v>
      </c>
      <c r="J56">
        <v>3850</v>
      </c>
      <c r="K56">
        <v>3540</v>
      </c>
      <c r="L56" s="466"/>
    </row>
    <row r="57" spans="2:12">
      <c r="B57" s="143" t="s">
        <v>855</v>
      </c>
      <c r="C57">
        <v>200</v>
      </c>
      <c r="D57">
        <v>700</v>
      </c>
      <c r="E57">
        <v>530</v>
      </c>
      <c r="F57">
        <v>670</v>
      </c>
      <c r="G57">
        <v>400</v>
      </c>
      <c r="H57">
        <v>680</v>
      </c>
      <c r="I57">
        <v>1250</v>
      </c>
      <c r="J57">
        <v>1390</v>
      </c>
      <c r="K57">
        <v>1390</v>
      </c>
      <c r="L57" s="466"/>
    </row>
    <row r="58" spans="2:12">
      <c r="B58" s="143" t="s">
        <v>856</v>
      </c>
      <c r="C58">
        <v>2800</v>
      </c>
      <c r="D58">
        <v>2624</v>
      </c>
      <c r="E58">
        <v>2034</v>
      </c>
      <c r="F58">
        <v>1859</v>
      </c>
      <c r="G58">
        <v>2204</v>
      </c>
      <c r="H58">
        <v>2555</v>
      </c>
      <c r="I58">
        <v>2630</v>
      </c>
      <c r="J58">
        <v>2460</v>
      </c>
      <c r="K58">
        <v>2150</v>
      </c>
      <c r="L58" s="466"/>
    </row>
    <row r="59" spans="2:12">
      <c r="B59" s="142" t="s">
        <v>858</v>
      </c>
      <c r="C59">
        <v>2496</v>
      </c>
      <c r="D59">
        <v>2196</v>
      </c>
      <c r="E59">
        <v>3916</v>
      </c>
      <c r="F59">
        <v>3916</v>
      </c>
      <c r="G59">
        <v>3916</v>
      </c>
      <c r="H59">
        <v>3916</v>
      </c>
      <c r="I59">
        <v>3916</v>
      </c>
      <c r="J59">
        <v>3916</v>
      </c>
      <c r="K59">
        <v>3916</v>
      </c>
      <c r="L59" s="466"/>
    </row>
    <row r="60" spans="2:12">
      <c r="B60" s="143" t="s">
        <v>859</v>
      </c>
      <c r="C60">
        <v>2496</v>
      </c>
      <c r="D60">
        <v>2196</v>
      </c>
      <c r="E60">
        <v>2024</v>
      </c>
      <c r="F60">
        <v>2024</v>
      </c>
      <c r="G60">
        <v>2024</v>
      </c>
      <c r="H60">
        <v>2024</v>
      </c>
      <c r="I60">
        <v>2024</v>
      </c>
      <c r="J60">
        <v>2024</v>
      </c>
      <c r="K60">
        <v>2024</v>
      </c>
      <c r="L60" s="466"/>
    </row>
    <row r="61" spans="2:12">
      <c r="B61" s="143" t="s">
        <v>860</v>
      </c>
      <c r="C61"/>
      <c r="D61"/>
      <c r="E61">
        <v>1548</v>
      </c>
      <c r="F61">
        <v>1548</v>
      </c>
      <c r="G61">
        <v>1548</v>
      </c>
      <c r="H61">
        <v>1548</v>
      </c>
      <c r="I61">
        <v>1548</v>
      </c>
      <c r="J61">
        <v>1548</v>
      </c>
      <c r="K61">
        <v>1548</v>
      </c>
      <c r="L61" s="466"/>
    </row>
    <row r="62" spans="2:12">
      <c r="B62" s="143" t="s">
        <v>861</v>
      </c>
      <c r="C62"/>
      <c r="D62"/>
      <c r="E62">
        <v>344</v>
      </c>
      <c r="F62">
        <v>344</v>
      </c>
      <c r="G62">
        <v>344</v>
      </c>
      <c r="H62">
        <v>344</v>
      </c>
      <c r="I62">
        <v>344</v>
      </c>
      <c r="J62">
        <v>344</v>
      </c>
      <c r="K62">
        <v>344</v>
      </c>
      <c r="L62" s="466"/>
    </row>
    <row r="63" spans="2:12">
      <c r="B63" s="135" t="s">
        <v>415</v>
      </c>
      <c r="C63">
        <v>4196</v>
      </c>
      <c r="D63">
        <v>4170</v>
      </c>
      <c r="E63">
        <v>5255</v>
      </c>
      <c r="F63">
        <v>6431</v>
      </c>
      <c r="G63">
        <v>7155</v>
      </c>
      <c r="H63">
        <v>6906</v>
      </c>
      <c r="I63">
        <v>6752</v>
      </c>
      <c r="J63">
        <v>7015</v>
      </c>
      <c r="K63">
        <v>5198</v>
      </c>
      <c r="L63" s="466"/>
    </row>
    <row r="64" spans="2:12">
      <c r="B64" s="142" t="s">
        <v>854</v>
      </c>
      <c r="C64">
        <v>3366</v>
      </c>
      <c r="D64">
        <v>3340</v>
      </c>
      <c r="E64">
        <v>4120</v>
      </c>
      <c r="F64">
        <v>5306</v>
      </c>
      <c r="G64">
        <v>6155</v>
      </c>
      <c r="H64">
        <v>6126</v>
      </c>
      <c r="I64">
        <v>5917</v>
      </c>
      <c r="J64">
        <v>6385</v>
      </c>
      <c r="K64">
        <v>4568</v>
      </c>
      <c r="L64" s="466"/>
    </row>
    <row r="65" spans="2:12">
      <c r="B65" s="143" t="s">
        <v>855</v>
      </c>
      <c r="C65">
        <v>1810</v>
      </c>
      <c r="D65">
        <v>1805</v>
      </c>
      <c r="E65">
        <v>2229</v>
      </c>
      <c r="F65">
        <v>2900</v>
      </c>
      <c r="G65">
        <v>3170</v>
      </c>
      <c r="H65">
        <v>2800</v>
      </c>
      <c r="I65">
        <v>3056</v>
      </c>
      <c r="J65">
        <v>3302</v>
      </c>
      <c r="K65">
        <v>1950</v>
      </c>
      <c r="L65" s="466"/>
    </row>
    <row r="66" spans="2:12">
      <c r="B66" s="143" t="s">
        <v>856</v>
      </c>
      <c r="C66">
        <v>1556</v>
      </c>
      <c r="D66">
        <v>1535</v>
      </c>
      <c r="E66">
        <v>1891</v>
      </c>
      <c r="F66">
        <v>2406</v>
      </c>
      <c r="G66">
        <v>2985</v>
      </c>
      <c r="H66">
        <v>3326</v>
      </c>
      <c r="I66">
        <v>2861</v>
      </c>
      <c r="J66">
        <v>3083</v>
      </c>
      <c r="K66">
        <v>2618</v>
      </c>
      <c r="L66" s="466"/>
    </row>
    <row r="67" spans="2:12">
      <c r="B67" s="142" t="s">
        <v>857</v>
      </c>
      <c r="C67">
        <v>830</v>
      </c>
      <c r="D67">
        <v>830</v>
      </c>
      <c r="E67">
        <v>1135</v>
      </c>
      <c r="F67">
        <v>1125</v>
      </c>
      <c r="G67">
        <v>1000</v>
      </c>
      <c r="H67">
        <v>780</v>
      </c>
      <c r="I67">
        <v>835</v>
      </c>
      <c r="J67">
        <v>630</v>
      </c>
      <c r="K67">
        <v>630</v>
      </c>
      <c r="L67" s="466"/>
    </row>
    <row r="68" spans="2:12">
      <c r="B68" s="143" t="s">
        <v>855</v>
      </c>
      <c r="C68"/>
      <c r="D68"/>
      <c r="E68">
        <v>60</v>
      </c>
      <c r="F68">
        <v>60</v>
      </c>
      <c r="G68">
        <v>60</v>
      </c>
      <c r="H68">
        <v>20</v>
      </c>
      <c r="I68"/>
      <c r="J68"/>
      <c r="K68"/>
      <c r="L68" s="466"/>
    </row>
    <row r="69" spans="2:12">
      <c r="B69" s="143" t="s">
        <v>856</v>
      </c>
      <c r="C69">
        <v>830</v>
      </c>
      <c r="D69">
        <v>830</v>
      </c>
      <c r="E69">
        <v>1075</v>
      </c>
      <c r="F69">
        <v>1065</v>
      </c>
      <c r="G69">
        <v>940</v>
      </c>
      <c r="H69">
        <v>760</v>
      </c>
      <c r="I69">
        <v>835</v>
      </c>
      <c r="J69">
        <v>630</v>
      </c>
      <c r="K69">
        <v>630</v>
      </c>
      <c r="L69" s="466"/>
    </row>
    <row r="70" spans="2:12">
      <c r="B70" s="135" t="s">
        <v>862</v>
      </c>
      <c r="C70">
        <v>1764</v>
      </c>
      <c r="D70">
        <v>1702</v>
      </c>
      <c r="E70">
        <v>1008</v>
      </c>
      <c r="F70">
        <v>1552</v>
      </c>
      <c r="G70">
        <v>1452</v>
      </c>
      <c r="H70">
        <v>912</v>
      </c>
      <c r="I70">
        <v>912</v>
      </c>
      <c r="J70">
        <v>732</v>
      </c>
      <c r="K70">
        <v>732</v>
      </c>
      <c r="L70" s="466"/>
    </row>
    <row r="71" spans="2:12">
      <c r="B71" s="142" t="s">
        <v>857</v>
      </c>
      <c r="C71">
        <v>1764</v>
      </c>
      <c r="D71">
        <v>1702</v>
      </c>
      <c r="E71">
        <v>1008</v>
      </c>
      <c r="F71">
        <v>1552</v>
      </c>
      <c r="G71">
        <v>1452</v>
      </c>
      <c r="H71">
        <v>912</v>
      </c>
      <c r="I71">
        <v>912</v>
      </c>
      <c r="J71">
        <v>732</v>
      </c>
      <c r="K71">
        <v>732</v>
      </c>
      <c r="L71" s="466"/>
    </row>
    <row r="72" spans="2:12">
      <c r="B72" s="143" t="s">
        <v>855</v>
      </c>
      <c r="C72">
        <v>440</v>
      </c>
      <c r="D72">
        <v>350</v>
      </c>
      <c r="E72">
        <v>350</v>
      </c>
      <c r="F72">
        <v>910</v>
      </c>
      <c r="G72">
        <v>810</v>
      </c>
      <c r="H72">
        <v>180</v>
      </c>
      <c r="I72">
        <v>180</v>
      </c>
      <c r="J72"/>
      <c r="K72"/>
      <c r="L72" s="466"/>
    </row>
    <row r="73" spans="2:12">
      <c r="B73" s="143" t="s">
        <v>856</v>
      </c>
      <c r="C73">
        <v>1324</v>
      </c>
      <c r="D73">
        <v>1352</v>
      </c>
      <c r="E73">
        <v>658</v>
      </c>
      <c r="F73">
        <v>642</v>
      </c>
      <c r="G73">
        <v>642</v>
      </c>
      <c r="H73">
        <v>732</v>
      </c>
      <c r="I73">
        <v>732</v>
      </c>
      <c r="J73">
        <v>732</v>
      </c>
      <c r="K73">
        <v>732</v>
      </c>
      <c r="L73" s="466"/>
    </row>
    <row r="74" spans="2:12">
      <c r="B74" s="135" t="s">
        <v>863</v>
      </c>
      <c r="C74">
        <v>4032</v>
      </c>
      <c r="D74">
        <v>2784</v>
      </c>
      <c r="E74">
        <v>2694</v>
      </c>
      <c r="F74">
        <v>2694</v>
      </c>
      <c r="G74">
        <v>2694</v>
      </c>
      <c r="H74">
        <v>2694</v>
      </c>
      <c r="I74">
        <v>2694</v>
      </c>
      <c r="J74">
        <v>2694</v>
      </c>
      <c r="K74">
        <v>2694</v>
      </c>
      <c r="L74" s="466"/>
    </row>
    <row r="75" spans="2:12">
      <c r="B75" s="142" t="s">
        <v>858</v>
      </c>
      <c r="C75">
        <v>4032</v>
      </c>
      <c r="D75">
        <v>2784</v>
      </c>
      <c r="E75">
        <v>2694</v>
      </c>
      <c r="F75">
        <v>2694</v>
      </c>
      <c r="G75">
        <v>2694</v>
      </c>
      <c r="H75">
        <v>2694</v>
      </c>
      <c r="I75">
        <v>2694</v>
      </c>
      <c r="J75">
        <v>2694</v>
      </c>
      <c r="K75">
        <v>2694</v>
      </c>
      <c r="L75" s="466"/>
    </row>
    <row r="76" spans="2:12">
      <c r="B76" s="143" t="s">
        <v>859</v>
      </c>
      <c r="C76">
        <v>4032</v>
      </c>
      <c r="D76">
        <v>2784</v>
      </c>
      <c r="E76">
        <v>2694</v>
      </c>
      <c r="F76">
        <v>2694</v>
      </c>
      <c r="G76">
        <v>2694</v>
      </c>
      <c r="H76">
        <v>2694</v>
      </c>
      <c r="I76">
        <v>2694</v>
      </c>
      <c r="J76">
        <v>2694</v>
      </c>
      <c r="K76">
        <v>2694</v>
      </c>
      <c r="L76" s="466"/>
    </row>
    <row r="77" spans="2:12">
      <c r="B77" s="135" t="s">
        <v>16</v>
      </c>
      <c r="C77">
        <v>28005</v>
      </c>
      <c r="D77">
        <v>26931</v>
      </c>
      <c r="E77">
        <v>29950</v>
      </c>
      <c r="F77">
        <v>32417</v>
      </c>
      <c r="G77">
        <v>35287</v>
      </c>
      <c r="H77">
        <v>36493</v>
      </c>
      <c r="I77">
        <v>36571</v>
      </c>
      <c r="J77">
        <v>37073</v>
      </c>
      <c r="K77">
        <v>32725</v>
      </c>
      <c r="L77" s="466"/>
    </row>
    <row r="78" spans="2:12">
      <c r="B78"/>
      <c r="C78"/>
      <c r="D78"/>
      <c r="E78"/>
      <c r="F78"/>
      <c r="G78"/>
      <c r="H78"/>
      <c r="I78"/>
      <c r="J78"/>
      <c r="K78"/>
      <c r="L78" s="466"/>
    </row>
    <row r="79" spans="2:12" ht="15.5">
      <c r="B79" s="273" t="s">
        <v>864</v>
      </c>
      <c r="C79" s="274"/>
      <c r="D79" s="274"/>
      <c r="E79" s="275">
        <f t="shared" ref="E79:J79" si="4">E100+E102+E110+E112+E120</f>
        <v>36212</v>
      </c>
      <c r="F79" s="275">
        <f t="shared" si="4"/>
        <v>40914</v>
      </c>
      <c r="G79" s="275">
        <f t="shared" si="4"/>
        <v>44987</v>
      </c>
      <c r="H79" s="275">
        <f t="shared" si="4"/>
        <v>45745</v>
      </c>
      <c r="I79" s="275">
        <f t="shared" si="4"/>
        <v>45204</v>
      </c>
      <c r="J79" s="276">
        <f t="shared" si="4"/>
        <v>46011</v>
      </c>
      <c r="L79" s="466"/>
    </row>
    <row r="80" spans="2:12">
      <c r="B80" s="277" t="s">
        <v>865</v>
      </c>
      <c r="C80" s="278"/>
      <c r="D80" s="278"/>
      <c r="E80" s="279">
        <f t="shared" ref="E80:J80" si="5">E105+E115</f>
        <v>125</v>
      </c>
      <c r="F80" s="279">
        <f t="shared" si="5"/>
        <v>131</v>
      </c>
      <c r="G80" s="279">
        <f t="shared" si="5"/>
        <v>130</v>
      </c>
      <c r="H80" s="279">
        <f t="shared" si="5"/>
        <v>130</v>
      </c>
      <c r="I80" s="279">
        <f t="shared" si="5"/>
        <v>130</v>
      </c>
      <c r="J80" s="280">
        <f t="shared" si="5"/>
        <v>128</v>
      </c>
      <c r="L80" s="466"/>
    </row>
    <row r="81" spans="1:12">
      <c r="A81" s="151" t="s">
        <v>866</v>
      </c>
      <c r="B81" s="277" t="s">
        <v>867</v>
      </c>
      <c r="C81" s="278"/>
      <c r="D81" s="278"/>
      <c r="E81" s="279">
        <v>6</v>
      </c>
      <c r="F81" s="279">
        <v>6</v>
      </c>
      <c r="G81" s="279">
        <v>6</v>
      </c>
      <c r="H81" s="279">
        <v>6</v>
      </c>
      <c r="I81" s="279">
        <v>6</v>
      </c>
      <c r="J81" s="280">
        <v>6</v>
      </c>
      <c r="L81" s="466"/>
    </row>
    <row r="82" spans="1:12">
      <c r="B82" s="281" t="s">
        <v>868</v>
      </c>
      <c r="C82" s="282"/>
      <c r="D82" s="282"/>
      <c r="E82" s="283">
        <f t="shared" ref="E82:J82" si="6">E80+E81</f>
        <v>131</v>
      </c>
      <c r="F82" s="283">
        <f t="shared" si="6"/>
        <v>137</v>
      </c>
      <c r="G82" s="283">
        <f t="shared" si="6"/>
        <v>136</v>
      </c>
      <c r="H82" s="283">
        <f t="shared" si="6"/>
        <v>136</v>
      </c>
      <c r="I82" s="283">
        <f t="shared" si="6"/>
        <v>136</v>
      </c>
      <c r="J82" s="284">
        <f t="shared" si="6"/>
        <v>134</v>
      </c>
      <c r="L82" s="466"/>
    </row>
    <row r="83" spans="1:12">
      <c r="B83" s="135"/>
      <c r="C83"/>
      <c r="D83"/>
      <c r="E83"/>
      <c r="F83"/>
      <c r="G83"/>
      <c r="H83"/>
      <c r="I83"/>
      <c r="J83"/>
      <c r="L83" s="466"/>
    </row>
    <row r="84" spans="1:12">
      <c r="L84" s="466"/>
    </row>
    <row r="85" spans="1:12" ht="18.5">
      <c r="B85" s="155" t="s">
        <v>869</v>
      </c>
      <c r="C85" s="156"/>
      <c r="D85" s="156"/>
      <c r="E85" s="156"/>
      <c r="F85" s="156"/>
      <c r="G85" s="156"/>
      <c r="H85" s="156"/>
      <c r="I85" s="156"/>
      <c r="J85" s="156"/>
      <c r="L85" s="466"/>
    </row>
    <row r="86" spans="1:12">
      <c r="B86" s="158">
        <v>172</v>
      </c>
      <c r="L86" s="466"/>
    </row>
    <row r="87" spans="1:12" ht="15.5">
      <c r="A87" s="173"/>
      <c r="K87" s="173"/>
      <c r="L87" s="466"/>
    </row>
    <row r="88" spans="1:12" ht="15.5">
      <c r="A88" s="718" t="s">
        <v>870</v>
      </c>
      <c r="B88" s="159" t="s">
        <v>871</v>
      </c>
      <c r="C88" s="249"/>
      <c r="D88" s="249"/>
      <c r="E88" s="250" t="s">
        <v>35</v>
      </c>
      <c r="F88" s="250" t="s">
        <v>36</v>
      </c>
      <c r="G88" s="250" t="s">
        <v>37</v>
      </c>
      <c r="H88" s="250" t="s">
        <v>38</v>
      </c>
      <c r="I88" s="250" t="s">
        <v>39</v>
      </c>
      <c r="J88" s="251" t="s">
        <v>40</v>
      </c>
      <c r="K88" s="173"/>
      <c r="L88" s="466"/>
    </row>
    <row r="89" spans="1:12" ht="15.5">
      <c r="A89" s="718"/>
      <c r="B89" s="252" t="s">
        <v>872</v>
      </c>
      <c r="C89" s="385"/>
      <c r="D89" s="385"/>
      <c r="E89" s="173">
        <f t="shared" ref="E89:J94" si="7">E100+E110</f>
        <v>12372</v>
      </c>
      <c r="F89" s="173">
        <f t="shared" si="7"/>
        <v>15746</v>
      </c>
      <c r="G89" s="173">
        <f t="shared" si="7"/>
        <v>17986</v>
      </c>
      <c r="H89" s="173">
        <f t="shared" si="7"/>
        <v>18466</v>
      </c>
      <c r="I89" s="173">
        <f t="shared" si="7"/>
        <v>18680</v>
      </c>
      <c r="J89" s="173">
        <f t="shared" si="7"/>
        <v>19815</v>
      </c>
      <c r="K89" s="173"/>
      <c r="L89" s="466"/>
    </row>
    <row r="90" spans="1:12" ht="15.5">
      <c r="A90" s="718"/>
      <c r="B90" s="252" t="s">
        <v>873</v>
      </c>
      <c r="C90" s="385"/>
      <c r="D90" s="385"/>
      <c r="E90" s="244">
        <f t="shared" si="7"/>
        <v>71.930232558139537</v>
      </c>
      <c r="F90" s="244">
        <f t="shared" si="7"/>
        <v>91.54651162790698</v>
      </c>
      <c r="G90" s="244">
        <f t="shared" si="7"/>
        <v>104.56976744186046</v>
      </c>
      <c r="H90" s="244">
        <f t="shared" si="7"/>
        <v>107.36046511627907</v>
      </c>
      <c r="I90" s="244">
        <f t="shared" si="7"/>
        <v>108.6046511627907</v>
      </c>
      <c r="J90" s="244">
        <f t="shared" si="7"/>
        <v>115.20348837209303</v>
      </c>
      <c r="K90" s="173"/>
      <c r="L90" s="466"/>
    </row>
    <row r="91" spans="1:12" ht="15.5">
      <c r="A91" s="718"/>
      <c r="B91" s="252" t="s">
        <v>874</v>
      </c>
      <c r="C91" s="385"/>
      <c r="D91" s="385"/>
      <c r="E91" s="244">
        <f t="shared" si="7"/>
        <v>19122</v>
      </c>
      <c r="F91" s="244">
        <f t="shared" si="7"/>
        <v>20450</v>
      </c>
      <c r="G91" s="244">
        <f t="shared" si="7"/>
        <v>22283</v>
      </c>
      <c r="H91" s="244">
        <f t="shared" si="7"/>
        <v>22561</v>
      </c>
      <c r="I91" s="244">
        <f t="shared" si="7"/>
        <v>21806</v>
      </c>
      <c r="J91" s="244">
        <f t="shared" si="7"/>
        <v>21478</v>
      </c>
      <c r="K91" s="173"/>
      <c r="L91" s="466"/>
    </row>
    <row r="92" spans="1:12" ht="15.5">
      <c r="A92" s="718"/>
      <c r="B92" s="252" t="s">
        <v>875</v>
      </c>
      <c r="C92" s="385"/>
      <c r="D92" s="385"/>
      <c r="E92" s="244">
        <f t="shared" si="7"/>
        <v>111.17441860465115</v>
      </c>
      <c r="F92" s="244">
        <f t="shared" si="7"/>
        <v>118.8953488372093</v>
      </c>
      <c r="G92" s="244">
        <f t="shared" si="7"/>
        <v>129.55232558139534</v>
      </c>
      <c r="H92" s="244">
        <f t="shared" si="7"/>
        <v>131.16860465116281</v>
      </c>
      <c r="I92" s="244">
        <f t="shared" si="7"/>
        <v>126.77906976744187</v>
      </c>
      <c r="J92" s="244">
        <f t="shared" si="7"/>
        <v>124.87209302325581</v>
      </c>
      <c r="K92" s="173"/>
      <c r="L92" s="466"/>
    </row>
    <row r="93" spans="1:12" ht="15.5">
      <c r="A93" s="718"/>
      <c r="B93" s="255" t="s">
        <v>876</v>
      </c>
      <c r="C93" s="385"/>
      <c r="D93" s="385"/>
      <c r="E93" s="257">
        <f t="shared" si="7"/>
        <v>183.10465116279067</v>
      </c>
      <c r="F93" s="257">
        <f t="shared" si="7"/>
        <v>210.44186046511629</v>
      </c>
      <c r="G93" s="257">
        <f t="shared" si="7"/>
        <v>234.12209302325581</v>
      </c>
      <c r="H93" s="257">
        <f t="shared" si="7"/>
        <v>238.52906976744188</v>
      </c>
      <c r="I93" s="257">
        <f t="shared" si="7"/>
        <v>235.38372093023258</v>
      </c>
      <c r="J93" s="257">
        <f t="shared" si="7"/>
        <v>240.07558139534882</v>
      </c>
      <c r="K93" s="173"/>
      <c r="L93" s="466"/>
    </row>
    <row r="94" spans="1:12" ht="15.5">
      <c r="A94" s="718"/>
      <c r="B94" s="259" t="s">
        <v>877</v>
      </c>
      <c r="C94" s="385"/>
      <c r="D94" s="385"/>
      <c r="E94" s="261">
        <f t="shared" si="7"/>
        <v>125</v>
      </c>
      <c r="F94" s="261">
        <f t="shared" si="7"/>
        <v>131</v>
      </c>
      <c r="G94" s="261">
        <f t="shared" si="7"/>
        <v>130</v>
      </c>
      <c r="H94" s="261">
        <f t="shared" si="7"/>
        <v>130</v>
      </c>
      <c r="I94" s="261">
        <f t="shared" si="7"/>
        <v>130</v>
      </c>
      <c r="J94" s="261">
        <f t="shared" si="7"/>
        <v>128</v>
      </c>
      <c r="K94" s="173"/>
      <c r="L94" s="466"/>
    </row>
    <row r="95" spans="1:12" ht="15.5">
      <c r="A95" s="718"/>
      <c r="B95" s="263" t="s">
        <v>878</v>
      </c>
      <c r="C95" s="385"/>
      <c r="D95" s="385"/>
      <c r="E95" s="172">
        <f t="shared" ref="E95:J95" si="8">E94-E93</f>
        <v>-58.104651162790674</v>
      </c>
      <c r="F95" s="172">
        <f t="shared" si="8"/>
        <v>-79.441860465116292</v>
      </c>
      <c r="G95" s="172">
        <f t="shared" si="8"/>
        <v>-104.12209302325581</v>
      </c>
      <c r="H95" s="172">
        <f t="shared" si="8"/>
        <v>-108.52906976744188</v>
      </c>
      <c r="I95" s="172">
        <f t="shared" si="8"/>
        <v>-105.38372093023258</v>
      </c>
      <c r="J95" s="172">
        <f t="shared" si="8"/>
        <v>-112.07558139534882</v>
      </c>
      <c r="K95" s="173"/>
      <c r="L95" s="466"/>
    </row>
    <row r="96" spans="1:12" ht="15.5">
      <c r="A96" s="718"/>
      <c r="B96" s="265" t="s">
        <v>879</v>
      </c>
      <c r="C96" s="385"/>
      <c r="D96" s="385"/>
      <c r="E96" s="267">
        <f t="shared" ref="E96:J96" si="9">E95/E94</f>
        <v>-0.46483720930232542</v>
      </c>
      <c r="F96" s="267">
        <f t="shared" si="9"/>
        <v>-0.6064264157642465</v>
      </c>
      <c r="G96" s="267">
        <f t="shared" si="9"/>
        <v>-0.80093917710196783</v>
      </c>
      <c r="H96" s="267">
        <f t="shared" si="9"/>
        <v>-0.83483899821109142</v>
      </c>
      <c r="I96" s="267">
        <f t="shared" si="9"/>
        <v>-0.81064400715563523</v>
      </c>
      <c r="J96" s="267">
        <f t="shared" si="9"/>
        <v>-0.87559047965116266</v>
      </c>
      <c r="K96" s="173"/>
      <c r="L96" s="466"/>
    </row>
    <row r="97" spans="1:12" ht="15.5">
      <c r="A97" s="246"/>
      <c r="B97" s="240"/>
      <c r="C97" s="245"/>
      <c r="D97" s="245"/>
      <c r="E97" s="245"/>
      <c r="F97" s="245"/>
      <c r="G97" s="245"/>
      <c r="H97" s="245"/>
      <c r="I97" s="245"/>
      <c r="J97" s="245"/>
      <c r="K97" s="173"/>
      <c r="L97" s="466"/>
    </row>
    <row r="98" spans="1:12" ht="15.5">
      <c r="A98" s="246"/>
      <c r="B98" s="240"/>
      <c r="C98" s="245"/>
      <c r="D98" s="245"/>
      <c r="E98" s="245"/>
      <c r="F98" s="245"/>
      <c r="G98" s="245"/>
      <c r="H98" s="245"/>
      <c r="I98" s="245"/>
      <c r="J98" s="245"/>
      <c r="K98" s="173"/>
      <c r="L98" s="466"/>
    </row>
    <row r="99" spans="1:12" ht="15.5">
      <c r="A99" s="718" t="s">
        <v>880</v>
      </c>
      <c r="B99" s="159" t="s">
        <v>871</v>
      </c>
      <c r="C99" s="249"/>
      <c r="D99" s="249"/>
      <c r="E99" s="250" t="s">
        <v>35</v>
      </c>
      <c r="F99" s="250" t="s">
        <v>36</v>
      </c>
      <c r="G99" s="250" t="s">
        <v>37</v>
      </c>
      <c r="H99" s="250" t="s">
        <v>38</v>
      </c>
      <c r="I99" s="250" t="s">
        <v>39</v>
      </c>
      <c r="J99" s="251" t="s">
        <v>40</v>
      </c>
      <c r="K99" s="251" t="s">
        <v>881</v>
      </c>
      <c r="L99" s="466"/>
    </row>
    <row r="100" spans="1:12" ht="15.5">
      <c r="A100" s="718"/>
      <c r="B100" s="252" t="s">
        <v>882</v>
      </c>
      <c r="C100" s="173"/>
      <c r="D100" s="173"/>
      <c r="E100" s="173">
        <f t="shared" ref="E100:K105" si="10">E133+E156+E204</f>
        <v>8428</v>
      </c>
      <c r="F100" s="173">
        <f t="shared" si="10"/>
        <v>10246</v>
      </c>
      <c r="G100" s="173">
        <f t="shared" si="10"/>
        <v>12395</v>
      </c>
      <c r="H100" s="173">
        <f t="shared" si="10"/>
        <v>12391</v>
      </c>
      <c r="I100" s="173">
        <f t="shared" si="10"/>
        <v>12497</v>
      </c>
      <c r="J100" s="253">
        <f t="shared" si="10"/>
        <v>13995</v>
      </c>
      <c r="K100" s="253">
        <f t="shared" si="10"/>
        <v>10928</v>
      </c>
      <c r="L100" s="466"/>
    </row>
    <row r="101" spans="1:12" ht="15.5">
      <c r="A101" s="718"/>
      <c r="B101" s="252" t="s">
        <v>883</v>
      </c>
      <c r="C101" s="173"/>
      <c r="D101" s="173"/>
      <c r="E101" s="244">
        <f t="shared" si="10"/>
        <v>49</v>
      </c>
      <c r="F101" s="244">
        <f t="shared" si="10"/>
        <v>59.569767441860463</v>
      </c>
      <c r="G101" s="244">
        <f t="shared" si="10"/>
        <v>72.063953488372093</v>
      </c>
      <c r="H101" s="244">
        <f t="shared" si="10"/>
        <v>72.04069767441861</v>
      </c>
      <c r="I101" s="244">
        <f t="shared" si="10"/>
        <v>72.656976744186039</v>
      </c>
      <c r="J101" s="254">
        <f t="shared" si="10"/>
        <v>81.366279069767444</v>
      </c>
      <c r="K101" s="254">
        <f t="shared" si="10"/>
        <v>63.534883720930232</v>
      </c>
      <c r="L101" s="466"/>
    </row>
    <row r="102" spans="1:12" ht="15.5">
      <c r="A102" s="718"/>
      <c r="B102" s="252" t="s">
        <v>884</v>
      </c>
      <c r="C102" s="173"/>
      <c r="D102" s="173"/>
      <c r="E102" s="173">
        <f t="shared" si="10"/>
        <v>9708</v>
      </c>
      <c r="F102" s="173">
        <f t="shared" si="10"/>
        <v>10752</v>
      </c>
      <c r="G102" s="173">
        <f t="shared" si="10"/>
        <v>11968</v>
      </c>
      <c r="H102" s="173">
        <f t="shared" si="10"/>
        <v>12199</v>
      </c>
      <c r="I102" s="173">
        <f t="shared" si="10"/>
        <v>11709</v>
      </c>
      <c r="J102" s="253">
        <f t="shared" si="10"/>
        <v>12294</v>
      </c>
      <c r="K102" s="253">
        <f t="shared" si="10"/>
        <v>10421</v>
      </c>
      <c r="L102" s="466"/>
    </row>
    <row r="103" spans="1:12" ht="15.5">
      <c r="A103" s="718"/>
      <c r="B103" s="252" t="s">
        <v>885</v>
      </c>
      <c r="C103" s="173"/>
      <c r="D103" s="173"/>
      <c r="E103" s="244">
        <f t="shared" si="10"/>
        <v>56.441860465116278</v>
      </c>
      <c r="F103" s="244">
        <f t="shared" si="10"/>
        <v>62.511627906976742</v>
      </c>
      <c r="G103" s="244">
        <f t="shared" si="10"/>
        <v>69.581395348837205</v>
      </c>
      <c r="H103" s="244">
        <f t="shared" si="10"/>
        <v>70.924418604651166</v>
      </c>
      <c r="I103" s="244">
        <f t="shared" si="10"/>
        <v>68.075581395348848</v>
      </c>
      <c r="J103" s="254">
        <f t="shared" si="10"/>
        <v>71.476744186046517</v>
      </c>
      <c r="K103" s="254">
        <f t="shared" si="10"/>
        <v>60.587209302325583</v>
      </c>
      <c r="L103" s="466"/>
    </row>
    <row r="104" spans="1:12" ht="15.5">
      <c r="A104" s="718"/>
      <c r="B104" s="255" t="s">
        <v>886</v>
      </c>
      <c r="C104" s="256"/>
      <c r="D104" s="256"/>
      <c r="E104" s="257">
        <f t="shared" si="10"/>
        <v>105.44186046511628</v>
      </c>
      <c r="F104" s="257">
        <f t="shared" si="10"/>
        <v>122.08139534883722</v>
      </c>
      <c r="G104" s="257">
        <f t="shared" si="10"/>
        <v>141.6453488372093</v>
      </c>
      <c r="H104" s="257">
        <f t="shared" si="10"/>
        <v>142.96511627906978</v>
      </c>
      <c r="I104" s="257">
        <f t="shared" si="10"/>
        <v>140.73255813953489</v>
      </c>
      <c r="J104" s="258">
        <f t="shared" si="10"/>
        <v>152.84302325581393</v>
      </c>
      <c r="K104" s="258">
        <f t="shared" si="10"/>
        <v>124.12209302325581</v>
      </c>
      <c r="L104" s="466"/>
    </row>
    <row r="105" spans="1:12" ht="15.5">
      <c r="A105" s="718"/>
      <c r="B105" s="259" t="s">
        <v>887</v>
      </c>
      <c r="C105" s="260"/>
      <c r="D105" s="260"/>
      <c r="E105" s="261">
        <f t="shared" si="10"/>
        <v>59</v>
      </c>
      <c r="F105" s="261">
        <f t="shared" si="10"/>
        <v>60</v>
      </c>
      <c r="G105" s="261">
        <f t="shared" si="10"/>
        <v>60</v>
      </c>
      <c r="H105" s="261">
        <f t="shared" si="10"/>
        <v>60</v>
      </c>
      <c r="I105" s="261">
        <f t="shared" si="10"/>
        <v>60</v>
      </c>
      <c r="J105" s="262">
        <f t="shared" si="10"/>
        <v>60</v>
      </c>
      <c r="K105" s="262">
        <f t="shared" si="10"/>
        <v>60</v>
      </c>
      <c r="L105" s="466"/>
    </row>
    <row r="106" spans="1:12" ht="15.5">
      <c r="A106" s="718"/>
      <c r="B106" s="263" t="s">
        <v>888</v>
      </c>
      <c r="C106" s="173"/>
      <c r="D106" s="173"/>
      <c r="E106" s="172">
        <f t="shared" ref="E106:K106" si="11">E105-E104</f>
        <v>-46.441860465116278</v>
      </c>
      <c r="F106" s="172">
        <f t="shared" si="11"/>
        <v>-62.081395348837219</v>
      </c>
      <c r="G106" s="172">
        <f t="shared" si="11"/>
        <v>-81.645348837209298</v>
      </c>
      <c r="H106" s="172">
        <f t="shared" si="11"/>
        <v>-82.965116279069775</v>
      </c>
      <c r="I106" s="172">
        <f t="shared" si="11"/>
        <v>-80.732558139534888</v>
      </c>
      <c r="J106" s="264">
        <f t="shared" si="11"/>
        <v>-92.843023255813932</v>
      </c>
      <c r="K106" s="264">
        <f t="shared" si="11"/>
        <v>-64.122093023255815</v>
      </c>
      <c r="L106" s="466"/>
    </row>
    <row r="107" spans="1:12" ht="15.5">
      <c r="A107" s="718"/>
      <c r="B107" s="265" t="s">
        <v>889</v>
      </c>
      <c r="C107" s="266"/>
      <c r="D107" s="266"/>
      <c r="E107" s="267">
        <f t="shared" ref="E107:K107" si="12">E106/E105</f>
        <v>-0.78715017737485216</v>
      </c>
      <c r="F107" s="267">
        <f t="shared" si="12"/>
        <v>-1.0346899224806203</v>
      </c>
      <c r="G107" s="267">
        <f t="shared" si="12"/>
        <v>-1.3607558139534883</v>
      </c>
      <c r="H107" s="267">
        <f t="shared" si="12"/>
        <v>-1.3827519379844964</v>
      </c>
      <c r="I107" s="267">
        <f t="shared" si="12"/>
        <v>-1.3455426356589149</v>
      </c>
      <c r="J107" s="268">
        <f t="shared" si="12"/>
        <v>-1.5473837209302321</v>
      </c>
      <c r="K107" s="268">
        <f t="shared" si="12"/>
        <v>-1.068701550387597</v>
      </c>
      <c r="L107" s="466"/>
    </row>
    <row r="108" spans="1:12" ht="15.5">
      <c r="A108" s="173"/>
      <c r="B108" s="174"/>
      <c r="C108" s="173"/>
      <c r="D108" s="173"/>
      <c r="E108" s="245"/>
      <c r="F108" s="245"/>
      <c r="G108" s="245"/>
      <c r="H108" s="245"/>
      <c r="I108" s="245"/>
      <c r="J108" s="245"/>
      <c r="K108" s="173"/>
      <c r="L108" s="466"/>
    </row>
    <row r="109" spans="1:12" ht="15.5">
      <c r="A109" s="718" t="s">
        <v>890</v>
      </c>
      <c r="B109" s="159" t="s">
        <v>891</v>
      </c>
      <c r="C109" s="249"/>
      <c r="D109" s="249"/>
      <c r="E109" s="250" t="s">
        <v>35</v>
      </c>
      <c r="F109" s="250" t="s">
        <v>36</v>
      </c>
      <c r="G109" s="250" t="s">
        <v>37</v>
      </c>
      <c r="H109" s="250" t="s">
        <v>38</v>
      </c>
      <c r="I109" s="250" t="s">
        <v>39</v>
      </c>
      <c r="J109" s="251" t="s">
        <v>40</v>
      </c>
      <c r="K109" s="173"/>
      <c r="L109" s="466"/>
    </row>
    <row r="110" spans="1:12" ht="15.5">
      <c r="A110" s="718"/>
      <c r="B110" s="252" t="s">
        <v>892</v>
      </c>
      <c r="C110" s="173"/>
      <c r="D110" s="173"/>
      <c r="E110" s="244">
        <f t="shared" ref="E110:J115" si="13">E144+E168+E180+E192+E216+E228</f>
        <v>3944</v>
      </c>
      <c r="F110" s="244">
        <f t="shared" si="13"/>
        <v>5500</v>
      </c>
      <c r="G110" s="244">
        <f t="shared" si="13"/>
        <v>5591</v>
      </c>
      <c r="H110" s="244">
        <f t="shared" si="13"/>
        <v>6075</v>
      </c>
      <c r="I110" s="244">
        <f t="shared" si="13"/>
        <v>6183</v>
      </c>
      <c r="J110" s="254">
        <f t="shared" si="13"/>
        <v>5820</v>
      </c>
      <c r="K110" s="173"/>
      <c r="L110" s="466"/>
    </row>
    <row r="111" spans="1:12" ht="15.5">
      <c r="A111" s="718"/>
      <c r="B111" s="252" t="s">
        <v>893</v>
      </c>
      <c r="C111" s="173"/>
      <c r="D111" s="173"/>
      <c r="E111" s="244">
        <f t="shared" si="13"/>
        <v>22.930232558139533</v>
      </c>
      <c r="F111" s="244">
        <f t="shared" si="13"/>
        <v>31.976744186046517</v>
      </c>
      <c r="G111" s="244">
        <f t="shared" si="13"/>
        <v>32.505813953488371</v>
      </c>
      <c r="H111" s="244">
        <f t="shared" si="13"/>
        <v>35.319767441860471</v>
      </c>
      <c r="I111" s="244">
        <f t="shared" si="13"/>
        <v>35.947674418604656</v>
      </c>
      <c r="J111" s="254">
        <f t="shared" si="13"/>
        <v>33.837209302325583</v>
      </c>
      <c r="K111" s="173"/>
      <c r="L111" s="466"/>
    </row>
    <row r="112" spans="1:12" ht="15.5">
      <c r="A112" s="718"/>
      <c r="B112" s="252" t="s">
        <v>894</v>
      </c>
      <c r="C112" s="173"/>
      <c r="D112" s="173"/>
      <c r="E112" s="244">
        <f t="shared" si="13"/>
        <v>9414</v>
      </c>
      <c r="F112" s="244">
        <f t="shared" si="13"/>
        <v>9698</v>
      </c>
      <c r="G112" s="244">
        <f t="shared" si="13"/>
        <v>10315</v>
      </c>
      <c r="H112" s="244">
        <f t="shared" si="13"/>
        <v>10362</v>
      </c>
      <c r="I112" s="244">
        <f t="shared" si="13"/>
        <v>10097</v>
      </c>
      <c r="J112" s="254">
        <f t="shared" si="13"/>
        <v>9184</v>
      </c>
      <c r="K112" s="173"/>
      <c r="L112" s="466"/>
    </row>
    <row r="113" spans="1:12" ht="15.5">
      <c r="A113" s="718"/>
      <c r="B113" s="252" t="s">
        <v>895</v>
      </c>
      <c r="C113" s="173"/>
      <c r="D113" s="173"/>
      <c r="E113" s="244">
        <f t="shared" si="13"/>
        <v>54.732558139534873</v>
      </c>
      <c r="F113" s="244">
        <f t="shared" si="13"/>
        <v>56.383720930232556</v>
      </c>
      <c r="G113" s="244">
        <f t="shared" si="13"/>
        <v>59.970930232558132</v>
      </c>
      <c r="H113" s="244">
        <f t="shared" si="13"/>
        <v>60.244186046511629</v>
      </c>
      <c r="I113" s="244">
        <f t="shared" si="13"/>
        <v>58.70348837209302</v>
      </c>
      <c r="J113" s="254">
        <f t="shared" si="13"/>
        <v>53.395348837209298</v>
      </c>
      <c r="K113" s="173"/>
      <c r="L113" s="466"/>
    </row>
    <row r="114" spans="1:12" ht="15.5">
      <c r="A114" s="718"/>
      <c r="B114" s="255" t="s">
        <v>896</v>
      </c>
      <c r="C114" s="173"/>
      <c r="D114" s="173"/>
      <c r="E114" s="257">
        <f t="shared" si="13"/>
        <v>77.66279069767441</v>
      </c>
      <c r="F114" s="257">
        <f t="shared" si="13"/>
        <v>88.360465116279059</v>
      </c>
      <c r="G114" s="257">
        <f t="shared" si="13"/>
        <v>92.476744186046517</v>
      </c>
      <c r="H114" s="257">
        <f t="shared" si="13"/>
        <v>95.563953488372107</v>
      </c>
      <c r="I114" s="257">
        <f t="shared" si="13"/>
        <v>94.651162790697683</v>
      </c>
      <c r="J114" s="258">
        <f t="shared" si="13"/>
        <v>87.232558139534873</v>
      </c>
      <c r="K114" s="173"/>
      <c r="L114" s="466"/>
    </row>
    <row r="115" spans="1:12" ht="15.5">
      <c r="A115" s="718"/>
      <c r="B115" s="269" t="s">
        <v>897</v>
      </c>
      <c r="C115" s="270"/>
      <c r="D115" s="270"/>
      <c r="E115" s="271">
        <f t="shared" si="13"/>
        <v>66</v>
      </c>
      <c r="F115" s="271">
        <f t="shared" si="13"/>
        <v>71</v>
      </c>
      <c r="G115" s="271">
        <f t="shared" si="13"/>
        <v>70</v>
      </c>
      <c r="H115" s="271">
        <f t="shared" si="13"/>
        <v>70</v>
      </c>
      <c r="I115" s="271">
        <f t="shared" si="13"/>
        <v>70</v>
      </c>
      <c r="J115" s="272">
        <f t="shared" si="13"/>
        <v>68</v>
      </c>
      <c r="K115" s="173"/>
      <c r="L115" s="466"/>
    </row>
    <row r="116" spans="1:12" ht="15.5">
      <c r="A116" s="718"/>
      <c r="B116" s="263" t="s">
        <v>898</v>
      </c>
      <c r="C116" s="173"/>
      <c r="D116" s="173"/>
      <c r="E116" s="172">
        <f t="shared" ref="E116:J116" si="14">E115-E114</f>
        <v>-11.66279069767441</v>
      </c>
      <c r="F116" s="172">
        <f t="shared" si="14"/>
        <v>-17.360465116279059</v>
      </c>
      <c r="G116" s="172">
        <f t="shared" si="14"/>
        <v>-22.476744186046517</v>
      </c>
      <c r="H116" s="172">
        <f t="shared" si="14"/>
        <v>-25.563953488372107</v>
      </c>
      <c r="I116" s="172">
        <f t="shared" si="14"/>
        <v>-24.651162790697683</v>
      </c>
      <c r="J116" s="264">
        <f t="shared" si="14"/>
        <v>-19.232558139534873</v>
      </c>
      <c r="K116" s="173"/>
      <c r="L116" s="466"/>
    </row>
    <row r="117" spans="1:12" ht="15.5">
      <c r="A117" s="718"/>
      <c r="B117" s="265" t="s">
        <v>899</v>
      </c>
      <c r="C117" s="266"/>
      <c r="D117" s="266"/>
      <c r="E117" s="267">
        <f t="shared" ref="E117:J117" si="15">E116/E115</f>
        <v>-0.1767089499647638</v>
      </c>
      <c r="F117" s="267">
        <f t="shared" si="15"/>
        <v>-0.244513593187029</v>
      </c>
      <c r="G117" s="267">
        <f t="shared" si="15"/>
        <v>-0.32109634551495025</v>
      </c>
      <c r="H117" s="267">
        <f t="shared" si="15"/>
        <v>-0.36519933554817297</v>
      </c>
      <c r="I117" s="267">
        <f t="shared" si="15"/>
        <v>-0.35215946843853835</v>
      </c>
      <c r="J117" s="268">
        <f t="shared" si="15"/>
        <v>-0.28283173734610106</v>
      </c>
      <c r="K117" s="173"/>
      <c r="L117" s="466"/>
    </row>
    <row r="118" spans="1:12" ht="15.5">
      <c r="A118" s="173"/>
      <c r="K118" s="173"/>
      <c r="L118" s="466"/>
    </row>
    <row r="119" spans="1:12" ht="15.5">
      <c r="A119" s="718" t="s">
        <v>900</v>
      </c>
      <c r="B119" s="285" t="s">
        <v>901</v>
      </c>
      <c r="C119" s="286" t="s">
        <v>33</v>
      </c>
      <c r="D119" s="286" t="s">
        <v>34</v>
      </c>
      <c r="E119" s="286" t="s">
        <v>35</v>
      </c>
      <c r="F119" s="286" t="s">
        <v>36</v>
      </c>
      <c r="G119" s="286" t="s">
        <v>37</v>
      </c>
      <c r="H119" s="286" t="s">
        <v>38</v>
      </c>
      <c r="I119" s="286" t="s">
        <v>39</v>
      </c>
      <c r="J119" s="287" t="s">
        <v>40</v>
      </c>
      <c r="K119" s="173"/>
      <c r="L119" s="466"/>
    </row>
    <row r="120" spans="1:12" ht="15.5">
      <c r="A120" s="718"/>
      <c r="B120" s="252" t="s">
        <v>902</v>
      </c>
      <c r="C120" s="173"/>
      <c r="D120" s="173"/>
      <c r="E120" s="244">
        <f t="shared" ref="E120:J123" si="16">E241+E251</f>
        <v>4718</v>
      </c>
      <c r="F120" s="244">
        <f t="shared" si="16"/>
        <v>4718</v>
      </c>
      <c r="G120" s="244">
        <f t="shared" si="16"/>
        <v>4718</v>
      </c>
      <c r="H120" s="244">
        <f t="shared" si="16"/>
        <v>4718</v>
      </c>
      <c r="I120" s="244">
        <f t="shared" si="16"/>
        <v>4718</v>
      </c>
      <c r="J120" s="254">
        <f t="shared" si="16"/>
        <v>4718</v>
      </c>
      <c r="K120" s="173"/>
      <c r="L120" s="466"/>
    </row>
    <row r="121" spans="1:12" ht="15.5">
      <c r="A121" s="718"/>
      <c r="B121" s="252" t="s">
        <v>903</v>
      </c>
      <c r="C121" s="173"/>
      <c r="D121" s="173"/>
      <c r="E121" s="244">
        <f t="shared" si="16"/>
        <v>27.430232558139537</v>
      </c>
      <c r="F121" s="244">
        <f t="shared" si="16"/>
        <v>27.430232558139537</v>
      </c>
      <c r="G121" s="244">
        <f t="shared" si="16"/>
        <v>27.430232558139537</v>
      </c>
      <c r="H121" s="244">
        <f t="shared" si="16"/>
        <v>27.430232558139537</v>
      </c>
      <c r="I121" s="244">
        <f t="shared" si="16"/>
        <v>27.430232558139537</v>
      </c>
      <c r="J121" s="254">
        <f t="shared" si="16"/>
        <v>27.430232558139537</v>
      </c>
      <c r="K121" s="173"/>
      <c r="L121" s="466"/>
    </row>
    <row r="122" spans="1:12" ht="15.5">
      <c r="A122" s="718"/>
      <c r="B122" s="288" t="s">
        <v>904</v>
      </c>
      <c r="C122" s="173"/>
      <c r="D122" s="173"/>
      <c r="E122" s="257">
        <f t="shared" si="16"/>
        <v>27.430232558139537</v>
      </c>
      <c r="F122" s="257">
        <f t="shared" si="16"/>
        <v>27.430232558139537</v>
      </c>
      <c r="G122" s="257">
        <f t="shared" si="16"/>
        <v>27.430232558139537</v>
      </c>
      <c r="H122" s="257">
        <f t="shared" si="16"/>
        <v>27.430232558139537</v>
      </c>
      <c r="I122" s="257">
        <f t="shared" si="16"/>
        <v>27.430232558139537</v>
      </c>
      <c r="J122" s="258">
        <f t="shared" si="16"/>
        <v>27.430232558139537</v>
      </c>
      <c r="K122" s="173"/>
      <c r="L122" s="466"/>
    </row>
    <row r="123" spans="1:12" ht="15.5">
      <c r="A123" s="718"/>
      <c r="B123" s="289" t="s">
        <v>905</v>
      </c>
      <c r="C123" s="173"/>
      <c r="D123" s="173"/>
      <c r="E123" s="261">
        <f t="shared" si="16"/>
        <v>27</v>
      </c>
      <c r="F123" s="261">
        <f t="shared" si="16"/>
        <v>27</v>
      </c>
      <c r="G123" s="261">
        <f t="shared" si="16"/>
        <v>27</v>
      </c>
      <c r="H123" s="261">
        <f t="shared" si="16"/>
        <v>27</v>
      </c>
      <c r="I123" s="261">
        <f t="shared" si="16"/>
        <v>27</v>
      </c>
      <c r="J123" s="262">
        <f t="shared" si="16"/>
        <v>27</v>
      </c>
      <c r="K123" s="173"/>
      <c r="L123" s="466"/>
    </row>
    <row r="124" spans="1:12" ht="15.5">
      <c r="A124" s="718"/>
      <c r="B124" s="290" t="s">
        <v>906</v>
      </c>
      <c r="C124" s="173"/>
      <c r="D124" s="173"/>
      <c r="E124" s="172">
        <f t="shared" ref="E124:J124" si="17">E123-E122</f>
        <v>-0.43023255813953654</v>
      </c>
      <c r="F124" s="172">
        <f t="shared" si="17"/>
        <v>-0.43023255813953654</v>
      </c>
      <c r="G124" s="172">
        <f t="shared" si="17"/>
        <v>-0.43023255813953654</v>
      </c>
      <c r="H124" s="172">
        <f t="shared" si="17"/>
        <v>-0.43023255813953654</v>
      </c>
      <c r="I124" s="172">
        <f t="shared" si="17"/>
        <v>-0.43023255813953654</v>
      </c>
      <c r="J124" s="264">
        <f t="shared" si="17"/>
        <v>-0.43023255813953654</v>
      </c>
      <c r="K124" s="173"/>
      <c r="L124" s="466"/>
    </row>
    <row r="125" spans="1:12" ht="15.5">
      <c r="A125" s="718"/>
      <c r="B125" s="291" t="s">
        <v>907</v>
      </c>
      <c r="C125" s="266"/>
      <c r="D125" s="266"/>
      <c r="E125" s="267">
        <f t="shared" ref="E125:J125" si="18">E124/E123</f>
        <v>-1.5934539190353206E-2</v>
      </c>
      <c r="F125" s="267">
        <f t="shared" si="18"/>
        <v>-1.5934539190353206E-2</v>
      </c>
      <c r="G125" s="267">
        <f t="shared" si="18"/>
        <v>-1.5934539190353206E-2</v>
      </c>
      <c r="H125" s="267">
        <f t="shared" si="18"/>
        <v>-1.5934539190353206E-2</v>
      </c>
      <c r="I125" s="267">
        <f t="shared" si="18"/>
        <v>-1.5934539190353206E-2</v>
      </c>
      <c r="J125" s="268">
        <f t="shared" si="18"/>
        <v>-1.5934539190353206E-2</v>
      </c>
      <c r="K125" s="173"/>
      <c r="L125" s="466"/>
    </row>
    <row r="126" spans="1:12" ht="15.5">
      <c r="A126" s="173"/>
      <c r="B126" s="240"/>
      <c r="C126" s="173"/>
      <c r="D126" s="173"/>
      <c r="E126" s="244"/>
      <c r="F126" s="244"/>
      <c r="G126" s="244"/>
      <c r="H126" s="244"/>
      <c r="I126" s="244"/>
      <c r="J126" s="244"/>
      <c r="K126" s="173"/>
      <c r="L126" s="466"/>
    </row>
    <row r="127" spans="1:12">
      <c r="L127" s="466"/>
    </row>
    <row r="128" spans="1:12">
      <c r="B128" s="158"/>
      <c r="E128" s="161"/>
      <c r="F128" s="161"/>
      <c r="G128" s="161"/>
      <c r="H128" s="161"/>
      <c r="I128" s="161"/>
      <c r="J128" s="161"/>
      <c r="L128" s="466"/>
    </row>
    <row r="129" spans="1:19" ht="18.5">
      <c r="B129" s="155" t="s">
        <v>908</v>
      </c>
      <c r="C129" s="156"/>
      <c r="D129" s="156"/>
      <c r="E129" s="156"/>
      <c r="F129" s="156"/>
      <c r="G129" s="156"/>
      <c r="H129" s="156"/>
      <c r="I129" s="156"/>
      <c r="J129" s="156"/>
      <c r="L129" s="466"/>
    </row>
    <row r="130" spans="1:19">
      <c r="B130" s="158"/>
      <c r="C130" s="248"/>
      <c r="D130" s="248"/>
      <c r="E130" s="248"/>
      <c r="F130" s="248"/>
      <c r="G130" s="248"/>
      <c r="H130" s="248"/>
      <c r="I130" s="248"/>
      <c r="J130" s="248"/>
      <c r="L130" s="466"/>
    </row>
    <row r="131" spans="1:19">
      <c r="B131" s="159" t="s">
        <v>160</v>
      </c>
      <c r="C131" s="241"/>
      <c r="D131" s="241"/>
      <c r="E131" s="247"/>
      <c r="F131" s="247"/>
      <c r="G131" s="247"/>
      <c r="H131" s="247"/>
      <c r="I131" s="247"/>
      <c r="J131" s="247"/>
      <c r="L131" s="466"/>
    </row>
    <row r="132" spans="1:19">
      <c r="B132" s="159" t="s">
        <v>909</v>
      </c>
      <c r="C132" s="164"/>
      <c r="D132" s="164"/>
      <c r="E132" s="191" t="s">
        <v>35</v>
      </c>
      <c r="F132" s="191" t="s">
        <v>36</v>
      </c>
      <c r="G132" s="191" t="s">
        <v>37</v>
      </c>
      <c r="H132" s="191" t="s">
        <v>38</v>
      </c>
      <c r="I132" s="191" t="s">
        <v>39</v>
      </c>
      <c r="J132" s="191" t="s">
        <v>40</v>
      </c>
      <c r="K132" s="191" t="s">
        <v>881</v>
      </c>
      <c r="L132" s="466"/>
      <c r="N132" s="158" t="s">
        <v>910</v>
      </c>
    </row>
    <row r="133" spans="1:19">
      <c r="B133" s="160" t="s">
        <v>911</v>
      </c>
      <c r="C133" s="165">
        <f>C38</f>
        <v>2921</v>
      </c>
      <c r="D133" s="165">
        <f>D38</f>
        <v>3203</v>
      </c>
      <c r="E133" s="165">
        <f t="shared" ref="E133:K133" si="19">E39</f>
        <v>860</v>
      </c>
      <c r="F133" s="165">
        <f t="shared" si="19"/>
        <v>1200</v>
      </c>
      <c r="G133" s="165">
        <f t="shared" si="19"/>
        <v>2050</v>
      </c>
      <c r="H133" s="165">
        <f t="shared" si="19"/>
        <v>1670</v>
      </c>
      <c r="I133" s="165">
        <f t="shared" si="19"/>
        <v>2875</v>
      </c>
      <c r="J133" s="165">
        <f t="shared" si="19"/>
        <v>3245</v>
      </c>
      <c r="K133" s="165">
        <f t="shared" si="19"/>
        <v>2945</v>
      </c>
      <c r="L133" s="466"/>
    </row>
    <row r="134" spans="1:19">
      <c r="B134" s="160" t="s">
        <v>912</v>
      </c>
      <c r="C134" s="166">
        <f t="shared" ref="C134:K134" si="20">C133/$B$86</f>
        <v>16.982558139534884</v>
      </c>
      <c r="D134" s="166">
        <f t="shared" si="20"/>
        <v>18.622093023255815</v>
      </c>
      <c r="E134" s="166">
        <f t="shared" si="20"/>
        <v>5</v>
      </c>
      <c r="F134" s="166">
        <f t="shared" si="20"/>
        <v>6.9767441860465116</v>
      </c>
      <c r="G134" s="166">
        <f t="shared" si="20"/>
        <v>11.918604651162791</v>
      </c>
      <c r="H134" s="166">
        <f t="shared" si="20"/>
        <v>9.7093023255813957</v>
      </c>
      <c r="I134" s="166">
        <f t="shared" si="20"/>
        <v>16.715116279069768</v>
      </c>
      <c r="J134" s="166">
        <f t="shared" si="20"/>
        <v>18.86627906976744</v>
      </c>
      <c r="K134" s="166">
        <f t="shared" si="20"/>
        <v>17.122093023255815</v>
      </c>
      <c r="L134" s="466"/>
      <c r="M134" s="466"/>
      <c r="N134" s="466"/>
      <c r="O134" s="466"/>
      <c r="P134" s="466"/>
      <c r="Q134" s="466"/>
      <c r="R134" s="466"/>
      <c r="S134" s="466"/>
    </row>
    <row r="135" spans="1:19">
      <c r="B135" s="160" t="s">
        <v>913</v>
      </c>
      <c r="C135" s="165">
        <f>C39</f>
        <v>530</v>
      </c>
      <c r="D135" s="165">
        <f>D39</f>
        <v>745</v>
      </c>
      <c r="E135" s="165">
        <f t="shared" ref="E135:K135" si="21">E40</f>
        <v>2324</v>
      </c>
      <c r="F135" s="165">
        <f t="shared" si="21"/>
        <v>2234</v>
      </c>
      <c r="G135" s="165">
        <f t="shared" si="21"/>
        <v>2294</v>
      </c>
      <c r="H135" s="165">
        <f t="shared" si="21"/>
        <v>2459</v>
      </c>
      <c r="I135" s="165">
        <f t="shared" si="21"/>
        <v>2179</v>
      </c>
      <c r="J135" s="165">
        <f t="shared" si="21"/>
        <v>2129</v>
      </c>
      <c r="K135" s="165">
        <f t="shared" si="21"/>
        <v>2159</v>
      </c>
      <c r="L135" s="466"/>
      <c r="M135" s="466"/>
      <c r="N135" s="466"/>
      <c r="O135" s="466"/>
      <c r="P135" s="466"/>
      <c r="Q135" s="466"/>
      <c r="R135" s="466"/>
      <c r="S135" s="466"/>
    </row>
    <row r="136" spans="1:19">
      <c r="B136" s="160" t="s">
        <v>914</v>
      </c>
      <c r="C136" s="166">
        <f t="shared" ref="C136:K136" si="22">C135/$B$86</f>
        <v>3.0813953488372094</v>
      </c>
      <c r="D136" s="166">
        <f t="shared" si="22"/>
        <v>4.3313953488372094</v>
      </c>
      <c r="E136" s="166">
        <f t="shared" si="22"/>
        <v>13.511627906976743</v>
      </c>
      <c r="F136" s="166">
        <f t="shared" si="22"/>
        <v>12.988372093023257</v>
      </c>
      <c r="G136" s="166">
        <f t="shared" si="22"/>
        <v>13.337209302325581</v>
      </c>
      <c r="H136" s="166">
        <f t="shared" si="22"/>
        <v>14.296511627906977</v>
      </c>
      <c r="I136" s="166">
        <f t="shared" si="22"/>
        <v>12.668604651162791</v>
      </c>
      <c r="J136" s="166">
        <f t="shared" si="22"/>
        <v>12.377906976744185</v>
      </c>
      <c r="K136" s="166">
        <f t="shared" si="22"/>
        <v>12.552325581395349</v>
      </c>
      <c r="L136" s="466"/>
      <c r="M136" s="466"/>
      <c r="N136" s="466"/>
      <c r="O136" s="466"/>
      <c r="P136" s="466"/>
      <c r="Q136" s="466"/>
      <c r="R136" s="466"/>
      <c r="S136" s="466"/>
    </row>
    <row r="137" spans="1:19">
      <c r="B137" s="162" t="s">
        <v>915</v>
      </c>
      <c r="C137" s="167">
        <f t="shared" ref="C137:K137" si="23">C134+C136</f>
        <v>20.063953488372093</v>
      </c>
      <c r="D137" s="167">
        <f t="shared" si="23"/>
        <v>22.953488372093023</v>
      </c>
      <c r="E137" s="167">
        <f t="shared" si="23"/>
        <v>18.511627906976742</v>
      </c>
      <c r="F137" s="167">
        <f t="shared" si="23"/>
        <v>19.965116279069768</v>
      </c>
      <c r="G137" s="167">
        <f t="shared" si="23"/>
        <v>25.255813953488371</v>
      </c>
      <c r="H137" s="167">
        <f t="shared" si="23"/>
        <v>24.005813953488371</v>
      </c>
      <c r="I137" s="167">
        <f t="shared" si="23"/>
        <v>29.38372093023256</v>
      </c>
      <c r="J137" s="167">
        <f t="shared" si="23"/>
        <v>31.244186046511626</v>
      </c>
      <c r="K137" s="167">
        <f t="shared" si="23"/>
        <v>29.674418604651166</v>
      </c>
      <c r="L137" s="466"/>
      <c r="M137" s="466"/>
      <c r="N137" s="466"/>
      <c r="O137" s="466"/>
      <c r="P137" s="466"/>
      <c r="Q137" s="466"/>
      <c r="R137" s="466"/>
      <c r="S137" s="466"/>
    </row>
    <row r="138" spans="1:19">
      <c r="A138" s="151" t="s">
        <v>916</v>
      </c>
      <c r="B138" s="163" t="s">
        <v>917</v>
      </c>
      <c r="C138" s="168">
        <v>23</v>
      </c>
      <c r="D138" s="168">
        <v>21</v>
      </c>
      <c r="E138" s="168">
        <v>17</v>
      </c>
      <c r="F138" s="168">
        <v>17</v>
      </c>
      <c r="G138" s="168">
        <v>17</v>
      </c>
      <c r="H138" s="168">
        <v>17</v>
      </c>
      <c r="I138" s="168">
        <v>17</v>
      </c>
      <c r="J138" s="168">
        <v>17</v>
      </c>
      <c r="K138" s="168">
        <v>17</v>
      </c>
      <c r="L138" s="466"/>
      <c r="N138" s="466"/>
      <c r="O138" s="466"/>
      <c r="P138" s="466"/>
      <c r="Q138" s="466"/>
      <c r="R138" s="466"/>
      <c r="S138" s="466"/>
    </row>
    <row r="139" spans="1:19">
      <c r="B139" s="171" t="s">
        <v>906</v>
      </c>
      <c r="C139" s="172">
        <f t="shared" ref="C139:K139" si="24">C138-C137</f>
        <v>2.9360465116279073</v>
      </c>
      <c r="D139" s="172">
        <f t="shared" si="24"/>
        <v>-1.9534883720930232</v>
      </c>
      <c r="E139" s="172">
        <f t="shared" si="24"/>
        <v>-1.5116279069767415</v>
      </c>
      <c r="F139" s="172">
        <f t="shared" si="24"/>
        <v>-2.9651162790697683</v>
      </c>
      <c r="G139" s="172">
        <f t="shared" si="24"/>
        <v>-8.2558139534883708</v>
      </c>
      <c r="H139" s="172">
        <f t="shared" si="24"/>
        <v>-7.0058139534883708</v>
      </c>
      <c r="I139" s="172">
        <f t="shared" si="24"/>
        <v>-12.38372093023256</v>
      </c>
      <c r="J139" s="172">
        <f t="shared" si="24"/>
        <v>-14.244186046511626</v>
      </c>
      <c r="K139" s="172">
        <f t="shared" si="24"/>
        <v>-12.674418604651166</v>
      </c>
      <c r="L139" s="466"/>
      <c r="M139" s="466"/>
      <c r="N139" s="466"/>
      <c r="O139" s="466"/>
      <c r="P139" s="466"/>
      <c r="Q139" s="466"/>
      <c r="R139" s="466"/>
      <c r="S139" s="466"/>
    </row>
    <row r="140" spans="1:19" ht="15.5">
      <c r="B140" s="175" t="s">
        <v>907</v>
      </c>
      <c r="C140" s="385">
        <f t="shared" ref="C140:K140" si="25">C139/C138</f>
        <v>0.1276541961577351</v>
      </c>
      <c r="D140" s="385">
        <f t="shared" si="25"/>
        <v>-9.3023255813953487E-2</v>
      </c>
      <c r="E140" s="385">
        <f t="shared" si="25"/>
        <v>-8.8919288645690681E-2</v>
      </c>
      <c r="F140" s="385">
        <f t="shared" si="25"/>
        <v>-0.17441860465116285</v>
      </c>
      <c r="G140" s="385">
        <f t="shared" si="25"/>
        <v>-0.48563611491108061</v>
      </c>
      <c r="H140" s="385">
        <f t="shared" si="25"/>
        <v>-0.41210670314637476</v>
      </c>
      <c r="I140" s="385">
        <f t="shared" si="25"/>
        <v>-0.72845417236662113</v>
      </c>
      <c r="J140" s="385">
        <f t="shared" si="25"/>
        <v>-0.83789329685362501</v>
      </c>
      <c r="K140" s="385">
        <f t="shared" si="25"/>
        <v>-0.7455540355677156</v>
      </c>
      <c r="L140" s="466"/>
      <c r="M140" s="466"/>
      <c r="N140" s="466"/>
      <c r="O140" s="466"/>
      <c r="P140" s="466"/>
      <c r="Q140" s="466"/>
      <c r="R140" s="466"/>
      <c r="S140" s="466"/>
    </row>
    <row r="141" spans="1:19" ht="15.5">
      <c r="B141" s="240"/>
      <c r="C141" s="245"/>
      <c r="D141" s="245"/>
      <c r="E141" s="245"/>
      <c r="F141" s="245"/>
      <c r="G141" s="245"/>
      <c r="H141" s="245"/>
      <c r="I141" s="245"/>
      <c r="J141" s="245"/>
      <c r="L141" s="466"/>
      <c r="M141" s="466"/>
      <c r="N141" s="466"/>
      <c r="O141" s="466"/>
      <c r="P141" s="466"/>
      <c r="Q141" s="466"/>
      <c r="R141" s="466"/>
      <c r="S141" s="466"/>
    </row>
    <row r="142" spans="1:19" ht="15.5">
      <c r="B142" s="159" t="s">
        <v>160</v>
      </c>
      <c r="C142" s="245"/>
      <c r="D142" s="245"/>
      <c r="E142" s="245"/>
      <c r="F142" s="245"/>
      <c r="G142" s="245"/>
      <c r="H142" s="245"/>
      <c r="I142" s="245"/>
      <c r="J142" s="245"/>
      <c r="L142" s="466"/>
      <c r="M142" s="466"/>
      <c r="N142" s="466"/>
      <c r="O142" s="466"/>
      <c r="P142" s="466"/>
      <c r="Q142" s="466"/>
      <c r="R142" s="466"/>
      <c r="S142" s="466"/>
    </row>
    <row r="143" spans="1:19">
      <c r="B143" s="159" t="s">
        <v>918</v>
      </c>
      <c r="C143" s="164"/>
      <c r="D143" s="164"/>
      <c r="E143" s="191" t="s">
        <v>35</v>
      </c>
      <c r="F143" s="191" t="s">
        <v>36</v>
      </c>
      <c r="G143" s="191" t="s">
        <v>37</v>
      </c>
      <c r="H143" s="191" t="s">
        <v>38</v>
      </c>
      <c r="I143" s="191" t="s">
        <v>39</v>
      </c>
      <c r="J143" s="191" t="s">
        <v>40</v>
      </c>
      <c r="L143" s="466"/>
      <c r="M143" s="466"/>
      <c r="N143" s="466"/>
      <c r="O143" s="466"/>
      <c r="P143" s="466"/>
      <c r="Q143" s="466"/>
      <c r="R143" s="466"/>
      <c r="S143" s="466"/>
    </row>
    <row r="144" spans="1:19">
      <c r="B144" s="243" t="s">
        <v>911</v>
      </c>
      <c r="C144" s="165">
        <f>C48</f>
        <v>1783</v>
      </c>
      <c r="D144" s="165">
        <f>D48</f>
        <v>1863</v>
      </c>
      <c r="E144" s="165">
        <f t="shared" ref="E144:J144" si="26">E42</f>
        <v>0</v>
      </c>
      <c r="F144" s="165">
        <f t="shared" si="26"/>
        <v>0</v>
      </c>
      <c r="G144" s="165">
        <f t="shared" si="26"/>
        <v>42</v>
      </c>
      <c r="H144" s="165">
        <f t="shared" si="26"/>
        <v>138</v>
      </c>
      <c r="I144" s="165">
        <f t="shared" si="26"/>
        <v>70</v>
      </c>
      <c r="J144" s="165">
        <f t="shared" si="26"/>
        <v>0</v>
      </c>
      <c r="L144" s="466"/>
      <c r="M144" s="466"/>
      <c r="N144" s="466"/>
      <c r="O144" s="466"/>
      <c r="P144" s="466"/>
      <c r="Q144" s="466"/>
      <c r="R144" s="466"/>
      <c r="S144" s="466"/>
    </row>
    <row r="145" spans="1:22">
      <c r="B145" s="243" t="s">
        <v>912</v>
      </c>
      <c r="C145" s="166">
        <f t="shared" ref="C145:J145" si="27">C144/$B$86</f>
        <v>10.366279069767442</v>
      </c>
      <c r="D145" s="166">
        <f t="shared" si="27"/>
        <v>10.831395348837209</v>
      </c>
      <c r="E145" s="166">
        <f t="shared" si="27"/>
        <v>0</v>
      </c>
      <c r="F145" s="166">
        <f t="shared" si="27"/>
        <v>0</v>
      </c>
      <c r="G145" s="166">
        <f t="shared" si="27"/>
        <v>0.2441860465116279</v>
      </c>
      <c r="H145" s="166">
        <f t="shared" si="27"/>
        <v>0.80232558139534882</v>
      </c>
      <c r="I145" s="166">
        <f t="shared" si="27"/>
        <v>0.40697674418604651</v>
      </c>
      <c r="J145" s="166">
        <f t="shared" si="27"/>
        <v>0</v>
      </c>
      <c r="L145" s="466"/>
      <c r="M145" s="466"/>
      <c r="N145" s="466"/>
      <c r="O145" s="466"/>
      <c r="P145" s="466"/>
      <c r="Q145" s="466"/>
      <c r="R145" s="466"/>
      <c r="S145" s="466"/>
    </row>
    <row r="146" spans="1:22">
      <c r="B146" s="243" t="s">
        <v>913</v>
      </c>
      <c r="C146" s="165">
        <f>C49</f>
        <v>90</v>
      </c>
      <c r="D146" s="165">
        <f>D49</f>
        <v>110</v>
      </c>
      <c r="E146" s="165">
        <f t="shared" ref="E146:J146" si="28">E43</f>
        <v>591</v>
      </c>
      <c r="F146" s="165">
        <f t="shared" si="28"/>
        <v>631</v>
      </c>
      <c r="G146" s="165">
        <f t="shared" si="28"/>
        <v>561</v>
      </c>
      <c r="H146" s="165">
        <f t="shared" si="28"/>
        <v>661</v>
      </c>
      <c r="I146" s="165">
        <f t="shared" si="28"/>
        <v>576</v>
      </c>
      <c r="J146" s="165">
        <f t="shared" si="28"/>
        <v>506</v>
      </c>
      <c r="L146" s="466"/>
      <c r="M146" s="466"/>
      <c r="N146" s="466"/>
      <c r="O146" s="466"/>
      <c r="P146" s="466"/>
      <c r="Q146" s="466"/>
      <c r="R146" s="466"/>
      <c r="S146" s="466"/>
    </row>
    <row r="147" spans="1:22">
      <c r="B147" s="243" t="s">
        <v>914</v>
      </c>
      <c r="C147" s="166">
        <f t="shared" ref="C147:J147" si="29">C146/$B$86</f>
        <v>0.52325581395348841</v>
      </c>
      <c r="D147" s="166">
        <f t="shared" si="29"/>
        <v>0.63953488372093026</v>
      </c>
      <c r="E147" s="166">
        <f t="shared" si="29"/>
        <v>3.4360465116279069</v>
      </c>
      <c r="F147" s="166">
        <f t="shared" si="29"/>
        <v>3.6686046511627906</v>
      </c>
      <c r="G147" s="166">
        <f t="shared" si="29"/>
        <v>3.2616279069767442</v>
      </c>
      <c r="H147" s="166">
        <f t="shared" si="29"/>
        <v>3.8430232558139537</v>
      </c>
      <c r="I147" s="166">
        <f t="shared" si="29"/>
        <v>3.3488372093023258</v>
      </c>
      <c r="J147" s="166">
        <f t="shared" si="29"/>
        <v>2.941860465116279</v>
      </c>
      <c r="L147" s="466"/>
      <c r="M147" s="466"/>
      <c r="N147" s="466"/>
      <c r="O147" s="466"/>
      <c r="P147" s="466"/>
      <c r="Q147" s="466"/>
      <c r="R147" s="466"/>
      <c r="S147" s="466"/>
    </row>
    <row r="148" spans="1:22">
      <c r="B148" s="162" t="s">
        <v>915</v>
      </c>
      <c r="C148" s="167">
        <f t="shared" ref="C148:J148" si="30">C145+C147</f>
        <v>10.88953488372093</v>
      </c>
      <c r="D148" s="167">
        <f t="shared" si="30"/>
        <v>11.470930232558139</v>
      </c>
      <c r="E148" s="167">
        <f t="shared" si="30"/>
        <v>3.4360465116279069</v>
      </c>
      <c r="F148" s="167">
        <f t="shared" si="30"/>
        <v>3.6686046511627906</v>
      </c>
      <c r="G148" s="167">
        <f t="shared" si="30"/>
        <v>3.5058139534883721</v>
      </c>
      <c r="H148" s="167">
        <f t="shared" si="30"/>
        <v>4.6453488372093021</v>
      </c>
      <c r="I148" s="167">
        <f t="shared" si="30"/>
        <v>3.7558139534883721</v>
      </c>
      <c r="J148" s="167">
        <f t="shared" si="30"/>
        <v>2.941860465116279</v>
      </c>
      <c r="L148" s="466"/>
      <c r="M148" s="466"/>
      <c r="N148" s="466"/>
      <c r="O148" s="466"/>
      <c r="P148" s="466"/>
      <c r="Q148" s="466"/>
      <c r="R148" s="466"/>
      <c r="S148" s="466"/>
    </row>
    <row r="149" spans="1:22">
      <c r="A149" s="151" t="s">
        <v>916</v>
      </c>
      <c r="B149" s="163" t="s">
        <v>917</v>
      </c>
      <c r="C149" s="168">
        <v>23</v>
      </c>
      <c r="D149" s="168">
        <v>21</v>
      </c>
      <c r="E149" s="168">
        <v>2</v>
      </c>
      <c r="F149" s="168">
        <v>2</v>
      </c>
      <c r="G149" s="168">
        <v>2</v>
      </c>
      <c r="H149" s="168">
        <v>2</v>
      </c>
      <c r="I149" s="168">
        <v>2</v>
      </c>
      <c r="J149" s="168">
        <v>2</v>
      </c>
      <c r="L149" s="466"/>
      <c r="M149" s="466" t="s">
        <v>919</v>
      </c>
      <c r="N149" s="466"/>
      <c r="O149" s="466"/>
      <c r="P149" s="466"/>
      <c r="Q149" s="466"/>
      <c r="R149" s="466"/>
      <c r="S149" s="466"/>
    </row>
    <row r="150" spans="1:22">
      <c r="B150" s="171" t="s">
        <v>906</v>
      </c>
      <c r="C150" s="172">
        <f t="shared" ref="C150:J150" si="31">C149-C148</f>
        <v>12.11046511627907</v>
      </c>
      <c r="D150" s="172">
        <f t="shared" si="31"/>
        <v>9.529069767441861</v>
      </c>
      <c r="E150" s="172">
        <f t="shared" si="31"/>
        <v>-1.4360465116279069</v>
      </c>
      <c r="F150" s="172">
        <f t="shared" si="31"/>
        <v>-1.6686046511627906</v>
      </c>
      <c r="G150" s="172">
        <f t="shared" si="31"/>
        <v>-1.5058139534883721</v>
      </c>
      <c r="H150" s="172">
        <f t="shared" si="31"/>
        <v>-2.6453488372093021</v>
      </c>
      <c r="I150" s="172">
        <f t="shared" si="31"/>
        <v>-1.7558139534883721</v>
      </c>
      <c r="J150" s="172">
        <f t="shared" si="31"/>
        <v>-0.94186046511627897</v>
      </c>
      <c r="L150" s="466"/>
      <c r="M150" s="466"/>
      <c r="N150" s="466"/>
      <c r="O150" s="466"/>
      <c r="P150" s="466"/>
      <c r="Q150" s="466"/>
      <c r="R150" s="466"/>
      <c r="S150" s="466"/>
    </row>
    <row r="151" spans="1:22" ht="15.5">
      <c r="B151" s="175" t="s">
        <v>907</v>
      </c>
      <c r="C151" s="385">
        <f t="shared" ref="C151:J151" si="32">C150/C149</f>
        <v>0.52654196157735089</v>
      </c>
      <c r="D151" s="385">
        <f t="shared" si="32"/>
        <v>0.453765227021041</v>
      </c>
      <c r="E151" s="385">
        <f t="shared" si="32"/>
        <v>-0.71802325581395343</v>
      </c>
      <c r="F151" s="385">
        <f t="shared" si="32"/>
        <v>-0.83430232558139528</v>
      </c>
      <c r="G151" s="385">
        <f t="shared" si="32"/>
        <v>-0.75290697674418605</v>
      </c>
      <c r="H151" s="385">
        <f t="shared" si="32"/>
        <v>-1.3226744186046511</v>
      </c>
      <c r="I151" s="385">
        <f t="shared" si="32"/>
        <v>-0.87790697674418605</v>
      </c>
      <c r="J151" s="385">
        <f t="shared" si="32"/>
        <v>-0.47093023255813948</v>
      </c>
      <c r="L151" s="466"/>
      <c r="M151" s="466"/>
      <c r="N151" s="466"/>
      <c r="O151" s="466"/>
      <c r="P151" s="466"/>
      <c r="Q151" s="466"/>
      <c r="R151" s="466"/>
      <c r="S151" s="466"/>
    </row>
    <row r="152" spans="1:22" ht="15.5">
      <c r="B152" s="240"/>
      <c r="C152" s="245"/>
      <c r="D152" s="245"/>
      <c r="E152" s="245"/>
      <c r="F152" s="245"/>
      <c r="G152" s="245"/>
      <c r="H152" s="245"/>
      <c r="I152" s="245"/>
      <c r="J152" s="245"/>
      <c r="L152" s="466"/>
      <c r="M152" s="466"/>
      <c r="N152" s="466"/>
      <c r="O152" s="466"/>
      <c r="P152" s="466"/>
      <c r="Q152" s="466"/>
      <c r="R152" s="466"/>
      <c r="S152" s="466"/>
    </row>
    <row r="153" spans="1:22">
      <c r="B153" s="169"/>
      <c r="C153" s="161"/>
      <c r="D153" s="161"/>
      <c r="E153" s="161"/>
      <c r="F153" s="161"/>
      <c r="G153" s="161"/>
      <c r="H153" s="161"/>
      <c r="I153" s="161"/>
      <c r="J153" s="161"/>
      <c r="L153" s="466"/>
    </row>
    <row r="154" spans="1:22">
      <c r="B154" s="159" t="s">
        <v>73</v>
      </c>
      <c r="L154" s="466"/>
    </row>
    <row r="155" spans="1:22">
      <c r="B155" s="159" t="s">
        <v>920</v>
      </c>
      <c r="C155" s="191" t="s">
        <v>33</v>
      </c>
      <c r="D155" s="191" t="s">
        <v>34</v>
      </c>
      <c r="E155" s="191" t="s">
        <v>35</v>
      </c>
      <c r="F155" s="191" t="s">
        <v>36</v>
      </c>
      <c r="G155" s="191" t="s">
        <v>37</v>
      </c>
      <c r="H155" s="191" t="s">
        <v>38</v>
      </c>
      <c r="I155" s="191" t="s">
        <v>39</v>
      </c>
      <c r="J155" s="191" t="s">
        <v>40</v>
      </c>
      <c r="K155" s="336">
        <v>45130</v>
      </c>
      <c r="L155" s="466"/>
    </row>
    <row r="156" spans="1:22">
      <c r="B156" s="243" t="s">
        <v>911</v>
      </c>
      <c r="C156" s="165">
        <f>C41</f>
        <v>526</v>
      </c>
      <c r="D156" s="165">
        <f>D41</f>
        <v>496</v>
      </c>
      <c r="E156" s="165">
        <f t="shared" ref="E156:K156" si="33">E46</f>
        <v>2313</v>
      </c>
      <c r="F156" s="165">
        <f t="shared" si="33"/>
        <v>2615</v>
      </c>
      <c r="G156" s="165">
        <f t="shared" si="33"/>
        <v>3190</v>
      </c>
      <c r="H156" s="165">
        <f t="shared" si="33"/>
        <v>3815</v>
      </c>
      <c r="I156" s="165">
        <f t="shared" si="33"/>
        <v>2870</v>
      </c>
      <c r="J156" s="165">
        <f t="shared" si="33"/>
        <v>3735</v>
      </c>
      <c r="K156" s="165">
        <f t="shared" si="33"/>
        <v>2785</v>
      </c>
      <c r="L156" s="466"/>
    </row>
    <row r="157" spans="1:22">
      <c r="B157" s="243" t="s">
        <v>912</v>
      </c>
      <c r="C157" s="166">
        <f t="shared" ref="C157:K157" si="34">C156/$B$86</f>
        <v>3.058139534883721</v>
      </c>
      <c r="D157" s="166">
        <f t="shared" si="34"/>
        <v>2.8837209302325579</v>
      </c>
      <c r="E157" s="166">
        <f t="shared" si="34"/>
        <v>13.447674418604651</v>
      </c>
      <c r="F157" s="166">
        <f t="shared" si="34"/>
        <v>15.203488372093023</v>
      </c>
      <c r="G157" s="166">
        <f t="shared" si="34"/>
        <v>18.546511627906977</v>
      </c>
      <c r="H157" s="166">
        <f t="shared" si="34"/>
        <v>22.180232558139537</v>
      </c>
      <c r="I157" s="166">
        <f t="shared" si="34"/>
        <v>16.686046511627907</v>
      </c>
      <c r="J157" s="166">
        <f t="shared" si="34"/>
        <v>21.715116279069768</v>
      </c>
      <c r="K157" s="166">
        <f t="shared" si="34"/>
        <v>16.191860465116278</v>
      </c>
      <c r="L157" s="466"/>
    </row>
    <row r="158" spans="1:22">
      <c r="B158" s="243" t="s">
        <v>913</v>
      </c>
      <c r="C158" s="165">
        <f>C42</f>
        <v>0</v>
      </c>
      <c r="D158" s="165">
        <f>D42</f>
        <v>0</v>
      </c>
      <c r="E158" s="165">
        <f t="shared" ref="E158:K158" si="35">E47</f>
        <v>3264</v>
      </c>
      <c r="F158" s="165">
        <f t="shared" si="35"/>
        <v>3212</v>
      </c>
      <c r="G158" s="165">
        <f t="shared" si="35"/>
        <v>3519</v>
      </c>
      <c r="H158" s="165">
        <f t="shared" si="35"/>
        <v>3614</v>
      </c>
      <c r="I158" s="165">
        <f t="shared" si="35"/>
        <v>3613</v>
      </c>
      <c r="J158" s="165">
        <f t="shared" si="35"/>
        <v>3780</v>
      </c>
      <c r="K158" s="165">
        <f t="shared" si="35"/>
        <v>3694</v>
      </c>
      <c r="L158" s="466"/>
      <c r="M158" s="466"/>
      <c r="N158" s="466"/>
      <c r="O158" s="466"/>
      <c r="P158" s="466"/>
      <c r="Q158" s="466"/>
      <c r="R158" s="466"/>
      <c r="S158" s="466"/>
      <c r="T158" s="466"/>
    </row>
    <row r="159" spans="1:22">
      <c r="B159" s="243" t="s">
        <v>914</v>
      </c>
      <c r="C159" s="166">
        <f t="shared" ref="C159:K159" si="36">C158/$B$86</f>
        <v>0</v>
      </c>
      <c r="D159" s="166">
        <f t="shared" si="36"/>
        <v>0</v>
      </c>
      <c r="E159" s="166">
        <f t="shared" si="36"/>
        <v>18.976744186046513</v>
      </c>
      <c r="F159" s="166">
        <f t="shared" si="36"/>
        <v>18.674418604651162</v>
      </c>
      <c r="G159" s="166">
        <f t="shared" si="36"/>
        <v>20.459302325581394</v>
      </c>
      <c r="H159" s="166">
        <f t="shared" si="36"/>
        <v>21.011627906976745</v>
      </c>
      <c r="I159" s="166">
        <f t="shared" si="36"/>
        <v>21.005813953488371</v>
      </c>
      <c r="J159" s="166">
        <f t="shared" si="36"/>
        <v>21.976744186046513</v>
      </c>
      <c r="K159" s="166">
        <f t="shared" si="36"/>
        <v>21.476744186046513</v>
      </c>
      <c r="L159" s="466"/>
      <c r="M159" s="466"/>
      <c r="N159" s="466"/>
      <c r="O159" s="466"/>
      <c r="P159" s="466"/>
      <c r="Q159" s="466"/>
      <c r="R159" s="466"/>
      <c r="S159" s="466"/>
      <c r="T159" s="466"/>
    </row>
    <row r="160" spans="1:22">
      <c r="B160" s="162" t="s">
        <v>915</v>
      </c>
      <c r="C160" s="167">
        <f t="shared" ref="C160:K160" si="37">C159+C157</f>
        <v>3.058139534883721</v>
      </c>
      <c r="D160" s="167">
        <f t="shared" si="37"/>
        <v>2.8837209302325579</v>
      </c>
      <c r="E160" s="167">
        <f t="shared" si="37"/>
        <v>32.424418604651166</v>
      </c>
      <c r="F160" s="167">
        <f t="shared" si="37"/>
        <v>33.877906976744185</v>
      </c>
      <c r="G160" s="167">
        <f t="shared" si="37"/>
        <v>39.005813953488371</v>
      </c>
      <c r="H160" s="167">
        <f t="shared" si="37"/>
        <v>43.191860465116278</v>
      </c>
      <c r="I160" s="167">
        <f t="shared" si="37"/>
        <v>37.691860465116278</v>
      </c>
      <c r="J160" s="167">
        <f t="shared" si="37"/>
        <v>43.691860465116278</v>
      </c>
      <c r="K160" s="167">
        <f t="shared" si="37"/>
        <v>37.668604651162795</v>
      </c>
      <c r="L160" s="466"/>
      <c r="M160" s="466"/>
      <c r="N160" s="466"/>
      <c r="O160" s="466"/>
      <c r="P160" s="466"/>
      <c r="Q160" s="466"/>
      <c r="R160" s="466"/>
      <c r="S160" s="466"/>
      <c r="T160" s="466"/>
      <c r="U160" s="466"/>
      <c r="V160" s="466"/>
    </row>
    <row r="161" spans="1:22">
      <c r="A161" s="151" t="s">
        <v>916</v>
      </c>
      <c r="B161" s="163" t="s">
        <v>917</v>
      </c>
      <c r="C161" s="168">
        <v>35</v>
      </c>
      <c r="D161" s="168">
        <v>35</v>
      </c>
      <c r="E161" s="168">
        <v>22</v>
      </c>
      <c r="F161" s="168">
        <v>23</v>
      </c>
      <c r="G161" s="168">
        <v>23</v>
      </c>
      <c r="H161" s="168">
        <v>23</v>
      </c>
      <c r="I161" s="168">
        <v>23</v>
      </c>
      <c r="J161" s="168">
        <v>23</v>
      </c>
      <c r="K161" s="168">
        <v>23</v>
      </c>
      <c r="L161" s="466"/>
      <c r="M161" s="466" t="s">
        <v>919</v>
      </c>
      <c r="N161" s="466"/>
      <c r="O161" s="467">
        <f>36*1.1</f>
        <v>39.6</v>
      </c>
      <c r="P161" s="466"/>
      <c r="Q161" s="466"/>
      <c r="R161" s="466"/>
      <c r="S161" s="466"/>
      <c r="T161" s="466"/>
      <c r="U161" s="466"/>
      <c r="V161" s="466"/>
    </row>
    <row r="162" spans="1:22">
      <c r="B162" s="171" t="s">
        <v>906</v>
      </c>
      <c r="C162" s="172">
        <f t="shared" ref="C162:K162" si="38">C161-C160</f>
        <v>31.941860465116278</v>
      </c>
      <c r="D162" s="172">
        <f t="shared" si="38"/>
        <v>32.116279069767444</v>
      </c>
      <c r="E162" s="172">
        <f t="shared" si="38"/>
        <v>-10.424418604651166</v>
      </c>
      <c r="F162" s="172">
        <f t="shared" si="38"/>
        <v>-10.877906976744185</v>
      </c>
      <c r="G162" s="172">
        <f t="shared" si="38"/>
        <v>-16.005813953488371</v>
      </c>
      <c r="H162" s="172">
        <f t="shared" si="38"/>
        <v>-20.191860465116278</v>
      </c>
      <c r="I162" s="172">
        <f t="shared" si="38"/>
        <v>-14.691860465116278</v>
      </c>
      <c r="J162" s="172">
        <f t="shared" si="38"/>
        <v>-20.691860465116278</v>
      </c>
      <c r="K162" s="172">
        <f t="shared" si="38"/>
        <v>-14.668604651162795</v>
      </c>
      <c r="L162" s="466"/>
      <c r="M162" s="466"/>
      <c r="N162" s="466"/>
      <c r="O162" s="466"/>
      <c r="P162" s="466"/>
      <c r="Q162" s="466"/>
      <c r="R162" s="466"/>
      <c r="S162" s="466"/>
      <c r="T162" s="466"/>
      <c r="U162" s="466"/>
      <c r="V162" s="466"/>
    </row>
    <row r="163" spans="1:22" ht="15.5">
      <c r="B163" s="175" t="s">
        <v>907</v>
      </c>
      <c r="C163" s="385">
        <f t="shared" ref="C163:K163" si="39">C162/C161</f>
        <v>0.91262458471760799</v>
      </c>
      <c r="D163" s="385">
        <f t="shared" si="39"/>
        <v>0.91760797342192701</v>
      </c>
      <c r="E163" s="385">
        <f t="shared" si="39"/>
        <v>-0.4738372093023257</v>
      </c>
      <c r="F163" s="385">
        <f t="shared" si="39"/>
        <v>-0.47295247724974721</v>
      </c>
      <c r="G163" s="385">
        <f t="shared" si="39"/>
        <v>-0.69590495449949441</v>
      </c>
      <c r="H163" s="385">
        <f t="shared" si="39"/>
        <v>-0.87790697674418605</v>
      </c>
      <c r="I163" s="385">
        <f t="shared" si="39"/>
        <v>-0.63877654196157729</v>
      </c>
      <c r="J163" s="385">
        <f t="shared" si="39"/>
        <v>-0.89964610717896865</v>
      </c>
      <c r="K163" s="385">
        <f t="shared" si="39"/>
        <v>-0.63776541961577371</v>
      </c>
      <c r="L163" s="466"/>
      <c r="M163" s="466"/>
      <c r="N163" s="466"/>
      <c r="O163" s="466"/>
      <c r="P163" s="466"/>
      <c r="Q163" s="466"/>
      <c r="R163" s="466"/>
      <c r="S163" s="466"/>
      <c r="T163" s="466"/>
    </row>
    <row r="164" spans="1:22" ht="15.5">
      <c r="B164" s="240"/>
      <c r="C164" s="245"/>
      <c r="D164" s="245"/>
      <c r="E164" s="245"/>
      <c r="F164" s="245"/>
      <c r="G164" s="245"/>
      <c r="H164" s="245"/>
      <c r="I164" s="245"/>
      <c r="J164" s="245"/>
      <c r="K164" s="466"/>
      <c r="L164" s="466"/>
      <c r="M164" s="466"/>
      <c r="N164" s="466"/>
      <c r="O164" s="466"/>
      <c r="P164" s="466"/>
      <c r="Q164" s="466"/>
      <c r="R164" s="466"/>
      <c r="S164" s="466"/>
      <c r="T164" s="466"/>
    </row>
    <row r="165" spans="1:22" ht="15.5">
      <c r="B165" s="240"/>
      <c r="C165" s="245"/>
      <c r="D165" s="245"/>
      <c r="E165" s="245"/>
      <c r="F165" s="245"/>
      <c r="G165" s="245"/>
      <c r="H165" s="245"/>
      <c r="I165" s="245"/>
      <c r="J165" s="245"/>
      <c r="K165" s="466"/>
      <c r="L165" s="466"/>
      <c r="M165" s="466"/>
      <c r="N165" s="466"/>
      <c r="O165" s="466"/>
      <c r="P165" s="466"/>
      <c r="Q165" s="466"/>
      <c r="R165" s="466"/>
      <c r="S165" s="466"/>
      <c r="T165" s="466"/>
    </row>
    <row r="166" spans="1:22" ht="15.5">
      <c r="B166" s="159" t="s">
        <v>73</v>
      </c>
      <c r="C166" s="245"/>
      <c r="D166" s="245"/>
      <c r="E166" s="245"/>
      <c r="F166" s="245"/>
      <c r="G166" s="245"/>
      <c r="H166" s="245"/>
      <c r="I166" s="245"/>
      <c r="J166" s="245"/>
      <c r="K166" s="466"/>
      <c r="L166" s="466"/>
      <c r="M166" s="466"/>
      <c r="N166" s="466"/>
      <c r="O166" s="466"/>
      <c r="P166" s="466"/>
      <c r="Q166" s="466"/>
      <c r="R166" s="466"/>
      <c r="S166" s="466"/>
      <c r="T166" s="466"/>
    </row>
    <row r="167" spans="1:22">
      <c r="B167" s="159" t="s">
        <v>921</v>
      </c>
      <c r="C167" s="191" t="s">
        <v>33</v>
      </c>
      <c r="D167" s="191" t="s">
        <v>34</v>
      </c>
      <c r="E167" s="191" t="s">
        <v>35</v>
      </c>
      <c r="F167" s="191" t="s">
        <v>36</v>
      </c>
      <c r="G167" s="191" t="s">
        <v>37</v>
      </c>
      <c r="H167" s="191" t="s">
        <v>38</v>
      </c>
      <c r="I167" s="191" t="s">
        <v>39</v>
      </c>
      <c r="J167" s="191" t="s">
        <v>40</v>
      </c>
      <c r="K167" s="466"/>
      <c r="L167" s="466"/>
      <c r="M167" s="466"/>
      <c r="N167" s="466"/>
      <c r="O167" s="466"/>
      <c r="P167" s="466"/>
      <c r="Q167" s="466"/>
      <c r="R167" s="466"/>
      <c r="S167" s="466"/>
      <c r="T167" s="466"/>
    </row>
    <row r="168" spans="1:22">
      <c r="B168" s="243" t="s">
        <v>911</v>
      </c>
      <c r="C168" s="165">
        <f>C51</f>
        <v>3239</v>
      </c>
      <c r="D168" s="165">
        <f>D51</f>
        <v>2934</v>
      </c>
      <c r="E168" s="165">
        <f t="shared" ref="E168:J168" si="40">E49</f>
        <v>320</v>
      </c>
      <c r="F168" s="165">
        <f t="shared" si="40"/>
        <v>460</v>
      </c>
      <c r="G168" s="165">
        <f t="shared" si="40"/>
        <v>460</v>
      </c>
      <c r="H168" s="165">
        <f t="shared" si="40"/>
        <v>460</v>
      </c>
      <c r="I168" s="165">
        <f t="shared" si="40"/>
        <v>640</v>
      </c>
      <c r="J168" s="165">
        <f t="shared" si="40"/>
        <v>600</v>
      </c>
      <c r="K168" s="466"/>
      <c r="L168" s="466"/>
      <c r="M168" s="466"/>
      <c r="N168" s="466"/>
      <c r="O168" s="466"/>
      <c r="P168" s="466"/>
      <c r="Q168" s="466"/>
      <c r="R168" s="466"/>
      <c r="S168" s="466"/>
      <c r="T168" s="466"/>
    </row>
    <row r="169" spans="1:22">
      <c r="B169" s="243" t="s">
        <v>912</v>
      </c>
      <c r="C169" s="166">
        <f t="shared" ref="C169:J169" si="41">C168/$B$86</f>
        <v>18.831395348837209</v>
      </c>
      <c r="D169" s="166">
        <f t="shared" si="41"/>
        <v>17.058139534883722</v>
      </c>
      <c r="E169" s="166">
        <f t="shared" si="41"/>
        <v>1.8604651162790697</v>
      </c>
      <c r="F169" s="166">
        <f t="shared" si="41"/>
        <v>2.6744186046511627</v>
      </c>
      <c r="G169" s="166">
        <f t="shared" si="41"/>
        <v>2.6744186046511627</v>
      </c>
      <c r="H169" s="166">
        <f t="shared" si="41"/>
        <v>2.6744186046511627</v>
      </c>
      <c r="I169" s="166">
        <f t="shared" si="41"/>
        <v>3.7209302325581395</v>
      </c>
      <c r="J169" s="166">
        <f t="shared" si="41"/>
        <v>3.4883720930232558</v>
      </c>
      <c r="K169" s="466"/>
      <c r="L169" s="466"/>
      <c r="M169" s="466"/>
      <c r="N169" s="466"/>
      <c r="O169" s="466"/>
      <c r="P169" s="466"/>
      <c r="Q169" s="466"/>
      <c r="R169" s="466"/>
      <c r="S169" s="466"/>
      <c r="T169" s="466"/>
    </row>
    <row r="170" spans="1:22">
      <c r="B170" s="243" t="s">
        <v>913</v>
      </c>
      <c r="C170" s="165">
        <f>C52</f>
        <v>3239</v>
      </c>
      <c r="D170" s="165">
        <f>D52</f>
        <v>2934</v>
      </c>
      <c r="E170" s="165">
        <f t="shared" ref="E170:J170" si="42">E50</f>
        <v>1686</v>
      </c>
      <c r="F170" s="165">
        <f t="shared" si="42"/>
        <v>1786</v>
      </c>
      <c r="G170" s="165">
        <f t="shared" si="42"/>
        <v>1856</v>
      </c>
      <c r="H170" s="165">
        <f t="shared" si="42"/>
        <v>2189</v>
      </c>
      <c r="I170" s="165">
        <f t="shared" si="42"/>
        <v>1959</v>
      </c>
      <c r="J170" s="165">
        <f t="shared" si="42"/>
        <v>1914</v>
      </c>
      <c r="K170" s="466"/>
      <c r="L170" s="466"/>
      <c r="M170" s="466"/>
      <c r="N170" s="466"/>
      <c r="O170" s="466"/>
      <c r="P170" s="466"/>
      <c r="Q170" s="466"/>
      <c r="R170" s="466"/>
      <c r="S170" s="466"/>
      <c r="T170" s="466"/>
    </row>
    <row r="171" spans="1:22">
      <c r="B171" s="243" t="s">
        <v>914</v>
      </c>
      <c r="C171" s="166">
        <f t="shared" ref="C171:J171" si="43">C170/$B$86</f>
        <v>18.831395348837209</v>
      </c>
      <c r="D171" s="166">
        <f t="shared" si="43"/>
        <v>17.058139534883722</v>
      </c>
      <c r="E171" s="166">
        <f t="shared" si="43"/>
        <v>9.8023255813953494</v>
      </c>
      <c r="F171" s="166">
        <f t="shared" si="43"/>
        <v>10.383720930232558</v>
      </c>
      <c r="G171" s="166">
        <f t="shared" si="43"/>
        <v>10.790697674418604</v>
      </c>
      <c r="H171" s="166">
        <f t="shared" si="43"/>
        <v>12.726744186046512</v>
      </c>
      <c r="I171" s="166">
        <f t="shared" si="43"/>
        <v>11.38953488372093</v>
      </c>
      <c r="J171" s="166">
        <f t="shared" si="43"/>
        <v>11.127906976744185</v>
      </c>
      <c r="K171" s="466"/>
      <c r="L171" s="466"/>
      <c r="M171" s="466"/>
      <c r="N171" s="466"/>
      <c r="O171" s="466"/>
      <c r="P171" s="466"/>
      <c r="Q171" s="466"/>
      <c r="R171" s="466"/>
      <c r="S171" s="466"/>
      <c r="T171" s="466"/>
    </row>
    <row r="172" spans="1:22">
      <c r="B172" s="162" t="s">
        <v>915</v>
      </c>
      <c r="C172" s="167">
        <f t="shared" ref="C172:J172" si="44">C171+C169</f>
        <v>37.662790697674417</v>
      </c>
      <c r="D172" s="167">
        <f t="shared" si="44"/>
        <v>34.116279069767444</v>
      </c>
      <c r="E172" s="167">
        <f t="shared" si="44"/>
        <v>11.662790697674419</v>
      </c>
      <c r="F172" s="167">
        <f t="shared" si="44"/>
        <v>13.05813953488372</v>
      </c>
      <c r="G172" s="167">
        <f t="shared" si="44"/>
        <v>13.465116279069766</v>
      </c>
      <c r="H172" s="167">
        <f t="shared" si="44"/>
        <v>15.401162790697674</v>
      </c>
      <c r="I172" s="167">
        <f t="shared" si="44"/>
        <v>15.11046511627907</v>
      </c>
      <c r="J172" s="167">
        <f t="shared" si="44"/>
        <v>14.61627906976744</v>
      </c>
      <c r="K172" s="466"/>
      <c r="L172" s="466"/>
      <c r="M172" s="466"/>
      <c r="N172" s="466"/>
      <c r="O172" s="466"/>
      <c r="P172" s="466"/>
      <c r="Q172" s="466"/>
      <c r="R172" s="466"/>
      <c r="S172" s="466"/>
      <c r="T172" s="466"/>
    </row>
    <row r="173" spans="1:22">
      <c r="A173" s="151" t="s">
        <v>916</v>
      </c>
      <c r="B173" s="163" t="s">
        <v>917</v>
      </c>
      <c r="C173" s="168">
        <v>35</v>
      </c>
      <c r="D173" s="168">
        <v>35</v>
      </c>
      <c r="E173" s="168">
        <v>9</v>
      </c>
      <c r="F173" s="168">
        <v>10</v>
      </c>
      <c r="G173" s="168">
        <v>10</v>
      </c>
      <c r="H173" s="168">
        <v>10</v>
      </c>
      <c r="I173" s="168">
        <v>10</v>
      </c>
      <c r="J173" s="168">
        <v>10</v>
      </c>
      <c r="K173" s="466"/>
      <c r="L173" s="466"/>
      <c r="M173" s="466"/>
      <c r="N173" s="466"/>
      <c r="O173" s="466"/>
      <c r="P173" s="466"/>
      <c r="Q173" s="466"/>
      <c r="R173" s="466"/>
      <c r="S173" s="466"/>
      <c r="T173" s="466"/>
    </row>
    <row r="174" spans="1:22">
      <c r="B174" s="171" t="s">
        <v>906</v>
      </c>
      <c r="C174" s="172">
        <f t="shared" ref="C174:J174" si="45">C173-C172</f>
        <v>-2.6627906976744171</v>
      </c>
      <c r="D174" s="172">
        <f t="shared" si="45"/>
        <v>0.88372093023255616</v>
      </c>
      <c r="E174" s="172">
        <f t="shared" si="45"/>
        <v>-2.6627906976744189</v>
      </c>
      <c r="F174" s="172">
        <f t="shared" si="45"/>
        <v>-3.0581395348837201</v>
      </c>
      <c r="G174" s="172">
        <f t="shared" si="45"/>
        <v>-3.4651162790697665</v>
      </c>
      <c r="H174" s="172">
        <f t="shared" si="45"/>
        <v>-5.4011627906976738</v>
      </c>
      <c r="I174" s="172">
        <f t="shared" si="45"/>
        <v>-5.1104651162790695</v>
      </c>
      <c r="J174" s="172">
        <f t="shared" si="45"/>
        <v>-4.6162790697674403</v>
      </c>
      <c r="K174" s="466"/>
      <c r="L174" s="466"/>
      <c r="M174" s="466"/>
      <c r="N174" s="466"/>
      <c r="O174" s="466"/>
      <c r="P174" s="466"/>
      <c r="Q174" s="466"/>
      <c r="R174" s="466"/>
      <c r="S174" s="466"/>
      <c r="T174" s="466"/>
    </row>
    <row r="175" spans="1:22" ht="15.5">
      <c r="B175" s="175" t="s">
        <v>907</v>
      </c>
      <c r="C175" s="385">
        <f t="shared" ref="C175:J175" si="46">C174/C173</f>
        <v>-7.6079734219269057E-2</v>
      </c>
      <c r="D175" s="385">
        <f t="shared" si="46"/>
        <v>2.5249169435215889E-2</v>
      </c>
      <c r="E175" s="385">
        <f t="shared" si="46"/>
        <v>-0.29586563307493541</v>
      </c>
      <c r="F175" s="385">
        <f t="shared" si="46"/>
        <v>-0.30581395348837204</v>
      </c>
      <c r="G175" s="385">
        <f t="shared" si="46"/>
        <v>-0.34651162790697665</v>
      </c>
      <c r="H175" s="385">
        <f t="shared" si="46"/>
        <v>-0.54011627906976734</v>
      </c>
      <c r="I175" s="385">
        <f t="shared" si="46"/>
        <v>-0.51104651162790693</v>
      </c>
      <c r="J175" s="385">
        <f t="shared" si="46"/>
        <v>-0.46162790697674405</v>
      </c>
      <c r="K175" s="466"/>
      <c r="L175" s="466"/>
      <c r="M175" s="466"/>
      <c r="N175" s="466"/>
      <c r="O175" s="466"/>
      <c r="P175" s="466"/>
      <c r="Q175" s="466"/>
      <c r="R175" s="466"/>
      <c r="S175" s="466"/>
      <c r="T175" s="466"/>
    </row>
    <row r="176" spans="1:22" ht="15.5">
      <c r="B176" s="240"/>
      <c r="C176" s="245"/>
      <c r="D176" s="245"/>
      <c r="E176" s="245"/>
      <c r="F176" s="245"/>
      <c r="G176" s="245"/>
      <c r="H176" s="245"/>
      <c r="I176" s="245"/>
      <c r="J176" s="245"/>
      <c r="K176" s="466"/>
      <c r="L176" s="466"/>
      <c r="M176" s="466"/>
      <c r="N176" s="466"/>
      <c r="O176" s="466"/>
      <c r="P176" s="466"/>
      <c r="Q176" s="466"/>
      <c r="R176" s="466"/>
      <c r="S176" s="466"/>
      <c r="T176" s="466"/>
    </row>
    <row r="177" spans="1:20" ht="15.5">
      <c r="B177" s="240"/>
      <c r="C177" s="245"/>
      <c r="D177" s="245"/>
      <c r="E177" s="245"/>
      <c r="F177" s="245"/>
      <c r="G177" s="245"/>
      <c r="H177" s="245"/>
      <c r="I177" s="245"/>
      <c r="J177" s="245"/>
      <c r="K177" s="466"/>
      <c r="L177" s="466"/>
      <c r="M177" s="466"/>
      <c r="N177" s="466"/>
      <c r="O177" s="466"/>
      <c r="P177" s="466"/>
      <c r="Q177" s="466"/>
      <c r="R177" s="466"/>
      <c r="S177" s="466"/>
      <c r="T177" s="466"/>
    </row>
    <row r="178" spans="1:20">
      <c r="B178" s="159" t="s">
        <v>205</v>
      </c>
      <c r="C178" s="161"/>
      <c r="D178" s="161"/>
      <c r="E178" s="161"/>
      <c r="F178" s="161"/>
      <c r="G178" s="161"/>
      <c r="H178" s="161"/>
      <c r="I178" s="161"/>
      <c r="J178" s="161"/>
      <c r="L178" s="466"/>
    </row>
    <row r="179" spans="1:20">
      <c r="B179" s="159" t="s">
        <v>922</v>
      </c>
      <c r="C179" s="191" t="s">
        <v>33</v>
      </c>
      <c r="D179" s="191" t="s">
        <v>34</v>
      </c>
      <c r="E179" s="191" t="s">
        <v>35</v>
      </c>
      <c r="F179" s="191" t="s">
        <v>36</v>
      </c>
      <c r="G179" s="191" t="s">
        <v>37</v>
      </c>
      <c r="H179" s="191" t="s">
        <v>38</v>
      </c>
      <c r="I179" s="191" t="s">
        <v>39</v>
      </c>
      <c r="J179" s="191" t="s">
        <v>40</v>
      </c>
      <c r="L179" s="466"/>
    </row>
    <row r="180" spans="1:20">
      <c r="B180" s="160" t="s">
        <v>911</v>
      </c>
      <c r="C180" s="165">
        <f>C44</f>
        <v>5831</v>
      </c>
      <c r="D180" s="165">
        <f>D44</f>
        <v>6122</v>
      </c>
      <c r="E180" s="165">
        <f t="shared" ref="E180:J180" si="47">E53</f>
        <v>195</v>
      </c>
      <c r="F180" s="165">
        <f t="shared" si="47"/>
        <v>412</v>
      </c>
      <c r="G180" s="165">
        <f t="shared" si="47"/>
        <v>252</v>
      </c>
      <c r="H180" s="165">
        <f t="shared" si="47"/>
        <v>559</v>
      </c>
      <c r="I180" s="165">
        <f t="shared" si="47"/>
        <v>450</v>
      </c>
      <c r="J180" s="165">
        <f t="shared" si="47"/>
        <v>15</v>
      </c>
      <c r="L180" s="466"/>
    </row>
    <row r="181" spans="1:20">
      <c r="B181" s="160" t="s">
        <v>912</v>
      </c>
      <c r="C181" s="166">
        <f t="shared" ref="C181:J181" si="48">C180/$B$86</f>
        <v>33.901162790697676</v>
      </c>
      <c r="D181" s="166">
        <f t="shared" si="48"/>
        <v>35.593023255813954</v>
      </c>
      <c r="E181" s="166">
        <f t="shared" si="48"/>
        <v>1.1337209302325582</v>
      </c>
      <c r="F181" s="166">
        <f t="shared" si="48"/>
        <v>2.3953488372093021</v>
      </c>
      <c r="G181" s="166">
        <f t="shared" si="48"/>
        <v>1.4651162790697674</v>
      </c>
      <c r="H181" s="166">
        <f t="shared" si="48"/>
        <v>3.25</v>
      </c>
      <c r="I181" s="166">
        <f t="shared" si="48"/>
        <v>2.6162790697674421</v>
      </c>
      <c r="J181" s="166">
        <f t="shared" si="48"/>
        <v>8.7209302325581398E-2</v>
      </c>
      <c r="L181" s="466"/>
    </row>
    <row r="182" spans="1:20">
      <c r="B182" s="160" t="s">
        <v>913</v>
      </c>
      <c r="C182" s="165">
        <f>C45</f>
        <v>4048</v>
      </c>
      <c r="D182" s="165">
        <f>D45</f>
        <v>4259</v>
      </c>
      <c r="E182" s="165">
        <f t="shared" ref="E182:J182" si="49">E54</f>
        <v>2960</v>
      </c>
      <c r="F182" s="165">
        <f t="shared" si="49"/>
        <v>2745</v>
      </c>
      <c r="G182" s="165">
        <f t="shared" si="49"/>
        <v>3242</v>
      </c>
      <c r="H182" s="165">
        <f t="shared" si="49"/>
        <v>3265</v>
      </c>
      <c r="I182" s="165">
        <f t="shared" si="49"/>
        <v>3185</v>
      </c>
      <c r="J182" s="165">
        <f t="shared" si="49"/>
        <v>2942</v>
      </c>
      <c r="L182" s="466"/>
    </row>
    <row r="183" spans="1:20">
      <c r="B183" s="160" t="s">
        <v>914</v>
      </c>
      <c r="C183" s="166">
        <f t="shared" ref="C183:J183" si="50">C182/$B$86</f>
        <v>23.534883720930232</v>
      </c>
      <c r="D183" s="166">
        <f t="shared" si="50"/>
        <v>24.761627906976745</v>
      </c>
      <c r="E183" s="166">
        <f t="shared" si="50"/>
        <v>17.209302325581394</v>
      </c>
      <c r="F183" s="166">
        <f t="shared" si="50"/>
        <v>15.959302325581396</v>
      </c>
      <c r="G183" s="166">
        <f t="shared" si="50"/>
        <v>18.848837209302324</v>
      </c>
      <c r="H183" s="166">
        <f t="shared" si="50"/>
        <v>18.982558139534884</v>
      </c>
      <c r="I183" s="166">
        <f t="shared" si="50"/>
        <v>18.517441860465116</v>
      </c>
      <c r="J183" s="166">
        <f t="shared" si="50"/>
        <v>17.104651162790699</v>
      </c>
      <c r="L183" s="466"/>
    </row>
    <row r="184" spans="1:20">
      <c r="B184" s="162" t="s">
        <v>915</v>
      </c>
      <c r="C184" s="167">
        <f t="shared" ref="C184:J184" si="51">C181+C183</f>
        <v>57.436046511627907</v>
      </c>
      <c r="D184" s="167">
        <f t="shared" si="51"/>
        <v>60.354651162790702</v>
      </c>
      <c r="E184" s="167">
        <f t="shared" si="51"/>
        <v>18.343023255813954</v>
      </c>
      <c r="F184" s="167">
        <f t="shared" si="51"/>
        <v>18.354651162790699</v>
      </c>
      <c r="G184" s="167">
        <f t="shared" si="51"/>
        <v>20.313953488372093</v>
      </c>
      <c r="H184" s="167">
        <f t="shared" si="51"/>
        <v>22.232558139534884</v>
      </c>
      <c r="I184" s="167">
        <f t="shared" si="51"/>
        <v>21.133720930232556</v>
      </c>
      <c r="J184" s="167">
        <f t="shared" si="51"/>
        <v>17.191860465116282</v>
      </c>
      <c r="L184" s="466"/>
    </row>
    <row r="185" spans="1:20">
      <c r="A185" s="151" t="s">
        <v>916</v>
      </c>
      <c r="B185" s="163" t="s">
        <v>917</v>
      </c>
      <c r="C185" s="168">
        <v>22</v>
      </c>
      <c r="D185" s="168">
        <v>22</v>
      </c>
      <c r="E185" s="168">
        <v>18</v>
      </c>
      <c r="F185" s="168">
        <v>19</v>
      </c>
      <c r="G185" s="168">
        <v>18</v>
      </c>
      <c r="H185" s="168">
        <v>19</v>
      </c>
      <c r="I185" s="168">
        <v>19</v>
      </c>
      <c r="J185" s="168">
        <v>18</v>
      </c>
      <c r="L185" s="466"/>
      <c r="M185" s="466" t="s">
        <v>919</v>
      </c>
    </row>
    <row r="186" spans="1:20">
      <c r="B186" s="171" t="s">
        <v>906</v>
      </c>
      <c r="C186" s="172">
        <f t="shared" ref="C186:J186" si="52">C185-C184</f>
        <v>-35.436046511627907</v>
      </c>
      <c r="D186" s="172">
        <f t="shared" si="52"/>
        <v>-38.354651162790702</v>
      </c>
      <c r="E186" s="172">
        <f t="shared" si="52"/>
        <v>-0.34302325581395365</v>
      </c>
      <c r="F186" s="172">
        <f t="shared" si="52"/>
        <v>0.64534883720930125</v>
      </c>
      <c r="G186" s="172">
        <f t="shared" si="52"/>
        <v>-2.3139534883720927</v>
      </c>
      <c r="H186" s="172">
        <f t="shared" si="52"/>
        <v>-3.2325581395348841</v>
      </c>
      <c r="I186" s="172">
        <f t="shared" si="52"/>
        <v>-2.1337209302325562</v>
      </c>
      <c r="J186" s="172">
        <f t="shared" si="52"/>
        <v>0.80813953488371837</v>
      </c>
      <c r="L186" s="466"/>
    </row>
    <row r="187" spans="1:20" ht="15.5">
      <c r="B187" s="175" t="s">
        <v>907</v>
      </c>
      <c r="C187" s="385">
        <f t="shared" ref="C187:J187" si="53">C186/C185</f>
        <v>-1.6107293868921777</v>
      </c>
      <c r="D187" s="385">
        <f t="shared" si="53"/>
        <v>-1.7433932346723047</v>
      </c>
      <c r="E187" s="385">
        <f t="shared" si="53"/>
        <v>-1.9056847545219649E-2</v>
      </c>
      <c r="F187" s="385">
        <f t="shared" si="53"/>
        <v>3.3965728274173747E-2</v>
      </c>
      <c r="G187" s="385">
        <f t="shared" si="53"/>
        <v>-0.12855297157622736</v>
      </c>
      <c r="H187" s="385">
        <f t="shared" si="53"/>
        <v>-0.17013463892288863</v>
      </c>
      <c r="I187" s="385">
        <f t="shared" si="53"/>
        <v>-0.11230110159118717</v>
      </c>
      <c r="J187" s="385">
        <f t="shared" si="53"/>
        <v>4.4896640826873245E-2</v>
      </c>
      <c r="L187" s="466"/>
    </row>
    <row r="188" spans="1:20" ht="15.5">
      <c r="B188" s="240"/>
      <c r="C188" s="245"/>
      <c r="D188" s="245"/>
      <c r="E188" s="245"/>
      <c r="F188" s="245"/>
      <c r="G188" s="245"/>
      <c r="H188" s="245"/>
      <c r="I188" s="245"/>
      <c r="J188" s="245"/>
      <c r="L188" s="466"/>
    </row>
    <row r="189" spans="1:20" ht="15.5">
      <c r="B189" s="240"/>
      <c r="C189" s="245"/>
      <c r="D189" s="245"/>
      <c r="E189" s="245"/>
      <c r="F189" s="245"/>
      <c r="G189" s="245"/>
      <c r="H189" s="245"/>
      <c r="I189" s="245"/>
      <c r="J189" s="245"/>
      <c r="L189" s="466"/>
    </row>
    <row r="190" spans="1:20">
      <c r="B190" s="159" t="s">
        <v>825</v>
      </c>
      <c r="L190" s="466"/>
    </row>
    <row r="191" spans="1:20">
      <c r="B191" s="159" t="s">
        <v>923</v>
      </c>
      <c r="C191" s="191" t="s">
        <v>33</v>
      </c>
      <c r="D191" s="191" t="s">
        <v>34</v>
      </c>
      <c r="E191" s="191" t="s">
        <v>35</v>
      </c>
      <c r="F191" s="191" t="s">
        <v>36</v>
      </c>
      <c r="G191" s="191" t="s">
        <v>37</v>
      </c>
      <c r="H191" s="191" t="s">
        <v>38</v>
      </c>
      <c r="I191" s="191" t="s">
        <v>39</v>
      </c>
      <c r="J191" s="191" t="s">
        <v>40</v>
      </c>
      <c r="L191" s="466"/>
    </row>
    <row r="192" spans="1:20">
      <c r="B192" s="160" t="s">
        <v>911</v>
      </c>
      <c r="C192" s="165">
        <f>C47</f>
        <v>2893</v>
      </c>
      <c r="D192" s="165">
        <f>D47</f>
        <v>2549</v>
      </c>
      <c r="E192" s="165">
        <f t="shared" ref="E192:J192" si="54">E57</f>
        <v>530</v>
      </c>
      <c r="F192" s="165">
        <f t="shared" si="54"/>
        <v>670</v>
      </c>
      <c r="G192" s="165">
        <f t="shared" si="54"/>
        <v>400</v>
      </c>
      <c r="H192" s="165">
        <f t="shared" si="54"/>
        <v>680</v>
      </c>
      <c r="I192" s="165">
        <f t="shared" si="54"/>
        <v>1250</v>
      </c>
      <c r="J192" s="165">
        <f t="shared" si="54"/>
        <v>1390</v>
      </c>
      <c r="L192" s="466"/>
    </row>
    <row r="193" spans="1:13">
      <c r="B193" s="160" t="s">
        <v>912</v>
      </c>
      <c r="C193" s="166">
        <f t="shared" ref="C193:J193" si="55">C192/$B$86</f>
        <v>16.819767441860463</v>
      </c>
      <c r="D193" s="166">
        <f t="shared" si="55"/>
        <v>14.819767441860465</v>
      </c>
      <c r="E193" s="166">
        <f t="shared" si="55"/>
        <v>3.0813953488372094</v>
      </c>
      <c r="F193" s="166">
        <f t="shared" si="55"/>
        <v>3.8953488372093021</v>
      </c>
      <c r="G193" s="166">
        <f t="shared" si="55"/>
        <v>2.3255813953488373</v>
      </c>
      <c r="H193" s="166">
        <f t="shared" si="55"/>
        <v>3.9534883720930232</v>
      </c>
      <c r="I193" s="166">
        <f t="shared" si="55"/>
        <v>7.2674418604651159</v>
      </c>
      <c r="J193" s="166">
        <f t="shared" si="55"/>
        <v>8.0813953488372086</v>
      </c>
      <c r="L193" s="466"/>
    </row>
    <row r="194" spans="1:13">
      <c r="B194" s="160" t="s">
        <v>913</v>
      </c>
      <c r="C194" s="165">
        <f>C48</f>
        <v>1783</v>
      </c>
      <c r="D194" s="165">
        <f>D48</f>
        <v>1863</v>
      </c>
      <c r="E194" s="165">
        <f t="shared" ref="E194:J194" si="56">E58</f>
        <v>2034</v>
      </c>
      <c r="F194" s="165">
        <f t="shared" si="56"/>
        <v>1859</v>
      </c>
      <c r="G194" s="165">
        <f t="shared" si="56"/>
        <v>2204</v>
      </c>
      <c r="H194" s="165">
        <f t="shared" si="56"/>
        <v>2555</v>
      </c>
      <c r="I194" s="165">
        <f t="shared" si="56"/>
        <v>2630</v>
      </c>
      <c r="J194" s="165">
        <f t="shared" si="56"/>
        <v>2460</v>
      </c>
      <c r="L194" s="466"/>
    </row>
    <row r="195" spans="1:13">
      <c r="B195" s="160" t="s">
        <v>914</v>
      </c>
      <c r="C195" s="166">
        <f t="shared" ref="C195:J195" si="57">C194/$B$86</f>
        <v>10.366279069767442</v>
      </c>
      <c r="D195" s="166">
        <f t="shared" si="57"/>
        <v>10.831395348837209</v>
      </c>
      <c r="E195" s="166">
        <f t="shared" si="57"/>
        <v>11.825581395348838</v>
      </c>
      <c r="F195" s="166">
        <f t="shared" si="57"/>
        <v>10.80813953488372</v>
      </c>
      <c r="G195" s="166">
        <f t="shared" si="57"/>
        <v>12.813953488372093</v>
      </c>
      <c r="H195" s="166">
        <f t="shared" si="57"/>
        <v>14.854651162790697</v>
      </c>
      <c r="I195" s="166">
        <f t="shared" si="57"/>
        <v>15.290697674418604</v>
      </c>
      <c r="J195" s="166">
        <f t="shared" si="57"/>
        <v>14.302325581395349</v>
      </c>
      <c r="L195" s="466"/>
    </row>
    <row r="196" spans="1:13">
      <c r="B196" s="162" t="s">
        <v>915</v>
      </c>
      <c r="C196" s="167">
        <f t="shared" ref="C196:J196" si="58">C193+C195</f>
        <v>27.186046511627907</v>
      </c>
      <c r="D196" s="167">
        <f t="shared" si="58"/>
        <v>25.651162790697676</v>
      </c>
      <c r="E196" s="167">
        <f t="shared" si="58"/>
        <v>14.906976744186046</v>
      </c>
      <c r="F196" s="167">
        <f t="shared" si="58"/>
        <v>14.703488372093023</v>
      </c>
      <c r="G196" s="167">
        <f t="shared" si="58"/>
        <v>15.13953488372093</v>
      </c>
      <c r="H196" s="167">
        <f t="shared" si="58"/>
        <v>18.808139534883722</v>
      </c>
      <c r="I196" s="167">
        <f t="shared" si="58"/>
        <v>22.558139534883722</v>
      </c>
      <c r="J196" s="167">
        <f t="shared" si="58"/>
        <v>22.383720930232556</v>
      </c>
      <c r="L196" s="466"/>
    </row>
    <row r="197" spans="1:13">
      <c r="A197" s="151" t="s">
        <v>916</v>
      </c>
      <c r="B197" s="163" t="s">
        <v>917</v>
      </c>
      <c r="C197" s="168">
        <v>14</v>
      </c>
      <c r="D197" s="168">
        <v>14</v>
      </c>
      <c r="E197" s="168">
        <v>11</v>
      </c>
      <c r="F197" s="168">
        <v>12</v>
      </c>
      <c r="G197" s="168">
        <v>12</v>
      </c>
      <c r="H197" s="168">
        <v>12</v>
      </c>
      <c r="I197" s="168">
        <v>12</v>
      </c>
      <c r="J197" s="168">
        <v>12</v>
      </c>
      <c r="L197" s="466"/>
      <c r="M197" s="466" t="s">
        <v>919</v>
      </c>
    </row>
    <row r="198" spans="1:13">
      <c r="B198" s="171" t="s">
        <v>906</v>
      </c>
      <c r="C198" s="172">
        <f t="shared" ref="C198:J198" si="59">C197-C196</f>
        <v>-13.186046511627907</v>
      </c>
      <c r="D198" s="172">
        <f t="shared" si="59"/>
        <v>-11.651162790697676</v>
      </c>
      <c r="E198" s="172">
        <f t="shared" si="59"/>
        <v>-3.9069767441860463</v>
      </c>
      <c r="F198" s="172">
        <f t="shared" si="59"/>
        <v>-2.7034883720930232</v>
      </c>
      <c r="G198" s="172">
        <f t="shared" si="59"/>
        <v>-3.1395348837209305</v>
      </c>
      <c r="H198" s="172">
        <f t="shared" si="59"/>
        <v>-6.8081395348837219</v>
      </c>
      <c r="I198" s="172">
        <f t="shared" si="59"/>
        <v>-10.558139534883722</v>
      </c>
      <c r="J198" s="172">
        <f t="shared" si="59"/>
        <v>-10.383720930232556</v>
      </c>
      <c r="L198" s="466"/>
    </row>
    <row r="199" spans="1:13" ht="15.5">
      <c r="B199" s="175" t="s">
        <v>907</v>
      </c>
      <c r="C199" s="385">
        <f t="shared" ref="C199:J199" si="60">C198/C197</f>
        <v>-0.94186046511627908</v>
      </c>
      <c r="D199" s="385">
        <f t="shared" si="60"/>
        <v>-0.83222591362126253</v>
      </c>
      <c r="E199" s="385">
        <f t="shared" si="60"/>
        <v>-0.35517970401691329</v>
      </c>
      <c r="F199" s="385">
        <f t="shared" si="60"/>
        <v>-0.22529069767441859</v>
      </c>
      <c r="G199" s="385">
        <f t="shared" si="60"/>
        <v>-0.26162790697674421</v>
      </c>
      <c r="H199" s="385">
        <f t="shared" si="60"/>
        <v>-0.5673449612403102</v>
      </c>
      <c r="I199" s="385">
        <f t="shared" si="60"/>
        <v>-0.8798449612403102</v>
      </c>
      <c r="J199" s="385">
        <f t="shared" si="60"/>
        <v>-0.86531007751937972</v>
      </c>
      <c r="L199" s="466"/>
    </row>
    <row r="200" spans="1:13" ht="15.5">
      <c r="B200" s="242"/>
      <c r="C200" s="245"/>
      <c r="D200" s="245"/>
      <c r="E200" s="245"/>
      <c r="F200" s="245"/>
      <c r="G200" s="245"/>
      <c r="H200" s="245"/>
      <c r="I200" s="245"/>
      <c r="J200" s="245"/>
      <c r="L200" s="466"/>
    </row>
    <row r="201" spans="1:13" ht="15.5">
      <c r="B201" s="242"/>
      <c r="C201" s="245"/>
      <c r="D201" s="245"/>
      <c r="E201" s="245"/>
      <c r="F201" s="245"/>
      <c r="G201" s="245"/>
      <c r="H201" s="245"/>
      <c r="I201" s="245"/>
      <c r="J201" s="245"/>
      <c r="L201" s="466"/>
    </row>
    <row r="202" spans="1:13">
      <c r="B202" s="159" t="s">
        <v>415</v>
      </c>
      <c r="L202" s="466"/>
    </row>
    <row r="203" spans="1:13">
      <c r="B203" s="159" t="s">
        <v>924</v>
      </c>
      <c r="C203" s="191" t="s">
        <v>33</v>
      </c>
      <c r="D203" s="191" t="s">
        <v>34</v>
      </c>
      <c r="E203" s="191" t="s">
        <v>35</v>
      </c>
      <c r="F203" s="191" t="s">
        <v>36</v>
      </c>
      <c r="G203" s="191" t="s">
        <v>37</v>
      </c>
      <c r="H203" s="191" t="s">
        <v>38</v>
      </c>
      <c r="I203" s="191" t="s">
        <v>39</v>
      </c>
      <c r="J203" s="191" t="s">
        <v>40</v>
      </c>
      <c r="K203" s="336">
        <v>45130</v>
      </c>
      <c r="L203" s="466"/>
    </row>
    <row r="204" spans="1:13">
      <c r="B204" s="160" t="s">
        <v>911</v>
      </c>
      <c r="C204" s="165">
        <f>C50</f>
        <v>1693</v>
      </c>
      <c r="D204" s="165">
        <f>D50</f>
        <v>1753</v>
      </c>
      <c r="E204" s="165">
        <f t="shared" ref="E204:K204" si="61">E63</f>
        <v>5255</v>
      </c>
      <c r="F204" s="165">
        <f t="shared" si="61"/>
        <v>6431</v>
      </c>
      <c r="G204" s="165">
        <f t="shared" si="61"/>
        <v>7155</v>
      </c>
      <c r="H204" s="165">
        <f t="shared" si="61"/>
        <v>6906</v>
      </c>
      <c r="I204" s="165">
        <f t="shared" si="61"/>
        <v>6752</v>
      </c>
      <c r="J204" s="165">
        <f t="shared" si="61"/>
        <v>7015</v>
      </c>
      <c r="K204" s="165">
        <f t="shared" si="61"/>
        <v>5198</v>
      </c>
      <c r="L204" s="466"/>
    </row>
    <row r="205" spans="1:13">
      <c r="B205" s="160" t="s">
        <v>912</v>
      </c>
      <c r="C205" s="166">
        <f t="shared" ref="C205:K205" si="62">C204/$B$86</f>
        <v>9.8430232558139537</v>
      </c>
      <c r="D205" s="166">
        <f t="shared" si="62"/>
        <v>10.19186046511628</v>
      </c>
      <c r="E205" s="166">
        <f t="shared" si="62"/>
        <v>30.552325581395348</v>
      </c>
      <c r="F205" s="166">
        <f t="shared" si="62"/>
        <v>37.389534883720927</v>
      </c>
      <c r="G205" s="166">
        <f t="shared" si="62"/>
        <v>41.598837209302324</v>
      </c>
      <c r="H205" s="166">
        <f t="shared" si="62"/>
        <v>40.151162790697676</v>
      </c>
      <c r="I205" s="166">
        <f t="shared" si="62"/>
        <v>39.255813953488371</v>
      </c>
      <c r="J205" s="166">
        <f t="shared" si="62"/>
        <v>40.784883720930232</v>
      </c>
      <c r="K205" s="166">
        <f t="shared" si="62"/>
        <v>30.220930232558139</v>
      </c>
      <c r="L205" s="466"/>
    </row>
    <row r="206" spans="1:13">
      <c r="B206" s="160" t="s">
        <v>913</v>
      </c>
      <c r="C206" s="165">
        <f>C51</f>
        <v>3239</v>
      </c>
      <c r="D206" s="165">
        <f>D51</f>
        <v>2934</v>
      </c>
      <c r="E206" s="165">
        <f t="shared" ref="E206:K206" si="63">E64</f>
        <v>4120</v>
      </c>
      <c r="F206" s="165">
        <f t="shared" si="63"/>
        <v>5306</v>
      </c>
      <c r="G206" s="165">
        <f t="shared" si="63"/>
        <v>6155</v>
      </c>
      <c r="H206" s="165">
        <f t="shared" si="63"/>
        <v>6126</v>
      </c>
      <c r="I206" s="165">
        <f t="shared" si="63"/>
        <v>5917</v>
      </c>
      <c r="J206" s="165">
        <f t="shared" si="63"/>
        <v>6385</v>
      </c>
      <c r="K206" s="165">
        <f t="shared" si="63"/>
        <v>4568</v>
      </c>
      <c r="L206" s="466"/>
    </row>
    <row r="207" spans="1:13">
      <c r="B207" s="160" t="s">
        <v>914</v>
      </c>
      <c r="C207" s="166">
        <f t="shared" ref="C207:K207" si="64">C206/$B$86</f>
        <v>18.831395348837209</v>
      </c>
      <c r="D207" s="166">
        <f t="shared" si="64"/>
        <v>17.058139534883722</v>
      </c>
      <c r="E207" s="166">
        <f t="shared" si="64"/>
        <v>23.953488372093023</v>
      </c>
      <c r="F207" s="166">
        <f t="shared" si="64"/>
        <v>30.848837209302324</v>
      </c>
      <c r="G207" s="166">
        <f t="shared" si="64"/>
        <v>35.784883720930232</v>
      </c>
      <c r="H207" s="166">
        <f t="shared" si="64"/>
        <v>35.616279069767444</v>
      </c>
      <c r="I207" s="166">
        <f t="shared" si="64"/>
        <v>34.401162790697676</v>
      </c>
      <c r="J207" s="166">
        <f t="shared" si="64"/>
        <v>37.122093023255815</v>
      </c>
      <c r="K207" s="166">
        <f t="shared" si="64"/>
        <v>26.558139534883722</v>
      </c>
      <c r="L207" s="466"/>
    </row>
    <row r="208" spans="1:13">
      <c r="B208" s="162" t="s">
        <v>915</v>
      </c>
      <c r="C208" s="167">
        <f t="shared" ref="C208:K208" si="65">C205+C207</f>
        <v>28.674418604651162</v>
      </c>
      <c r="D208" s="167">
        <f t="shared" si="65"/>
        <v>27.25</v>
      </c>
      <c r="E208" s="167">
        <f t="shared" si="65"/>
        <v>54.505813953488371</v>
      </c>
      <c r="F208" s="167">
        <f t="shared" si="65"/>
        <v>68.238372093023258</v>
      </c>
      <c r="G208" s="167">
        <f t="shared" si="65"/>
        <v>77.383720930232556</v>
      </c>
      <c r="H208" s="167">
        <f t="shared" si="65"/>
        <v>75.767441860465112</v>
      </c>
      <c r="I208" s="167">
        <f t="shared" si="65"/>
        <v>73.656976744186039</v>
      </c>
      <c r="J208" s="167">
        <f t="shared" si="65"/>
        <v>77.906976744186039</v>
      </c>
      <c r="K208" s="167">
        <f t="shared" si="65"/>
        <v>56.779069767441861</v>
      </c>
      <c r="L208" s="466"/>
    </row>
    <row r="209" spans="1:13">
      <c r="A209" s="151" t="s">
        <v>916</v>
      </c>
      <c r="B209" s="163" t="s">
        <v>917</v>
      </c>
      <c r="C209" s="168">
        <v>30</v>
      </c>
      <c r="D209" s="168">
        <v>30</v>
      </c>
      <c r="E209" s="168">
        <v>20</v>
      </c>
      <c r="F209" s="168">
        <v>20</v>
      </c>
      <c r="G209" s="168">
        <v>20</v>
      </c>
      <c r="H209" s="168">
        <v>20</v>
      </c>
      <c r="I209" s="168">
        <v>20</v>
      </c>
      <c r="J209" s="168">
        <v>20</v>
      </c>
      <c r="K209" s="168">
        <v>20</v>
      </c>
      <c r="L209" s="466"/>
      <c r="M209" s="466" t="s">
        <v>919</v>
      </c>
    </row>
    <row r="210" spans="1:13">
      <c r="B210" s="171" t="s">
        <v>906</v>
      </c>
      <c r="C210" s="172">
        <f t="shared" ref="C210:K210" si="66">C209-C208</f>
        <v>1.3255813953488378</v>
      </c>
      <c r="D210" s="172">
        <f t="shared" si="66"/>
        <v>2.75</v>
      </c>
      <c r="E210" s="172">
        <f t="shared" si="66"/>
        <v>-34.505813953488371</v>
      </c>
      <c r="F210" s="172">
        <f t="shared" si="66"/>
        <v>-48.238372093023258</v>
      </c>
      <c r="G210" s="172">
        <f t="shared" si="66"/>
        <v>-57.383720930232556</v>
      </c>
      <c r="H210" s="172">
        <f t="shared" si="66"/>
        <v>-55.767441860465112</v>
      </c>
      <c r="I210" s="172">
        <f t="shared" si="66"/>
        <v>-53.656976744186039</v>
      </c>
      <c r="J210" s="172">
        <f t="shared" si="66"/>
        <v>-57.906976744186039</v>
      </c>
      <c r="K210" s="172">
        <f t="shared" si="66"/>
        <v>-36.779069767441861</v>
      </c>
      <c r="L210" s="466"/>
    </row>
    <row r="211" spans="1:13" ht="15.5">
      <c r="B211" s="175" t="s">
        <v>907</v>
      </c>
      <c r="C211" s="385">
        <f t="shared" ref="C211:K211" si="67">C210/C209</f>
        <v>4.4186046511627927E-2</v>
      </c>
      <c r="D211" s="385">
        <f t="shared" si="67"/>
        <v>9.166666666666666E-2</v>
      </c>
      <c r="E211" s="385">
        <f t="shared" si="67"/>
        <v>-1.7252906976744184</v>
      </c>
      <c r="F211" s="385">
        <f t="shared" si="67"/>
        <v>-2.4119186046511629</v>
      </c>
      <c r="G211" s="385">
        <f t="shared" si="67"/>
        <v>-2.8691860465116279</v>
      </c>
      <c r="H211" s="385">
        <f t="shared" si="67"/>
        <v>-2.7883720930232556</v>
      </c>
      <c r="I211" s="385">
        <f t="shared" si="67"/>
        <v>-2.6828488372093018</v>
      </c>
      <c r="J211" s="385">
        <f t="shared" si="67"/>
        <v>-2.8953488372093021</v>
      </c>
      <c r="K211" s="385">
        <f t="shared" si="67"/>
        <v>-1.838953488372093</v>
      </c>
      <c r="L211" s="466"/>
    </row>
    <row r="212" spans="1:13" ht="15.5">
      <c r="B212" s="240"/>
      <c r="C212" s="245"/>
      <c r="D212" s="245"/>
      <c r="E212" s="245"/>
      <c r="F212" s="245"/>
      <c r="G212" s="245"/>
      <c r="H212" s="245"/>
      <c r="I212" s="245"/>
      <c r="J212" s="245"/>
      <c r="L212" s="466"/>
    </row>
    <row r="213" spans="1:13" ht="15.5">
      <c r="B213" s="240"/>
      <c r="C213" s="245"/>
      <c r="D213" s="245"/>
      <c r="E213" s="245"/>
      <c r="F213" s="245"/>
      <c r="G213" s="245"/>
      <c r="H213" s="245"/>
      <c r="I213" s="245"/>
      <c r="J213" s="245"/>
      <c r="L213" s="466"/>
    </row>
    <row r="214" spans="1:13" ht="15.5">
      <c r="B214" s="159" t="s">
        <v>415</v>
      </c>
      <c r="C214" s="245"/>
      <c r="D214" s="245"/>
      <c r="E214" s="245"/>
      <c r="F214" s="245"/>
      <c r="G214" s="245"/>
      <c r="H214" s="245"/>
      <c r="I214" s="245"/>
      <c r="J214" s="245"/>
      <c r="L214" s="466"/>
    </row>
    <row r="215" spans="1:13">
      <c r="B215" s="159" t="s">
        <v>925</v>
      </c>
      <c r="C215" s="191" t="s">
        <v>33</v>
      </c>
      <c r="D215" s="191" t="s">
        <v>34</v>
      </c>
      <c r="E215" s="191" t="s">
        <v>35</v>
      </c>
      <c r="F215" s="191" t="s">
        <v>36</v>
      </c>
      <c r="G215" s="191" t="s">
        <v>37</v>
      </c>
      <c r="H215" s="191" t="s">
        <v>38</v>
      </c>
      <c r="I215" s="191" t="s">
        <v>39</v>
      </c>
      <c r="J215" s="191" t="s">
        <v>40</v>
      </c>
      <c r="L215" s="466"/>
    </row>
    <row r="216" spans="1:13">
      <c r="B216" s="160" t="s">
        <v>911</v>
      </c>
      <c r="C216" s="165">
        <f>C60</f>
        <v>2496</v>
      </c>
      <c r="D216" s="165">
        <f>D60</f>
        <v>2196</v>
      </c>
      <c r="E216" s="165">
        <f t="shared" ref="E216:J216" si="68">E66</f>
        <v>1891</v>
      </c>
      <c r="F216" s="165">
        <f t="shared" si="68"/>
        <v>2406</v>
      </c>
      <c r="G216" s="165">
        <f t="shared" si="68"/>
        <v>2985</v>
      </c>
      <c r="H216" s="165">
        <f t="shared" si="68"/>
        <v>3326</v>
      </c>
      <c r="I216" s="165">
        <f t="shared" si="68"/>
        <v>2861</v>
      </c>
      <c r="J216" s="165">
        <f t="shared" si="68"/>
        <v>3083</v>
      </c>
      <c r="L216" s="466"/>
    </row>
    <row r="217" spans="1:13">
      <c r="B217" s="160" t="s">
        <v>912</v>
      </c>
      <c r="C217" s="166">
        <f t="shared" ref="C217:J217" si="69">C216/$B$86</f>
        <v>14.511627906976743</v>
      </c>
      <c r="D217" s="166">
        <f t="shared" si="69"/>
        <v>12.767441860465116</v>
      </c>
      <c r="E217" s="166">
        <f t="shared" si="69"/>
        <v>10.994186046511627</v>
      </c>
      <c r="F217" s="166">
        <f t="shared" si="69"/>
        <v>13.988372093023257</v>
      </c>
      <c r="G217" s="166">
        <f t="shared" si="69"/>
        <v>17.354651162790699</v>
      </c>
      <c r="H217" s="166">
        <f t="shared" si="69"/>
        <v>19.337209302325583</v>
      </c>
      <c r="I217" s="166">
        <f t="shared" si="69"/>
        <v>16.63372093023256</v>
      </c>
      <c r="J217" s="166">
        <f t="shared" si="69"/>
        <v>17.924418604651162</v>
      </c>
      <c r="L217" s="466"/>
    </row>
    <row r="218" spans="1:13">
      <c r="B218" s="160" t="s">
        <v>913</v>
      </c>
      <c r="C218" s="165">
        <f>C61</f>
        <v>0</v>
      </c>
      <c r="D218" s="165">
        <f>D61</f>
        <v>0</v>
      </c>
      <c r="E218" s="165">
        <f t="shared" ref="E218:J218" si="70">E67</f>
        <v>1135</v>
      </c>
      <c r="F218" s="165">
        <f t="shared" si="70"/>
        <v>1125</v>
      </c>
      <c r="G218" s="165">
        <f t="shared" si="70"/>
        <v>1000</v>
      </c>
      <c r="H218" s="165">
        <f t="shared" si="70"/>
        <v>780</v>
      </c>
      <c r="I218" s="165">
        <f t="shared" si="70"/>
        <v>835</v>
      </c>
      <c r="J218" s="165">
        <f t="shared" si="70"/>
        <v>630</v>
      </c>
      <c r="L218" s="466"/>
    </row>
    <row r="219" spans="1:13">
      <c r="B219" s="160" t="s">
        <v>914</v>
      </c>
      <c r="C219" s="166">
        <f t="shared" ref="C219:J219" si="71">C218/$B$86</f>
        <v>0</v>
      </c>
      <c r="D219" s="166">
        <f t="shared" si="71"/>
        <v>0</v>
      </c>
      <c r="E219" s="166">
        <f t="shared" si="71"/>
        <v>6.5988372093023253</v>
      </c>
      <c r="F219" s="166">
        <f t="shared" si="71"/>
        <v>6.5406976744186043</v>
      </c>
      <c r="G219" s="166">
        <f t="shared" si="71"/>
        <v>5.8139534883720927</v>
      </c>
      <c r="H219" s="166">
        <f t="shared" si="71"/>
        <v>4.5348837209302326</v>
      </c>
      <c r="I219" s="166">
        <f t="shared" si="71"/>
        <v>4.8546511627906979</v>
      </c>
      <c r="J219" s="166">
        <f t="shared" si="71"/>
        <v>3.6627906976744184</v>
      </c>
      <c r="L219" s="466"/>
    </row>
    <row r="220" spans="1:13">
      <c r="B220" s="162" t="s">
        <v>915</v>
      </c>
      <c r="C220" s="167">
        <f t="shared" ref="C220:J220" si="72">C217+C219</f>
        <v>14.511627906976743</v>
      </c>
      <c r="D220" s="167">
        <f t="shared" si="72"/>
        <v>12.767441860465116</v>
      </c>
      <c r="E220" s="167">
        <f t="shared" si="72"/>
        <v>17.593023255813954</v>
      </c>
      <c r="F220" s="167">
        <f t="shared" si="72"/>
        <v>20.529069767441861</v>
      </c>
      <c r="G220" s="167">
        <f t="shared" si="72"/>
        <v>23.168604651162791</v>
      </c>
      <c r="H220" s="167">
        <f t="shared" si="72"/>
        <v>23.872093023255815</v>
      </c>
      <c r="I220" s="167">
        <f t="shared" si="72"/>
        <v>21.488372093023258</v>
      </c>
      <c r="J220" s="167">
        <f t="shared" si="72"/>
        <v>21.587209302325579</v>
      </c>
      <c r="L220" s="466"/>
    </row>
    <row r="221" spans="1:13">
      <c r="A221" s="151" t="s">
        <v>916</v>
      </c>
      <c r="B221" s="163" t="s">
        <v>917</v>
      </c>
      <c r="C221" s="168">
        <v>30</v>
      </c>
      <c r="D221" s="168">
        <v>30</v>
      </c>
      <c r="E221" s="168">
        <v>5</v>
      </c>
      <c r="F221" s="168">
        <v>5</v>
      </c>
      <c r="G221" s="168">
        <v>5</v>
      </c>
      <c r="H221" s="168">
        <v>5</v>
      </c>
      <c r="I221" s="168">
        <v>5</v>
      </c>
      <c r="J221" s="168">
        <v>5</v>
      </c>
      <c r="L221" s="466"/>
      <c r="M221" s="466"/>
    </row>
    <row r="222" spans="1:13">
      <c r="B222" s="171" t="s">
        <v>906</v>
      </c>
      <c r="C222" s="172">
        <f t="shared" ref="C222:J222" si="73">C221-C220</f>
        <v>15.488372093023257</v>
      </c>
      <c r="D222" s="172">
        <f t="shared" si="73"/>
        <v>17.232558139534884</v>
      </c>
      <c r="E222" s="172">
        <f t="shared" si="73"/>
        <v>-12.593023255813954</v>
      </c>
      <c r="F222" s="172">
        <f t="shared" si="73"/>
        <v>-15.529069767441861</v>
      </c>
      <c r="G222" s="172">
        <f t="shared" si="73"/>
        <v>-18.168604651162791</v>
      </c>
      <c r="H222" s="172">
        <f t="shared" si="73"/>
        <v>-18.872093023255815</v>
      </c>
      <c r="I222" s="172">
        <f t="shared" si="73"/>
        <v>-16.488372093023258</v>
      </c>
      <c r="J222" s="172">
        <f t="shared" si="73"/>
        <v>-16.587209302325579</v>
      </c>
      <c r="L222" s="466"/>
    </row>
    <row r="223" spans="1:13" ht="15.5">
      <c r="B223" s="175" t="s">
        <v>907</v>
      </c>
      <c r="C223" s="385">
        <f t="shared" ref="C223:J223" si="74">C222/C221</f>
        <v>0.51627906976744187</v>
      </c>
      <c r="D223" s="385">
        <f t="shared" si="74"/>
        <v>0.57441860465116279</v>
      </c>
      <c r="E223" s="385">
        <f t="shared" si="74"/>
        <v>-2.5186046511627906</v>
      </c>
      <c r="F223" s="385">
        <f t="shared" si="74"/>
        <v>-3.1058139534883722</v>
      </c>
      <c r="G223" s="385">
        <f t="shared" si="74"/>
        <v>-3.6337209302325584</v>
      </c>
      <c r="H223" s="385">
        <f t="shared" si="74"/>
        <v>-3.7744186046511627</v>
      </c>
      <c r="I223" s="385">
        <f t="shared" si="74"/>
        <v>-3.2976744186046516</v>
      </c>
      <c r="J223" s="385">
        <f t="shared" si="74"/>
        <v>-3.3174418604651157</v>
      </c>
      <c r="L223" s="466"/>
    </row>
    <row r="224" spans="1:13" ht="15.5">
      <c r="B224" s="240"/>
      <c r="C224" s="245"/>
      <c r="D224" s="245"/>
      <c r="E224" s="245"/>
      <c r="F224" s="245"/>
      <c r="G224" s="245"/>
      <c r="H224" s="245"/>
      <c r="I224" s="245"/>
      <c r="J224" s="245"/>
      <c r="L224" s="466"/>
    </row>
    <row r="225" spans="1:13" ht="15.5">
      <c r="B225" s="240"/>
      <c r="C225" s="245"/>
      <c r="D225" s="245"/>
      <c r="E225" s="245"/>
      <c r="F225" s="245"/>
      <c r="G225" s="245"/>
      <c r="H225" s="245"/>
      <c r="I225" s="245"/>
      <c r="J225" s="245"/>
      <c r="L225" s="466"/>
    </row>
    <row r="226" spans="1:13">
      <c r="B226" s="196" t="s">
        <v>862</v>
      </c>
      <c r="L226" s="466"/>
    </row>
    <row r="227" spans="1:13">
      <c r="B227" s="196" t="s">
        <v>926</v>
      </c>
      <c r="C227" s="197" t="s">
        <v>33</v>
      </c>
      <c r="D227" s="197" t="s">
        <v>34</v>
      </c>
      <c r="E227" s="197" t="s">
        <v>35</v>
      </c>
      <c r="F227" s="197" t="s">
        <v>36</v>
      </c>
      <c r="G227" s="197" t="s">
        <v>37</v>
      </c>
      <c r="H227" s="197" t="s">
        <v>38</v>
      </c>
      <c r="I227" s="197" t="s">
        <v>39</v>
      </c>
      <c r="J227" s="197" t="s">
        <v>40</v>
      </c>
      <c r="L227" s="466"/>
    </row>
    <row r="228" spans="1:13">
      <c r="B228" s="198" t="s">
        <v>911</v>
      </c>
      <c r="C228" s="199">
        <f>C53</f>
        <v>500</v>
      </c>
      <c r="D228" s="199">
        <f>D53</f>
        <v>100</v>
      </c>
      <c r="E228" s="199">
        <f t="shared" ref="E228:J228" si="75">E70</f>
        <v>1008</v>
      </c>
      <c r="F228" s="199">
        <f t="shared" si="75"/>
        <v>1552</v>
      </c>
      <c r="G228" s="199">
        <f t="shared" si="75"/>
        <v>1452</v>
      </c>
      <c r="H228" s="199">
        <f t="shared" si="75"/>
        <v>912</v>
      </c>
      <c r="I228" s="199">
        <f t="shared" si="75"/>
        <v>912</v>
      </c>
      <c r="J228" s="199">
        <f t="shared" si="75"/>
        <v>732</v>
      </c>
    </row>
    <row r="229" spans="1:13">
      <c r="B229" s="198" t="s">
        <v>912</v>
      </c>
      <c r="C229" s="200">
        <f t="shared" ref="C229:J229" si="76">C228/$B$86</f>
        <v>2.9069767441860463</v>
      </c>
      <c r="D229" s="200">
        <f t="shared" si="76"/>
        <v>0.58139534883720934</v>
      </c>
      <c r="E229" s="200">
        <f t="shared" si="76"/>
        <v>5.8604651162790695</v>
      </c>
      <c r="F229" s="200">
        <f t="shared" si="76"/>
        <v>9.0232558139534884</v>
      </c>
      <c r="G229" s="200">
        <f t="shared" si="76"/>
        <v>8.4418604651162799</v>
      </c>
      <c r="H229" s="200">
        <f t="shared" si="76"/>
        <v>5.3023255813953485</v>
      </c>
      <c r="I229" s="200">
        <f t="shared" si="76"/>
        <v>5.3023255813953485</v>
      </c>
      <c r="J229" s="200">
        <f t="shared" si="76"/>
        <v>4.2558139534883717</v>
      </c>
      <c r="L229" s="170"/>
    </row>
    <row r="230" spans="1:13">
      <c r="B230" s="198" t="s">
        <v>913</v>
      </c>
      <c r="C230" s="199">
        <f>C54</f>
        <v>2739</v>
      </c>
      <c r="D230" s="199">
        <f>D54</f>
        <v>2834</v>
      </c>
      <c r="E230" s="199">
        <f t="shared" ref="E230:J230" si="77">E71</f>
        <v>1008</v>
      </c>
      <c r="F230" s="199">
        <f t="shared" si="77"/>
        <v>1552</v>
      </c>
      <c r="G230" s="199">
        <f t="shared" si="77"/>
        <v>1452</v>
      </c>
      <c r="H230" s="199">
        <f t="shared" si="77"/>
        <v>912</v>
      </c>
      <c r="I230" s="199">
        <f t="shared" si="77"/>
        <v>912</v>
      </c>
      <c r="J230" s="199">
        <f t="shared" si="77"/>
        <v>732</v>
      </c>
      <c r="L230" s="170"/>
    </row>
    <row r="231" spans="1:13">
      <c r="B231" s="198" t="s">
        <v>914</v>
      </c>
      <c r="C231" s="200">
        <f t="shared" ref="C231:J231" si="78">C230/$B$86</f>
        <v>15.924418604651162</v>
      </c>
      <c r="D231" s="200">
        <f t="shared" si="78"/>
        <v>16.476744186046513</v>
      </c>
      <c r="E231" s="200">
        <f t="shared" si="78"/>
        <v>5.8604651162790695</v>
      </c>
      <c r="F231" s="200">
        <f t="shared" si="78"/>
        <v>9.0232558139534884</v>
      </c>
      <c r="G231" s="200">
        <f t="shared" si="78"/>
        <v>8.4418604651162799</v>
      </c>
      <c r="H231" s="200">
        <f t="shared" si="78"/>
        <v>5.3023255813953485</v>
      </c>
      <c r="I231" s="200">
        <f t="shared" si="78"/>
        <v>5.3023255813953485</v>
      </c>
      <c r="J231" s="200">
        <f t="shared" si="78"/>
        <v>4.2558139534883717</v>
      </c>
      <c r="L231" s="170"/>
    </row>
    <row r="232" spans="1:13">
      <c r="B232" s="201" t="s">
        <v>915</v>
      </c>
      <c r="C232" s="202">
        <f t="shared" ref="C232:J232" si="79">C229+C231</f>
        <v>18.831395348837209</v>
      </c>
      <c r="D232" s="202">
        <f t="shared" si="79"/>
        <v>17.058139534883722</v>
      </c>
      <c r="E232" s="202">
        <f t="shared" si="79"/>
        <v>11.720930232558139</v>
      </c>
      <c r="F232" s="202">
        <f t="shared" si="79"/>
        <v>18.046511627906977</v>
      </c>
      <c r="G232" s="202">
        <f t="shared" si="79"/>
        <v>16.88372093023256</v>
      </c>
      <c r="H232" s="202">
        <f t="shared" si="79"/>
        <v>10.604651162790697</v>
      </c>
      <c r="I232" s="202">
        <f t="shared" si="79"/>
        <v>10.604651162790697</v>
      </c>
      <c r="J232" s="202">
        <f t="shared" si="79"/>
        <v>8.5116279069767433</v>
      </c>
      <c r="L232" s="170"/>
    </row>
    <row r="233" spans="1:13">
      <c r="A233" s="151" t="s">
        <v>916</v>
      </c>
      <c r="B233" s="203" t="s">
        <v>917</v>
      </c>
      <c r="C233" s="204">
        <v>27</v>
      </c>
      <c r="D233" s="204">
        <v>27</v>
      </c>
      <c r="E233" s="204">
        <v>21</v>
      </c>
      <c r="F233" s="204">
        <v>23</v>
      </c>
      <c r="G233" s="204">
        <v>23</v>
      </c>
      <c r="H233" s="204">
        <v>22</v>
      </c>
      <c r="I233" s="204">
        <v>22</v>
      </c>
      <c r="J233" s="204">
        <v>21</v>
      </c>
      <c r="L233" s="170"/>
      <c r="M233" s="466" t="s">
        <v>919</v>
      </c>
    </row>
    <row r="234" spans="1:13">
      <c r="B234" s="205" t="s">
        <v>906</v>
      </c>
      <c r="C234" s="206">
        <f t="shared" ref="C234:J234" si="80">C233-C232</f>
        <v>8.1686046511627914</v>
      </c>
      <c r="D234" s="206">
        <f t="shared" si="80"/>
        <v>9.9418604651162781</v>
      </c>
      <c r="E234" s="206">
        <f t="shared" si="80"/>
        <v>9.279069767441861</v>
      </c>
      <c r="F234" s="206">
        <f t="shared" si="80"/>
        <v>4.9534883720930232</v>
      </c>
      <c r="G234" s="206">
        <f t="shared" si="80"/>
        <v>6.1162790697674403</v>
      </c>
      <c r="H234" s="206">
        <f t="shared" si="80"/>
        <v>11.395348837209303</v>
      </c>
      <c r="I234" s="206">
        <f t="shared" si="80"/>
        <v>11.395348837209303</v>
      </c>
      <c r="J234" s="206">
        <f t="shared" si="80"/>
        <v>12.488372093023257</v>
      </c>
      <c r="L234" s="170"/>
    </row>
    <row r="235" spans="1:13" ht="15.5">
      <c r="B235" s="207" t="s">
        <v>907</v>
      </c>
      <c r="C235" s="208">
        <f t="shared" ref="C235:J235" si="81">C234/C233</f>
        <v>0.30254091300602931</v>
      </c>
      <c r="D235" s="208">
        <f t="shared" si="81"/>
        <v>0.36821705426356588</v>
      </c>
      <c r="E235" s="208">
        <f t="shared" si="81"/>
        <v>0.44186046511627908</v>
      </c>
      <c r="F235" s="208">
        <f t="shared" si="81"/>
        <v>0.21536905965621839</v>
      </c>
      <c r="G235" s="208">
        <f t="shared" si="81"/>
        <v>0.26592517694641044</v>
      </c>
      <c r="H235" s="208">
        <f t="shared" si="81"/>
        <v>0.51797040169133191</v>
      </c>
      <c r="I235" s="208">
        <f t="shared" si="81"/>
        <v>0.51797040169133191</v>
      </c>
      <c r="J235" s="208">
        <f t="shared" si="81"/>
        <v>0.59468438538205981</v>
      </c>
      <c r="L235" s="170"/>
    </row>
    <row r="236" spans="1:13">
      <c r="B236" s="154"/>
      <c r="L236" s="170"/>
    </row>
    <row r="237" spans="1:13" ht="18.5">
      <c r="B237" s="155" t="s">
        <v>927</v>
      </c>
      <c r="C237" s="156"/>
      <c r="D237" s="156"/>
      <c r="E237" s="156"/>
      <c r="F237" s="156"/>
      <c r="G237" s="156"/>
      <c r="H237" s="156"/>
      <c r="I237" s="156"/>
      <c r="J237" s="156"/>
      <c r="L237" s="170"/>
    </row>
    <row r="238" spans="1:13">
      <c r="B238" s="154"/>
      <c r="L238" s="170"/>
    </row>
    <row r="239" spans="1:13">
      <c r="B239" s="196" t="s">
        <v>825</v>
      </c>
      <c r="L239" s="170"/>
    </row>
    <row r="240" spans="1:13">
      <c r="B240" s="196" t="s">
        <v>928</v>
      </c>
      <c r="C240" s="197" t="s">
        <v>33</v>
      </c>
      <c r="D240" s="197" t="s">
        <v>34</v>
      </c>
      <c r="E240" s="197" t="s">
        <v>35</v>
      </c>
      <c r="F240" s="197" t="s">
        <v>36</v>
      </c>
      <c r="G240" s="197" t="s">
        <v>37</v>
      </c>
      <c r="H240" s="197" t="s">
        <v>38</v>
      </c>
      <c r="I240" s="197" t="s">
        <v>39</v>
      </c>
      <c r="J240" s="197" t="s">
        <v>40</v>
      </c>
      <c r="L240" s="170"/>
    </row>
    <row r="241" spans="1:13">
      <c r="B241" s="198" t="s">
        <v>929</v>
      </c>
      <c r="C241" s="199">
        <f>C65</f>
        <v>1810</v>
      </c>
      <c r="D241" s="199">
        <f>D65</f>
        <v>1805</v>
      </c>
      <c r="E241" s="199">
        <f t="shared" ref="E241:J241" si="82">E60</f>
        <v>2024</v>
      </c>
      <c r="F241" s="199">
        <f t="shared" si="82"/>
        <v>2024</v>
      </c>
      <c r="G241" s="199">
        <f t="shared" si="82"/>
        <v>2024</v>
      </c>
      <c r="H241" s="199">
        <f t="shared" si="82"/>
        <v>2024</v>
      </c>
      <c r="I241" s="199">
        <f t="shared" si="82"/>
        <v>2024</v>
      </c>
      <c r="J241" s="199">
        <f t="shared" si="82"/>
        <v>2024</v>
      </c>
      <c r="L241" s="170"/>
    </row>
    <row r="242" spans="1:13">
      <c r="B242" s="198" t="s">
        <v>930</v>
      </c>
      <c r="C242" s="200">
        <f t="shared" ref="C242:J242" si="83">C241/$B$86</f>
        <v>10.523255813953488</v>
      </c>
      <c r="D242" s="200">
        <f t="shared" si="83"/>
        <v>10.494186046511627</v>
      </c>
      <c r="E242" s="200">
        <f t="shared" si="83"/>
        <v>11.767441860465116</v>
      </c>
      <c r="F242" s="200">
        <f t="shared" si="83"/>
        <v>11.767441860465116</v>
      </c>
      <c r="G242" s="200">
        <f t="shared" si="83"/>
        <v>11.767441860465116</v>
      </c>
      <c r="H242" s="200">
        <f t="shared" si="83"/>
        <v>11.767441860465116</v>
      </c>
      <c r="I242" s="200">
        <f t="shared" si="83"/>
        <v>11.767441860465116</v>
      </c>
      <c r="J242" s="200">
        <f t="shared" si="83"/>
        <v>11.767441860465116</v>
      </c>
      <c r="L242" s="170"/>
    </row>
    <row r="243" spans="1:13">
      <c r="B243" s="201" t="s">
        <v>915</v>
      </c>
      <c r="C243" s="202" t="e">
        <f>C242+#REF!</f>
        <v>#REF!</v>
      </c>
      <c r="D243" s="202" t="e">
        <f>D242+#REF!</f>
        <v>#REF!</v>
      </c>
      <c r="E243" s="202">
        <f t="shared" ref="E243:J243" si="84">E242</f>
        <v>11.767441860465116</v>
      </c>
      <c r="F243" s="202">
        <f t="shared" si="84"/>
        <v>11.767441860465116</v>
      </c>
      <c r="G243" s="202">
        <f t="shared" si="84"/>
        <v>11.767441860465116</v>
      </c>
      <c r="H243" s="202">
        <f t="shared" si="84"/>
        <v>11.767441860465116</v>
      </c>
      <c r="I243" s="202">
        <f t="shared" si="84"/>
        <v>11.767441860465116</v>
      </c>
      <c r="J243" s="202">
        <f t="shared" si="84"/>
        <v>11.767441860465116</v>
      </c>
      <c r="L243" s="170"/>
    </row>
    <row r="244" spans="1:13">
      <c r="A244" s="151" t="s">
        <v>916</v>
      </c>
      <c r="B244" s="203" t="s">
        <v>917</v>
      </c>
      <c r="C244" s="204">
        <v>27</v>
      </c>
      <c r="D244" s="204">
        <v>27</v>
      </c>
      <c r="E244" s="204">
        <v>11</v>
      </c>
      <c r="F244" s="204">
        <v>11</v>
      </c>
      <c r="G244" s="204">
        <v>11</v>
      </c>
      <c r="H244" s="204">
        <v>11</v>
      </c>
      <c r="I244" s="204">
        <v>11</v>
      </c>
      <c r="J244" s="204">
        <v>11</v>
      </c>
      <c r="L244" s="170"/>
      <c r="M244" s="466"/>
    </row>
    <row r="245" spans="1:13">
      <c r="B245" s="205" t="s">
        <v>906</v>
      </c>
      <c r="C245" s="206" t="e">
        <f t="shared" ref="C245:J245" si="85">C244-C243</f>
        <v>#REF!</v>
      </c>
      <c r="D245" s="206" t="e">
        <f t="shared" si="85"/>
        <v>#REF!</v>
      </c>
      <c r="E245" s="206">
        <f t="shared" si="85"/>
        <v>-0.76744186046511587</v>
      </c>
      <c r="F245" s="206">
        <f t="shared" si="85"/>
        <v>-0.76744186046511587</v>
      </c>
      <c r="G245" s="206">
        <f t="shared" si="85"/>
        <v>-0.76744186046511587</v>
      </c>
      <c r="H245" s="206">
        <f t="shared" si="85"/>
        <v>-0.76744186046511587</v>
      </c>
      <c r="I245" s="206">
        <f t="shared" si="85"/>
        <v>-0.76744186046511587</v>
      </c>
      <c r="J245" s="206">
        <f t="shared" si="85"/>
        <v>-0.76744186046511587</v>
      </c>
      <c r="L245" s="170"/>
    </row>
    <row r="246" spans="1:13" ht="15.5">
      <c r="B246" s="207" t="s">
        <v>907</v>
      </c>
      <c r="C246" s="208" t="e">
        <f t="shared" ref="C246:J246" si="86">C245/C244</f>
        <v>#REF!</v>
      </c>
      <c r="D246" s="208" t="e">
        <f t="shared" si="86"/>
        <v>#REF!</v>
      </c>
      <c r="E246" s="208">
        <f t="shared" si="86"/>
        <v>-6.9767441860465074E-2</v>
      </c>
      <c r="F246" s="208">
        <f t="shared" si="86"/>
        <v>-6.9767441860465074E-2</v>
      </c>
      <c r="G246" s="208">
        <f t="shared" si="86"/>
        <v>-6.9767441860465074E-2</v>
      </c>
      <c r="H246" s="208">
        <f t="shared" si="86"/>
        <v>-6.9767441860465074E-2</v>
      </c>
      <c r="I246" s="208">
        <f t="shared" si="86"/>
        <v>-6.9767441860465074E-2</v>
      </c>
      <c r="J246" s="208">
        <f t="shared" si="86"/>
        <v>-6.9767441860465074E-2</v>
      </c>
      <c r="L246" s="170"/>
    </row>
    <row r="247" spans="1:13" ht="15.5">
      <c r="B247" s="240"/>
      <c r="C247" s="245"/>
      <c r="D247" s="245"/>
      <c r="E247" s="245"/>
      <c r="F247" s="245"/>
      <c r="G247" s="245"/>
      <c r="H247" s="245"/>
      <c r="I247" s="245"/>
      <c r="J247" s="245"/>
      <c r="L247" s="170"/>
    </row>
    <row r="248" spans="1:13" ht="15.5">
      <c r="B248" s="240"/>
      <c r="C248" s="245"/>
      <c r="D248" s="245"/>
      <c r="E248" s="245"/>
      <c r="F248" s="245"/>
      <c r="G248" s="245"/>
      <c r="H248" s="245"/>
      <c r="I248" s="245"/>
      <c r="J248" s="245"/>
      <c r="L248" s="170"/>
    </row>
    <row r="249" spans="1:13">
      <c r="B249" s="196" t="s">
        <v>840</v>
      </c>
      <c r="L249" s="170"/>
    </row>
    <row r="250" spans="1:13">
      <c r="B250" s="196" t="s">
        <v>931</v>
      </c>
      <c r="C250" s="197" t="s">
        <v>33</v>
      </c>
      <c r="D250" s="197" t="s">
        <v>34</v>
      </c>
      <c r="E250" s="197" t="s">
        <v>35</v>
      </c>
      <c r="F250" s="197" t="s">
        <v>36</v>
      </c>
      <c r="G250" s="197" t="s">
        <v>37</v>
      </c>
      <c r="H250" s="197" t="s">
        <v>38</v>
      </c>
      <c r="I250" s="197" t="s">
        <v>39</v>
      </c>
      <c r="J250" s="197" t="s">
        <v>40</v>
      </c>
      <c r="L250" s="170"/>
    </row>
    <row r="251" spans="1:13">
      <c r="B251" s="198" t="s">
        <v>929</v>
      </c>
      <c r="C251" s="199">
        <f>C75</f>
        <v>4032</v>
      </c>
      <c r="D251" s="199">
        <f>D75</f>
        <v>2784</v>
      </c>
      <c r="E251" s="199">
        <f t="shared" ref="E251:J251" si="87">E74</f>
        <v>2694</v>
      </c>
      <c r="F251" s="199">
        <f t="shared" si="87"/>
        <v>2694</v>
      </c>
      <c r="G251" s="199">
        <f t="shared" si="87"/>
        <v>2694</v>
      </c>
      <c r="H251" s="199">
        <f t="shared" si="87"/>
        <v>2694</v>
      </c>
      <c r="I251" s="199">
        <f t="shared" si="87"/>
        <v>2694</v>
      </c>
      <c r="J251" s="199">
        <f t="shared" si="87"/>
        <v>2694</v>
      </c>
      <c r="L251" s="170"/>
    </row>
    <row r="252" spans="1:13">
      <c r="B252" s="198" t="s">
        <v>930</v>
      </c>
      <c r="C252" s="200">
        <f t="shared" ref="C252:J252" si="88">C251/$B$86</f>
        <v>23.441860465116278</v>
      </c>
      <c r="D252" s="200">
        <f t="shared" si="88"/>
        <v>16.186046511627907</v>
      </c>
      <c r="E252" s="200">
        <f t="shared" si="88"/>
        <v>15.662790697674419</v>
      </c>
      <c r="F252" s="200">
        <f t="shared" si="88"/>
        <v>15.662790697674419</v>
      </c>
      <c r="G252" s="200">
        <f t="shared" si="88"/>
        <v>15.662790697674419</v>
      </c>
      <c r="H252" s="200">
        <f t="shared" si="88"/>
        <v>15.662790697674419</v>
      </c>
      <c r="I252" s="200">
        <f t="shared" si="88"/>
        <v>15.662790697674419</v>
      </c>
      <c r="J252" s="200">
        <f t="shared" si="88"/>
        <v>15.662790697674419</v>
      </c>
      <c r="L252" s="170"/>
    </row>
    <row r="253" spans="1:13">
      <c r="B253" s="201" t="s">
        <v>915</v>
      </c>
      <c r="C253" s="202" t="e">
        <f>C252+#REF!</f>
        <v>#REF!</v>
      </c>
      <c r="D253" s="202" t="e">
        <f>D252+#REF!</f>
        <v>#REF!</v>
      </c>
      <c r="E253" s="202">
        <f t="shared" ref="E253:J253" si="89">E252</f>
        <v>15.662790697674419</v>
      </c>
      <c r="F253" s="202">
        <f t="shared" si="89"/>
        <v>15.662790697674419</v>
      </c>
      <c r="G253" s="202">
        <f t="shared" si="89"/>
        <v>15.662790697674419</v>
      </c>
      <c r="H253" s="202">
        <f t="shared" si="89"/>
        <v>15.662790697674419</v>
      </c>
      <c r="I253" s="202">
        <f t="shared" si="89"/>
        <v>15.662790697674419</v>
      </c>
      <c r="J253" s="202">
        <f t="shared" si="89"/>
        <v>15.662790697674419</v>
      </c>
      <c r="L253" s="170"/>
    </row>
    <row r="254" spans="1:13">
      <c r="A254" s="151" t="s">
        <v>916</v>
      </c>
      <c r="B254" s="203" t="s">
        <v>917</v>
      </c>
      <c r="C254" s="204">
        <v>27</v>
      </c>
      <c r="D254" s="204">
        <v>27</v>
      </c>
      <c r="E254" s="204">
        <v>16</v>
      </c>
      <c r="F254" s="204">
        <v>16</v>
      </c>
      <c r="G254" s="204">
        <v>16</v>
      </c>
      <c r="H254" s="204">
        <v>16</v>
      </c>
      <c r="I254" s="204">
        <v>16</v>
      </c>
      <c r="J254" s="204">
        <v>16</v>
      </c>
      <c r="L254" s="170"/>
      <c r="M254" s="466" t="s">
        <v>919</v>
      </c>
    </row>
    <row r="255" spans="1:13">
      <c r="B255" s="205" t="s">
        <v>906</v>
      </c>
      <c r="C255" s="206" t="e">
        <f t="shared" ref="C255:J255" si="90">C254-C253</f>
        <v>#REF!</v>
      </c>
      <c r="D255" s="206" t="e">
        <f t="shared" si="90"/>
        <v>#REF!</v>
      </c>
      <c r="E255" s="206">
        <f t="shared" si="90"/>
        <v>0.33720930232558111</v>
      </c>
      <c r="F255" s="206">
        <f t="shared" si="90"/>
        <v>0.33720930232558111</v>
      </c>
      <c r="G255" s="206">
        <f t="shared" si="90"/>
        <v>0.33720930232558111</v>
      </c>
      <c r="H255" s="206">
        <f t="shared" si="90"/>
        <v>0.33720930232558111</v>
      </c>
      <c r="I255" s="206">
        <f t="shared" si="90"/>
        <v>0.33720930232558111</v>
      </c>
      <c r="J255" s="206">
        <f t="shared" si="90"/>
        <v>0.33720930232558111</v>
      </c>
      <c r="L255" s="170"/>
    </row>
    <row r="256" spans="1:13" ht="15.5">
      <c r="B256" s="207" t="s">
        <v>907</v>
      </c>
      <c r="C256" s="208" t="e">
        <f t="shared" ref="C256:J256" si="91">C255/C254</f>
        <v>#REF!</v>
      </c>
      <c r="D256" s="208" t="e">
        <f t="shared" si="91"/>
        <v>#REF!</v>
      </c>
      <c r="E256" s="208">
        <f t="shared" si="91"/>
        <v>2.1075581395348819E-2</v>
      </c>
      <c r="F256" s="208">
        <f t="shared" si="91"/>
        <v>2.1075581395348819E-2</v>
      </c>
      <c r="G256" s="208">
        <f t="shared" si="91"/>
        <v>2.1075581395348819E-2</v>
      </c>
      <c r="H256" s="208">
        <f t="shared" si="91"/>
        <v>2.1075581395348819E-2</v>
      </c>
      <c r="I256" s="208">
        <f t="shared" si="91"/>
        <v>2.1075581395348819E-2</v>
      </c>
      <c r="J256" s="208">
        <f t="shared" si="91"/>
        <v>2.1075581395348819E-2</v>
      </c>
      <c r="L256" s="170"/>
    </row>
    <row r="257" spans="1:13" ht="15.5">
      <c r="B257" s="240"/>
      <c r="C257" s="245"/>
      <c r="D257" s="245"/>
      <c r="E257" s="245"/>
      <c r="F257" s="245"/>
      <c r="G257" s="245"/>
      <c r="H257" s="245"/>
      <c r="I257" s="245"/>
      <c r="J257" s="245"/>
      <c r="L257" s="170"/>
    </row>
    <row r="258" spans="1:13" ht="15.5">
      <c r="B258" s="240"/>
      <c r="C258" s="245"/>
      <c r="D258" s="245"/>
      <c r="E258" s="245"/>
      <c r="F258" s="245"/>
      <c r="G258" s="245"/>
      <c r="H258" s="245"/>
      <c r="I258" s="245"/>
      <c r="J258" s="245"/>
      <c r="L258" s="170"/>
    </row>
    <row r="259" spans="1:13" s="156" customFormat="1" ht="18.5">
      <c r="B259" s="155" t="s">
        <v>932</v>
      </c>
      <c r="L259" s="465"/>
    </row>
    <row r="260" spans="1:13">
      <c r="B260" t="s">
        <v>842</v>
      </c>
      <c r="C260" s="236" t="s">
        <v>843</v>
      </c>
      <c r="L260" s="466"/>
    </row>
    <row r="261" spans="1:13">
      <c r="B261" t="s">
        <v>27</v>
      </c>
      <c r="C261" t="s">
        <v>48</v>
      </c>
      <c r="D261"/>
      <c r="E261"/>
      <c r="F261"/>
      <c r="G261"/>
      <c r="H261"/>
      <c r="I261"/>
      <c r="J261"/>
      <c r="L261" s="466" t="s">
        <v>933</v>
      </c>
      <c r="M261" s="151">
        <v>4.5999999999999996</v>
      </c>
    </row>
    <row r="262" spans="1:13">
      <c r="B262" t="s">
        <v>934</v>
      </c>
      <c r="C262" t="s">
        <v>859</v>
      </c>
      <c r="D262"/>
      <c r="E262"/>
      <c r="F262"/>
      <c r="G262"/>
      <c r="H262"/>
      <c r="I262"/>
      <c r="J262"/>
      <c r="L262" s="466" t="s">
        <v>810</v>
      </c>
    </row>
    <row r="263" spans="1:13">
      <c r="B263"/>
      <c r="C263"/>
      <c r="D263"/>
      <c r="E263"/>
      <c r="F263"/>
      <c r="G263"/>
      <c r="H263"/>
      <c r="I263"/>
      <c r="J263"/>
      <c r="L263" s="466" t="s">
        <v>932</v>
      </c>
    </row>
    <row r="264" spans="1:13">
      <c r="B264" t="s">
        <v>844</v>
      </c>
      <c r="C264" t="s">
        <v>845</v>
      </c>
      <c r="D264" t="s">
        <v>846</v>
      </c>
      <c r="E264" t="s">
        <v>847</v>
      </c>
      <c r="F264" t="s">
        <v>848</v>
      </c>
      <c r="G264" t="s">
        <v>849</v>
      </c>
      <c r="H264" t="s">
        <v>850</v>
      </c>
      <c r="I264" t="s">
        <v>851</v>
      </c>
      <c r="J264" t="s">
        <v>852</v>
      </c>
      <c r="L264" s="466" t="s">
        <v>935</v>
      </c>
    </row>
    <row r="265" spans="1:13">
      <c r="A265" s="717" t="s">
        <v>936</v>
      </c>
      <c r="B265" s="135" t="s">
        <v>825</v>
      </c>
      <c r="C265">
        <v>2496</v>
      </c>
      <c r="D265">
        <v>2196</v>
      </c>
      <c r="E265">
        <v>2024</v>
      </c>
      <c r="F265">
        <v>2024</v>
      </c>
      <c r="G265">
        <v>2024</v>
      </c>
      <c r="H265">
        <v>2024</v>
      </c>
      <c r="I265">
        <v>2024</v>
      </c>
      <c r="J265">
        <v>2024</v>
      </c>
      <c r="L265" s="146"/>
    </row>
    <row r="266" spans="1:13">
      <c r="A266" s="717"/>
      <c r="B266" s="135" t="s">
        <v>863</v>
      </c>
      <c r="C266">
        <v>4032</v>
      </c>
      <c r="D266">
        <v>2784</v>
      </c>
      <c r="E266">
        <v>2694</v>
      </c>
      <c r="F266">
        <v>2694</v>
      </c>
      <c r="G266">
        <v>2694</v>
      </c>
      <c r="H266">
        <v>2694</v>
      </c>
      <c r="I266">
        <v>2694</v>
      </c>
      <c r="J266">
        <v>2694</v>
      </c>
      <c r="L266" s="466"/>
    </row>
    <row r="267" spans="1:13">
      <c r="B267" s="135" t="s">
        <v>16</v>
      </c>
      <c r="C267">
        <v>6528</v>
      </c>
      <c r="D267">
        <v>4980</v>
      </c>
      <c r="E267">
        <v>4718</v>
      </c>
      <c r="F267">
        <v>4718</v>
      </c>
      <c r="G267">
        <v>4718</v>
      </c>
      <c r="H267">
        <v>4718</v>
      </c>
      <c r="I267">
        <v>4718</v>
      </c>
      <c r="J267">
        <v>4718</v>
      </c>
      <c r="L267" s="466"/>
    </row>
    <row r="268" spans="1:13">
      <c r="B268"/>
      <c r="C268"/>
      <c r="D268"/>
      <c r="E268"/>
      <c r="F268"/>
      <c r="G268"/>
      <c r="H268"/>
      <c r="I268"/>
      <c r="J268"/>
      <c r="L268" s="466"/>
    </row>
    <row r="269" spans="1:13">
      <c r="A269" s="717" t="s">
        <v>800</v>
      </c>
      <c r="B269" s="213" t="s">
        <v>825</v>
      </c>
      <c r="C269" s="146">
        <f t="shared" ref="C269:J270" si="92">C265/$B$86</f>
        <v>14.511627906976743</v>
      </c>
      <c r="D269" s="146">
        <f t="shared" si="92"/>
        <v>12.767441860465116</v>
      </c>
      <c r="E269" s="146">
        <f t="shared" si="92"/>
        <v>11.767441860465116</v>
      </c>
      <c r="F269" s="146">
        <f t="shared" si="92"/>
        <v>11.767441860465116</v>
      </c>
      <c r="G269" s="146">
        <f t="shared" si="92"/>
        <v>11.767441860465116</v>
      </c>
      <c r="H269" s="146">
        <f t="shared" si="92"/>
        <v>11.767441860465116</v>
      </c>
      <c r="I269" s="146">
        <f t="shared" si="92"/>
        <v>11.767441860465116</v>
      </c>
      <c r="J269" s="146">
        <f t="shared" si="92"/>
        <v>11.767441860465116</v>
      </c>
      <c r="L269" s="466"/>
    </row>
    <row r="270" spans="1:13">
      <c r="A270" s="717"/>
      <c r="B270" s="213" t="s">
        <v>863</v>
      </c>
      <c r="C270" s="146">
        <f t="shared" si="92"/>
        <v>23.441860465116278</v>
      </c>
      <c r="D270" s="146">
        <f t="shared" si="92"/>
        <v>16.186046511627907</v>
      </c>
      <c r="E270" s="146">
        <f t="shared" si="92"/>
        <v>15.662790697674419</v>
      </c>
      <c r="F270" s="146">
        <f t="shared" si="92"/>
        <v>15.662790697674419</v>
      </c>
      <c r="G270" s="146">
        <f t="shared" si="92"/>
        <v>15.662790697674419</v>
      </c>
      <c r="H270" s="146">
        <f t="shared" si="92"/>
        <v>15.662790697674419</v>
      </c>
      <c r="I270" s="146">
        <f t="shared" si="92"/>
        <v>15.662790697674419</v>
      </c>
      <c r="J270" s="146">
        <f t="shared" si="92"/>
        <v>15.662790697674419</v>
      </c>
      <c r="L270" s="466"/>
    </row>
    <row r="271" spans="1:13">
      <c r="B271" s="162" t="s">
        <v>915</v>
      </c>
      <c r="C271" s="214">
        <f t="shared" ref="C271:J271" si="93">C269+C270</f>
        <v>37.95348837209302</v>
      </c>
      <c r="D271" s="214">
        <f t="shared" si="93"/>
        <v>28.953488372093023</v>
      </c>
      <c r="E271" s="214">
        <f t="shared" si="93"/>
        <v>27.430232558139537</v>
      </c>
      <c r="F271" s="214">
        <f t="shared" si="93"/>
        <v>27.430232558139537</v>
      </c>
      <c r="G271" s="214">
        <f t="shared" si="93"/>
        <v>27.430232558139537</v>
      </c>
      <c r="H271" s="214">
        <f t="shared" si="93"/>
        <v>27.430232558139537</v>
      </c>
      <c r="I271" s="214">
        <f t="shared" si="93"/>
        <v>27.430232558139537</v>
      </c>
      <c r="J271" s="214">
        <f t="shared" si="93"/>
        <v>27.430232558139537</v>
      </c>
      <c r="L271" s="466"/>
    </row>
    <row r="272" spans="1:13">
      <c r="B272" s="163" t="s">
        <v>917</v>
      </c>
      <c r="C272" s="168">
        <v>25</v>
      </c>
      <c r="D272" s="168">
        <v>25</v>
      </c>
      <c r="E272" s="168">
        <v>22</v>
      </c>
      <c r="F272" s="168">
        <v>22</v>
      </c>
      <c r="G272" s="168">
        <v>22</v>
      </c>
      <c r="H272" s="168">
        <v>22</v>
      </c>
      <c r="I272" s="168">
        <v>22</v>
      </c>
      <c r="J272" s="168">
        <v>22</v>
      </c>
      <c r="L272" s="466"/>
    </row>
    <row r="273" spans="1:12">
      <c r="B273" s="215" t="s">
        <v>906</v>
      </c>
      <c r="C273" s="216">
        <f t="shared" ref="C273:J273" si="94">C272-C271</f>
        <v>-12.95348837209302</v>
      </c>
      <c r="D273" s="216">
        <f t="shared" si="94"/>
        <v>-3.9534883720930232</v>
      </c>
      <c r="E273" s="216">
        <f t="shared" si="94"/>
        <v>-5.4302325581395365</v>
      </c>
      <c r="F273" s="216">
        <f t="shared" si="94"/>
        <v>-5.4302325581395365</v>
      </c>
      <c r="G273" s="216">
        <f t="shared" si="94"/>
        <v>-5.4302325581395365</v>
      </c>
      <c r="H273" s="216">
        <f t="shared" si="94"/>
        <v>-5.4302325581395365</v>
      </c>
      <c r="I273" s="216">
        <f t="shared" si="94"/>
        <v>-5.4302325581395365</v>
      </c>
      <c r="J273" s="216">
        <f t="shared" si="94"/>
        <v>-5.4302325581395365</v>
      </c>
      <c r="L273" s="466"/>
    </row>
    <row r="274" spans="1:12" ht="15.5">
      <c r="B274" s="175" t="s">
        <v>907</v>
      </c>
      <c r="C274" s="217">
        <f t="shared" ref="C274:J274" si="95">C273/C272</f>
        <v>-0.51813953488372078</v>
      </c>
      <c r="D274" s="217">
        <f t="shared" si="95"/>
        <v>-0.15813953488372093</v>
      </c>
      <c r="E274" s="217">
        <f t="shared" si="95"/>
        <v>-0.24682875264270621</v>
      </c>
      <c r="F274" s="217">
        <f t="shared" si="95"/>
        <v>-0.24682875264270621</v>
      </c>
      <c r="G274" s="217">
        <f t="shared" si="95"/>
        <v>-0.24682875264270621</v>
      </c>
      <c r="H274" s="217">
        <f t="shared" si="95"/>
        <v>-0.24682875264270621</v>
      </c>
      <c r="I274" s="217">
        <f t="shared" si="95"/>
        <v>-0.24682875264270621</v>
      </c>
      <c r="J274" s="217">
        <f t="shared" si="95"/>
        <v>-0.24682875264270621</v>
      </c>
      <c r="L274" s="466"/>
    </row>
    <row r="275" spans="1:12" ht="18.5">
      <c r="B275" s="157"/>
      <c r="L275" s="466"/>
    </row>
    <row r="276" spans="1:12">
      <c r="L276" s="170"/>
    </row>
    <row r="277" spans="1:12" s="156" customFormat="1" ht="18.5">
      <c r="B277" s="155" t="s">
        <v>937</v>
      </c>
    </row>
    <row r="278" spans="1:12" ht="18.5">
      <c r="B278" s="157"/>
    </row>
    <row r="279" spans="1:12">
      <c r="B279" s="151" t="s">
        <v>842</v>
      </c>
      <c r="C279" s="152" t="s">
        <v>843</v>
      </c>
    </row>
    <row r="280" spans="1:12">
      <c r="B280" s="151" t="s">
        <v>27</v>
      </c>
      <c r="C280" s="151" t="s">
        <v>48</v>
      </c>
    </row>
    <row r="281" spans="1:12">
      <c r="B281" s="151" t="s">
        <v>934</v>
      </c>
      <c r="C281" s="151" t="s">
        <v>843</v>
      </c>
    </row>
    <row r="283" spans="1:12">
      <c r="B283" s="151" t="s">
        <v>844</v>
      </c>
      <c r="C283" s="151" t="s">
        <v>845</v>
      </c>
      <c r="D283" s="151" t="s">
        <v>846</v>
      </c>
      <c r="E283" s="151" t="s">
        <v>847</v>
      </c>
      <c r="F283" s="151" t="s">
        <v>848</v>
      </c>
      <c r="G283" s="151" t="s">
        <v>849</v>
      </c>
      <c r="H283" s="151" t="s">
        <v>850</v>
      </c>
      <c r="I283" s="151" t="s">
        <v>851</v>
      </c>
      <c r="J283" s="151" t="s">
        <v>852</v>
      </c>
    </row>
    <row r="284" spans="1:12">
      <c r="B284" s="153" t="s">
        <v>79</v>
      </c>
      <c r="C284" s="151">
        <v>11969</v>
      </c>
      <c r="D284" s="151">
        <v>11697</v>
      </c>
      <c r="E284" s="151">
        <v>10465</v>
      </c>
      <c r="F284" s="151">
        <v>11281</v>
      </c>
      <c r="G284" s="151">
        <v>10897</v>
      </c>
      <c r="H284" s="151">
        <v>10810</v>
      </c>
      <c r="I284" s="151">
        <v>10730</v>
      </c>
      <c r="J284" s="151">
        <v>10515</v>
      </c>
    </row>
    <row r="285" spans="1:12" ht="29">
      <c r="A285" s="218" t="s">
        <v>938</v>
      </c>
      <c r="B285" s="153" t="s">
        <v>939</v>
      </c>
      <c r="C285" s="151">
        <v>880</v>
      </c>
      <c r="D285" s="151">
        <v>880</v>
      </c>
      <c r="E285" s="151">
        <v>792</v>
      </c>
      <c r="F285" s="151">
        <v>792</v>
      </c>
      <c r="G285" s="151">
        <v>792</v>
      </c>
      <c r="H285" s="151">
        <v>880</v>
      </c>
      <c r="I285" s="151">
        <v>792</v>
      </c>
      <c r="J285" s="151">
        <v>792</v>
      </c>
    </row>
    <row r="286" spans="1:12">
      <c r="B286" s="153" t="s">
        <v>45</v>
      </c>
      <c r="C286" s="151">
        <v>16358</v>
      </c>
      <c r="D286" s="151">
        <v>14978</v>
      </c>
      <c r="E286" s="151">
        <v>15288</v>
      </c>
      <c r="F286" s="151">
        <v>16588</v>
      </c>
      <c r="G286" s="151">
        <v>18168</v>
      </c>
      <c r="H286" s="151">
        <v>16866</v>
      </c>
      <c r="I286" s="151">
        <v>15326</v>
      </c>
      <c r="J286" s="151">
        <v>14966</v>
      </c>
    </row>
    <row r="287" spans="1:12">
      <c r="B287" s="153" t="s">
        <v>16</v>
      </c>
      <c r="C287" s="151">
        <v>29207</v>
      </c>
      <c r="D287" s="151">
        <v>27555</v>
      </c>
      <c r="E287" s="151">
        <v>26545</v>
      </c>
      <c r="F287" s="151">
        <v>28661</v>
      </c>
      <c r="G287" s="151">
        <v>29857</v>
      </c>
      <c r="H287" s="151">
        <v>28556</v>
      </c>
      <c r="I287" s="151">
        <v>26848</v>
      </c>
      <c r="J287" s="151">
        <v>26273</v>
      </c>
    </row>
    <row r="288" spans="1:12">
      <c r="B288"/>
      <c r="C288"/>
      <c r="D288"/>
      <c r="E288"/>
      <c r="F288"/>
      <c r="G288"/>
      <c r="H288"/>
      <c r="I288"/>
      <c r="J288"/>
    </row>
    <row r="289" spans="2:12">
      <c r="B289">
        <v>172</v>
      </c>
      <c r="C289"/>
      <c r="D289"/>
      <c r="E289"/>
      <c r="F289"/>
      <c r="G289"/>
      <c r="H289"/>
      <c r="I289"/>
      <c r="J289"/>
    </row>
    <row r="290" spans="2:12">
      <c r="B290" s="150" t="s">
        <v>844</v>
      </c>
      <c r="C290" s="150" t="s">
        <v>845</v>
      </c>
      <c r="D290" s="150" t="s">
        <v>846</v>
      </c>
      <c r="E290" s="150" t="s">
        <v>847</v>
      </c>
      <c r="F290" s="150" t="s">
        <v>848</v>
      </c>
      <c r="G290" s="150" t="s">
        <v>849</v>
      </c>
      <c r="H290" s="150" t="s">
        <v>850</v>
      </c>
      <c r="I290" s="150" t="s">
        <v>851</v>
      </c>
      <c r="J290" s="150" t="s">
        <v>852</v>
      </c>
    </row>
    <row r="291" spans="2:12">
      <c r="B291" s="153" t="s">
        <v>79</v>
      </c>
      <c r="C291" s="161">
        <f t="shared" ref="C291:J294" si="96">C284/$B$289</f>
        <v>69.587209302325576</v>
      </c>
      <c r="D291" s="161">
        <f t="shared" si="96"/>
        <v>68.005813953488371</v>
      </c>
      <c r="E291" s="161">
        <f t="shared" si="96"/>
        <v>60.843023255813954</v>
      </c>
      <c r="F291" s="161">
        <f t="shared" si="96"/>
        <v>65.587209302325576</v>
      </c>
      <c r="G291" s="161">
        <f t="shared" si="96"/>
        <v>63.354651162790695</v>
      </c>
      <c r="H291" s="161">
        <f t="shared" si="96"/>
        <v>62.848837209302324</v>
      </c>
      <c r="I291" s="161">
        <f t="shared" si="96"/>
        <v>62.383720930232556</v>
      </c>
      <c r="J291" s="161">
        <f t="shared" si="96"/>
        <v>61.133720930232556</v>
      </c>
    </row>
    <row r="292" spans="2:12">
      <c r="B292" s="153" t="s">
        <v>939</v>
      </c>
      <c r="C292" s="161">
        <f t="shared" si="96"/>
        <v>5.1162790697674421</v>
      </c>
      <c r="D292" s="161">
        <f t="shared" si="96"/>
        <v>5.1162790697674421</v>
      </c>
      <c r="E292" s="161">
        <f t="shared" si="96"/>
        <v>4.6046511627906979</v>
      </c>
      <c r="F292" s="161">
        <f t="shared" si="96"/>
        <v>4.6046511627906979</v>
      </c>
      <c r="G292" s="161">
        <f t="shared" si="96"/>
        <v>4.6046511627906979</v>
      </c>
      <c r="H292" s="161">
        <f t="shared" si="96"/>
        <v>5.1162790697674421</v>
      </c>
      <c r="I292" s="161">
        <f t="shared" si="96"/>
        <v>4.6046511627906979</v>
      </c>
      <c r="J292" s="161">
        <f t="shared" si="96"/>
        <v>4.6046511627906979</v>
      </c>
    </row>
    <row r="293" spans="2:12">
      <c r="B293" s="153" t="s">
        <v>45</v>
      </c>
      <c r="C293" s="161">
        <f t="shared" si="96"/>
        <v>95.104651162790702</v>
      </c>
      <c r="D293" s="161">
        <f t="shared" si="96"/>
        <v>87.081395348837205</v>
      </c>
      <c r="E293" s="161">
        <f t="shared" si="96"/>
        <v>88.883720930232556</v>
      </c>
      <c r="F293" s="161">
        <f t="shared" si="96"/>
        <v>96.441860465116278</v>
      </c>
      <c r="G293" s="161">
        <f t="shared" si="96"/>
        <v>105.62790697674419</v>
      </c>
      <c r="H293" s="161">
        <f t="shared" si="96"/>
        <v>98.058139534883722</v>
      </c>
      <c r="I293" s="161">
        <f t="shared" si="96"/>
        <v>89.104651162790702</v>
      </c>
      <c r="J293" s="161">
        <f t="shared" si="96"/>
        <v>87.011627906976742</v>
      </c>
    </row>
    <row r="294" spans="2:12">
      <c r="B294" s="219" t="s">
        <v>16</v>
      </c>
      <c r="C294" s="220">
        <f t="shared" si="96"/>
        <v>169.80813953488371</v>
      </c>
      <c r="D294" s="220">
        <f t="shared" si="96"/>
        <v>160.20348837209303</v>
      </c>
      <c r="E294" s="220">
        <f t="shared" si="96"/>
        <v>154.33139534883722</v>
      </c>
      <c r="F294" s="220">
        <f t="shared" si="96"/>
        <v>166.63372093023256</v>
      </c>
      <c r="G294" s="220">
        <f t="shared" si="96"/>
        <v>173.58720930232559</v>
      </c>
      <c r="H294" s="220">
        <f t="shared" si="96"/>
        <v>166.02325581395348</v>
      </c>
      <c r="I294" s="220">
        <f t="shared" si="96"/>
        <v>156.09302325581396</v>
      </c>
      <c r="J294" s="220">
        <f t="shared" si="96"/>
        <v>152.75</v>
      </c>
    </row>
    <row r="295" spans="2:12">
      <c r="B295" s="176"/>
      <c r="C295" s="212"/>
      <c r="D295" s="212"/>
      <c r="E295" s="212"/>
      <c r="F295" s="212"/>
      <c r="G295" s="212"/>
      <c r="H295" s="212"/>
      <c r="I295" s="212"/>
      <c r="J295" s="212"/>
    </row>
    <row r="296" spans="2:12" s="156" customFormat="1"/>
    <row r="299" spans="2:12">
      <c r="B299" t="s">
        <v>842</v>
      </c>
      <c r="C299" s="236" t="s">
        <v>843</v>
      </c>
      <c r="D299"/>
      <c r="E299"/>
      <c r="F299"/>
      <c r="G299"/>
      <c r="H299"/>
      <c r="I299"/>
      <c r="J299"/>
    </row>
    <row r="300" spans="2:12">
      <c r="B300" t="s">
        <v>27</v>
      </c>
      <c r="C300" t="s">
        <v>48</v>
      </c>
      <c r="D300"/>
      <c r="E300"/>
      <c r="F300"/>
      <c r="G300"/>
      <c r="H300"/>
      <c r="I300"/>
      <c r="J300"/>
    </row>
    <row r="301" spans="2:12">
      <c r="B301"/>
      <c r="C301"/>
      <c r="D301"/>
      <c r="E301"/>
      <c r="F301"/>
      <c r="G301"/>
      <c r="H301"/>
      <c r="I301"/>
      <c r="J301"/>
    </row>
    <row r="302" spans="2:12">
      <c r="B302" t="s">
        <v>844</v>
      </c>
      <c r="C302" t="s">
        <v>845</v>
      </c>
      <c r="D302" t="s">
        <v>846</v>
      </c>
      <c r="E302" t="s">
        <v>847</v>
      </c>
      <c r="F302" t="s">
        <v>848</v>
      </c>
      <c r="G302" t="s">
        <v>849</v>
      </c>
      <c r="H302" t="s">
        <v>850</v>
      </c>
      <c r="I302" t="s">
        <v>851</v>
      </c>
      <c r="J302" t="s">
        <v>852</v>
      </c>
      <c r="K302"/>
      <c r="L302"/>
    </row>
    <row r="303" spans="2:12">
      <c r="B303" s="135" t="s">
        <v>79</v>
      </c>
      <c r="C303">
        <v>11924</v>
      </c>
      <c r="D303">
        <v>11697</v>
      </c>
      <c r="E303">
        <v>10484</v>
      </c>
      <c r="F303">
        <v>11343</v>
      </c>
      <c r="G303">
        <v>10835</v>
      </c>
      <c r="H303">
        <v>10918</v>
      </c>
      <c r="I303">
        <v>10778</v>
      </c>
      <c r="J303">
        <v>10538</v>
      </c>
      <c r="K303"/>
      <c r="L303"/>
    </row>
    <row r="304" spans="2:12">
      <c r="B304" s="142" t="s">
        <v>854</v>
      </c>
      <c r="C304">
        <v>1906</v>
      </c>
      <c r="D304">
        <v>1668</v>
      </c>
      <c r="E304">
        <v>1658</v>
      </c>
      <c r="F304">
        <v>1850</v>
      </c>
      <c r="G304">
        <v>1807</v>
      </c>
      <c r="H304">
        <v>2057</v>
      </c>
      <c r="I304">
        <v>2297</v>
      </c>
      <c r="J304">
        <v>2272</v>
      </c>
      <c r="K304"/>
      <c r="L304"/>
    </row>
    <row r="305" spans="2:12">
      <c r="B305" s="143" t="s">
        <v>855</v>
      </c>
      <c r="C305">
        <v>150</v>
      </c>
      <c r="D305">
        <v>180</v>
      </c>
      <c r="E305">
        <v>208</v>
      </c>
      <c r="F305">
        <v>350</v>
      </c>
      <c r="G305">
        <v>285</v>
      </c>
      <c r="H305">
        <v>575</v>
      </c>
      <c r="I305">
        <v>575</v>
      </c>
      <c r="J305">
        <v>560</v>
      </c>
      <c r="K305"/>
      <c r="L305"/>
    </row>
    <row r="306" spans="2:12">
      <c r="B306" s="143" t="s">
        <v>856</v>
      </c>
      <c r="C306">
        <v>1756</v>
      </c>
      <c r="D306">
        <v>1488</v>
      </c>
      <c r="E306">
        <v>1450</v>
      </c>
      <c r="F306">
        <v>1500</v>
      </c>
      <c r="G306">
        <v>1522</v>
      </c>
      <c r="H306">
        <v>1482</v>
      </c>
      <c r="I306">
        <v>1722</v>
      </c>
      <c r="J306">
        <v>1712</v>
      </c>
      <c r="K306"/>
      <c r="L306"/>
    </row>
    <row r="307" spans="2:12">
      <c r="B307" s="142" t="s">
        <v>857</v>
      </c>
      <c r="C307">
        <v>10018</v>
      </c>
      <c r="D307">
        <v>10029</v>
      </c>
      <c r="E307">
        <v>8826</v>
      </c>
      <c r="F307">
        <v>9493</v>
      </c>
      <c r="G307">
        <v>9028</v>
      </c>
      <c r="H307">
        <v>8861</v>
      </c>
      <c r="I307">
        <v>8481</v>
      </c>
      <c r="J307">
        <v>8266</v>
      </c>
      <c r="K307"/>
      <c r="L307"/>
    </row>
    <row r="308" spans="2:12">
      <c r="B308" s="143" t="s">
        <v>855</v>
      </c>
      <c r="C308">
        <v>1100</v>
      </c>
      <c r="D308">
        <v>1050</v>
      </c>
      <c r="E308">
        <v>1500</v>
      </c>
      <c r="F308">
        <v>2317</v>
      </c>
      <c r="G308">
        <v>1792</v>
      </c>
      <c r="H308">
        <v>1115</v>
      </c>
      <c r="I308">
        <v>715</v>
      </c>
      <c r="J308">
        <v>530</v>
      </c>
      <c r="K308"/>
      <c r="L308"/>
    </row>
    <row r="309" spans="2:12">
      <c r="B309" s="143" t="s">
        <v>856</v>
      </c>
      <c r="C309">
        <v>8918</v>
      </c>
      <c r="D309">
        <v>8979</v>
      </c>
      <c r="E309">
        <v>7326</v>
      </c>
      <c r="F309">
        <v>7056</v>
      </c>
      <c r="G309">
        <v>7116</v>
      </c>
      <c r="H309">
        <v>7746</v>
      </c>
      <c r="I309">
        <v>7766</v>
      </c>
      <c r="J309">
        <v>7736</v>
      </c>
      <c r="K309"/>
      <c r="L309"/>
    </row>
    <row r="310" spans="2:12">
      <c r="B310" s="143" t="s">
        <v>940</v>
      </c>
      <c r="C310"/>
      <c r="D310"/>
      <c r="E310"/>
      <c r="F310">
        <v>120</v>
      </c>
      <c r="G310">
        <v>120</v>
      </c>
      <c r="H310"/>
      <c r="I310"/>
      <c r="J310"/>
      <c r="K310"/>
      <c r="L310"/>
    </row>
    <row r="311" spans="2:12">
      <c r="B311" s="135" t="s">
        <v>939</v>
      </c>
      <c r="C311">
        <v>7468</v>
      </c>
      <c r="D311">
        <v>5948</v>
      </c>
      <c r="E311">
        <v>5598</v>
      </c>
      <c r="F311">
        <v>5598</v>
      </c>
      <c r="G311">
        <v>5598</v>
      </c>
      <c r="H311">
        <v>5686</v>
      </c>
      <c r="I311">
        <v>5598</v>
      </c>
      <c r="J311">
        <v>5598</v>
      </c>
      <c r="K311"/>
      <c r="L311"/>
    </row>
    <row r="312" spans="2:12">
      <c r="B312" s="142" t="s">
        <v>857</v>
      </c>
      <c r="C312">
        <v>940</v>
      </c>
      <c r="D312">
        <v>968</v>
      </c>
      <c r="E312">
        <v>880</v>
      </c>
      <c r="F312">
        <v>880</v>
      </c>
      <c r="G312">
        <v>880</v>
      </c>
      <c r="H312">
        <v>968</v>
      </c>
      <c r="I312">
        <v>880</v>
      </c>
      <c r="J312">
        <v>880</v>
      </c>
      <c r="K312"/>
      <c r="L312"/>
    </row>
    <row r="313" spans="2:12">
      <c r="B313" s="143" t="s">
        <v>856</v>
      </c>
      <c r="C313">
        <v>940</v>
      </c>
      <c r="D313">
        <v>968</v>
      </c>
      <c r="E313">
        <v>880</v>
      </c>
      <c r="F313">
        <v>880</v>
      </c>
      <c r="G313">
        <v>880</v>
      </c>
      <c r="H313">
        <v>968</v>
      </c>
      <c r="I313">
        <v>880</v>
      </c>
      <c r="J313">
        <v>880</v>
      </c>
      <c r="K313"/>
      <c r="L313"/>
    </row>
    <row r="314" spans="2:12">
      <c r="B314" s="142" t="s">
        <v>858</v>
      </c>
      <c r="C314">
        <v>6528</v>
      </c>
      <c r="D314">
        <v>4980</v>
      </c>
      <c r="E314">
        <v>4718</v>
      </c>
      <c r="F314">
        <v>4718</v>
      </c>
      <c r="G314">
        <v>4718</v>
      </c>
      <c r="H314">
        <v>4718</v>
      </c>
      <c r="I314">
        <v>4718</v>
      </c>
      <c r="J314">
        <v>4718</v>
      </c>
      <c r="K314"/>
      <c r="L314"/>
    </row>
    <row r="315" spans="2:12">
      <c r="B315" s="143" t="s">
        <v>859</v>
      </c>
      <c r="C315">
        <v>6528</v>
      </c>
      <c r="D315">
        <v>4980</v>
      </c>
      <c r="E315">
        <v>4718</v>
      </c>
      <c r="F315">
        <v>4718</v>
      </c>
      <c r="G315">
        <v>4718</v>
      </c>
      <c r="H315">
        <v>4718</v>
      </c>
      <c r="I315">
        <v>4718</v>
      </c>
      <c r="J315">
        <v>4718</v>
      </c>
      <c r="K315"/>
      <c r="L315"/>
    </row>
    <row r="316" spans="2:12">
      <c r="B316" s="135" t="s">
        <v>45</v>
      </c>
      <c r="C316">
        <v>16573</v>
      </c>
      <c r="D316">
        <v>14727</v>
      </c>
      <c r="E316">
        <v>15246</v>
      </c>
      <c r="F316">
        <v>16493</v>
      </c>
      <c r="G316">
        <v>17621</v>
      </c>
      <c r="H316">
        <v>16079</v>
      </c>
      <c r="I316">
        <v>14574</v>
      </c>
      <c r="J316">
        <v>14287</v>
      </c>
      <c r="K316"/>
      <c r="L316"/>
    </row>
    <row r="317" spans="2:12">
      <c r="B317" s="142" t="s">
        <v>854</v>
      </c>
      <c r="C317">
        <v>11135</v>
      </c>
      <c r="D317">
        <v>10244</v>
      </c>
      <c r="E317">
        <v>11090</v>
      </c>
      <c r="F317">
        <v>12442</v>
      </c>
      <c r="G317">
        <v>13600</v>
      </c>
      <c r="H317">
        <v>12133</v>
      </c>
      <c r="I317">
        <v>10703</v>
      </c>
      <c r="J317">
        <v>10421</v>
      </c>
      <c r="K317"/>
      <c r="L317"/>
    </row>
    <row r="318" spans="2:12">
      <c r="B318" s="143" t="s">
        <v>855</v>
      </c>
      <c r="C318">
        <v>4673</v>
      </c>
      <c r="D318">
        <v>4380</v>
      </c>
      <c r="E318">
        <v>5634</v>
      </c>
      <c r="F318">
        <v>7075</v>
      </c>
      <c r="G318">
        <v>7845</v>
      </c>
      <c r="H318">
        <v>6105</v>
      </c>
      <c r="I318">
        <v>4715</v>
      </c>
      <c r="J318">
        <v>4377</v>
      </c>
      <c r="K318"/>
      <c r="L318"/>
    </row>
    <row r="319" spans="2:12">
      <c r="B319" s="143" t="s">
        <v>856</v>
      </c>
      <c r="C319">
        <v>6462</v>
      </c>
      <c r="D319">
        <v>5864</v>
      </c>
      <c r="E319">
        <v>5456</v>
      </c>
      <c r="F319">
        <v>5367</v>
      </c>
      <c r="G319">
        <v>5755</v>
      </c>
      <c r="H319">
        <v>6028</v>
      </c>
      <c r="I319">
        <v>5988</v>
      </c>
      <c r="J319">
        <v>6044</v>
      </c>
      <c r="K319"/>
      <c r="L319"/>
    </row>
    <row r="320" spans="2:12">
      <c r="B320" s="142" t="s">
        <v>857</v>
      </c>
      <c r="C320">
        <v>5438</v>
      </c>
      <c r="D320">
        <v>4483</v>
      </c>
      <c r="E320">
        <v>4156</v>
      </c>
      <c r="F320">
        <v>4051</v>
      </c>
      <c r="G320">
        <v>4021</v>
      </c>
      <c r="H320">
        <v>3946</v>
      </c>
      <c r="I320">
        <v>3871</v>
      </c>
      <c r="J320">
        <v>3866</v>
      </c>
      <c r="K320"/>
      <c r="L320"/>
    </row>
    <row r="321" spans="2:12">
      <c r="B321" s="143" t="s">
        <v>855</v>
      </c>
      <c r="C321">
        <v>560</v>
      </c>
      <c r="D321">
        <v>155</v>
      </c>
      <c r="E321">
        <v>140</v>
      </c>
      <c r="F321">
        <v>140</v>
      </c>
      <c r="G321">
        <v>60</v>
      </c>
      <c r="H321">
        <v>20</v>
      </c>
      <c r="I321">
        <v>0</v>
      </c>
      <c r="J321">
        <v>0</v>
      </c>
      <c r="K321"/>
      <c r="L321"/>
    </row>
    <row r="322" spans="2:12">
      <c r="B322" s="143" t="s">
        <v>856</v>
      </c>
      <c r="C322">
        <v>4878</v>
      </c>
      <c r="D322">
        <v>4328</v>
      </c>
      <c r="E322">
        <v>4016</v>
      </c>
      <c r="F322">
        <v>3911</v>
      </c>
      <c r="G322">
        <v>3961</v>
      </c>
      <c r="H322">
        <v>3926</v>
      </c>
      <c r="I322">
        <v>3871</v>
      </c>
      <c r="J322">
        <v>3866</v>
      </c>
      <c r="K322"/>
      <c r="L322"/>
    </row>
    <row r="323" spans="2:12">
      <c r="B323" s="135" t="s">
        <v>16</v>
      </c>
      <c r="C323">
        <v>35965</v>
      </c>
      <c r="D323">
        <v>32372</v>
      </c>
      <c r="E323">
        <v>31328</v>
      </c>
      <c r="F323">
        <v>33434</v>
      </c>
      <c r="G323">
        <v>34054</v>
      </c>
      <c r="H323">
        <v>32683</v>
      </c>
      <c r="I323">
        <v>30950</v>
      </c>
      <c r="J323">
        <v>30423</v>
      </c>
      <c r="K323"/>
      <c r="L323"/>
    </row>
    <row r="324" spans="2:12">
      <c r="B324" s="149">
        <v>172</v>
      </c>
      <c r="C324"/>
      <c r="D324"/>
      <c r="E324"/>
      <c r="F324"/>
      <c r="G324"/>
      <c r="H324"/>
      <c r="I324"/>
      <c r="J324"/>
      <c r="K324"/>
      <c r="L324"/>
    </row>
    <row r="325" spans="2:12">
      <c r="B325" s="150" t="s">
        <v>844</v>
      </c>
      <c r="C325" s="150" t="s">
        <v>845</v>
      </c>
      <c r="D325" s="150" t="s">
        <v>846</v>
      </c>
      <c r="E325" s="150" t="s">
        <v>847</v>
      </c>
      <c r="F325" s="150" t="s">
        <v>848</v>
      </c>
      <c r="G325" s="150" t="s">
        <v>849</v>
      </c>
      <c r="H325" s="150" t="s">
        <v>850</v>
      </c>
      <c r="I325" s="150" t="s">
        <v>851</v>
      </c>
      <c r="J325" s="150" t="s">
        <v>852</v>
      </c>
      <c r="K325"/>
      <c r="L325"/>
    </row>
    <row r="326" spans="2:12">
      <c r="B326" s="294" t="s">
        <v>79</v>
      </c>
      <c r="C326" s="295">
        <v>11969</v>
      </c>
      <c r="D326" s="295">
        <v>11697</v>
      </c>
      <c r="E326" s="296">
        <v>61.005813953488371</v>
      </c>
      <c r="F326" s="296">
        <v>65.168604651162795</v>
      </c>
      <c r="G326" s="296">
        <v>62.581395348837212</v>
      </c>
      <c r="H326" s="296">
        <v>63.912790697674417</v>
      </c>
      <c r="I326" s="296">
        <v>62.808139534883722</v>
      </c>
      <c r="J326" s="296">
        <v>61.5</v>
      </c>
      <c r="K326"/>
      <c r="L326"/>
    </row>
    <row r="327" spans="2:12">
      <c r="B327" s="292" t="s">
        <v>854</v>
      </c>
      <c r="C327" s="149">
        <v>1906</v>
      </c>
      <c r="D327" s="149">
        <v>1668</v>
      </c>
      <c r="E327" s="293">
        <v>9.7151162790697683</v>
      </c>
      <c r="F327" s="293">
        <v>10.569767441860465</v>
      </c>
      <c r="G327" s="293">
        <v>10.104651162790697</v>
      </c>
      <c r="H327" s="293">
        <v>11.825581395348838</v>
      </c>
      <c r="I327" s="293">
        <v>13.220930232558139</v>
      </c>
      <c r="J327" s="293">
        <v>13.162790697674419</v>
      </c>
      <c r="K327"/>
      <c r="L327"/>
    </row>
    <row r="328" spans="2:12">
      <c r="B328" s="143" t="s">
        <v>855</v>
      </c>
      <c r="C328">
        <v>150</v>
      </c>
      <c r="D328">
        <v>180</v>
      </c>
      <c r="E328" s="293">
        <v>1.2093023255813953</v>
      </c>
      <c r="F328" s="293">
        <v>1.9476744186046511</v>
      </c>
      <c r="G328" s="293">
        <v>1.569767441860465</v>
      </c>
      <c r="H328" s="293">
        <v>3.2558139534883721</v>
      </c>
      <c r="I328" s="293">
        <v>3.2558139534883721</v>
      </c>
      <c r="J328" s="293">
        <v>3.2558139534883721</v>
      </c>
      <c r="K328"/>
      <c r="L328"/>
    </row>
    <row r="329" spans="2:12">
      <c r="B329" s="143" t="s">
        <v>856</v>
      </c>
      <c r="C329">
        <v>1756</v>
      </c>
      <c r="D329">
        <v>1488</v>
      </c>
      <c r="E329" s="293">
        <v>8.5058139534883725</v>
      </c>
      <c r="F329" s="293">
        <v>8.6220930232558146</v>
      </c>
      <c r="G329" s="293">
        <v>8.5348837209302317</v>
      </c>
      <c r="H329" s="293">
        <v>8.5697674418604652</v>
      </c>
      <c r="I329" s="293">
        <v>9.9651162790697683</v>
      </c>
      <c r="J329" s="293">
        <v>9.9069767441860463</v>
      </c>
      <c r="K329"/>
      <c r="L329"/>
    </row>
    <row r="330" spans="2:12">
      <c r="B330" s="292" t="s">
        <v>857</v>
      </c>
      <c r="C330" s="149">
        <v>10063</v>
      </c>
      <c r="D330" s="149">
        <v>10029</v>
      </c>
      <c r="E330" s="293">
        <v>51.290697674418603</v>
      </c>
      <c r="F330" s="293">
        <v>54.598837209302324</v>
      </c>
      <c r="G330" s="293">
        <v>52.47674418604651</v>
      </c>
      <c r="H330" s="293">
        <v>52.087209302325583</v>
      </c>
      <c r="I330" s="293">
        <v>49.587209302325583</v>
      </c>
      <c r="J330" s="293">
        <v>48.337209302325583</v>
      </c>
      <c r="K330"/>
      <c r="L330"/>
    </row>
    <row r="331" spans="2:12">
      <c r="B331" s="143" t="s">
        <v>855</v>
      </c>
      <c r="C331">
        <v>1145</v>
      </c>
      <c r="D331">
        <v>1050</v>
      </c>
      <c r="E331" s="293">
        <v>8.720930232558139</v>
      </c>
      <c r="F331" s="293">
        <v>13.005813953488373</v>
      </c>
      <c r="G331" s="293">
        <v>10.534883720930232</v>
      </c>
      <c r="H331" s="293">
        <v>6.4825581395348841</v>
      </c>
      <c r="I331" s="293">
        <v>4.1569767441860463</v>
      </c>
      <c r="J331" s="293">
        <v>3.0813953488372094</v>
      </c>
      <c r="K331"/>
      <c r="L331"/>
    </row>
    <row r="332" spans="2:12">
      <c r="B332" s="143" t="s">
        <v>856</v>
      </c>
      <c r="C332">
        <v>8918</v>
      </c>
      <c r="D332">
        <v>8979</v>
      </c>
      <c r="E332" s="293">
        <v>42.569767441860463</v>
      </c>
      <c r="F332" s="293">
        <v>41.593023255813954</v>
      </c>
      <c r="G332" s="293">
        <v>41.941860465116278</v>
      </c>
      <c r="H332" s="293">
        <v>45.604651162790695</v>
      </c>
      <c r="I332" s="293">
        <v>45.430232558139537</v>
      </c>
      <c r="J332" s="293">
        <v>45.255813953488371</v>
      </c>
      <c r="K332"/>
      <c r="L332"/>
    </row>
    <row r="333" spans="2:12">
      <c r="B333" s="297" t="s">
        <v>939</v>
      </c>
      <c r="C333" s="223">
        <v>7468</v>
      </c>
      <c r="D333" s="223">
        <v>5948</v>
      </c>
      <c r="E333" s="298">
        <v>32.546511627906973</v>
      </c>
      <c r="F333" s="298">
        <v>32.546511627906973</v>
      </c>
      <c r="G333" s="298">
        <v>32.546511627906973</v>
      </c>
      <c r="H333" s="298">
        <v>33.058139534883722</v>
      </c>
      <c r="I333" s="298">
        <v>32.546511627906973</v>
      </c>
      <c r="J333" s="298">
        <v>32.546511627906973</v>
      </c>
      <c r="K333"/>
      <c r="L333"/>
    </row>
    <row r="334" spans="2:12">
      <c r="B334" s="292" t="s">
        <v>857</v>
      </c>
      <c r="C334" s="149">
        <v>940</v>
      </c>
      <c r="D334" s="149">
        <v>968</v>
      </c>
      <c r="E334" s="293">
        <v>5.1162790697674421</v>
      </c>
      <c r="F334" s="293">
        <v>5.1162790697674421</v>
      </c>
      <c r="G334" s="293">
        <v>5.1162790697674421</v>
      </c>
      <c r="H334" s="293">
        <v>5.6279069767441863</v>
      </c>
      <c r="I334" s="293">
        <v>5.1162790697674421</v>
      </c>
      <c r="J334" s="293">
        <v>5.1162790697674421</v>
      </c>
      <c r="K334"/>
      <c r="L334"/>
    </row>
    <row r="335" spans="2:12">
      <c r="B335" s="143" t="s">
        <v>856</v>
      </c>
      <c r="C335">
        <v>940</v>
      </c>
      <c r="D335">
        <v>968</v>
      </c>
      <c r="E335" s="293">
        <v>5.1162790697674421</v>
      </c>
      <c r="F335" s="293">
        <v>5.1162790697674421</v>
      </c>
      <c r="G335" s="293">
        <v>5.1162790697674421</v>
      </c>
      <c r="H335" s="293">
        <v>5.6279069767441863</v>
      </c>
      <c r="I335" s="293">
        <v>5.1162790697674421</v>
      </c>
      <c r="J335" s="293">
        <v>5.1162790697674421</v>
      </c>
      <c r="K335"/>
      <c r="L335"/>
    </row>
    <row r="336" spans="2:12">
      <c r="B336" s="292" t="s">
        <v>858</v>
      </c>
      <c r="C336" s="149">
        <v>6528</v>
      </c>
      <c r="D336" s="149">
        <v>4980</v>
      </c>
      <c r="E336" s="293">
        <v>27.430232558139537</v>
      </c>
      <c r="F336" s="293">
        <v>27.430232558139537</v>
      </c>
      <c r="G336" s="293">
        <v>27.430232558139537</v>
      </c>
      <c r="H336" s="293">
        <v>27.430232558139537</v>
      </c>
      <c r="I336" s="293">
        <v>27.430232558139537</v>
      </c>
      <c r="J336" s="293">
        <v>27.430232558139537</v>
      </c>
      <c r="K336"/>
      <c r="L336"/>
    </row>
    <row r="337" spans="2:12">
      <c r="B337" s="143" t="s">
        <v>859</v>
      </c>
      <c r="C337">
        <v>6528</v>
      </c>
      <c r="D337">
        <v>4980</v>
      </c>
      <c r="E337" s="293">
        <v>27.430232558139537</v>
      </c>
      <c r="F337" s="293">
        <v>27.430232558139537</v>
      </c>
      <c r="G337" s="293">
        <v>27.430232558139537</v>
      </c>
      <c r="H337" s="293">
        <v>27.430232558139537</v>
      </c>
      <c r="I337" s="293">
        <v>27.430232558139537</v>
      </c>
      <c r="J337" s="293">
        <v>27.430232558139537</v>
      </c>
      <c r="K337"/>
      <c r="L337"/>
    </row>
    <row r="338" spans="2:12">
      <c r="B338" s="299" t="s">
        <v>45</v>
      </c>
      <c r="C338" s="300">
        <v>16573</v>
      </c>
      <c r="D338" s="300">
        <v>14687</v>
      </c>
      <c r="E338" s="301">
        <v>87.127906976744185</v>
      </c>
      <c r="F338" s="301">
        <v>93.534883720930239</v>
      </c>
      <c r="G338" s="301">
        <v>99.889534883720927</v>
      </c>
      <c r="H338" s="301">
        <v>90.45930232558139</v>
      </c>
      <c r="I338" s="301">
        <v>82.930232558139537</v>
      </c>
      <c r="J338" s="301">
        <v>81.930232558139537</v>
      </c>
      <c r="K338"/>
      <c r="L338"/>
    </row>
    <row r="339" spans="2:12">
      <c r="B339" s="292" t="s">
        <v>854</v>
      </c>
      <c r="C339" s="149">
        <v>11135</v>
      </c>
      <c r="D339" s="149">
        <v>10204</v>
      </c>
      <c r="E339" s="293">
        <v>63.110465116279073</v>
      </c>
      <c r="F339" s="293">
        <v>70.011627906976742</v>
      </c>
      <c r="G339" s="293">
        <v>76.686046511627907</v>
      </c>
      <c r="H339" s="293">
        <v>67.691860465116278</v>
      </c>
      <c r="I339" s="293">
        <v>60.598837209302324</v>
      </c>
      <c r="J339" s="293">
        <v>59.627906976744185</v>
      </c>
      <c r="K339"/>
      <c r="L339"/>
    </row>
    <row r="340" spans="2:12">
      <c r="B340" s="143" t="s">
        <v>855</v>
      </c>
      <c r="C340">
        <v>4673</v>
      </c>
      <c r="D340">
        <v>4380</v>
      </c>
      <c r="E340" s="293">
        <v>32.52325581395349</v>
      </c>
      <c r="F340" s="293">
        <v>39.970930232558139</v>
      </c>
      <c r="G340" s="293">
        <v>44.651162790697676</v>
      </c>
      <c r="H340" s="293">
        <v>33.546511627906973</v>
      </c>
      <c r="I340" s="293">
        <v>26.686046511627907</v>
      </c>
      <c r="J340" s="293">
        <v>25.38953488372093</v>
      </c>
      <c r="K340"/>
      <c r="L340"/>
    </row>
    <row r="341" spans="2:12">
      <c r="B341" s="143" t="s">
        <v>856</v>
      </c>
      <c r="C341">
        <v>6462</v>
      </c>
      <c r="D341">
        <v>5824</v>
      </c>
      <c r="E341" s="293">
        <v>30.587209302325583</v>
      </c>
      <c r="F341" s="293">
        <v>30.040697674418606</v>
      </c>
      <c r="G341" s="293">
        <v>32.034883720930232</v>
      </c>
      <c r="H341" s="293">
        <v>34.145348837209305</v>
      </c>
      <c r="I341" s="293">
        <v>33.912790697674417</v>
      </c>
      <c r="J341" s="293">
        <v>34.238372093023258</v>
      </c>
      <c r="K341"/>
      <c r="L341"/>
    </row>
    <row r="342" spans="2:12">
      <c r="B342" s="292" t="s">
        <v>857</v>
      </c>
      <c r="C342" s="149">
        <v>5438</v>
      </c>
      <c r="D342" s="149">
        <v>4483</v>
      </c>
      <c r="E342" s="293">
        <v>24.017441860465116</v>
      </c>
      <c r="F342" s="293">
        <v>23.523255813953487</v>
      </c>
      <c r="G342" s="293">
        <v>23.203488372093023</v>
      </c>
      <c r="H342" s="293">
        <v>22.767441860465116</v>
      </c>
      <c r="I342" s="293">
        <v>22.331395348837209</v>
      </c>
      <c r="J342" s="293">
        <v>22.302325581395348</v>
      </c>
    </row>
    <row r="343" spans="2:12">
      <c r="B343" s="143" t="s">
        <v>855</v>
      </c>
      <c r="C343">
        <v>560</v>
      </c>
      <c r="D343">
        <v>155</v>
      </c>
      <c r="E343" s="293">
        <v>0.81395348837209303</v>
      </c>
      <c r="F343" s="293">
        <v>0.81395348837209303</v>
      </c>
      <c r="G343" s="293">
        <v>0.34883720930232559</v>
      </c>
      <c r="H343" s="293">
        <v>0.11627906976744186</v>
      </c>
      <c r="I343" s="293">
        <v>0</v>
      </c>
      <c r="J343" s="293">
        <v>0</v>
      </c>
    </row>
    <row r="344" spans="2:12">
      <c r="B344" s="143" t="s">
        <v>856</v>
      </c>
      <c r="C344">
        <v>4878</v>
      </c>
      <c r="D344">
        <v>4328</v>
      </c>
      <c r="E344" s="293">
        <v>23.203488372093023</v>
      </c>
      <c r="F344" s="293">
        <v>22.709302325581394</v>
      </c>
      <c r="G344" s="293">
        <v>22.854651162790699</v>
      </c>
      <c r="H344" s="293">
        <v>22.651162790697676</v>
      </c>
      <c r="I344" s="293">
        <v>22.331395348837209</v>
      </c>
      <c r="J344" s="293">
        <v>22.302325581395348</v>
      </c>
    </row>
    <row r="345" spans="2:12">
      <c r="B345" s="219" t="s">
        <v>16</v>
      </c>
      <c r="C345" s="302">
        <v>36010</v>
      </c>
      <c r="D345" s="302">
        <v>32332</v>
      </c>
      <c r="E345" s="303">
        <v>180.68023255813952</v>
      </c>
      <c r="F345" s="303">
        <v>191.25</v>
      </c>
      <c r="G345" s="303">
        <v>195.01744186046511</v>
      </c>
      <c r="H345" s="303">
        <v>187.43023255813952</v>
      </c>
      <c r="I345" s="303">
        <v>178.28488372093022</v>
      </c>
      <c r="J345" s="303">
        <v>175.97674418604652</v>
      </c>
    </row>
  </sheetData>
  <sheetProtection pivotTables="0"/>
  <mergeCells count="6">
    <mergeCell ref="A269:A270"/>
    <mergeCell ref="A88:A96"/>
    <mergeCell ref="A99:A107"/>
    <mergeCell ref="A109:A117"/>
    <mergeCell ref="A119:A125"/>
    <mergeCell ref="A265:A266"/>
  </mergeCells>
  <conditionalFormatting sqref="C89:C98">
    <cfRule type="cellIs" dxfId="268" priority="3" operator="greaterThan">
      <formula>0</formula>
    </cfRule>
  </conditionalFormatting>
  <conditionalFormatting sqref="D97:J98 D89:D96">
    <cfRule type="cellIs" dxfId="267" priority="2" operator="greaterThan">
      <formula>0</formula>
    </cfRule>
  </conditionalFormatting>
  <conditionalFormatting sqref="C97:J98 C89:D96">
    <cfRule type="cellIs" dxfId="266" priority="1" operator="lessThan">
      <formula>-0.05</formula>
    </cfRule>
  </conditionalFormatting>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83DEE-2DC3-484C-A6B0-F9355AA7EFA0}">
  <dimension ref="A1:AY6"/>
  <sheetViews>
    <sheetView workbookViewId="0">
      <selection activeCell="A4" sqref="A4"/>
    </sheetView>
  </sheetViews>
  <sheetFormatPr defaultRowHeight="14.5"/>
  <cols>
    <col min="1" max="1" width="40.54296875" customWidth="1"/>
    <col min="2" max="2" width="15.6328125" customWidth="1"/>
    <col min="3" max="3" width="14" customWidth="1"/>
    <col min="4" max="4" width="18.90625" customWidth="1"/>
    <col min="5" max="5" width="12.36328125" customWidth="1"/>
    <col min="6" max="6" width="31" customWidth="1"/>
    <col min="7" max="8" width="13.08984375" customWidth="1"/>
    <col min="9" max="9" width="18" customWidth="1"/>
    <col min="10" max="10" width="17.90625" customWidth="1"/>
    <col min="11" max="11" width="17.36328125" customWidth="1"/>
    <col min="12" max="12" width="14.54296875" customWidth="1"/>
    <col min="13" max="13" width="18.08984375" customWidth="1"/>
    <col min="14" max="14" width="9.08984375" customWidth="1"/>
    <col min="15" max="15" width="15.453125" customWidth="1"/>
    <col min="16" max="16" width="18" customWidth="1"/>
    <col min="17" max="17" width="16.54296875" customWidth="1"/>
    <col min="24" max="24" width="8.90625" customWidth="1"/>
    <col min="26" max="26" width="9.08984375" customWidth="1"/>
    <col min="36" max="36" width="8.90625" customWidth="1"/>
    <col min="38" max="38" width="9.08984375" customWidth="1"/>
    <col min="48" max="48" width="8.90625" customWidth="1"/>
    <col min="50" max="50" width="9.08984375" customWidth="1"/>
  </cols>
  <sheetData>
    <row r="1" spans="1:51">
      <c r="A1" t="s">
        <v>941</v>
      </c>
      <c r="B1" t="s">
        <v>942</v>
      </c>
      <c r="C1" t="s">
        <v>943</v>
      </c>
      <c r="D1" t="s">
        <v>18</v>
      </c>
      <c r="E1" t="s">
        <v>19</v>
      </c>
      <c r="F1" t="s">
        <v>944</v>
      </c>
      <c r="G1" t="s">
        <v>945</v>
      </c>
      <c r="H1" t="s">
        <v>946</v>
      </c>
      <c r="I1" t="s">
        <v>20</v>
      </c>
      <c r="J1" t="s">
        <v>21</v>
      </c>
      <c r="K1" t="s">
        <v>22</v>
      </c>
      <c r="L1" t="s">
        <v>23</v>
      </c>
      <c r="M1" t="s">
        <v>24</v>
      </c>
      <c r="N1" t="s">
        <v>842</v>
      </c>
      <c r="O1" t="s">
        <v>26</v>
      </c>
      <c r="P1" t="s">
        <v>27</v>
      </c>
      <c r="Q1" t="s">
        <v>28</v>
      </c>
      <c r="R1" t="s">
        <v>5</v>
      </c>
      <c r="S1" t="s">
        <v>6</v>
      </c>
      <c r="T1" t="s">
        <v>7</v>
      </c>
      <c r="U1" t="s">
        <v>8</v>
      </c>
      <c r="V1" t="s">
        <v>9</v>
      </c>
      <c r="W1" t="s">
        <v>10</v>
      </c>
      <c r="X1" t="s">
        <v>11</v>
      </c>
      <c r="Y1" t="s">
        <v>12</v>
      </c>
      <c r="Z1" t="s">
        <v>947</v>
      </c>
      <c r="AA1" t="s">
        <v>948</v>
      </c>
      <c r="AB1" t="s">
        <v>29</v>
      </c>
      <c r="AC1" t="s">
        <v>30</v>
      </c>
      <c r="AD1" t="s">
        <v>31</v>
      </c>
      <c r="AE1" t="s">
        <v>32</v>
      </c>
      <c r="AF1" t="s">
        <v>33</v>
      </c>
      <c r="AG1" t="s">
        <v>34</v>
      </c>
      <c r="AH1" t="s">
        <v>35</v>
      </c>
      <c r="AI1" t="s">
        <v>36</v>
      </c>
      <c r="AJ1" t="s">
        <v>37</v>
      </c>
      <c r="AK1" t="s">
        <v>38</v>
      </c>
      <c r="AL1" t="s">
        <v>39</v>
      </c>
      <c r="AM1" t="s">
        <v>40</v>
      </c>
      <c r="AN1" t="s">
        <v>881</v>
      </c>
      <c r="AO1" t="s">
        <v>949</v>
      </c>
      <c r="AP1" t="s">
        <v>950</v>
      </c>
      <c r="AQ1" t="s">
        <v>951</v>
      </c>
      <c r="AR1" t="s">
        <v>952</v>
      </c>
      <c r="AS1" t="s">
        <v>953</v>
      </c>
      <c r="AT1" t="s">
        <v>954</v>
      </c>
      <c r="AU1" t="s">
        <v>955</v>
      </c>
      <c r="AV1" t="s">
        <v>956</v>
      </c>
      <c r="AW1" t="s">
        <v>957</v>
      </c>
      <c r="AX1" t="s">
        <v>958</v>
      </c>
      <c r="AY1" t="s">
        <v>959</v>
      </c>
    </row>
    <row r="2" spans="1:51">
      <c r="A2" t="s">
        <v>855</v>
      </c>
      <c r="B2" t="s">
        <v>960</v>
      </c>
      <c r="D2" t="s">
        <v>961</v>
      </c>
      <c r="E2" t="s">
        <v>962</v>
      </c>
      <c r="G2" t="s">
        <v>854</v>
      </c>
      <c r="H2" t="s">
        <v>963</v>
      </c>
      <c r="I2" t="s">
        <v>964</v>
      </c>
      <c r="J2" t="s">
        <v>44</v>
      </c>
      <c r="K2" t="s">
        <v>45</v>
      </c>
      <c r="L2" t="s">
        <v>965</v>
      </c>
      <c r="M2" t="s">
        <v>73</v>
      </c>
      <c r="N2">
        <v>24.06</v>
      </c>
      <c r="P2" t="s">
        <v>48</v>
      </c>
      <c r="Q2">
        <v>100</v>
      </c>
      <c r="AS2">
        <v>10</v>
      </c>
      <c r="AT2">
        <v>30</v>
      </c>
      <c r="AU2">
        <v>30</v>
      </c>
      <c r="AV2">
        <v>20</v>
      </c>
      <c r="AY2">
        <v>10</v>
      </c>
    </row>
    <row r="3" spans="1:51">
      <c r="A3" t="s">
        <v>855</v>
      </c>
      <c r="B3" t="s">
        <v>960</v>
      </c>
      <c r="D3" t="s">
        <v>961</v>
      </c>
      <c r="E3" t="s">
        <v>966</v>
      </c>
      <c r="G3" t="s">
        <v>854</v>
      </c>
      <c r="H3" t="s">
        <v>967</v>
      </c>
      <c r="I3" t="s">
        <v>964</v>
      </c>
      <c r="J3" t="s">
        <v>44</v>
      </c>
      <c r="K3" t="s">
        <v>45</v>
      </c>
      <c r="L3" t="s">
        <v>965</v>
      </c>
      <c r="M3" t="s">
        <v>73</v>
      </c>
      <c r="N3">
        <v>24.06</v>
      </c>
      <c r="P3" t="s">
        <v>48</v>
      </c>
      <c r="Q3">
        <v>150</v>
      </c>
      <c r="AS3">
        <v>10</v>
      </c>
      <c r="AT3">
        <v>40</v>
      </c>
      <c r="AU3">
        <v>40</v>
      </c>
      <c r="AV3">
        <v>30</v>
      </c>
      <c r="AW3">
        <v>10</v>
      </c>
      <c r="AX3">
        <v>10</v>
      </c>
      <c r="AY3">
        <v>10</v>
      </c>
    </row>
    <row r="4" spans="1:51">
      <c r="A4" t="s">
        <v>855</v>
      </c>
      <c r="B4" t="s">
        <v>960</v>
      </c>
      <c r="C4">
        <v>1</v>
      </c>
      <c r="D4" t="s">
        <v>968</v>
      </c>
      <c r="E4" t="s">
        <v>966</v>
      </c>
      <c r="G4" t="s">
        <v>854</v>
      </c>
      <c r="H4" t="s">
        <v>967</v>
      </c>
      <c r="I4" t="s">
        <v>964</v>
      </c>
      <c r="J4" t="s">
        <v>44</v>
      </c>
      <c r="K4" t="s">
        <v>45</v>
      </c>
      <c r="L4" t="s">
        <v>965</v>
      </c>
      <c r="M4" t="s">
        <v>73</v>
      </c>
      <c r="N4">
        <v>24.06</v>
      </c>
      <c r="P4" t="s">
        <v>48</v>
      </c>
      <c r="Q4">
        <v>100</v>
      </c>
      <c r="AS4">
        <v>10</v>
      </c>
      <c r="AT4">
        <v>30</v>
      </c>
      <c r="AU4">
        <v>30</v>
      </c>
      <c r="AV4">
        <v>20</v>
      </c>
      <c r="AY4">
        <v>10</v>
      </c>
    </row>
    <row r="5" spans="1:51">
      <c r="A5" t="s">
        <v>855</v>
      </c>
      <c r="B5" t="s">
        <v>960</v>
      </c>
      <c r="C5">
        <v>1</v>
      </c>
      <c r="D5" t="s">
        <v>968</v>
      </c>
      <c r="E5" t="s">
        <v>962</v>
      </c>
      <c r="G5" t="s">
        <v>854</v>
      </c>
      <c r="H5" t="s">
        <v>963</v>
      </c>
      <c r="I5" t="s">
        <v>964</v>
      </c>
      <c r="J5" t="s">
        <v>44</v>
      </c>
      <c r="K5" t="s">
        <v>45</v>
      </c>
      <c r="L5" t="s">
        <v>965</v>
      </c>
      <c r="M5" t="s">
        <v>73</v>
      </c>
      <c r="N5">
        <v>24.06</v>
      </c>
      <c r="P5" t="s">
        <v>48</v>
      </c>
      <c r="Q5">
        <v>150</v>
      </c>
      <c r="AS5">
        <v>10</v>
      </c>
      <c r="AT5">
        <v>40</v>
      </c>
      <c r="AU5">
        <v>40</v>
      </c>
      <c r="AV5">
        <v>30</v>
      </c>
      <c r="AW5">
        <v>10</v>
      </c>
      <c r="AX5">
        <v>10</v>
      </c>
      <c r="AY5">
        <v>10</v>
      </c>
    </row>
    <row r="6" spans="1:51">
      <c r="A6" t="s">
        <v>855</v>
      </c>
      <c r="B6" t="s">
        <v>960</v>
      </c>
      <c r="D6" t="s">
        <v>969</v>
      </c>
      <c r="E6" t="s">
        <v>970</v>
      </c>
      <c r="G6" t="s">
        <v>854</v>
      </c>
      <c r="H6" t="s">
        <v>967</v>
      </c>
      <c r="I6" t="s">
        <v>964</v>
      </c>
      <c r="J6" t="s">
        <v>44</v>
      </c>
      <c r="K6" t="s">
        <v>45</v>
      </c>
      <c r="L6" t="s">
        <v>965</v>
      </c>
      <c r="M6" t="s">
        <v>73</v>
      </c>
      <c r="N6">
        <v>23.12</v>
      </c>
      <c r="P6" t="s">
        <v>48</v>
      </c>
      <c r="Q6">
        <v>90</v>
      </c>
      <c r="AO6">
        <v>30</v>
      </c>
      <c r="AP6">
        <v>30</v>
      </c>
      <c r="AQ6">
        <v>10</v>
      </c>
      <c r="AR6">
        <v>10</v>
      </c>
      <c r="AS6">
        <v>10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D8E2-A7A6-466E-9BD5-CF26D40E60BC}">
  <sheetPr codeName="Sheet4">
    <tabColor rgb="FF92D050"/>
  </sheetPr>
  <dimension ref="A1:AI372"/>
  <sheetViews>
    <sheetView topLeftCell="A42" zoomScale="70" zoomScaleNormal="70" workbookViewId="0">
      <pane ySplit="2440" topLeftCell="A172" activePane="bottomLeft"/>
      <selection activeCell="D30" sqref="D30"/>
      <selection pane="bottomLeft" activeCell="C184" sqref="C184"/>
    </sheetView>
  </sheetViews>
  <sheetFormatPr defaultColWidth="8.54296875" defaultRowHeight="14.5"/>
  <cols>
    <col min="1" max="1" width="24" customWidth="1"/>
    <col min="2" max="2" width="25.36328125" bestFit="1" customWidth="1"/>
    <col min="3" max="3" width="18.453125" bestFit="1" customWidth="1"/>
    <col min="4" max="4" width="13.90625" bestFit="1" customWidth="1"/>
    <col min="5" max="5" width="14.453125" bestFit="1" customWidth="1"/>
    <col min="6" max="6" width="14.08984375" bestFit="1" customWidth="1"/>
    <col min="7" max="7" width="13.6328125" bestFit="1" customWidth="1"/>
    <col min="8" max="8" width="14" bestFit="1" customWidth="1"/>
    <col min="9" max="9" width="14.54296875" bestFit="1" customWidth="1"/>
    <col min="10" max="10" width="14" bestFit="1" customWidth="1"/>
    <col min="11" max="11" width="14.6328125" bestFit="1" customWidth="1"/>
    <col min="12" max="12" width="13.90625" bestFit="1" customWidth="1"/>
    <col min="13" max="13" width="12.6328125" hidden="1" customWidth="1"/>
    <col min="14" max="14" width="8.453125" customWidth="1"/>
    <col min="15" max="15" width="8.54296875" customWidth="1"/>
    <col min="16" max="21" width="32.54296875" customWidth="1"/>
    <col min="22" max="27" width="11.453125" customWidth="1"/>
    <col min="28" max="28" width="32.54296875" customWidth="1"/>
    <col min="29" max="29" width="22.453125" customWidth="1"/>
    <col min="30" max="32" width="10.453125" bestFit="1" customWidth="1"/>
    <col min="33" max="33" width="8.54296875" customWidth="1"/>
  </cols>
  <sheetData>
    <row r="1" spans="2:28">
      <c r="H1" s="337"/>
      <c r="I1" s="337"/>
      <c r="J1" s="337"/>
    </row>
    <row r="2" spans="2:28" ht="18.5">
      <c r="B2" s="387" t="s">
        <v>841</v>
      </c>
      <c r="C2" s="388"/>
      <c r="D2" s="388"/>
      <c r="E2" s="388"/>
      <c r="F2" s="388"/>
      <c r="G2" s="388"/>
      <c r="H2" s="388"/>
      <c r="I2" s="388"/>
      <c r="J2" s="388"/>
      <c r="O2" s="392"/>
      <c r="P2" s="392"/>
      <c r="Q2" s="392"/>
      <c r="R2" s="392"/>
      <c r="S2" s="392"/>
      <c r="T2" s="392"/>
      <c r="U2" s="392"/>
      <c r="V2" s="392"/>
      <c r="W2" s="392"/>
      <c r="X2" s="392"/>
      <c r="Y2" s="392"/>
      <c r="Z2" s="392"/>
      <c r="AA2" s="392"/>
      <c r="AB2" s="392"/>
    </row>
    <row r="4" spans="2:28">
      <c r="B4" s="1" t="s">
        <v>842</v>
      </c>
      <c r="C4" s="236" t="s">
        <v>843</v>
      </c>
    </row>
    <row r="5" spans="2:28">
      <c r="B5" s="1" t="s">
        <v>27</v>
      </c>
      <c r="C5" t="s">
        <v>48</v>
      </c>
    </row>
    <row r="7" spans="2:28">
      <c r="B7" s="1" t="s">
        <v>844</v>
      </c>
      <c r="C7" t="s">
        <v>971</v>
      </c>
      <c r="D7" t="s">
        <v>972</v>
      </c>
      <c r="E7" t="s">
        <v>973</v>
      </c>
      <c r="F7" t="s">
        <v>974</v>
      </c>
      <c r="G7" t="s">
        <v>975</v>
      </c>
      <c r="H7" t="s">
        <v>976</v>
      </c>
      <c r="I7" t="s">
        <v>977</v>
      </c>
      <c r="J7" t="s">
        <v>978</v>
      </c>
      <c r="K7" t="s">
        <v>979</v>
      </c>
      <c r="L7" t="s">
        <v>980</v>
      </c>
    </row>
    <row r="8" spans="2:28">
      <c r="B8" s="135" t="s">
        <v>160</v>
      </c>
      <c r="C8">
        <v>5463</v>
      </c>
      <c r="D8">
        <v>4286</v>
      </c>
      <c r="E8">
        <v>3155</v>
      </c>
      <c r="F8">
        <v>1920</v>
      </c>
      <c r="G8">
        <v>100</v>
      </c>
      <c r="H8">
        <v>100</v>
      </c>
      <c r="I8">
        <v>50</v>
      </c>
      <c r="J8">
        <v>30</v>
      </c>
      <c r="L8">
        <v>10</v>
      </c>
    </row>
    <row r="9" spans="2:28">
      <c r="B9" s="142" t="s">
        <v>854</v>
      </c>
      <c r="C9">
        <v>5027</v>
      </c>
      <c r="D9">
        <v>3550</v>
      </c>
      <c r="E9">
        <v>2855</v>
      </c>
      <c r="F9">
        <v>1520</v>
      </c>
      <c r="G9">
        <v>100</v>
      </c>
      <c r="H9">
        <v>100</v>
      </c>
      <c r="I9">
        <v>50</v>
      </c>
      <c r="J9">
        <v>30</v>
      </c>
      <c r="L9">
        <v>10</v>
      </c>
    </row>
    <row r="10" spans="2:28">
      <c r="B10" s="143" t="s">
        <v>855</v>
      </c>
      <c r="C10">
        <v>2620</v>
      </c>
      <c r="D10">
        <v>2460</v>
      </c>
      <c r="E10">
        <v>2370</v>
      </c>
      <c r="F10">
        <v>1150</v>
      </c>
      <c r="G10">
        <v>100</v>
      </c>
      <c r="H10">
        <v>100</v>
      </c>
      <c r="I10">
        <v>50</v>
      </c>
      <c r="J10">
        <v>30</v>
      </c>
      <c r="L10">
        <v>10</v>
      </c>
    </row>
    <row r="11" spans="2:28">
      <c r="B11" s="143" t="s">
        <v>856</v>
      </c>
      <c r="C11">
        <v>2407</v>
      </c>
      <c r="D11">
        <v>1090</v>
      </c>
      <c r="E11">
        <v>485</v>
      </c>
      <c r="F11">
        <v>370</v>
      </c>
    </row>
    <row r="12" spans="2:28">
      <c r="B12" s="142" t="s">
        <v>857</v>
      </c>
      <c r="C12">
        <v>436</v>
      </c>
      <c r="D12">
        <v>736</v>
      </c>
      <c r="E12">
        <v>300</v>
      </c>
      <c r="F12">
        <v>400</v>
      </c>
    </row>
    <row r="13" spans="2:28">
      <c r="B13" s="143" t="s">
        <v>855</v>
      </c>
      <c r="D13">
        <v>300</v>
      </c>
      <c r="E13">
        <v>300</v>
      </c>
      <c r="F13">
        <v>400</v>
      </c>
    </row>
    <row r="14" spans="2:28">
      <c r="B14" s="143" t="s">
        <v>856</v>
      </c>
      <c r="C14">
        <v>436</v>
      </c>
      <c r="D14">
        <v>436</v>
      </c>
    </row>
    <row r="15" spans="2:28">
      <c r="B15" s="135" t="s">
        <v>73</v>
      </c>
      <c r="C15">
        <v>12910</v>
      </c>
      <c r="D15">
        <v>9971</v>
      </c>
      <c r="E15">
        <v>8712</v>
      </c>
      <c r="F15">
        <v>5774</v>
      </c>
      <c r="G15">
        <v>5339</v>
      </c>
      <c r="H15">
        <v>4639</v>
      </c>
      <c r="I15">
        <v>3769</v>
      </c>
      <c r="J15">
        <v>3689</v>
      </c>
      <c r="K15">
        <v>3689</v>
      </c>
      <c r="L15">
        <v>3709</v>
      </c>
    </row>
    <row r="16" spans="2:28">
      <c r="B16" s="142" t="s">
        <v>854</v>
      </c>
      <c r="C16">
        <v>11405</v>
      </c>
      <c r="D16">
        <v>9971</v>
      </c>
      <c r="E16">
        <v>8712</v>
      </c>
      <c r="F16">
        <v>5774</v>
      </c>
      <c r="G16">
        <v>5339</v>
      </c>
      <c r="H16">
        <v>4639</v>
      </c>
      <c r="I16">
        <v>3769</v>
      </c>
      <c r="J16">
        <v>3689</v>
      </c>
      <c r="K16">
        <v>3689</v>
      </c>
      <c r="L16">
        <v>3709</v>
      </c>
    </row>
    <row r="17" spans="2:28">
      <c r="B17" s="143" t="s">
        <v>855</v>
      </c>
      <c r="C17">
        <v>7169</v>
      </c>
      <c r="D17">
        <v>5665</v>
      </c>
      <c r="E17">
        <v>4386</v>
      </c>
      <c r="F17">
        <v>1495</v>
      </c>
      <c r="G17">
        <v>1350</v>
      </c>
      <c r="H17">
        <v>970</v>
      </c>
      <c r="I17">
        <v>100</v>
      </c>
      <c r="J17">
        <v>20</v>
      </c>
      <c r="K17">
        <v>20</v>
      </c>
      <c r="L17">
        <v>40</v>
      </c>
      <c r="O17" s="392"/>
      <c r="P17" s="392"/>
      <c r="Q17" s="392"/>
      <c r="R17" s="392"/>
      <c r="S17" s="392"/>
      <c r="T17" s="392"/>
      <c r="U17" s="392"/>
      <c r="V17" s="392"/>
      <c r="W17" s="392"/>
      <c r="X17" s="392"/>
      <c r="Y17" s="392"/>
      <c r="Z17" s="392"/>
      <c r="AA17" s="392"/>
      <c r="AB17" s="392"/>
    </row>
    <row r="18" spans="2:28">
      <c r="B18" s="143" t="s">
        <v>856</v>
      </c>
      <c r="C18">
        <v>4236</v>
      </c>
      <c r="D18">
        <v>4306</v>
      </c>
      <c r="E18">
        <v>4326</v>
      </c>
      <c r="F18">
        <v>4279</v>
      </c>
      <c r="G18">
        <v>3989</v>
      </c>
      <c r="H18">
        <v>3669</v>
      </c>
      <c r="I18">
        <v>3669</v>
      </c>
      <c r="J18">
        <v>3669</v>
      </c>
      <c r="K18">
        <v>3669</v>
      </c>
      <c r="L18">
        <v>3669</v>
      </c>
      <c r="O18" s="392"/>
      <c r="P18" s="392"/>
      <c r="Q18" s="392"/>
      <c r="R18" s="392"/>
      <c r="S18" s="392"/>
      <c r="T18" s="392"/>
      <c r="U18" s="392"/>
      <c r="V18" s="392"/>
      <c r="W18" s="392"/>
      <c r="X18" s="392"/>
      <c r="Y18" s="392"/>
      <c r="Z18" s="392"/>
      <c r="AA18" s="392"/>
      <c r="AB18" s="392"/>
    </row>
    <row r="19" spans="2:28">
      <c r="B19" s="142" t="s">
        <v>857</v>
      </c>
      <c r="C19">
        <v>1505</v>
      </c>
      <c r="O19" s="392"/>
      <c r="P19" s="392"/>
      <c r="Q19" s="392"/>
      <c r="R19" s="392"/>
      <c r="S19" s="392"/>
      <c r="T19" s="392"/>
      <c r="U19" s="392"/>
      <c r="V19" s="392"/>
      <c r="W19" s="392"/>
      <c r="X19" s="392"/>
      <c r="Y19" s="392"/>
      <c r="Z19" s="392"/>
      <c r="AA19" s="392"/>
      <c r="AB19" s="392"/>
    </row>
    <row r="20" spans="2:28">
      <c r="B20" s="143" t="s">
        <v>855</v>
      </c>
      <c r="C20">
        <v>136</v>
      </c>
      <c r="O20" s="392"/>
      <c r="P20" s="392"/>
      <c r="Q20" s="392"/>
      <c r="R20" s="392"/>
      <c r="S20" s="392"/>
      <c r="T20" s="392"/>
      <c r="U20" s="392"/>
      <c r="V20" s="392"/>
      <c r="W20" s="392"/>
      <c r="X20" s="392"/>
      <c r="Y20" s="392"/>
      <c r="Z20" s="392"/>
      <c r="AA20" s="392"/>
      <c r="AB20" s="392"/>
    </row>
    <row r="21" spans="2:28">
      <c r="B21" s="143" t="s">
        <v>856</v>
      </c>
      <c r="C21">
        <v>1369</v>
      </c>
      <c r="O21" s="392"/>
      <c r="P21" s="392"/>
      <c r="Q21" s="392"/>
      <c r="R21" s="392"/>
      <c r="S21" s="392"/>
      <c r="T21" s="392"/>
      <c r="U21" s="392"/>
      <c r="V21" s="392"/>
      <c r="W21" s="392"/>
      <c r="X21" s="392"/>
      <c r="Y21" s="392"/>
      <c r="Z21" s="392"/>
      <c r="AA21" s="392"/>
      <c r="AB21" s="392"/>
    </row>
    <row r="22" spans="2:28">
      <c r="B22" s="135" t="s">
        <v>205</v>
      </c>
      <c r="C22">
        <v>4283</v>
      </c>
      <c r="D22">
        <v>3327</v>
      </c>
      <c r="E22">
        <v>3293</v>
      </c>
      <c r="F22">
        <v>3213</v>
      </c>
      <c r="G22">
        <v>50</v>
      </c>
      <c r="H22">
        <v>50</v>
      </c>
      <c r="I22">
        <v>50</v>
      </c>
      <c r="J22">
        <v>50</v>
      </c>
      <c r="O22" s="392"/>
      <c r="P22" s="392"/>
      <c r="Q22" s="392"/>
      <c r="R22" s="392"/>
      <c r="S22" s="392"/>
      <c r="T22" s="392"/>
      <c r="U22" s="392"/>
      <c r="V22" s="392"/>
      <c r="W22" s="392"/>
      <c r="X22" s="392"/>
      <c r="Y22" s="392"/>
      <c r="Z22" s="392"/>
      <c r="AA22" s="392"/>
      <c r="AB22" s="392"/>
    </row>
    <row r="23" spans="2:28">
      <c r="B23" s="142" t="s">
        <v>857</v>
      </c>
      <c r="C23">
        <v>4283</v>
      </c>
      <c r="D23">
        <v>3327</v>
      </c>
      <c r="E23">
        <v>3293</v>
      </c>
      <c r="F23">
        <v>3213</v>
      </c>
      <c r="G23">
        <v>50</v>
      </c>
      <c r="H23">
        <v>50</v>
      </c>
      <c r="I23">
        <v>50</v>
      </c>
      <c r="J23">
        <v>50</v>
      </c>
      <c r="O23" s="392"/>
      <c r="P23" s="392"/>
      <c r="Q23" s="392"/>
      <c r="R23" s="392"/>
      <c r="S23" s="392"/>
      <c r="T23" s="392"/>
      <c r="U23" s="392"/>
      <c r="V23" s="392"/>
      <c r="W23" s="392"/>
      <c r="X23" s="392"/>
      <c r="Y23" s="392"/>
      <c r="Z23" s="392"/>
      <c r="AA23" s="392"/>
      <c r="AB23" s="392"/>
    </row>
    <row r="24" spans="2:28">
      <c r="B24" s="143" t="s">
        <v>855</v>
      </c>
      <c r="C24">
        <v>704</v>
      </c>
      <c r="D24">
        <v>255</v>
      </c>
      <c r="E24">
        <v>236</v>
      </c>
      <c r="F24">
        <v>146</v>
      </c>
      <c r="O24" s="392"/>
      <c r="P24" s="392"/>
      <c r="Q24" s="392"/>
      <c r="R24" s="392"/>
      <c r="S24" s="392"/>
      <c r="T24" s="392"/>
      <c r="U24" s="392"/>
      <c r="V24" s="392"/>
      <c r="W24" s="392"/>
      <c r="X24" s="392"/>
      <c r="Y24" s="392"/>
      <c r="Z24" s="392"/>
      <c r="AA24" s="392"/>
      <c r="AB24" s="392"/>
    </row>
    <row r="25" spans="2:28">
      <c r="B25" s="143" t="s">
        <v>856</v>
      </c>
      <c r="C25">
        <v>3579</v>
      </c>
      <c r="D25">
        <v>3072</v>
      </c>
      <c r="E25">
        <v>3057</v>
      </c>
      <c r="F25">
        <v>3067</v>
      </c>
      <c r="G25">
        <v>50</v>
      </c>
      <c r="H25">
        <v>50</v>
      </c>
      <c r="I25">
        <v>50</v>
      </c>
      <c r="J25">
        <v>50</v>
      </c>
      <c r="O25" s="392"/>
      <c r="P25" s="392"/>
      <c r="Q25" s="392"/>
      <c r="R25" s="392"/>
      <c r="S25" s="392"/>
      <c r="T25" s="392"/>
      <c r="U25" s="392"/>
      <c r="V25" s="392"/>
      <c r="W25" s="392"/>
      <c r="X25" s="392"/>
      <c r="Y25" s="392"/>
      <c r="Z25" s="392"/>
      <c r="AA25" s="392"/>
      <c r="AB25" s="392"/>
    </row>
    <row r="26" spans="2:28">
      <c r="B26" s="135" t="s">
        <v>825</v>
      </c>
      <c r="C26">
        <v>6554</v>
      </c>
      <c r="D26">
        <v>7823</v>
      </c>
      <c r="E26">
        <v>7494</v>
      </c>
      <c r="F26">
        <v>7673</v>
      </c>
      <c r="G26">
        <v>5204</v>
      </c>
      <c r="H26">
        <v>5144</v>
      </c>
      <c r="I26">
        <v>5144</v>
      </c>
      <c r="J26">
        <v>5144</v>
      </c>
      <c r="K26">
        <v>5144</v>
      </c>
      <c r="L26">
        <v>5144</v>
      </c>
      <c r="O26" s="392"/>
      <c r="P26" s="392"/>
      <c r="Q26" s="392"/>
      <c r="R26" s="392"/>
      <c r="S26" s="392"/>
      <c r="T26" s="392"/>
      <c r="U26" s="392"/>
      <c r="V26" s="392"/>
      <c r="W26" s="392"/>
      <c r="X26" s="392"/>
      <c r="Y26" s="392"/>
      <c r="Z26" s="392"/>
      <c r="AA26" s="392"/>
      <c r="AB26" s="392"/>
    </row>
    <row r="27" spans="2:28">
      <c r="B27" s="142" t="s">
        <v>857</v>
      </c>
      <c r="C27">
        <v>3294</v>
      </c>
      <c r="D27">
        <v>4563</v>
      </c>
      <c r="E27">
        <v>4234</v>
      </c>
      <c r="F27">
        <v>4413</v>
      </c>
      <c r="G27">
        <v>1944</v>
      </c>
      <c r="H27">
        <v>1884</v>
      </c>
      <c r="I27">
        <v>1884</v>
      </c>
      <c r="J27">
        <v>1884</v>
      </c>
      <c r="K27">
        <v>1884</v>
      </c>
      <c r="L27">
        <v>1884</v>
      </c>
      <c r="O27" s="392"/>
      <c r="P27" s="392"/>
      <c r="Q27" s="392"/>
      <c r="R27" s="392"/>
      <c r="S27" s="392"/>
      <c r="T27" s="392"/>
      <c r="U27" s="392"/>
      <c r="V27" s="392"/>
      <c r="W27" s="392"/>
      <c r="X27" s="392"/>
      <c r="Y27" s="392"/>
      <c r="Z27" s="392"/>
      <c r="AA27" s="392"/>
      <c r="AB27" s="392"/>
    </row>
    <row r="28" spans="2:28">
      <c r="B28" s="143" t="s">
        <v>855</v>
      </c>
      <c r="C28">
        <v>1195</v>
      </c>
      <c r="D28">
        <v>930</v>
      </c>
      <c r="E28">
        <v>711</v>
      </c>
      <c r="F28">
        <v>630</v>
      </c>
      <c r="G28">
        <v>60</v>
      </c>
      <c r="O28" s="392"/>
      <c r="P28" s="392"/>
      <c r="Q28" s="392"/>
      <c r="R28" s="392"/>
      <c r="S28" s="392"/>
      <c r="T28" s="392"/>
      <c r="U28" s="392"/>
      <c r="V28" s="392"/>
      <c r="W28" s="392"/>
      <c r="X28" s="392"/>
      <c r="Y28" s="392"/>
      <c r="Z28" s="392"/>
      <c r="AA28" s="392"/>
      <c r="AB28" s="392"/>
    </row>
    <row r="29" spans="2:28">
      <c r="B29" s="143" t="s">
        <v>856</v>
      </c>
      <c r="C29">
        <v>2099</v>
      </c>
      <c r="D29">
        <v>3633</v>
      </c>
      <c r="E29">
        <v>3523</v>
      </c>
      <c r="F29">
        <v>3783</v>
      </c>
      <c r="G29">
        <v>1884</v>
      </c>
      <c r="H29">
        <v>1884</v>
      </c>
      <c r="I29">
        <v>1884</v>
      </c>
      <c r="J29">
        <v>1884</v>
      </c>
      <c r="K29">
        <v>1884</v>
      </c>
      <c r="L29">
        <v>1884</v>
      </c>
      <c r="O29" s="392"/>
      <c r="P29" s="392"/>
      <c r="Q29" s="392"/>
      <c r="R29" s="392"/>
      <c r="S29" s="392"/>
      <c r="T29" s="392"/>
      <c r="U29" s="392"/>
      <c r="V29" s="392"/>
      <c r="W29" s="392"/>
      <c r="X29" s="392"/>
      <c r="Y29" s="392"/>
      <c r="Z29" s="392"/>
      <c r="AA29" s="392"/>
      <c r="AB29" s="392"/>
    </row>
    <row r="30" spans="2:28">
      <c r="B30" s="142" t="s">
        <v>858</v>
      </c>
      <c r="C30">
        <v>3260</v>
      </c>
      <c r="D30">
        <v>3260</v>
      </c>
      <c r="E30">
        <v>3260</v>
      </c>
      <c r="F30">
        <v>3260</v>
      </c>
      <c r="G30">
        <v>3260</v>
      </c>
      <c r="H30">
        <v>3260</v>
      </c>
      <c r="I30">
        <v>3260</v>
      </c>
      <c r="J30">
        <v>3260</v>
      </c>
      <c r="K30">
        <v>3260</v>
      </c>
      <c r="L30">
        <v>3260</v>
      </c>
      <c r="O30" s="392"/>
      <c r="P30" s="392"/>
      <c r="Q30" s="392"/>
      <c r="R30" s="392"/>
      <c r="S30" s="392"/>
      <c r="T30" s="392"/>
      <c r="U30" s="392"/>
      <c r="V30" s="392"/>
      <c r="W30" s="392"/>
      <c r="X30" s="392"/>
      <c r="Y30" s="392"/>
      <c r="Z30" s="392"/>
      <c r="AA30" s="392"/>
      <c r="AB30" s="392"/>
    </row>
    <row r="31" spans="2:28">
      <c r="B31" s="135" t="s">
        <v>415</v>
      </c>
      <c r="C31">
        <v>5202</v>
      </c>
      <c r="D31">
        <v>4982</v>
      </c>
      <c r="E31">
        <v>4517</v>
      </c>
      <c r="F31">
        <v>4162</v>
      </c>
      <c r="G31">
        <v>3287</v>
      </c>
      <c r="H31">
        <v>2837</v>
      </c>
      <c r="I31">
        <v>2537</v>
      </c>
      <c r="J31">
        <v>2537</v>
      </c>
      <c r="K31">
        <v>2537</v>
      </c>
      <c r="L31">
        <v>2537</v>
      </c>
      <c r="O31" s="392"/>
      <c r="P31" s="392"/>
      <c r="Q31" s="392"/>
      <c r="R31" s="392"/>
      <c r="S31" s="392"/>
      <c r="T31" s="392"/>
      <c r="U31" s="392"/>
      <c r="V31" s="392"/>
      <c r="W31" s="392"/>
      <c r="X31" s="392"/>
      <c r="Y31" s="392"/>
      <c r="Z31" s="392"/>
      <c r="AA31" s="392"/>
      <c r="AB31" s="392"/>
    </row>
    <row r="32" spans="2:28">
      <c r="B32" s="142" t="s">
        <v>854</v>
      </c>
      <c r="C32">
        <v>4439</v>
      </c>
      <c r="D32">
        <v>4129</v>
      </c>
      <c r="E32">
        <v>3689</v>
      </c>
      <c r="F32">
        <v>3314</v>
      </c>
      <c r="G32">
        <v>2439</v>
      </c>
      <c r="H32">
        <v>2089</v>
      </c>
      <c r="I32">
        <v>1789</v>
      </c>
      <c r="J32">
        <v>1789</v>
      </c>
      <c r="K32">
        <v>1789</v>
      </c>
      <c r="L32">
        <v>1789</v>
      </c>
      <c r="O32" s="392"/>
      <c r="P32" s="392"/>
      <c r="Q32" s="392"/>
      <c r="R32" s="392"/>
      <c r="S32" s="392"/>
      <c r="T32" s="392"/>
      <c r="U32" s="392"/>
      <c r="V32" s="392"/>
      <c r="W32" s="392"/>
      <c r="X32" s="392"/>
      <c r="Y32" s="392"/>
      <c r="Z32" s="392"/>
      <c r="AA32" s="392"/>
      <c r="AB32" s="392"/>
    </row>
    <row r="33" spans="2:28">
      <c r="B33" s="143" t="s">
        <v>855</v>
      </c>
      <c r="C33">
        <v>2320</v>
      </c>
      <c r="D33">
        <v>2190</v>
      </c>
      <c r="E33">
        <v>1810</v>
      </c>
      <c r="F33">
        <v>1315</v>
      </c>
      <c r="G33">
        <v>550</v>
      </c>
      <c r="H33">
        <v>300</v>
      </c>
      <c r="O33" s="392"/>
      <c r="P33" s="392"/>
      <c r="Q33" s="392"/>
      <c r="R33" s="392"/>
      <c r="S33" s="392"/>
      <c r="T33" s="392"/>
      <c r="U33" s="392"/>
      <c r="V33" s="392"/>
      <c r="W33" s="392"/>
      <c r="X33" s="392"/>
      <c r="Y33" s="392"/>
      <c r="Z33" s="392"/>
      <c r="AA33" s="392"/>
      <c r="AB33" s="392"/>
    </row>
    <row r="34" spans="2:28">
      <c r="B34" s="143" t="s">
        <v>856</v>
      </c>
      <c r="C34">
        <v>2119</v>
      </c>
      <c r="D34">
        <v>1939</v>
      </c>
      <c r="E34">
        <v>1879</v>
      </c>
      <c r="F34">
        <v>1999</v>
      </c>
      <c r="G34">
        <v>1889</v>
      </c>
      <c r="H34">
        <v>1789</v>
      </c>
      <c r="I34">
        <v>1789</v>
      </c>
      <c r="J34">
        <v>1789</v>
      </c>
      <c r="K34">
        <v>1789</v>
      </c>
      <c r="L34">
        <v>1789</v>
      </c>
      <c r="O34" s="392"/>
      <c r="P34" s="392"/>
      <c r="Q34" s="392"/>
      <c r="R34" s="392"/>
      <c r="S34" s="392"/>
      <c r="T34" s="392"/>
      <c r="U34" s="392"/>
      <c r="V34" s="392"/>
      <c r="W34" s="392"/>
      <c r="X34" s="392"/>
      <c r="Y34" s="392"/>
      <c r="Z34" s="392"/>
      <c r="AA34" s="392"/>
      <c r="AB34" s="392"/>
    </row>
    <row r="35" spans="2:28">
      <c r="B35" s="142" t="s">
        <v>857</v>
      </c>
      <c r="C35">
        <v>763</v>
      </c>
      <c r="D35">
        <v>853</v>
      </c>
      <c r="E35">
        <v>828</v>
      </c>
      <c r="F35">
        <v>848</v>
      </c>
      <c r="G35">
        <v>848</v>
      </c>
      <c r="H35">
        <v>748</v>
      </c>
      <c r="I35">
        <v>748</v>
      </c>
      <c r="J35">
        <v>748</v>
      </c>
      <c r="K35">
        <v>748</v>
      </c>
      <c r="L35">
        <v>748</v>
      </c>
      <c r="O35" s="392"/>
      <c r="P35" s="392"/>
      <c r="Q35" s="392"/>
      <c r="R35" s="392"/>
      <c r="S35" s="392"/>
      <c r="T35" s="392"/>
      <c r="U35" s="392"/>
      <c r="V35" s="392"/>
      <c r="W35" s="392"/>
      <c r="X35" s="392"/>
      <c r="Y35" s="392"/>
      <c r="Z35" s="392"/>
      <c r="AA35" s="392"/>
      <c r="AB35" s="392"/>
    </row>
    <row r="36" spans="2:28">
      <c r="B36" s="143" t="s">
        <v>855</v>
      </c>
      <c r="C36">
        <v>15</v>
      </c>
      <c r="D36">
        <v>105</v>
      </c>
      <c r="E36">
        <v>80</v>
      </c>
      <c r="F36">
        <v>100</v>
      </c>
      <c r="G36">
        <v>100</v>
      </c>
      <c r="O36" s="392"/>
      <c r="P36" s="392"/>
      <c r="Q36" s="392"/>
      <c r="R36" s="392"/>
      <c r="S36" s="392"/>
      <c r="T36" s="392"/>
      <c r="U36" s="392"/>
      <c r="V36" s="392"/>
      <c r="W36" s="392"/>
      <c r="X36" s="392"/>
      <c r="Y36" s="392"/>
      <c r="Z36" s="392"/>
      <c r="AA36" s="392"/>
      <c r="AB36" s="392"/>
    </row>
    <row r="37" spans="2:28">
      <c r="B37" s="143" t="s">
        <v>856</v>
      </c>
      <c r="C37">
        <v>748</v>
      </c>
      <c r="D37">
        <v>748</v>
      </c>
      <c r="E37">
        <v>748</v>
      </c>
      <c r="F37">
        <v>748</v>
      </c>
      <c r="G37">
        <v>748</v>
      </c>
      <c r="H37">
        <v>748</v>
      </c>
      <c r="I37">
        <v>748</v>
      </c>
      <c r="J37">
        <v>748</v>
      </c>
      <c r="K37">
        <v>748</v>
      </c>
      <c r="L37">
        <v>748</v>
      </c>
      <c r="O37" s="392"/>
      <c r="P37" s="392"/>
      <c r="Q37" s="392"/>
      <c r="R37" s="392"/>
      <c r="S37" s="392"/>
      <c r="T37" s="392"/>
      <c r="U37" s="392"/>
      <c r="V37" s="392"/>
      <c r="W37" s="392"/>
      <c r="X37" s="392"/>
      <c r="Y37" s="392"/>
      <c r="Z37" s="392"/>
      <c r="AA37" s="392"/>
      <c r="AB37" s="392"/>
    </row>
    <row r="38" spans="2:28">
      <c r="B38" s="135" t="s">
        <v>862</v>
      </c>
      <c r="C38">
        <v>4205</v>
      </c>
      <c r="D38">
        <v>1517</v>
      </c>
      <c r="E38">
        <v>1222</v>
      </c>
      <c r="F38">
        <v>230</v>
      </c>
      <c r="G38">
        <v>50</v>
      </c>
      <c r="O38" s="392"/>
      <c r="P38" s="392"/>
      <c r="Q38" s="392"/>
      <c r="R38" s="392"/>
      <c r="S38" s="392"/>
      <c r="T38" s="392"/>
      <c r="U38" s="392"/>
      <c r="V38" s="392"/>
      <c r="W38" s="392"/>
      <c r="X38" s="392"/>
      <c r="Y38" s="392"/>
      <c r="Z38" s="392"/>
      <c r="AA38" s="392"/>
      <c r="AB38" s="392"/>
    </row>
    <row r="39" spans="2:28">
      <c r="B39" s="142" t="s">
        <v>857</v>
      </c>
      <c r="C39">
        <v>4205</v>
      </c>
      <c r="D39">
        <v>1517</v>
      </c>
      <c r="E39">
        <v>1222</v>
      </c>
      <c r="F39">
        <v>230</v>
      </c>
      <c r="G39">
        <v>50</v>
      </c>
      <c r="O39" s="392"/>
      <c r="P39" s="392"/>
      <c r="Q39" s="392"/>
      <c r="R39" s="392"/>
      <c r="S39" s="392"/>
      <c r="T39" s="392"/>
      <c r="U39" s="392"/>
      <c r="V39" s="392"/>
      <c r="W39" s="392"/>
      <c r="X39" s="392"/>
      <c r="Y39" s="392"/>
      <c r="Z39" s="392"/>
      <c r="AA39" s="392"/>
      <c r="AB39" s="392"/>
    </row>
    <row r="40" spans="2:28">
      <c r="B40" s="143" t="s">
        <v>855</v>
      </c>
      <c r="C40">
        <v>510</v>
      </c>
      <c r="D40">
        <v>360</v>
      </c>
      <c r="E40">
        <v>590</v>
      </c>
      <c r="F40">
        <v>230</v>
      </c>
      <c r="G40">
        <v>50</v>
      </c>
      <c r="O40" s="392"/>
      <c r="P40" s="392"/>
      <c r="Q40" s="392"/>
      <c r="R40" s="392"/>
      <c r="S40" s="392"/>
      <c r="T40" s="392"/>
      <c r="U40" s="392"/>
      <c r="V40" s="392"/>
      <c r="W40" s="392"/>
      <c r="X40" s="392"/>
      <c r="Y40" s="392"/>
      <c r="Z40" s="392"/>
      <c r="AA40" s="392"/>
      <c r="AB40" s="392"/>
    </row>
    <row r="41" spans="2:28">
      <c r="B41" s="143" t="s">
        <v>856</v>
      </c>
      <c r="C41">
        <v>3695</v>
      </c>
      <c r="D41">
        <v>1157</v>
      </c>
      <c r="E41">
        <v>632</v>
      </c>
      <c r="O41" s="392"/>
      <c r="P41" s="392"/>
      <c r="Q41" s="392"/>
      <c r="R41" s="392"/>
      <c r="S41" s="392"/>
      <c r="T41" s="392"/>
      <c r="U41" s="392"/>
      <c r="V41" s="392"/>
      <c r="W41" s="392"/>
      <c r="X41" s="392"/>
      <c r="Y41" s="392"/>
      <c r="Z41" s="392"/>
      <c r="AA41" s="392"/>
      <c r="AB41" s="392"/>
    </row>
    <row r="42" spans="2:28">
      <c r="B42" s="135" t="s">
        <v>863</v>
      </c>
      <c r="C42">
        <v>2694</v>
      </c>
      <c r="D42">
        <v>2694</v>
      </c>
      <c r="E42">
        <v>2694</v>
      </c>
      <c r="F42">
        <v>2694</v>
      </c>
      <c r="G42">
        <v>2694</v>
      </c>
      <c r="H42">
        <v>2694</v>
      </c>
      <c r="I42">
        <v>2694</v>
      </c>
      <c r="J42">
        <v>2694</v>
      </c>
      <c r="K42">
        <v>2694</v>
      </c>
      <c r="L42">
        <v>2694</v>
      </c>
      <c r="O42" s="392"/>
      <c r="P42" s="392"/>
      <c r="Q42" s="392"/>
      <c r="R42" s="392"/>
      <c r="S42" s="392"/>
      <c r="T42" s="392"/>
      <c r="U42" s="392"/>
      <c r="V42" s="392"/>
      <c r="W42" s="392"/>
      <c r="X42" s="392"/>
      <c r="Y42" s="392"/>
      <c r="Z42" s="392"/>
      <c r="AA42" s="392"/>
      <c r="AB42" s="392"/>
    </row>
    <row r="43" spans="2:28">
      <c r="B43" s="142" t="s">
        <v>858</v>
      </c>
      <c r="C43">
        <v>2694</v>
      </c>
      <c r="D43">
        <v>2694</v>
      </c>
      <c r="E43">
        <v>2694</v>
      </c>
      <c r="F43">
        <v>2694</v>
      </c>
      <c r="G43">
        <v>2694</v>
      </c>
      <c r="H43">
        <v>2694</v>
      </c>
      <c r="I43">
        <v>2694</v>
      </c>
      <c r="J43">
        <v>2694</v>
      </c>
      <c r="K43">
        <v>2694</v>
      </c>
      <c r="L43">
        <v>2694</v>
      </c>
      <c r="O43" s="392"/>
      <c r="P43" s="392"/>
      <c r="Q43" s="392"/>
      <c r="R43" s="392"/>
      <c r="S43" s="392"/>
      <c r="T43" s="392"/>
      <c r="U43" s="392"/>
      <c r="V43" s="392"/>
      <c r="W43" s="392"/>
      <c r="X43" s="392"/>
      <c r="Y43" s="392"/>
      <c r="Z43" s="392"/>
      <c r="AA43" s="392"/>
      <c r="AB43" s="392"/>
    </row>
    <row r="44" spans="2:28">
      <c r="B44" s="135" t="s">
        <v>16</v>
      </c>
      <c r="C44">
        <v>41311</v>
      </c>
      <c r="D44">
        <v>34600</v>
      </c>
      <c r="E44">
        <v>31087</v>
      </c>
      <c r="F44">
        <v>25666</v>
      </c>
      <c r="G44">
        <v>16724</v>
      </c>
      <c r="H44">
        <v>15464</v>
      </c>
      <c r="I44">
        <v>14244</v>
      </c>
      <c r="J44">
        <v>14144</v>
      </c>
      <c r="K44">
        <v>14064</v>
      </c>
      <c r="L44">
        <v>14094</v>
      </c>
      <c r="O44" s="392"/>
      <c r="P44" s="392"/>
      <c r="Q44" s="392"/>
      <c r="R44" s="392"/>
      <c r="S44" s="392"/>
      <c r="T44" s="392"/>
      <c r="U44" s="392"/>
      <c r="V44" s="392"/>
      <c r="W44" s="392"/>
      <c r="X44" s="392"/>
      <c r="Y44" s="392"/>
      <c r="Z44" s="392"/>
      <c r="AA44" s="392"/>
      <c r="AB44" s="392"/>
    </row>
    <row r="45" spans="2:28">
      <c r="O45" s="392"/>
      <c r="P45" s="392"/>
      <c r="Q45" s="392"/>
      <c r="R45" s="392"/>
      <c r="S45" s="392"/>
      <c r="T45" s="392"/>
      <c r="U45" s="392"/>
      <c r="V45" s="392"/>
      <c r="W45" s="392"/>
      <c r="X45" s="392"/>
      <c r="Y45" s="392"/>
      <c r="Z45" s="392"/>
      <c r="AA45" s="392"/>
      <c r="AB45" s="392"/>
    </row>
    <row r="46" spans="2:28">
      <c r="O46" s="392"/>
      <c r="P46" s="392"/>
      <c r="Q46" s="392"/>
      <c r="R46" s="392"/>
      <c r="S46" s="392"/>
      <c r="T46" s="392"/>
      <c r="U46" s="392"/>
      <c r="V46" s="392"/>
      <c r="W46" s="392"/>
      <c r="X46" s="392"/>
      <c r="Y46" s="392"/>
      <c r="Z46" s="392"/>
      <c r="AA46" s="392"/>
      <c r="AB46" s="392"/>
    </row>
    <row r="47" spans="2:28">
      <c r="O47" s="392"/>
      <c r="P47" s="392"/>
      <c r="Q47" s="392"/>
      <c r="R47" s="392"/>
      <c r="S47" s="392"/>
      <c r="T47" s="392"/>
      <c r="U47" s="392"/>
      <c r="V47" s="392"/>
      <c r="W47" s="392"/>
      <c r="X47" s="392"/>
      <c r="Y47" s="392"/>
      <c r="Z47" s="392"/>
      <c r="AA47" s="392"/>
      <c r="AB47" s="392"/>
    </row>
    <row r="48" spans="2:28">
      <c r="O48" s="392"/>
      <c r="P48" s="392"/>
      <c r="Q48" s="392"/>
      <c r="R48" s="392"/>
      <c r="S48" s="392"/>
      <c r="T48" s="392"/>
      <c r="U48" s="392"/>
      <c r="V48" s="392"/>
      <c r="W48" s="392"/>
      <c r="X48" s="392"/>
      <c r="Y48" s="392"/>
      <c r="Z48" s="392"/>
      <c r="AA48" s="392"/>
      <c r="AB48" s="392"/>
    </row>
    <row r="49" spans="1:35">
      <c r="O49" s="392"/>
      <c r="P49" s="392"/>
      <c r="Q49" s="392"/>
      <c r="R49" s="392"/>
      <c r="S49" s="392"/>
      <c r="T49" s="392"/>
      <c r="U49" s="392"/>
      <c r="V49" s="392"/>
      <c r="W49" s="392"/>
      <c r="X49" s="392"/>
      <c r="Y49" s="392"/>
      <c r="Z49" s="392"/>
      <c r="AA49" s="392"/>
      <c r="AB49" s="392"/>
    </row>
    <row r="50" spans="1:35">
      <c r="O50" s="392"/>
      <c r="P50" s="392"/>
      <c r="Q50" s="392"/>
      <c r="R50" s="392"/>
      <c r="S50" s="392"/>
      <c r="T50" s="392"/>
      <c r="U50" s="392"/>
      <c r="V50" s="392"/>
      <c r="W50" s="392"/>
      <c r="X50" s="392"/>
      <c r="Y50" s="392"/>
      <c r="Z50" s="392"/>
      <c r="AA50" s="392"/>
      <c r="AB50" s="392"/>
    </row>
    <row r="51" spans="1:35">
      <c r="A51" t="s">
        <v>866</v>
      </c>
      <c r="B51" s="393" t="s">
        <v>867</v>
      </c>
      <c r="C51" s="394"/>
      <c r="D51" s="394"/>
      <c r="E51" s="395">
        <v>6</v>
      </c>
      <c r="F51" s="395">
        <v>6</v>
      </c>
      <c r="G51" s="395">
        <v>6</v>
      </c>
      <c r="H51" s="395">
        <v>6</v>
      </c>
      <c r="I51" s="395">
        <v>6</v>
      </c>
      <c r="J51" s="396">
        <v>6</v>
      </c>
      <c r="O51" s="392"/>
      <c r="P51" s="392"/>
      <c r="Q51" s="392"/>
      <c r="R51" s="392"/>
      <c r="S51" s="392"/>
      <c r="T51" s="392"/>
      <c r="U51" s="392"/>
      <c r="V51" s="392"/>
      <c r="W51" s="392"/>
      <c r="X51" s="392"/>
      <c r="Y51" s="392"/>
      <c r="Z51" s="392"/>
      <c r="AA51" s="392"/>
      <c r="AB51" s="392"/>
    </row>
    <row r="52" spans="1:35">
      <c r="B52" s="397" t="s">
        <v>868</v>
      </c>
      <c r="C52" s="398"/>
      <c r="D52" s="398"/>
      <c r="E52" s="399">
        <f>E50+E51</f>
        <v>6</v>
      </c>
      <c r="F52" s="399">
        <f t="shared" ref="F52:J52" si="0">F50+F51</f>
        <v>6</v>
      </c>
      <c r="G52" s="399">
        <f t="shared" si="0"/>
        <v>6</v>
      </c>
      <c r="H52" s="399">
        <f t="shared" si="0"/>
        <v>6</v>
      </c>
      <c r="I52" s="399">
        <f t="shared" si="0"/>
        <v>6</v>
      </c>
      <c r="J52" s="400">
        <f t="shared" si="0"/>
        <v>6</v>
      </c>
      <c r="O52" s="392"/>
      <c r="P52" s="392"/>
      <c r="Q52" s="392"/>
      <c r="R52" s="392"/>
      <c r="S52" s="392"/>
      <c r="T52" s="392"/>
      <c r="U52" s="392"/>
      <c r="V52" s="392"/>
      <c r="W52" s="392"/>
      <c r="X52" s="392"/>
      <c r="Y52" s="392"/>
      <c r="Z52" s="392"/>
      <c r="AA52" s="392"/>
      <c r="AB52" s="392"/>
    </row>
    <row r="53" spans="1:35">
      <c r="B53" s="149"/>
      <c r="E53" s="3"/>
      <c r="F53" s="3"/>
      <c r="G53" s="3"/>
      <c r="H53" s="3"/>
      <c r="I53" s="3"/>
      <c r="J53" s="3"/>
      <c r="O53" s="392"/>
      <c r="P53" s="392"/>
      <c r="Q53" s="392"/>
      <c r="R53" s="392"/>
      <c r="S53" s="392"/>
      <c r="T53" s="392"/>
      <c r="U53" s="392"/>
      <c r="V53" s="392"/>
      <c r="W53" s="392"/>
      <c r="X53" s="392"/>
      <c r="Y53" s="392"/>
      <c r="Z53" s="392"/>
      <c r="AA53" s="392"/>
      <c r="AB53" s="392"/>
    </row>
    <row r="54" spans="1:35">
      <c r="B54" s="149">
        <v>172</v>
      </c>
      <c r="E54" s="3"/>
      <c r="F54" s="3"/>
      <c r="G54" s="3"/>
      <c r="H54" s="3">
        <f>H48/$B$54</f>
        <v>0</v>
      </c>
      <c r="I54" s="3">
        <f>I48/$B$54</f>
        <v>0</v>
      </c>
      <c r="J54" s="3">
        <f>J48/$B$54</f>
        <v>0</v>
      </c>
      <c r="O54" s="392"/>
      <c r="P54" s="392"/>
      <c r="Q54" s="392"/>
      <c r="R54" s="392"/>
      <c r="S54" s="392"/>
      <c r="T54" s="392"/>
      <c r="U54" s="392"/>
      <c r="V54" s="392"/>
      <c r="W54" s="392"/>
      <c r="X54" s="392"/>
      <c r="Y54" s="392"/>
      <c r="Z54" s="392"/>
      <c r="AA54" s="392"/>
      <c r="AB54" s="392"/>
    </row>
    <row r="55" spans="1:35">
      <c r="B55" s="149"/>
      <c r="E55" s="3"/>
      <c r="F55" s="3"/>
      <c r="G55" s="3"/>
      <c r="H55" s="3"/>
      <c r="I55" s="3"/>
      <c r="J55" s="3"/>
      <c r="O55" s="392"/>
      <c r="P55" s="392"/>
      <c r="Q55" s="392"/>
      <c r="R55" s="392"/>
      <c r="S55" s="392"/>
      <c r="T55" s="392"/>
      <c r="U55" s="392"/>
      <c r="V55" s="392"/>
      <c r="W55" s="392"/>
      <c r="X55" s="392"/>
      <c r="Y55" s="392"/>
      <c r="Z55" s="392"/>
      <c r="AA55" s="392"/>
      <c r="AB55" s="392"/>
    </row>
    <row r="56" spans="1:35">
      <c r="B56" s="149"/>
      <c r="E56" s="3"/>
      <c r="F56" s="3"/>
      <c r="G56" s="3"/>
      <c r="H56" s="3"/>
      <c r="I56" s="3"/>
      <c r="J56" s="3"/>
      <c r="O56" s="392"/>
      <c r="P56" s="392"/>
      <c r="Q56" s="392"/>
      <c r="R56" s="392"/>
      <c r="S56" s="392"/>
      <c r="T56" s="392"/>
      <c r="U56" s="392"/>
      <c r="V56" s="392"/>
      <c r="W56" s="392"/>
      <c r="X56" s="392"/>
      <c r="Y56" s="392"/>
      <c r="Z56" s="392"/>
      <c r="AA56" s="392"/>
      <c r="AB56" s="392"/>
    </row>
    <row r="57" spans="1:35">
      <c r="B57" s="469" t="s">
        <v>981</v>
      </c>
      <c r="E57" s="3"/>
      <c r="F57" s="3"/>
      <c r="G57" s="3"/>
      <c r="H57" s="3"/>
      <c r="I57" s="3"/>
      <c r="J57" s="3"/>
      <c r="O57" s="392"/>
      <c r="P57" s="392"/>
      <c r="Q57" s="392"/>
      <c r="R57" s="392"/>
      <c r="S57" s="392"/>
      <c r="T57" s="392"/>
      <c r="U57" s="392"/>
      <c r="V57" s="392"/>
      <c r="W57" s="392"/>
      <c r="X57" s="392"/>
      <c r="Y57" s="392"/>
      <c r="Z57" s="392"/>
      <c r="AA57" s="392"/>
      <c r="AB57" s="392"/>
    </row>
    <row r="58" spans="1:35">
      <c r="E58" s="3"/>
      <c r="F58" s="3"/>
      <c r="G58" s="3"/>
      <c r="H58" s="3"/>
      <c r="I58" s="3"/>
      <c r="J58" s="3"/>
      <c r="O58" s="392"/>
      <c r="P58" s="392"/>
      <c r="Q58" s="392"/>
      <c r="R58" s="392"/>
      <c r="S58" s="392"/>
      <c r="T58" s="392"/>
      <c r="U58" s="392"/>
      <c r="V58" s="392"/>
      <c r="W58" s="392"/>
      <c r="X58" s="392"/>
      <c r="Y58" s="392"/>
      <c r="Z58" s="392"/>
      <c r="AA58" s="392"/>
      <c r="AB58" s="392"/>
    </row>
    <row r="59" spans="1:35">
      <c r="B59" s="1" t="s">
        <v>842</v>
      </c>
      <c r="C59" s="236" t="s">
        <v>843</v>
      </c>
      <c r="O59" s="392"/>
      <c r="P59" s="392"/>
      <c r="Q59" s="392"/>
      <c r="R59" s="392"/>
      <c r="S59" s="392"/>
      <c r="T59" s="392"/>
      <c r="U59" s="392"/>
      <c r="V59" s="392"/>
      <c r="W59" s="392"/>
      <c r="X59" s="392"/>
      <c r="Y59" s="392"/>
      <c r="Z59" s="392"/>
      <c r="AA59" s="392"/>
      <c r="AB59" s="392"/>
    </row>
    <row r="60" spans="1:35">
      <c r="B60" s="1" t="s">
        <v>27</v>
      </c>
      <c r="C60" t="s">
        <v>48</v>
      </c>
      <c r="O60" s="3"/>
      <c r="P60" s="3"/>
      <c r="Q60" s="3"/>
      <c r="R60" s="3"/>
      <c r="S60" s="3"/>
      <c r="T60" s="3"/>
      <c r="U60" s="3"/>
      <c r="V60" s="3"/>
      <c r="W60" s="3"/>
      <c r="X60" s="3"/>
      <c r="Y60" s="3"/>
      <c r="Z60" s="3"/>
      <c r="AA60" s="3"/>
      <c r="AB60" s="3"/>
    </row>
    <row r="61" spans="1:35">
      <c r="O61" s="392"/>
      <c r="P61" s="510">
        <v>172</v>
      </c>
      <c r="Q61" s="392"/>
      <c r="R61" s="392"/>
      <c r="S61" s="392"/>
      <c r="T61" s="392"/>
      <c r="U61" s="392"/>
      <c r="V61" s="392"/>
      <c r="W61" s="392"/>
      <c r="X61" s="392"/>
      <c r="Y61" s="392"/>
      <c r="Z61" s="392"/>
      <c r="AA61" s="392"/>
      <c r="AB61" s="392"/>
      <c r="AC61">
        <v>172</v>
      </c>
    </row>
    <row r="62" spans="1:35">
      <c r="B62" s="1" t="s">
        <v>844</v>
      </c>
      <c r="C62" t="s">
        <v>845</v>
      </c>
      <c r="D62" t="s">
        <v>846</v>
      </c>
      <c r="E62" t="s">
        <v>847</v>
      </c>
      <c r="F62" t="s">
        <v>848</v>
      </c>
      <c r="G62" t="s">
        <v>849</v>
      </c>
      <c r="H62" t="s">
        <v>850</v>
      </c>
      <c r="I62" t="s">
        <v>851</v>
      </c>
      <c r="J62" t="s">
        <v>852</v>
      </c>
      <c r="K62" t="s">
        <v>853</v>
      </c>
      <c r="L62" t="s">
        <v>982</v>
      </c>
      <c r="M62" t="s">
        <v>971</v>
      </c>
      <c r="O62" s="392"/>
      <c r="P62" s="150" t="s">
        <v>844</v>
      </c>
      <c r="Q62" s="150" t="s">
        <v>845</v>
      </c>
      <c r="R62" s="150" t="s">
        <v>846</v>
      </c>
      <c r="S62" s="150" t="s">
        <v>847</v>
      </c>
      <c r="T62" s="150" t="s">
        <v>848</v>
      </c>
      <c r="U62" s="150" t="s">
        <v>849</v>
      </c>
      <c r="V62" s="150" t="s">
        <v>850</v>
      </c>
      <c r="W62" s="150" t="s">
        <v>851</v>
      </c>
      <c r="X62" s="150" t="s">
        <v>852</v>
      </c>
      <c r="Y62" s="150" t="s">
        <v>853</v>
      </c>
      <c r="Z62" s="150" t="s">
        <v>982</v>
      </c>
      <c r="AA62" s="150" t="s">
        <v>971</v>
      </c>
      <c r="AB62" s="392"/>
      <c r="AC62" s="150" t="s">
        <v>844</v>
      </c>
      <c r="AD62" s="150" t="s">
        <v>850</v>
      </c>
      <c r="AE62" s="150" t="s">
        <v>851</v>
      </c>
      <c r="AF62" s="150" t="s">
        <v>852</v>
      </c>
      <c r="AG62" s="150"/>
    </row>
    <row r="63" spans="1:35">
      <c r="B63" s="135" t="s">
        <v>855</v>
      </c>
      <c r="C63">
        <v>4713</v>
      </c>
      <c r="D63">
        <v>5298</v>
      </c>
      <c r="E63">
        <v>6542</v>
      </c>
      <c r="F63">
        <v>9102</v>
      </c>
      <c r="G63">
        <v>9844</v>
      </c>
      <c r="H63" s="715">
        <v>0.24263061342447165</v>
      </c>
      <c r="I63" s="715">
        <v>0.26592333119542155</v>
      </c>
      <c r="J63" s="715">
        <v>0.31240006488540772</v>
      </c>
      <c r="K63" s="715">
        <v>0.32637018171131899</v>
      </c>
      <c r="L63" s="715">
        <v>0.37113548265103524</v>
      </c>
      <c r="M63" s="715">
        <v>0.35675267034092573</v>
      </c>
      <c r="O63" s="392"/>
      <c r="P63" s="486" t="s">
        <v>855</v>
      </c>
      <c r="Q63" s="479">
        <v>4725</v>
      </c>
      <c r="R63" s="479">
        <v>5520</v>
      </c>
      <c r="S63" s="479">
        <v>6907</v>
      </c>
      <c r="T63" s="479">
        <v>9227</v>
      </c>
      <c r="U63" s="479">
        <v>10434</v>
      </c>
      <c r="V63" s="515">
        <v>0.2532965272471841</v>
      </c>
      <c r="W63" s="515">
        <v>0.27782809860706503</v>
      </c>
      <c r="X63" s="515">
        <v>0.29768646241711438</v>
      </c>
      <c r="Y63" s="515">
        <v>0.25794474172764004</v>
      </c>
      <c r="Z63" s="515">
        <v>0.2681743854106039</v>
      </c>
      <c r="AA63" s="515">
        <v>0.26870692031982357</v>
      </c>
      <c r="AB63" s="392"/>
      <c r="AC63" s="486" t="s">
        <v>859</v>
      </c>
      <c r="AD63" s="2">
        <v>27.430232558139537</v>
      </c>
      <c r="AE63" s="2">
        <v>12.581395348837209</v>
      </c>
      <c r="AF63" s="2">
        <v>12.581395348837209</v>
      </c>
      <c r="AG63" s="479"/>
      <c r="AI63" s="2"/>
    </row>
    <row r="64" spans="1:35">
      <c r="B64" s="142" t="s">
        <v>960</v>
      </c>
      <c r="C64">
        <v>4713</v>
      </c>
      <c r="D64">
        <v>5298</v>
      </c>
      <c r="E64">
        <v>6542</v>
      </c>
      <c r="F64">
        <v>9102</v>
      </c>
      <c r="G64">
        <v>9844</v>
      </c>
      <c r="H64" s="715">
        <v>0.24263061342447165</v>
      </c>
      <c r="I64" s="715">
        <v>0.26592333119542155</v>
      </c>
      <c r="J64" s="715">
        <v>0.31240006488540772</v>
      </c>
      <c r="K64" s="715">
        <v>0.32637018171131899</v>
      </c>
      <c r="L64" s="715">
        <v>0.37113548265103524</v>
      </c>
      <c r="M64" s="715">
        <v>0.35675267034092573</v>
      </c>
      <c r="O64" s="392"/>
      <c r="P64" s="142" t="s">
        <v>960</v>
      </c>
      <c r="Q64">
        <v>4725</v>
      </c>
      <c r="R64">
        <v>5520</v>
      </c>
      <c r="S64">
        <v>6907</v>
      </c>
      <c r="T64">
        <v>9227</v>
      </c>
      <c r="U64">
        <v>10434</v>
      </c>
      <c r="V64" s="190">
        <v>0.2532965272471841</v>
      </c>
      <c r="W64" s="190">
        <v>0.27782809860706503</v>
      </c>
      <c r="X64" s="190">
        <v>0.29768646241711438</v>
      </c>
      <c r="Y64" s="190">
        <v>0.25794474172764004</v>
      </c>
      <c r="Z64" s="190">
        <v>0.2681743854106039</v>
      </c>
      <c r="AA64" s="190">
        <v>0.26870692031982357</v>
      </c>
      <c r="AB64" s="392"/>
      <c r="AC64" s="142" t="s">
        <v>932</v>
      </c>
      <c r="AD64" s="2">
        <v>27.430232558139537</v>
      </c>
      <c r="AE64" s="2">
        <v>12.581395348837209</v>
      </c>
      <c r="AF64" s="2">
        <v>12.581395348837209</v>
      </c>
    </row>
    <row r="65" spans="2:33">
      <c r="B65" s="135" t="s">
        <v>856</v>
      </c>
      <c r="C65">
        <v>17106</v>
      </c>
      <c r="D65">
        <v>16855</v>
      </c>
      <c r="E65">
        <v>19569</v>
      </c>
      <c r="F65">
        <v>19613</v>
      </c>
      <c r="G65">
        <v>21509</v>
      </c>
      <c r="H65" s="715">
        <v>0.6077450807931043</v>
      </c>
      <c r="I65" s="715">
        <v>0.58720213133356358</v>
      </c>
      <c r="J65" s="715">
        <v>0.54962575023752691</v>
      </c>
      <c r="K65" s="715">
        <v>0.52781995395993531</v>
      </c>
      <c r="L65" s="715">
        <v>0.48813463174813276</v>
      </c>
      <c r="M65" s="715">
        <v>0.49804906599034288</v>
      </c>
      <c r="O65" s="392"/>
      <c r="P65" s="486" t="s">
        <v>856</v>
      </c>
      <c r="Q65" s="479">
        <v>16808</v>
      </c>
      <c r="R65" s="479">
        <v>16487</v>
      </c>
      <c r="S65" s="479">
        <v>18946</v>
      </c>
      <c r="T65" s="479">
        <v>18968</v>
      </c>
      <c r="U65" s="479">
        <v>21026</v>
      </c>
      <c r="V65" s="515">
        <v>0.58378724767702661</v>
      </c>
      <c r="W65" s="515">
        <v>0.56035643467404339</v>
      </c>
      <c r="X65" s="515">
        <v>0.54235032186244614</v>
      </c>
      <c r="Y65" s="515">
        <v>0.56159222452768376</v>
      </c>
      <c r="Z65" s="515">
        <v>0.54862670103378508</v>
      </c>
      <c r="AA65" s="515">
        <v>0.54904880066170392</v>
      </c>
      <c r="AB65" s="392"/>
      <c r="AC65" s="486" t="s">
        <v>855</v>
      </c>
      <c r="AD65" s="2">
        <v>60.633720930232556</v>
      </c>
      <c r="AE65" s="2">
        <v>56.052325581395351</v>
      </c>
      <c r="AF65" s="2">
        <v>55.941860465116278</v>
      </c>
      <c r="AG65" s="479"/>
    </row>
    <row r="66" spans="2:33">
      <c r="B66" s="142" t="s">
        <v>110</v>
      </c>
      <c r="C66">
        <v>900</v>
      </c>
      <c r="D66">
        <v>1190</v>
      </c>
      <c r="E66">
        <v>2225</v>
      </c>
      <c r="F66">
        <v>1960</v>
      </c>
      <c r="G66">
        <v>1860</v>
      </c>
      <c r="H66" s="715">
        <v>7.2198627899379295E-2</v>
      </c>
      <c r="I66" s="715">
        <v>4.5882875326853818E-2</v>
      </c>
      <c r="J66" s="715">
        <v>5.2858433944337591E-2</v>
      </c>
      <c r="K66" s="715">
        <v>3.9060586765930355E-2</v>
      </c>
      <c r="L66" s="715">
        <v>3.3563392266238064E-2</v>
      </c>
      <c r="M66" s="715">
        <v>2.6508315856216165E-2</v>
      </c>
      <c r="O66" s="392"/>
      <c r="P66" s="142" t="s">
        <v>983</v>
      </c>
      <c r="Q66">
        <v>4259</v>
      </c>
      <c r="R66">
        <v>4233</v>
      </c>
      <c r="S66">
        <v>4032</v>
      </c>
      <c r="T66">
        <v>4112</v>
      </c>
      <c r="U66">
        <v>4197</v>
      </c>
      <c r="V66" s="190">
        <v>0.10553816577526927</v>
      </c>
      <c r="W66" s="190">
        <v>0.10812994198144385</v>
      </c>
      <c r="X66" s="190">
        <v>0.10604520594356517</v>
      </c>
      <c r="Y66" s="190">
        <v>0.12236540351643552</v>
      </c>
      <c r="Z66" s="190">
        <v>0.12352761841412378</v>
      </c>
      <c r="AA66" s="190">
        <v>0.12360077198786876</v>
      </c>
      <c r="AB66" s="392"/>
      <c r="AC66" s="142" t="s">
        <v>960</v>
      </c>
      <c r="AD66" s="2">
        <v>60.633720930232556</v>
      </c>
      <c r="AE66" s="2">
        <v>56.052325581395351</v>
      </c>
      <c r="AF66" s="2">
        <v>55.941860465116278</v>
      </c>
    </row>
    <row r="67" spans="2:33">
      <c r="B67" s="142" t="s">
        <v>125</v>
      </c>
      <c r="C67">
        <v>2051</v>
      </c>
      <c r="D67">
        <v>1908</v>
      </c>
      <c r="E67">
        <v>2216</v>
      </c>
      <c r="F67">
        <v>2208</v>
      </c>
      <c r="G67">
        <v>2248</v>
      </c>
      <c r="H67" s="715">
        <v>5.6065137084411833E-2</v>
      </c>
      <c r="I67" s="715">
        <v>5.3308007301790909E-2</v>
      </c>
      <c r="J67" s="715">
        <v>4.752856116608347E-2</v>
      </c>
      <c r="K67" s="715">
        <v>5.1697115149140424E-2</v>
      </c>
      <c r="L67" s="715">
        <v>4.7532381582679396E-2</v>
      </c>
      <c r="M67" s="715">
        <v>4.8431936789738089E-2</v>
      </c>
      <c r="O67" s="392"/>
      <c r="P67" s="142" t="s">
        <v>984</v>
      </c>
      <c r="Q67">
        <v>2112</v>
      </c>
      <c r="R67">
        <v>1727</v>
      </c>
      <c r="S67">
        <v>2813</v>
      </c>
      <c r="T67">
        <v>2803</v>
      </c>
      <c r="U67">
        <v>3418</v>
      </c>
      <c r="V67" s="190">
        <v>8.5771325758509348E-2</v>
      </c>
      <c r="W67" s="190">
        <v>8.6783030184337431E-2</v>
      </c>
      <c r="X67" s="190">
        <v>8.8814674991529938E-2</v>
      </c>
      <c r="Y67" s="190">
        <v>0.10060609369880966</v>
      </c>
      <c r="Z67" s="190">
        <v>0.10254704692220282</v>
      </c>
      <c r="AA67" s="190">
        <v>0.10215053763440861</v>
      </c>
      <c r="AB67" s="392"/>
      <c r="AC67" s="486" t="s">
        <v>856</v>
      </c>
      <c r="AD67" s="2">
        <v>133.87790697674419</v>
      </c>
      <c r="AE67" s="2">
        <v>126.22674418604652</v>
      </c>
      <c r="AF67" s="2">
        <v>125.65697674418605</v>
      </c>
    </row>
    <row r="68" spans="2:33">
      <c r="B68" s="142" t="s">
        <v>88</v>
      </c>
      <c r="C68">
        <v>696</v>
      </c>
      <c r="D68">
        <v>686</v>
      </c>
      <c r="E68">
        <v>550</v>
      </c>
      <c r="F68">
        <v>890</v>
      </c>
      <c r="G68">
        <v>1911</v>
      </c>
      <c r="H68" s="715">
        <v>7.0238484155504738E-2</v>
      </c>
      <c r="I68" s="715">
        <v>8.9150920124327793E-2</v>
      </c>
      <c r="J68" s="715">
        <v>6.6971010126758282E-2</v>
      </c>
      <c r="K68" s="715">
        <v>3.6611647156781113E-2</v>
      </c>
      <c r="L68" s="715">
        <v>2.1390753521792569E-2</v>
      </c>
      <c r="M68" s="715">
        <v>1.6826805833292689E-2</v>
      </c>
      <c r="O68" s="392"/>
      <c r="P68" s="142" t="s">
        <v>110</v>
      </c>
      <c r="Q68">
        <v>860</v>
      </c>
      <c r="R68">
        <v>1130</v>
      </c>
      <c r="S68">
        <v>2502</v>
      </c>
      <c r="T68">
        <v>2290</v>
      </c>
      <c r="U68">
        <v>2250</v>
      </c>
      <c r="V68" s="190">
        <v>7.4137973529194295E-2</v>
      </c>
      <c r="W68" s="190">
        <v>4.7247178633503882E-2</v>
      </c>
      <c r="X68" s="190">
        <v>5.6652630559992256E-2</v>
      </c>
      <c r="Y68" s="190">
        <v>3.9041170689090313E-2</v>
      </c>
      <c r="Z68" s="190">
        <v>2.7715418087081844E-2</v>
      </c>
      <c r="AA68" s="190">
        <v>2.6468155500413565E-2</v>
      </c>
      <c r="AB68" s="392"/>
      <c r="AC68" s="142" t="s">
        <v>122</v>
      </c>
      <c r="AD68" s="2">
        <v>12.186046511627907</v>
      </c>
      <c r="AE68" s="2">
        <v>12.796511627906977</v>
      </c>
      <c r="AF68" s="2">
        <v>12.866279069767442</v>
      </c>
    </row>
    <row r="69" spans="2:33">
      <c r="B69" s="142" t="s">
        <v>983</v>
      </c>
      <c r="C69">
        <v>4649</v>
      </c>
      <c r="D69">
        <v>4623</v>
      </c>
      <c r="E69">
        <v>4624</v>
      </c>
      <c r="F69">
        <v>4704</v>
      </c>
      <c r="G69">
        <v>4779</v>
      </c>
      <c r="H69" s="715">
        <v>0.12022214962430579</v>
      </c>
      <c r="I69" s="715">
        <v>0.11887611623661749</v>
      </c>
      <c r="J69" s="715">
        <v>0.11120895418626747</v>
      </c>
      <c r="K69" s="715">
        <v>0.12046333937405104</v>
      </c>
      <c r="L69" s="715">
        <v>0.11673915098799281</v>
      </c>
      <c r="M69" s="715">
        <v>0.12071404184753451</v>
      </c>
      <c r="O69" s="392"/>
      <c r="P69" s="142" t="s">
        <v>88</v>
      </c>
      <c r="Q69">
        <v>350</v>
      </c>
      <c r="R69">
        <v>290</v>
      </c>
      <c r="S69">
        <v>560</v>
      </c>
      <c r="T69">
        <v>840</v>
      </c>
      <c r="U69">
        <v>1816</v>
      </c>
      <c r="V69" s="190">
        <v>7.2708451433219135E-2</v>
      </c>
      <c r="W69" s="190">
        <v>7.8190408577933371E-2</v>
      </c>
      <c r="X69" s="190">
        <v>4.1261313585983256E-2</v>
      </c>
      <c r="Y69" s="190">
        <v>2.2660259910451022E-2</v>
      </c>
      <c r="Z69" s="190">
        <v>1.5520634128765833E-2</v>
      </c>
      <c r="AA69" s="190">
        <v>9.0984284532671638E-3</v>
      </c>
      <c r="AB69" s="392"/>
      <c r="AC69" s="142" t="s">
        <v>110</v>
      </c>
      <c r="AD69" s="2">
        <v>12.238372093023257</v>
      </c>
      <c r="AE69" s="2">
        <v>6.3953488372093021</v>
      </c>
      <c r="AF69" s="2">
        <v>8.6395348837209305</v>
      </c>
    </row>
    <row r="70" spans="2:33">
      <c r="B70" s="142" t="s">
        <v>984</v>
      </c>
      <c r="C70">
        <v>1722</v>
      </c>
      <c r="D70">
        <v>1337</v>
      </c>
      <c r="E70">
        <v>2984</v>
      </c>
      <c r="F70">
        <v>2974</v>
      </c>
      <c r="G70">
        <v>3487</v>
      </c>
      <c r="H70" s="715">
        <v>8.7678737466388559E-2</v>
      </c>
      <c r="I70" s="715">
        <v>8.7177463121022244E-2</v>
      </c>
      <c r="J70" s="715">
        <v>8.3400922299724234E-2</v>
      </c>
      <c r="K70" s="715">
        <v>8.7402654650536316E-2</v>
      </c>
      <c r="L70" s="715">
        <v>8.471211118464593E-2</v>
      </c>
      <c r="M70" s="715">
        <v>8.4231575866946296E-2</v>
      </c>
      <c r="O70" s="392"/>
      <c r="P70" s="142" t="s">
        <v>125</v>
      </c>
      <c r="Q70">
        <v>2139</v>
      </c>
      <c r="R70">
        <v>1996</v>
      </c>
      <c r="S70">
        <v>2026</v>
      </c>
      <c r="T70">
        <v>2018</v>
      </c>
      <c r="U70">
        <v>2058</v>
      </c>
      <c r="V70" s="190">
        <v>5.1659970916619426E-2</v>
      </c>
      <c r="W70" s="190">
        <v>5.1066121569683466E-2</v>
      </c>
      <c r="X70" s="190">
        <v>4.9997579981607858E-2</v>
      </c>
      <c r="Y70" s="190">
        <v>5.6404936114447961E-2</v>
      </c>
      <c r="Z70" s="190">
        <v>5.7260053767911087E-2</v>
      </c>
      <c r="AA70" s="190">
        <v>5.6548111386821066E-2</v>
      </c>
      <c r="AB70" s="392"/>
      <c r="AC70" s="142" t="s">
        <v>125</v>
      </c>
      <c r="AD70" s="2">
        <v>11.877906976744185</v>
      </c>
      <c r="AE70" s="2">
        <v>12.168604651162791</v>
      </c>
      <c r="AF70" s="2">
        <v>12.168604651162791</v>
      </c>
    </row>
    <row r="71" spans="2:33">
      <c r="B71" s="142" t="s">
        <v>985</v>
      </c>
      <c r="C71">
        <v>856</v>
      </c>
      <c r="D71">
        <v>926</v>
      </c>
      <c r="E71">
        <v>996</v>
      </c>
      <c r="F71">
        <v>1001</v>
      </c>
      <c r="G71">
        <v>1006</v>
      </c>
      <c r="H71" s="715">
        <v>3.3272183549870583E-2</v>
      </c>
      <c r="I71" s="715">
        <v>3.2808722679954612E-2</v>
      </c>
      <c r="J71" s="715">
        <v>3.1399902671888399E-2</v>
      </c>
      <c r="K71" s="715">
        <v>3.2913748346965761E-2</v>
      </c>
      <c r="L71" s="715">
        <v>3.2239765528977969E-2</v>
      </c>
      <c r="M71" s="715">
        <v>3.3507291615861093E-2</v>
      </c>
      <c r="O71" s="392"/>
      <c r="P71" s="142" t="s">
        <v>986</v>
      </c>
      <c r="Q71">
        <v>1336</v>
      </c>
      <c r="R71">
        <v>1364</v>
      </c>
      <c r="S71">
        <v>1450</v>
      </c>
      <c r="T71">
        <v>1434</v>
      </c>
      <c r="U71">
        <v>1434</v>
      </c>
      <c r="V71" s="190">
        <v>3.8597096591329212E-2</v>
      </c>
      <c r="W71" s="190">
        <v>3.8336311782418177E-2</v>
      </c>
      <c r="X71" s="190">
        <v>3.7897488020908962E-2</v>
      </c>
      <c r="Y71" s="190">
        <v>4.275417713224855E-2</v>
      </c>
      <c r="Z71" s="190">
        <v>4.340234472437017E-2</v>
      </c>
      <c r="AA71" s="190">
        <v>4.3176178660049629E-2</v>
      </c>
      <c r="AB71" s="392"/>
      <c r="AC71" s="142" t="s">
        <v>88</v>
      </c>
      <c r="AD71" s="2">
        <v>14.273255813953488</v>
      </c>
      <c r="AE71" s="2">
        <v>11.302325581395349</v>
      </c>
      <c r="AF71" s="2">
        <v>7.8779069767441863</v>
      </c>
    </row>
    <row r="72" spans="2:33">
      <c r="B72" s="142" t="s">
        <v>987</v>
      </c>
      <c r="C72">
        <v>635</v>
      </c>
      <c r="D72">
        <v>660</v>
      </c>
      <c r="E72">
        <v>815</v>
      </c>
      <c r="F72">
        <v>870</v>
      </c>
      <c r="G72">
        <v>910</v>
      </c>
      <c r="H72" s="715">
        <v>2.4878747518407761E-2</v>
      </c>
      <c r="I72" s="715">
        <v>2.3681484039666485E-2</v>
      </c>
      <c r="J72" s="715">
        <v>2.3405093504507219E-2</v>
      </c>
      <c r="K72" s="715">
        <v>2.3020032326002842E-2</v>
      </c>
      <c r="L72" s="715">
        <v>2.219438404084334E-2</v>
      </c>
      <c r="M72" s="715">
        <v>2.4240355069989759E-2</v>
      </c>
      <c r="O72" s="392"/>
      <c r="P72" s="142" t="s">
        <v>988</v>
      </c>
      <c r="Q72">
        <v>1895</v>
      </c>
      <c r="R72">
        <v>1835</v>
      </c>
      <c r="S72">
        <v>1505</v>
      </c>
      <c r="T72">
        <v>1385</v>
      </c>
      <c r="U72">
        <v>1570</v>
      </c>
      <c r="V72" s="190">
        <v>3.5417642274418952E-2</v>
      </c>
      <c r="W72" s="190">
        <v>3.5986193052461507E-2</v>
      </c>
      <c r="X72" s="190">
        <v>4.1987319103625187E-2</v>
      </c>
      <c r="Y72" s="190">
        <v>4.0133231407666267E-2</v>
      </c>
      <c r="Z72" s="190">
        <v>4.1988858401928994E-2</v>
      </c>
      <c r="AA72" s="190">
        <v>4.8524951750758202E-2</v>
      </c>
      <c r="AB72" s="392"/>
      <c r="AC72" s="142" t="s">
        <v>983</v>
      </c>
      <c r="AD72" s="2">
        <v>23.296511627906977</v>
      </c>
      <c r="AE72" s="2">
        <v>22.988372093023255</v>
      </c>
      <c r="AF72" s="2">
        <v>22.656976744186046</v>
      </c>
    </row>
    <row r="73" spans="2:33">
      <c r="B73" s="142" t="s">
        <v>988</v>
      </c>
      <c r="C73">
        <v>1895</v>
      </c>
      <c r="D73">
        <v>1835</v>
      </c>
      <c r="E73">
        <v>1515</v>
      </c>
      <c r="F73">
        <v>1395</v>
      </c>
      <c r="G73">
        <v>1580</v>
      </c>
      <c r="H73" s="715">
        <v>3.7242731133616466E-2</v>
      </c>
      <c r="I73" s="715">
        <v>3.8482411564458037E-2</v>
      </c>
      <c r="J73" s="715">
        <v>4.1480314230760318E-2</v>
      </c>
      <c r="K73" s="715">
        <v>3.7836116961355734E-2</v>
      </c>
      <c r="L73" s="715">
        <v>3.675427815070436E-2</v>
      </c>
      <c r="M73" s="715">
        <v>4.3164414963663855E-2</v>
      </c>
      <c r="O73" s="392"/>
      <c r="P73" s="142" t="s">
        <v>989</v>
      </c>
      <c r="Q73">
        <v>1320</v>
      </c>
      <c r="R73">
        <v>1390</v>
      </c>
      <c r="S73">
        <v>1250</v>
      </c>
      <c r="T73">
        <v>1228</v>
      </c>
      <c r="U73">
        <v>1375</v>
      </c>
      <c r="V73" s="190">
        <v>3.4086707909200702E-2</v>
      </c>
      <c r="W73" s="190">
        <v>3.5570026194031677E-2</v>
      </c>
      <c r="X73" s="190">
        <v>3.6905280480131648E-2</v>
      </c>
      <c r="Y73" s="190">
        <v>4.149830730588621E-2</v>
      </c>
      <c r="Z73" s="190">
        <v>4.2681743854106037E-2</v>
      </c>
      <c r="AA73" s="190">
        <v>4.3148607664736695E-2</v>
      </c>
      <c r="AB73" s="392"/>
      <c r="AC73" s="142" t="s">
        <v>984</v>
      </c>
      <c r="AD73" s="2">
        <v>17.593023255813954</v>
      </c>
      <c r="AE73" s="2">
        <v>18.058139534883722</v>
      </c>
      <c r="AF73" s="2">
        <v>17.593023255813954</v>
      </c>
    </row>
    <row r="74" spans="2:33">
      <c r="B74" s="142" t="s">
        <v>989</v>
      </c>
      <c r="C74">
        <v>1320</v>
      </c>
      <c r="D74">
        <v>1390</v>
      </c>
      <c r="E74">
        <v>1239</v>
      </c>
      <c r="F74">
        <v>1217</v>
      </c>
      <c r="G74">
        <v>1364</v>
      </c>
      <c r="H74" s="715">
        <v>3.4604076093785338E-2</v>
      </c>
      <c r="I74" s="715">
        <v>3.5201539296462581E-2</v>
      </c>
      <c r="J74" s="715">
        <v>3.2071930109146524E-2</v>
      </c>
      <c r="K74" s="715">
        <v>3.1860704315031595E-2</v>
      </c>
      <c r="L74" s="715">
        <v>3.2050675995083669E-2</v>
      </c>
      <c r="M74" s="715">
        <v>3.3921865092913235E-2</v>
      </c>
      <c r="O74" s="392"/>
      <c r="P74" s="142" t="s">
        <v>985</v>
      </c>
      <c r="Q74">
        <v>856</v>
      </c>
      <c r="R74">
        <v>926</v>
      </c>
      <c r="S74">
        <v>973</v>
      </c>
      <c r="T74">
        <v>978</v>
      </c>
      <c r="U74">
        <v>983</v>
      </c>
      <c r="V74" s="190">
        <v>3.043896187119513E-2</v>
      </c>
      <c r="W74" s="190">
        <v>3.0967710347866533E-2</v>
      </c>
      <c r="X74" s="190">
        <v>3.1581240017424135E-2</v>
      </c>
      <c r="Y74" s="190">
        <v>3.6174511302828435E-2</v>
      </c>
      <c r="Z74" s="190">
        <v>3.6168620603641809E-2</v>
      </c>
      <c r="AA74" s="190">
        <v>3.6669423766197959E-2</v>
      </c>
      <c r="AB74" s="392"/>
      <c r="AC74" s="142" t="s">
        <v>985</v>
      </c>
      <c r="AD74" s="2">
        <v>9.0465116279069768</v>
      </c>
      <c r="AE74" s="2">
        <v>9.1337209302325579</v>
      </c>
      <c r="AF74" s="2">
        <v>9.5406976744186043</v>
      </c>
    </row>
    <row r="75" spans="2:33">
      <c r="B75" s="142" t="s">
        <v>990</v>
      </c>
      <c r="C75">
        <v>610</v>
      </c>
      <c r="D75">
        <v>520</v>
      </c>
      <c r="E75">
        <v>205</v>
      </c>
      <c r="F75">
        <v>275</v>
      </c>
      <c r="G75">
        <v>355</v>
      </c>
      <c r="H75" s="715">
        <v>1.2012162943231222E-2</v>
      </c>
      <c r="I75" s="715">
        <v>6.734422023780157E-3</v>
      </c>
      <c r="J75" s="715">
        <v>6.4421940537158487E-3</v>
      </c>
      <c r="K75" s="715">
        <v>7.9100749375520408E-3</v>
      </c>
      <c r="L75" s="715">
        <v>6.6890422615108252E-3</v>
      </c>
      <c r="M75" s="715">
        <v>7.9988294395942055E-3</v>
      </c>
      <c r="O75" s="392"/>
      <c r="P75" s="142" t="s">
        <v>987</v>
      </c>
      <c r="Q75">
        <v>635</v>
      </c>
      <c r="R75">
        <v>660</v>
      </c>
      <c r="S75">
        <v>849</v>
      </c>
      <c r="T75">
        <v>904</v>
      </c>
      <c r="U75">
        <v>944</v>
      </c>
      <c r="V75" s="190">
        <v>2.4622285756537601E-2</v>
      </c>
      <c r="W75" s="190">
        <v>2.2497490758647702E-2</v>
      </c>
      <c r="X75" s="190">
        <v>2.5676395140603069E-2</v>
      </c>
      <c r="Y75" s="190">
        <v>2.7738342251829202E-2</v>
      </c>
      <c r="Z75" s="190">
        <v>2.7881710595604334E-2</v>
      </c>
      <c r="AA75" s="190">
        <v>2.801213123793769E-2</v>
      </c>
      <c r="AB75" s="392"/>
      <c r="AC75" s="142" t="s">
        <v>987</v>
      </c>
      <c r="AD75" s="2">
        <v>7.6220930232558137</v>
      </c>
      <c r="AE75" s="2">
        <v>7.6802325581395348</v>
      </c>
      <c r="AF75" s="2">
        <v>8.145348837209303</v>
      </c>
    </row>
    <row r="76" spans="2:33">
      <c r="B76" s="142" t="s">
        <v>991</v>
      </c>
      <c r="C76">
        <v>250</v>
      </c>
      <c r="D76">
        <v>270</v>
      </c>
      <c r="E76">
        <v>275</v>
      </c>
      <c r="F76">
        <v>205</v>
      </c>
      <c r="G76">
        <v>105</v>
      </c>
      <c r="H76" s="715">
        <v>4.900359359686377E-3</v>
      </c>
      <c r="I76" s="715">
        <v>4.6869603828506587E-3</v>
      </c>
      <c r="J76" s="715">
        <v>4.4029383820360117E-3</v>
      </c>
      <c r="K76" s="715">
        <v>4.4080912964686294E-3</v>
      </c>
      <c r="L76" s="715">
        <v>4.3726954713056631E-3</v>
      </c>
      <c r="M76" s="715">
        <v>5.1212017753499489E-3</v>
      </c>
      <c r="O76" s="392"/>
      <c r="P76" s="142" t="s">
        <v>992</v>
      </c>
      <c r="S76">
        <v>360</v>
      </c>
      <c r="T76">
        <v>310</v>
      </c>
      <c r="U76">
        <v>355</v>
      </c>
      <c r="V76" s="190">
        <v>1.133758903704434E-2</v>
      </c>
      <c r="W76" s="190">
        <v>1.0281769443560429E-2</v>
      </c>
      <c r="X76" s="190">
        <v>1.1374086443056966E-2</v>
      </c>
      <c r="Y76" s="190">
        <v>1.3650758982199411E-2</v>
      </c>
      <c r="Z76" s="190">
        <v>1.3580554862670104E-2</v>
      </c>
      <c r="AA76" s="190">
        <v>1.3785497656465398E-2</v>
      </c>
      <c r="AB76" s="392"/>
      <c r="AC76" s="142" t="s">
        <v>988</v>
      </c>
      <c r="AD76" s="2">
        <v>9.7674418604651159</v>
      </c>
      <c r="AE76" s="2">
        <v>9.2441860465116275</v>
      </c>
      <c r="AF76" s="2">
        <v>9.6511627906976738</v>
      </c>
    </row>
    <row r="77" spans="2:33">
      <c r="B77" s="142" t="s">
        <v>993</v>
      </c>
      <c r="C77">
        <v>100</v>
      </c>
      <c r="D77">
        <v>60</v>
      </c>
      <c r="E77">
        <v>51</v>
      </c>
      <c r="F77">
        <v>106</v>
      </c>
      <c r="G77">
        <v>71</v>
      </c>
      <c r="H77" s="715">
        <v>2.0355338878697256E-3</v>
      </c>
      <c r="I77" s="715">
        <v>1.9981252158468598E-3</v>
      </c>
      <c r="J77" s="715">
        <v>1.1818413551780873E-3</v>
      </c>
      <c r="K77" s="715">
        <v>2.7183229661556546E-3</v>
      </c>
      <c r="L77" s="715">
        <v>1.3236267372600927E-3</v>
      </c>
      <c r="M77" s="715">
        <v>2.0484807101399795E-3</v>
      </c>
      <c r="O77" s="392"/>
      <c r="P77" s="142" t="s">
        <v>990</v>
      </c>
      <c r="Q77">
        <v>610</v>
      </c>
      <c r="R77">
        <v>520</v>
      </c>
      <c r="S77">
        <v>210</v>
      </c>
      <c r="T77">
        <v>280</v>
      </c>
      <c r="U77">
        <v>360</v>
      </c>
      <c r="V77" s="190">
        <v>1.1066472777462845E-2</v>
      </c>
      <c r="W77" s="190">
        <v>7.1972386104923007E-3</v>
      </c>
      <c r="X77" s="190">
        <v>7.3568559121049322E-3</v>
      </c>
      <c r="Y77" s="190">
        <v>9.5282297695751892E-3</v>
      </c>
      <c r="Z77" s="190">
        <v>8.4254870984728798E-3</v>
      </c>
      <c r="AA77" s="190">
        <v>8.7951475048249246E-3</v>
      </c>
      <c r="AB77" s="392"/>
      <c r="AC77" s="142" t="s">
        <v>989</v>
      </c>
      <c r="AD77" s="2">
        <v>7.6453488372093021</v>
      </c>
      <c r="AE77" s="2">
        <v>8.9418604651162799</v>
      </c>
      <c r="AF77" s="2">
        <v>9.0872093023255811</v>
      </c>
    </row>
    <row r="78" spans="2:33">
      <c r="B78" s="142" t="s">
        <v>992</v>
      </c>
      <c r="E78">
        <v>319</v>
      </c>
      <c r="F78">
        <v>269</v>
      </c>
      <c r="G78">
        <v>294</v>
      </c>
      <c r="H78" s="715">
        <v>9.1473374714145708E-3</v>
      </c>
      <c r="I78" s="715">
        <v>7.2524544871478613E-3</v>
      </c>
      <c r="J78" s="715">
        <v>7.8557690079484616E-3</v>
      </c>
      <c r="K78" s="715">
        <v>1.0261056962335308E-2</v>
      </c>
      <c r="L78" s="715">
        <v>8.3672118748227293E-3</v>
      </c>
      <c r="M78" s="715">
        <v>9.852216748768473E-3</v>
      </c>
      <c r="O78" s="392"/>
      <c r="P78" s="142" t="s">
        <v>991</v>
      </c>
      <c r="Q78">
        <v>250</v>
      </c>
      <c r="R78">
        <v>270</v>
      </c>
      <c r="S78">
        <v>260</v>
      </c>
      <c r="T78">
        <v>190</v>
      </c>
      <c r="U78">
        <v>90</v>
      </c>
      <c r="V78" s="190">
        <v>3.3273359130456216E-3</v>
      </c>
      <c r="W78" s="190">
        <v>3.0600504296310802E-3</v>
      </c>
      <c r="X78" s="190">
        <v>3.0250229901747252E-3</v>
      </c>
      <c r="Y78" s="190">
        <v>3.4126897455498528E-3</v>
      </c>
      <c r="Z78" s="190">
        <v>3.4644272608852305E-3</v>
      </c>
      <c r="AA78" s="190">
        <v>3.8599393438103115E-3</v>
      </c>
      <c r="AB78" s="392"/>
      <c r="AC78" s="142" t="s">
        <v>990</v>
      </c>
      <c r="AD78" s="2">
        <v>3.0406976744186047</v>
      </c>
      <c r="AE78" s="2">
        <v>2.13953488372093</v>
      </c>
      <c r="AF78" s="2">
        <v>2.1686046511627906</v>
      </c>
    </row>
    <row r="79" spans="2:33">
      <c r="B79" s="142" t="s">
        <v>994</v>
      </c>
      <c r="C79">
        <v>86</v>
      </c>
      <c r="D79">
        <v>86</v>
      </c>
      <c r="E79">
        <v>105</v>
      </c>
      <c r="F79">
        <v>105</v>
      </c>
      <c r="G79">
        <v>105</v>
      </c>
      <c r="H79" s="715">
        <v>3.1412559997989597E-3</v>
      </c>
      <c r="I79" s="715">
        <v>2.590162316838522E-3</v>
      </c>
      <c r="J79" s="715">
        <v>2.4332027900725328E-3</v>
      </c>
      <c r="K79" s="715">
        <v>2.5713865896067004E-3</v>
      </c>
      <c r="L79" s="715">
        <v>2.4818001323626739E-3</v>
      </c>
      <c r="M79" s="715">
        <v>2.5606008876749744E-3</v>
      </c>
      <c r="O79" s="392"/>
      <c r="P79" s="142" t="s">
        <v>994</v>
      </c>
      <c r="Q79">
        <v>86</v>
      </c>
      <c r="R79">
        <v>86</v>
      </c>
      <c r="S79">
        <v>105</v>
      </c>
      <c r="T79">
        <v>105</v>
      </c>
      <c r="U79">
        <v>105</v>
      </c>
      <c r="V79" s="190">
        <v>3.0808665861533531E-3</v>
      </c>
      <c r="W79" s="190">
        <v>2.5704423608901073E-3</v>
      </c>
      <c r="X79" s="190">
        <v>2.5410193117467693E-3</v>
      </c>
      <c r="Y79" s="190">
        <v>2.8666593862618764E-3</v>
      </c>
      <c r="Z79" s="190">
        <v>2.9101188991435935E-3</v>
      </c>
      <c r="AA79" s="190">
        <v>2.8949545078577337E-3</v>
      </c>
      <c r="AB79" s="392"/>
      <c r="AC79" s="142" t="s">
        <v>991</v>
      </c>
      <c r="AD79" s="2">
        <v>1.6569767441860466</v>
      </c>
      <c r="AE79" s="2">
        <v>1.6569767441860466</v>
      </c>
      <c r="AF79" s="2">
        <v>1.7732558139534884</v>
      </c>
      <c r="AG79" s="479"/>
    </row>
    <row r="80" spans="2:33">
      <c r="B80" s="142" t="s">
        <v>986</v>
      </c>
      <c r="C80">
        <v>1336</v>
      </c>
      <c r="D80">
        <v>1364</v>
      </c>
      <c r="E80">
        <v>1450</v>
      </c>
      <c r="F80">
        <v>1434</v>
      </c>
      <c r="G80">
        <v>1434</v>
      </c>
      <c r="H80" s="715">
        <v>3.9353655165481366E-2</v>
      </c>
      <c r="I80" s="715">
        <v>3.8630420839705956E-2</v>
      </c>
      <c r="J80" s="715">
        <v>3.6289481611938915E-2</v>
      </c>
      <c r="K80" s="715">
        <v>3.835039427927707E-2</v>
      </c>
      <c r="L80" s="715">
        <v>3.701427625980902E-2</v>
      </c>
      <c r="M80" s="715">
        <v>3.818953323903819E-2</v>
      </c>
      <c r="O80" s="392"/>
      <c r="P80" s="142" t="s">
        <v>993</v>
      </c>
      <c r="Q80">
        <v>100</v>
      </c>
      <c r="R80">
        <v>60</v>
      </c>
      <c r="S80">
        <v>51</v>
      </c>
      <c r="T80">
        <v>91</v>
      </c>
      <c r="U80">
        <v>71</v>
      </c>
      <c r="V80" s="190">
        <v>1.996401547827373E-3</v>
      </c>
      <c r="W80" s="190">
        <v>2.4725207471419128E-3</v>
      </c>
      <c r="X80" s="190">
        <v>1.234209379991288E-3</v>
      </c>
      <c r="Y80" s="190">
        <v>2.7574533144042808E-3</v>
      </c>
      <c r="Z80" s="190">
        <v>1.5520634128765832E-3</v>
      </c>
      <c r="AA80" s="190">
        <v>2.3159636062861869E-3</v>
      </c>
      <c r="AB80" s="392"/>
      <c r="AC80" s="142" t="s">
        <v>993</v>
      </c>
      <c r="AD80" s="2">
        <v>0.65116279069767447</v>
      </c>
      <c r="AE80" s="2">
        <v>0.91279069767441856</v>
      </c>
      <c r="AF80" s="2">
        <v>0.65116279069767447</v>
      </c>
    </row>
    <row r="81" spans="1:33">
      <c r="B81" s="142" t="s">
        <v>122</v>
      </c>
      <c r="H81" s="715">
        <v>7.5390143995175034E-4</v>
      </c>
      <c r="I81" s="715">
        <v>7.4004637623957764E-4</v>
      </c>
      <c r="J81" s="715">
        <v>6.9520079716358079E-4</v>
      </c>
      <c r="K81" s="715">
        <v>7.3468188274477153E-4</v>
      </c>
      <c r="L81" s="715">
        <v>7.0908575210362106E-4</v>
      </c>
      <c r="M81" s="715">
        <v>7.3160025362142128E-4</v>
      </c>
      <c r="O81" s="392"/>
      <c r="P81" s="486" t="s">
        <v>859</v>
      </c>
      <c r="Q81" s="479">
        <v>6528</v>
      </c>
      <c r="R81" s="479">
        <v>4980</v>
      </c>
      <c r="S81" s="479">
        <v>4718</v>
      </c>
      <c r="T81" s="479">
        <v>4718</v>
      </c>
      <c r="U81" s="479">
        <v>4718</v>
      </c>
      <c r="V81" s="515">
        <v>0.11628422842777217</v>
      </c>
      <c r="W81" s="515">
        <v>0.1154985434159955</v>
      </c>
      <c r="X81" s="515">
        <v>0.11417646774115484</v>
      </c>
      <c r="Y81" s="515">
        <v>0.12880856175603364</v>
      </c>
      <c r="Z81" s="515">
        <v>0.13076134253485214</v>
      </c>
      <c r="AA81" s="515">
        <v>0.1300799558864075</v>
      </c>
      <c r="AB81" s="392"/>
      <c r="AC81" s="142" t="s">
        <v>992</v>
      </c>
      <c r="AD81" s="2">
        <v>2.9825581395348837</v>
      </c>
      <c r="AE81" s="2">
        <v>2.808139534883721</v>
      </c>
      <c r="AF81" s="2">
        <v>2.8372093023255816</v>
      </c>
      <c r="AG81" s="479"/>
    </row>
    <row r="82" spans="1:33">
      <c r="B82" s="135" t="s">
        <v>859</v>
      </c>
      <c r="C82">
        <v>6528</v>
      </c>
      <c r="D82">
        <v>4980</v>
      </c>
      <c r="E82">
        <v>4578</v>
      </c>
      <c r="F82">
        <v>4578</v>
      </c>
      <c r="G82">
        <v>4578</v>
      </c>
      <c r="H82" s="715">
        <v>0.1150453597366371</v>
      </c>
      <c r="I82" s="715">
        <v>0.11293107701415955</v>
      </c>
      <c r="J82" s="715">
        <v>0.10608764164716242</v>
      </c>
      <c r="K82" s="715">
        <v>0.11211245530685213</v>
      </c>
      <c r="L82" s="715">
        <v>0.10820648577101258</v>
      </c>
      <c r="M82" s="715">
        <v>0.11164219870262888</v>
      </c>
      <c r="O82" s="392"/>
      <c r="P82" s="142" t="s">
        <v>932</v>
      </c>
      <c r="Q82">
        <v>6528</v>
      </c>
      <c r="R82">
        <v>4980</v>
      </c>
      <c r="S82">
        <v>4718</v>
      </c>
      <c r="T82">
        <v>4718</v>
      </c>
      <c r="U82">
        <v>4718</v>
      </c>
      <c r="V82" s="190">
        <v>0.11628422842777217</v>
      </c>
      <c r="W82" s="190">
        <v>0.1154985434159955</v>
      </c>
      <c r="X82" s="190">
        <v>0.11417646774115484</v>
      </c>
      <c r="Y82" s="190">
        <v>0.12880856175603364</v>
      </c>
      <c r="Z82" s="190">
        <v>0.13076134253485214</v>
      </c>
      <c r="AA82" s="190">
        <v>0.1300799558864075</v>
      </c>
      <c r="AB82" s="392"/>
      <c r="AC82" s="486" t="s">
        <v>860</v>
      </c>
      <c r="AD82" s="2">
        <v>9</v>
      </c>
      <c r="AE82" s="2">
        <v>9</v>
      </c>
      <c r="AF82" s="2">
        <v>9</v>
      </c>
    </row>
    <row r="83" spans="1:33">
      <c r="B83" s="142" t="s">
        <v>932</v>
      </c>
      <c r="C83">
        <v>6528</v>
      </c>
      <c r="D83">
        <v>4980</v>
      </c>
      <c r="E83">
        <v>4578</v>
      </c>
      <c r="F83">
        <v>4578</v>
      </c>
      <c r="G83">
        <v>4578</v>
      </c>
      <c r="H83" s="715">
        <v>0.1150453597366371</v>
      </c>
      <c r="I83" s="715">
        <v>0.11293107701415955</v>
      </c>
      <c r="J83" s="715">
        <v>0.10608764164716242</v>
      </c>
      <c r="K83" s="715">
        <v>0.11211245530685213</v>
      </c>
      <c r="L83" s="715">
        <v>0.10820648577101258</v>
      </c>
      <c r="M83" s="715">
        <v>0.11164219870262888</v>
      </c>
      <c r="O83" s="392"/>
      <c r="P83" s="486" t="s">
        <v>860</v>
      </c>
      <c r="Q83" s="479"/>
      <c r="R83" s="479"/>
      <c r="S83" s="479">
        <v>1548</v>
      </c>
      <c r="T83" s="479">
        <v>1548</v>
      </c>
      <c r="U83" s="479">
        <v>1548</v>
      </c>
      <c r="V83" s="515">
        <v>3.8153451802923129E-2</v>
      </c>
      <c r="W83" s="515">
        <v>3.7895664520551299E-2</v>
      </c>
      <c r="X83" s="515">
        <v>3.7461884710323801E-2</v>
      </c>
      <c r="Y83" s="515">
        <v>4.2262749808889374E-2</v>
      </c>
      <c r="Z83" s="515">
        <v>4.2903467198802697E-2</v>
      </c>
      <c r="AA83" s="515">
        <v>4.2679900744416875E-2</v>
      </c>
      <c r="AB83" s="392"/>
      <c r="AC83" s="142" t="s">
        <v>995</v>
      </c>
      <c r="AD83" s="2">
        <v>9</v>
      </c>
      <c r="AE83" s="2">
        <v>9</v>
      </c>
      <c r="AF83" s="2">
        <v>9</v>
      </c>
      <c r="AG83" s="480"/>
    </row>
    <row r="84" spans="1:33">
      <c r="B84" s="135" t="s">
        <v>860</v>
      </c>
      <c r="E84">
        <v>1032</v>
      </c>
      <c r="F84">
        <v>1032</v>
      </c>
      <c r="G84">
        <v>1032</v>
      </c>
      <c r="H84" s="715">
        <v>2.5934209534340211E-2</v>
      </c>
      <c r="I84" s="715">
        <v>2.5457595342641474E-2</v>
      </c>
      <c r="J84" s="715">
        <v>2.3914907422427179E-2</v>
      </c>
      <c r="K84" s="715">
        <v>2.5273056766420141E-2</v>
      </c>
      <c r="L84" s="715">
        <v>2.4392549872364565E-2</v>
      </c>
      <c r="M84" s="715">
        <v>2.5167048724576892E-2</v>
      </c>
      <c r="O84" s="392"/>
      <c r="P84" s="142" t="s">
        <v>995</v>
      </c>
      <c r="S84">
        <v>1548</v>
      </c>
      <c r="T84">
        <v>1548</v>
      </c>
      <c r="U84">
        <v>1548</v>
      </c>
      <c r="V84" s="190">
        <v>3.8153451802923129E-2</v>
      </c>
      <c r="W84" s="190">
        <v>3.7895664520551299E-2</v>
      </c>
      <c r="X84" s="190">
        <v>3.7461884710323801E-2</v>
      </c>
      <c r="Y84" s="190">
        <v>4.2262749808889374E-2</v>
      </c>
      <c r="Z84" s="190">
        <v>4.2903467198802697E-2</v>
      </c>
      <c r="AA84" s="190">
        <v>4.2679900744416875E-2</v>
      </c>
      <c r="AB84" s="392"/>
      <c r="AC84" s="486" t="s">
        <v>861</v>
      </c>
      <c r="AD84" s="2">
        <v>2</v>
      </c>
      <c r="AE84" s="2">
        <v>2</v>
      </c>
      <c r="AF84" s="2">
        <v>2</v>
      </c>
    </row>
    <row r="85" spans="1:33">
      <c r="B85" s="142" t="s">
        <v>995</v>
      </c>
      <c r="E85">
        <v>1032</v>
      </c>
      <c r="F85">
        <v>1032</v>
      </c>
      <c r="G85">
        <v>1032</v>
      </c>
      <c r="H85" s="715">
        <v>2.5934209534340211E-2</v>
      </c>
      <c r="I85" s="715">
        <v>2.5457595342641474E-2</v>
      </c>
      <c r="J85" s="715">
        <v>2.3914907422427179E-2</v>
      </c>
      <c r="K85" s="715">
        <v>2.5273056766420141E-2</v>
      </c>
      <c r="L85" s="715">
        <v>2.4392549872364565E-2</v>
      </c>
      <c r="M85" s="715">
        <v>2.5167048724576892E-2</v>
      </c>
      <c r="O85" s="392"/>
      <c r="P85" s="486" t="s">
        <v>861</v>
      </c>
      <c r="Q85" s="479"/>
      <c r="R85" s="479"/>
      <c r="S85" s="479">
        <v>344</v>
      </c>
      <c r="T85" s="479">
        <v>344</v>
      </c>
      <c r="U85" s="479">
        <v>344</v>
      </c>
      <c r="V85" s="515">
        <v>8.4785448450940288E-3</v>
      </c>
      <c r="W85" s="515">
        <v>8.4212587823447333E-3</v>
      </c>
      <c r="X85" s="515">
        <v>8.324863268960845E-3</v>
      </c>
      <c r="Y85" s="515">
        <v>9.3917221797531949E-3</v>
      </c>
      <c r="Z85" s="515">
        <v>9.5341038219561546E-3</v>
      </c>
      <c r="AA85" s="515">
        <v>9.4844223876481941E-3</v>
      </c>
      <c r="AB85" s="392"/>
      <c r="AC85" s="142" t="s">
        <v>996</v>
      </c>
      <c r="AD85" s="2">
        <v>2</v>
      </c>
      <c r="AE85" s="2">
        <v>2</v>
      </c>
      <c r="AF85" s="2">
        <v>2</v>
      </c>
    </row>
    <row r="86" spans="1:33">
      <c r="B86" s="135" t="s">
        <v>861</v>
      </c>
      <c r="E86">
        <v>344</v>
      </c>
      <c r="F86">
        <v>344</v>
      </c>
      <c r="G86">
        <v>344</v>
      </c>
      <c r="H86" s="715">
        <v>8.6447365114467375E-3</v>
      </c>
      <c r="I86" s="715">
        <v>8.4858651142138246E-3</v>
      </c>
      <c r="J86" s="715">
        <v>7.9716358074757264E-3</v>
      </c>
      <c r="K86" s="715">
        <v>8.4243522554733798E-3</v>
      </c>
      <c r="L86" s="715">
        <v>8.1308499574548557E-3</v>
      </c>
      <c r="M86" s="715">
        <v>8.3890162415256302E-3</v>
      </c>
      <c r="O86" s="2"/>
      <c r="P86" s="142" t="s">
        <v>996</v>
      </c>
      <c r="S86">
        <v>344</v>
      </c>
      <c r="T86">
        <v>344</v>
      </c>
      <c r="U86">
        <v>344</v>
      </c>
      <c r="V86" s="190">
        <v>8.4785448450940288E-3</v>
      </c>
      <c r="W86" s="190">
        <v>8.4212587823447333E-3</v>
      </c>
      <c r="X86" s="190">
        <v>8.324863268960845E-3</v>
      </c>
      <c r="Y86" s="190">
        <v>9.3917221797531949E-3</v>
      </c>
      <c r="Z86" s="190">
        <v>9.5341038219561546E-3</v>
      </c>
      <c r="AA86" s="190">
        <v>9.4844223876481941E-3</v>
      </c>
      <c r="AB86" s="2"/>
      <c r="AC86" s="487" t="s">
        <v>16</v>
      </c>
      <c r="AD86" s="2">
        <v>232.94186046511629</v>
      </c>
      <c r="AE86" s="2">
        <v>205.86046511627907</v>
      </c>
      <c r="AF86" s="2">
        <v>205.18023255813952</v>
      </c>
    </row>
    <row r="87" spans="1:33">
      <c r="B87" s="142" t="s">
        <v>996</v>
      </c>
      <c r="E87">
        <v>344</v>
      </c>
      <c r="F87">
        <v>344</v>
      </c>
      <c r="G87">
        <v>344</v>
      </c>
      <c r="H87" s="715">
        <v>8.6447365114467375E-3</v>
      </c>
      <c r="I87" s="715">
        <v>8.4858651142138246E-3</v>
      </c>
      <c r="J87" s="715">
        <v>7.9716358074757264E-3</v>
      </c>
      <c r="K87" s="715">
        <v>8.4243522554733798E-3</v>
      </c>
      <c r="L87" s="715">
        <v>8.1308499574548557E-3</v>
      </c>
      <c r="M87" s="715">
        <v>8.3890162415256302E-3</v>
      </c>
      <c r="O87" s="392"/>
      <c r="P87" s="487" t="s">
        <v>16</v>
      </c>
      <c r="Q87" s="480">
        <v>28061</v>
      </c>
      <c r="R87" s="480">
        <v>26987</v>
      </c>
      <c r="S87" s="480">
        <v>32463</v>
      </c>
      <c r="T87" s="480">
        <v>34805</v>
      </c>
      <c r="U87" s="480">
        <v>38070</v>
      </c>
      <c r="V87" s="516">
        <v>1</v>
      </c>
      <c r="W87" s="516">
        <v>1</v>
      </c>
      <c r="X87" s="516">
        <v>1</v>
      </c>
      <c r="Y87" s="516">
        <v>1</v>
      </c>
      <c r="Z87" s="516">
        <v>1</v>
      </c>
      <c r="AA87" s="516">
        <v>1</v>
      </c>
      <c r="AB87" s="392"/>
    </row>
    <row r="88" spans="1:33">
      <c r="B88" s="135" t="s">
        <v>16</v>
      </c>
      <c r="C88">
        <v>28347</v>
      </c>
      <c r="D88">
        <v>27133</v>
      </c>
      <c r="E88">
        <v>32065</v>
      </c>
      <c r="F88">
        <v>34669</v>
      </c>
      <c r="G88">
        <v>37307</v>
      </c>
      <c r="H88" s="715">
        <v>1</v>
      </c>
      <c r="I88" s="715">
        <v>1</v>
      </c>
      <c r="J88" s="715">
        <v>1</v>
      </c>
      <c r="K88" s="715">
        <v>1</v>
      </c>
      <c r="L88" s="715">
        <v>1</v>
      </c>
      <c r="M88" s="715">
        <v>1</v>
      </c>
      <c r="O88" s="392"/>
      <c r="P88" s="392"/>
      <c r="Q88" s="392"/>
      <c r="R88" s="392"/>
      <c r="S88" s="392"/>
      <c r="T88" s="392"/>
      <c r="U88" s="392"/>
      <c r="V88" s="392"/>
      <c r="W88" s="392"/>
      <c r="X88" s="392"/>
      <c r="Y88" s="392"/>
      <c r="Z88" s="392"/>
      <c r="AA88" s="392"/>
      <c r="AB88" s="392"/>
      <c r="AD88">
        <v>60.6</v>
      </c>
      <c r="AE88">
        <v>56.1</v>
      </c>
      <c r="AF88">
        <v>55.9</v>
      </c>
    </row>
    <row r="89" spans="1:33">
      <c r="B89">
        <v>172</v>
      </c>
      <c r="H89" s="3">
        <f t="shared" ref="H89:M89" si="1">H87/$B$89</f>
        <v>5.0260095996783354E-5</v>
      </c>
      <c r="I89" s="3">
        <f t="shared" si="1"/>
        <v>4.9336425082638512E-5</v>
      </c>
      <c r="J89" s="3">
        <f t="shared" si="1"/>
        <v>4.6346719810905386E-5</v>
      </c>
      <c r="K89" s="3">
        <f t="shared" si="1"/>
        <v>4.8978792182984769E-5</v>
      </c>
      <c r="L89" s="3">
        <f t="shared" si="1"/>
        <v>4.7272383473574744E-5</v>
      </c>
      <c r="M89" s="3">
        <f t="shared" si="1"/>
        <v>4.8773350241428086E-5</v>
      </c>
      <c r="O89" s="392"/>
      <c r="P89" s="392"/>
      <c r="Q89" s="392"/>
      <c r="R89" s="392"/>
      <c r="S89" s="392"/>
      <c r="T89" s="392"/>
      <c r="U89" s="392"/>
      <c r="V89" s="514"/>
      <c r="W89" s="392"/>
      <c r="X89" s="392"/>
      <c r="Y89" s="392"/>
      <c r="Z89" s="392"/>
      <c r="AA89" s="392"/>
      <c r="AB89" s="392"/>
      <c r="AD89">
        <v>172.3</v>
      </c>
      <c r="AE89">
        <v>149.80000000000001</v>
      </c>
      <c r="AF89">
        <v>149.19999999999999</v>
      </c>
    </row>
    <row r="90" spans="1:33">
      <c r="H90" s="513">
        <f>10277/40573</f>
        <v>0.2532965272471841</v>
      </c>
      <c r="O90" s="392"/>
      <c r="P90" s="392"/>
      <c r="Q90" s="392"/>
      <c r="R90" s="392"/>
      <c r="S90" s="392"/>
      <c r="T90" s="392"/>
      <c r="U90" s="392"/>
      <c r="V90" s="510"/>
      <c r="W90" s="392"/>
      <c r="X90" s="392"/>
      <c r="Y90" s="392"/>
      <c r="Z90" s="392"/>
      <c r="AA90" s="392"/>
      <c r="AB90" s="392"/>
      <c r="AD90">
        <f>AD89+AD88</f>
        <v>232.9</v>
      </c>
      <c r="AE90">
        <f>AE89+AE88</f>
        <v>205.9</v>
      </c>
      <c r="AF90">
        <f>AF89+AF88</f>
        <v>205.1</v>
      </c>
    </row>
    <row r="91" spans="1:33" ht="15.5">
      <c r="A91" s="401"/>
      <c r="B91" s="401"/>
      <c r="C91" s="401"/>
      <c r="D91" s="401"/>
      <c r="E91" s="401"/>
      <c r="F91" s="401"/>
      <c r="G91" s="401"/>
      <c r="H91" s="401"/>
      <c r="I91" s="401"/>
      <c r="J91" s="401"/>
      <c r="K91" s="401"/>
      <c r="L91" s="401"/>
      <c r="M91" s="401"/>
      <c r="N91" s="401"/>
      <c r="O91" s="392"/>
      <c r="P91" s="392"/>
      <c r="Q91" s="392"/>
      <c r="R91" s="392"/>
      <c r="S91" s="392"/>
      <c r="T91" s="392"/>
      <c r="U91" s="392"/>
      <c r="V91" s="392"/>
      <c r="W91" s="392"/>
      <c r="X91" s="392"/>
      <c r="Y91" s="392"/>
      <c r="Z91" s="392"/>
      <c r="AA91" s="392"/>
      <c r="AB91" s="392"/>
    </row>
    <row r="92" spans="1:33" ht="15.5">
      <c r="A92" s="401"/>
      <c r="B92" s="491" t="s">
        <v>997</v>
      </c>
      <c r="C92" s="492"/>
      <c r="D92" s="492"/>
      <c r="E92" s="492"/>
      <c r="F92" s="492"/>
      <c r="G92" s="492"/>
      <c r="H92" s="493" t="s">
        <v>38</v>
      </c>
      <c r="I92" s="493" t="s">
        <v>39</v>
      </c>
      <c r="J92" s="493" t="s">
        <v>40</v>
      </c>
      <c r="K92" s="494" t="s">
        <v>881</v>
      </c>
      <c r="L92" s="495" t="s">
        <v>949</v>
      </c>
      <c r="M92" s="495" t="s">
        <v>950</v>
      </c>
      <c r="N92" s="401"/>
      <c r="O92" s="392"/>
      <c r="P92" s="392"/>
      <c r="Q92" s="392"/>
      <c r="R92" s="392"/>
      <c r="S92" s="392"/>
      <c r="T92" s="392"/>
      <c r="U92" s="392"/>
      <c r="V92" s="392"/>
      <c r="W92" s="392"/>
      <c r="X92" s="392"/>
      <c r="Y92" s="392"/>
      <c r="Z92" s="392"/>
      <c r="AA92" s="392"/>
      <c r="AB92" s="392"/>
    </row>
    <row r="93" spans="1:33" ht="15.5">
      <c r="A93" s="401"/>
      <c r="B93" s="496" t="s">
        <v>998</v>
      </c>
      <c r="C93" s="492"/>
      <c r="D93" s="492"/>
      <c r="E93" s="492"/>
      <c r="F93" s="492"/>
      <c r="G93" s="492"/>
      <c r="H93" s="496">
        <v>45.5</v>
      </c>
      <c r="I93" s="496">
        <v>48.5</v>
      </c>
      <c r="J93" s="496">
        <v>49.5</v>
      </c>
      <c r="K93" s="496">
        <v>50.5</v>
      </c>
      <c r="L93" s="496">
        <v>50.5</v>
      </c>
      <c r="M93" s="496">
        <v>50.5</v>
      </c>
      <c r="N93" s="401"/>
    </row>
    <row r="94" spans="1:33" ht="16.399999999999999" customHeight="1">
      <c r="A94" s="401"/>
      <c r="B94" s="496" t="s">
        <v>999</v>
      </c>
      <c r="C94" s="492"/>
      <c r="D94" s="492"/>
      <c r="E94" s="497"/>
      <c r="F94" s="497"/>
      <c r="G94" s="497"/>
      <c r="H94" s="497">
        <f>H113</f>
        <v>21.88372093023256</v>
      </c>
      <c r="I94" s="497">
        <f>I113</f>
        <v>16.534883720930232</v>
      </c>
      <c r="J94" s="497">
        <f>J113</f>
        <v>15.953488372093023</v>
      </c>
      <c r="K94" s="497">
        <f t="shared" ref="K94:M94" si="2">K113</f>
        <v>15.779069767441861</v>
      </c>
      <c r="L94" s="497">
        <f t="shared" si="2"/>
        <v>15.953488372093023</v>
      </c>
      <c r="M94" s="497">
        <f t="shared" si="2"/>
        <v>0</v>
      </c>
      <c r="N94" s="401"/>
    </row>
    <row r="95" spans="1:33" ht="15.5">
      <c r="A95" s="401"/>
      <c r="B95" s="496" t="s">
        <v>4</v>
      </c>
      <c r="C95" s="492"/>
      <c r="D95" s="492"/>
      <c r="E95" s="497"/>
      <c r="F95" s="497"/>
      <c r="G95" s="497"/>
      <c r="H95" s="498">
        <f>(H93-H94)/H93</f>
        <v>0.51903910043444923</v>
      </c>
      <c r="I95" s="498">
        <f>(I93-I94)/I93</f>
        <v>0.65907456245504681</v>
      </c>
      <c r="J95" s="498">
        <f>(J93-J94)/J93</f>
        <v>0.67770730561428238</v>
      </c>
      <c r="K95" s="498">
        <f t="shared" ref="K95:M95" si="3">(K93-K94)/K93</f>
        <v>0.68754317292194334</v>
      </c>
      <c r="L95" s="498">
        <f t="shared" si="3"/>
        <v>0.68408933916647485</v>
      </c>
      <c r="M95" s="498">
        <f t="shared" si="3"/>
        <v>1</v>
      </c>
      <c r="N95" s="401"/>
    </row>
    <row r="96" spans="1:33" ht="15.5">
      <c r="A96" s="401"/>
      <c r="B96" s="427"/>
      <c r="C96" s="401"/>
      <c r="D96" s="401"/>
      <c r="E96" s="401"/>
      <c r="F96" s="401"/>
      <c r="G96" s="401"/>
      <c r="H96" s="401"/>
      <c r="I96" s="499"/>
      <c r="J96" s="401"/>
      <c r="K96" s="401"/>
      <c r="L96" s="401"/>
      <c r="M96" s="401"/>
      <c r="N96" s="401"/>
    </row>
    <row r="97" spans="1:28" ht="15.5">
      <c r="A97" s="401"/>
      <c r="B97" s="491" t="s">
        <v>1000</v>
      </c>
      <c r="C97" s="492"/>
      <c r="D97" s="492"/>
      <c r="E97" s="492"/>
      <c r="F97" s="492"/>
      <c r="G97" s="492"/>
      <c r="H97" s="493" t="s">
        <v>38</v>
      </c>
      <c r="I97" s="493" t="s">
        <v>39</v>
      </c>
      <c r="J97" s="493" t="s">
        <v>40</v>
      </c>
      <c r="K97" s="494" t="s">
        <v>881</v>
      </c>
      <c r="L97" s="495" t="s">
        <v>949</v>
      </c>
      <c r="M97" s="495" t="s">
        <v>950</v>
      </c>
      <c r="N97" s="401"/>
      <c r="O97" s="392"/>
      <c r="P97" s="392"/>
      <c r="Q97" s="392"/>
      <c r="R97" s="392"/>
      <c r="S97" s="392"/>
      <c r="T97" s="392"/>
      <c r="U97" s="392"/>
      <c r="V97" s="392"/>
      <c r="W97" s="392"/>
      <c r="X97" s="392"/>
      <c r="Y97" s="392"/>
      <c r="Z97" s="392"/>
      <c r="AA97" s="392"/>
      <c r="AB97" s="392"/>
    </row>
    <row r="98" spans="1:28" ht="116">
      <c r="A98" s="401"/>
      <c r="B98" s="500" t="s">
        <v>1001</v>
      </c>
      <c r="C98" s="492"/>
      <c r="D98" s="492"/>
      <c r="E98" s="492"/>
      <c r="F98" s="492"/>
      <c r="G98" s="492"/>
      <c r="H98" s="501">
        <v>122.15</v>
      </c>
      <c r="I98" s="501">
        <v>122.15</v>
      </c>
      <c r="J98" s="501">
        <v>122.15</v>
      </c>
      <c r="K98" s="501">
        <v>122.15</v>
      </c>
      <c r="L98" s="501">
        <v>122.15</v>
      </c>
      <c r="M98" s="501">
        <v>122.15</v>
      </c>
      <c r="N98" s="401"/>
      <c r="O98" s="392" t="s">
        <v>1002</v>
      </c>
      <c r="P98" s="392"/>
      <c r="Q98" s="392"/>
      <c r="R98" s="392"/>
      <c r="S98" s="392"/>
      <c r="T98" s="392"/>
      <c r="U98" s="392"/>
      <c r="V98" s="392"/>
      <c r="W98" s="392"/>
      <c r="X98" s="392"/>
      <c r="Y98" s="392"/>
      <c r="Z98" s="392"/>
      <c r="AA98" s="392"/>
      <c r="AB98" s="392"/>
    </row>
    <row r="99" spans="1:28" ht="31">
      <c r="A99" s="401"/>
      <c r="B99" s="500" t="s">
        <v>1003</v>
      </c>
      <c r="C99" s="492"/>
      <c r="D99" s="492"/>
      <c r="E99" s="492"/>
      <c r="F99" s="492"/>
      <c r="G99" s="492"/>
      <c r="H99" s="497">
        <f>H115+H144</f>
        <v>157.21511627906978</v>
      </c>
      <c r="I99" s="497">
        <f t="shared" ref="I99:M99" si="4">I115 + I144</f>
        <v>144.88953488372093</v>
      </c>
      <c r="J99" s="497">
        <f t="shared" si="4"/>
        <v>144.30813953488374</v>
      </c>
      <c r="K99" s="497">
        <f t="shared" si="4"/>
        <v>143.55232558139534</v>
      </c>
      <c r="L99" s="497">
        <f t="shared" si="4"/>
        <v>143.72674418604652</v>
      </c>
      <c r="M99" s="497">
        <f t="shared" si="4"/>
        <v>0</v>
      </c>
      <c r="N99" s="401"/>
      <c r="O99" s="392"/>
      <c r="P99" s="392"/>
      <c r="Q99" s="392"/>
      <c r="R99" s="392"/>
      <c r="S99" s="392"/>
      <c r="T99" s="392"/>
      <c r="U99" s="392"/>
      <c r="V99" s="392"/>
      <c r="W99" s="392"/>
      <c r="X99" s="392"/>
      <c r="Y99" s="392"/>
      <c r="Z99" s="392"/>
      <c r="AA99" s="392"/>
      <c r="AB99" s="392"/>
    </row>
    <row r="100" spans="1:28" ht="15.5">
      <c r="A100" s="401"/>
      <c r="B100" s="496" t="s">
        <v>4</v>
      </c>
      <c r="C100" s="492"/>
      <c r="D100" s="492"/>
      <c r="E100" s="492"/>
      <c r="F100" s="492"/>
      <c r="G100" s="492"/>
      <c r="H100" s="498">
        <f>(H98-H99)/H98</f>
        <v>-0.28706603584993667</v>
      </c>
      <c r="I100" s="498">
        <f>(I98-I99)/I98</f>
        <v>-0.18616074403373656</v>
      </c>
      <c r="J100" s="498">
        <f>(J98-J99)/J98</f>
        <v>-0.18140106045750085</v>
      </c>
      <c r="K100" s="498">
        <f t="shared" ref="K100:M100" si="5">(K98-K99)/K98</f>
        <v>-0.17521347180839403</v>
      </c>
      <c r="L100" s="498">
        <f t="shared" si="5"/>
        <v>-0.17664137688126491</v>
      </c>
      <c r="M100" s="498">
        <f t="shared" si="5"/>
        <v>1</v>
      </c>
      <c r="N100" s="401"/>
      <c r="O100" s="392"/>
      <c r="P100" s="392"/>
      <c r="Q100" s="392"/>
      <c r="R100" s="392"/>
      <c r="S100" s="392"/>
      <c r="T100" s="392"/>
      <c r="U100" s="392"/>
      <c r="V100" s="392"/>
      <c r="W100" s="392"/>
      <c r="X100" s="392"/>
      <c r="Y100" s="392"/>
      <c r="Z100" s="392"/>
      <c r="AA100" s="392"/>
      <c r="AB100" s="392"/>
    </row>
    <row r="101" spans="1:28" ht="15.5">
      <c r="A101" s="401"/>
      <c r="B101" s="427"/>
      <c r="C101" s="401"/>
      <c r="D101" s="401"/>
      <c r="E101" s="401"/>
      <c r="F101" s="401"/>
      <c r="G101" s="401"/>
      <c r="H101" s="511"/>
      <c r="I101" s="511"/>
      <c r="J101" s="511"/>
      <c r="K101" s="511"/>
      <c r="L101" s="511"/>
      <c r="M101" s="511"/>
      <c r="N101" s="401"/>
      <c r="O101" s="392"/>
      <c r="P101" s="392"/>
      <c r="Q101" s="392"/>
      <c r="R101" s="392"/>
      <c r="S101" s="392"/>
      <c r="T101" s="392"/>
      <c r="U101" s="392"/>
      <c r="V101" s="392"/>
      <c r="W101" s="392"/>
      <c r="X101" s="392"/>
      <c r="Y101" s="392"/>
      <c r="Z101" s="392"/>
      <c r="AA101" s="392"/>
      <c r="AB101" s="392"/>
    </row>
    <row r="102" spans="1:28" ht="15.5">
      <c r="A102" s="401"/>
      <c r="B102" s="401"/>
      <c r="C102" s="401"/>
      <c r="D102" s="401"/>
      <c r="E102" s="401"/>
      <c r="F102" s="401"/>
      <c r="G102" s="401"/>
      <c r="H102" s="512">
        <f t="shared" ref="H102:M103" si="6">H93+H98</f>
        <v>167.65</v>
      </c>
      <c r="I102" s="512">
        <f t="shared" si="6"/>
        <v>170.65</v>
      </c>
      <c r="J102" s="512">
        <f t="shared" si="6"/>
        <v>171.65</v>
      </c>
      <c r="K102" s="512">
        <f t="shared" si="6"/>
        <v>172.65</v>
      </c>
      <c r="L102" s="512">
        <f t="shared" si="6"/>
        <v>172.65</v>
      </c>
      <c r="M102" s="512">
        <f t="shared" si="6"/>
        <v>172.65</v>
      </c>
      <c r="N102" s="401"/>
      <c r="O102" s="392"/>
      <c r="P102" s="392"/>
      <c r="Q102" s="392"/>
      <c r="R102" s="392"/>
      <c r="S102" s="392"/>
      <c r="T102" s="392"/>
      <c r="U102" s="392"/>
      <c r="V102" s="392"/>
      <c r="W102" s="392"/>
      <c r="X102" s="392"/>
      <c r="Y102" s="392"/>
      <c r="Z102" s="392"/>
      <c r="AA102" s="392"/>
      <c r="AB102" s="392"/>
    </row>
    <row r="103" spans="1:28" ht="15.5">
      <c r="A103" s="401"/>
      <c r="B103" s="401"/>
      <c r="C103" s="401"/>
      <c r="D103" s="401"/>
      <c r="E103" s="401"/>
      <c r="F103" s="401"/>
      <c r="G103" s="401"/>
      <c r="H103" s="406">
        <f t="shared" si="6"/>
        <v>179.09883720930233</v>
      </c>
      <c r="I103" s="406">
        <f t="shared" si="6"/>
        <v>161.42441860465115</v>
      </c>
      <c r="J103" s="406">
        <f t="shared" si="6"/>
        <v>160.26162790697677</v>
      </c>
      <c r="K103" s="406">
        <f t="shared" si="6"/>
        <v>159.33139534883719</v>
      </c>
      <c r="L103" s="406">
        <f t="shared" si="6"/>
        <v>159.68023255813955</v>
      </c>
      <c r="M103" s="406">
        <f t="shared" si="6"/>
        <v>0</v>
      </c>
      <c r="N103" s="401"/>
      <c r="O103" s="392"/>
      <c r="P103" s="392"/>
      <c r="Q103" s="392"/>
      <c r="R103" s="392"/>
      <c r="S103" s="392"/>
      <c r="T103" s="392"/>
      <c r="U103" s="392"/>
      <c r="V103" s="392"/>
      <c r="W103" s="392"/>
      <c r="X103" s="392"/>
      <c r="Y103" s="392"/>
      <c r="Z103" s="392"/>
      <c r="AA103" s="392"/>
      <c r="AB103" s="392"/>
    </row>
    <row r="104" spans="1:28" ht="15.5">
      <c r="A104" s="401"/>
      <c r="B104" s="401"/>
      <c r="C104" s="401"/>
      <c r="D104" s="401"/>
      <c r="E104" s="401"/>
      <c r="F104" s="401"/>
      <c r="G104" s="401"/>
      <c r="H104" s="406"/>
      <c r="I104" s="406"/>
      <c r="J104" s="406"/>
      <c r="K104" s="401"/>
      <c r="L104" s="401"/>
      <c r="M104" s="401"/>
      <c r="N104" s="401"/>
      <c r="O104" s="392"/>
      <c r="P104" s="392"/>
      <c r="Q104" s="392"/>
      <c r="R104" s="392"/>
      <c r="S104" s="392"/>
      <c r="T104" s="392"/>
      <c r="U104" s="392"/>
      <c r="V104" s="392"/>
      <c r="W104" s="392"/>
      <c r="X104" s="392"/>
      <c r="Y104" s="392"/>
      <c r="Z104" s="392"/>
      <c r="AA104" s="392"/>
      <c r="AB104" s="392"/>
    </row>
    <row r="105" spans="1:28">
      <c r="B105" s="135"/>
      <c r="H105" s="3"/>
      <c r="O105" s="392"/>
      <c r="P105" s="392"/>
      <c r="Q105" s="392"/>
      <c r="R105" s="392"/>
      <c r="S105" s="392"/>
      <c r="T105" s="392"/>
      <c r="U105" s="392"/>
      <c r="V105" s="392"/>
      <c r="W105" s="392"/>
      <c r="X105" s="392"/>
      <c r="Y105" s="392"/>
      <c r="Z105" s="392"/>
      <c r="AA105" s="392"/>
      <c r="AB105" s="392"/>
    </row>
    <row r="106" spans="1:28">
      <c r="B106" s="135"/>
      <c r="H106" s="3"/>
      <c r="O106" s="392"/>
      <c r="P106" s="392"/>
      <c r="Q106" s="392"/>
      <c r="R106" s="392"/>
      <c r="S106" s="392"/>
      <c r="T106" s="392"/>
      <c r="U106" s="392"/>
      <c r="V106" s="392"/>
      <c r="W106" s="392"/>
      <c r="X106" s="392"/>
      <c r="Y106" s="392"/>
      <c r="Z106" s="392"/>
      <c r="AA106" s="392"/>
      <c r="AB106" s="392"/>
    </row>
    <row r="107" spans="1:28">
      <c r="O107" s="392"/>
      <c r="P107" s="392"/>
      <c r="Q107" s="392"/>
      <c r="R107" s="392"/>
      <c r="S107" s="392"/>
      <c r="T107" s="392"/>
      <c r="U107" s="392"/>
      <c r="V107" s="392"/>
      <c r="W107" s="392"/>
      <c r="X107" s="392"/>
      <c r="Y107" s="392"/>
      <c r="Z107" s="392"/>
      <c r="AA107" s="392"/>
      <c r="AB107" s="392"/>
    </row>
    <row r="108" spans="1:28" ht="18.5">
      <c r="B108" s="387" t="s">
        <v>869</v>
      </c>
      <c r="C108" s="388"/>
      <c r="D108" s="388"/>
      <c r="E108" s="388"/>
      <c r="F108" s="388"/>
      <c r="G108" s="388"/>
      <c r="H108" s="388"/>
      <c r="I108" s="388"/>
      <c r="J108" s="388"/>
      <c r="O108" s="392"/>
      <c r="P108" s="392"/>
      <c r="Q108" s="392"/>
      <c r="R108" s="392"/>
      <c r="S108" s="392"/>
      <c r="T108" s="392"/>
      <c r="U108" s="392"/>
      <c r="V108" s="392"/>
      <c r="W108" s="392"/>
      <c r="X108" s="392"/>
      <c r="Y108" s="392"/>
      <c r="Z108" s="392"/>
      <c r="AA108" s="392"/>
      <c r="AB108" s="392"/>
    </row>
    <row r="109" spans="1:28">
      <c r="B109" s="149">
        <v>172</v>
      </c>
      <c r="O109" s="392"/>
      <c r="P109" s="392"/>
      <c r="Q109" s="392"/>
      <c r="R109" s="392"/>
      <c r="S109" s="392"/>
      <c r="T109" s="392"/>
      <c r="U109" s="392"/>
      <c r="V109" s="392"/>
      <c r="W109" s="392"/>
      <c r="X109" s="392"/>
      <c r="Y109" s="392"/>
      <c r="Z109" s="392"/>
      <c r="AA109" s="392"/>
      <c r="AB109" s="392"/>
    </row>
    <row r="110" spans="1:28" ht="15.5">
      <c r="A110" s="401"/>
      <c r="K110" s="401"/>
      <c r="L110" s="401"/>
      <c r="M110" s="401"/>
      <c r="N110" s="401"/>
      <c r="O110" s="392"/>
      <c r="P110" s="392"/>
      <c r="Q110" s="392"/>
      <c r="R110" s="392"/>
      <c r="S110" s="392"/>
      <c r="T110" s="392"/>
      <c r="U110" s="392"/>
      <c r="V110" s="392"/>
      <c r="W110" s="392"/>
      <c r="X110" s="392"/>
      <c r="Y110" s="392"/>
      <c r="Z110" s="392"/>
      <c r="AA110" s="392"/>
      <c r="AB110" s="392"/>
    </row>
    <row r="111" spans="1:28" ht="15.5">
      <c r="A111" s="719" t="s">
        <v>870</v>
      </c>
      <c r="B111" s="402" t="s">
        <v>871</v>
      </c>
      <c r="C111" s="150" t="s">
        <v>971</v>
      </c>
      <c r="D111" s="150" t="s">
        <v>972</v>
      </c>
      <c r="E111" s="150" t="s">
        <v>973</v>
      </c>
      <c r="F111" s="150" t="s">
        <v>974</v>
      </c>
      <c r="G111" s="150" t="s">
        <v>975</v>
      </c>
      <c r="H111" s="150" t="s">
        <v>976</v>
      </c>
      <c r="I111" s="150" t="s">
        <v>977</v>
      </c>
      <c r="J111" s="150" t="s">
        <v>978</v>
      </c>
      <c r="K111" s="150" t="s">
        <v>979</v>
      </c>
      <c r="L111" s="150" t="s">
        <v>980</v>
      </c>
      <c r="M111" s="191" t="s">
        <v>950</v>
      </c>
      <c r="N111" s="401"/>
      <c r="O111" s="392"/>
      <c r="P111" s="392"/>
      <c r="Q111" s="392"/>
      <c r="R111" s="392"/>
      <c r="S111" s="392"/>
      <c r="T111" s="392"/>
      <c r="U111" s="392"/>
      <c r="V111" s="392"/>
      <c r="W111" s="392"/>
      <c r="X111" s="392"/>
      <c r="Y111" s="392"/>
      <c r="Z111" s="392"/>
      <c r="AA111" s="392"/>
      <c r="AB111" s="392"/>
    </row>
    <row r="112" spans="1:28" ht="15.5">
      <c r="A112" s="719"/>
      <c r="B112" s="404" t="s">
        <v>872</v>
      </c>
      <c r="C112" s="401">
        <f t="shared" ref="C112:D117" si="7">C123+C133</f>
        <v>18738</v>
      </c>
      <c r="D112" s="401">
        <f t="shared" si="7"/>
        <v>13926</v>
      </c>
      <c r="E112" s="401">
        <f t="shared" ref="E112:F117" si="8">E123+E133</f>
        <v>11999</v>
      </c>
      <c r="F112" s="401">
        <f t="shared" si="8"/>
        <v>6845</v>
      </c>
      <c r="G112" s="401">
        <f t="shared" ref="G112:J112" si="9">G123+G133</f>
        <v>4354</v>
      </c>
      <c r="H112" s="401">
        <f t="shared" si="9"/>
        <v>3764</v>
      </c>
      <c r="I112" s="401">
        <f t="shared" si="9"/>
        <v>2844</v>
      </c>
      <c r="J112" s="401">
        <f t="shared" si="9"/>
        <v>2744</v>
      </c>
      <c r="K112" s="401">
        <f t="shared" ref="K112:M112" si="10">K123+K133</f>
        <v>2714</v>
      </c>
      <c r="L112" s="401">
        <f t="shared" si="10"/>
        <v>2744</v>
      </c>
      <c r="M112" s="401">
        <f t="shared" si="10"/>
        <v>0</v>
      </c>
      <c r="N112" s="401"/>
      <c r="O112" s="392"/>
      <c r="P112" s="392"/>
      <c r="Q112" s="392"/>
      <c r="R112" s="392"/>
      <c r="S112" s="392"/>
      <c r="T112" s="392"/>
      <c r="U112" s="392"/>
      <c r="V112" s="392"/>
      <c r="W112" s="392"/>
      <c r="X112" s="392"/>
      <c r="Y112" s="392"/>
      <c r="Z112" s="392"/>
      <c r="AA112" s="392"/>
      <c r="AB112" s="392"/>
    </row>
    <row r="113" spans="1:28" ht="15.5">
      <c r="A113" s="719"/>
      <c r="B113" s="404" t="s">
        <v>873</v>
      </c>
      <c r="C113" s="406">
        <f t="shared" si="7"/>
        <v>108.94186046511629</v>
      </c>
      <c r="D113" s="406">
        <f t="shared" si="7"/>
        <v>80.965116279069775</v>
      </c>
      <c r="E113" s="406">
        <f>E124+E134</f>
        <v>69.761627906976742</v>
      </c>
      <c r="F113" s="406">
        <f t="shared" si="8"/>
        <v>39.79651162790698</v>
      </c>
      <c r="G113" s="406">
        <f t="shared" ref="G113:J113" si="11">G124+G134</f>
        <v>25.313953488372093</v>
      </c>
      <c r="H113" s="406">
        <f t="shared" si="11"/>
        <v>21.88372093023256</v>
      </c>
      <c r="I113" s="406">
        <f t="shared" si="11"/>
        <v>16.534883720930232</v>
      </c>
      <c r="J113" s="406">
        <f t="shared" si="11"/>
        <v>15.953488372093023</v>
      </c>
      <c r="K113" s="406">
        <f t="shared" ref="K113:M113" si="12">K124+K134</f>
        <v>15.779069767441861</v>
      </c>
      <c r="L113" s="406">
        <f t="shared" si="12"/>
        <v>15.953488372093023</v>
      </c>
      <c r="M113" s="406">
        <f t="shared" si="12"/>
        <v>0</v>
      </c>
      <c r="N113" s="401"/>
      <c r="O113" s="392"/>
      <c r="P113" s="392"/>
      <c r="Q113" s="392"/>
      <c r="R113" s="392"/>
      <c r="S113" s="392"/>
      <c r="T113" s="392"/>
      <c r="U113" s="392"/>
      <c r="V113" s="392"/>
      <c r="W113" s="392"/>
      <c r="X113" s="392"/>
      <c r="Y113" s="392"/>
      <c r="Z113" s="392"/>
      <c r="AA113" s="392"/>
      <c r="AB113" s="392"/>
    </row>
    <row r="114" spans="1:28" ht="15.5">
      <c r="A114" s="719"/>
      <c r="B114" s="404" t="s">
        <v>874</v>
      </c>
      <c r="C114" s="406">
        <f t="shared" si="7"/>
        <v>56695</v>
      </c>
      <c r="D114" s="406">
        <f t="shared" si="7"/>
        <v>48245</v>
      </c>
      <c r="E114" s="406">
        <f t="shared" si="8"/>
        <v>43816</v>
      </c>
      <c r="F114" s="406">
        <f t="shared" si="8"/>
        <v>38143</v>
      </c>
      <c r="G114" s="406">
        <f t="shared" ref="G114:J114" si="13">G125+G135</f>
        <v>23445</v>
      </c>
      <c r="H114" s="406">
        <f t="shared" si="13"/>
        <v>21815</v>
      </c>
      <c r="I114" s="406">
        <f t="shared" si="13"/>
        <v>20595</v>
      </c>
      <c r="J114" s="406">
        <f t="shared" si="13"/>
        <v>20495</v>
      </c>
      <c r="K114" s="406">
        <f t="shared" ref="K114:M114" si="14">K125+K135</f>
        <v>20365</v>
      </c>
      <c r="L114" s="406">
        <f t="shared" si="14"/>
        <v>20395</v>
      </c>
      <c r="M114" s="406">
        <f t="shared" si="14"/>
        <v>0</v>
      </c>
      <c r="N114" s="401"/>
      <c r="O114" s="392"/>
      <c r="P114" s="392"/>
      <c r="Q114" s="392"/>
      <c r="R114" s="392"/>
      <c r="S114" s="392"/>
      <c r="T114" s="392"/>
      <c r="U114" s="392"/>
      <c r="V114" s="392"/>
      <c r="W114" s="392"/>
      <c r="X114" s="392"/>
      <c r="Y114" s="392"/>
      <c r="Z114" s="392"/>
      <c r="AA114" s="392"/>
      <c r="AB114" s="392"/>
    </row>
    <row r="115" spans="1:28" ht="15.5">
      <c r="A115" s="719"/>
      <c r="B115" s="404" t="s">
        <v>875</v>
      </c>
      <c r="C115" s="406">
        <f t="shared" si="7"/>
        <v>329.62209302325579</v>
      </c>
      <c r="D115" s="406">
        <f t="shared" si="7"/>
        <v>280.49418604651163</v>
      </c>
      <c r="E115" s="406">
        <f t="shared" si="8"/>
        <v>254.74418604651163</v>
      </c>
      <c r="F115" s="406">
        <f t="shared" si="8"/>
        <v>221.76162790697674</v>
      </c>
      <c r="G115" s="406">
        <f t="shared" ref="G115:J115" si="15">G126+G136</f>
        <v>136.30813953488371</v>
      </c>
      <c r="H115" s="406">
        <f>H126+H136</f>
        <v>126.83139534883722</v>
      </c>
      <c r="I115" s="406">
        <f t="shared" si="15"/>
        <v>119.73837209302326</v>
      </c>
      <c r="J115" s="406">
        <f t="shared" si="15"/>
        <v>119.15697674418605</v>
      </c>
      <c r="K115" s="406">
        <f t="shared" ref="K115:M115" si="16">K126+K136</f>
        <v>118.40116279069767</v>
      </c>
      <c r="L115" s="406">
        <f t="shared" si="16"/>
        <v>118.57558139534883</v>
      </c>
      <c r="M115" s="406">
        <f t="shared" si="16"/>
        <v>0</v>
      </c>
      <c r="N115" s="401"/>
      <c r="O115" s="392"/>
      <c r="P115" s="392"/>
      <c r="Q115" s="392"/>
      <c r="R115" s="392"/>
      <c r="S115" s="392"/>
      <c r="T115" s="392"/>
      <c r="U115" s="392"/>
      <c r="V115" s="392"/>
      <c r="W115" s="392"/>
      <c r="X115" s="392"/>
      <c r="Y115" s="392"/>
      <c r="Z115" s="392"/>
      <c r="AA115" s="392"/>
      <c r="AB115" s="392"/>
    </row>
    <row r="116" spans="1:28" ht="15.5">
      <c r="A116" s="719"/>
      <c r="B116" s="407" t="s">
        <v>876</v>
      </c>
      <c r="C116" s="408">
        <f t="shared" si="7"/>
        <v>438.56395348837208</v>
      </c>
      <c r="D116" s="408">
        <f t="shared" si="7"/>
        <v>361.45930232558135</v>
      </c>
      <c r="E116" s="408">
        <f t="shared" si="8"/>
        <v>324.50581395348837</v>
      </c>
      <c r="F116" s="408">
        <f t="shared" si="8"/>
        <v>261.55813953488371</v>
      </c>
      <c r="G116" s="408">
        <f t="shared" ref="G116:J116" si="17">G127+G137</f>
        <v>161.62209302325581</v>
      </c>
      <c r="H116" s="408">
        <f t="shared" si="17"/>
        <v>148.71511627906978</v>
      </c>
      <c r="I116" s="408">
        <f t="shared" si="17"/>
        <v>136.27325581395348</v>
      </c>
      <c r="J116" s="408">
        <f t="shared" si="17"/>
        <v>135.11046511627907</v>
      </c>
      <c r="K116" s="408">
        <f t="shared" ref="K116:M116" si="18">K127+K137</f>
        <v>134.18023255813952</v>
      </c>
      <c r="L116" s="408">
        <f t="shared" si="18"/>
        <v>134.52906976744185</v>
      </c>
      <c r="M116" s="408">
        <f t="shared" si="18"/>
        <v>0</v>
      </c>
      <c r="N116" s="401"/>
      <c r="O116" s="392"/>
      <c r="P116" s="392"/>
      <c r="Q116" s="392"/>
      <c r="R116" s="392"/>
      <c r="S116" s="392"/>
      <c r="T116" s="392"/>
      <c r="U116" s="392"/>
      <c r="V116" s="392"/>
      <c r="W116" s="392"/>
      <c r="X116" s="392"/>
      <c r="Y116" s="392"/>
      <c r="Z116" s="392"/>
      <c r="AA116" s="392"/>
      <c r="AB116" s="392"/>
    </row>
    <row r="117" spans="1:28" ht="15.5">
      <c r="A117" s="719"/>
      <c r="B117" s="409" t="s">
        <v>877</v>
      </c>
      <c r="C117" s="410">
        <f t="shared" si="7"/>
        <v>137</v>
      </c>
      <c r="D117" s="410">
        <f t="shared" si="7"/>
        <v>135</v>
      </c>
      <c r="E117" s="410">
        <f t="shared" si="8"/>
        <v>131</v>
      </c>
      <c r="F117" s="410">
        <f t="shared" si="8"/>
        <v>131</v>
      </c>
      <c r="G117" s="410">
        <f t="shared" ref="G117:J117" si="19">G128+G138</f>
        <v>130</v>
      </c>
      <c r="H117" s="410">
        <f t="shared" si="19"/>
        <v>133</v>
      </c>
      <c r="I117" s="410">
        <f t="shared" si="19"/>
        <v>133</v>
      </c>
      <c r="J117" s="410">
        <f t="shared" si="19"/>
        <v>132</v>
      </c>
      <c r="K117" s="410">
        <f t="shared" ref="K117:M117" si="20">K128+K138</f>
        <v>132</v>
      </c>
      <c r="L117" s="410">
        <f t="shared" si="20"/>
        <v>132</v>
      </c>
      <c r="M117" s="410">
        <f t="shared" si="20"/>
        <v>133</v>
      </c>
      <c r="N117" s="401"/>
      <c r="O117" s="392"/>
      <c r="P117" s="392"/>
      <c r="Q117" s="392"/>
      <c r="R117" s="392"/>
      <c r="S117" s="392"/>
      <c r="T117" s="392"/>
      <c r="U117" s="392"/>
      <c r="V117" s="392"/>
      <c r="W117" s="392"/>
      <c r="X117" s="392"/>
      <c r="Y117" s="392"/>
      <c r="Z117" s="392"/>
      <c r="AA117" s="392"/>
      <c r="AB117" s="392"/>
    </row>
    <row r="118" spans="1:28" ht="15.5">
      <c r="A118" s="719"/>
      <c r="B118" s="411" t="s">
        <v>878</v>
      </c>
      <c r="C118" s="412">
        <f>C117-C116</f>
        <v>-301.56395348837208</v>
      </c>
      <c r="D118" s="412">
        <f>D117-D116</f>
        <v>-226.45930232558135</v>
      </c>
      <c r="E118" s="412">
        <f>E117-E116</f>
        <v>-193.50581395348837</v>
      </c>
      <c r="F118" s="412">
        <f>F117-F116</f>
        <v>-130.55813953488371</v>
      </c>
      <c r="G118" s="412">
        <f t="shared" ref="G118:J118" si="21">G117-G116</f>
        <v>-31.622093023255815</v>
      </c>
      <c r="H118" s="412">
        <f t="shared" si="21"/>
        <v>-15.715116279069775</v>
      </c>
      <c r="I118" s="412">
        <f t="shared" si="21"/>
        <v>-3.2732558139534831</v>
      </c>
      <c r="J118" s="412">
        <f t="shared" si="21"/>
        <v>-3.1104651162790731</v>
      </c>
      <c r="K118" s="412">
        <f t="shared" ref="K118:M118" si="22">K117-K116</f>
        <v>-2.1802325581395223</v>
      </c>
      <c r="L118" s="412">
        <f t="shared" si="22"/>
        <v>-2.5290697674418539</v>
      </c>
      <c r="M118" s="412">
        <f t="shared" si="22"/>
        <v>133</v>
      </c>
      <c r="N118" s="401"/>
      <c r="O118" s="392"/>
      <c r="P118" s="392"/>
      <c r="Q118" s="392"/>
      <c r="R118" s="392"/>
      <c r="S118" s="392"/>
      <c r="T118" s="392"/>
      <c r="U118" s="392"/>
      <c r="V118" s="392"/>
      <c r="W118" s="392"/>
      <c r="X118" s="392"/>
      <c r="Y118" s="392"/>
      <c r="Z118" s="392"/>
      <c r="AA118" s="392"/>
      <c r="AB118" s="392"/>
    </row>
    <row r="119" spans="1:28" ht="15.5">
      <c r="A119" s="719"/>
      <c r="B119" s="413" t="s">
        <v>879</v>
      </c>
      <c r="C119" s="716">
        <f>C118/C117</f>
        <v>-2.2011967407910369</v>
      </c>
      <c r="D119" s="716">
        <f>D118/D117</f>
        <v>-1.6774763135228248</v>
      </c>
      <c r="E119" s="414">
        <f>E118/E117</f>
        <v>-1.4771436179655602</v>
      </c>
      <c r="F119" s="414">
        <f>F118/F117</f>
        <v>-0.99662701935025733</v>
      </c>
      <c r="G119" s="414">
        <f t="shared" ref="G119:J119" si="23">G118/G117</f>
        <v>-0.24324686940966012</v>
      </c>
      <c r="H119" s="414">
        <f t="shared" si="23"/>
        <v>-0.11815876901556222</v>
      </c>
      <c r="I119" s="414">
        <f t="shared" si="23"/>
        <v>-2.4610945969575061E-2</v>
      </c>
      <c r="J119" s="414">
        <f t="shared" si="23"/>
        <v>-2.3564129668780857E-2</v>
      </c>
      <c r="K119" s="414">
        <f t="shared" ref="K119:M119" si="24">K118/K117</f>
        <v>-1.6516913319238807E-2</v>
      </c>
      <c r="L119" s="414">
        <f t="shared" si="24"/>
        <v>-1.9159619450317075E-2</v>
      </c>
      <c r="M119" s="414">
        <f t="shared" si="24"/>
        <v>1</v>
      </c>
      <c r="N119" s="401"/>
      <c r="O119" s="392"/>
      <c r="P119" s="392"/>
      <c r="Q119" s="392"/>
      <c r="R119" s="392"/>
      <c r="S119" s="392"/>
      <c r="T119" s="392"/>
      <c r="U119" s="392"/>
      <c r="V119" s="392"/>
      <c r="W119" s="392"/>
      <c r="X119" s="392"/>
      <c r="Y119" s="392"/>
      <c r="Z119" s="392"/>
      <c r="AA119" s="392"/>
      <c r="AB119" s="392"/>
    </row>
    <row r="120" spans="1:28" ht="15.5">
      <c r="A120" s="415"/>
      <c r="B120" s="416"/>
      <c r="C120" s="417"/>
      <c r="D120" s="417"/>
      <c r="E120" s="417"/>
      <c r="F120" s="417"/>
      <c r="G120" s="417"/>
      <c r="H120" s="417"/>
      <c r="I120" s="417"/>
      <c r="J120" s="417"/>
      <c r="K120" s="401"/>
      <c r="L120" s="401"/>
      <c r="M120" s="401"/>
      <c r="N120" s="401"/>
      <c r="O120" s="392"/>
      <c r="P120" s="392"/>
      <c r="Q120" s="392"/>
      <c r="R120" s="392"/>
      <c r="S120" s="392"/>
      <c r="T120" s="392"/>
      <c r="U120" s="392"/>
      <c r="V120" s="392"/>
      <c r="W120" s="392"/>
      <c r="X120" s="392"/>
      <c r="Y120" s="392"/>
      <c r="Z120" s="392"/>
      <c r="AA120" s="392"/>
      <c r="AB120" s="392"/>
    </row>
    <row r="121" spans="1:28" ht="15.5">
      <c r="A121" s="415"/>
      <c r="B121" s="416"/>
      <c r="C121" s="417"/>
      <c r="D121" s="417"/>
      <c r="E121" s="417"/>
      <c r="F121" s="417"/>
      <c r="G121" s="417"/>
      <c r="H121" s="417"/>
      <c r="I121" s="417"/>
      <c r="J121" s="417"/>
      <c r="K121" s="401"/>
      <c r="L121" s="401"/>
      <c r="M121" s="401"/>
      <c r="O121" s="392"/>
      <c r="P121" s="392"/>
      <c r="Q121" s="392"/>
      <c r="R121" s="392"/>
      <c r="S121" s="392"/>
      <c r="T121" s="392"/>
      <c r="U121" s="392"/>
      <c r="V121" s="392"/>
      <c r="W121" s="392"/>
      <c r="X121" s="392"/>
      <c r="Y121" s="392"/>
      <c r="Z121" s="392"/>
      <c r="AA121" s="392"/>
      <c r="AB121" s="392"/>
    </row>
    <row r="122" spans="1:28">
      <c r="A122" s="719" t="s">
        <v>880</v>
      </c>
      <c r="B122" s="402" t="s">
        <v>871</v>
      </c>
      <c r="C122" s="150" t="s">
        <v>971</v>
      </c>
      <c r="D122" s="150" t="s">
        <v>972</v>
      </c>
      <c r="E122" s="150" t="s">
        <v>973</v>
      </c>
      <c r="F122" s="150" t="s">
        <v>974</v>
      </c>
      <c r="G122" s="150" t="s">
        <v>975</v>
      </c>
      <c r="H122" s="150" t="s">
        <v>976</v>
      </c>
      <c r="I122" s="150" t="s">
        <v>977</v>
      </c>
      <c r="J122" s="150" t="s">
        <v>978</v>
      </c>
      <c r="K122" s="150" t="s">
        <v>979</v>
      </c>
      <c r="L122" s="150" t="s">
        <v>980</v>
      </c>
      <c r="M122" s="191" t="s">
        <v>950</v>
      </c>
      <c r="O122" s="392"/>
      <c r="P122" s="392"/>
      <c r="Q122" s="392"/>
      <c r="R122" s="392"/>
      <c r="S122" s="392"/>
      <c r="T122" s="392"/>
      <c r="U122" s="392"/>
      <c r="V122" s="392"/>
      <c r="W122" s="392"/>
      <c r="X122" s="392"/>
      <c r="Y122" s="392"/>
      <c r="Z122" s="392"/>
      <c r="AA122" s="392"/>
      <c r="AB122" s="392"/>
    </row>
    <row r="123" spans="1:28" ht="15.5">
      <c r="A123" s="719"/>
      <c r="B123" s="404" t="s">
        <v>882</v>
      </c>
      <c r="C123" s="401">
        <f>C156+C179+C227</f>
        <v>9804</v>
      </c>
      <c r="D123" s="401">
        <f>D156+D179+D227</f>
        <v>8230</v>
      </c>
      <c r="E123" s="401">
        <f>E156+E179+E227</f>
        <v>6836</v>
      </c>
      <c r="F123" s="401">
        <f t="shared" ref="F123:K123" si="25">F156+F179+F227</f>
        <v>2745</v>
      </c>
      <c r="G123" s="401">
        <f t="shared" si="25"/>
        <v>1550</v>
      </c>
      <c r="H123" s="401">
        <f t="shared" si="25"/>
        <v>1070</v>
      </c>
      <c r="I123" s="401">
        <f t="shared" si="25"/>
        <v>150</v>
      </c>
      <c r="J123" s="418">
        <f t="shared" si="25"/>
        <v>50</v>
      </c>
      <c r="K123" s="418">
        <f t="shared" si="25"/>
        <v>20</v>
      </c>
      <c r="L123" s="418">
        <f t="shared" ref="L123:M123" si="26">L156+L179+L227</f>
        <v>50</v>
      </c>
      <c r="M123" s="418">
        <f t="shared" si="26"/>
        <v>0</v>
      </c>
      <c r="O123" s="392"/>
      <c r="P123" s="392"/>
      <c r="Q123" s="392"/>
      <c r="R123" s="392"/>
      <c r="S123" s="392"/>
      <c r="T123" s="392"/>
      <c r="U123" s="392"/>
      <c r="V123" s="392"/>
      <c r="W123" s="392"/>
      <c r="X123" s="392"/>
      <c r="Y123" s="392"/>
      <c r="Z123" s="392"/>
      <c r="AA123" s="392"/>
      <c r="AB123" s="392"/>
    </row>
    <row r="124" spans="1:28" ht="15.5">
      <c r="A124" s="719"/>
      <c r="B124" s="404" t="s">
        <v>883</v>
      </c>
      <c r="C124" s="406">
        <f t="shared" ref="C124:D128" si="27">C157+C180+C228</f>
        <v>57.000000000000007</v>
      </c>
      <c r="D124" s="406">
        <f t="shared" si="27"/>
        <v>47.848837209302332</v>
      </c>
      <c r="E124" s="406">
        <f t="shared" ref="E124:E128" si="28">E157+E180+E228</f>
        <v>39.744186046511629</v>
      </c>
      <c r="F124" s="406">
        <f t="shared" ref="F124:K124" si="29">F157+F180+F228</f>
        <v>15.959302325581396</v>
      </c>
      <c r="G124" s="406">
        <f t="shared" si="29"/>
        <v>9.0116279069767433</v>
      </c>
      <c r="H124" s="406">
        <f t="shared" si="29"/>
        <v>6.2209302325581399</v>
      </c>
      <c r="I124" s="406">
        <f t="shared" si="29"/>
        <v>0.87209302325581395</v>
      </c>
      <c r="J124" s="419">
        <f t="shared" si="29"/>
        <v>0.29069767441860467</v>
      </c>
      <c r="K124" s="419">
        <f t="shared" si="29"/>
        <v>0.11627906976744186</v>
      </c>
      <c r="L124" s="419">
        <f t="shared" ref="L124:M124" si="30">L157+L180+L228</f>
        <v>0.29069767441860467</v>
      </c>
      <c r="M124" s="419">
        <f t="shared" si="30"/>
        <v>0</v>
      </c>
      <c r="O124" s="392"/>
      <c r="P124" s="392"/>
      <c r="Q124" s="392"/>
      <c r="R124" s="392"/>
      <c r="S124" s="392"/>
      <c r="T124" s="392"/>
      <c r="U124" s="392"/>
      <c r="V124" s="392"/>
      <c r="W124" s="392"/>
      <c r="X124" s="392"/>
      <c r="Y124" s="392"/>
      <c r="Z124" s="392"/>
      <c r="AA124" s="392"/>
      <c r="AB124" s="392"/>
    </row>
    <row r="125" spans="1:28" ht="15.5">
      <c r="A125" s="719"/>
      <c r="B125" s="404" t="s">
        <v>884</v>
      </c>
      <c r="C125" s="401">
        <f t="shared" si="27"/>
        <v>7391</v>
      </c>
      <c r="D125" s="401">
        <f t="shared" si="27"/>
        <v>6144</v>
      </c>
      <c r="E125" s="401">
        <f>E158+E181+E229</f>
        <v>5559</v>
      </c>
      <c r="F125" s="401">
        <f t="shared" ref="F125:K125" si="31">F158+F181+F229</f>
        <v>5397</v>
      </c>
      <c r="G125" s="401">
        <f t="shared" si="31"/>
        <v>4737</v>
      </c>
      <c r="H125" s="401">
        <f t="shared" si="31"/>
        <v>4417</v>
      </c>
      <c r="I125" s="401">
        <f t="shared" si="31"/>
        <v>4417</v>
      </c>
      <c r="J125" s="418">
        <f t="shared" si="31"/>
        <v>4417</v>
      </c>
      <c r="K125" s="418">
        <f t="shared" si="31"/>
        <v>4417</v>
      </c>
      <c r="L125" s="418">
        <f t="shared" ref="L125:M125" si="32">L158+L181+L229</f>
        <v>4417</v>
      </c>
      <c r="M125" s="418">
        <f t="shared" si="32"/>
        <v>0</v>
      </c>
      <c r="O125" s="392"/>
      <c r="P125" s="392"/>
      <c r="Q125" s="392"/>
      <c r="R125" s="392"/>
      <c r="S125" s="392"/>
      <c r="T125" s="392"/>
      <c r="U125" s="392"/>
      <c r="V125" s="392"/>
      <c r="W125" s="392"/>
      <c r="X125" s="392"/>
      <c r="Y125" s="392"/>
      <c r="Z125" s="392"/>
      <c r="AA125" s="392"/>
      <c r="AB125" s="392"/>
    </row>
    <row r="126" spans="1:28" ht="15.5">
      <c r="A126" s="719"/>
      <c r="B126" s="404" t="s">
        <v>885</v>
      </c>
      <c r="C126" s="406">
        <f t="shared" si="27"/>
        <v>42.970930232558139</v>
      </c>
      <c r="D126" s="406">
        <f t="shared" si="27"/>
        <v>35.720930232558139</v>
      </c>
      <c r="E126" s="406">
        <f t="shared" si="28"/>
        <v>32.319767441860463</v>
      </c>
      <c r="F126" s="406">
        <f t="shared" ref="F126:K126" si="33">F159+F182+F230</f>
        <v>31.377906976744185</v>
      </c>
      <c r="G126" s="406">
        <f t="shared" si="33"/>
        <v>27.540697674418603</v>
      </c>
      <c r="H126" s="406">
        <f t="shared" si="33"/>
        <v>25.680232558139533</v>
      </c>
      <c r="I126" s="406">
        <f t="shared" si="33"/>
        <v>25.680232558139533</v>
      </c>
      <c r="J126" s="419">
        <f t="shared" si="33"/>
        <v>25.680232558139533</v>
      </c>
      <c r="K126" s="419">
        <f t="shared" si="33"/>
        <v>25.680232558139533</v>
      </c>
      <c r="L126" s="419">
        <f t="shared" ref="L126:M126" si="34">L159+L182+L230</f>
        <v>25.680232558139533</v>
      </c>
      <c r="M126" s="419">
        <f t="shared" si="34"/>
        <v>0</v>
      </c>
      <c r="O126" s="392"/>
      <c r="P126" s="392"/>
      <c r="Q126" s="392"/>
      <c r="R126" s="392"/>
      <c r="S126" s="392"/>
      <c r="T126" s="392"/>
      <c r="U126" s="392"/>
      <c r="V126" s="392"/>
      <c r="W126" s="392"/>
      <c r="X126" s="392"/>
      <c r="Y126" s="392"/>
      <c r="Z126" s="392"/>
      <c r="AA126" s="392"/>
      <c r="AB126" s="392"/>
    </row>
    <row r="127" spans="1:28" ht="15.5">
      <c r="A127" s="719"/>
      <c r="B127" s="407" t="s">
        <v>886</v>
      </c>
      <c r="C127" s="408">
        <f t="shared" si="27"/>
        <v>99.970930232558132</v>
      </c>
      <c r="D127" s="408">
        <f t="shared" si="27"/>
        <v>83.569767441860463</v>
      </c>
      <c r="E127" s="408">
        <f t="shared" si="28"/>
        <v>72.063953488372093</v>
      </c>
      <c r="F127" s="408">
        <f t="shared" ref="F127:K127" si="35">F160+F183+F231</f>
        <v>47.337209302325583</v>
      </c>
      <c r="G127" s="408">
        <f t="shared" si="35"/>
        <v>36.552325581395344</v>
      </c>
      <c r="H127" s="408">
        <f t="shared" si="35"/>
        <v>31.901162790697672</v>
      </c>
      <c r="I127" s="408">
        <f t="shared" si="35"/>
        <v>26.552325581395348</v>
      </c>
      <c r="J127" s="421">
        <f t="shared" si="35"/>
        <v>25.970930232558135</v>
      </c>
      <c r="K127" s="421">
        <f t="shared" si="35"/>
        <v>25.796511627906973</v>
      </c>
      <c r="L127" s="421">
        <f t="shared" ref="L127:M127" si="36">L160+L183+L231</f>
        <v>25.970930232558139</v>
      </c>
      <c r="M127" s="421">
        <f t="shared" si="36"/>
        <v>0</v>
      </c>
      <c r="O127" s="392"/>
      <c r="P127" s="392"/>
      <c r="Q127" s="392"/>
      <c r="R127" s="392"/>
      <c r="S127" s="392"/>
      <c r="T127" s="392"/>
      <c r="U127" s="392"/>
      <c r="V127" s="392"/>
      <c r="W127" s="392"/>
      <c r="X127" s="392"/>
      <c r="Y127" s="392"/>
      <c r="Z127" s="392"/>
      <c r="AA127" s="392"/>
      <c r="AB127" s="392"/>
    </row>
    <row r="128" spans="1:28" ht="15.5">
      <c r="A128" s="719"/>
      <c r="B128" s="409" t="s">
        <v>887</v>
      </c>
      <c r="C128" s="410">
        <f t="shared" si="27"/>
        <v>70</v>
      </c>
      <c r="D128" s="410">
        <f t="shared" si="27"/>
        <v>68</v>
      </c>
      <c r="E128" s="410">
        <f t="shared" si="28"/>
        <v>64</v>
      </c>
      <c r="F128" s="410">
        <f t="shared" ref="F128:K128" si="37">F161+F184+F232</f>
        <v>62</v>
      </c>
      <c r="G128" s="410">
        <f t="shared" si="37"/>
        <v>62</v>
      </c>
      <c r="H128" s="410">
        <f>H161+H184+H232</f>
        <v>63</v>
      </c>
      <c r="I128" s="410">
        <f t="shared" si="37"/>
        <v>63</v>
      </c>
      <c r="J128" s="423">
        <f t="shared" si="37"/>
        <v>63</v>
      </c>
      <c r="K128" s="423">
        <f t="shared" si="37"/>
        <v>63</v>
      </c>
      <c r="L128" s="423">
        <f t="shared" ref="L128:M128" si="38">L161+L184+L232</f>
        <v>63</v>
      </c>
      <c r="M128" s="423">
        <f t="shared" si="38"/>
        <v>65</v>
      </c>
      <c r="O128" s="392"/>
      <c r="P128" s="392"/>
      <c r="Q128" s="392"/>
      <c r="R128" s="392"/>
      <c r="S128" s="392"/>
      <c r="T128" s="392"/>
      <c r="U128" s="392"/>
      <c r="V128" s="392"/>
      <c r="W128" s="392"/>
      <c r="X128" s="392"/>
      <c r="Y128" s="392"/>
      <c r="Z128" s="392"/>
      <c r="AA128" s="392"/>
      <c r="AB128" s="392"/>
    </row>
    <row r="129" spans="1:28">
      <c r="A129" s="719"/>
      <c r="B129" s="411" t="s">
        <v>888</v>
      </c>
      <c r="C129" s="412">
        <f>C128-C127</f>
        <v>-29.970930232558132</v>
      </c>
      <c r="D129" s="412">
        <f>D128-D127</f>
        <v>-15.569767441860463</v>
      </c>
      <c r="E129" s="412">
        <f>E128-E127</f>
        <v>-8.0639534883720927</v>
      </c>
      <c r="F129" s="412">
        <f t="shared" ref="F129:K129" si="39">F128-F127</f>
        <v>14.662790697674417</v>
      </c>
      <c r="G129" s="412">
        <f t="shared" si="39"/>
        <v>25.447674418604656</v>
      </c>
      <c r="H129" s="412">
        <f t="shared" si="39"/>
        <v>31.098837209302328</v>
      </c>
      <c r="I129" s="412">
        <f t="shared" si="39"/>
        <v>36.447674418604649</v>
      </c>
      <c r="J129" s="424">
        <f t="shared" si="39"/>
        <v>37.029069767441868</v>
      </c>
      <c r="K129" s="424">
        <f t="shared" si="39"/>
        <v>37.203488372093027</v>
      </c>
      <c r="L129" s="424">
        <f t="shared" ref="L129:M129" si="40">L128-L127</f>
        <v>37.029069767441861</v>
      </c>
      <c r="M129" s="424">
        <f t="shared" si="40"/>
        <v>65</v>
      </c>
      <c r="O129" s="392"/>
      <c r="P129" s="392"/>
      <c r="Q129" s="392"/>
      <c r="R129" s="392"/>
      <c r="S129" s="392"/>
      <c r="T129" s="392"/>
      <c r="U129" s="392"/>
      <c r="V129" s="392"/>
      <c r="W129" s="392"/>
      <c r="X129" s="392"/>
      <c r="Y129" s="392"/>
      <c r="Z129" s="392"/>
      <c r="AA129" s="392"/>
      <c r="AB129" s="392"/>
    </row>
    <row r="130" spans="1:28" ht="15.5">
      <c r="A130" s="719"/>
      <c r="B130" s="413" t="s">
        <v>889</v>
      </c>
      <c r="C130" s="716">
        <f>C129/C128</f>
        <v>-0.4281561461794019</v>
      </c>
      <c r="D130" s="716">
        <f>D129/D128</f>
        <v>-0.22896716826265387</v>
      </c>
      <c r="E130" s="414">
        <f>E129/E128</f>
        <v>-0.12599927325581395</v>
      </c>
      <c r="F130" s="414">
        <f t="shared" ref="F130:K130" si="41">F129/F128</f>
        <v>0.23649662415603898</v>
      </c>
      <c r="G130" s="414">
        <f t="shared" si="41"/>
        <v>0.41044636159039766</v>
      </c>
      <c r="H130" s="414">
        <f t="shared" si="41"/>
        <v>0.49363233665559253</v>
      </c>
      <c r="I130" s="414">
        <f t="shared" si="41"/>
        <v>0.57853451458102623</v>
      </c>
      <c r="J130" s="426">
        <f t="shared" si="41"/>
        <v>0.58776301218161697</v>
      </c>
      <c r="K130" s="426">
        <f t="shared" si="41"/>
        <v>0.59053156146179409</v>
      </c>
      <c r="L130" s="426">
        <f t="shared" ref="L130:M130" si="42">L129/L128</f>
        <v>0.58776301218161686</v>
      </c>
      <c r="M130" s="426">
        <f t="shared" si="42"/>
        <v>1</v>
      </c>
      <c r="O130" s="392"/>
      <c r="P130" s="392"/>
      <c r="Q130" s="392"/>
      <c r="R130" s="392"/>
      <c r="S130" s="392"/>
      <c r="T130" s="392"/>
      <c r="U130" s="392"/>
      <c r="V130" s="392"/>
      <c r="W130" s="392"/>
      <c r="X130" s="392"/>
      <c r="Y130" s="392"/>
      <c r="Z130" s="392"/>
      <c r="AA130" s="392"/>
      <c r="AB130" s="392"/>
    </row>
    <row r="131" spans="1:28" ht="15.5">
      <c r="A131" s="401"/>
      <c r="B131" s="427"/>
      <c r="C131" s="401"/>
      <c r="D131" s="401"/>
      <c r="E131" s="428"/>
      <c r="F131" s="428"/>
      <c r="G131" s="428"/>
      <c r="H131" s="428"/>
      <c r="I131" s="428"/>
      <c r="J131" s="428"/>
      <c r="K131" s="401"/>
      <c r="L131" s="401"/>
      <c r="M131" s="401"/>
      <c r="O131" s="392"/>
      <c r="P131" s="392"/>
      <c r="Q131" s="392"/>
      <c r="R131" s="392"/>
      <c r="S131" s="392"/>
      <c r="T131" s="392"/>
      <c r="U131" s="392"/>
      <c r="V131" s="392"/>
      <c r="W131" s="392"/>
      <c r="X131" s="392"/>
      <c r="Y131" s="392"/>
      <c r="Z131" s="392"/>
      <c r="AA131" s="392"/>
      <c r="AB131" s="392"/>
    </row>
    <row r="132" spans="1:28">
      <c r="A132" s="719" t="s">
        <v>890</v>
      </c>
      <c r="B132" s="402" t="s">
        <v>891</v>
      </c>
      <c r="C132" s="150" t="s">
        <v>971</v>
      </c>
      <c r="D132" s="150" t="s">
        <v>972</v>
      </c>
      <c r="E132" s="150" t="s">
        <v>973</v>
      </c>
      <c r="F132" s="150" t="s">
        <v>974</v>
      </c>
      <c r="G132" s="150" t="s">
        <v>975</v>
      </c>
      <c r="H132" s="150" t="s">
        <v>976</v>
      </c>
      <c r="I132" s="150" t="s">
        <v>977</v>
      </c>
      <c r="J132" s="150" t="s">
        <v>978</v>
      </c>
      <c r="K132" s="150" t="s">
        <v>979</v>
      </c>
      <c r="L132" s="150" t="s">
        <v>980</v>
      </c>
      <c r="M132" s="191" t="s">
        <v>950</v>
      </c>
      <c r="O132" s="392"/>
      <c r="P132" s="392"/>
      <c r="Q132" s="392"/>
      <c r="R132" s="392"/>
      <c r="S132" s="392"/>
      <c r="T132" s="392"/>
      <c r="U132" s="392"/>
      <c r="V132" s="392"/>
      <c r="W132" s="392"/>
      <c r="X132" s="392"/>
      <c r="Y132" s="392"/>
      <c r="Z132" s="392"/>
      <c r="AA132" s="392"/>
      <c r="AB132" s="392"/>
    </row>
    <row r="133" spans="1:28" ht="15.5">
      <c r="A133" s="719"/>
      <c r="B133" s="404" t="s">
        <v>892</v>
      </c>
      <c r="C133" s="406">
        <f t="shared" ref="C133:D138" si="43">C167+C191+C203+C215+C239+C251</f>
        <v>8934</v>
      </c>
      <c r="D133" s="406">
        <f t="shared" si="43"/>
        <v>5696</v>
      </c>
      <c r="E133" s="406">
        <f t="shared" ref="E133:E138" si="44">E167+E191+E203+E215+E239+E251</f>
        <v>5163</v>
      </c>
      <c r="F133" s="406">
        <f t="shared" ref="F133:J133" si="45">F167+F191+F203+F215+F239+F251</f>
        <v>4100</v>
      </c>
      <c r="G133" s="406">
        <f t="shared" si="45"/>
        <v>2804</v>
      </c>
      <c r="H133" s="406">
        <f t="shared" si="45"/>
        <v>2694</v>
      </c>
      <c r="I133" s="406">
        <f t="shared" si="45"/>
        <v>2694</v>
      </c>
      <c r="J133" s="419">
        <f t="shared" si="45"/>
        <v>2694</v>
      </c>
      <c r="K133" s="419">
        <f t="shared" ref="K133:M133" si="46">K167+K191+K203+K215+K239+K251</f>
        <v>2694</v>
      </c>
      <c r="L133" s="419">
        <f t="shared" si="46"/>
        <v>2694</v>
      </c>
      <c r="M133" s="419">
        <f t="shared" si="46"/>
        <v>0</v>
      </c>
      <c r="N133" s="406"/>
      <c r="O133" s="406"/>
      <c r="P133" s="406"/>
      <c r="Q133" s="392"/>
      <c r="R133" s="392"/>
      <c r="S133" s="392"/>
      <c r="T133" s="392"/>
      <c r="U133" s="392"/>
      <c r="V133" s="392"/>
      <c r="W133" s="392"/>
      <c r="X133" s="392"/>
      <c r="Y133" s="392"/>
      <c r="Z133" s="392"/>
      <c r="AA133" s="392"/>
      <c r="AB133" s="392"/>
    </row>
    <row r="134" spans="1:28" ht="15.5">
      <c r="A134" s="719"/>
      <c r="B134" s="404" t="s">
        <v>893</v>
      </c>
      <c r="C134" s="406">
        <f t="shared" si="43"/>
        <v>51.941860465116278</v>
      </c>
      <c r="D134" s="406">
        <f t="shared" si="43"/>
        <v>33.116279069767444</v>
      </c>
      <c r="E134" s="406">
        <f t="shared" si="44"/>
        <v>30.017441860465119</v>
      </c>
      <c r="F134" s="406">
        <f t="shared" ref="F134:J134" si="47">F168+F192+F204+F216+F240+F252</f>
        <v>23.837209302325583</v>
      </c>
      <c r="G134" s="406">
        <f t="shared" si="47"/>
        <v>16.302325581395348</v>
      </c>
      <c r="H134" s="406">
        <f t="shared" si="47"/>
        <v>15.662790697674419</v>
      </c>
      <c r="I134" s="406">
        <f t="shared" si="47"/>
        <v>15.662790697674419</v>
      </c>
      <c r="J134" s="419">
        <f t="shared" si="47"/>
        <v>15.662790697674419</v>
      </c>
      <c r="K134" s="419">
        <f t="shared" ref="K134:M134" si="48">K168+K192+K204+K216+K240+K252</f>
        <v>15.662790697674419</v>
      </c>
      <c r="L134" s="419">
        <f t="shared" si="48"/>
        <v>15.662790697674419</v>
      </c>
      <c r="M134" s="419">
        <f t="shared" si="48"/>
        <v>0</v>
      </c>
      <c r="N134" s="401"/>
      <c r="O134" s="392"/>
      <c r="P134" s="392"/>
      <c r="Q134" s="392"/>
      <c r="R134" s="392"/>
      <c r="S134" s="392"/>
      <c r="T134" s="392"/>
      <c r="U134" s="392"/>
      <c r="V134" s="392"/>
      <c r="W134" s="392"/>
      <c r="X134" s="392"/>
      <c r="Y134" s="392"/>
      <c r="Z134" s="392"/>
      <c r="AA134" s="392"/>
      <c r="AB134" s="392"/>
    </row>
    <row r="135" spans="1:28" ht="15.5">
      <c r="A135" s="719"/>
      <c r="B135" s="404" t="s">
        <v>894</v>
      </c>
      <c r="C135" s="406">
        <f t="shared" si="43"/>
        <v>49304</v>
      </c>
      <c r="D135" s="406">
        <f t="shared" si="43"/>
        <v>42101</v>
      </c>
      <c r="E135" s="406">
        <f t="shared" si="44"/>
        <v>38257</v>
      </c>
      <c r="F135" s="406">
        <f t="shared" ref="F135:J135" si="49">F169+F193+F205+F217+F241+F253</f>
        <v>32746</v>
      </c>
      <c r="G135" s="406">
        <f t="shared" si="49"/>
        <v>18708</v>
      </c>
      <c r="H135" s="406">
        <f t="shared" si="49"/>
        <v>17398</v>
      </c>
      <c r="I135" s="406">
        <f t="shared" si="49"/>
        <v>16178</v>
      </c>
      <c r="J135" s="419">
        <f t="shared" si="49"/>
        <v>16078</v>
      </c>
      <c r="K135" s="419">
        <f t="shared" ref="K135:M135" si="50">K169+K193+K205+K217+K241+K253</f>
        <v>15948</v>
      </c>
      <c r="L135" s="419">
        <f t="shared" si="50"/>
        <v>15978</v>
      </c>
      <c r="M135" s="419">
        <f t="shared" si="50"/>
        <v>0</v>
      </c>
      <c r="N135" s="401"/>
      <c r="O135" s="392"/>
      <c r="P135" s="392"/>
      <c r="Q135" s="392"/>
      <c r="R135" s="392"/>
      <c r="S135" s="392"/>
      <c r="T135" s="392"/>
      <c r="U135" s="392"/>
      <c r="V135" s="392"/>
      <c r="W135" s="392"/>
      <c r="X135" s="392"/>
      <c r="Y135" s="392"/>
      <c r="Z135" s="392"/>
      <c r="AA135" s="392"/>
      <c r="AB135" s="392"/>
    </row>
    <row r="136" spans="1:28" ht="15.5">
      <c r="A136" s="719"/>
      <c r="B136" s="404" t="s">
        <v>895</v>
      </c>
      <c r="C136" s="406">
        <f t="shared" si="43"/>
        <v>286.65116279069764</v>
      </c>
      <c r="D136" s="406">
        <f t="shared" si="43"/>
        <v>244.77325581395348</v>
      </c>
      <c r="E136" s="406">
        <f t="shared" si="44"/>
        <v>222.42441860465118</v>
      </c>
      <c r="F136" s="406">
        <f t="shared" ref="F136:J136" si="51">F170+F194+F206+F218+F242+F254</f>
        <v>190.38372093023256</v>
      </c>
      <c r="G136" s="406">
        <f t="shared" si="51"/>
        <v>108.76744186046511</v>
      </c>
      <c r="H136" s="406">
        <f t="shared" si="51"/>
        <v>101.15116279069768</v>
      </c>
      <c r="I136" s="406">
        <f t="shared" si="51"/>
        <v>94.058139534883722</v>
      </c>
      <c r="J136" s="419">
        <f t="shared" si="51"/>
        <v>93.476744186046517</v>
      </c>
      <c r="K136" s="419">
        <f t="shared" ref="K136:M136" si="52">K170+K194+K206+K218+K242+K254</f>
        <v>92.720930232558132</v>
      </c>
      <c r="L136" s="419">
        <f t="shared" si="52"/>
        <v>92.895348837209298</v>
      </c>
      <c r="M136" s="419">
        <f t="shared" si="52"/>
        <v>0</v>
      </c>
      <c r="N136" s="401"/>
      <c r="O136" s="392"/>
      <c r="P136" s="392"/>
      <c r="Q136" s="392"/>
      <c r="R136" s="392"/>
      <c r="S136" s="392"/>
      <c r="T136" s="392"/>
      <c r="U136" s="392"/>
      <c r="V136" s="392"/>
      <c r="W136" s="392"/>
      <c r="X136" s="392"/>
      <c r="Y136" s="392"/>
      <c r="Z136" s="392"/>
      <c r="AA136" s="392"/>
      <c r="AB136" s="392"/>
    </row>
    <row r="137" spans="1:28" ht="15.5">
      <c r="A137" s="719"/>
      <c r="B137" s="407" t="s">
        <v>896</v>
      </c>
      <c r="C137" s="408">
        <f t="shared" si="43"/>
        <v>338.59302325581393</v>
      </c>
      <c r="D137" s="408">
        <f t="shared" si="43"/>
        <v>277.8895348837209</v>
      </c>
      <c r="E137" s="408">
        <f t="shared" si="44"/>
        <v>252.44186046511626</v>
      </c>
      <c r="F137" s="408">
        <f t="shared" ref="F137:J137" si="53">F171+F195+F207+F219+F243+F255</f>
        <v>214.22093023255815</v>
      </c>
      <c r="G137" s="408">
        <f t="shared" si="53"/>
        <v>125.06976744186048</v>
      </c>
      <c r="H137" s="408">
        <f t="shared" si="53"/>
        <v>116.81395348837211</v>
      </c>
      <c r="I137" s="408">
        <f t="shared" si="53"/>
        <v>109.72093023255815</v>
      </c>
      <c r="J137" s="421">
        <f t="shared" si="53"/>
        <v>109.13953488372094</v>
      </c>
      <c r="K137" s="421">
        <f t="shared" ref="K137:M137" si="54">K171+K195+K207+K219+K243+K255</f>
        <v>108.38372093023256</v>
      </c>
      <c r="L137" s="421">
        <f t="shared" si="54"/>
        <v>108.55813953488372</v>
      </c>
      <c r="M137" s="421">
        <f t="shared" si="54"/>
        <v>0</v>
      </c>
      <c r="N137" s="401"/>
      <c r="O137" s="392"/>
      <c r="P137" s="392"/>
      <c r="Q137" s="392"/>
      <c r="R137" s="392"/>
      <c r="S137" s="392"/>
      <c r="T137" s="392"/>
      <c r="U137" s="392"/>
      <c r="V137" s="392"/>
      <c r="W137" s="392"/>
      <c r="X137" s="392"/>
      <c r="Y137" s="392"/>
      <c r="Z137" s="392"/>
      <c r="AA137" s="392"/>
      <c r="AB137" s="392"/>
    </row>
    <row r="138" spans="1:28" ht="15.5">
      <c r="A138" s="719"/>
      <c r="B138" s="429" t="s">
        <v>897</v>
      </c>
      <c r="C138" s="431">
        <f t="shared" si="43"/>
        <v>67</v>
      </c>
      <c r="D138" s="431">
        <f t="shared" si="43"/>
        <v>67</v>
      </c>
      <c r="E138" s="431">
        <f t="shared" si="44"/>
        <v>67</v>
      </c>
      <c r="F138" s="431">
        <f t="shared" ref="F138:J138" si="55">F172+F196+F208+F220+F244+F256</f>
        <v>69</v>
      </c>
      <c r="G138" s="431">
        <f t="shared" si="55"/>
        <v>68</v>
      </c>
      <c r="H138" s="431">
        <f t="shared" si="55"/>
        <v>70</v>
      </c>
      <c r="I138" s="431">
        <f t="shared" si="55"/>
        <v>70</v>
      </c>
      <c r="J138" s="432">
        <f t="shared" si="55"/>
        <v>69</v>
      </c>
      <c r="K138" s="432">
        <f t="shared" ref="K138:M138" si="56">K172+K196+K208+K220+K244+K256</f>
        <v>69</v>
      </c>
      <c r="L138" s="432">
        <f t="shared" si="56"/>
        <v>69</v>
      </c>
      <c r="M138" s="432">
        <f t="shared" si="56"/>
        <v>68</v>
      </c>
      <c r="N138" s="401"/>
      <c r="O138" s="392"/>
      <c r="P138" s="392"/>
      <c r="Q138" s="392"/>
      <c r="R138" s="392"/>
      <c r="S138" s="392"/>
      <c r="T138" s="392"/>
      <c r="U138" s="392"/>
      <c r="V138" s="392"/>
      <c r="W138" s="392"/>
      <c r="X138" s="392"/>
      <c r="Y138" s="392"/>
      <c r="Z138" s="392"/>
      <c r="AA138" s="392"/>
      <c r="AB138" s="392"/>
    </row>
    <row r="139" spans="1:28" ht="15.5">
      <c r="A139" s="719"/>
      <c r="B139" s="411" t="s">
        <v>898</v>
      </c>
      <c r="C139" s="412">
        <f>C138-C137</f>
        <v>-271.59302325581393</v>
      </c>
      <c r="D139" s="412">
        <f>D138-D137</f>
        <v>-210.8895348837209</v>
      </c>
      <c r="E139" s="412">
        <f>E138-E137</f>
        <v>-185.44186046511626</v>
      </c>
      <c r="F139" s="412">
        <f t="shared" ref="F139:J139" si="57">F138-F137</f>
        <v>-145.22093023255815</v>
      </c>
      <c r="G139" s="412">
        <f t="shared" si="57"/>
        <v>-57.069767441860478</v>
      </c>
      <c r="H139" s="412">
        <f t="shared" si="57"/>
        <v>-46.813953488372107</v>
      </c>
      <c r="I139" s="412">
        <f t="shared" si="57"/>
        <v>-39.720930232558146</v>
      </c>
      <c r="J139" s="424">
        <f t="shared" si="57"/>
        <v>-40.139534883720941</v>
      </c>
      <c r="K139" s="424">
        <f t="shared" ref="K139:M139" si="58">K138-K137</f>
        <v>-39.383720930232556</v>
      </c>
      <c r="L139" s="424">
        <f t="shared" si="58"/>
        <v>-39.558139534883722</v>
      </c>
      <c r="M139" s="424">
        <f t="shared" si="58"/>
        <v>68</v>
      </c>
      <c r="N139" s="401"/>
      <c r="O139" s="392"/>
      <c r="P139" s="392"/>
      <c r="Q139" s="392"/>
      <c r="R139" s="392"/>
      <c r="S139" s="392"/>
      <c r="T139" s="392"/>
      <c r="U139" s="392"/>
      <c r="V139" s="392"/>
      <c r="W139" s="392"/>
      <c r="X139" s="392"/>
      <c r="Y139" s="392"/>
      <c r="Z139" s="392"/>
      <c r="AA139" s="392"/>
      <c r="AB139" s="392"/>
    </row>
    <row r="140" spans="1:28" ht="15.5">
      <c r="A140" s="719"/>
      <c r="B140" s="413" t="s">
        <v>899</v>
      </c>
      <c r="C140" s="716">
        <f>C139/C138</f>
        <v>-4.0536272127733426</v>
      </c>
      <c r="D140" s="716">
        <f>D139/D138</f>
        <v>-3.1476049982644909</v>
      </c>
      <c r="E140" s="414">
        <f>E139/E138</f>
        <v>-2.7677889621659144</v>
      </c>
      <c r="F140" s="414">
        <f t="shared" ref="F140:J140" si="59">F139/F138</f>
        <v>-2.1046511627906979</v>
      </c>
      <c r="G140" s="414">
        <f t="shared" si="59"/>
        <v>-0.83926128590971294</v>
      </c>
      <c r="H140" s="414">
        <f t="shared" si="59"/>
        <v>-0.66877076411960157</v>
      </c>
      <c r="I140" s="414">
        <f t="shared" si="59"/>
        <v>-0.56744186046511635</v>
      </c>
      <c r="J140" s="426">
        <f t="shared" si="59"/>
        <v>-0.58173238961914409</v>
      </c>
      <c r="K140" s="426">
        <f t="shared" ref="K140:M140" si="60">K139/K138</f>
        <v>-0.57077856420626893</v>
      </c>
      <c r="L140" s="426">
        <f t="shared" si="60"/>
        <v>-0.57330637007077856</v>
      </c>
      <c r="M140" s="426">
        <f t="shared" si="60"/>
        <v>1</v>
      </c>
      <c r="N140" s="401"/>
      <c r="O140" s="392"/>
      <c r="P140" s="392"/>
      <c r="Q140" s="392"/>
      <c r="R140" s="392"/>
      <c r="S140" s="392"/>
      <c r="T140" s="392"/>
      <c r="U140" s="392"/>
      <c r="V140" s="392"/>
      <c r="W140" s="392"/>
      <c r="X140" s="392"/>
      <c r="Y140" s="392"/>
      <c r="Z140" s="392"/>
      <c r="AA140" s="392"/>
      <c r="AB140" s="392"/>
    </row>
    <row r="141" spans="1:28" ht="15.5">
      <c r="A141" s="401"/>
      <c r="K141" s="401"/>
      <c r="L141" s="401"/>
      <c r="M141" s="401"/>
      <c r="N141" s="401"/>
      <c r="O141" s="392"/>
      <c r="P141" s="392"/>
      <c r="Q141" s="392"/>
      <c r="R141" s="392"/>
      <c r="S141" s="392"/>
      <c r="T141" s="392"/>
      <c r="U141" s="392"/>
      <c r="V141" s="392"/>
      <c r="W141" s="392"/>
      <c r="X141" s="392"/>
      <c r="Y141" s="392"/>
      <c r="Z141" s="392"/>
      <c r="AA141" s="392"/>
      <c r="AB141" s="392"/>
    </row>
    <row r="142" spans="1:28" ht="15.5">
      <c r="A142" s="722" t="s">
        <v>1004</v>
      </c>
      <c r="B142" s="433" t="s">
        <v>901</v>
      </c>
      <c r="C142" s="286" t="s">
        <v>33</v>
      </c>
      <c r="D142" s="286" t="s">
        <v>34</v>
      </c>
      <c r="E142" s="286" t="s">
        <v>35</v>
      </c>
      <c r="F142" s="286" t="s">
        <v>36</v>
      </c>
      <c r="G142" s="286" t="s">
        <v>37</v>
      </c>
      <c r="H142" s="286" t="s">
        <v>38</v>
      </c>
      <c r="I142" s="286" t="s">
        <v>39</v>
      </c>
      <c r="J142" s="287" t="s">
        <v>40</v>
      </c>
      <c r="K142" s="191" t="s">
        <v>881</v>
      </c>
      <c r="L142" s="191" t="s">
        <v>949</v>
      </c>
      <c r="M142" s="191" t="s">
        <v>950</v>
      </c>
      <c r="N142" s="401"/>
      <c r="O142" s="392"/>
      <c r="P142" s="392"/>
      <c r="Q142" s="392"/>
      <c r="R142" s="392"/>
      <c r="S142" s="392"/>
      <c r="T142" s="392"/>
      <c r="U142" s="392"/>
      <c r="V142" s="392"/>
      <c r="W142" s="392"/>
      <c r="X142" s="392"/>
      <c r="Y142" s="392"/>
      <c r="Z142" s="392"/>
      <c r="AA142" s="392"/>
      <c r="AB142" s="392"/>
    </row>
    <row r="143" spans="1:28" ht="15.5">
      <c r="A143" s="722"/>
      <c r="B143" s="404" t="s">
        <v>1005</v>
      </c>
      <c r="C143" s="401"/>
      <c r="D143" s="401"/>
      <c r="E143" s="406">
        <f>E264+E266+E268+E278</f>
        <v>10016</v>
      </c>
      <c r="F143" s="406">
        <f t="shared" ref="F143:J143" si="61">F264+F266+F268+F278</f>
        <v>8791</v>
      </c>
      <c r="G143" s="406">
        <f t="shared" si="61"/>
        <v>6276</v>
      </c>
      <c r="H143" s="406">
        <f t="shared" si="61"/>
        <v>5226</v>
      </c>
      <c r="I143" s="406">
        <f t="shared" si="61"/>
        <v>4326</v>
      </c>
      <c r="J143" s="406">
        <f t="shared" si="61"/>
        <v>4326</v>
      </c>
      <c r="K143" s="406">
        <f t="shared" ref="K143:M143" si="62">K264+K266+K268+K278</f>
        <v>4326</v>
      </c>
      <c r="L143" s="406">
        <f t="shared" si="62"/>
        <v>4326</v>
      </c>
      <c r="M143" s="406">
        <f t="shared" si="62"/>
        <v>0</v>
      </c>
      <c r="N143" s="401"/>
      <c r="O143" s="392"/>
      <c r="P143" s="392"/>
      <c r="Q143" s="392"/>
      <c r="R143" s="392"/>
      <c r="S143" s="392"/>
      <c r="T143" s="392"/>
      <c r="U143" s="392"/>
      <c r="V143" s="392"/>
      <c r="W143" s="392"/>
      <c r="X143" s="392"/>
      <c r="Y143" s="392"/>
      <c r="Z143" s="392"/>
      <c r="AA143" s="392"/>
      <c r="AB143" s="392"/>
    </row>
    <row r="144" spans="1:28" ht="15.5">
      <c r="A144" s="722"/>
      <c r="B144" s="404" t="s">
        <v>1006</v>
      </c>
      <c r="C144" s="401"/>
      <c r="D144" s="401"/>
      <c r="E144" s="406">
        <f>E265+E267+E269+E279</f>
        <v>58.232558139534888</v>
      </c>
      <c r="F144" s="406">
        <f t="shared" ref="F144:J144" si="63">F265+F267+F269+F279</f>
        <v>51.110465116279073</v>
      </c>
      <c r="G144" s="406">
        <f t="shared" si="63"/>
        <v>36.488372093023251</v>
      </c>
      <c r="H144" s="406">
        <f t="shared" si="63"/>
        <v>30.383720930232563</v>
      </c>
      <c r="I144" s="406">
        <f t="shared" si="63"/>
        <v>25.151162790697676</v>
      </c>
      <c r="J144" s="406">
        <f t="shared" si="63"/>
        <v>25.151162790697676</v>
      </c>
      <c r="K144" s="406">
        <f t="shared" ref="K144:M144" si="64">K265+K267+K269+K279</f>
        <v>25.151162790697676</v>
      </c>
      <c r="L144" s="406">
        <f t="shared" si="64"/>
        <v>25.151162790697676</v>
      </c>
      <c r="M144" s="406">
        <f t="shared" si="64"/>
        <v>0</v>
      </c>
      <c r="N144" s="401"/>
      <c r="O144" s="392"/>
      <c r="P144" s="392"/>
      <c r="Q144" s="392"/>
      <c r="R144" s="392"/>
      <c r="S144" s="392"/>
      <c r="T144" s="392"/>
      <c r="U144" s="392"/>
      <c r="V144" s="392"/>
      <c r="W144" s="392"/>
      <c r="X144" s="392"/>
      <c r="Y144" s="392"/>
      <c r="Z144" s="392"/>
      <c r="AA144" s="392"/>
      <c r="AB144" s="392"/>
    </row>
    <row r="145" spans="1:30" ht="15.5">
      <c r="A145" s="722"/>
      <c r="B145" s="434" t="s">
        <v>904</v>
      </c>
      <c r="C145" s="401"/>
      <c r="D145" s="401"/>
      <c r="E145" s="408">
        <f>E270+E280</f>
        <v>58.232558139534888</v>
      </c>
      <c r="F145" s="408">
        <f t="shared" ref="F145:J145" si="65">F270+F280</f>
        <v>51.110465116279073</v>
      </c>
      <c r="G145" s="408">
        <f t="shared" si="65"/>
        <v>36.488372093023251</v>
      </c>
      <c r="H145" s="408">
        <f t="shared" si="65"/>
        <v>30.383720930232563</v>
      </c>
      <c r="I145" s="408">
        <f t="shared" si="65"/>
        <v>25.151162790697676</v>
      </c>
      <c r="J145" s="421">
        <f t="shared" si="65"/>
        <v>25.151162790697676</v>
      </c>
      <c r="K145" s="421">
        <f t="shared" ref="K145:M145" si="66">K270+K280</f>
        <v>25.151162790697676</v>
      </c>
      <c r="L145" s="421">
        <f t="shared" si="66"/>
        <v>25.151162790697676</v>
      </c>
      <c r="M145" s="421">
        <f t="shared" si="66"/>
        <v>0</v>
      </c>
      <c r="N145" s="401"/>
      <c r="O145" s="392"/>
      <c r="P145" s="392"/>
      <c r="Q145" s="392"/>
      <c r="R145" s="392"/>
      <c r="S145" s="392"/>
      <c r="T145" s="392"/>
      <c r="U145" s="392"/>
      <c r="V145" s="392"/>
      <c r="W145" s="392"/>
      <c r="X145" s="392"/>
      <c r="Y145" s="392"/>
      <c r="Z145" s="392"/>
      <c r="AA145" s="392"/>
      <c r="AB145" s="392"/>
    </row>
    <row r="146" spans="1:30" ht="15.5">
      <c r="A146" s="722"/>
      <c r="B146" s="435" t="s">
        <v>905</v>
      </c>
      <c r="C146" s="401"/>
      <c r="D146" s="401"/>
      <c r="E146" s="410">
        <f>E271+E281</f>
        <v>31</v>
      </c>
      <c r="F146" s="410">
        <f t="shared" ref="F146:J146" si="67">F271+F281</f>
        <v>31</v>
      </c>
      <c r="G146" s="410">
        <f t="shared" si="67"/>
        <v>31</v>
      </c>
      <c r="H146" s="410">
        <f>H271+H281</f>
        <v>31</v>
      </c>
      <c r="I146" s="410">
        <f t="shared" si="67"/>
        <v>31</v>
      </c>
      <c r="J146" s="423">
        <f t="shared" si="67"/>
        <v>31</v>
      </c>
      <c r="K146" s="423">
        <f t="shared" ref="K146:M146" si="68">K271+K281</f>
        <v>31</v>
      </c>
      <c r="L146" s="423">
        <f t="shared" si="68"/>
        <v>31</v>
      </c>
      <c r="M146" s="423">
        <f t="shared" si="68"/>
        <v>31</v>
      </c>
      <c r="N146" s="401"/>
      <c r="O146" s="392"/>
      <c r="P146" s="392"/>
      <c r="Q146" s="392"/>
      <c r="R146" s="392"/>
      <c r="S146" s="392"/>
      <c r="T146" s="392"/>
      <c r="U146" s="392"/>
      <c r="V146" s="392"/>
      <c r="W146" s="392"/>
      <c r="X146" s="392"/>
      <c r="Y146" s="392"/>
      <c r="Z146" s="392"/>
      <c r="AA146" s="392"/>
      <c r="AB146" s="392"/>
    </row>
    <row r="147" spans="1:30" ht="15.5">
      <c r="A147" s="722"/>
      <c r="B147" s="436" t="s">
        <v>906</v>
      </c>
      <c r="C147" s="401"/>
      <c r="D147" s="401"/>
      <c r="E147" s="412">
        <f>E146-E145</f>
        <v>-27.232558139534888</v>
      </c>
      <c r="F147" s="412">
        <f t="shared" ref="F147:J147" si="69">F146-F145</f>
        <v>-20.110465116279073</v>
      </c>
      <c r="G147" s="412">
        <f t="shared" si="69"/>
        <v>-5.4883720930232514</v>
      </c>
      <c r="H147" s="412">
        <f t="shared" si="69"/>
        <v>0.61627906976743674</v>
      </c>
      <c r="I147" s="412">
        <f t="shared" si="69"/>
        <v>5.8488372093023244</v>
      </c>
      <c r="J147" s="424">
        <f t="shared" si="69"/>
        <v>5.8488372093023244</v>
      </c>
      <c r="K147" s="424">
        <f t="shared" ref="K147:M147" si="70">K146-K145</f>
        <v>5.8488372093023244</v>
      </c>
      <c r="L147" s="424">
        <f t="shared" si="70"/>
        <v>5.8488372093023244</v>
      </c>
      <c r="M147" s="424">
        <f t="shared" si="70"/>
        <v>31</v>
      </c>
      <c r="N147" s="401"/>
      <c r="O147" s="392"/>
      <c r="P147" s="392"/>
      <c r="Q147" s="392"/>
      <c r="R147" s="392"/>
      <c r="S147" s="392"/>
      <c r="T147" s="392"/>
      <c r="U147" s="392"/>
      <c r="V147" s="392"/>
      <c r="W147" s="392"/>
      <c r="X147" s="392"/>
      <c r="Y147" s="392"/>
      <c r="Z147" s="392"/>
      <c r="AA147" s="392"/>
      <c r="AB147" s="392"/>
    </row>
    <row r="148" spans="1:30" ht="15.5">
      <c r="A148" s="722"/>
      <c r="B148" s="437" t="s">
        <v>907</v>
      </c>
      <c r="C148" s="425"/>
      <c r="D148" s="425"/>
      <c r="E148" s="414">
        <f>E147/E146</f>
        <v>-0.87846961740435126</v>
      </c>
      <c r="F148" s="414">
        <f t="shared" ref="F148:J148" si="71">F147/F146</f>
        <v>-0.64872468117029269</v>
      </c>
      <c r="G148" s="414">
        <f t="shared" si="71"/>
        <v>-0.17704426106526616</v>
      </c>
      <c r="H148" s="414">
        <f t="shared" si="71"/>
        <v>1.987996999249796E-2</v>
      </c>
      <c r="I148" s="414">
        <f t="shared" si="71"/>
        <v>0.18867216804201045</v>
      </c>
      <c r="J148" s="426">
        <f t="shared" si="71"/>
        <v>0.18867216804201045</v>
      </c>
      <c r="K148" s="426">
        <f t="shared" ref="K148:M148" si="72">K147/K146</f>
        <v>0.18867216804201045</v>
      </c>
      <c r="L148" s="426">
        <f t="shared" si="72"/>
        <v>0.18867216804201045</v>
      </c>
      <c r="M148" s="426">
        <f t="shared" si="72"/>
        <v>1</v>
      </c>
      <c r="N148" s="401"/>
      <c r="O148" s="392"/>
      <c r="P148" s="392"/>
      <c r="Q148" s="392"/>
      <c r="R148" s="392"/>
      <c r="S148" s="392"/>
      <c r="T148" s="392"/>
      <c r="U148" s="392"/>
      <c r="V148" s="392"/>
      <c r="W148" s="392"/>
      <c r="X148" s="392"/>
      <c r="Y148" s="392"/>
      <c r="Z148" s="392"/>
      <c r="AA148" s="392"/>
      <c r="AB148" s="392"/>
    </row>
    <row r="149" spans="1:30" ht="15.5">
      <c r="A149" s="401"/>
      <c r="B149" s="416"/>
      <c r="C149" s="401"/>
      <c r="D149" s="401"/>
      <c r="E149" s="406"/>
      <c r="F149" s="406"/>
      <c r="G149" s="406"/>
      <c r="H149" s="406"/>
      <c r="I149" s="406"/>
      <c r="J149" s="406"/>
      <c r="K149" s="401"/>
      <c r="L149" s="401"/>
      <c r="M149" s="401"/>
      <c r="N149" s="401"/>
      <c r="O149" s="392"/>
      <c r="P149" s="392"/>
      <c r="Q149" s="392"/>
      <c r="R149" s="392"/>
      <c r="S149" s="392"/>
      <c r="T149" s="392"/>
      <c r="U149" s="392"/>
      <c r="V149" s="392"/>
      <c r="W149" s="392"/>
      <c r="X149" s="392"/>
      <c r="Y149" s="392"/>
      <c r="Z149" s="392"/>
      <c r="AA149" s="392"/>
      <c r="AB149" s="392"/>
    </row>
    <row r="150" spans="1:30">
      <c r="O150" s="392"/>
      <c r="P150" s="392"/>
      <c r="Q150" s="392"/>
      <c r="R150" s="392"/>
      <c r="S150" s="392"/>
      <c r="T150" s="392"/>
      <c r="U150" s="392"/>
      <c r="V150" s="392"/>
      <c r="W150" s="392"/>
      <c r="X150" s="392"/>
      <c r="Y150" s="392"/>
      <c r="Z150" s="392"/>
      <c r="AA150" s="392"/>
      <c r="AB150" s="392"/>
    </row>
    <row r="151" spans="1:30">
      <c r="B151" s="149"/>
      <c r="E151" s="3"/>
      <c r="F151" s="3"/>
      <c r="G151" s="3"/>
      <c r="H151" s="3"/>
      <c r="I151" s="3"/>
      <c r="J151" s="3"/>
      <c r="O151" s="392"/>
      <c r="P151" s="392"/>
      <c r="Q151" s="392"/>
      <c r="R151" s="392"/>
      <c r="S151" s="392"/>
      <c r="T151" s="392"/>
      <c r="U151" s="392"/>
      <c r="V151" s="392"/>
      <c r="W151" s="392"/>
      <c r="X151" s="392"/>
      <c r="Y151" s="392"/>
      <c r="Z151" s="392"/>
      <c r="AA151" s="392"/>
      <c r="AB151" s="392"/>
    </row>
    <row r="152" spans="1:30" ht="18.5">
      <c r="B152" s="387" t="s">
        <v>908</v>
      </c>
      <c r="C152" s="388"/>
      <c r="D152" s="388"/>
      <c r="E152" s="388"/>
      <c r="F152" s="388"/>
      <c r="G152" s="388"/>
      <c r="H152" s="388"/>
      <c r="I152" s="388"/>
      <c r="J152" s="388"/>
      <c r="O152" s="392"/>
      <c r="P152" s="392"/>
      <c r="Q152" s="392"/>
      <c r="R152" s="392"/>
      <c r="S152" s="392"/>
      <c r="T152" s="392"/>
      <c r="U152" s="392"/>
      <c r="V152" s="392"/>
      <c r="W152" s="392"/>
      <c r="X152" s="392"/>
      <c r="Y152" s="392"/>
      <c r="Z152" s="392"/>
      <c r="AA152" s="392"/>
      <c r="AB152" s="392"/>
    </row>
    <row r="153" spans="1:30">
      <c r="B153" s="149"/>
      <c r="C153" s="248"/>
      <c r="D153" s="248"/>
      <c r="E153" s="248"/>
      <c r="F153" s="248"/>
      <c r="G153" s="248"/>
      <c r="H153" s="248"/>
      <c r="I153" s="248"/>
      <c r="J153" s="248"/>
      <c r="O153" s="392"/>
      <c r="P153" s="392"/>
      <c r="Q153" s="392"/>
      <c r="R153" s="392"/>
      <c r="S153" s="392"/>
      <c r="T153" s="392"/>
      <c r="U153" s="392"/>
      <c r="V153" s="392"/>
      <c r="W153" s="392"/>
      <c r="X153" s="392"/>
      <c r="Y153" s="392"/>
      <c r="Z153" s="392"/>
      <c r="AA153" s="392"/>
      <c r="AB153" s="392"/>
    </row>
    <row r="154" spans="1:30">
      <c r="B154" s="402" t="s">
        <v>160</v>
      </c>
      <c r="C154" s="241"/>
      <c r="D154" s="241"/>
      <c r="E154" s="247"/>
      <c r="F154" s="247"/>
      <c r="G154" s="247"/>
      <c r="H154" s="247"/>
      <c r="I154" s="247"/>
      <c r="J154" s="247"/>
      <c r="O154" s="392"/>
      <c r="P154" s="392"/>
      <c r="Q154" s="392"/>
      <c r="R154" s="392"/>
      <c r="S154" s="392"/>
      <c r="T154" s="392"/>
      <c r="U154" s="392"/>
      <c r="V154" s="392"/>
      <c r="W154" s="392"/>
      <c r="X154" s="392"/>
      <c r="Y154" s="392"/>
      <c r="Z154" s="392"/>
      <c r="AA154" s="392"/>
      <c r="AB154" s="392"/>
    </row>
    <row r="155" spans="1:30">
      <c r="B155" s="402" t="s">
        <v>909</v>
      </c>
      <c r="C155" s="150" t="s">
        <v>971</v>
      </c>
      <c r="D155" s="150" t="s">
        <v>972</v>
      </c>
      <c r="E155" s="150" t="s">
        <v>973</v>
      </c>
      <c r="F155" s="150" t="s">
        <v>974</v>
      </c>
      <c r="G155" s="150" t="s">
        <v>975</v>
      </c>
      <c r="H155" s="150" t="s">
        <v>976</v>
      </c>
      <c r="I155" s="150" t="s">
        <v>977</v>
      </c>
      <c r="J155" s="150" t="s">
        <v>978</v>
      </c>
      <c r="K155" s="150" t="s">
        <v>979</v>
      </c>
      <c r="L155" s="150" t="s">
        <v>980</v>
      </c>
      <c r="M155" s="191" t="s">
        <v>950</v>
      </c>
      <c r="O155" s="392"/>
      <c r="P155" s="392"/>
      <c r="Q155" s="392"/>
      <c r="R155" s="392"/>
      <c r="S155" s="392"/>
      <c r="T155" s="392"/>
      <c r="U155" s="392"/>
      <c r="V155" s="392"/>
      <c r="W155" s="392"/>
      <c r="X155" s="392"/>
      <c r="Y155" s="392"/>
      <c r="Z155" s="392"/>
      <c r="AA155" s="392"/>
      <c r="AB155" s="392"/>
    </row>
    <row r="156" spans="1:30">
      <c r="B156" s="438" t="s">
        <v>911</v>
      </c>
      <c r="C156" s="28">
        <f t="shared" ref="C156:D156" si="73">C10</f>
        <v>2620</v>
      </c>
      <c r="D156" s="28">
        <f t="shared" si="73"/>
        <v>2460</v>
      </c>
      <c r="E156" s="28">
        <f t="shared" ref="E156:M156" si="74">E10</f>
        <v>2370</v>
      </c>
      <c r="F156" s="28">
        <f t="shared" si="74"/>
        <v>1150</v>
      </c>
      <c r="G156" s="28">
        <f t="shared" si="74"/>
        <v>100</v>
      </c>
      <c r="H156" s="28">
        <f t="shared" si="74"/>
        <v>100</v>
      </c>
      <c r="I156" s="28">
        <f t="shared" si="74"/>
        <v>50</v>
      </c>
      <c r="J156" s="28">
        <f t="shared" si="74"/>
        <v>30</v>
      </c>
      <c r="K156" s="28">
        <f t="shared" si="74"/>
        <v>0</v>
      </c>
      <c r="L156" s="28">
        <f t="shared" si="74"/>
        <v>10</v>
      </c>
      <c r="M156" s="28">
        <f t="shared" si="74"/>
        <v>0</v>
      </c>
      <c r="O156" s="392"/>
      <c r="P156" s="392"/>
      <c r="Q156" s="392"/>
      <c r="R156" s="392"/>
      <c r="S156" s="392"/>
      <c r="T156" s="392"/>
      <c r="U156" s="392"/>
      <c r="V156" s="392"/>
      <c r="W156" s="392"/>
      <c r="X156" s="392"/>
      <c r="Y156" s="392"/>
      <c r="Z156" s="392"/>
      <c r="AA156" s="392"/>
      <c r="AB156" s="392"/>
    </row>
    <row r="157" spans="1:30">
      <c r="B157" s="438" t="s">
        <v>912</v>
      </c>
      <c r="C157" s="146">
        <f t="shared" ref="C157:D157" si="75">C156/$B$109</f>
        <v>15.232558139534884</v>
      </c>
      <c r="D157" s="146">
        <f t="shared" si="75"/>
        <v>14.302325581395349</v>
      </c>
      <c r="E157" s="146">
        <f t="shared" ref="E157" si="76">E156/$B$109</f>
        <v>13.779069767441861</v>
      </c>
      <c r="F157" s="146">
        <f t="shared" ref="F157:J157" si="77">F156/$B$109</f>
        <v>6.6860465116279073</v>
      </c>
      <c r="G157" s="146">
        <f t="shared" si="77"/>
        <v>0.58139534883720934</v>
      </c>
      <c r="H157" s="146">
        <f t="shared" si="77"/>
        <v>0.58139534883720934</v>
      </c>
      <c r="I157" s="146">
        <f t="shared" si="77"/>
        <v>0.29069767441860467</v>
      </c>
      <c r="J157" s="146">
        <f t="shared" si="77"/>
        <v>0.1744186046511628</v>
      </c>
      <c r="K157" s="146">
        <f t="shared" ref="K157:M157" si="78">K156/$B$109</f>
        <v>0</v>
      </c>
      <c r="L157" s="146">
        <f t="shared" si="78"/>
        <v>5.8139534883720929E-2</v>
      </c>
      <c r="M157" s="146">
        <f t="shared" si="78"/>
        <v>0</v>
      </c>
      <c r="O157" s="392"/>
      <c r="P157" s="392"/>
      <c r="Q157" s="392"/>
      <c r="R157" s="392"/>
      <c r="S157" s="392"/>
      <c r="T157" s="392"/>
      <c r="U157" s="392"/>
      <c r="V157" s="392"/>
      <c r="W157" s="392"/>
      <c r="X157" s="392"/>
      <c r="Y157" s="392"/>
      <c r="Z157" s="392"/>
      <c r="AA157" s="392"/>
      <c r="AB157" s="392"/>
      <c r="AC157" s="392"/>
      <c r="AD157" s="392"/>
    </row>
    <row r="158" spans="1:30">
      <c r="B158" s="438" t="s">
        <v>913</v>
      </c>
      <c r="C158" s="28">
        <f t="shared" ref="C158:D158" si="79">C11</f>
        <v>2407</v>
      </c>
      <c r="D158" s="28">
        <f t="shared" si="79"/>
        <v>1090</v>
      </c>
      <c r="E158" s="28">
        <f t="shared" ref="E158:M158" si="80">E11</f>
        <v>485</v>
      </c>
      <c r="F158" s="28">
        <f t="shared" si="80"/>
        <v>370</v>
      </c>
      <c r="G158" s="28">
        <f t="shared" si="80"/>
        <v>0</v>
      </c>
      <c r="H158" s="28">
        <f t="shared" si="80"/>
        <v>0</v>
      </c>
      <c r="I158" s="28">
        <f t="shared" si="80"/>
        <v>0</v>
      </c>
      <c r="J158" s="28">
        <f t="shared" si="80"/>
        <v>0</v>
      </c>
      <c r="K158" s="28">
        <f t="shared" si="80"/>
        <v>0</v>
      </c>
      <c r="L158" s="28">
        <f t="shared" si="80"/>
        <v>0</v>
      </c>
      <c r="M158" s="28">
        <f t="shared" si="80"/>
        <v>0</v>
      </c>
      <c r="O158" s="392"/>
      <c r="P158" s="392"/>
      <c r="Q158" s="392"/>
      <c r="R158" s="392"/>
      <c r="S158" s="392"/>
      <c r="T158" s="392"/>
      <c r="U158" s="392"/>
      <c r="V158" s="392"/>
      <c r="W158" s="392"/>
      <c r="X158" s="392"/>
      <c r="Y158" s="392"/>
      <c r="Z158" s="392"/>
      <c r="AA158" s="392"/>
      <c r="AB158" s="392"/>
      <c r="AC158" s="392"/>
      <c r="AD158" s="392"/>
    </row>
    <row r="159" spans="1:30">
      <c r="B159" s="438" t="s">
        <v>914</v>
      </c>
      <c r="C159" s="146">
        <f t="shared" ref="C159:D159" si="81">C158/$B$109</f>
        <v>13.994186046511627</v>
      </c>
      <c r="D159" s="146">
        <f t="shared" si="81"/>
        <v>6.3372093023255811</v>
      </c>
      <c r="E159" s="146">
        <f t="shared" ref="E159" si="82">E158/$B$109</f>
        <v>2.8197674418604652</v>
      </c>
      <c r="F159" s="146">
        <f t="shared" ref="F159:J159" si="83">F158/$B$109</f>
        <v>2.1511627906976742</v>
      </c>
      <c r="G159" s="146">
        <f t="shared" si="83"/>
        <v>0</v>
      </c>
      <c r="H159" s="146">
        <f t="shared" si="83"/>
        <v>0</v>
      </c>
      <c r="I159" s="146">
        <f t="shared" si="83"/>
        <v>0</v>
      </c>
      <c r="J159" s="146">
        <f t="shared" si="83"/>
        <v>0</v>
      </c>
      <c r="K159" s="146">
        <f t="shared" ref="K159:M159" si="84">K158/$B$109</f>
        <v>0</v>
      </c>
      <c r="L159" s="146">
        <f t="shared" si="84"/>
        <v>0</v>
      </c>
      <c r="M159" s="146">
        <f t="shared" si="84"/>
        <v>0</v>
      </c>
      <c r="O159" s="392"/>
      <c r="P159" s="392"/>
      <c r="Q159" s="392"/>
      <c r="R159" s="392"/>
      <c r="S159" s="392"/>
      <c r="T159" s="392"/>
      <c r="U159" s="392"/>
      <c r="V159" s="392"/>
      <c r="W159" s="392"/>
      <c r="X159" s="392"/>
      <c r="Y159" s="392"/>
      <c r="Z159" s="392"/>
      <c r="AA159" s="392"/>
      <c r="AB159" s="392"/>
      <c r="AC159" s="392"/>
      <c r="AD159" s="392"/>
    </row>
    <row r="160" spans="1:30">
      <c r="B160" s="439" t="s">
        <v>915</v>
      </c>
      <c r="C160" s="145">
        <f>C157+C159</f>
        <v>29.22674418604651</v>
      </c>
      <c r="D160" s="145">
        <f t="shared" ref="D160:E160" si="85">D157+D159</f>
        <v>20.63953488372093</v>
      </c>
      <c r="E160" s="145">
        <f t="shared" si="85"/>
        <v>16.598837209302324</v>
      </c>
      <c r="F160" s="145">
        <f t="shared" ref="F160:J160" si="86">F157+F159</f>
        <v>8.8372093023255811</v>
      </c>
      <c r="G160" s="145">
        <f t="shared" si="86"/>
        <v>0.58139534883720934</v>
      </c>
      <c r="H160" s="145">
        <f t="shared" si="86"/>
        <v>0.58139534883720934</v>
      </c>
      <c r="I160" s="145">
        <f t="shared" si="86"/>
        <v>0.29069767441860467</v>
      </c>
      <c r="J160" s="145">
        <f t="shared" si="86"/>
        <v>0.1744186046511628</v>
      </c>
      <c r="K160" s="145">
        <f t="shared" ref="K160:M160" si="87">K157+K159</f>
        <v>0</v>
      </c>
      <c r="L160" s="145">
        <f t="shared" si="87"/>
        <v>5.8139534883720929E-2</v>
      </c>
      <c r="M160" s="145">
        <f t="shared" si="87"/>
        <v>0</v>
      </c>
      <c r="O160" s="392"/>
      <c r="P160" s="392"/>
      <c r="Q160" s="392"/>
      <c r="R160" s="392"/>
      <c r="S160" s="392"/>
      <c r="T160" s="392"/>
      <c r="U160" s="392"/>
      <c r="V160" s="392"/>
      <c r="W160" s="392"/>
      <c r="X160" s="392"/>
      <c r="Y160" s="392"/>
      <c r="Z160" s="392"/>
      <c r="AA160" s="392"/>
      <c r="AB160" s="392"/>
      <c r="AC160" s="392"/>
      <c r="AD160" s="392"/>
    </row>
    <row r="161" spans="1:30">
      <c r="A161" t="s">
        <v>916</v>
      </c>
      <c r="B161" s="440" t="s">
        <v>917</v>
      </c>
      <c r="C161" s="148">
        <v>23</v>
      </c>
      <c r="D161" s="148">
        <v>21</v>
      </c>
      <c r="E161" s="148">
        <v>17</v>
      </c>
      <c r="F161" s="148">
        <v>17</v>
      </c>
      <c r="G161" s="148">
        <v>17</v>
      </c>
      <c r="H161" s="148">
        <v>18</v>
      </c>
      <c r="I161" s="148">
        <v>18</v>
      </c>
      <c r="J161" s="148">
        <v>18</v>
      </c>
      <c r="K161" s="148">
        <v>18</v>
      </c>
      <c r="L161" s="148">
        <v>18</v>
      </c>
      <c r="M161" s="148">
        <v>18</v>
      </c>
      <c r="O161" s="392"/>
      <c r="P161" s="392"/>
      <c r="Q161" s="392"/>
      <c r="R161" s="392"/>
      <c r="S161" s="392"/>
      <c r="T161" s="392"/>
      <c r="U161" s="392"/>
      <c r="V161" s="392"/>
      <c r="W161" s="392"/>
      <c r="X161" s="392"/>
      <c r="Y161" s="392"/>
      <c r="Z161" s="392"/>
      <c r="AA161" s="392"/>
      <c r="AB161" s="392"/>
      <c r="AD161" s="392"/>
    </row>
    <row r="162" spans="1:30">
      <c r="B162" s="441" t="s">
        <v>906</v>
      </c>
      <c r="C162" s="412">
        <f t="shared" ref="C162:E162" si="88">C161-C160</f>
        <v>-6.2267441860465098</v>
      </c>
      <c r="D162" s="412">
        <f t="shared" si="88"/>
        <v>0.36046511627906952</v>
      </c>
      <c r="E162" s="412">
        <f t="shared" si="88"/>
        <v>0.40116279069767558</v>
      </c>
      <c r="F162" s="412">
        <f t="shared" ref="F162:J162" si="89">F161-F160</f>
        <v>8.1627906976744189</v>
      </c>
      <c r="G162" s="412">
        <f t="shared" si="89"/>
        <v>16.418604651162791</v>
      </c>
      <c r="H162" s="412">
        <f t="shared" si="89"/>
        <v>17.418604651162791</v>
      </c>
      <c r="I162" s="412">
        <f t="shared" si="89"/>
        <v>17.709302325581394</v>
      </c>
      <c r="J162" s="412">
        <f t="shared" si="89"/>
        <v>17.825581395348838</v>
      </c>
      <c r="K162" s="412">
        <f t="shared" ref="K162:M162" si="90">K161-K160</f>
        <v>18</v>
      </c>
      <c r="L162" s="412">
        <f t="shared" si="90"/>
        <v>17.941860465116278</v>
      </c>
      <c r="M162" s="412">
        <f t="shared" si="90"/>
        <v>18</v>
      </c>
      <c r="O162" s="392"/>
      <c r="P162" s="392"/>
      <c r="Q162" s="392"/>
      <c r="R162" s="392"/>
      <c r="S162" s="392"/>
      <c r="T162" s="392"/>
      <c r="U162" s="392"/>
      <c r="V162" s="392"/>
      <c r="W162" s="392"/>
      <c r="X162" s="392"/>
      <c r="Y162" s="392"/>
      <c r="Z162" s="392"/>
      <c r="AA162" s="392"/>
      <c r="AB162" s="392"/>
      <c r="AC162" s="392"/>
      <c r="AD162" s="392"/>
    </row>
    <row r="163" spans="1:30" ht="15.5">
      <c r="B163" s="442" t="s">
        <v>907</v>
      </c>
      <c r="C163" s="405">
        <f t="shared" ref="C163:E163" si="91">C162/C161</f>
        <v>-0.27072800808897868</v>
      </c>
      <c r="D163" s="405">
        <f t="shared" si="91"/>
        <v>1.716500553709855E-2</v>
      </c>
      <c r="E163" s="405">
        <f t="shared" si="91"/>
        <v>2.3597811217510329E-2</v>
      </c>
      <c r="F163" s="405">
        <f t="shared" ref="F163:J163" si="92">F162/F161</f>
        <v>0.48016415868673051</v>
      </c>
      <c r="G163" s="405">
        <f t="shared" si="92"/>
        <v>0.96580027359781129</v>
      </c>
      <c r="H163" s="405">
        <f t="shared" si="92"/>
        <v>0.96770025839793283</v>
      </c>
      <c r="I163" s="405">
        <f t="shared" si="92"/>
        <v>0.98385012919896631</v>
      </c>
      <c r="J163" s="405">
        <f t="shared" si="92"/>
        <v>0.99031007751937983</v>
      </c>
      <c r="K163" s="405">
        <f t="shared" ref="K163:M163" si="93">K162/K161</f>
        <v>1</v>
      </c>
      <c r="L163" s="405">
        <f t="shared" si="93"/>
        <v>0.99677002583979324</v>
      </c>
      <c r="M163" s="405">
        <f t="shared" si="93"/>
        <v>1</v>
      </c>
      <c r="O163" s="392"/>
      <c r="P163" s="392"/>
      <c r="Q163" s="392"/>
      <c r="R163" s="392"/>
      <c r="S163" s="392"/>
      <c r="T163" s="392"/>
      <c r="U163" s="392"/>
      <c r="V163" s="392"/>
      <c r="W163" s="392"/>
      <c r="X163" s="392"/>
      <c r="Y163" s="392"/>
      <c r="Z163" s="392"/>
      <c r="AA163" s="392"/>
      <c r="AB163" s="392"/>
      <c r="AC163" s="392"/>
      <c r="AD163" s="392"/>
    </row>
    <row r="164" spans="1:30" ht="15.5">
      <c r="B164" s="416"/>
      <c r="C164" s="417"/>
      <c r="D164" s="417"/>
      <c r="E164" s="417"/>
      <c r="F164" s="417"/>
      <c r="G164" s="417"/>
      <c r="H164" s="417"/>
      <c r="I164" s="417"/>
      <c r="J164" s="417"/>
      <c r="O164" s="392"/>
      <c r="P164" s="392"/>
      <c r="Q164" s="392"/>
      <c r="R164" s="392"/>
      <c r="S164" s="392"/>
      <c r="T164" s="392"/>
      <c r="U164" s="392"/>
      <c r="V164" s="392"/>
      <c r="W164" s="392"/>
      <c r="X164" s="392"/>
      <c r="Y164" s="392"/>
      <c r="Z164" s="392"/>
      <c r="AA164" s="392"/>
      <c r="AB164" s="392"/>
      <c r="AC164" s="392"/>
      <c r="AD164" s="392"/>
    </row>
    <row r="165" spans="1:30" ht="15.5">
      <c r="B165" s="402" t="s">
        <v>160</v>
      </c>
      <c r="C165" s="417"/>
      <c r="D165" s="417"/>
      <c r="E165" s="417"/>
      <c r="F165" s="417"/>
      <c r="G165" s="417"/>
      <c r="H165" s="417"/>
      <c r="I165" s="417"/>
      <c r="J165" s="417"/>
      <c r="O165" s="392"/>
      <c r="P165" s="392"/>
      <c r="Q165" s="392"/>
      <c r="R165" s="392"/>
      <c r="S165" s="392"/>
      <c r="T165" s="392"/>
      <c r="U165" s="392"/>
      <c r="V165" s="392"/>
      <c r="W165" s="392"/>
      <c r="X165" s="392"/>
      <c r="Y165" s="392"/>
      <c r="Z165" s="392"/>
      <c r="AA165" s="392"/>
      <c r="AB165" s="392"/>
      <c r="AC165" s="392"/>
      <c r="AD165" s="392"/>
    </row>
    <row r="166" spans="1:30">
      <c r="B166" s="402" t="s">
        <v>918</v>
      </c>
      <c r="C166" s="150" t="s">
        <v>971</v>
      </c>
      <c r="D166" s="150" t="s">
        <v>972</v>
      </c>
      <c r="E166" s="150" t="s">
        <v>973</v>
      </c>
      <c r="F166" s="150" t="s">
        <v>974</v>
      </c>
      <c r="G166" s="150" t="s">
        <v>975</v>
      </c>
      <c r="H166" s="150" t="s">
        <v>976</v>
      </c>
      <c r="I166" s="150" t="s">
        <v>977</v>
      </c>
      <c r="J166" s="150" t="s">
        <v>978</v>
      </c>
      <c r="K166" s="150" t="s">
        <v>979</v>
      </c>
      <c r="L166" s="150" t="s">
        <v>980</v>
      </c>
      <c r="M166" s="191" t="s">
        <v>950</v>
      </c>
      <c r="O166" s="392"/>
      <c r="P166" s="392"/>
      <c r="Q166" s="392"/>
      <c r="R166" s="392"/>
      <c r="S166" s="392"/>
      <c r="T166" s="392"/>
      <c r="U166" s="392"/>
      <c r="V166" s="392"/>
      <c r="W166" s="392"/>
      <c r="X166" s="392"/>
      <c r="Y166" s="392"/>
      <c r="Z166" s="392"/>
      <c r="AA166" s="392"/>
      <c r="AB166" s="392"/>
      <c r="AC166" s="392"/>
      <c r="AD166" s="392"/>
    </row>
    <row r="167" spans="1:30">
      <c r="B167" s="443" t="s">
        <v>911</v>
      </c>
      <c r="C167" s="28">
        <f t="shared" ref="C167:D167" si="94">C13</f>
        <v>0</v>
      </c>
      <c r="D167" s="28">
        <f t="shared" si="94"/>
        <v>300</v>
      </c>
      <c r="E167" s="28">
        <f t="shared" ref="E167:M167" si="95">E13</f>
        <v>300</v>
      </c>
      <c r="F167" s="28">
        <f t="shared" si="95"/>
        <v>400</v>
      </c>
      <c r="G167" s="28">
        <f t="shared" si="95"/>
        <v>0</v>
      </c>
      <c r="H167" s="28">
        <f t="shared" si="95"/>
        <v>0</v>
      </c>
      <c r="I167" s="28">
        <f t="shared" si="95"/>
        <v>0</v>
      </c>
      <c r="J167" s="28">
        <f t="shared" si="95"/>
        <v>0</v>
      </c>
      <c r="K167" s="28">
        <f t="shared" si="95"/>
        <v>0</v>
      </c>
      <c r="L167" s="28">
        <f t="shared" si="95"/>
        <v>0</v>
      </c>
      <c r="M167" s="28">
        <f t="shared" si="95"/>
        <v>0</v>
      </c>
      <c r="O167" s="392"/>
      <c r="P167" s="392"/>
      <c r="Q167" s="392"/>
      <c r="R167" s="392"/>
      <c r="S167" s="392"/>
      <c r="T167" s="392"/>
      <c r="U167" s="392"/>
      <c r="V167" s="392"/>
      <c r="W167" s="392"/>
      <c r="X167" s="392"/>
      <c r="Y167" s="392"/>
      <c r="Z167" s="392"/>
      <c r="AA167" s="392"/>
      <c r="AB167" s="392"/>
      <c r="AC167" s="392"/>
      <c r="AD167" s="392"/>
    </row>
    <row r="168" spans="1:30">
      <c r="B168" s="443" t="s">
        <v>912</v>
      </c>
      <c r="C168" s="146">
        <f t="shared" ref="C168:D168" si="96">C167/$B$109</f>
        <v>0</v>
      </c>
      <c r="D168" s="146">
        <f t="shared" si="96"/>
        <v>1.7441860465116279</v>
      </c>
      <c r="E168" s="146">
        <f t="shared" ref="E168" si="97">E167/$B$109</f>
        <v>1.7441860465116279</v>
      </c>
      <c r="F168" s="146">
        <f t="shared" ref="F168:J168" si="98">F167/$B$109</f>
        <v>2.3255813953488373</v>
      </c>
      <c r="G168" s="146">
        <f t="shared" si="98"/>
        <v>0</v>
      </c>
      <c r="H168" s="146">
        <f t="shared" si="98"/>
        <v>0</v>
      </c>
      <c r="I168" s="146">
        <f t="shared" si="98"/>
        <v>0</v>
      </c>
      <c r="J168" s="146">
        <f t="shared" si="98"/>
        <v>0</v>
      </c>
      <c r="K168" s="146">
        <f t="shared" ref="K168:M168" si="99">K167/$B$109</f>
        <v>0</v>
      </c>
      <c r="L168" s="146">
        <f t="shared" si="99"/>
        <v>0</v>
      </c>
      <c r="M168" s="146">
        <f t="shared" si="99"/>
        <v>0</v>
      </c>
      <c r="O168" s="392"/>
      <c r="P168" s="392"/>
      <c r="Q168" s="392"/>
      <c r="R168" s="392"/>
      <c r="S168" s="392"/>
      <c r="T168" s="392"/>
      <c r="U168" s="392"/>
      <c r="V168" s="392"/>
      <c r="W168" s="392"/>
      <c r="X168" s="392"/>
      <c r="Y168" s="392"/>
      <c r="Z168" s="392"/>
      <c r="AA168" s="392"/>
      <c r="AB168" s="392"/>
      <c r="AC168" s="392"/>
      <c r="AD168" s="392"/>
    </row>
    <row r="169" spans="1:30">
      <c r="B169" s="443" t="s">
        <v>913</v>
      </c>
      <c r="C169" s="28">
        <f t="shared" ref="C169:D169" si="100">C14</f>
        <v>436</v>
      </c>
      <c r="D169" s="28">
        <f t="shared" si="100"/>
        <v>436</v>
      </c>
      <c r="E169" s="28">
        <f t="shared" ref="E169:M169" si="101">E14</f>
        <v>0</v>
      </c>
      <c r="F169" s="28">
        <f t="shared" si="101"/>
        <v>0</v>
      </c>
      <c r="G169" s="28">
        <f t="shared" si="101"/>
        <v>0</v>
      </c>
      <c r="H169" s="28">
        <f t="shared" si="101"/>
        <v>0</v>
      </c>
      <c r="I169" s="28">
        <f t="shared" si="101"/>
        <v>0</v>
      </c>
      <c r="J169" s="28">
        <f t="shared" si="101"/>
        <v>0</v>
      </c>
      <c r="K169" s="28">
        <f t="shared" si="101"/>
        <v>0</v>
      </c>
      <c r="L169" s="28">
        <f t="shared" si="101"/>
        <v>0</v>
      </c>
      <c r="M169" s="28">
        <f t="shared" si="101"/>
        <v>0</v>
      </c>
      <c r="O169" s="392"/>
      <c r="P169" s="392"/>
      <c r="Q169" s="392"/>
      <c r="R169" s="392"/>
      <c r="S169" s="392"/>
      <c r="T169" s="392"/>
      <c r="U169" s="392"/>
      <c r="V169" s="392"/>
      <c r="W169" s="392"/>
      <c r="X169" s="392"/>
      <c r="Y169" s="392"/>
      <c r="Z169" s="392"/>
      <c r="AA169" s="392"/>
      <c r="AB169" s="392"/>
      <c r="AC169" s="392"/>
      <c r="AD169" s="392"/>
    </row>
    <row r="170" spans="1:30">
      <c r="B170" s="443" t="s">
        <v>914</v>
      </c>
      <c r="C170" s="146">
        <f t="shared" ref="C170:D170" si="102">C169/$B$109</f>
        <v>2.5348837209302326</v>
      </c>
      <c r="D170" s="146">
        <f t="shared" si="102"/>
        <v>2.5348837209302326</v>
      </c>
      <c r="E170" s="146">
        <f t="shared" ref="E170" si="103">E169/$B$109</f>
        <v>0</v>
      </c>
      <c r="F170" s="146">
        <f t="shared" ref="F170:J170" si="104">F169/$B$109</f>
        <v>0</v>
      </c>
      <c r="G170" s="146">
        <f t="shared" si="104"/>
        <v>0</v>
      </c>
      <c r="H170" s="146">
        <f t="shared" si="104"/>
        <v>0</v>
      </c>
      <c r="I170" s="146">
        <f t="shared" si="104"/>
        <v>0</v>
      </c>
      <c r="J170" s="146">
        <f t="shared" si="104"/>
        <v>0</v>
      </c>
      <c r="K170" s="146">
        <f t="shared" ref="K170:M170" si="105">K169/$B$109</f>
        <v>0</v>
      </c>
      <c r="L170" s="146">
        <f t="shared" si="105"/>
        <v>0</v>
      </c>
      <c r="M170" s="146">
        <f t="shared" si="105"/>
        <v>0</v>
      </c>
      <c r="O170" s="392"/>
      <c r="P170" s="392"/>
      <c r="Q170" s="392"/>
      <c r="R170" s="392"/>
      <c r="S170" s="392"/>
      <c r="T170" s="392"/>
      <c r="U170" s="392"/>
      <c r="V170" s="392"/>
      <c r="W170" s="392"/>
      <c r="X170" s="392"/>
      <c r="Y170" s="392"/>
      <c r="Z170" s="392"/>
      <c r="AA170" s="392"/>
      <c r="AB170" s="392"/>
      <c r="AC170" s="392"/>
      <c r="AD170" s="392"/>
    </row>
    <row r="171" spans="1:30">
      <c r="B171" s="439" t="s">
        <v>915</v>
      </c>
      <c r="C171" s="145">
        <f t="shared" ref="C171:E171" si="106">C168+C170</f>
        <v>2.5348837209302326</v>
      </c>
      <c r="D171" s="145">
        <f t="shared" si="106"/>
        <v>4.279069767441861</v>
      </c>
      <c r="E171" s="145">
        <f t="shared" si="106"/>
        <v>1.7441860465116279</v>
      </c>
      <c r="F171" s="145">
        <f t="shared" ref="F171:J171" si="107">F168+F170</f>
        <v>2.3255813953488373</v>
      </c>
      <c r="G171" s="145">
        <f t="shared" si="107"/>
        <v>0</v>
      </c>
      <c r="H171" s="145">
        <f t="shared" si="107"/>
        <v>0</v>
      </c>
      <c r="I171" s="145">
        <f t="shared" si="107"/>
        <v>0</v>
      </c>
      <c r="J171" s="145">
        <f t="shared" si="107"/>
        <v>0</v>
      </c>
      <c r="K171" s="145">
        <f t="shared" ref="K171:M171" si="108">K168+K170</f>
        <v>0</v>
      </c>
      <c r="L171" s="145">
        <f t="shared" si="108"/>
        <v>0</v>
      </c>
      <c r="M171" s="145">
        <f t="shared" si="108"/>
        <v>0</v>
      </c>
      <c r="O171" s="392"/>
      <c r="P171" s="392"/>
      <c r="Q171" s="392"/>
      <c r="R171" s="392"/>
      <c r="S171" s="392"/>
      <c r="T171" s="392"/>
      <c r="U171" s="392"/>
      <c r="V171" s="392"/>
      <c r="W171" s="392"/>
      <c r="X171" s="392"/>
      <c r="Y171" s="392"/>
      <c r="Z171" s="392"/>
      <c r="AA171" s="392"/>
      <c r="AB171" s="392"/>
      <c r="AC171" s="392"/>
      <c r="AD171" s="392"/>
    </row>
    <row r="172" spans="1:30">
      <c r="A172" t="s">
        <v>916</v>
      </c>
      <c r="B172" s="440" t="s">
        <v>917</v>
      </c>
      <c r="C172" s="148">
        <v>2</v>
      </c>
      <c r="D172" s="148">
        <v>2</v>
      </c>
      <c r="E172" s="148">
        <v>2</v>
      </c>
      <c r="F172" s="148">
        <v>2</v>
      </c>
      <c r="G172" s="148">
        <v>2</v>
      </c>
      <c r="H172" s="148">
        <v>2</v>
      </c>
      <c r="I172" s="148">
        <v>2</v>
      </c>
      <c r="J172" s="148">
        <v>2</v>
      </c>
      <c r="K172" s="148">
        <v>2</v>
      </c>
      <c r="L172" s="148">
        <v>2</v>
      </c>
      <c r="M172" s="148">
        <v>2</v>
      </c>
      <c r="O172" s="392"/>
      <c r="P172" s="392"/>
      <c r="Q172" s="392"/>
      <c r="R172" s="392"/>
      <c r="S172" s="392"/>
      <c r="T172" s="392"/>
      <c r="U172" s="392"/>
      <c r="V172" s="392"/>
      <c r="W172" s="392"/>
      <c r="X172" s="392"/>
      <c r="Y172" s="392"/>
      <c r="Z172" s="392"/>
      <c r="AA172" s="392"/>
      <c r="AB172" s="392"/>
      <c r="AC172" s="392"/>
      <c r="AD172" s="392"/>
    </row>
    <row r="173" spans="1:30">
      <c r="B173" s="441" t="s">
        <v>906</v>
      </c>
      <c r="C173" s="412">
        <f t="shared" ref="C173:E173" si="109">C172-C171</f>
        <v>-0.53488372093023262</v>
      </c>
      <c r="D173" s="412">
        <f t="shared" si="109"/>
        <v>-2.279069767441861</v>
      </c>
      <c r="E173" s="412">
        <f t="shared" si="109"/>
        <v>0.2558139534883721</v>
      </c>
      <c r="F173" s="412">
        <f t="shared" ref="F173:J173" si="110">F172-F171</f>
        <v>-0.32558139534883734</v>
      </c>
      <c r="G173" s="412">
        <f t="shared" si="110"/>
        <v>2</v>
      </c>
      <c r="H173" s="412">
        <f t="shared" si="110"/>
        <v>2</v>
      </c>
      <c r="I173" s="412">
        <f t="shared" si="110"/>
        <v>2</v>
      </c>
      <c r="J173" s="412">
        <f t="shared" si="110"/>
        <v>2</v>
      </c>
      <c r="K173" s="412">
        <f t="shared" ref="K173:M173" si="111">K172-K171</f>
        <v>2</v>
      </c>
      <c r="L173" s="412">
        <f t="shared" si="111"/>
        <v>2</v>
      </c>
      <c r="M173" s="412">
        <f t="shared" si="111"/>
        <v>2</v>
      </c>
      <c r="O173" s="392"/>
      <c r="P173" s="392"/>
      <c r="Q173" s="392"/>
      <c r="R173" s="392"/>
      <c r="S173" s="392"/>
      <c r="T173" s="392"/>
      <c r="U173" s="392"/>
      <c r="V173" s="392"/>
      <c r="W173" s="392"/>
      <c r="X173" s="392"/>
      <c r="Y173" s="392"/>
      <c r="Z173" s="392"/>
      <c r="AA173" s="392"/>
      <c r="AB173" s="392"/>
      <c r="AC173" s="392"/>
      <c r="AD173" s="392"/>
    </row>
    <row r="174" spans="1:30" ht="15.5">
      <c r="B174" s="442" t="s">
        <v>907</v>
      </c>
      <c r="C174" s="405">
        <f t="shared" ref="C174:E174" si="112">C173/C172</f>
        <v>-0.26744186046511631</v>
      </c>
      <c r="D174" s="405">
        <f t="shared" si="112"/>
        <v>-1.1395348837209305</v>
      </c>
      <c r="E174" s="405">
        <f t="shared" si="112"/>
        <v>0.12790697674418605</v>
      </c>
      <c r="F174" s="405">
        <f t="shared" ref="F174:J174" si="113">F173/F172</f>
        <v>-0.16279069767441867</v>
      </c>
      <c r="G174" s="405">
        <f t="shared" si="113"/>
        <v>1</v>
      </c>
      <c r="H174" s="405">
        <f t="shared" si="113"/>
        <v>1</v>
      </c>
      <c r="I174" s="405">
        <f t="shared" si="113"/>
        <v>1</v>
      </c>
      <c r="J174" s="405">
        <f t="shared" si="113"/>
        <v>1</v>
      </c>
      <c r="K174" s="405">
        <f t="shared" ref="K174:M174" si="114">K173/K172</f>
        <v>1</v>
      </c>
      <c r="L174" s="405">
        <f t="shared" si="114"/>
        <v>1</v>
      </c>
      <c r="M174" s="405">
        <f t="shared" si="114"/>
        <v>1</v>
      </c>
      <c r="O174" s="392"/>
      <c r="P174" s="392"/>
      <c r="Q174" s="392"/>
      <c r="R174" s="392"/>
      <c r="S174" s="392"/>
      <c r="T174" s="392"/>
      <c r="U174" s="392"/>
      <c r="V174" s="392"/>
      <c r="W174" s="392"/>
      <c r="X174" s="392"/>
      <c r="Y174" s="392"/>
      <c r="Z174" s="392"/>
      <c r="AA174" s="392"/>
      <c r="AB174" s="392"/>
      <c r="AC174" s="392"/>
      <c r="AD174" s="392"/>
    </row>
    <row r="175" spans="1:30" ht="15.5">
      <c r="B175" s="416"/>
      <c r="C175" s="417"/>
      <c r="D175" s="417"/>
      <c r="E175" s="417"/>
      <c r="F175" s="417"/>
      <c r="G175" s="417"/>
      <c r="H175" s="417"/>
      <c r="I175" s="417"/>
      <c r="J175" s="417"/>
      <c r="O175" s="392"/>
      <c r="P175" s="392"/>
      <c r="Q175" s="392"/>
      <c r="R175" s="392"/>
      <c r="S175" s="392"/>
      <c r="T175" s="392"/>
      <c r="U175" s="392"/>
      <c r="V175" s="392"/>
      <c r="W175" s="392"/>
      <c r="X175" s="392"/>
      <c r="Y175" s="392"/>
      <c r="Z175" s="392"/>
      <c r="AA175" s="392"/>
      <c r="AB175" s="392"/>
      <c r="AC175" s="392"/>
      <c r="AD175" s="392"/>
    </row>
    <row r="176" spans="1:30">
      <c r="B176" s="176"/>
      <c r="C176" s="3"/>
      <c r="D176" s="3"/>
      <c r="E176" s="3"/>
      <c r="F176" s="3"/>
      <c r="G176" s="3"/>
      <c r="H176" s="3"/>
      <c r="I176" s="3"/>
      <c r="J176" s="3"/>
      <c r="O176" s="392"/>
      <c r="P176" s="392"/>
      <c r="Q176" s="392"/>
      <c r="R176" s="392"/>
      <c r="S176" s="392"/>
      <c r="T176" s="392"/>
      <c r="U176" s="392"/>
      <c r="V176" s="392"/>
      <c r="W176" s="392"/>
      <c r="X176" s="392"/>
      <c r="Y176" s="392"/>
      <c r="Z176" s="392"/>
      <c r="AA176" s="392"/>
      <c r="AB176" s="392"/>
    </row>
    <row r="177" spans="1:33">
      <c r="B177" s="402" t="s">
        <v>73</v>
      </c>
      <c r="O177" s="392"/>
      <c r="P177" s="392"/>
      <c r="Q177" s="392"/>
      <c r="R177" s="392"/>
      <c r="S177" s="392"/>
      <c r="T177" s="392"/>
      <c r="U177" s="392"/>
      <c r="V177" s="392"/>
      <c r="W177" s="392"/>
      <c r="X177" s="392"/>
      <c r="Y177" s="392"/>
      <c r="Z177" s="392"/>
      <c r="AA177" s="392"/>
      <c r="AB177" s="392"/>
    </row>
    <row r="178" spans="1:33">
      <c r="B178" s="402" t="s">
        <v>920</v>
      </c>
      <c r="C178" s="150" t="s">
        <v>971</v>
      </c>
      <c r="D178" s="150" t="s">
        <v>972</v>
      </c>
      <c r="E178" s="150" t="s">
        <v>973</v>
      </c>
      <c r="F178" s="150" t="s">
        <v>974</v>
      </c>
      <c r="G178" s="150" t="s">
        <v>975</v>
      </c>
      <c r="H178" s="150" t="s">
        <v>976</v>
      </c>
      <c r="I178" s="150" t="s">
        <v>977</v>
      </c>
      <c r="J178" s="150" t="s">
        <v>978</v>
      </c>
      <c r="K178" s="150" t="s">
        <v>979</v>
      </c>
      <c r="L178" s="150" t="s">
        <v>980</v>
      </c>
      <c r="M178" s="191" t="s">
        <v>950</v>
      </c>
      <c r="N178" s="444"/>
      <c r="O178" s="392"/>
      <c r="P178" s="392"/>
      <c r="Q178" s="392"/>
      <c r="R178" s="392"/>
      <c r="S178" s="392"/>
      <c r="T178" s="392"/>
      <c r="U178" s="392"/>
      <c r="V178" s="392"/>
      <c r="W178" s="392"/>
      <c r="X178" s="392"/>
      <c r="Y178" s="392"/>
      <c r="Z178" s="392"/>
      <c r="AA178" s="392"/>
      <c r="AB178" s="392"/>
    </row>
    <row r="179" spans="1:33">
      <c r="B179" s="443" t="s">
        <v>911</v>
      </c>
      <c r="C179" s="28">
        <f t="shared" ref="C179:M179" si="115">C17</f>
        <v>7169</v>
      </c>
      <c r="D179" s="28">
        <f t="shared" si="115"/>
        <v>5665</v>
      </c>
      <c r="E179" s="28">
        <f t="shared" si="115"/>
        <v>4386</v>
      </c>
      <c r="F179" s="28">
        <f t="shared" si="115"/>
        <v>1495</v>
      </c>
      <c r="G179" s="28">
        <f t="shared" si="115"/>
        <v>1350</v>
      </c>
      <c r="H179" s="28">
        <f t="shared" si="115"/>
        <v>970</v>
      </c>
      <c r="I179" s="28">
        <f t="shared" si="115"/>
        <v>100</v>
      </c>
      <c r="J179" s="28">
        <f t="shared" si="115"/>
        <v>20</v>
      </c>
      <c r="K179" s="28">
        <f t="shared" si="115"/>
        <v>20</v>
      </c>
      <c r="L179" s="28">
        <f t="shared" si="115"/>
        <v>40</v>
      </c>
      <c r="M179" s="28">
        <f t="shared" si="115"/>
        <v>0</v>
      </c>
      <c r="N179" s="392"/>
      <c r="O179" s="392"/>
      <c r="P179" s="392"/>
      <c r="Q179" s="392"/>
      <c r="R179" s="392"/>
      <c r="S179" s="392"/>
      <c r="T179" s="392"/>
      <c r="U179" s="392"/>
      <c r="V179" s="392"/>
      <c r="W179" s="392"/>
      <c r="X179" s="392"/>
      <c r="Y179" s="392"/>
      <c r="Z179" s="392"/>
      <c r="AA179" s="392"/>
      <c r="AB179" s="392"/>
    </row>
    <row r="180" spans="1:33">
      <c r="B180" s="443" t="s">
        <v>912</v>
      </c>
      <c r="C180" s="146">
        <f t="shared" ref="C180" si="116">C179/$B$109</f>
        <v>41.680232558139537</v>
      </c>
      <c r="D180" s="146">
        <f t="shared" ref="D180" si="117">D179/$B$109</f>
        <v>32.936046511627907</v>
      </c>
      <c r="E180" s="146">
        <f t="shared" ref="E180" si="118">E179/$B$109</f>
        <v>25.5</v>
      </c>
      <c r="F180" s="146">
        <f t="shared" ref="F180:J180" si="119">F179/$B$109</f>
        <v>8.6918604651162799</v>
      </c>
      <c r="G180" s="146">
        <f t="shared" si="119"/>
        <v>7.8488372093023253</v>
      </c>
      <c r="H180" s="146">
        <f t="shared" si="119"/>
        <v>5.6395348837209305</v>
      </c>
      <c r="I180" s="146">
        <f t="shared" si="119"/>
        <v>0.58139534883720934</v>
      </c>
      <c r="J180" s="146">
        <f t="shared" si="119"/>
        <v>0.11627906976744186</v>
      </c>
      <c r="K180" s="146">
        <f t="shared" ref="K180:M180" si="120">K179/$B$109</f>
        <v>0.11627906976744186</v>
      </c>
      <c r="L180" s="146">
        <f t="shared" si="120"/>
        <v>0.23255813953488372</v>
      </c>
      <c r="M180" s="146">
        <f t="shared" si="120"/>
        <v>0</v>
      </c>
      <c r="N180" s="392"/>
      <c r="O180" s="392"/>
      <c r="P180" s="392"/>
      <c r="Q180" s="392"/>
      <c r="R180" s="392"/>
      <c r="S180" s="392"/>
      <c r="T180" s="392"/>
      <c r="U180" s="392"/>
      <c r="V180" s="392"/>
      <c r="W180" s="392"/>
      <c r="X180" s="392"/>
      <c r="Y180" s="392"/>
      <c r="Z180" s="392"/>
      <c r="AA180" s="392"/>
      <c r="AB180" s="392"/>
    </row>
    <row r="181" spans="1:33">
      <c r="B181" s="443" t="s">
        <v>913</v>
      </c>
      <c r="C181" s="28">
        <f t="shared" ref="C181:M181" si="121">C18</f>
        <v>4236</v>
      </c>
      <c r="D181" s="28">
        <f t="shared" si="121"/>
        <v>4306</v>
      </c>
      <c r="E181" s="28">
        <f t="shared" si="121"/>
        <v>4326</v>
      </c>
      <c r="F181" s="28">
        <f t="shared" si="121"/>
        <v>4279</v>
      </c>
      <c r="G181" s="28">
        <f t="shared" si="121"/>
        <v>3989</v>
      </c>
      <c r="H181" s="28">
        <f t="shared" si="121"/>
        <v>3669</v>
      </c>
      <c r="I181" s="28">
        <f t="shared" si="121"/>
        <v>3669</v>
      </c>
      <c r="J181" s="28">
        <f t="shared" si="121"/>
        <v>3669</v>
      </c>
      <c r="K181" s="28">
        <f t="shared" si="121"/>
        <v>3669</v>
      </c>
      <c r="L181" s="28">
        <f t="shared" si="121"/>
        <v>3669</v>
      </c>
      <c r="M181" s="28">
        <f t="shared" si="121"/>
        <v>0</v>
      </c>
      <c r="N181" s="392"/>
      <c r="O181" s="392"/>
      <c r="P181" s="392"/>
      <c r="Q181" s="392"/>
      <c r="R181" s="392"/>
      <c r="S181" s="392"/>
      <c r="T181" s="392"/>
      <c r="U181" s="392"/>
      <c r="V181" s="392"/>
      <c r="W181" s="392"/>
      <c r="X181" s="392"/>
      <c r="Y181" s="392"/>
      <c r="Z181" s="392"/>
      <c r="AA181" s="392"/>
      <c r="AB181" s="392"/>
      <c r="AC181" s="392"/>
      <c r="AD181" s="392"/>
      <c r="AE181" s="392"/>
    </row>
    <row r="182" spans="1:33">
      <c r="B182" s="443" t="s">
        <v>914</v>
      </c>
      <c r="C182" s="146">
        <f t="shared" ref="C182" si="122">C181/$B$109</f>
        <v>24.627906976744185</v>
      </c>
      <c r="D182" s="146">
        <f t="shared" ref="D182" si="123">D181/$B$109</f>
        <v>25.034883720930232</v>
      </c>
      <c r="E182" s="146">
        <f t="shared" ref="E182" si="124">E181/$B$109</f>
        <v>25.151162790697676</v>
      </c>
      <c r="F182" s="146">
        <f t="shared" ref="F182:J182" si="125">F181/$B$109</f>
        <v>24.877906976744185</v>
      </c>
      <c r="G182" s="146">
        <f t="shared" si="125"/>
        <v>23.191860465116278</v>
      </c>
      <c r="H182" s="146">
        <f t="shared" si="125"/>
        <v>21.331395348837209</v>
      </c>
      <c r="I182" s="146">
        <f t="shared" si="125"/>
        <v>21.331395348837209</v>
      </c>
      <c r="J182" s="146">
        <f t="shared" si="125"/>
        <v>21.331395348837209</v>
      </c>
      <c r="K182" s="146">
        <f t="shared" ref="K182:M182" si="126">K181/$B$109</f>
        <v>21.331395348837209</v>
      </c>
      <c r="L182" s="146">
        <f t="shared" si="126"/>
        <v>21.331395348837209</v>
      </c>
      <c r="M182" s="146">
        <f t="shared" si="126"/>
        <v>0</v>
      </c>
      <c r="N182" s="392"/>
      <c r="O182" s="392"/>
      <c r="P182" s="392"/>
      <c r="Q182" s="392"/>
      <c r="R182" s="392"/>
      <c r="S182" s="392"/>
      <c r="T182" s="392"/>
      <c r="U182" s="392"/>
      <c r="V182" s="392"/>
      <c r="W182" s="392"/>
      <c r="X182" s="392"/>
      <c r="Y182" s="392"/>
      <c r="Z182" s="392"/>
      <c r="AA182" s="392"/>
      <c r="AB182" s="392"/>
      <c r="AC182" s="392"/>
      <c r="AD182" s="392"/>
      <c r="AE182" s="392"/>
    </row>
    <row r="183" spans="1:33">
      <c r="B183" s="439" t="s">
        <v>915</v>
      </c>
      <c r="C183" s="145">
        <f t="shared" ref="C183" si="127">C182+C180</f>
        <v>66.308139534883722</v>
      </c>
      <c r="D183" s="145">
        <f t="shared" ref="D183" si="128">D182+D180</f>
        <v>57.970930232558139</v>
      </c>
      <c r="E183" s="145">
        <f t="shared" ref="E183" si="129">E182+E180</f>
        <v>50.651162790697676</v>
      </c>
      <c r="F183" s="145">
        <f t="shared" ref="F183:J183" si="130">F182+F180</f>
        <v>33.569767441860463</v>
      </c>
      <c r="G183" s="145">
        <f t="shared" si="130"/>
        <v>31.040697674418603</v>
      </c>
      <c r="H183" s="145">
        <f t="shared" si="130"/>
        <v>26.970930232558139</v>
      </c>
      <c r="I183" s="145">
        <f t="shared" si="130"/>
        <v>21.912790697674417</v>
      </c>
      <c r="J183" s="145">
        <f t="shared" si="130"/>
        <v>21.447674418604649</v>
      </c>
      <c r="K183" s="145">
        <f t="shared" ref="K183:M183" si="131">K182+K180</f>
        <v>21.447674418604649</v>
      </c>
      <c r="L183" s="145">
        <f t="shared" si="131"/>
        <v>21.563953488372093</v>
      </c>
      <c r="M183" s="145">
        <f t="shared" si="131"/>
        <v>0</v>
      </c>
      <c r="N183" s="392"/>
      <c r="O183" s="392"/>
      <c r="P183" s="392"/>
      <c r="Q183" s="392"/>
      <c r="R183" s="392"/>
      <c r="S183" s="392"/>
      <c r="T183" s="392"/>
      <c r="U183" s="392"/>
      <c r="V183" s="392"/>
      <c r="W183" s="392"/>
      <c r="X183" s="392"/>
      <c r="Y183" s="392"/>
      <c r="Z183" s="392"/>
      <c r="AA183" s="392"/>
      <c r="AB183" s="392"/>
      <c r="AC183" s="392"/>
      <c r="AD183" s="392"/>
      <c r="AE183" s="392"/>
      <c r="AF183" s="392"/>
      <c r="AG183" s="392"/>
    </row>
    <row r="184" spans="1:33">
      <c r="A184" t="s">
        <v>916</v>
      </c>
      <c r="B184" s="440" t="s">
        <v>917</v>
      </c>
      <c r="C184" s="148">
        <v>24</v>
      </c>
      <c r="D184" s="148">
        <v>24</v>
      </c>
      <c r="E184" s="148">
        <v>24</v>
      </c>
      <c r="F184" s="148">
        <v>24</v>
      </c>
      <c r="G184" s="148">
        <v>24</v>
      </c>
      <c r="H184" s="148">
        <v>24</v>
      </c>
      <c r="I184" s="148">
        <v>24</v>
      </c>
      <c r="J184" s="148">
        <v>24</v>
      </c>
      <c r="K184" s="148">
        <v>24</v>
      </c>
      <c r="L184" s="148">
        <v>24</v>
      </c>
      <c r="M184" s="148">
        <v>23</v>
      </c>
      <c r="N184" s="392"/>
      <c r="O184" s="392"/>
      <c r="P184" s="392"/>
      <c r="Q184" s="392"/>
      <c r="R184" s="392"/>
      <c r="S184" s="392"/>
      <c r="T184" s="392"/>
      <c r="U184" s="392"/>
      <c r="V184" s="392"/>
      <c r="W184" s="392"/>
      <c r="X184" s="392"/>
      <c r="Y184" s="392"/>
      <c r="Z184" s="392"/>
      <c r="AA184" s="392"/>
      <c r="AB184" s="392"/>
      <c r="AC184" s="392"/>
      <c r="AD184" s="392"/>
      <c r="AE184" s="392"/>
      <c r="AF184" s="392"/>
      <c r="AG184" s="392"/>
    </row>
    <row r="185" spans="1:33">
      <c r="B185" s="441" t="s">
        <v>906</v>
      </c>
      <c r="C185" s="412">
        <f t="shared" ref="C185" si="132">C184-C183</f>
        <v>-42.308139534883722</v>
      </c>
      <c r="D185" s="412">
        <f t="shared" ref="D185" si="133">D184-D183</f>
        <v>-33.970930232558139</v>
      </c>
      <c r="E185" s="412">
        <f t="shared" ref="E185" si="134">E184-E183</f>
        <v>-26.651162790697676</v>
      </c>
      <c r="F185" s="412">
        <f t="shared" ref="F185:J185" si="135">F184-F183</f>
        <v>-9.5697674418604635</v>
      </c>
      <c r="G185" s="412">
        <f t="shared" si="135"/>
        <v>-7.0406976744186025</v>
      </c>
      <c r="H185" s="412">
        <f t="shared" si="135"/>
        <v>-2.970930232558139</v>
      </c>
      <c r="I185" s="412">
        <f t="shared" si="135"/>
        <v>2.0872093023255829</v>
      </c>
      <c r="J185" s="412">
        <f t="shared" si="135"/>
        <v>2.5523255813953512</v>
      </c>
      <c r="K185" s="412">
        <f t="shared" ref="K185:M185" si="136">K184-K183</f>
        <v>2.5523255813953512</v>
      </c>
      <c r="L185" s="412">
        <f t="shared" si="136"/>
        <v>2.4360465116279073</v>
      </c>
      <c r="M185" s="412">
        <f t="shared" si="136"/>
        <v>23</v>
      </c>
      <c r="N185" s="392"/>
      <c r="O185" s="392"/>
      <c r="P185" s="392"/>
      <c r="Q185" s="392"/>
      <c r="R185" s="392"/>
      <c r="S185" s="392"/>
      <c r="T185" s="392"/>
      <c r="U185" s="392"/>
      <c r="V185" s="392"/>
      <c r="W185" s="392"/>
      <c r="X185" s="392"/>
      <c r="Y185" s="392"/>
      <c r="Z185" s="392"/>
      <c r="AA185" s="392"/>
      <c r="AB185" s="392"/>
      <c r="AC185" s="392"/>
      <c r="AD185" s="392"/>
      <c r="AE185" s="392"/>
      <c r="AF185" s="392"/>
      <c r="AG185" s="392"/>
    </row>
    <row r="186" spans="1:33" ht="15.5">
      <c r="B186" s="442" t="s">
        <v>907</v>
      </c>
      <c r="C186" s="405">
        <f t="shared" ref="C186" si="137">C185/C184</f>
        <v>-1.7628391472868217</v>
      </c>
      <c r="D186" s="405">
        <f t="shared" ref="D186" si="138">D185/D184</f>
        <v>-1.4154554263565891</v>
      </c>
      <c r="E186" s="405">
        <f t="shared" ref="E186" si="139">E185/E184</f>
        <v>-1.1104651162790697</v>
      </c>
      <c r="F186" s="405">
        <f t="shared" ref="F186:J186" si="140">F185/F184</f>
        <v>-0.39874031007751931</v>
      </c>
      <c r="G186" s="405">
        <f t="shared" si="140"/>
        <v>-0.2933624031007751</v>
      </c>
      <c r="H186" s="405">
        <f t="shared" si="140"/>
        <v>-0.12378875968992246</v>
      </c>
      <c r="I186" s="405">
        <f t="shared" si="140"/>
        <v>8.6967054263565949E-2</v>
      </c>
      <c r="J186" s="405">
        <f t="shared" si="140"/>
        <v>0.10634689922480629</v>
      </c>
      <c r="K186" s="405">
        <f t="shared" ref="K186:M186" si="141">K185/K184</f>
        <v>0.10634689922480629</v>
      </c>
      <c r="L186" s="405">
        <f t="shared" si="141"/>
        <v>0.10150193798449614</v>
      </c>
      <c r="M186" s="405">
        <f t="shared" si="141"/>
        <v>1</v>
      </c>
      <c r="N186" s="392"/>
      <c r="O186" s="392"/>
      <c r="P186" s="392"/>
      <c r="Q186" s="392"/>
      <c r="R186" s="392"/>
      <c r="S186" s="392"/>
      <c r="T186" s="392"/>
      <c r="U186" s="392"/>
      <c r="V186" s="392"/>
      <c r="W186" s="392"/>
      <c r="X186" s="392"/>
      <c r="Y186" s="392"/>
      <c r="Z186" s="392"/>
      <c r="AA186" s="392"/>
      <c r="AB186" s="392"/>
      <c r="AC186" s="392"/>
      <c r="AD186" s="392"/>
      <c r="AE186" s="392"/>
    </row>
    <row r="187" spans="1:33" ht="15.5">
      <c r="B187" s="416"/>
      <c r="C187" s="417"/>
      <c r="D187" s="417"/>
      <c r="E187" s="417"/>
      <c r="F187" s="417"/>
      <c r="G187" s="417"/>
      <c r="H187" s="417"/>
      <c r="I187" s="417"/>
      <c r="J187" s="417"/>
      <c r="K187" s="392"/>
      <c r="L187" s="392"/>
      <c r="M187" s="392"/>
      <c r="N187" s="392"/>
      <c r="O187" s="392"/>
      <c r="P187" s="392"/>
      <c r="Q187" s="392"/>
      <c r="R187" s="392"/>
      <c r="S187" s="392"/>
      <c r="T187" s="392"/>
      <c r="U187" s="392"/>
      <c r="V187" s="392"/>
      <c r="W187" s="392"/>
      <c r="X187" s="392"/>
      <c r="Y187" s="392"/>
      <c r="Z187" s="392"/>
      <c r="AA187" s="392"/>
      <c r="AB187" s="392"/>
      <c r="AC187" s="392"/>
      <c r="AD187" s="392"/>
      <c r="AE187" s="392"/>
    </row>
    <row r="188" spans="1:33" ht="15.5">
      <c r="B188" s="416"/>
      <c r="C188" s="417"/>
      <c r="D188" s="417"/>
      <c r="E188" s="417"/>
      <c r="F188" s="417"/>
      <c r="G188" s="417"/>
      <c r="H188" s="417"/>
      <c r="I188" s="417"/>
      <c r="J188" s="417"/>
      <c r="K188" s="392"/>
      <c r="L188" s="392"/>
      <c r="M188" s="392"/>
      <c r="N188" s="392"/>
      <c r="O188" s="392"/>
      <c r="P188" s="392"/>
      <c r="Q188" s="392"/>
      <c r="R188" s="392"/>
      <c r="S188" s="392"/>
      <c r="T188" s="392"/>
      <c r="U188" s="392"/>
      <c r="V188" s="392"/>
      <c r="W188" s="392"/>
      <c r="X188" s="392"/>
      <c r="Y188" s="392"/>
      <c r="Z188" s="392"/>
      <c r="AA188" s="392"/>
      <c r="AB188" s="392"/>
      <c r="AC188" s="392"/>
      <c r="AD188" s="392"/>
      <c r="AE188" s="392"/>
    </row>
    <row r="189" spans="1:33" ht="15.5">
      <c r="B189" s="402" t="s">
        <v>73</v>
      </c>
      <c r="C189" s="417"/>
      <c r="D189" s="417"/>
      <c r="E189" s="417"/>
      <c r="F189" s="417"/>
      <c r="G189" s="417"/>
      <c r="H189" s="417"/>
      <c r="I189" s="417"/>
      <c r="J189" s="417"/>
      <c r="K189" s="392"/>
      <c r="L189" s="392"/>
      <c r="M189" s="392"/>
      <c r="N189" s="392"/>
      <c r="O189" s="392"/>
      <c r="P189" s="392"/>
      <c r="Q189" s="392"/>
      <c r="R189" s="392"/>
      <c r="S189" s="392"/>
      <c r="T189" s="392"/>
      <c r="U189" s="392"/>
      <c r="V189" s="392"/>
      <c r="W189" s="392"/>
      <c r="X189" s="392"/>
      <c r="Y189" s="392"/>
      <c r="Z189" s="392"/>
      <c r="AA189" s="392"/>
      <c r="AB189" s="392"/>
      <c r="AC189" s="392"/>
      <c r="AD189" s="392"/>
      <c r="AE189" s="392"/>
    </row>
    <row r="190" spans="1:33">
      <c r="B190" s="402" t="s">
        <v>921</v>
      </c>
      <c r="C190" s="150" t="s">
        <v>971</v>
      </c>
      <c r="D190" s="150" t="s">
        <v>972</v>
      </c>
      <c r="E190" s="150" t="s">
        <v>973</v>
      </c>
      <c r="F190" s="150" t="s">
        <v>974</v>
      </c>
      <c r="G190" s="150" t="s">
        <v>975</v>
      </c>
      <c r="H190" s="150" t="s">
        <v>976</v>
      </c>
      <c r="I190" s="150" t="s">
        <v>977</v>
      </c>
      <c r="J190" s="150" t="s">
        <v>978</v>
      </c>
      <c r="K190" s="150" t="s">
        <v>979</v>
      </c>
      <c r="L190" s="150" t="s">
        <v>980</v>
      </c>
      <c r="M190" s="191" t="s">
        <v>950</v>
      </c>
      <c r="N190" s="392"/>
      <c r="O190" s="392"/>
      <c r="P190" s="392"/>
      <c r="Q190" s="392"/>
      <c r="R190" s="392"/>
      <c r="S190" s="392"/>
      <c r="T190" s="392"/>
      <c r="U190" s="392"/>
      <c r="V190" s="392"/>
      <c r="W190" s="392"/>
      <c r="X190" s="392"/>
      <c r="Y190" s="392"/>
      <c r="Z190" s="392"/>
      <c r="AA190" s="392"/>
      <c r="AB190" s="392"/>
      <c r="AC190" s="392"/>
      <c r="AD190" s="392"/>
      <c r="AE190" s="392"/>
    </row>
    <row r="191" spans="1:33">
      <c r="B191" s="443" t="s">
        <v>911</v>
      </c>
      <c r="C191" s="28">
        <f t="shared" ref="C191:M191" si="142">C20</f>
        <v>136</v>
      </c>
      <c r="D191" s="28">
        <f t="shared" si="142"/>
        <v>0</v>
      </c>
      <c r="E191" s="28">
        <f t="shared" si="142"/>
        <v>0</v>
      </c>
      <c r="F191" s="28">
        <f t="shared" si="142"/>
        <v>0</v>
      </c>
      <c r="G191" s="28">
        <f t="shared" si="142"/>
        <v>0</v>
      </c>
      <c r="H191" s="28">
        <f t="shared" si="142"/>
        <v>0</v>
      </c>
      <c r="I191" s="28">
        <f t="shared" si="142"/>
        <v>0</v>
      </c>
      <c r="J191" s="28">
        <f t="shared" si="142"/>
        <v>0</v>
      </c>
      <c r="K191" s="28">
        <f t="shared" si="142"/>
        <v>0</v>
      </c>
      <c r="L191" s="28">
        <f t="shared" si="142"/>
        <v>0</v>
      </c>
      <c r="M191" s="28">
        <f t="shared" si="142"/>
        <v>0</v>
      </c>
      <c r="N191" s="392"/>
      <c r="O191" s="392"/>
      <c r="P191" s="392"/>
      <c r="Q191" s="392"/>
      <c r="R191" s="392"/>
      <c r="S191" s="392"/>
      <c r="T191" s="392"/>
      <c r="U191" s="392"/>
      <c r="V191" s="392"/>
      <c r="W191" s="392"/>
      <c r="X191" s="392"/>
      <c r="Y191" s="392"/>
      <c r="Z191" s="392"/>
      <c r="AA191" s="392"/>
      <c r="AB191" s="392"/>
      <c r="AC191" s="392"/>
      <c r="AD191" s="392"/>
      <c r="AE191" s="392"/>
    </row>
    <row r="192" spans="1:33">
      <c r="B192" s="443" t="s">
        <v>912</v>
      </c>
      <c r="C192" s="146">
        <f t="shared" ref="C192" si="143">C191/$B$109</f>
        <v>0.79069767441860461</v>
      </c>
      <c r="D192" s="146">
        <f t="shared" ref="D192" si="144">D191/$B$109</f>
        <v>0</v>
      </c>
      <c r="E192" s="146">
        <f t="shared" ref="E192" si="145">E191/$B$109</f>
        <v>0</v>
      </c>
      <c r="F192" s="146">
        <f t="shared" ref="F192:J192" si="146">F191/$B$109</f>
        <v>0</v>
      </c>
      <c r="G192" s="146">
        <f t="shared" si="146"/>
        <v>0</v>
      </c>
      <c r="H192" s="146">
        <f t="shared" si="146"/>
        <v>0</v>
      </c>
      <c r="I192" s="146">
        <f t="shared" si="146"/>
        <v>0</v>
      </c>
      <c r="J192" s="146">
        <f t="shared" si="146"/>
        <v>0</v>
      </c>
      <c r="K192" s="146">
        <f t="shared" ref="K192:M192" si="147">K191/$B$109</f>
        <v>0</v>
      </c>
      <c r="L192" s="146">
        <f t="shared" si="147"/>
        <v>0</v>
      </c>
      <c r="M192" s="146">
        <f t="shared" si="147"/>
        <v>0</v>
      </c>
      <c r="N192" s="392"/>
      <c r="O192" s="392"/>
      <c r="P192" s="392"/>
      <c r="Q192" s="392"/>
      <c r="R192" s="392"/>
      <c r="S192" s="392"/>
      <c r="T192" s="392"/>
      <c r="U192" s="392"/>
      <c r="V192" s="392"/>
      <c r="W192" s="392"/>
      <c r="X192" s="392"/>
      <c r="Y192" s="392"/>
      <c r="Z192" s="392"/>
      <c r="AA192" s="392"/>
      <c r="AB192" s="392"/>
      <c r="AC192" s="392"/>
      <c r="AD192" s="392"/>
      <c r="AE192" s="392"/>
    </row>
    <row r="193" spans="1:31">
      <c r="B193" s="443" t="s">
        <v>913</v>
      </c>
      <c r="C193" s="28">
        <f t="shared" ref="C193:M193" si="148">C21</f>
        <v>1369</v>
      </c>
      <c r="D193" s="28">
        <f t="shared" si="148"/>
        <v>0</v>
      </c>
      <c r="E193" s="28">
        <f t="shared" si="148"/>
        <v>0</v>
      </c>
      <c r="F193" s="28">
        <f t="shared" si="148"/>
        <v>0</v>
      </c>
      <c r="G193" s="28">
        <f t="shared" si="148"/>
        <v>0</v>
      </c>
      <c r="H193" s="28">
        <f t="shared" si="148"/>
        <v>0</v>
      </c>
      <c r="I193" s="28">
        <f t="shared" si="148"/>
        <v>0</v>
      </c>
      <c r="J193" s="28">
        <f t="shared" si="148"/>
        <v>0</v>
      </c>
      <c r="K193" s="28">
        <f t="shared" si="148"/>
        <v>0</v>
      </c>
      <c r="L193" s="28">
        <f t="shared" si="148"/>
        <v>0</v>
      </c>
      <c r="M193" s="28">
        <f t="shared" si="148"/>
        <v>0</v>
      </c>
      <c r="N193" s="392"/>
      <c r="O193" s="392"/>
      <c r="P193" s="392"/>
      <c r="Q193" s="392"/>
      <c r="R193" s="392"/>
      <c r="S193" s="392"/>
      <c r="T193" s="392"/>
      <c r="U193" s="392"/>
      <c r="V193" s="392"/>
      <c r="W193" s="392"/>
      <c r="X193" s="392"/>
      <c r="Y193" s="392"/>
      <c r="Z193" s="392"/>
      <c r="AA193" s="392"/>
      <c r="AB193" s="392"/>
      <c r="AC193" s="392"/>
      <c r="AD193" s="392"/>
      <c r="AE193" s="392"/>
    </row>
    <row r="194" spans="1:31">
      <c r="B194" s="443" t="s">
        <v>914</v>
      </c>
      <c r="C194" s="146">
        <f t="shared" ref="C194" si="149">C193/$B$109</f>
        <v>7.9593023255813957</v>
      </c>
      <c r="D194" s="146">
        <f t="shared" ref="D194" si="150">D193/$B$109</f>
        <v>0</v>
      </c>
      <c r="E194" s="146">
        <f t="shared" ref="E194" si="151">E193/$B$109</f>
        <v>0</v>
      </c>
      <c r="F194" s="146">
        <f t="shared" ref="F194:J194" si="152">F193/$B$109</f>
        <v>0</v>
      </c>
      <c r="G194" s="146">
        <f t="shared" si="152"/>
        <v>0</v>
      </c>
      <c r="H194" s="146">
        <f t="shared" si="152"/>
        <v>0</v>
      </c>
      <c r="I194" s="146">
        <f t="shared" si="152"/>
        <v>0</v>
      </c>
      <c r="J194" s="146">
        <f t="shared" si="152"/>
        <v>0</v>
      </c>
      <c r="K194" s="146">
        <f t="shared" ref="K194:M194" si="153">K193/$B$109</f>
        <v>0</v>
      </c>
      <c r="L194" s="146">
        <f t="shared" si="153"/>
        <v>0</v>
      </c>
      <c r="M194" s="146">
        <f t="shared" si="153"/>
        <v>0</v>
      </c>
      <c r="N194" s="392"/>
      <c r="O194" s="392"/>
      <c r="P194" s="392"/>
      <c r="Q194" s="392"/>
      <c r="R194" s="392"/>
      <c r="S194" s="392"/>
      <c r="T194" s="392"/>
      <c r="U194" s="392"/>
      <c r="V194" s="392"/>
      <c r="W194" s="392"/>
      <c r="X194" s="392"/>
      <c r="Y194" s="392"/>
      <c r="Z194" s="392"/>
      <c r="AA194" s="392"/>
      <c r="AB194" s="392"/>
      <c r="AC194" s="392"/>
      <c r="AD194" s="392"/>
      <c r="AE194" s="392"/>
    </row>
    <row r="195" spans="1:31">
      <c r="B195" s="439" t="s">
        <v>915</v>
      </c>
      <c r="C195" s="145">
        <f t="shared" ref="C195" si="154">C194+C192</f>
        <v>8.75</v>
      </c>
      <c r="D195" s="145">
        <f t="shared" ref="D195" si="155">D194+D192</f>
        <v>0</v>
      </c>
      <c r="E195" s="145">
        <f t="shared" ref="E195" si="156">E194+E192</f>
        <v>0</v>
      </c>
      <c r="F195" s="145">
        <f t="shared" ref="F195:J195" si="157">F194+F192</f>
        <v>0</v>
      </c>
      <c r="G195" s="145">
        <f t="shared" si="157"/>
        <v>0</v>
      </c>
      <c r="H195" s="145">
        <f t="shared" si="157"/>
        <v>0</v>
      </c>
      <c r="I195" s="145">
        <f t="shared" si="157"/>
        <v>0</v>
      </c>
      <c r="J195" s="145">
        <f t="shared" si="157"/>
        <v>0</v>
      </c>
      <c r="K195" s="145">
        <f t="shared" ref="K195:M195" si="158">K194+K192</f>
        <v>0</v>
      </c>
      <c r="L195" s="145">
        <f t="shared" si="158"/>
        <v>0</v>
      </c>
      <c r="M195" s="145">
        <f t="shared" si="158"/>
        <v>0</v>
      </c>
      <c r="N195" s="392"/>
      <c r="O195" s="392"/>
      <c r="P195" s="392"/>
      <c r="Q195" s="392"/>
      <c r="R195" s="392"/>
      <c r="S195" s="392"/>
      <c r="T195" s="392"/>
      <c r="U195" s="392"/>
      <c r="V195" s="392"/>
      <c r="W195" s="392"/>
      <c r="X195" s="392"/>
      <c r="Y195" s="392"/>
      <c r="Z195" s="392"/>
      <c r="AA195" s="392"/>
      <c r="AB195" s="392"/>
      <c r="AC195" s="392"/>
      <c r="AD195" s="392"/>
      <c r="AE195" s="392"/>
    </row>
    <row r="196" spans="1:31">
      <c r="A196" t="s">
        <v>916</v>
      </c>
      <c r="B196" s="440" t="s">
        <v>917</v>
      </c>
      <c r="C196" s="148">
        <v>12</v>
      </c>
      <c r="D196" s="148">
        <v>12</v>
      </c>
      <c r="E196" s="148">
        <v>12</v>
      </c>
      <c r="F196" s="148">
        <v>12</v>
      </c>
      <c r="G196" s="148">
        <v>12</v>
      </c>
      <c r="H196" s="148">
        <v>12</v>
      </c>
      <c r="I196" s="148">
        <v>12</v>
      </c>
      <c r="J196" s="148">
        <v>12</v>
      </c>
      <c r="K196" s="148">
        <v>12</v>
      </c>
      <c r="L196" s="148">
        <v>12</v>
      </c>
      <c r="M196" s="148">
        <v>10</v>
      </c>
      <c r="N196" s="392"/>
      <c r="O196" s="392"/>
      <c r="P196" s="392"/>
      <c r="Q196" s="392"/>
      <c r="R196" s="392"/>
      <c r="S196" s="392"/>
      <c r="T196" s="392"/>
      <c r="U196" s="392"/>
      <c r="V196" s="392"/>
      <c r="W196" s="392"/>
      <c r="X196" s="392"/>
      <c r="Y196" s="392"/>
      <c r="Z196" s="392"/>
      <c r="AA196" s="392"/>
      <c r="AB196" s="392"/>
      <c r="AC196" s="392"/>
      <c r="AD196" s="392"/>
      <c r="AE196" s="392"/>
    </row>
    <row r="197" spans="1:31">
      <c r="B197" s="441" t="s">
        <v>906</v>
      </c>
      <c r="C197" s="412">
        <f t="shared" ref="C197" si="159">C196-C195</f>
        <v>3.25</v>
      </c>
      <c r="D197" s="412">
        <f t="shared" ref="D197" si="160">D196-D195</f>
        <v>12</v>
      </c>
      <c r="E197" s="412">
        <f t="shared" ref="E197" si="161">E196-E195</f>
        <v>12</v>
      </c>
      <c r="F197" s="412">
        <f t="shared" ref="F197:J197" si="162">F196-F195</f>
        <v>12</v>
      </c>
      <c r="G197" s="412">
        <f t="shared" si="162"/>
        <v>12</v>
      </c>
      <c r="H197" s="412">
        <f t="shared" si="162"/>
        <v>12</v>
      </c>
      <c r="I197" s="412">
        <f t="shared" si="162"/>
        <v>12</v>
      </c>
      <c r="J197" s="412">
        <f t="shared" si="162"/>
        <v>12</v>
      </c>
      <c r="K197" s="412">
        <f t="shared" ref="K197:M197" si="163">K196-K195</f>
        <v>12</v>
      </c>
      <c r="L197" s="412">
        <f t="shared" si="163"/>
        <v>12</v>
      </c>
      <c r="M197" s="412">
        <f t="shared" si="163"/>
        <v>10</v>
      </c>
      <c r="N197" s="392"/>
      <c r="O197" s="392"/>
      <c r="P197" s="392"/>
      <c r="Q197" s="392"/>
      <c r="R197" s="392"/>
      <c r="S197" s="392"/>
      <c r="T197" s="392"/>
      <c r="U197" s="392"/>
      <c r="V197" s="392"/>
      <c r="W197" s="392"/>
      <c r="X197" s="392"/>
      <c r="Y197" s="392"/>
      <c r="Z197" s="392"/>
      <c r="AA197" s="392"/>
      <c r="AB197" s="392"/>
      <c r="AC197" s="392"/>
      <c r="AD197" s="392"/>
      <c r="AE197" s="392"/>
    </row>
    <row r="198" spans="1:31" ht="15.5">
      <c r="B198" s="442" t="s">
        <v>907</v>
      </c>
      <c r="C198" s="405">
        <f t="shared" ref="C198" si="164">C197/C196</f>
        <v>0.27083333333333331</v>
      </c>
      <c r="D198" s="405">
        <f t="shared" ref="D198" si="165">D197/D196</f>
        <v>1</v>
      </c>
      <c r="E198" s="405">
        <f t="shared" ref="E198" si="166">E197/E196</f>
        <v>1</v>
      </c>
      <c r="F198" s="405">
        <f t="shared" ref="F198:J198" si="167">F197/F196</f>
        <v>1</v>
      </c>
      <c r="G198" s="405">
        <f t="shared" si="167"/>
        <v>1</v>
      </c>
      <c r="H198" s="405">
        <f t="shared" si="167"/>
        <v>1</v>
      </c>
      <c r="I198" s="405">
        <f t="shared" si="167"/>
        <v>1</v>
      </c>
      <c r="J198" s="405">
        <f t="shared" si="167"/>
        <v>1</v>
      </c>
      <c r="K198" s="405">
        <f t="shared" ref="K198:M198" si="168">K197/K196</f>
        <v>1</v>
      </c>
      <c r="L198" s="405">
        <f t="shared" si="168"/>
        <v>1</v>
      </c>
      <c r="M198" s="405">
        <f t="shared" si="168"/>
        <v>1</v>
      </c>
      <c r="N198" s="392"/>
      <c r="O198" s="392"/>
      <c r="P198" s="392"/>
      <c r="Q198" s="392"/>
      <c r="R198" s="392"/>
      <c r="S198" s="392"/>
      <c r="T198" s="392"/>
      <c r="U198" s="392"/>
      <c r="V198" s="392"/>
      <c r="W198" s="392"/>
      <c r="X198" s="392"/>
      <c r="Y198" s="392"/>
      <c r="Z198" s="392"/>
      <c r="AA198" s="392"/>
      <c r="AB198" s="392"/>
      <c r="AC198" s="392"/>
      <c r="AD198" s="392"/>
      <c r="AE198" s="392"/>
    </row>
    <row r="199" spans="1:31" ht="15.5">
      <c r="B199" s="416"/>
      <c r="C199" s="417"/>
      <c r="D199" s="417"/>
      <c r="E199" s="417"/>
      <c r="F199" s="417"/>
      <c r="G199" s="417"/>
      <c r="H199" s="417"/>
      <c r="I199" s="417"/>
      <c r="J199" s="417"/>
      <c r="K199" s="392"/>
      <c r="L199" s="392"/>
      <c r="M199" s="392"/>
      <c r="N199" s="392"/>
      <c r="O199" s="392"/>
      <c r="P199" s="392"/>
      <c r="Q199" s="392"/>
      <c r="R199" s="392"/>
      <c r="S199" s="392"/>
      <c r="T199" s="392"/>
      <c r="U199" s="392"/>
      <c r="V199" s="392"/>
      <c r="W199" s="392"/>
      <c r="X199" s="392"/>
      <c r="Y199" s="392"/>
      <c r="Z199" s="392"/>
      <c r="AA199" s="392"/>
      <c r="AB199" s="392"/>
      <c r="AC199" s="392"/>
      <c r="AD199" s="392"/>
      <c r="AE199" s="392"/>
    </row>
    <row r="200" spans="1:31" ht="15.5">
      <c r="B200" s="416"/>
      <c r="C200" s="417"/>
      <c r="D200" s="417"/>
      <c r="E200" s="417"/>
      <c r="F200" s="417"/>
      <c r="G200" s="417"/>
      <c r="H200" s="417"/>
      <c r="I200" s="417"/>
      <c r="J200" s="417"/>
      <c r="K200" s="392"/>
      <c r="L200" s="392"/>
      <c r="M200" s="392"/>
      <c r="N200" s="392"/>
      <c r="O200" s="392"/>
      <c r="P200" s="392"/>
      <c r="Q200" s="392"/>
      <c r="R200" s="392"/>
      <c r="S200" s="392"/>
      <c r="T200" s="392"/>
      <c r="U200" s="392"/>
      <c r="V200" s="392"/>
      <c r="W200" s="392"/>
      <c r="X200" s="392"/>
      <c r="Y200" s="392"/>
      <c r="Z200" s="392"/>
      <c r="AA200" s="392"/>
      <c r="AB200" s="392"/>
      <c r="AC200" s="392"/>
      <c r="AD200" s="392"/>
      <c r="AE200" s="392"/>
    </row>
    <row r="201" spans="1:31">
      <c r="B201" s="402" t="s">
        <v>205</v>
      </c>
      <c r="C201" s="3"/>
      <c r="D201" s="3"/>
      <c r="E201" s="3"/>
      <c r="F201" s="3"/>
      <c r="G201" s="3"/>
      <c r="H201" s="3"/>
      <c r="I201" s="3"/>
      <c r="J201" s="3"/>
      <c r="O201" s="392"/>
      <c r="P201" s="392"/>
      <c r="Q201" s="392"/>
      <c r="R201" s="392"/>
      <c r="S201" s="392"/>
      <c r="T201" s="392"/>
      <c r="U201" s="392"/>
      <c r="V201" s="392"/>
      <c r="W201" s="392"/>
      <c r="X201" s="392"/>
      <c r="Y201" s="392"/>
      <c r="Z201" s="392"/>
      <c r="AA201" s="392"/>
      <c r="AB201" s="392"/>
    </row>
    <row r="202" spans="1:31">
      <c r="B202" s="402" t="s">
        <v>922</v>
      </c>
      <c r="C202" s="150" t="s">
        <v>971</v>
      </c>
      <c r="D202" s="150" t="s">
        <v>972</v>
      </c>
      <c r="E202" s="150" t="s">
        <v>973</v>
      </c>
      <c r="F202" s="150" t="s">
        <v>974</v>
      </c>
      <c r="G202" s="150" t="s">
        <v>975</v>
      </c>
      <c r="H202" s="150" t="s">
        <v>976</v>
      </c>
      <c r="I202" s="150" t="s">
        <v>977</v>
      </c>
      <c r="J202" s="150" t="s">
        <v>978</v>
      </c>
      <c r="K202" s="150" t="s">
        <v>979</v>
      </c>
      <c r="L202" s="150" t="s">
        <v>980</v>
      </c>
      <c r="M202" s="191" t="s">
        <v>950</v>
      </c>
      <c r="O202" s="392"/>
      <c r="P202" s="392"/>
      <c r="Q202" s="392"/>
      <c r="R202" s="392"/>
      <c r="S202" s="392"/>
      <c r="T202" s="392"/>
      <c r="U202" s="392"/>
      <c r="V202" s="392"/>
      <c r="W202" s="392"/>
      <c r="X202" s="392"/>
      <c r="Y202" s="392"/>
      <c r="Z202" s="392"/>
      <c r="AA202" s="392"/>
      <c r="AB202" s="392"/>
    </row>
    <row r="203" spans="1:31">
      <c r="B203" s="438" t="s">
        <v>911</v>
      </c>
      <c r="C203" s="28">
        <f t="shared" ref="C203:M203" si="169">C24</f>
        <v>704</v>
      </c>
      <c r="D203" s="28">
        <f t="shared" si="169"/>
        <v>255</v>
      </c>
      <c r="E203" s="28">
        <f t="shared" si="169"/>
        <v>236</v>
      </c>
      <c r="F203" s="28">
        <f t="shared" si="169"/>
        <v>146</v>
      </c>
      <c r="G203" s="28">
        <f t="shared" si="169"/>
        <v>0</v>
      </c>
      <c r="H203" s="28">
        <f t="shared" si="169"/>
        <v>0</v>
      </c>
      <c r="I203" s="28">
        <f t="shared" si="169"/>
        <v>0</v>
      </c>
      <c r="J203" s="28">
        <f t="shared" si="169"/>
        <v>0</v>
      </c>
      <c r="K203" s="28">
        <f t="shared" si="169"/>
        <v>0</v>
      </c>
      <c r="L203" s="28">
        <f t="shared" si="169"/>
        <v>0</v>
      </c>
      <c r="M203" s="28">
        <f t="shared" si="169"/>
        <v>0</v>
      </c>
      <c r="O203" s="392"/>
      <c r="P203" s="392"/>
      <c r="Q203" s="392"/>
      <c r="R203" s="392"/>
      <c r="S203" s="392"/>
      <c r="T203" s="392"/>
      <c r="U203" s="392"/>
      <c r="V203" s="392"/>
      <c r="W203" s="392"/>
      <c r="X203" s="392"/>
      <c r="Y203" s="392"/>
      <c r="Z203" s="392"/>
      <c r="AA203" s="392"/>
      <c r="AB203" s="392"/>
    </row>
    <row r="204" spans="1:31">
      <c r="B204" s="438" t="s">
        <v>912</v>
      </c>
      <c r="C204" s="146">
        <f t="shared" ref="C204" si="170">C203/$B$109</f>
        <v>4.0930232558139537</v>
      </c>
      <c r="D204" s="146">
        <f t="shared" ref="D204" si="171">D203/$B$109</f>
        <v>1.4825581395348837</v>
      </c>
      <c r="E204" s="146">
        <f t="shared" ref="E204" si="172">E203/$B$109</f>
        <v>1.3720930232558139</v>
      </c>
      <c r="F204" s="146">
        <f t="shared" ref="F204:J204" si="173">F203/$B$109</f>
        <v>0.84883720930232553</v>
      </c>
      <c r="G204" s="146">
        <f t="shared" si="173"/>
        <v>0</v>
      </c>
      <c r="H204" s="146">
        <f t="shared" si="173"/>
        <v>0</v>
      </c>
      <c r="I204" s="146">
        <f t="shared" si="173"/>
        <v>0</v>
      </c>
      <c r="J204" s="146">
        <f t="shared" si="173"/>
        <v>0</v>
      </c>
      <c r="K204" s="146">
        <f t="shared" ref="K204:M204" si="174">K203/$B$109</f>
        <v>0</v>
      </c>
      <c r="L204" s="146">
        <f t="shared" si="174"/>
        <v>0</v>
      </c>
      <c r="M204" s="146">
        <f t="shared" si="174"/>
        <v>0</v>
      </c>
      <c r="O204" s="392"/>
      <c r="P204" s="392"/>
      <c r="Q204" s="392"/>
      <c r="R204" s="392"/>
      <c r="S204" s="392"/>
      <c r="T204" s="392"/>
      <c r="U204" s="392"/>
      <c r="V204" s="392"/>
      <c r="W204" s="392"/>
      <c r="X204" s="392"/>
      <c r="Y204" s="392"/>
      <c r="Z204" s="392"/>
      <c r="AA204" s="392"/>
      <c r="AB204" s="392"/>
    </row>
    <row r="205" spans="1:31">
      <c r="B205" s="438" t="s">
        <v>913</v>
      </c>
      <c r="C205" s="28">
        <f t="shared" ref="C205:M205" si="175">C25</f>
        <v>3579</v>
      </c>
      <c r="D205" s="28">
        <f t="shared" si="175"/>
        <v>3072</v>
      </c>
      <c r="E205" s="28">
        <f t="shared" si="175"/>
        <v>3057</v>
      </c>
      <c r="F205" s="28">
        <f t="shared" si="175"/>
        <v>3067</v>
      </c>
      <c r="G205" s="28">
        <f t="shared" si="175"/>
        <v>50</v>
      </c>
      <c r="H205" s="28">
        <f t="shared" si="175"/>
        <v>50</v>
      </c>
      <c r="I205" s="28">
        <f t="shared" si="175"/>
        <v>50</v>
      </c>
      <c r="J205" s="28">
        <f t="shared" si="175"/>
        <v>50</v>
      </c>
      <c r="K205" s="28">
        <f t="shared" si="175"/>
        <v>0</v>
      </c>
      <c r="L205" s="28">
        <f t="shared" si="175"/>
        <v>0</v>
      </c>
      <c r="M205" s="28">
        <f t="shared" si="175"/>
        <v>0</v>
      </c>
      <c r="O205" s="392"/>
      <c r="P205" s="392"/>
      <c r="Q205" s="392"/>
      <c r="R205" s="392"/>
      <c r="S205" s="392"/>
      <c r="T205" s="392"/>
      <c r="U205" s="392"/>
      <c r="V205" s="392"/>
      <c r="W205" s="392"/>
      <c r="X205" s="392"/>
      <c r="Y205" s="392"/>
      <c r="Z205" s="392"/>
      <c r="AA205" s="392"/>
      <c r="AB205" s="392"/>
    </row>
    <row r="206" spans="1:31">
      <c r="B206" s="438" t="s">
        <v>914</v>
      </c>
      <c r="C206" s="146">
        <f t="shared" ref="C206" si="176">C205/$B$109</f>
        <v>20.808139534883722</v>
      </c>
      <c r="D206" s="146">
        <f t="shared" ref="D206" si="177">D205/$B$109</f>
        <v>17.86046511627907</v>
      </c>
      <c r="E206" s="146">
        <f t="shared" ref="E206" si="178">E205/$B$109</f>
        <v>17.773255813953487</v>
      </c>
      <c r="F206" s="146">
        <f t="shared" ref="F206:J206" si="179">F205/$B$109</f>
        <v>17.831395348837209</v>
      </c>
      <c r="G206" s="146">
        <f t="shared" si="179"/>
        <v>0.29069767441860467</v>
      </c>
      <c r="H206" s="146">
        <f t="shared" si="179"/>
        <v>0.29069767441860467</v>
      </c>
      <c r="I206" s="146">
        <f t="shared" si="179"/>
        <v>0.29069767441860467</v>
      </c>
      <c r="J206" s="146">
        <f t="shared" si="179"/>
        <v>0.29069767441860467</v>
      </c>
      <c r="K206" s="146">
        <f t="shared" ref="K206:M206" si="180">K205/$B$109</f>
        <v>0</v>
      </c>
      <c r="L206" s="146">
        <f t="shared" si="180"/>
        <v>0</v>
      </c>
      <c r="M206" s="146">
        <f t="shared" si="180"/>
        <v>0</v>
      </c>
      <c r="O206" s="392"/>
      <c r="P206" s="392"/>
      <c r="Q206" s="392"/>
      <c r="R206" s="392"/>
      <c r="S206" s="392"/>
      <c r="T206" s="392"/>
      <c r="U206" s="392"/>
      <c r="V206" s="392"/>
      <c r="W206" s="392"/>
      <c r="X206" s="392"/>
      <c r="Y206" s="392"/>
      <c r="Z206" s="392"/>
      <c r="AA206" s="392"/>
      <c r="AB206" s="392"/>
    </row>
    <row r="207" spans="1:31">
      <c r="B207" s="439" t="s">
        <v>915</v>
      </c>
      <c r="C207" s="145">
        <f t="shared" ref="C207" si="181">C204+C206</f>
        <v>24.901162790697676</v>
      </c>
      <c r="D207" s="145">
        <f t="shared" ref="D207" si="182">D204+D206</f>
        <v>19.343023255813954</v>
      </c>
      <c r="E207" s="145">
        <f t="shared" ref="E207" si="183">E204+E206</f>
        <v>19.145348837209301</v>
      </c>
      <c r="F207" s="145">
        <f t="shared" ref="F207:J207" si="184">F204+F206</f>
        <v>18.680232558139533</v>
      </c>
      <c r="G207" s="145">
        <f t="shared" si="184"/>
        <v>0.29069767441860467</v>
      </c>
      <c r="H207" s="145">
        <f t="shared" si="184"/>
        <v>0.29069767441860467</v>
      </c>
      <c r="I207" s="145">
        <f t="shared" si="184"/>
        <v>0.29069767441860467</v>
      </c>
      <c r="J207" s="145">
        <f t="shared" si="184"/>
        <v>0.29069767441860467</v>
      </c>
      <c r="K207" s="145">
        <f t="shared" ref="K207:M207" si="185">K204+K206</f>
        <v>0</v>
      </c>
      <c r="L207" s="145">
        <f t="shared" si="185"/>
        <v>0</v>
      </c>
      <c r="M207" s="145">
        <f t="shared" si="185"/>
        <v>0</v>
      </c>
      <c r="O207" s="392"/>
      <c r="P207" s="392"/>
      <c r="Q207" s="392"/>
      <c r="R207" s="392"/>
      <c r="S207" s="392"/>
      <c r="T207" s="392"/>
      <c r="U207" s="392"/>
      <c r="V207" s="392"/>
      <c r="W207" s="392"/>
      <c r="X207" s="392"/>
      <c r="Y207" s="392"/>
      <c r="Z207" s="392"/>
      <c r="AA207" s="392"/>
      <c r="AB207" s="392"/>
    </row>
    <row r="208" spans="1:31">
      <c r="A208" t="s">
        <v>916</v>
      </c>
      <c r="B208" s="440" t="s">
        <v>917</v>
      </c>
      <c r="C208" s="148">
        <v>18</v>
      </c>
      <c r="D208" s="148">
        <v>18</v>
      </c>
      <c r="E208" s="148">
        <v>18</v>
      </c>
      <c r="F208" s="148">
        <v>19</v>
      </c>
      <c r="G208" s="148">
        <v>18</v>
      </c>
      <c r="H208" s="148">
        <v>20</v>
      </c>
      <c r="I208" s="148">
        <v>20</v>
      </c>
      <c r="J208" s="148">
        <v>19</v>
      </c>
      <c r="K208" s="148">
        <v>19</v>
      </c>
      <c r="L208" s="148">
        <v>19</v>
      </c>
      <c r="M208" s="148">
        <v>19</v>
      </c>
      <c r="O208" s="392"/>
      <c r="P208" s="392"/>
      <c r="Q208" s="392"/>
      <c r="R208" s="392"/>
      <c r="S208" s="392"/>
      <c r="T208" s="392"/>
      <c r="U208" s="392"/>
      <c r="V208" s="392"/>
      <c r="W208" s="392"/>
      <c r="X208" s="392"/>
      <c r="Y208" s="392"/>
      <c r="Z208" s="392"/>
      <c r="AA208" s="392"/>
      <c r="AB208" s="392"/>
      <c r="AC208" s="392"/>
    </row>
    <row r="209" spans="1:29">
      <c r="B209" s="441" t="s">
        <v>906</v>
      </c>
      <c r="C209" s="412">
        <f t="shared" ref="C209" si="186">C208-C207</f>
        <v>-6.9011627906976756</v>
      </c>
      <c r="D209" s="412">
        <f t="shared" ref="D209" si="187">D208-D207</f>
        <v>-1.3430232558139537</v>
      </c>
      <c r="E209" s="412">
        <f t="shared" ref="E209" si="188">E208-E207</f>
        <v>-1.1453488372093013</v>
      </c>
      <c r="F209" s="412">
        <f t="shared" ref="F209:J209" si="189">F208-F207</f>
        <v>0.31976744186046702</v>
      </c>
      <c r="G209" s="412">
        <f t="shared" si="189"/>
        <v>17.709302325581394</v>
      </c>
      <c r="H209" s="412">
        <f t="shared" si="189"/>
        <v>19.709302325581394</v>
      </c>
      <c r="I209" s="412">
        <f t="shared" si="189"/>
        <v>19.709302325581394</v>
      </c>
      <c r="J209" s="412">
        <f t="shared" si="189"/>
        <v>18.709302325581394</v>
      </c>
      <c r="K209" s="412">
        <f t="shared" ref="K209:M209" si="190">K208-K207</f>
        <v>19</v>
      </c>
      <c r="L209" s="412">
        <f t="shared" si="190"/>
        <v>19</v>
      </c>
      <c r="M209" s="412">
        <f t="shared" si="190"/>
        <v>19</v>
      </c>
      <c r="O209" s="392"/>
      <c r="P209" s="392"/>
      <c r="Q209" s="392"/>
      <c r="R209" s="392"/>
      <c r="S209" s="392"/>
      <c r="T209" s="392"/>
      <c r="U209" s="392"/>
      <c r="V209" s="392"/>
      <c r="W209" s="392"/>
      <c r="X209" s="392"/>
      <c r="Y209" s="392"/>
      <c r="Z209" s="392"/>
      <c r="AA209" s="392"/>
      <c r="AB209" s="392"/>
    </row>
    <row r="210" spans="1:29" ht="15.5">
      <c r="B210" s="442" t="s">
        <v>907</v>
      </c>
      <c r="C210" s="405">
        <f t="shared" ref="C210" si="191">C209/C208</f>
        <v>-0.38339793281653756</v>
      </c>
      <c r="D210" s="405">
        <f t="shared" ref="D210" si="192">D209/D208</f>
        <v>-7.4612403100775201E-2</v>
      </c>
      <c r="E210" s="405">
        <f t="shared" ref="E210:J210" si="193">E209/E208</f>
        <v>-6.3630490956072289E-2</v>
      </c>
      <c r="F210" s="405">
        <f t="shared" si="193"/>
        <v>1.6829865361077213E-2</v>
      </c>
      <c r="G210" s="405">
        <f t="shared" si="193"/>
        <v>0.98385012919896631</v>
      </c>
      <c r="H210" s="405">
        <f t="shared" si="193"/>
        <v>0.98546511627906974</v>
      </c>
      <c r="I210" s="405">
        <f t="shared" si="193"/>
        <v>0.98546511627906974</v>
      </c>
      <c r="J210" s="405">
        <f t="shared" si="193"/>
        <v>0.98470012239902072</v>
      </c>
      <c r="K210" s="405">
        <f t="shared" ref="K210:M210" si="194">K209/K208</f>
        <v>1</v>
      </c>
      <c r="L210" s="405">
        <f t="shared" si="194"/>
        <v>1</v>
      </c>
      <c r="M210" s="405">
        <f t="shared" si="194"/>
        <v>1</v>
      </c>
      <c r="O210" s="392"/>
      <c r="P210" s="392"/>
      <c r="Q210" s="392"/>
      <c r="R210" s="392"/>
      <c r="S210" s="392"/>
      <c r="T210" s="392"/>
      <c r="U210" s="392"/>
      <c r="V210" s="392"/>
      <c r="W210" s="392"/>
      <c r="X210" s="392"/>
      <c r="Y210" s="392"/>
      <c r="Z210" s="392"/>
      <c r="AA210" s="392"/>
      <c r="AB210" s="392"/>
    </row>
    <row r="211" spans="1:29" ht="15.5">
      <c r="B211" s="416"/>
      <c r="C211" s="417"/>
      <c r="D211" s="417"/>
      <c r="E211" s="417"/>
      <c r="F211" s="417"/>
      <c r="G211" s="417"/>
      <c r="H211" s="417"/>
      <c r="I211" s="417"/>
      <c r="J211" s="417"/>
      <c r="O211" s="392"/>
      <c r="P211" s="392"/>
      <c r="Q211" s="392"/>
      <c r="R211" s="392"/>
      <c r="S211" s="392"/>
      <c r="T211" s="392"/>
      <c r="U211" s="392"/>
      <c r="V211" s="392"/>
      <c r="W211" s="392"/>
      <c r="X211" s="392"/>
      <c r="Y211" s="392"/>
      <c r="Z211" s="392"/>
      <c r="AA211" s="392"/>
      <c r="AB211" s="392"/>
    </row>
    <row r="212" spans="1:29" ht="15.5">
      <c r="B212" s="416"/>
      <c r="C212" s="417"/>
      <c r="D212" s="417"/>
      <c r="E212" s="417"/>
      <c r="F212" s="417"/>
      <c r="G212" s="417"/>
      <c r="H212" s="417"/>
      <c r="I212" s="417"/>
      <c r="J212" s="417"/>
      <c r="O212" s="392"/>
      <c r="P212" s="392"/>
      <c r="Q212" s="392"/>
      <c r="R212" s="392"/>
      <c r="S212" s="392"/>
      <c r="T212" s="392"/>
      <c r="U212" s="392"/>
      <c r="V212" s="392"/>
      <c r="W212" s="392"/>
      <c r="X212" s="392"/>
      <c r="Y212" s="392"/>
      <c r="Z212" s="392"/>
      <c r="AA212" s="392"/>
      <c r="AB212" s="392"/>
    </row>
    <row r="213" spans="1:29">
      <c r="B213" s="402" t="s">
        <v>825</v>
      </c>
      <c r="O213" s="392"/>
      <c r="P213" s="392"/>
      <c r="Q213" s="392"/>
      <c r="R213" s="392"/>
      <c r="S213" s="392"/>
      <c r="T213" s="392"/>
      <c r="U213" s="392"/>
      <c r="V213" s="392"/>
      <c r="W213" s="392"/>
      <c r="X213" s="392"/>
      <c r="Y213" s="392"/>
      <c r="Z213" s="392"/>
      <c r="AA213" s="392"/>
      <c r="AB213" s="392"/>
    </row>
    <row r="214" spans="1:29">
      <c r="B214" s="402" t="s">
        <v>923</v>
      </c>
      <c r="C214" s="150" t="s">
        <v>971</v>
      </c>
      <c r="D214" s="150" t="s">
        <v>972</v>
      </c>
      <c r="E214" s="150" t="s">
        <v>973</v>
      </c>
      <c r="F214" s="150" t="s">
        <v>974</v>
      </c>
      <c r="G214" s="150" t="s">
        <v>975</v>
      </c>
      <c r="H214" s="150" t="s">
        <v>976</v>
      </c>
      <c r="I214" s="150" t="s">
        <v>977</v>
      </c>
      <c r="J214" s="150" t="s">
        <v>978</v>
      </c>
      <c r="K214" s="150" t="s">
        <v>979</v>
      </c>
      <c r="L214" s="150" t="s">
        <v>980</v>
      </c>
      <c r="M214" s="191" t="s">
        <v>950</v>
      </c>
      <c r="O214" s="392"/>
      <c r="P214" s="392"/>
      <c r="Q214" s="392"/>
      <c r="R214" s="392"/>
      <c r="S214" s="392"/>
      <c r="T214" s="392"/>
      <c r="U214" s="392"/>
      <c r="V214" s="392"/>
      <c r="W214" s="392"/>
      <c r="X214" s="392"/>
      <c r="Y214" s="392"/>
      <c r="Z214" s="392"/>
      <c r="AA214" s="392"/>
      <c r="AB214" s="392"/>
    </row>
    <row r="215" spans="1:29">
      <c r="B215" s="438" t="s">
        <v>911</v>
      </c>
      <c r="C215" s="28">
        <f t="shared" ref="C215:M215" si="195">C28</f>
        <v>1195</v>
      </c>
      <c r="D215" s="28">
        <f t="shared" si="195"/>
        <v>930</v>
      </c>
      <c r="E215" s="28">
        <f t="shared" si="195"/>
        <v>711</v>
      </c>
      <c r="F215" s="28">
        <f t="shared" si="195"/>
        <v>630</v>
      </c>
      <c r="G215" s="28">
        <f t="shared" si="195"/>
        <v>60</v>
      </c>
      <c r="H215" s="28">
        <f t="shared" si="195"/>
        <v>0</v>
      </c>
      <c r="I215" s="28">
        <f t="shared" si="195"/>
        <v>0</v>
      </c>
      <c r="J215" s="28">
        <f t="shared" si="195"/>
        <v>0</v>
      </c>
      <c r="K215" s="28">
        <f t="shared" si="195"/>
        <v>0</v>
      </c>
      <c r="L215" s="28">
        <f t="shared" si="195"/>
        <v>0</v>
      </c>
      <c r="M215" s="28">
        <f t="shared" si="195"/>
        <v>0</v>
      </c>
      <c r="O215" s="392"/>
      <c r="P215" s="392"/>
      <c r="Q215" s="392"/>
      <c r="R215" s="392"/>
      <c r="S215" s="392"/>
      <c r="T215" s="392"/>
      <c r="U215" s="392"/>
      <c r="V215" s="392"/>
      <c r="W215" s="392"/>
      <c r="X215" s="392"/>
      <c r="Y215" s="392"/>
      <c r="Z215" s="392"/>
      <c r="AA215" s="392"/>
      <c r="AB215" s="392"/>
    </row>
    <row r="216" spans="1:29">
      <c r="B216" s="438" t="s">
        <v>912</v>
      </c>
      <c r="C216" s="146">
        <f t="shared" ref="C216" si="196">C215/$B$109</f>
        <v>6.9476744186046515</v>
      </c>
      <c r="D216" s="146">
        <f t="shared" ref="D216" si="197">D215/$B$109</f>
        <v>5.4069767441860463</v>
      </c>
      <c r="E216" s="146">
        <f t="shared" ref="E216" si="198">E215/$B$109</f>
        <v>4.1337209302325579</v>
      </c>
      <c r="F216" s="146">
        <f t="shared" ref="F216:J216" si="199">F215/$B$109</f>
        <v>3.6627906976744184</v>
      </c>
      <c r="G216" s="146">
        <f t="shared" si="199"/>
        <v>0.34883720930232559</v>
      </c>
      <c r="H216" s="146">
        <f t="shared" si="199"/>
        <v>0</v>
      </c>
      <c r="I216" s="146">
        <f t="shared" si="199"/>
        <v>0</v>
      </c>
      <c r="J216" s="146">
        <f t="shared" si="199"/>
        <v>0</v>
      </c>
      <c r="K216" s="146">
        <f t="shared" ref="K216:M216" si="200">K215/$B$109</f>
        <v>0</v>
      </c>
      <c r="L216" s="146">
        <f t="shared" si="200"/>
        <v>0</v>
      </c>
      <c r="M216" s="146">
        <f t="shared" si="200"/>
        <v>0</v>
      </c>
      <c r="O216" s="392"/>
      <c r="P216" s="392"/>
      <c r="Q216" s="392"/>
      <c r="R216" s="392"/>
      <c r="S216" s="392"/>
      <c r="T216" s="392"/>
      <c r="U216" s="392"/>
      <c r="V216" s="392"/>
      <c r="W216" s="392"/>
      <c r="X216" s="392"/>
      <c r="Y216" s="392"/>
      <c r="Z216" s="392"/>
      <c r="AA216" s="392"/>
      <c r="AB216" s="392"/>
    </row>
    <row r="217" spans="1:29">
      <c r="B217" s="438" t="s">
        <v>913</v>
      </c>
      <c r="C217" s="28">
        <f t="shared" ref="C217:M217" si="201">C29</f>
        <v>2099</v>
      </c>
      <c r="D217" s="28">
        <f t="shared" si="201"/>
        <v>3633</v>
      </c>
      <c r="E217" s="28">
        <f t="shared" si="201"/>
        <v>3523</v>
      </c>
      <c r="F217" s="28">
        <f t="shared" si="201"/>
        <v>3783</v>
      </c>
      <c r="G217" s="28">
        <f t="shared" si="201"/>
        <v>1884</v>
      </c>
      <c r="H217" s="28">
        <f t="shared" si="201"/>
        <v>1884</v>
      </c>
      <c r="I217" s="28">
        <f t="shared" si="201"/>
        <v>1884</v>
      </c>
      <c r="J217" s="28">
        <f t="shared" si="201"/>
        <v>1884</v>
      </c>
      <c r="K217" s="28">
        <f t="shared" si="201"/>
        <v>1884</v>
      </c>
      <c r="L217" s="28">
        <f t="shared" si="201"/>
        <v>1884</v>
      </c>
      <c r="M217" s="28">
        <f t="shared" si="201"/>
        <v>0</v>
      </c>
      <c r="O217" s="392"/>
      <c r="P217" s="392"/>
      <c r="Q217" s="392"/>
      <c r="R217" s="392"/>
      <c r="S217" s="392"/>
      <c r="T217" s="392"/>
      <c r="U217" s="392"/>
      <c r="V217" s="392"/>
      <c r="W217" s="392"/>
      <c r="X217" s="392"/>
      <c r="Y217" s="392"/>
      <c r="Z217" s="392"/>
      <c r="AA217" s="392"/>
      <c r="AB217" s="392"/>
    </row>
    <row r="218" spans="1:29">
      <c r="B218" s="438" t="s">
        <v>914</v>
      </c>
      <c r="C218" s="146">
        <f t="shared" ref="C218" si="202">C217/$B$109</f>
        <v>12.203488372093023</v>
      </c>
      <c r="D218" s="146">
        <f t="shared" ref="D218" si="203">D217/$B$109</f>
        <v>21.122093023255815</v>
      </c>
      <c r="E218" s="146">
        <f t="shared" ref="E218" si="204">E217/$B$109</f>
        <v>20.482558139534884</v>
      </c>
      <c r="F218" s="146">
        <f t="shared" ref="F218:J218" si="205">F217/$B$109</f>
        <v>21.994186046511629</v>
      </c>
      <c r="G218" s="146">
        <f t="shared" si="205"/>
        <v>10.953488372093023</v>
      </c>
      <c r="H218" s="146">
        <f t="shared" si="205"/>
        <v>10.953488372093023</v>
      </c>
      <c r="I218" s="146">
        <f t="shared" si="205"/>
        <v>10.953488372093023</v>
      </c>
      <c r="J218" s="146">
        <f t="shared" si="205"/>
        <v>10.953488372093023</v>
      </c>
      <c r="K218" s="146">
        <f t="shared" ref="K218:M218" si="206">K217/$B$109</f>
        <v>10.953488372093023</v>
      </c>
      <c r="L218" s="146">
        <f t="shared" si="206"/>
        <v>10.953488372093023</v>
      </c>
      <c r="M218" s="146">
        <f t="shared" si="206"/>
        <v>0</v>
      </c>
      <c r="O218" s="392"/>
      <c r="P218" s="392"/>
      <c r="Q218" s="392"/>
      <c r="R218" s="392"/>
      <c r="S218" s="392"/>
      <c r="T218" s="392"/>
      <c r="U218" s="392"/>
      <c r="V218" s="392"/>
      <c r="W218" s="392"/>
      <c r="X218" s="392"/>
      <c r="Y218" s="392"/>
      <c r="Z218" s="392"/>
      <c r="AA218" s="392"/>
      <c r="AB218" s="392"/>
    </row>
    <row r="219" spans="1:29">
      <c r="B219" s="439" t="s">
        <v>915</v>
      </c>
      <c r="C219" s="145">
        <f t="shared" ref="C219" si="207">C216+C218</f>
        <v>19.151162790697676</v>
      </c>
      <c r="D219" s="145">
        <f t="shared" ref="D219" si="208">D216+D218</f>
        <v>26.529069767441861</v>
      </c>
      <c r="E219" s="145">
        <f t="shared" ref="E219" si="209">E216+E218</f>
        <v>24.616279069767444</v>
      </c>
      <c r="F219" s="145">
        <f t="shared" ref="F219:J219" si="210">F216+F218</f>
        <v>25.656976744186046</v>
      </c>
      <c r="G219" s="145">
        <f t="shared" si="210"/>
        <v>11.302325581395349</v>
      </c>
      <c r="H219" s="145">
        <f t="shared" si="210"/>
        <v>10.953488372093023</v>
      </c>
      <c r="I219" s="145">
        <f t="shared" si="210"/>
        <v>10.953488372093023</v>
      </c>
      <c r="J219" s="145">
        <f t="shared" si="210"/>
        <v>10.953488372093023</v>
      </c>
      <c r="K219" s="145">
        <f t="shared" ref="K219:M219" si="211">K216+K218</f>
        <v>10.953488372093023</v>
      </c>
      <c r="L219" s="145">
        <f t="shared" si="211"/>
        <v>10.953488372093023</v>
      </c>
      <c r="M219" s="145">
        <f t="shared" si="211"/>
        <v>0</v>
      </c>
      <c r="O219" s="392"/>
      <c r="P219" s="392"/>
      <c r="Q219" s="392"/>
      <c r="R219" s="392"/>
      <c r="S219" s="392"/>
      <c r="T219" s="392"/>
      <c r="U219" s="392"/>
      <c r="V219" s="392"/>
      <c r="W219" s="392"/>
      <c r="X219" s="392"/>
      <c r="Y219" s="392"/>
      <c r="Z219" s="392"/>
      <c r="AA219" s="392"/>
      <c r="AB219" s="392"/>
    </row>
    <row r="220" spans="1:29">
      <c r="A220" t="s">
        <v>916</v>
      </c>
      <c r="B220" s="440" t="s">
        <v>917</v>
      </c>
      <c r="C220" s="148">
        <v>11</v>
      </c>
      <c r="D220" s="148">
        <v>11</v>
      </c>
      <c r="E220" s="148">
        <v>11</v>
      </c>
      <c r="F220" s="148">
        <v>12</v>
      </c>
      <c r="G220" s="148">
        <v>12</v>
      </c>
      <c r="H220" s="148">
        <v>12</v>
      </c>
      <c r="I220" s="148">
        <v>12</v>
      </c>
      <c r="J220" s="148">
        <v>12</v>
      </c>
      <c r="K220" s="148">
        <v>12</v>
      </c>
      <c r="L220" s="148">
        <v>12</v>
      </c>
      <c r="M220" s="148">
        <v>12</v>
      </c>
      <c r="O220" s="392"/>
      <c r="P220" s="392"/>
      <c r="Q220" s="392"/>
      <c r="R220" s="392"/>
      <c r="S220" s="392"/>
      <c r="T220" s="392"/>
      <c r="U220" s="392"/>
      <c r="V220" s="392"/>
      <c r="W220" s="392"/>
      <c r="X220" s="392"/>
      <c r="Y220" s="392"/>
      <c r="Z220" s="392"/>
      <c r="AA220" s="392"/>
      <c r="AB220" s="392"/>
      <c r="AC220" s="392"/>
    </row>
    <row r="221" spans="1:29">
      <c r="B221" s="441" t="s">
        <v>906</v>
      </c>
      <c r="C221" s="412">
        <f t="shared" ref="C221" si="212">C220-C219</f>
        <v>-8.1511627906976756</v>
      </c>
      <c r="D221" s="412">
        <f t="shared" ref="D221" si="213">D220-D219</f>
        <v>-15.529069767441861</v>
      </c>
      <c r="E221" s="412">
        <f t="shared" ref="E221" si="214">E220-E219</f>
        <v>-13.616279069767444</v>
      </c>
      <c r="F221" s="412">
        <f t="shared" ref="F221:J221" si="215">F220-F219</f>
        <v>-13.656976744186046</v>
      </c>
      <c r="G221" s="412">
        <f t="shared" si="215"/>
        <v>0.69767441860465063</v>
      </c>
      <c r="H221" s="412">
        <f t="shared" si="215"/>
        <v>1.0465116279069768</v>
      </c>
      <c r="I221" s="412">
        <f t="shared" si="215"/>
        <v>1.0465116279069768</v>
      </c>
      <c r="J221" s="412">
        <f t="shared" si="215"/>
        <v>1.0465116279069768</v>
      </c>
      <c r="K221" s="412">
        <f t="shared" ref="K221:M221" si="216">K220-K219</f>
        <v>1.0465116279069768</v>
      </c>
      <c r="L221" s="412">
        <f t="shared" si="216"/>
        <v>1.0465116279069768</v>
      </c>
      <c r="M221" s="412">
        <f t="shared" si="216"/>
        <v>12</v>
      </c>
      <c r="O221" s="392"/>
      <c r="P221" s="392"/>
      <c r="Q221" s="392"/>
      <c r="R221" s="392"/>
      <c r="S221" s="392"/>
      <c r="T221" s="392"/>
      <c r="U221" s="392"/>
      <c r="V221" s="392"/>
      <c r="W221" s="392"/>
      <c r="X221" s="392"/>
      <c r="Y221" s="392"/>
      <c r="Z221" s="392"/>
      <c r="AA221" s="392"/>
      <c r="AB221" s="392"/>
    </row>
    <row r="222" spans="1:29" ht="15.5">
      <c r="B222" s="442" t="s">
        <v>907</v>
      </c>
      <c r="C222" s="405">
        <f t="shared" ref="C222" si="217">C221/C220</f>
        <v>-0.7410147991543341</v>
      </c>
      <c r="D222" s="405">
        <f t="shared" ref="D222" si="218">D221/D220</f>
        <v>-1.4117336152219873</v>
      </c>
      <c r="E222" s="405">
        <f t="shared" ref="E222:J222" si="219">E221/E220</f>
        <v>-1.2378435517970403</v>
      </c>
      <c r="F222" s="405">
        <f t="shared" si="219"/>
        <v>-1.1380813953488371</v>
      </c>
      <c r="G222" s="405">
        <f t="shared" si="219"/>
        <v>5.8139534883720888E-2</v>
      </c>
      <c r="H222" s="405">
        <f t="shared" si="219"/>
        <v>8.7209302325581398E-2</v>
      </c>
      <c r="I222" s="405">
        <f t="shared" si="219"/>
        <v>8.7209302325581398E-2</v>
      </c>
      <c r="J222" s="405">
        <f t="shared" si="219"/>
        <v>8.7209302325581398E-2</v>
      </c>
      <c r="K222" s="405">
        <f t="shared" ref="K222:M222" si="220">K221/K220</f>
        <v>8.7209302325581398E-2</v>
      </c>
      <c r="L222" s="405">
        <f t="shared" si="220"/>
        <v>8.7209302325581398E-2</v>
      </c>
      <c r="M222" s="405">
        <f t="shared" si="220"/>
        <v>1</v>
      </c>
      <c r="O222" s="392"/>
      <c r="P222" s="392"/>
      <c r="Q222" s="392"/>
      <c r="R222" s="392"/>
      <c r="S222" s="392"/>
      <c r="T222" s="392"/>
      <c r="U222" s="392"/>
      <c r="V222" s="392"/>
      <c r="W222" s="392"/>
      <c r="X222" s="392"/>
      <c r="Y222" s="392"/>
      <c r="Z222" s="392"/>
      <c r="AA222" s="392"/>
      <c r="AB222" s="392"/>
    </row>
    <row r="223" spans="1:29" ht="15.5">
      <c r="B223" s="445"/>
      <c r="C223" s="417"/>
      <c r="D223" s="417"/>
      <c r="E223" s="417"/>
      <c r="F223" s="417"/>
      <c r="G223" s="417"/>
      <c r="H223" s="417"/>
      <c r="I223" s="417"/>
      <c r="J223" s="417"/>
      <c r="O223" s="392"/>
      <c r="P223" s="392"/>
      <c r="Q223" s="392"/>
      <c r="R223" s="392"/>
      <c r="S223" s="392"/>
      <c r="T223" s="392"/>
      <c r="U223" s="392"/>
      <c r="V223" s="392"/>
      <c r="W223" s="392"/>
      <c r="X223" s="392"/>
      <c r="Y223" s="392"/>
      <c r="Z223" s="392"/>
      <c r="AA223" s="392"/>
      <c r="AB223" s="392"/>
    </row>
    <row r="224" spans="1:29" ht="15.5">
      <c r="B224" s="445"/>
      <c r="C224" s="417"/>
      <c r="D224" s="417"/>
      <c r="E224" s="417"/>
      <c r="F224" s="417"/>
      <c r="G224" s="417"/>
      <c r="H224" s="417"/>
      <c r="I224" s="417"/>
      <c r="J224" s="417"/>
      <c r="O224" s="392"/>
      <c r="P224" s="392"/>
      <c r="Q224" s="392"/>
      <c r="R224" s="392"/>
      <c r="S224" s="392"/>
      <c r="T224" s="392"/>
      <c r="U224" s="392"/>
      <c r="V224" s="392"/>
      <c r="W224" s="392"/>
      <c r="X224" s="392"/>
      <c r="Y224" s="392"/>
      <c r="Z224" s="392"/>
      <c r="AA224" s="392"/>
      <c r="AB224" s="392"/>
    </row>
    <row r="225" spans="1:29">
      <c r="B225" s="402" t="s">
        <v>415</v>
      </c>
      <c r="O225" s="392"/>
      <c r="P225" s="392"/>
      <c r="Q225" s="392"/>
      <c r="R225" s="392"/>
      <c r="S225" s="392"/>
      <c r="T225" s="392"/>
      <c r="U225" s="392"/>
      <c r="V225" s="392"/>
      <c r="W225" s="392"/>
      <c r="X225" s="392"/>
      <c r="Y225" s="392"/>
      <c r="Z225" s="392"/>
      <c r="AA225" s="392"/>
      <c r="AB225" s="392"/>
    </row>
    <row r="226" spans="1:29">
      <c r="B226" s="402" t="s">
        <v>924</v>
      </c>
      <c r="C226" s="150" t="s">
        <v>971</v>
      </c>
      <c r="D226" s="150" t="s">
        <v>972</v>
      </c>
      <c r="E226" s="150" t="s">
        <v>973</v>
      </c>
      <c r="F226" s="150" t="s">
        <v>974</v>
      </c>
      <c r="G226" s="150" t="s">
        <v>975</v>
      </c>
      <c r="H226" s="150" t="s">
        <v>976</v>
      </c>
      <c r="I226" s="150" t="s">
        <v>977</v>
      </c>
      <c r="J226" s="150" t="s">
        <v>978</v>
      </c>
      <c r="K226" s="150" t="s">
        <v>979</v>
      </c>
      <c r="L226" s="150" t="s">
        <v>980</v>
      </c>
      <c r="M226" s="191" t="s">
        <v>950</v>
      </c>
      <c r="N226" s="392"/>
      <c r="O226" s="392"/>
      <c r="P226" s="392"/>
      <c r="Q226" s="392"/>
      <c r="R226" s="392"/>
      <c r="S226" s="392"/>
      <c r="T226" s="392"/>
      <c r="U226" s="392"/>
      <c r="V226" s="392"/>
      <c r="W226" s="392"/>
      <c r="X226" s="392"/>
      <c r="Y226" s="392"/>
      <c r="Z226" s="392"/>
      <c r="AA226" s="392"/>
      <c r="AB226" s="392"/>
    </row>
    <row r="227" spans="1:29">
      <c r="B227" s="438" t="s">
        <v>911</v>
      </c>
      <c r="C227" s="28">
        <f t="shared" ref="C227:M227" si="221">C36</f>
        <v>15</v>
      </c>
      <c r="D227" s="28">
        <f t="shared" si="221"/>
        <v>105</v>
      </c>
      <c r="E227" s="28">
        <f t="shared" si="221"/>
        <v>80</v>
      </c>
      <c r="F227" s="28">
        <f t="shared" si="221"/>
        <v>100</v>
      </c>
      <c r="G227" s="28">
        <f t="shared" si="221"/>
        <v>100</v>
      </c>
      <c r="H227" s="28">
        <f t="shared" si="221"/>
        <v>0</v>
      </c>
      <c r="I227" s="28">
        <f t="shared" si="221"/>
        <v>0</v>
      </c>
      <c r="J227" s="28">
        <f t="shared" si="221"/>
        <v>0</v>
      </c>
      <c r="K227" s="28">
        <f t="shared" si="221"/>
        <v>0</v>
      </c>
      <c r="L227" s="28">
        <f t="shared" si="221"/>
        <v>0</v>
      </c>
      <c r="M227" s="28">
        <f t="shared" si="221"/>
        <v>0</v>
      </c>
      <c r="N227" s="392"/>
      <c r="O227" s="392"/>
      <c r="P227" s="392"/>
      <c r="Q227" s="392"/>
      <c r="R227" s="392"/>
      <c r="S227" s="392"/>
      <c r="T227" s="392"/>
      <c r="U227" s="392"/>
      <c r="V227" s="392"/>
      <c r="W227" s="392"/>
      <c r="X227" s="392"/>
      <c r="Y227" s="392"/>
      <c r="Z227" s="392"/>
      <c r="AA227" s="392"/>
      <c r="AB227" s="392"/>
    </row>
    <row r="228" spans="1:29">
      <c r="B228" s="438" t="s">
        <v>912</v>
      </c>
      <c r="C228" s="146">
        <f t="shared" ref="C228" si="222">C227/$B$109</f>
        <v>8.7209302325581398E-2</v>
      </c>
      <c r="D228" s="146">
        <f t="shared" ref="D228" si="223">D227/$B$109</f>
        <v>0.61046511627906974</v>
      </c>
      <c r="E228" s="146">
        <f t="shared" ref="E228" si="224">E227/$B$109</f>
        <v>0.46511627906976744</v>
      </c>
      <c r="F228" s="146">
        <f t="shared" ref="F228:J228" si="225">F227/$B$109</f>
        <v>0.58139534883720934</v>
      </c>
      <c r="G228" s="146">
        <f t="shared" si="225"/>
        <v>0.58139534883720934</v>
      </c>
      <c r="H228" s="146">
        <f t="shared" si="225"/>
        <v>0</v>
      </c>
      <c r="I228" s="146">
        <f t="shared" si="225"/>
        <v>0</v>
      </c>
      <c r="J228" s="146">
        <f t="shared" si="225"/>
        <v>0</v>
      </c>
      <c r="K228" s="146">
        <f t="shared" ref="K228:M228" si="226">K227/$B$109</f>
        <v>0</v>
      </c>
      <c r="L228" s="146">
        <f t="shared" si="226"/>
        <v>0</v>
      </c>
      <c r="M228" s="146">
        <f t="shared" si="226"/>
        <v>0</v>
      </c>
      <c r="N228" s="392"/>
      <c r="O228" s="392"/>
      <c r="P228" s="392"/>
      <c r="Q228" s="392"/>
      <c r="R228" s="392"/>
      <c r="S228" s="392"/>
      <c r="T228" s="392"/>
      <c r="U228" s="392"/>
      <c r="V228" s="392"/>
      <c r="W228" s="392"/>
      <c r="X228" s="392"/>
      <c r="Y228" s="392"/>
      <c r="Z228" s="392"/>
      <c r="AA228" s="392"/>
      <c r="AB228" s="392"/>
    </row>
    <row r="229" spans="1:29">
      <c r="B229" s="438" t="s">
        <v>913</v>
      </c>
      <c r="C229" s="28">
        <f t="shared" ref="C229:M229" si="227">C37</f>
        <v>748</v>
      </c>
      <c r="D229" s="28">
        <f t="shared" si="227"/>
        <v>748</v>
      </c>
      <c r="E229" s="28">
        <f t="shared" si="227"/>
        <v>748</v>
      </c>
      <c r="F229" s="28">
        <f t="shared" si="227"/>
        <v>748</v>
      </c>
      <c r="G229" s="28">
        <f t="shared" si="227"/>
        <v>748</v>
      </c>
      <c r="H229" s="28">
        <f t="shared" si="227"/>
        <v>748</v>
      </c>
      <c r="I229" s="28">
        <f t="shared" si="227"/>
        <v>748</v>
      </c>
      <c r="J229" s="28">
        <f t="shared" si="227"/>
        <v>748</v>
      </c>
      <c r="K229" s="28">
        <f t="shared" si="227"/>
        <v>748</v>
      </c>
      <c r="L229" s="28">
        <f t="shared" si="227"/>
        <v>748</v>
      </c>
      <c r="M229" s="28">
        <f t="shared" si="227"/>
        <v>0</v>
      </c>
      <c r="N229" s="392"/>
      <c r="O229" s="392"/>
      <c r="P229" s="392"/>
      <c r="Q229" s="392"/>
      <c r="R229" s="392"/>
      <c r="S229" s="392"/>
      <c r="T229" s="392"/>
      <c r="U229" s="392"/>
      <c r="V229" s="392"/>
      <c r="W229" s="392"/>
      <c r="X229" s="392"/>
      <c r="Y229" s="392"/>
      <c r="Z229" s="392"/>
      <c r="AA229" s="392"/>
      <c r="AB229" s="392"/>
    </row>
    <row r="230" spans="1:29">
      <c r="B230" s="438" t="s">
        <v>914</v>
      </c>
      <c r="C230" s="146">
        <f t="shared" ref="C230" si="228">C229/$B$109</f>
        <v>4.3488372093023253</v>
      </c>
      <c r="D230" s="146">
        <f t="shared" ref="D230" si="229">D229/$B$109</f>
        <v>4.3488372093023253</v>
      </c>
      <c r="E230" s="146">
        <f t="shared" ref="E230" si="230">E229/$B$109</f>
        <v>4.3488372093023253</v>
      </c>
      <c r="F230" s="146">
        <f t="shared" ref="F230:J230" si="231">F229/$B$109</f>
        <v>4.3488372093023253</v>
      </c>
      <c r="G230" s="146">
        <f t="shared" si="231"/>
        <v>4.3488372093023253</v>
      </c>
      <c r="H230" s="146">
        <f t="shared" si="231"/>
        <v>4.3488372093023253</v>
      </c>
      <c r="I230" s="146">
        <f t="shared" si="231"/>
        <v>4.3488372093023253</v>
      </c>
      <c r="J230" s="146">
        <f t="shared" si="231"/>
        <v>4.3488372093023253</v>
      </c>
      <c r="K230" s="146">
        <f t="shared" ref="K230:M230" si="232">K229/$B$109</f>
        <v>4.3488372093023253</v>
      </c>
      <c r="L230" s="146">
        <f t="shared" si="232"/>
        <v>4.3488372093023253</v>
      </c>
      <c r="M230" s="146">
        <f t="shared" si="232"/>
        <v>0</v>
      </c>
      <c r="N230" s="392"/>
      <c r="O230" s="392"/>
      <c r="P230" s="392"/>
      <c r="Q230" s="392"/>
      <c r="R230" s="392"/>
      <c r="S230" s="392"/>
      <c r="T230" s="392"/>
      <c r="U230" s="392"/>
      <c r="V230" s="392"/>
      <c r="W230" s="392"/>
      <c r="X230" s="392"/>
      <c r="Y230" s="392"/>
      <c r="Z230" s="392"/>
      <c r="AA230" s="392"/>
      <c r="AB230" s="392"/>
    </row>
    <row r="231" spans="1:29">
      <c r="B231" s="439" t="s">
        <v>915</v>
      </c>
      <c r="C231" s="145">
        <f t="shared" ref="C231" si="233">C228+C230</f>
        <v>4.4360465116279064</v>
      </c>
      <c r="D231" s="145">
        <f t="shared" ref="D231" si="234">D228+D230</f>
        <v>4.9593023255813948</v>
      </c>
      <c r="E231" s="145">
        <f t="shared" ref="E231" si="235">E228+E230</f>
        <v>4.8139534883720927</v>
      </c>
      <c r="F231" s="145">
        <f t="shared" ref="F231:J231" si="236">F228+F230</f>
        <v>4.9302325581395348</v>
      </c>
      <c r="G231" s="145">
        <f t="shared" si="236"/>
        <v>4.9302325581395348</v>
      </c>
      <c r="H231" s="145">
        <f t="shared" si="236"/>
        <v>4.3488372093023253</v>
      </c>
      <c r="I231" s="145">
        <f t="shared" si="236"/>
        <v>4.3488372093023253</v>
      </c>
      <c r="J231" s="145">
        <f t="shared" si="236"/>
        <v>4.3488372093023253</v>
      </c>
      <c r="K231" s="145">
        <f t="shared" ref="K231:M231" si="237">K228+K230</f>
        <v>4.3488372093023253</v>
      </c>
      <c r="L231" s="145">
        <f t="shared" si="237"/>
        <v>4.3488372093023253</v>
      </c>
      <c r="M231" s="145">
        <f t="shared" si="237"/>
        <v>0</v>
      </c>
      <c r="N231" s="392"/>
      <c r="O231" s="392"/>
      <c r="P231" s="392"/>
      <c r="Q231" s="392"/>
      <c r="R231" s="392"/>
      <c r="S231" s="392"/>
      <c r="T231" s="392"/>
      <c r="U231" s="392"/>
      <c r="V231" s="392"/>
      <c r="W231" s="392"/>
      <c r="X231" s="392"/>
      <c r="Y231" s="392"/>
      <c r="Z231" s="392"/>
      <c r="AA231" s="392"/>
      <c r="AB231" s="392"/>
    </row>
    <row r="232" spans="1:29">
      <c r="A232" t="s">
        <v>916</v>
      </c>
      <c r="B232" s="440" t="s">
        <v>917</v>
      </c>
      <c r="C232" s="148">
        <v>23</v>
      </c>
      <c r="D232" s="148">
        <v>23</v>
      </c>
      <c r="E232" s="148">
        <v>23</v>
      </c>
      <c r="F232" s="148">
        <v>21</v>
      </c>
      <c r="G232" s="148">
        <v>21</v>
      </c>
      <c r="H232" s="148">
        <v>21</v>
      </c>
      <c r="I232" s="148">
        <v>21</v>
      </c>
      <c r="J232" s="148">
        <v>21</v>
      </c>
      <c r="K232" s="148">
        <v>21</v>
      </c>
      <c r="L232" s="148">
        <v>21</v>
      </c>
      <c r="M232" s="148">
        <v>24</v>
      </c>
      <c r="N232" s="392"/>
      <c r="O232" s="392"/>
      <c r="P232" s="392"/>
      <c r="Q232" s="392"/>
      <c r="R232" s="392"/>
      <c r="S232" s="392"/>
      <c r="T232" s="392"/>
      <c r="U232" s="392"/>
      <c r="V232" s="392"/>
      <c r="W232" s="392"/>
      <c r="X232" s="392"/>
      <c r="Y232" s="392"/>
      <c r="Z232" s="392"/>
      <c r="AA232" s="392"/>
      <c r="AB232" s="392"/>
      <c r="AC232" s="392"/>
    </row>
    <row r="233" spans="1:29">
      <c r="B233" s="441" t="s">
        <v>906</v>
      </c>
      <c r="C233" s="412">
        <f t="shared" ref="C233" si="238">C232-C231</f>
        <v>18.563953488372093</v>
      </c>
      <c r="D233" s="412">
        <f t="shared" ref="D233" si="239">D232-D231</f>
        <v>18.040697674418606</v>
      </c>
      <c r="E233" s="412">
        <f t="shared" ref="E233" si="240">E232-E231</f>
        <v>18.186046511627907</v>
      </c>
      <c r="F233" s="412">
        <f t="shared" ref="F233:J233" si="241">F232-F231</f>
        <v>16.069767441860463</v>
      </c>
      <c r="G233" s="412">
        <f t="shared" si="241"/>
        <v>16.069767441860463</v>
      </c>
      <c r="H233" s="412">
        <f t="shared" si="241"/>
        <v>16.651162790697676</v>
      </c>
      <c r="I233" s="412">
        <f t="shared" si="241"/>
        <v>16.651162790697676</v>
      </c>
      <c r="J233" s="412">
        <f t="shared" si="241"/>
        <v>16.651162790697676</v>
      </c>
      <c r="K233" s="412">
        <f t="shared" ref="K233:M233" si="242">K232-K231</f>
        <v>16.651162790697676</v>
      </c>
      <c r="L233" s="412">
        <f t="shared" si="242"/>
        <v>16.651162790697676</v>
      </c>
      <c r="M233" s="412">
        <f t="shared" si="242"/>
        <v>24</v>
      </c>
      <c r="N233" s="392"/>
      <c r="O233" s="392"/>
      <c r="P233" s="392"/>
      <c r="Q233" s="392"/>
      <c r="R233" s="392"/>
      <c r="S233" s="392"/>
      <c r="T233" s="392"/>
      <c r="U233" s="392"/>
      <c r="V233" s="392"/>
      <c r="W233" s="392"/>
      <c r="X233" s="392"/>
      <c r="Y233" s="392"/>
      <c r="Z233" s="392"/>
      <c r="AA233" s="392"/>
      <c r="AB233" s="392"/>
    </row>
    <row r="234" spans="1:29" ht="15.5">
      <c r="B234" s="442" t="s">
        <v>907</v>
      </c>
      <c r="C234" s="405">
        <f t="shared" ref="C234" si="243">C233/C232</f>
        <v>0.80712841253791712</v>
      </c>
      <c r="D234" s="405">
        <f t="shared" ref="D234" si="244">D233/D232</f>
        <v>0.78437815975733072</v>
      </c>
      <c r="E234" s="405">
        <f t="shared" ref="E234:J234" si="245">E233/E232</f>
        <v>0.79069767441860461</v>
      </c>
      <c r="F234" s="405">
        <f t="shared" si="245"/>
        <v>0.7652270210409744</v>
      </c>
      <c r="G234" s="405">
        <f t="shared" si="245"/>
        <v>0.7652270210409744</v>
      </c>
      <c r="H234" s="405">
        <f t="shared" si="245"/>
        <v>0.79291251384274641</v>
      </c>
      <c r="I234" s="405">
        <f t="shared" si="245"/>
        <v>0.79291251384274641</v>
      </c>
      <c r="J234" s="405">
        <f t="shared" si="245"/>
        <v>0.79291251384274641</v>
      </c>
      <c r="K234" s="405">
        <f t="shared" ref="K234:M234" si="246">K233/K232</f>
        <v>0.79291251384274641</v>
      </c>
      <c r="L234" s="405">
        <f t="shared" si="246"/>
        <v>0.79291251384274641</v>
      </c>
      <c r="M234" s="405">
        <f t="shared" si="246"/>
        <v>1</v>
      </c>
      <c r="N234" s="392"/>
      <c r="O234" s="392"/>
      <c r="P234" s="392"/>
      <c r="Q234" s="392"/>
      <c r="R234" s="392"/>
      <c r="S234" s="392"/>
      <c r="T234" s="392"/>
      <c r="U234" s="392"/>
      <c r="V234" s="392"/>
      <c r="W234" s="392"/>
      <c r="X234" s="392"/>
      <c r="Y234" s="392"/>
      <c r="Z234" s="392"/>
      <c r="AA234" s="392"/>
      <c r="AB234" s="392"/>
    </row>
    <row r="235" spans="1:29" ht="15.5">
      <c r="B235" s="416"/>
      <c r="C235" s="417"/>
      <c r="D235" s="417"/>
      <c r="E235" s="417"/>
      <c r="F235" s="417"/>
      <c r="G235" s="417"/>
      <c r="H235" s="417"/>
      <c r="I235" s="417"/>
      <c r="J235" s="417"/>
      <c r="N235" s="392"/>
      <c r="O235" s="392"/>
      <c r="P235" s="392"/>
      <c r="Q235" s="392"/>
      <c r="R235" s="392"/>
      <c r="S235" s="392"/>
      <c r="T235" s="392"/>
      <c r="U235" s="392"/>
      <c r="V235" s="392"/>
      <c r="W235" s="392"/>
      <c r="X235" s="392"/>
      <c r="Y235" s="392"/>
      <c r="Z235" s="392"/>
      <c r="AA235" s="392"/>
      <c r="AB235" s="392"/>
    </row>
    <row r="236" spans="1:29" ht="15.5">
      <c r="B236" s="416"/>
      <c r="C236" s="417"/>
      <c r="D236" s="417"/>
      <c r="E236" s="417"/>
      <c r="F236" s="417"/>
      <c r="G236" s="417"/>
      <c r="H236" s="417"/>
      <c r="I236" s="417"/>
      <c r="J236" s="417"/>
      <c r="O236" s="392"/>
      <c r="P236" s="392"/>
      <c r="Q236" s="392"/>
      <c r="R236" s="392"/>
      <c r="S236" s="392"/>
      <c r="T236" s="392"/>
      <c r="U236" s="392"/>
      <c r="V236" s="392"/>
      <c r="W236" s="392"/>
      <c r="X236" s="392"/>
      <c r="Y236" s="392"/>
      <c r="Z236" s="392"/>
      <c r="AA236" s="392"/>
      <c r="AB236" s="392"/>
    </row>
    <row r="237" spans="1:29" ht="15.5">
      <c r="B237" s="402" t="s">
        <v>415</v>
      </c>
      <c r="C237" s="417"/>
      <c r="D237" s="417"/>
      <c r="E237" s="417"/>
      <c r="F237" s="417"/>
      <c r="G237" s="417"/>
      <c r="H237" s="417"/>
      <c r="I237" s="417"/>
      <c r="J237" s="417"/>
      <c r="O237" s="392"/>
      <c r="P237" s="392"/>
      <c r="Q237" s="392"/>
      <c r="R237" s="392"/>
      <c r="S237" s="392"/>
      <c r="T237" s="392"/>
      <c r="U237" s="392"/>
      <c r="V237" s="392"/>
      <c r="W237" s="392"/>
      <c r="X237" s="392"/>
      <c r="Y237" s="392"/>
      <c r="Z237" s="392"/>
      <c r="AA237" s="392"/>
      <c r="AB237" s="392"/>
    </row>
    <row r="238" spans="1:29">
      <c r="B238" s="402" t="s">
        <v>925</v>
      </c>
      <c r="C238" s="150" t="s">
        <v>971</v>
      </c>
      <c r="D238" s="150" t="s">
        <v>972</v>
      </c>
      <c r="E238" s="150" t="s">
        <v>973</v>
      </c>
      <c r="F238" s="150" t="s">
        <v>974</v>
      </c>
      <c r="G238" s="150" t="s">
        <v>975</v>
      </c>
      <c r="H238" s="150" t="s">
        <v>976</v>
      </c>
      <c r="I238" s="150" t="s">
        <v>977</v>
      </c>
      <c r="J238" s="150" t="s">
        <v>978</v>
      </c>
      <c r="K238" s="150" t="s">
        <v>979</v>
      </c>
      <c r="L238" s="150" t="s">
        <v>980</v>
      </c>
      <c r="M238" s="191" t="s">
        <v>950</v>
      </c>
      <c r="O238" s="392"/>
      <c r="P238" s="392"/>
      <c r="Q238" s="392"/>
      <c r="R238" s="392"/>
      <c r="S238" s="392"/>
      <c r="T238" s="392"/>
      <c r="U238" s="392"/>
      <c r="V238" s="392"/>
      <c r="W238" s="392"/>
      <c r="X238" s="392"/>
      <c r="Y238" s="392"/>
      <c r="Z238" s="392"/>
      <c r="AA238" s="392"/>
      <c r="AB238" s="392"/>
    </row>
    <row r="239" spans="1:29">
      <c r="B239" s="438" t="s">
        <v>911</v>
      </c>
      <c r="C239" s="28">
        <f t="shared" ref="C239:M239" si="247">C39</f>
        <v>4205</v>
      </c>
      <c r="D239" s="28">
        <f t="shared" si="247"/>
        <v>1517</v>
      </c>
      <c r="E239" s="28">
        <f t="shared" si="247"/>
        <v>1222</v>
      </c>
      <c r="F239" s="28">
        <f t="shared" si="247"/>
        <v>230</v>
      </c>
      <c r="G239" s="28">
        <f t="shared" si="247"/>
        <v>50</v>
      </c>
      <c r="H239" s="28">
        <f t="shared" si="247"/>
        <v>0</v>
      </c>
      <c r="I239" s="28">
        <f t="shared" si="247"/>
        <v>0</v>
      </c>
      <c r="J239" s="28">
        <f t="shared" si="247"/>
        <v>0</v>
      </c>
      <c r="K239" s="28">
        <f t="shared" si="247"/>
        <v>0</v>
      </c>
      <c r="L239" s="28">
        <f t="shared" si="247"/>
        <v>0</v>
      </c>
      <c r="M239" s="28">
        <f t="shared" si="247"/>
        <v>0</v>
      </c>
      <c r="O239" s="392"/>
      <c r="P239" s="392"/>
      <c r="Q239" s="392"/>
      <c r="R239" s="392"/>
      <c r="S239" s="392"/>
      <c r="T239" s="392"/>
      <c r="U239" s="392"/>
      <c r="V239" s="392"/>
      <c r="W239" s="392"/>
      <c r="X239" s="392"/>
      <c r="Y239" s="392"/>
      <c r="Z239" s="392"/>
      <c r="AA239" s="392"/>
      <c r="AB239" s="392"/>
    </row>
    <row r="240" spans="1:29">
      <c r="B240" s="438" t="s">
        <v>912</v>
      </c>
      <c r="C240" s="146">
        <f t="shared" ref="C240" si="248">C239/$B$109</f>
        <v>24.447674418604652</v>
      </c>
      <c r="D240" s="146">
        <f t="shared" ref="D240" si="249">D239/$B$109</f>
        <v>8.8197674418604652</v>
      </c>
      <c r="E240" s="146">
        <f t="shared" ref="E240" si="250">E239/$B$109</f>
        <v>7.1046511627906979</v>
      </c>
      <c r="F240" s="146">
        <f t="shared" ref="F240:J240" si="251">F239/$B$109</f>
        <v>1.3372093023255813</v>
      </c>
      <c r="G240" s="146">
        <f t="shared" si="251"/>
        <v>0.29069767441860467</v>
      </c>
      <c r="H240" s="146">
        <f t="shared" si="251"/>
        <v>0</v>
      </c>
      <c r="I240" s="146">
        <f t="shared" si="251"/>
        <v>0</v>
      </c>
      <c r="J240" s="146">
        <f t="shared" si="251"/>
        <v>0</v>
      </c>
      <c r="K240" s="146">
        <f t="shared" ref="K240:M240" si="252">K239/$B$109</f>
        <v>0</v>
      </c>
      <c r="L240" s="146">
        <f t="shared" si="252"/>
        <v>0</v>
      </c>
      <c r="M240" s="146">
        <f t="shared" si="252"/>
        <v>0</v>
      </c>
      <c r="O240" s="392"/>
      <c r="P240" s="392"/>
      <c r="Q240" s="392"/>
      <c r="R240" s="392"/>
      <c r="S240" s="392"/>
      <c r="T240" s="392"/>
      <c r="U240" s="392"/>
      <c r="V240" s="392"/>
      <c r="W240" s="392"/>
      <c r="X240" s="392"/>
      <c r="Y240" s="392"/>
      <c r="Z240" s="392"/>
      <c r="AA240" s="392"/>
      <c r="AB240" s="392"/>
    </row>
    <row r="241" spans="1:29">
      <c r="B241" s="438" t="s">
        <v>913</v>
      </c>
      <c r="C241" s="28">
        <f t="shared" ref="C241:M241" si="253">C40</f>
        <v>510</v>
      </c>
      <c r="D241" s="28">
        <f t="shared" si="253"/>
        <v>360</v>
      </c>
      <c r="E241" s="28">
        <f t="shared" si="253"/>
        <v>590</v>
      </c>
      <c r="F241" s="28">
        <f t="shared" si="253"/>
        <v>230</v>
      </c>
      <c r="G241" s="28">
        <f t="shared" si="253"/>
        <v>50</v>
      </c>
      <c r="H241" s="28">
        <f t="shared" si="253"/>
        <v>0</v>
      </c>
      <c r="I241" s="28">
        <f t="shared" si="253"/>
        <v>0</v>
      </c>
      <c r="J241" s="28">
        <f t="shared" si="253"/>
        <v>0</v>
      </c>
      <c r="K241" s="28">
        <f t="shared" si="253"/>
        <v>0</v>
      </c>
      <c r="L241" s="28">
        <f t="shared" si="253"/>
        <v>0</v>
      </c>
      <c r="M241" s="28">
        <f t="shared" si="253"/>
        <v>0</v>
      </c>
      <c r="O241" s="392"/>
      <c r="P241" s="392"/>
      <c r="Q241" s="392"/>
      <c r="R241" s="392"/>
      <c r="S241" s="392"/>
      <c r="T241" s="392"/>
      <c r="U241" s="392"/>
      <c r="V241" s="392"/>
      <c r="W241" s="392"/>
      <c r="X241" s="392"/>
      <c r="Y241" s="392"/>
      <c r="Z241" s="392"/>
      <c r="AA241" s="392"/>
      <c r="AB241" s="392"/>
    </row>
    <row r="242" spans="1:29">
      <c r="B242" s="438" t="s">
        <v>914</v>
      </c>
      <c r="C242" s="146">
        <f t="shared" ref="C242" si="254">C241/$B$109</f>
        <v>2.9651162790697674</v>
      </c>
      <c r="D242" s="146">
        <f t="shared" ref="D242" si="255">D241/$B$109</f>
        <v>2.0930232558139537</v>
      </c>
      <c r="E242" s="146">
        <f t="shared" ref="E242" si="256">E241/$B$109</f>
        <v>3.4302325581395348</v>
      </c>
      <c r="F242" s="146">
        <f t="shared" ref="F242:J242" si="257">F241/$B$109</f>
        <v>1.3372093023255813</v>
      </c>
      <c r="G242" s="146">
        <f t="shared" si="257"/>
        <v>0.29069767441860467</v>
      </c>
      <c r="H242" s="146">
        <f t="shared" si="257"/>
        <v>0</v>
      </c>
      <c r="I242" s="146">
        <f t="shared" si="257"/>
        <v>0</v>
      </c>
      <c r="J242" s="146">
        <f t="shared" si="257"/>
        <v>0</v>
      </c>
      <c r="K242" s="146">
        <f t="shared" ref="K242:M242" si="258">K241/$B$109</f>
        <v>0</v>
      </c>
      <c r="L242" s="146">
        <f t="shared" si="258"/>
        <v>0</v>
      </c>
      <c r="M242" s="146">
        <f t="shared" si="258"/>
        <v>0</v>
      </c>
      <c r="O242" s="392"/>
      <c r="P242" s="392"/>
      <c r="Q242" s="392"/>
      <c r="R242" s="392"/>
      <c r="S242" s="392"/>
      <c r="T242" s="392"/>
      <c r="U242" s="392"/>
      <c r="V242" s="392"/>
      <c r="W242" s="392"/>
      <c r="X242" s="392"/>
      <c r="Y242" s="392"/>
      <c r="Z242" s="392"/>
      <c r="AA242" s="392"/>
      <c r="AB242" s="392"/>
    </row>
    <row r="243" spans="1:29">
      <c r="B243" s="439" t="s">
        <v>915</v>
      </c>
      <c r="C243" s="145">
        <f t="shared" ref="C243" si="259">C240+C242</f>
        <v>27.412790697674421</v>
      </c>
      <c r="D243" s="145">
        <f t="shared" ref="D243" si="260">D240+D242</f>
        <v>10.912790697674419</v>
      </c>
      <c r="E243" s="145">
        <f t="shared" ref="E243" si="261">E240+E242</f>
        <v>10.534883720930232</v>
      </c>
      <c r="F243" s="145">
        <f t="shared" ref="F243:J243" si="262">F240+F242</f>
        <v>2.6744186046511627</v>
      </c>
      <c r="G243" s="145">
        <f t="shared" si="262"/>
        <v>0.58139534883720934</v>
      </c>
      <c r="H243" s="145">
        <f t="shared" si="262"/>
        <v>0</v>
      </c>
      <c r="I243" s="145">
        <f t="shared" si="262"/>
        <v>0</v>
      </c>
      <c r="J243" s="145">
        <f t="shared" si="262"/>
        <v>0</v>
      </c>
      <c r="K243" s="145">
        <f t="shared" ref="K243:M243" si="263">K240+K242</f>
        <v>0</v>
      </c>
      <c r="L243" s="145">
        <f t="shared" si="263"/>
        <v>0</v>
      </c>
      <c r="M243" s="145">
        <f t="shared" si="263"/>
        <v>0</v>
      </c>
      <c r="O243" s="392"/>
      <c r="P243" s="392"/>
      <c r="Q243" s="392"/>
      <c r="R243" s="392"/>
      <c r="S243" s="392"/>
      <c r="T243" s="392"/>
      <c r="U243" s="392"/>
      <c r="V243" s="392"/>
      <c r="W243" s="392"/>
      <c r="X243" s="392"/>
      <c r="Y243" s="392"/>
      <c r="Z243" s="392"/>
      <c r="AA243" s="392"/>
      <c r="AB243" s="392"/>
    </row>
    <row r="244" spans="1:29">
      <c r="A244" t="s">
        <v>916</v>
      </c>
      <c r="B244" s="440" t="s">
        <v>917</v>
      </c>
      <c r="C244" s="148">
        <v>3</v>
      </c>
      <c r="D244" s="148">
        <v>3</v>
      </c>
      <c r="E244" s="148">
        <v>3</v>
      </c>
      <c r="F244" s="148">
        <v>3</v>
      </c>
      <c r="G244" s="148">
        <v>3</v>
      </c>
      <c r="H244" s="148">
        <v>3</v>
      </c>
      <c r="I244" s="148">
        <v>3</v>
      </c>
      <c r="J244" s="148">
        <v>3</v>
      </c>
      <c r="K244" s="148">
        <v>3</v>
      </c>
      <c r="L244" s="148">
        <v>3</v>
      </c>
      <c r="M244" s="148">
        <v>4</v>
      </c>
      <c r="O244" s="392"/>
      <c r="P244" s="392"/>
      <c r="Q244" s="392"/>
      <c r="R244" s="392"/>
      <c r="S244" s="392"/>
      <c r="T244" s="392"/>
      <c r="U244" s="392"/>
      <c r="V244" s="392"/>
      <c r="W244" s="392"/>
      <c r="X244" s="392"/>
      <c r="Y244" s="392"/>
      <c r="Z244" s="392"/>
      <c r="AA244" s="392"/>
      <c r="AB244" s="392"/>
      <c r="AC244" s="392"/>
    </row>
    <row r="245" spans="1:29">
      <c r="B245" s="441" t="s">
        <v>906</v>
      </c>
      <c r="C245" s="412">
        <f t="shared" ref="C245" si="264">C244-C243</f>
        <v>-24.412790697674421</v>
      </c>
      <c r="D245" s="412">
        <f t="shared" ref="D245" si="265">D244-D243</f>
        <v>-7.9127906976744189</v>
      </c>
      <c r="E245" s="412">
        <f t="shared" ref="E245" si="266">E244-E243</f>
        <v>-7.5348837209302317</v>
      </c>
      <c r="F245" s="412">
        <f t="shared" ref="F245:J245" si="267">F244-F243</f>
        <v>0.32558139534883734</v>
      </c>
      <c r="G245" s="412">
        <f t="shared" si="267"/>
        <v>2.4186046511627906</v>
      </c>
      <c r="H245" s="412">
        <f t="shared" si="267"/>
        <v>3</v>
      </c>
      <c r="I245" s="412">
        <f t="shared" si="267"/>
        <v>3</v>
      </c>
      <c r="J245" s="412">
        <f t="shared" si="267"/>
        <v>3</v>
      </c>
      <c r="K245" s="412">
        <f t="shared" ref="K245:M245" si="268">K244-K243</f>
        <v>3</v>
      </c>
      <c r="L245" s="412">
        <f t="shared" si="268"/>
        <v>3</v>
      </c>
      <c r="M245" s="412">
        <f t="shared" si="268"/>
        <v>4</v>
      </c>
      <c r="O245" s="392"/>
      <c r="P245" s="392"/>
      <c r="Q245" s="392"/>
      <c r="R245" s="392"/>
      <c r="S245" s="392"/>
      <c r="T245" s="392"/>
      <c r="U245" s="392"/>
      <c r="V245" s="392"/>
      <c r="W245" s="392"/>
      <c r="X245" s="392"/>
      <c r="Y245" s="392"/>
      <c r="Z245" s="392"/>
      <c r="AA245" s="392"/>
      <c r="AB245" s="392"/>
    </row>
    <row r="246" spans="1:29" ht="15.5">
      <c r="B246" s="442" t="s">
        <v>907</v>
      </c>
      <c r="C246" s="405">
        <f t="shared" ref="C246" si="269">C245/C244</f>
        <v>-8.1375968992248069</v>
      </c>
      <c r="D246" s="405">
        <f t="shared" ref="D246" si="270">D245/D244</f>
        <v>-2.6375968992248064</v>
      </c>
      <c r="E246" s="405">
        <f t="shared" ref="E246" si="271">E245/E244</f>
        <v>-2.5116279069767438</v>
      </c>
      <c r="F246" s="405">
        <f t="shared" ref="F246:J246" si="272">F245/F244</f>
        <v>0.10852713178294578</v>
      </c>
      <c r="G246" s="405">
        <f t="shared" si="272"/>
        <v>0.80620155038759689</v>
      </c>
      <c r="H246" s="405">
        <f t="shared" si="272"/>
        <v>1</v>
      </c>
      <c r="I246" s="405">
        <f t="shared" si="272"/>
        <v>1</v>
      </c>
      <c r="J246" s="405">
        <f t="shared" si="272"/>
        <v>1</v>
      </c>
      <c r="K246" s="405">
        <f t="shared" ref="K246:M246" si="273">K245/K244</f>
        <v>1</v>
      </c>
      <c r="L246" s="405">
        <f t="shared" si="273"/>
        <v>1</v>
      </c>
      <c r="M246" s="405">
        <f t="shared" si="273"/>
        <v>1</v>
      </c>
      <c r="O246" s="392"/>
      <c r="P246" s="392"/>
      <c r="Q246" s="392"/>
      <c r="R246" s="392"/>
      <c r="S246" s="392"/>
      <c r="T246" s="392"/>
      <c r="U246" s="392"/>
      <c r="V246" s="392"/>
      <c r="W246" s="392"/>
      <c r="X246" s="392"/>
      <c r="Y246" s="392"/>
      <c r="Z246" s="392"/>
      <c r="AA246" s="392"/>
      <c r="AB246" s="392"/>
    </row>
    <row r="247" spans="1:29" ht="15.5">
      <c r="B247" s="416"/>
      <c r="C247" s="417"/>
      <c r="D247" s="417"/>
      <c r="E247" s="417"/>
      <c r="F247" s="417"/>
      <c r="G247" s="417"/>
      <c r="H247" s="417"/>
      <c r="I247" s="417"/>
      <c r="J247" s="417"/>
      <c r="O247" s="392"/>
      <c r="P247" s="392"/>
      <c r="Q247" s="392"/>
      <c r="R247" s="392"/>
      <c r="S247" s="392"/>
      <c r="T247" s="392"/>
      <c r="U247" s="392"/>
      <c r="V247" s="392"/>
      <c r="W247" s="392"/>
      <c r="X247" s="392"/>
      <c r="Y247" s="392"/>
      <c r="Z247" s="392"/>
      <c r="AA247" s="392"/>
      <c r="AB247" s="392"/>
    </row>
    <row r="248" spans="1:29" ht="15.5">
      <c r="B248" s="416"/>
      <c r="C248" s="417"/>
      <c r="D248" s="417"/>
      <c r="E248" s="417"/>
      <c r="F248" s="417"/>
      <c r="G248" s="417"/>
      <c r="H248" s="417"/>
      <c r="I248" s="417"/>
      <c r="J248" s="417"/>
      <c r="O248" s="392"/>
      <c r="P248" s="392"/>
      <c r="Q248" s="392"/>
      <c r="R248" s="392"/>
      <c r="S248" s="392"/>
      <c r="T248" s="392"/>
      <c r="U248" s="392"/>
      <c r="V248" s="392"/>
      <c r="W248" s="392"/>
      <c r="X248" s="392"/>
      <c r="Y248" s="392"/>
      <c r="Z248" s="392"/>
      <c r="AA248" s="392"/>
      <c r="AB248" s="392"/>
    </row>
    <row r="249" spans="1:29">
      <c r="B249" s="446" t="s">
        <v>862</v>
      </c>
      <c r="O249" s="392"/>
      <c r="P249" s="392"/>
      <c r="Q249" s="392"/>
      <c r="R249" s="392"/>
      <c r="S249" s="392"/>
      <c r="T249" s="392"/>
      <c r="U249" s="392"/>
      <c r="V249" s="392"/>
      <c r="W249" s="392"/>
      <c r="X249" s="392"/>
      <c r="Y249" s="392"/>
      <c r="Z249" s="392"/>
      <c r="AA249" s="392"/>
      <c r="AB249" s="392"/>
    </row>
    <row r="250" spans="1:29">
      <c r="B250" s="446" t="s">
        <v>926</v>
      </c>
      <c r="C250" s="150" t="s">
        <v>971</v>
      </c>
      <c r="D250" s="150" t="s">
        <v>972</v>
      </c>
      <c r="E250" s="150" t="s">
        <v>973</v>
      </c>
      <c r="F250" s="150" t="s">
        <v>974</v>
      </c>
      <c r="G250" s="150" t="s">
        <v>975</v>
      </c>
      <c r="H250" s="150" t="s">
        <v>976</v>
      </c>
      <c r="I250" s="150" t="s">
        <v>977</v>
      </c>
      <c r="J250" s="150" t="s">
        <v>978</v>
      </c>
      <c r="K250" s="150" t="s">
        <v>979</v>
      </c>
      <c r="L250" s="150" t="s">
        <v>980</v>
      </c>
      <c r="M250" s="191" t="s">
        <v>950</v>
      </c>
      <c r="O250" s="392"/>
      <c r="P250" s="392"/>
      <c r="Q250" s="392"/>
      <c r="R250" s="392"/>
      <c r="S250" s="392"/>
      <c r="T250" s="392"/>
      <c r="U250" s="392"/>
      <c r="V250" s="392"/>
      <c r="W250" s="392"/>
      <c r="X250" s="392"/>
      <c r="Y250" s="392"/>
      <c r="Z250" s="392"/>
      <c r="AA250" s="392"/>
      <c r="AB250" s="392"/>
    </row>
    <row r="251" spans="1:29">
      <c r="B251" s="447" t="s">
        <v>911</v>
      </c>
      <c r="C251" s="448">
        <f t="shared" ref="C251:M251" si="274">C43</f>
        <v>2694</v>
      </c>
      <c r="D251" s="448">
        <f t="shared" si="274"/>
        <v>2694</v>
      </c>
      <c r="E251" s="448">
        <f t="shared" si="274"/>
        <v>2694</v>
      </c>
      <c r="F251" s="448">
        <f t="shared" si="274"/>
        <v>2694</v>
      </c>
      <c r="G251" s="448">
        <f t="shared" si="274"/>
        <v>2694</v>
      </c>
      <c r="H251" s="448">
        <f t="shared" si="274"/>
        <v>2694</v>
      </c>
      <c r="I251" s="448">
        <f t="shared" si="274"/>
        <v>2694</v>
      </c>
      <c r="J251" s="448">
        <f t="shared" si="274"/>
        <v>2694</v>
      </c>
      <c r="K251" s="448">
        <f t="shared" si="274"/>
        <v>2694</v>
      </c>
      <c r="L251" s="448">
        <f t="shared" si="274"/>
        <v>2694</v>
      </c>
      <c r="M251" s="448">
        <f t="shared" si="274"/>
        <v>0</v>
      </c>
    </row>
    <row r="252" spans="1:29">
      <c r="B252" s="447" t="s">
        <v>912</v>
      </c>
      <c r="C252" s="449">
        <f t="shared" ref="C252" si="275">C251/$B$109</f>
        <v>15.662790697674419</v>
      </c>
      <c r="D252" s="449">
        <f t="shared" ref="D252" si="276">D251/$B$109</f>
        <v>15.662790697674419</v>
      </c>
      <c r="E252" s="449">
        <f t="shared" ref="E252" si="277">E251/$B$109</f>
        <v>15.662790697674419</v>
      </c>
      <c r="F252" s="449">
        <f t="shared" ref="F252:J252" si="278">F251/$B$109</f>
        <v>15.662790697674419</v>
      </c>
      <c r="G252" s="449">
        <f t="shared" si="278"/>
        <v>15.662790697674419</v>
      </c>
      <c r="H252" s="449">
        <f t="shared" si="278"/>
        <v>15.662790697674419</v>
      </c>
      <c r="I252" s="449">
        <f t="shared" si="278"/>
        <v>15.662790697674419</v>
      </c>
      <c r="J252" s="449">
        <f t="shared" si="278"/>
        <v>15.662790697674419</v>
      </c>
      <c r="K252" s="449">
        <f t="shared" ref="K252:M252" si="279">K251/$B$109</f>
        <v>15.662790697674419</v>
      </c>
      <c r="L252" s="449">
        <f t="shared" si="279"/>
        <v>15.662790697674419</v>
      </c>
      <c r="M252" s="449">
        <f t="shared" si="279"/>
        <v>0</v>
      </c>
      <c r="O252" s="2"/>
      <c r="P252" s="2"/>
      <c r="Q252" s="2"/>
      <c r="R252" s="2"/>
      <c r="S252" s="2"/>
      <c r="T252" s="2"/>
      <c r="U252" s="2"/>
      <c r="V252" s="2"/>
      <c r="W252" s="2"/>
      <c r="X252" s="2"/>
      <c r="Y252" s="2"/>
      <c r="Z252" s="2"/>
      <c r="AA252" s="2"/>
      <c r="AB252" s="2"/>
    </row>
    <row r="253" spans="1:29">
      <c r="B253" s="447" t="s">
        <v>913</v>
      </c>
      <c r="C253" s="448">
        <f t="shared" ref="C253:M253" si="280">C44</f>
        <v>41311</v>
      </c>
      <c r="D253" s="448">
        <f t="shared" si="280"/>
        <v>34600</v>
      </c>
      <c r="E253" s="448">
        <f t="shared" si="280"/>
        <v>31087</v>
      </c>
      <c r="F253" s="448">
        <f t="shared" si="280"/>
        <v>25666</v>
      </c>
      <c r="G253" s="448">
        <f t="shared" si="280"/>
        <v>16724</v>
      </c>
      <c r="H253" s="448">
        <f t="shared" si="280"/>
        <v>15464</v>
      </c>
      <c r="I253" s="448">
        <f t="shared" si="280"/>
        <v>14244</v>
      </c>
      <c r="J253" s="448">
        <f t="shared" si="280"/>
        <v>14144</v>
      </c>
      <c r="K253" s="448">
        <f t="shared" si="280"/>
        <v>14064</v>
      </c>
      <c r="L253" s="448">
        <f t="shared" si="280"/>
        <v>14094</v>
      </c>
      <c r="M253" s="448">
        <f t="shared" si="280"/>
        <v>0</v>
      </c>
      <c r="O253" s="2"/>
      <c r="P253" s="2"/>
      <c r="Q253" s="2"/>
      <c r="R253" s="2"/>
      <c r="S253" s="2"/>
      <c r="T253" s="2"/>
      <c r="U253" s="2"/>
      <c r="V253" s="2"/>
      <c r="W253" s="2"/>
      <c r="X253" s="2"/>
      <c r="Y253" s="2"/>
      <c r="Z253" s="2"/>
      <c r="AA253" s="2"/>
      <c r="AB253" s="2"/>
    </row>
    <row r="254" spans="1:29">
      <c r="B254" s="447" t="s">
        <v>914</v>
      </c>
      <c r="C254" s="449">
        <f t="shared" ref="C254" si="281">C253/$B$109</f>
        <v>240.18023255813952</v>
      </c>
      <c r="D254" s="449">
        <f t="shared" ref="D254" si="282">D253/$B$109</f>
        <v>201.16279069767441</v>
      </c>
      <c r="E254" s="449">
        <f t="shared" ref="E254" si="283">E253/$B$109</f>
        <v>180.73837209302326</v>
      </c>
      <c r="F254" s="449">
        <f t="shared" ref="F254:J254" si="284">F253/$B$109</f>
        <v>149.22093023255815</v>
      </c>
      <c r="G254" s="449">
        <f t="shared" si="284"/>
        <v>97.232558139534888</v>
      </c>
      <c r="H254" s="449">
        <f t="shared" si="284"/>
        <v>89.906976744186053</v>
      </c>
      <c r="I254" s="449">
        <f t="shared" si="284"/>
        <v>82.813953488372093</v>
      </c>
      <c r="J254" s="449">
        <f t="shared" si="284"/>
        <v>82.232558139534888</v>
      </c>
      <c r="K254" s="449">
        <f t="shared" ref="K254:M254" si="285">K253/$B$109</f>
        <v>81.767441860465112</v>
      </c>
      <c r="L254" s="449">
        <f t="shared" si="285"/>
        <v>81.941860465116278</v>
      </c>
      <c r="M254" s="449">
        <f t="shared" si="285"/>
        <v>0</v>
      </c>
      <c r="O254" s="2"/>
      <c r="P254" s="2"/>
      <c r="Q254" s="2"/>
      <c r="R254" s="2"/>
      <c r="S254" s="2"/>
      <c r="T254" s="2"/>
      <c r="U254" s="2"/>
      <c r="V254" s="2"/>
      <c r="W254" s="2"/>
      <c r="X254" s="2"/>
      <c r="Y254" s="2"/>
      <c r="Z254" s="2"/>
      <c r="AA254" s="2"/>
      <c r="AB254" s="2"/>
    </row>
    <row r="255" spans="1:29">
      <c r="B255" s="450" t="s">
        <v>915</v>
      </c>
      <c r="C255" s="451">
        <f t="shared" ref="C255" si="286">C252+C254</f>
        <v>255.84302325581393</v>
      </c>
      <c r="D255" s="451">
        <f t="shared" ref="D255" si="287">D252+D254</f>
        <v>216.82558139534882</v>
      </c>
      <c r="E255" s="451">
        <f t="shared" ref="E255" si="288">E252+E254</f>
        <v>196.40116279069767</v>
      </c>
      <c r="F255" s="451">
        <f t="shared" ref="F255:J255" si="289">F252+F254</f>
        <v>164.88372093023256</v>
      </c>
      <c r="G255" s="451">
        <f t="shared" si="289"/>
        <v>112.89534883720931</v>
      </c>
      <c r="H255" s="451">
        <f t="shared" si="289"/>
        <v>105.56976744186048</v>
      </c>
      <c r="I255" s="451">
        <f t="shared" si="289"/>
        <v>98.476744186046517</v>
      </c>
      <c r="J255" s="451">
        <f t="shared" si="289"/>
        <v>97.895348837209312</v>
      </c>
      <c r="K255" s="451">
        <f t="shared" ref="K255:M255" si="290">K252+K254</f>
        <v>97.430232558139537</v>
      </c>
      <c r="L255" s="451">
        <f t="shared" si="290"/>
        <v>97.604651162790702</v>
      </c>
      <c r="M255" s="451">
        <f t="shared" si="290"/>
        <v>0</v>
      </c>
      <c r="O255" s="2"/>
      <c r="P255" s="2"/>
      <c r="Q255" s="2"/>
      <c r="R255" s="2"/>
      <c r="S255" s="2"/>
      <c r="T255" s="2"/>
      <c r="U255" s="2"/>
      <c r="V255" s="2"/>
      <c r="W255" s="2"/>
      <c r="X255" s="2"/>
      <c r="Y255" s="2"/>
      <c r="Z255" s="2"/>
      <c r="AA255" s="2"/>
      <c r="AB255" s="2"/>
    </row>
    <row r="256" spans="1:29">
      <c r="A256" t="s">
        <v>916</v>
      </c>
      <c r="B256" s="452" t="s">
        <v>917</v>
      </c>
      <c r="C256" s="453">
        <v>21</v>
      </c>
      <c r="D256" s="453">
        <v>21</v>
      </c>
      <c r="E256" s="453">
        <v>21</v>
      </c>
      <c r="F256" s="453">
        <v>21</v>
      </c>
      <c r="G256" s="453">
        <v>21</v>
      </c>
      <c r="H256" s="453">
        <v>21</v>
      </c>
      <c r="I256" s="453">
        <v>21</v>
      </c>
      <c r="J256" s="453">
        <v>21</v>
      </c>
      <c r="K256" s="453">
        <v>21</v>
      </c>
      <c r="L256" s="453">
        <v>21</v>
      </c>
      <c r="M256" s="453">
        <v>21</v>
      </c>
      <c r="O256" s="2"/>
      <c r="P256" s="2"/>
      <c r="Q256" s="2"/>
      <c r="R256" s="2"/>
      <c r="S256" s="2"/>
      <c r="T256" s="2"/>
      <c r="U256" s="2"/>
      <c r="V256" s="2"/>
      <c r="W256" s="2"/>
      <c r="X256" s="2"/>
      <c r="Y256" s="2"/>
      <c r="Z256" s="2"/>
      <c r="AA256" s="2"/>
      <c r="AB256" s="2"/>
      <c r="AC256" s="392"/>
    </row>
    <row r="257" spans="1:29">
      <c r="B257" s="454" t="s">
        <v>906</v>
      </c>
      <c r="C257" s="455">
        <f t="shared" ref="C257" si="291">C256-C255</f>
        <v>-234.84302325581393</v>
      </c>
      <c r="D257" s="455">
        <f t="shared" ref="D257" si="292">D256-D255</f>
        <v>-195.82558139534882</v>
      </c>
      <c r="E257" s="455">
        <f t="shared" ref="E257" si="293">E256-E255</f>
        <v>-175.40116279069767</v>
      </c>
      <c r="F257" s="455">
        <f t="shared" ref="F257:J257" si="294">F256-F255</f>
        <v>-143.88372093023256</v>
      </c>
      <c r="G257" s="455">
        <f t="shared" si="294"/>
        <v>-91.895348837209312</v>
      </c>
      <c r="H257" s="455">
        <f t="shared" si="294"/>
        <v>-84.569767441860478</v>
      </c>
      <c r="I257" s="455">
        <f t="shared" si="294"/>
        <v>-77.476744186046517</v>
      </c>
      <c r="J257" s="455">
        <f t="shared" si="294"/>
        <v>-76.895348837209312</v>
      </c>
      <c r="K257" s="455">
        <f t="shared" ref="K257:M257" si="295">K256-K255</f>
        <v>-76.430232558139537</v>
      </c>
      <c r="L257" s="455">
        <f t="shared" si="295"/>
        <v>-76.604651162790702</v>
      </c>
      <c r="M257" s="455">
        <f t="shared" si="295"/>
        <v>21</v>
      </c>
      <c r="O257" s="2"/>
      <c r="P257" s="2"/>
      <c r="Q257" s="2"/>
      <c r="R257" s="2"/>
      <c r="S257" s="2"/>
      <c r="T257" s="2"/>
      <c r="U257" s="2"/>
      <c r="V257" s="2"/>
      <c r="W257" s="2"/>
      <c r="X257" s="2"/>
      <c r="Y257" s="2"/>
      <c r="Z257" s="2"/>
      <c r="AA257" s="2"/>
      <c r="AB257" s="2"/>
    </row>
    <row r="258" spans="1:29" ht="15.5">
      <c r="B258" s="456" t="s">
        <v>907</v>
      </c>
      <c r="C258" s="457">
        <f t="shared" ref="C258" si="296">C257/C256</f>
        <v>-11.183001107419711</v>
      </c>
      <c r="D258" s="457">
        <f t="shared" ref="D258" si="297">D257/D256</f>
        <v>-9.3250276854928007</v>
      </c>
      <c r="E258" s="457">
        <f t="shared" ref="E258:J258" si="298">E257/E256</f>
        <v>-8.3524363233665557</v>
      </c>
      <c r="F258" s="457">
        <f t="shared" si="298"/>
        <v>-6.8516057585825028</v>
      </c>
      <c r="G258" s="457">
        <f t="shared" si="298"/>
        <v>-4.3759689922480627</v>
      </c>
      <c r="H258" s="457">
        <f t="shared" si="298"/>
        <v>-4.0271317829457374</v>
      </c>
      <c r="I258" s="457">
        <f t="shared" si="298"/>
        <v>-3.6893687707641201</v>
      </c>
      <c r="J258" s="457">
        <f t="shared" si="298"/>
        <v>-3.6616832779623483</v>
      </c>
      <c r="K258" s="457">
        <f t="shared" ref="K258:M258" si="299">K257/K256</f>
        <v>-3.6395348837209305</v>
      </c>
      <c r="L258" s="457">
        <f t="shared" si="299"/>
        <v>-3.6478405315614619</v>
      </c>
      <c r="M258" s="457">
        <f t="shared" si="299"/>
        <v>1</v>
      </c>
      <c r="O258" s="2"/>
      <c r="P258" s="2"/>
      <c r="Q258" s="2"/>
      <c r="R258" s="2"/>
      <c r="S258" s="2"/>
      <c r="T258" s="2"/>
      <c r="U258" s="2"/>
      <c r="V258" s="2"/>
      <c r="W258" s="2"/>
      <c r="X258" s="2"/>
      <c r="Y258" s="2"/>
      <c r="Z258" s="2"/>
      <c r="AA258" s="2"/>
      <c r="AB258" s="2"/>
    </row>
    <row r="259" spans="1:29">
      <c r="B259" s="142"/>
      <c r="O259" s="2"/>
      <c r="P259" s="2"/>
      <c r="Q259" s="2"/>
      <c r="R259" s="2"/>
      <c r="S259" s="2"/>
      <c r="T259" s="2"/>
      <c r="U259" s="2"/>
      <c r="V259" s="2"/>
      <c r="W259" s="2"/>
      <c r="X259" s="2"/>
      <c r="Y259" s="2"/>
      <c r="Z259" s="2"/>
      <c r="AA259" s="2"/>
      <c r="AB259" s="2"/>
    </row>
    <row r="260" spans="1:29" ht="18.5">
      <c r="B260" s="387" t="s">
        <v>927</v>
      </c>
      <c r="C260" s="388"/>
      <c r="D260" s="388"/>
      <c r="E260" s="388"/>
      <c r="F260" s="388"/>
      <c r="G260" s="388"/>
      <c r="H260" s="388"/>
      <c r="I260" s="388"/>
      <c r="J260" s="388"/>
      <c r="O260" s="2"/>
      <c r="P260" s="2"/>
      <c r="Q260" s="2"/>
      <c r="R260" s="2"/>
      <c r="S260" s="2"/>
      <c r="T260" s="2"/>
      <c r="U260" s="2"/>
      <c r="V260" s="2"/>
      <c r="W260" s="2"/>
      <c r="X260" s="2"/>
      <c r="Y260" s="2"/>
      <c r="Z260" s="2"/>
      <c r="AA260" s="2"/>
      <c r="AB260" s="2"/>
    </row>
    <row r="261" spans="1:29">
      <c r="B261" s="142"/>
      <c r="O261" s="2"/>
      <c r="P261" s="2"/>
      <c r="Q261" s="2"/>
      <c r="R261" s="2"/>
      <c r="S261" s="2"/>
      <c r="T261" s="2"/>
      <c r="U261" s="2"/>
      <c r="V261" s="2"/>
      <c r="W261" s="2"/>
      <c r="X261" s="2"/>
      <c r="Y261" s="2"/>
      <c r="Z261" s="2"/>
      <c r="AA261" s="2"/>
      <c r="AB261" s="2"/>
    </row>
    <row r="262" spans="1:29">
      <c r="B262" s="446" t="s">
        <v>825</v>
      </c>
      <c r="O262" s="2"/>
      <c r="P262" s="2"/>
      <c r="Q262" s="2"/>
      <c r="R262" s="2"/>
      <c r="S262" s="2"/>
      <c r="T262" s="2"/>
      <c r="U262" s="2"/>
      <c r="V262" s="2"/>
      <c r="W262" s="2"/>
      <c r="X262" s="2"/>
      <c r="Y262" s="2"/>
      <c r="Z262" s="2"/>
      <c r="AA262" s="2"/>
      <c r="AB262" s="2"/>
    </row>
    <row r="263" spans="1:29">
      <c r="B263" s="446" t="s">
        <v>928</v>
      </c>
      <c r="C263" s="150" t="s">
        <v>971</v>
      </c>
      <c r="D263" s="150" t="s">
        <v>972</v>
      </c>
      <c r="E263" s="150" t="s">
        <v>973</v>
      </c>
      <c r="F263" s="150" t="s">
        <v>974</v>
      </c>
      <c r="G263" s="150" t="s">
        <v>975</v>
      </c>
      <c r="H263" s="150" t="s">
        <v>976</v>
      </c>
      <c r="I263" s="150" t="s">
        <v>977</v>
      </c>
      <c r="J263" s="150" t="s">
        <v>978</v>
      </c>
      <c r="K263" s="150" t="s">
        <v>979</v>
      </c>
      <c r="L263" s="150" t="s">
        <v>980</v>
      </c>
      <c r="M263" s="191" t="s">
        <v>950</v>
      </c>
      <c r="O263" s="2"/>
      <c r="P263" s="2"/>
      <c r="Q263" s="2"/>
      <c r="R263" s="2"/>
      <c r="S263" s="2"/>
      <c r="T263" s="2"/>
      <c r="U263" s="2"/>
      <c r="V263" s="2"/>
      <c r="W263" s="2"/>
      <c r="X263" s="2"/>
      <c r="Y263" s="2"/>
      <c r="Z263" s="2"/>
      <c r="AA263" s="2"/>
      <c r="AB263" s="2"/>
    </row>
    <row r="264" spans="1:29">
      <c r="B264" s="447" t="s">
        <v>929</v>
      </c>
      <c r="C264" s="448">
        <f t="shared" ref="C264:M264" si="300">C31</f>
        <v>5202</v>
      </c>
      <c r="D264" s="448">
        <f t="shared" si="300"/>
        <v>4982</v>
      </c>
      <c r="E264" s="448">
        <f t="shared" si="300"/>
        <v>4517</v>
      </c>
      <c r="F264" s="448">
        <f t="shared" si="300"/>
        <v>4162</v>
      </c>
      <c r="G264" s="448">
        <f t="shared" si="300"/>
        <v>3287</v>
      </c>
      <c r="H264" s="448">
        <f t="shared" si="300"/>
        <v>2837</v>
      </c>
      <c r="I264" s="448">
        <f t="shared" si="300"/>
        <v>2537</v>
      </c>
      <c r="J264" s="448">
        <f t="shared" si="300"/>
        <v>2537</v>
      </c>
      <c r="K264" s="448">
        <f t="shared" si="300"/>
        <v>2537</v>
      </c>
      <c r="L264" s="448">
        <f t="shared" si="300"/>
        <v>2537</v>
      </c>
      <c r="M264" s="448">
        <f t="shared" si="300"/>
        <v>0</v>
      </c>
      <c r="O264" s="2"/>
      <c r="P264" s="2"/>
      <c r="Q264" s="2"/>
      <c r="R264" s="2"/>
      <c r="S264" s="2"/>
      <c r="T264" s="2"/>
      <c r="U264" s="2"/>
      <c r="V264" s="2"/>
      <c r="W264" s="2"/>
      <c r="X264" s="2"/>
      <c r="Y264" s="2"/>
      <c r="Z264" s="2"/>
      <c r="AA264" s="2"/>
      <c r="AB264" s="2"/>
    </row>
    <row r="265" spans="1:29">
      <c r="B265" s="447" t="s">
        <v>930</v>
      </c>
      <c r="C265" s="449">
        <f>C264/$B$109</f>
        <v>30.244186046511629</v>
      </c>
      <c r="D265" s="449">
        <f>D264/$B$109</f>
        <v>28.965116279069768</v>
      </c>
      <c r="E265" s="449">
        <f>E264/$B$109</f>
        <v>26.261627906976745</v>
      </c>
      <c r="F265" s="449">
        <f t="shared" ref="F265:J265" si="301">F264/$B$109</f>
        <v>24.197674418604652</v>
      </c>
      <c r="G265" s="449">
        <f t="shared" si="301"/>
        <v>19.11046511627907</v>
      </c>
      <c r="H265" s="449">
        <f t="shared" si="301"/>
        <v>16.494186046511629</v>
      </c>
      <c r="I265" s="449">
        <f t="shared" si="301"/>
        <v>14.75</v>
      </c>
      <c r="J265" s="449">
        <f t="shared" si="301"/>
        <v>14.75</v>
      </c>
      <c r="K265" s="449">
        <f t="shared" ref="K265:M265" si="302">K264/$B$109</f>
        <v>14.75</v>
      </c>
      <c r="L265" s="449">
        <f t="shared" si="302"/>
        <v>14.75</v>
      </c>
      <c r="M265" s="449">
        <f t="shared" si="302"/>
        <v>0</v>
      </c>
      <c r="O265" s="2"/>
      <c r="P265" s="2"/>
      <c r="Q265" s="2"/>
      <c r="R265" s="2"/>
      <c r="S265" s="2"/>
      <c r="T265" s="2"/>
      <c r="U265" s="2"/>
      <c r="V265" s="2"/>
      <c r="W265" s="2"/>
      <c r="X265" s="2"/>
      <c r="Y265" s="2"/>
      <c r="Z265" s="2"/>
      <c r="AA265" s="2"/>
      <c r="AB265" s="2"/>
    </row>
    <row r="266" spans="1:29">
      <c r="B266" s="447" t="s">
        <v>1007</v>
      </c>
      <c r="C266" s="449">
        <f t="shared" ref="C266:M266" si="303">C32</f>
        <v>4439</v>
      </c>
      <c r="D266" s="449">
        <f t="shared" si="303"/>
        <v>4129</v>
      </c>
      <c r="E266" s="449">
        <f t="shared" si="303"/>
        <v>3689</v>
      </c>
      <c r="F266" s="449">
        <f t="shared" si="303"/>
        <v>3314</v>
      </c>
      <c r="G266" s="449">
        <f t="shared" si="303"/>
        <v>2439</v>
      </c>
      <c r="H266" s="449">
        <f t="shared" si="303"/>
        <v>2089</v>
      </c>
      <c r="I266" s="449">
        <f t="shared" si="303"/>
        <v>1789</v>
      </c>
      <c r="J266" s="449">
        <f t="shared" si="303"/>
        <v>1789</v>
      </c>
      <c r="K266" s="449">
        <f t="shared" si="303"/>
        <v>1789</v>
      </c>
      <c r="L266" s="449">
        <f t="shared" si="303"/>
        <v>1789</v>
      </c>
      <c r="M266" s="449">
        <f t="shared" si="303"/>
        <v>0</v>
      </c>
      <c r="O266" s="2"/>
      <c r="P266" s="2"/>
      <c r="Q266" s="2"/>
      <c r="R266" s="2"/>
      <c r="S266" s="2"/>
      <c r="T266" s="2"/>
      <c r="U266" s="2"/>
      <c r="V266" s="2"/>
      <c r="W266" s="2"/>
      <c r="X266" s="2"/>
      <c r="Y266" s="2"/>
      <c r="Z266" s="2"/>
      <c r="AA266" s="2"/>
      <c r="AB266" s="2"/>
    </row>
    <row r="267" spans="1:29">
      <c r="B267" s="447" t="s">
        <v>1008</v>
      </c>
      <c r="C267" s="449">
        <f>C266/$B$109</f>
        <v>25.808139534883722</v>
      </c>
      <c r="D267" s="449">
        <f>D266/$B$109</f>
        <v>24.005813953488371</v>
      </c>
      <c r="E267" s="449">
        <f>E266/$B$109</f>
        <v>21.447674418604652</v>
      </c>
      <c r="F267" s="449">
        <f t="shared" ref="F267:J267" si="304">F266/$B$109</f>
        <v>19.267441860465116</v>
      </c>
      <c r="G267" s="449">
        <f t="shared" si="304"/>
        <v>14.180232558139535</v>
      </c>
      <c r="H267" s="449">
        <f t="shared" si="304"/>
        <v>12.145348837209303</v>
      </c>
      <c r="I267" s="449">
        <f t="shared" si="304"/>
        <v>10.401162790697674</v>
      </c>
      <c r="J267" s="449">
        <f t="shared" si="304"/>
        <v>10.401162790697674</v>
      </c>
      <c r="K267" s="449">
        <f t="shared" ref="K267:M267" si="305">K266/$B$109</f>
        <v>10.401162790697674</v>
      </c>
      <c r="L267" s="449">
        <f t="shared" si="305"/>
        <v>10.401162790697674</v>
      </c>
      <c r="M267" s="449">
        <f t="shared" si="305"/>
        <v>0</v>
      </c>
      <c r="O267" s="2"/>
      <c r="P267" s="2"/>
      <c r="Q267" s="2"/>
      <c r="R267" s="2"/>
      <c r="S267" s="2"/>
      <c r="T267" s="2"/>
      <c r="U267" s="2"/>
      <c r="V267" s="2"/>
      <c r="W267" s="2"/>
      <c r="X267" s="2"/>
      <c r="Y267" s="2"/>
      <c r="Z267" s="2"/>
      <c r="AA267" s="2"/>
      <c r="AB267" s="2"/>
    </row>
    <row r="268" spans="1:29">
      <c r="B268" s="447" t="s">
        <v>1009</v>
      </c>
      <c r="C268" s="449">
        <f t="shared" ref="C268:M268" si="306">C33</f>
        <v>2320</v>
      </c>
      <c r="D268" s="449">
        <f t="shared" si="306"/>
        <v>2190</v>
      </c>
      <c r="E268" s="449">
        <f t="shared" si="306"/>
        <v>1810</v>
      </c>
      <c r="F268" s="449">
        <f t="shared" si="306"/>
        <v>1315</v>
      </c>
      <c r="G268" s="449">
        <f t="shared" si="306"/>
        <v>550</v>
      </c>
      <c r="H268" s="449">
        <f t="shared" si="306"/>
        <v>300</v>
      </c>
      <c r="I268" s="449">
        <f t="shared" si="306"/>
        <v>0</v>
      </c>
      <c r="J268" s="449">
        <f t="shared" si="306"/>
        <v>0</v>
      </c>
      <c r="K268" s="449">
        <f t="shared" si="306"/>
        <v>0</v>
      </c>
      <c r="L268" s="449">
        <f t="shared" si="306"/>
        <v>0</v>
      </c>
      <c r="M268" s="449">
        <f t="shared" si="306"/>
        <v>0</v>
      </c>
      <c r="O268" s="2"/>
      <c r="P268" s="2"/>
      <c r="Q268" s="2"/>
      <c r="R268" s="2"/>
      <c r="S268" s="2"/>
      <c r="T268" s="2"/>
      <c r="U268" s="2"/>
      <c r="V268" s="2"/>
      <c r="W268" s="2"/>
      <c r="X268" s="2"/>
      <c r="Y268" s="2"/>
      <c r="Z268" s="2"/>
      <c r="AA268" s="2"/>
      <c r="AB268" s="2"/>
    </row>
    <row r="269" spans="1:29">
      <c r="B269" s="447" t="s">
        <v>1010</v>
      </c>
      <c r="C269" s="449">
        <f>C268/$B$109</f>
        <v>13.488372093023257</v>
      </c>
      <c r="D269" s="449">
        <f>D268/$B$109</f>
        <v>12.732558139534884</v>
      </c>
      <c r="E269" s="449">
        <f>E268/$B$109</f>
        <v>10.523255813953488</v>
      </c>
      <c r="F269" s="449">
        <f t="shared" ref="F269:J269" si="307">F268/$B$109</f>
        <v>7.6453488372093021</v>
      </c>
      <c r="G269" s="449">
        <f t="shared" si="307"/>
        <v>3.1976744186046511</v>
      </c>
      <c r="H269" s="449">
        <f t="shared" si="307"/>
        <v>1.7441860465116279</v>
      </c>
      <c r="I269" s="449">
        <f t="shared" si="307"/>
        <v>0</v>
      </c>
      <c r="J269" s="449">
        <f t="shared" si="307"/>
        <v>0</v>
      </c>
      <c r="K269" s="449">
        <f t="shared" ref="K269:M269" si="308">K268/$B$109</f>
        <v>0</v>
      </c>
      <c r="L269" s="449">
        <f t="shared" si="308"/>
        <v>0</v>
      </c>
      <c r="M269" s="449">
        <f t="shared" si="308"/>
        <v>0</v>
      </c>
      <c r="O269" s="2"/>
      <c r="P269" s="2"/>
      <c r="Q269" s="2"/>
      <c r="R269" s="2"/>
      <c r="S269" s="2"/>
      <c r="T269" s="2"/>
      <c r="U269" s="2"/>
      <c r="V269" s="2"/>
      <c r="W269" s="2"/>
      <c r="X269" s="2"/>
      <c r="Y269" s="2"/>
      <c r="Z269" s="2"/>
      <c r="AA269" s="2"/>
      <c r="AB269" s="2"/>
    </row>
    <row r="270" spans="1:29">
      <c r="B270" s="450" t="s">
        <v>915</v>
      </c>
      <c r="C270" s="451">
        <f>C265+C267+C269</f>
        <v>69.54069767441861</v>
      </c>
      <c r="D270" s="451">
        <f>D265+D267+D269</f>
        <v>65.70348837209302</v>
      </c>
      <c r="E270" s="451">
        <f>E265+E267+E269</f>
        <v>58.232558139534888</v>
      </c>
      <c r="F270" s="451">
        <f t="shared" ref="F270:J270" si="309">F265+F267+F269</f>
        <v>51.110465116279073</v>
      </c>
      <c r="G270" s="451">
        <f t="shared" si="309"/>
        <v>36.488372093023251</v>
      </c>
      <c r="H270" s="451">
        <f t="shared" si="309"/>
        <v>30.383720930232563</v>
      </c>
      <c r="I270" s="451">
        <f t="shared" si="309"/>
        <v>25.151162790697676</v>
      </c>
      <c r="J270" s="451">
        <f t="shared" si="309"/>
        <v>25.151162790697676</v>
      </c>
      <c r="K270" s="451">
        <f t="shared" ref="K270:M270" si="310">K265+K267+K269</f>
        <v>25.151162790697676</v>
      </c>
      <c r="L270" s="451">
        <f t="shared" si="310"/>
        <v>25.151162790697676</v>
      </c>
      <c r="M270" s="451">
        <f t="shared" si="310"/>
        <v>0</v>
      </c>
      <c r="O270" s="2"/>
      <c r="P270" s="2"/>
      <c r="Q270" s="2"/>
      <c r="R270" s="2"/>
      <c r="S270" s="2"/>
      <c r="T270" s="2"/>
      <c r="U270" s="2"/>
      <c r="V270" s="2"/>
      <c r="W270" s="2"/>
      <c r="X270" s="2"/>
      <c r="Y270" s="2"/>
      <c r="Z270" s="2"/>
      <c r="AA270" s="2"/>
      <c r="AB270" s="2"/>
    </row>
    <row r="271" spans="1:29">
      <c r="A271" t="s">
        <v>916</v>
      </c>
      <c r="B271" s="452" t="s">
        <v>917</v>
      </c>
      <c r="C271" s="453">
        <v>14</v>
      </c>
      <c r="D271" s="453">
        <v>14</v>
      </c>
      <c r="E271" s="453">
        <v>14</v>
      </c>
      <c r="F271" s="453">
        <v>14</v>
      </c>
      <c r="G271" s="453">
        <v>14</v>
      </c>
      <c r="H271" s="453">
        <v>14</v>
      </c>
      <c r="I271" s="453">
        <v>14</v>
      </c>
      <c r="J271" s="453">
        <v>14</v>
      </c>
      <c r="K271" s="453">
        <v>14</v>
      </c>
      <c r="L271" s="453">
        <v>14</v>
      </c>
      <c r="M271" s="453">
        <v>14</v>
      </c>
      <c r="O271" s="2"/>
      <c r="P271" s="2"/>
      <c r="Q271" s="2"/>
      <c r="R271" s="2"/>
      <c r="S271" s="2"/>
      <c r="T271" s="2"/>
      <c r="U271" s="2"/>
      <c r="V271" s="2"/>
      <c r="W271" s="2"/>
      <c r="X271" s="2"/>
      <c r="Y271" s="2"/>
      <c r="Z271" s="2"/>
      <c r="AA271" s="2"/>
      <c r="AB271" s="2"/>
      <c r="AC271" s="392"/>
    </row>
    <row r="272" spans="1:29">
      <c r="B272" s="454" t="s">
        <v>906</v>
      </c>
      <c r="C272" s="455">
        <f t="shared" ref="C272" si="311">C271-C270</f>
        <v>-55.54069767441861</v>
      </c>
      <c r="D272" s="455">
        <f t="shared" ref="D272" si="312">D271-D270</f>
        <v>-51.70348837209302</v>
      </c>
      <c r="E272" s="455">
        <f t="shared" ref="E272" si="313">E271-E270</f>
        <v>-44.232558139534888</v>
      </c>
      <c r="F272" s="455">
        <f t="shared" ref="F272:J272" si="314">F271-F270</f>
        <v>-37.110465116279073</v>
      </c>
      <c r="G272" s="455">
        <f t="shared" si="314"/>
        <v>-22.488372093023251</v>
      </c>
      <c r="H272" s="455">
        <f t="shared" si="314"/>
        <v>-16.383720930232563</v>
      </c>
      <c r="I272" s="455">
        <f t="shared" si="314"/>
        <v>-11.151162790697676</v>
      </c>
      <c r="J272" s="455">
        <f t="shared" si="314"/>
        <v>-11.151162790697676</v>
      </c>
      <c r="K272" s="455">
        <f t="shared" ref="K272:M272" si="315">K271-K270</f>
        <v>-11.151162790697676</v>
      </c>
      <c r="L272" s="455">
        <f t="shared" si="315"/>
        <v>-11.151162790697676</v>
      </c>
      <c r="M272" s="455">
        <f t="shared" si="315"/>
        <v>14</v>
      </c>
      <c r="O272" s="2"/>
      <c r="P272" s="2"/>
      <c r="Q272" s="2"/>
      <c r="R272" s="2"/>
      <c r="S272" s="2"/>
      <c r="T272" s="2"/>
      <c r="U272" s="2"/>
      <c r="V272" s="2"/>
      <c r="W272" s="2"/>
      <c r="X272" s="2"/>
      <c r="Y272" s="2"/>
      <c r="Z272" s="2"/>
      <c r="AA272" s="2"/>
      <c r="AB272" s="2"/>
    </row>
    <row r="273" spans="1:29" ht="15.5">
      <c r="B273" s="456" t="s">
        <v>907</v>
      </c>
      <c r="C273" s="457">
        <f t="shared" ref="C273" si="316">C272/C271</f>
        <v>-3.9671926910299007</v>
      </c>
      <c r="D273" s="457">
        <f t="shared" ref="D273" si="317">D272/D271</f>
        <v>-3.6931063122923584</v>
      </c>
      <c r="E273" s="457">
        <f t="shared" ref="E273" si="318">E272/E271</f>
        <v>-3.1594684385382061</v>
      </c>
      <c r="F273" s="457">
        <f t="shared" ref="F273:J273" si="319">F272/F271</f>
        <v>-2.6507475083056482</v>
      </c>
      <c r="G273" s="457">
        <f t="shared" si="319"/>
        <v>-1.6063122923588036</v>
      </c>
      <c r="H273" s="457">
        <f t="shared" si="319"/>
        <v>-1.1702657807308974</v>
      </c>
      <c r="I273" s="457">
        <f t="shared" si="319"/>
        <v>-0.79651162790697683</v>
      </c>
      <c r="J273" s="457">
        <f t="shared" si="319"/>
        <v>-0.79651162790697683</v>
      </c>
      <c r="K273" s="457">
        <f t="shared" ref="K273:M273" si="320">K272/K271</f>
        <v>-0.79651162790697683</v>
      </c>
      <c r="L273" s="457">
        <f t="shared" si="320"/>
        <v>-0.79651162790697683</v>
      </c>
      <c r="M273" s="457">
        <f t="shared" si="320"/>
        <v>1</v>
      </c>
      <c r="O273" s="2"/>
      <c r="P273" s="2"/>
      <c r="Q273" s="2"/>
      <c r="R273" s="2"/>
      <c r="S273" s="2"/>
      <c r="T273" s="2"/>
      <c r="U273" s="2"/>
      <c r="V273" s="2"/>
      <c r="W273" s="2"/>
      <c r="X273" s="2"/>
      <c r="Y273" s="2"/>
      <c r="Z273" s="2"/>
      <c r="AA273" s="2"/>
      <c r="AB273" s="2"/>
    </row>
    <row r="274" spans="1:29" ht="15.5">
      <c r="B274" s="416"/>
      <c r="C274" s="417"/>
      <c r="D274" s="417"/>
      <c r="E274" s="417"/>
      <c r="F274" s="417"/>
      <c r="G274" s="417"/>
      <c r="H274" s="417"/>
      <c r="I274" s="417"/>
      <c r="J274" s="417"/>
      <c r="O274" s="2"/>
      <c r="P274" s="2"/>
      <c r="Q274" s="2"/>
      <c r="R274" s="2"/>
      <c r="S274" s="2"/>
      <c r="T274" s="2"/>
      <c r="U274" s="2"/>
      <c r="V274" s="2"/>
      <c r="W274" s="2"/>
      <c r="X274" s="2"/>
      <c r="Y274" s="2"/>
      <c r="Z274" s="2"/>
      <c r="AA274" s="2"/>
      <c r="AB274" s="2"/>
    </row>
    <row r="275" spans="1:29" ht="15.5">
      <c r="B275" s="416"/>
      <c r="C275" s="417"/>
      <c r="D275" s="417"/>
      <c r="E275" s="417"/>
      <c r="F275" s="417"/>
      <c r="G275" s="417"/>
      <c r="H275" s="417"/>
      <c r="I275" s="417"/>
      <c r="J275" s="417"/>
      <c r="O275" s="2"/>
      <c r="P275" s="2"/>
      <c r="Q275" s="2"/>
      <c r="R275" s="2"/>
      <c r="S275" s="2"/>
      <c r="T275" s="2"/>
      <c r="U275" s="2"/>
      <c r="V275" s="2"/>
      <c r="W275" s="2"/>
      <c r="X275" s="2"/>
      <c r="Y275" s="2"/>
      <c r="Z275" s="2"/>
      <c r="AA275" s="2"/>
      <c r="AB275" s="2"/>
    </row>
    <row r="276" spans="1:29">
      <c r="B276" s="446" t="s">
        <v>840</v>
      </c>
      <c r="O276" s="2"/>
      <c r="P276" s="2"/>
      <c r="Q276" s="2"/>
      <c r="R276" s="2"/>
      <c r="S276" s="2"/>
      <c r="T276" s="2"/>
      <c r="U276" s="2"/>
      <c r="V276" s="2"/>
      <c r="W276" s="2"/>
      <c r="X276" s="2"/>
      <c r="Y276" s="2"/>
      <c r="Z276" s="2"/>
      <c r="AA276" s="2"/>
      <c r="AB276" s="2"/>
    </row>
    <row r="277" spans="1:29">
      <c r="B277" s="446" t="s">
        <v>931</v>
      </c>
      <c r="C277" s="150" t="s">
        <v>971</v>
      </c>
      <c r="D277" s="150" t="s">
        <v>972</v>
      </c>
      <c r="E277" s="150" t="s">
        <v>973</v>
      </c>
      <c r="F277" s="150" t="s">
        <v>974</v>
      </c>
      <c r="G277" s="150" t="s">
        <v>975</v>
      </c>
      <c r="H277" s="150" t="s">
        <v>976</v>
      </c>
      <c r="I277" s="150" t="s">
        <v>977</v>
      </c>
      <c r="J277" s="150" t="s">
        <v>978</v>
      </c>
      <c r="K277" s="150" t="s">
        <v>979</v>
      </c>
      <c r="L277" s="150" t="s">
        <v>980</v>
      </c>
      <c r="M277" s="191" t="s">
        <v>950</v>
      </c>
      <c r="O277" s="2"/>
      <c r="P277" s="2"/>
      <c r="Q277" s="2"/>
      <c r="R277" s="2"/>
      <c r="S277" s="2"/>
      <c r="T277" s="2"/>
      <c r="U277" s="2"/>
      <c r="V277" s="2"/>
      <c r="W277" s="2"/>
      <c r="X277" s="2"/>
      <c r="Y277" s="2"/>
      <c r="Z277" s="2"/>
      <c r="AA277" s="2"/>
      <c r="AB277" s="2"/>
    </row>
    <row r="278" spans="1:29">
      <c r="B278" s="447" t="s">
        <v>929</v>
      </c>
      <c r="C278" s="448">
        <f t="shared" ref="C278:M278" si="321">C47</f>
        <v>0</v>
      </c>
      <c r="D278" s="448">
        <f t="shared" si="321"/>
        <v>0</v>
      </c>
      <c r="E278" s="448">
        <f t="shared" si="321"/>
        <v>0</v>
      </c>
      <c r="F278" s="448">
        <f t="shared" si="321"/>
        <v>0</v>
      </c>
      <c r="G278" s="448">
        <f t="shared" si="321"/>
        <v>0</v>
      </c>
      <c r="H278" s="448">
        <f t="shared" si="321"/>
        <v>0</v>
      </c>
      <c r="I278" s="448">
        <f t="shared" si="321"/>
        <v>0</v>
      </c>
      <c r="J278" s="448">
        <f t="shared" si="321"/>
        <v>0</v>
      </c>
      <c r="K278" s="448">
        <f t="shared" si="321"/>
        <v>0</v>
      </c>
      <c r="L278" s="448">
        <f t="shared" si="321"/>
        <v>0</v>
      </c>
      <c r="M278" s="448">
        <f t="shared" si="321"/>
        <v>0</v>
      </c>
      <c r="O278" s="2"/>
      <c r="P278" s="2"/>
      <c r="Q278" s="2"/>
      <c r="R278" s="2"/>
      <c r="S278" s="2"/>
      <c r="T278" s="2"/>
      <c r="U278" s="2"/>
      <c r="V278" s="2"/>
      <c r="W278" s="2"/>
      <c r="X278" s="2"/>
      <c r="Y278" s="2"/>
      <c r="Z278" s="2"/>
      <c r="AA278" s="2"/>
      <c r="AB278" s="2"/>
    </row>
    <row r="279" spans="1:29">
      <c r="B279" s="447" t="s">
        <v>930</v>
      </c>
      <c r="C279" s="449">
        <f t="shared" ref="C279" si="322">C278/$B$109</f>
        <v>0</v>
      </c>
      <c r="D279" s="449">
        <f t="shared" ref="D279" si="323">D278/$B$109</f>
        <v>0</v>
      </c>
      <c r="E279" s="449">
        <f t="shared" ref="E279" si="324">E278/$B$109</f>
        <v>0</v>
      </c>
      <c r="F279" s="449">
        <f t="shared" ref="F279:J279" si="325">F278/$B$109</f>
        <v>0</v>
      </c>
      <c r="G279" s="449">
        <f t="shared" si="325"/>
        <v>0</v>
      </c>
      <c r="H279" s="449">
        <f t="shared" si="325"/>
        <v>0</v>
      </c>
      <c r="I279" s="449">
        <f t="shared" si="325"/>
        <v>0</v>
      </c>
      <c r="J279" s="449">
        <f t="shared" si="325"/>
        <v>0</v>
      </c>
      <c r="K279" s="449">
        <f t="shared" ref="K279:M279" si="326">K278/$B$109</f>
        <v>0</v>
      </c>
      <c r="L279" s="449">
        <f t="shared" si="326"/>
        <v>0</v>
      </c>
      <c r="M279" s="449">
        <f t="shared" si="326"/>
        <v>0</v>
      </c>
      <c r="O279" s="2"/>
      <c r="P279" s="2"/>
      <c r="Q279" s="2"/>
      <c r="R279" s="2"/>
      <c r="S279" s="2"/>
      <c r="T279" s="2"/>
      <c r="U279" s="2"/>
      <c r="V279" s="2"/>
      <c r="W279" s="2"/>
      <c r="X279" s="2"/>
      <c r="Y279" s="2"/>
      <c r="Z279" s="2"/>
      <c r="AA279" s="2"/>
      <c r="AB279" s="2"/>
    </row>
    <row r="280" spans="1:29">
      <c r="B280" s="450" t="s">
        <v>915</v>
      </c>
      <c r="C280" s="451">
        <f>C279</f>
        <v>0</v>
      </c>
      <c r="D280" s="451">
        <f>D279</f>
        <v>0</v>
      </c>
      <c r="E280" s="451">
        <f>E279</f>
        <v>0</v>
      </c>
      <c r="F280" s="451">
        <f t="shared" ref="F280:J280" si="327">F279</f>
        <v>0</v>
      </c>
      <c r="G280" s="451">
        <f t="shared" si="327"/>
        <v>0</v>
      </c>
      <c r="H280" s="451">
        <f t="shared" si="327"/>
        <v>0</v>
      </c>
      <c r="I280" s="451">
        <f t="shared" si="327"/>
        <v>0</v>
      </c>
      <c r="J280" s="451">
        <f t="shared" si="327"/>
        <v>0</v>
      </c>
      <c r="K280" s="451">
        <f t="shared" ref="K280:M280" si="328">K279</f>
        <v>0</v>
      </c>
      <c r="L280" s="451">
        <f t="shared" si="328"/>
        <v>0</v>
      </c>
      <c r="M280" s="451">
        <f t="shared" si="328"/>
        <v>0</v>
      </c>
      <c r="O280" s="2"/>
      <c r="P280" s="2"/>
      <c r="Q280" s="2"/>
      <c r="R280" s="2"/>
      <c r="S280" s="2"/>
      <c r="T280" s="2"/>
      <c r="U280" s="2"/>
      <c r="V280" s="2"/>
      <c r="W280" s="2"/>
      <c r="X280" s="2"/>
      <c r="Y280" s="2"/>
      <c r="Z280" s="2"/>
      <c r="AA280" s="2"/>
      <c r="AB280" s="2"/>
    </row>
    <row r="281" spans="1:29">
      <c r="A281" t="s">
        <v>916</v>
      </c>
      <c r="B281" s="452" t="s">
        <v>917</v>
      </c>
      <c r="C281" s="453">
        <v>17</v>
      </c>
      <c r="D281" s="453">
        <v>17</v>
      </c>
      <c r="E281" s="453">
        <v>17</v>
      </c>
      <c r="F281" s="453">
        <v>17</v>
      </c>
      <c r="G281" s="453">
        <v>17</v>
      </c>
      <c r="H281" s="453">
        <v>17</v>
      </c>
      <c r="I281" s="453">
        <v>17</v>
      </c>
      <c r="J281" s="453">
        <v>17</v>
      </c>
      <c r="K281" s="453">
        <v>17</v>
      </c>
      <c r="L281" s="453">
        <v>17</v>
      </c>
      <c r="M281" s="453">
        <v>17</v>
      </c>
      <c r="O281" s="2"/>
      <c r="P281" s="2"/>
      <c r="Q281" s="2"/>
      <c r="R281" s="2"/>
      <c r="S281" s="2"/>
      <c r="T281" s="2"/>
      <c r="U281" s="2"/>
      <c r="V281" s="2"/>
      <c r="W281" s="2"/>
      <c r="X281" s="2"/>
      <c r="Y281" s="2"/>
      <c r="Z281" s="2"/>
      <c r="AA281" s="2"/>
      <c r="AB281" s="2"/>
      <c r="AC281" s="392"/>
    </row>
    <row r="282" spans="1:29">
      <c r="B282" s="454" t="s">
        <v>906</v>
      </c>
      <c r="C282" s="455">
        <f t="shared" ref="C282" si="329">C281-C280</f>
        <v>17</v>
      </c>
      <c r="D282" s="455">
        <f t="shared" ref="D282" si="330">D281-D280</f>
        <v>17</v>
      </c>
      <c r="E282" s="455">
        <f t="shared" ref="E282" si="331">E281-E280</f>
        <v>17</v>
      </c>
      <c r="F282" s="455">
        <f t="shared" ref="F282:J282" si="332">F281-F280</f>
        <v>17</v>
      </c>
      <c r="G282" s="455">
        <f t="shared" si="332"/>
        <v>17</v>
      </c>
      <c r="H282" s="455">
        <f t="shared" si="332"/>
        <v>17</v>
      </c>
      <c r="I282" s="455">
        <f t="shared" si="332"/>
        <v>17</v>
      </c>
      <c r="J282" s="455">
        <f t="shared" si="332"/>
        <v>17</v>
      </c>
      <c r="K282" s="455">
        <f t="shared" ref="K282:M282" si="333">K281-K280</f>
        <v>17</v>
      </c>
      <c r="L282" s="455">
        <f t="shared" si="333"/>
        <v>17</v>
      </c>
      <c r="M282" s="455">
        <f t="shared" si="333"/>
        <v>17</v>
      </c>
      <c r="O282" s="2"/>
      <c r="P282" s="2"/>
      <c r="Q282" s="2"/>
      <c r="R282" s="2"/>
      <c r="S282" s="2"/>
      <c r="T282" s="2"/>
      <c r="U282" s="2"/>
      <c r="V282" s="2"/>
      <c r="W282" s="2"/>
      <c r="X282" s="2"/>
      <c r="Y282" s="2"/>
      <c r="Z282" s="2"/>
      <c r="AA282" s="2"/>
      <c r="AB282" s="2"/>
    </row>
    <row r="283" spans="1:29" ht="15.5">
      <c r="B283" s="456" t="s">
        <v>907</v>
      </c>
      <c r="C283" s="457">
        <f t="shared" ref="C283" si="334">C282/C281</f>
        <v>1</v>
      </c>
      <c r="D283" s="457">
        <f t="shared" ref="D283" si="335">D282/D281</f>
        <v>1</v>
      </c>
      <c r="E283" s="457">
        <f t="shared" ref="E283" si="336">E282/E281</f>
        <v>1</v>
      </c>
      <c r="F283" s="457">
        <f t="shared" ref="F283:J283" si="337">F282/F281</f>
        <v>1</v>
      </c>
      <c r="G283" s="457">
        <f t="shared" si="337"/>
        <v>1</v>
      </c>
      <c r="H283" s="457">
        <f t="shared" si="337"/>
        <v>1</v>
      </c>
      <c r="I283" s="457">
        <f t="shared" si="337"/>
        <v>1</v>
      </c>
      <c r="J283" s="457">
        <f t="shared" si="337"/>
        <v>1</v>
      </c>
      <c r="K283" s="457">
        <f t="shared" ref="K283:M283" si="338">K282/K281</f>
        <v>1</v>
      </c>
      <c r="L283" s="457">
        <f t="shared" si="338"/>
        <v>1</v>
      </c>
      <c r="M283" s="457">
        <f t="shared" si="338"/>
        <v>1</v>
      </c>
      <c r="O283" s="2"/>
      <c r="P283" s="2"/>
      <c r="Q283" s="2"/>
      <c r="R283" s="2"/>
      <c r="S283" s="2"/>
      <c r="T283" s="2"/>
      <c r="U283" s="2"/>
      <c r="V283" s="2"/>
      <c r="W283" s="2"/>
      <c r="X283" s="2"/>
      <c r="Y283" s="2"/>
      <c r="Z283" s="2"/>
      <c r="AA283" s="2"/>
      <c r="AB283" s="2"/>
    </row>
    <row r="284" spans="1:29" ht="15.5">
      <c r="B284" s="416"/>
      <c r="C284" s="417"/>
      <c r="D284" s="417"/>
      <c r="E284" s="417"/>
      <c r="F284" s="417"/>
      <c r="G284" s="417"/>
      <c r="H284" s="417"/>
      <c r="I284" s="417"/>
      <c r="J284" s="417"/>
      <c r="O284" s="2"/>
      <c r="P284" s="2"/>
      <c r="Q284" s="2"/>
      <c r="R284" s="2"/>
      <c r="S284" s="2"/>
      <c r="T284" s="2"/>
      <c r="U284" s="2"/>
      <c r="V284" s="2"/>
      <c r="W284" s="2"/>
      <c r="X284" s="2"/>
      <c r="Y284" s="2"/>
      <c r="Z284" s="2"/>
      <c r="AA284" s="2"/>
      <c r="AB284" s="2"/>
    </row>
    <row r="285" spans="1:29" ht="15.5">
      <c r="B285" s="416"/>
      <c r="C285" s="417"/>
      <c r="D285" s="417"/>
      <c r="E285" s="417"/>
      <c r="F285" s="417"/>
      <c r="G285" s="417"/>
      <c r="H285" s="417"/>
      <c r="I285" s="417"/>
      <c r="J285" s="417"/>
      <c r="O285" s="2"/>
      <c r="P285" s="2"/>
      <c r="Q285" s="2"/>
      <c r="R285" s="2"/>
      <c r="S285" s="2"/>
      <c r="T285" s="2"/>
      <c r="U285" s="2"/>
      <c r="V285" s="2"/>
      <c r="W285" s="2"/>
      <c r="X285" s="2"/>
      <c r="Y285" s="2"/>
      <c r="Z285" s="2"/>
      <c r="AA285" s="2"/>
      <c r="AB285" s="2"/>
    </row>
    <row r="286" spans="1:29" s="388" customFormat="1" ht="18.5">
      <c r="B286" s="387" t="s">
        <v>932</v>
      </c>
      <c r="O286" s="389"/>
      <c r="P286" s="389"/>
      <c r="Q286" s="389"/>
      <c r="R286" s="389"/>
      <c r="S286" s="389"/>
      <c r="T286" s="389"/>
      <c r="U286" s="389"/>
      <c r="V286" s="389"/>
      <c r="W286" s="389"/>
      <c r="X286" s="389"/>
      <c r="Y286" s="389"/>
      <c r="Z286" s="389"/>
      <c r="AA286" s="389"/>
      <c r="AB286" s="389"/>
    </row>
    <row r="287" spans="1:29">
      <c r="B287" s="1" t="s">
        <v>842</v>
      </c>
      <c r="C287" s="236" t="s">
        <v>843</v>
      </c>
      <c r="O287" s="392"/>
      <c r="P287" s="392"/>
      <c r="Q287" s="392"/>
      <c r="R287" s="392"/>
      <c r="S287" s="392"/>
      <c r="T287" s="392"/>
      <c r="U287" s="392"/>
      <c r="V287" s="392"/>
      <c r="W287" s="392"/>
      <c r="X287" s="392"/>
      <c r="Y287" s="392"/>
      <c r="Z287" s="392"/>
      <c r="AA287" s="392"/>
      <c r="AB287" s="392"/>
    </row>
    <row r="288" spans="1:29">
      <c r="B288" s="1" t="s">
        <v>27</v>
      </c>
      <c r="C288" t="s">
        <v>48</v>
      </c>
      <c r="O288" s="392" t="s">
        <v>933</v>
      </c>
      <c r="P288" s="392"/>
      <c r="Q288" s="392"/>
      <c r="R288" s="392"/>
      <c r="S288" s="392"/>
      <c r="T288" s="392"/>
      <c r="U288" s="392"/>
      <c r="V288" s="392"/>
      <c r="W288" s="392"/>
      <c r="X288" s="392"/>
      <c r="Y288" s="392"/>
      <c r="Z288" s="392"/>
      <c r="AA288" s="392"/>
      <c r="AB288" s="392"/>
      <c r="AC288">
        <v>4.5999999999999996</v>
      </c>
    </row>
    <row r="289" spans="1:28">
      <c r="B289" s="1" t="s">
        <v>934</v>
      </c>
      <c r="C289" t="s">
        <v>859</v>
      </c>
      <c r="O289" s="392" t="s">
        <v>810</v>
      </c>
      <c r="P289" s="392"/>
      <c r="Q289" s="392"/>
      <c r="R289" s="392"/>
      <c r="S289" s="392"/>
      <c r="T289" s="392"/>
      <c r="U289" s="392"/>
      <c r="V289" s="392"/>
      <c r="W289" s="392"/>
      <c r="X289" s="392"/>
      <c r="Y289" s="392"/>
      <c r="Z289" s="392"/>
      <c r="AA289" s="392"/>
      <c r="AB289" s="392"/>
    </row>
    <row r="290" spans="1:28">
      <c r="O290" s="392" t="s">
        <v>932</v>
      </c>
      <c r="P290" s="392"/>
      <c r="Q290" s="392"/>
      <c r="R290" s="392"/>
      <c r="S290" s="392"/>
      <c r="T290" s="392"/>
      <c r="U290" s="392"/>
      <c r="V290" s="392"/>
      <c r="W290" s="392"/>
      <c r="X290" s="392"/>
      <c r="Y290" s="392"/>
      <c r="Z290" s="392"/>
      <c r="AA290" s="392"/>
      <c r="AB290" s="392"/>
    </row>
    <row r="291" spans="1:28">
      <c r="B291" s="1" t="s">
        <v>844</v>
      </c>
      <c r="C291" t="s">
        <v>845</v>
      </c>
      <c r="D291" t="s">
        <v>846</v>
      </c>
      <c r="E291" t="s">
        <v>847</v>
      </c>
      <c r="F291" t="s">
        <v>848</v>
      </c>
      <c r="G291" t="s">
        <v>849</v>
      </c>
      <c r="H291" t="s">
        <v>850</v>
      </c>
      <c r="I291" t="s">
        <v>851</v>
      </c>
      <c r="J291" t="s">
        <v>852</v>
      </c>
      <c r="O291" s="392" t="s">
        <v>935</v>
      </c>
      <c r="P291" s="392"/>
      <c r="Q291" s="392"/>
      <c r="R291" s="392"/>
      <c r="S291" s="392"/>
      <c r="T291" s="392"/>
      <c r="U291" s="392"/>
      <c r="V291" s="392"/>
      <c r="W291" s="392"/>
      <c r="X291" s="392"/>
      <c r="Y291" s="392"/>
      <c r="Z291" s="392"/>
      <c r="AA291" s="392"/>
      <c r="AB291" s="392"/>
    </row>
    <row r="292" spans="1:28">
      <c r="A292" s="720" t="s">
        <v>936</v>
      </c>
      <c r="B292" s="135" t="s">
        <v>825</v>
      </c>
      <c r="C292">
        <v>2496</v>
      </c>
      <c r="D292">
        <v>2196</v>
      </c>
      <c r="E292">
        <v>2024</v>
      </c>
      <c r="F292">
        <v>2024</v>
      </c>
      <c r="G292">
        <v>2024</v>
      </c>
      <c r="H292">
        <v>2024</v>
      </c>
      <c r="I292">
        <v>2024</v>
      </c>
      <c r="J292">
        <v>2024</v>
      </c>
      <c r="O292" s="146"/>
      <c r="P292" s="3"/>
      <c r="Q292" s="3"/>
      <c r="R292" s="3"/>
      <c r="S292" s="3"/>
      <c r="T292" s="3"/>
      <c r="U292" s="3"/>
      <c r="V292" s="3"/>
      <c r="W292" s="3"/>
      <c r="X292" s="3"/>
      <c r="Y292" s="3"/>
      <c r="Z292" s="3"/>
      <c r="AA292" s="3"/>
      <c r="AB292" s="3"/>
    </row>
    <row r="293" spans="1:28">
      <c r="A293" s="720"/>
      <c r="B293" s="135" t="s">
        <v>863</v>
      </c>
      <c r="C293">
        <v>4032</v>
      </c>
      <c r="D293">
        <v>2784</v>
      </c>
      <c r="E293">
        <v>2694</v>
      </c>
      <c r="F293">
        <v>2694</v>
      </c>
      <c r="G293">
        <v>2694</v>
      </c>
      <c r="H293">
        <v>2694</v>
      </c>
      <c r="I293">
        <v>2694</v>
      </c>
      <c r="J293">
        <v>2694</v>
      </c>
      <c r="O293" s="392"/>
      <c r="P293" s="392"/>
      <c r="Q293" s="392"/>
      <c r="R293" s="392"/>
      <c r="S293" s="392"/>
      <c r="T293" s="392"/>
      <c r="U293" s="392"/>
      <c r="V293" s="392"/>
      <c r="W293" s="392"/>
      <c r="X293" s="392"/>
      <c r="Y293" s="392"/>
      <c r="Z293" s="392"/>
      <c r="AA293" s="392"/>
      <c r="AB293" s="392"/>
    </row>
    <row r="294" spans="1:28">
      <c r="B294" s="135" t="s">
        <v>16</v>
      </c>
      <c r="C294">
        <v>6528</v>
      </c>
      <c r="D294">
        <v>4980</v>
      </c>
      <c r="E294">
        <v>4718</v>
      </c>
      <c r="F294">
        <v>4718</v>
      </c>
      <c r="G294">
        <v>4718</v>
      </c>
      <c r="H294">
        <v>4718</v>
      </c>
      <c r="I294">
        <v>4718</v>
      </c>
      <c r="J294">
        <v>4718</v>
      </c>
      <c r="O294" s="392"/>
      <c r="P294" s="392"/>
      <c r="Q294" s="392"/>
      <c r="R294" s="392"/>
      <c r="S294" s="392"/>
      <c r="T294" s="392"/>
      <c r="U294" s="392"/>
      <c r="V294" s="392"/>
      <c r="W294" s="392"/>
      <c r="X294" s="392"/>
      <c r="Y294" s="392"/>
      <c r="Z294" s="392"/>
      <c r="AA294" s="392"/>
      <c r="AB294" s="392"/>
    </row>
    <row r="295" spans="1:28">
      <c r="O295" s="392"/>
      <c r="P295" s="392"/>
      <c r="Q295" s="392"/>
      <c r="R295" s="392"/>
      <c r="S295" s="392"/>
      <c r="T295" s="392"/>
      <c r="U295" s="392"/>
      <c r="V295" s="392"/>
      <c r="W295" s="392"/>
      <c r="X295" s="392"/>
      <c r="Y295" s="392"/>
      <c r="Z295" s="392"/>
      <c r="AA295" s="392"/>
      <c r="AB295" s="392"/>
    </row>
    <row r="296" spans="1:28">
      <c r="A296" s="721" t="s">
        <v>800</v>
      </c>
      <c r="B296" s="213" t="s">
        <v>825</v>
      </c>
      <c r="C296" s="146">
        <f>C292/$B$109</f>
        <v>14.511627906976743</v>
      </c>
      <c r="D296" s="146">
        <f t="shared" ref="D296:J296" si="339">D292/$B$109</f>
        <v>12.767441860465116</v>
      </c>
      <c r="E296" s="146">
        <f t="shared" si="339"/>
        <v>11.767441860465116</v>
      </c>
      <c r="F296" s="146">
        <f t="shared" si="339"/>
        <v>11.767441860465116</v>
      </c>
      <c r="G296" s="146">
        <f t="shared" si="339"/>
        <v>11.767441860465116</v>
      </c>
      <c r="H296" s="146">
        <f t="shared" si="339"/>
        <v>11.767441860465116</v>
      </c>
      <c r="I296" s="146">
        <f t="shared" si="339"/>
        <v>11.767441860465116</v>
      </c>
      <c r="J296" s="146">
        <f t="shared" si="339"/>
        <v>11.767441860465116</v>
      </c>
      <c r="O296" s="392"/>
      <c r="P296" s="392"/>
      <c r="Q296" s="392"/>
      <c r="R296" s="392"/>
      <c r="S296" s="392"/>
      <c r="T296" s="392"/>
      <c r="U296" s="392"/>
      <c r="V296" s="392"/>
      <c r="W296" s="392"/>
      <c r="X296" s="392"/>
      <c r="Y296" s="392"/>
      <c r="Z296" s="392"/>
      <c r="AA296" s="392"/>
      <c r="AB296" s="392"/>
    </row>
    <row r="297" spans="1:28">
      <c r="A297" s="721"/>
      <c r="B297" s="213" t="s">
        <v>863</v>
      </c>
      <c r="C297" s="146">
        <f>C293/$B$109</f>
        <v>23.441860465116278</v>
      </c>
      <c r="D297" s="146">
        <f t="shared" ref="D297:J297" si="340">D293/$B$109</f>
        <v>16.186046511627907</v>
      </c>
      <c r="E297" s="146">
        <f t="shared" si="340"/>
        <v>15.662790697674419</v>
      </c>
      <c r="F297" s="146">
        <f t="shared" si="340"/>
        <v>15.662790697674419</v>
      </c>
      <c r="G297" s="146">
        <f t="shared" si="340"/>
        <v>15.662790697674419</v>
      </c>
      <c r="H297" s="146">
        <f t="shared" si="340"/>
        <v>15.662790697674419</v>
      </c>
      <c r="I297" s="146">
        <f t="shared" si="340"/>
        <v>15.662790697674419</v>
      </c>
      <c r="J297" s="146">
        <f t="shared" si="340"/>
        <v>15.662790697674419</v>
      </c>
      <c r="O297" s="392"/>
      <c r="P297" s="392"/>
      <c r="Q297" s="392"/>
      <c r="R297" s="392"/>
      <c r="S297" s="392"/>
      <c r="T297" s="392"/>
      <c r="U297" s="392"/>
      <c r="V297" s="392"/>
      <c r="W297" s="392"/>
      <c r="X297" s="392"/>
      <c r="Y297" s="392"/>
      <c r="Z297" s="392"/>
      <c r="AA297" s="392"/>
      <c r="AB297" s="392"/>
    </row>
    <row r="298" spans="1:28">
      <c r="B298" s="439" t="s">
        <v>915</v>
      </c>
      <c r="C298" s="458">
        <f>C296+C297</f>
        <v>37.95348837209302</v>
      </c>
      <c r="D298" s="458">
        <f t="shared" ref="D298:J298" si="341">D296+D297</f>
        <v>28.953488372093023</v>
      </c>
      <c r="E298" s="458">
        <f t="shared" si="341"/>
        <v>27.430232558139537</v>
      </c>
      <c r="F298" s="458">
        <f t="shared" si="341"/>
        <v>27.430232558139537</v>
      </c>
      <c r="G298" s="458">
        <f t="shared" si="341"/>
        <v>27.430232558139537</v>
      </c>
      <c r="H298" s="458">
        <f t="shared" si="341"/>
        <v>27.430232558139537</v>
      </c>
      <c r="I298" s="458">
        <f t="shared" si="341"/>
        <v>27.430232558139537</v>
      </c>
      <c r="J298" s="458">
        <f t="shared" si="341"/>
        <v>27.430232558139537</v>
      </c>
      <c r="O298" s="392"/>
      <c r="P298" s="392"/>
      <c r="Q298" s="392"/>
      <c r="R298" s="392"/>
      <c r="S298" s="392"/>
      <c r="T298" s="392"/>
      <c r="U298" s="392"/>
      <c r="V298" s="392"/>
      <c r="W298" s="392"/>
      <c r="X298" s="392"/>
      <c r="Y298" s="392"/>
      <c r="Z298" s="392"/>
      <c r="AA298" s="392"/>
      <c r="AB298" s="392"/>
    </row>
    <row r="299" spans="1:28">
      <c r="B299" s="440" t="s">
        <v>917</v>
      </c>
      <c r="C299" s="148">
        <v>25</v>
      </c>
      <c r="D299" s="148">
        <v>25</v>
      </c>
      <c r="E299" s="148">
        <v>22</v>
      </c>
      <c r="F299" s="148">
        <v>22</v>
      </c>
      <c r="G299" s="148">
        <v>22</v>
      </c>
      <c r="H299" s="148">
        <v>22</v>
      </c>
      <c r="I299" s="148">
        <v>22</v>
      </c>
      <c r="J299" s="148">
        <v>22</v>
      </c>
      <c r="O299" s="392"/>
      <c r="P299" s="392"/>
      <c r="Q299" s="392"/>
      <c r="R299" s="392"/>
      <c r="S299" s="392"/>
      <c r="T299" s="392"/>
      <c r="U299" s="392"/>
      <c r="V299" s="392"/>
      <c r="W299" s="392"/>
      <c r="X299" s="392"/>
      <c r="Y299" s="392"/>
      <c r="Z299" s="392"/>
      <c r="AA299" s="392"/>
      <c r="AB299" s="392"/>
    </row>
    <row r="300" spans="1:28">
      <c r="B300" s="459" t="s">
        <v>906</v>
      </c>
      <c r="C300" s="460">
        <f t="shared" ref="C300:J300" si="342">C299-C298</f>
        <v>-12.95348837209302</v>
      </c>
      <c r="D300" s="460">
        <f t="shared" si="342"/>
        <v>-3.9534883720930232</v>
      </c>
      <c r="E300" s="460">
        <f t="shared" si="342"/>
        <v>-5.4302325581395365</v>
      </c>
      <c r="F300" s="460">
        <f t="shared" si="342"/>
        <v>-5.4302325581395365</v>
      </c>
      <c r="G300" s="460">
        <f t="shared" si="342"/>
        <v>-5.4302325581395365</v>
      </c>
      <c r="H300" s="460">
        <f t="shared" si="342"/>
        <v>-5.4302325581395365</v>
      </c>
      <c r="I300" s="460">
        <f t="shared" si="342"/>
        <v>-5.4302325581395365</v>
      </c>
      <c r="J300" s="460">
        <f t="shared" si="342"/>
        <v>-5.4302325581395365</v>
      </c>
      <c r="O300" s="392"/>
      <c r="P300" s="392"/>
      <c r="Q300" s="392"/>
      <c r="R300" s="392"/>
      <c r="S300" s="392"/>
      <c r="T300" s="392"/>
      <c r="U300" s="392"/>
      <c r="V300" s="392"/>
      <c r="W300" s="392"/>
      <c r="X300" s="392"/>
      <c r="Y300" s="392"/>
      <c r="Z300" s="392"/>
      <c r="AA300" s="392"/>
      <c r="AB300" s="392"/>
    </row>
    <row r="301" spans="1:28" ht="15.5">
      <c r="B301" s="442" t="s">
        <v>907</v>
      </c>
      <c r="C301" s="461">
        <f>C300/C299</f>
        <v>-0.51813953488372078</v>
      </c>
      <c r="D301" s="461">
        <f t="shared" ref="D301:J301" si="343">D300/D299</f>
        <v>-0.15813953488372093</v>
      </c>
      <c r="E301" s="461">
        <f t="shared" si="343"/>
        <v>-0.24682875264270621</v>
      </c>
      <c r="F301" s="461">
        <f t="shared" si="343"/>
        <v>-0.24682875264270621</v>
      </c>
      <c r="G301" s="461">
        <f t="shared" si="343"/>
        <v>-0.24682875264270621</v>
      </c>
      <c r="H301" s="461">
        <f t="shared" si="343"/>
        <v>-0.24682875264270621</v>
      </c>
      <c r="I301" s="461">
        <f t="shared" si="343"/>
        <v>-0.24682875264270621</v>
      </c>
      <c r="J301" s="461">
        <f t="shared" si="343"/>
        <v>-0.24682875264270621</v>
      </c>
      <c r="O301" s="392"/>
      <c r="P301" s="392"/>
      <c r="Q301" s="392"/>
      <c r="R301" s="392"/>
      <c r="S301" s="392"/>
      <c r="T301" s="392"/>
      <c r="U301" s="392"/>
      <c r="V301" s="392"/>
      <c r="W301" s="392"/>
      <c r="X301" s="392"/>
      <c r="Y301" s="392"/>
      <c r="Z301" s="392"/>
      <c r="AA301" s="392"/>
      <c r="AB301" s="392"/>
    </row>
    <row r="302" spans="1:28" ht="18.5">
      <c r="B302" s="462"/>
      <c r="O302" s="392"/>
      <c r="P302" s="392"/>
      <c r="Q302" s="392"/>
      <c r="R302" s="392"/>
      <c r="S302" s="392"/>
      <c r="T302" s="392"/>
      <c r="U302" s="392"/>
      <c r="V302" s="392"/>
      <c r="W302" s="392"/>
      <c r="X302" s="392"/>
      <c r="Y302" s="392"/>
      <c r="Z302" s="392"/>
      <c r="AA302" s="392"/>
      <c r="AB302" s="392"/>
    </row>
    <row r="303" spans="1:28">
      <c r="O303" s="2"/>
      <c r="P303" s="2"/>
      <c r="Q303" s="2"/>
      <c r="R303" s="2"/>
      <c r="S303" s="2"/>
      <c r="T303" s="2"/>
      <c r="U303" s="2"/>
      <c r="V303" s="2"/>
      <c r="W303" s="2"/>
      <c r="X303" s="2"/>
      <c r="Y303" s="2"/>
      <c r="Z303" s="2"/>
      <c r="AA303" s="2"/>
      <c r="AB303" s="2"/>
    </row>
    <row r="304" spans="1:28" s="388" customFormat="1" ht="18.5">
      <c r="B304" s="387" t="s">
        <v>937</v>
      </c>
    </row>
    <row r="305" spans="1:10" ht="18.5">
      <c r="B305" s="462"/>
    </row>
    <row r="306" spans="1:10">
      <c r="B306" s="1" t="s">
        <v>842</v>
      </c>
      <c r="C306" s="236" t="s">
        <v>843</v>
      </c>
    </row>
    <row r="307" spans="1:10">
      <c r="B307" s="1" t="s">
        <v>27</v>
      </c>
      <c r="C307" t="s">
        <v>48</v>
      </c>
    </row>
    <row r="308" spans="1:10">
      <c r="B308" s="1" t="s">
        <v>934</v>
      </c>
      <c r="C308" t="s">
        <v>843</v>
      </c>
    </row>
    <row r="310" spans="1:10">
      <c r="B310" s="1" t="s">
        <v>844</v>
      </c>
      <c r="C310" t="s">
        <v>845</v>
      </c>
      <c r="D310" t="s">
        <v>846</v>
      </c>
      <c r="E310" t="s">
        <v>847</v>
      </c>
      <c r="F310" t="s">
        <v>848</v>
      </c>
      <c r="G310" t="s">
        <v>849</v>
      </c>
      <c r="H310" t="s">
        <v>850</v>
      </c>
      <c r="I310" t="s">
        <v>851</v>
      </c>
      <c r="J310" t="s">
        <v>852</v>
      </c>
    </row>
    <row r="311" spans="1:10">
      <c r="B311" s="135" t="s">
        <v>79</v>
      </c>
      <c r="C311">
        <v>11969</v>
      </c>
      <c r="D311">
        <v>11697</v>
      </c>
      <c r="E311">
        <v>10465</v>
      </c>
      <c r="F311">
        <v>11281</v>
      </c>
      <c r="G311">
        <v>10897</v>
      </c>
      <c r="H311">
        <v>10810</v>
      </c>
      <c r="I311">
        <v>10730</v>
      </c>
      <c r="J311">
        <v>10515</v>
      </c>
    </row>
    <row r="312" spans="1:10" ht="29">
      <c r="A312" s="463" t="s">
        <v>938</v>
      </c>
      <c r="B312" s="135" t="s">
        <v>939</v>
      </c>
      <c r="C312">
        <v>880</v>
      </c>
      <c r="D312">
        <v>880</v>
      </c>
      <c r="E312">
        <v>792</v>
      </c>
      <c r="F312">
        <v>792</v>
      </c>
      <c r="G312">
        <v>792</v>
      </c>
      <c r="H312">
        <v>880</v>
      </c>
      <c r="I312">
        <v>792</v>
      </c>
      <c r="J312">
        <v>792</v>
      </c>
    </row>
    <row r="313" spans="1:10">
      <c r="B313" s="135" t="s">
        <v>45</v>
      </c>
      <c r="C313">
        <v>16358</v>
      </c>
      <c r="D313">
        <v>14978</v>
      </c>
      <c r="E313">
        <v>15288</v>
      </c>
      <c r="F313">
        <v>16588</v>
      </c>
      <c r="G313">
        <v>18168</v>
      </c>
      <c r="H313">
        <v>16866</v>
      </c>
      <c r="I313">
        <v>15326</v>
      </c>
      <c r="J313">
        <v>14966</v>
      </c>
    </row>
    <row r="314" spans="1:10">
      <c r="B314" s="135" t="s">
        <v>16</v>
      </c>
      <c r="C314">
        <v>29207</v>
      </c>
      <c r="D314">
        <v>27555</v>
      </c>
      <c r="E314">
        <v>26545</v>
      </c>
      <c r="F314">
        <v>28661</v>
      </c>
      <c r="G314">
        <v>29857</v>
      </c>
      <c r="H314">
        <v>28556</v>
      </c>
      <c r="I314">
        <v>26848</v>
      </c>
      <c r="J314">
        <v>26273</v>
      </c>
    </row>
    <row r="316" spans="1:10">
      <c r="B316">
        <v>172</v>
      </c>
    </row>
    <row r="317" spans="1:10">
      <c r="B317" s="150" t="s">
        <v>844</v>
      </c>
      <c r="C317" s="150" t="s">
        <v>845</v>
      </c>
      <c r="D317" s="150" t="s">
        <v>846</v>
      </c>
      <c r="E317" s="150" t="s">
        <v>847</v>
      </c>
      <c r="F317" s="150" t="s">
        <v>848</v>
      </c>
      <c r="G317" s="150" t="s">
        <v>849</v>
      </c>
      <c r="H317" s="150" t="s">
        <v>850</v>
      </c>
      <c r="I317" s="150" t="s">
        <v>851</v>
      </c>
      <c r="J317" s="150" t="s">
        <v>852</v>
      </c>
    </row>
    <row r="318" spans="1:10">
      <c r="B318" s="135" t="s">
        <v>79</v>
      </c>
      <c r="C318" s="3">
        <f t="shared" ref="C318:J320" si="344">C311/$B$316</f>
        <v>69.587209302325576</v>
      </c>
      <c r="D318" s="3">
        <f t="shared" si="344"/>
        <v>68.005813953488371</v>
      </c>
      <c r="E318" s="3">
        <f t="shared" si="344"/>
        <v>60.843023255813954</v>
      </c>
      <c r="F318" s="3">
        <f t="shared" si="344"/>
        <v>65.587209302325576</v>
      </c>
      <c r="G318" s="3">
        <f t="shared" si="344"/>
        <v>63.354651162790695</v>
      </c>
      <c r="H318" s="3">
        <f t="shared" si="344"/>
        <v>62.848837209302324</v>
      </c>
      <c r="I318" s="3">
        <f t="shared" si="344"/>
        <v>62.383720930232556</v>
      </c>
      <c r="J318" s="3">
        <f t="shared" si="344"/>
        <v>61.133720930232556</v>
      </c>
    </row>
    <row r="319" spans="1:10">
      <c r="B319" s="135" t="s">
        <v>939</v>
      </c>
      <c r="C319" s="3">
        <f t="shared" si="344"/>
        <v>5.1162790697674421</v>
      </c>
      <c r="D319" s="3">
        <f t="shared" si="344"/>
        <v>5.1162790697674421</v>
      </c>
      <c r="E319" s="3">
        <f t="shared" si="344"/>
        <v>4.6046511627906979</v>
      </c>
      <c r="F319" s="3">
        <f t="shared" si="344"/>
        <v>4.6046511627906979</v>
      </c>
      <c r="G319" s="3">
        <f t="shared" si="344"/>
        <v>4.6046511627906979</v>
      </c>
      <c r="H319" s="3">
        <f t="shared" si="344"/>
        <v>5.1162790697674421</v>
      </c>
      <c r="I319" s="3">
        <f t="shared" si="344"/>
        <v>4.6046511627906979</v>
      </c>
      <c r="J319" s="3">
        <f t="shared" si="344"/>
        <v>4.6046511627906979</v>
      </c>
    </row>
    <row r="320" spans="1:10">
      <c r="B320" s="135" t="s">
        <v>45</v>
      </c>
      <c r="C320" s="3">
        <f t="shared" si="344"/>
        <v>95.104651162790702</v>
      </c>
      <c r="D320" s="3">
        <f t="shared" si="344"/>
        <v>87.081395348837205</v>
      </c>
      <c r="E320" s="3">
        <f t="shared" si="344"/>
        <v>88.883720930232556</v>
      </c>
      <c r="F320" s="3">
        <f t="shared" si="344"/>
        <v>96.441860465116278</v>
      </c>
      <c r="G320" s="3">
        <f t="shared" si="344"/>
        <v>105.62790697674419</v>
      </c>
      <c r="H320" s="3">
        <f t="shared" si="344"/>
        <v>98.058139534883722</v>
      </c>
      <c r="I320" s="3">
        <f t="shared" si="344"/>
        <v>89.104651162790702</v>
      </c>
      <c r="J320" s="3">
        <f t="shared" si="344"/>
        <v>87.011627906976742</v>
      </c>
    </row>
    <row r="321" spans="2:10">
      <c r="B321" s="219" t="s">
        <v>16</v>
      </c>
      <c r="C321" s="464">
        <f>C314/$B$316</f>
        <v>169.80813953488371</v>
      </c>
      <c r="D321" s="464">
        <f t="shared" ref="D321:J321" si="345">D314/$B$316</f>
        <v>160.20348837209303</v>
      </c>
      <c r="E321" s="464">
        <f t="shared" si="345"/>
        <v>154.33139534883722</v>
      </c>
      <c r="F321" s="464">
        <f t="shared" si="345"/>
        <v>166.63372093023256</v>
      </c>
      <c r="G321" s="464">
        <f t="shared" si="345"/>
        <v>173.58720930232559</v>
      </c>
      <c r="H321" s="464">
        <f t="shared" si="345"/>
        <v>166.02325581395348</v>
      </c>
      <c r="I321" s="464">
        <f t="shared" si="345"/>
        <v>156.09302325581396</v>
      </c>
      <c r="J321" s="464">
        <f t="shared" si="345"/>
        <v>152.75</v>
      </c>
    </row>
    <row r="322" spans="2:10">
      <c r="B322" s="176"/>
      <c r="C322" s="212"/>
      <c r="D322" s="212"/>
      <c r="E322" s="212"/>
      <c r="F322" s="212"/>
      <c r="G322" s="212"/>
      <c r="H322" s="212"/>
      <c r="I322" s="212"/>
      <c r="J322" s="212"/>
    </row>
    <row r="323" spans="2:10" s="388" customFormat="1"/>
    <row r="326" spans="2:10">
      <c r="B326" s="1" t="s">
        <v>842</v>
      </c>
      <c r="C326" s="236" t="s">
        <v>843</v>
      </c>
    </row>
    <row r="327" spans="2:10">
      <c r="B327" s="1" t="s">
        <v>27</v>
      </c>
      <c r="C327" t="s">
        <v>48</v>
      </c>
    </row>
    <row r="329" spans="2:10">
      <c r="B329" s="1" t="s">
        <v>844</v>
      </c>
      <c r="C329" t="s">
        <v>845</v>
      </c>
      <c r="D329" t="s">
        <v>846</v>
      </c>
      <c r="E329" t="s">
        <v>847</v>
      </c>
      <c r="F329" t="s">
        <v>848</v>
      </c>
      <c r="G329" t="s">
        <v>849</v>
      </c>
      <c r="H329" t="s">
        <v>850</v>
      </c>
      <c r="I329" t="s">
        <v>851</v>
      </c>
      <c r="J329" t="s">
        <v>852</v>
      </c>
    </row>
    <row r="330" spans="2:10">
      <c r="B330" s="135" t="s">
        <v>79</v>
      </c>
      <c r="C330">
        <v>11924</v>
      </c>
      <c r="D330">
        <v>11697</v>
      </c>
      <c r="E330">
        <v>10484</v>
      </c>
      <c r="F330">
        <v>11343</v>
      </c>
      <c r="G330">
        <v>10835</v>
      </c>
      <c r="H330">
        <v>10918</v>
      </c>
      <c r="I330">
        <v>10778</v>
      </c>
      <c r="J330">
        <v>10538</v>
      </c>
    </row>
    <row r="331" spans="2:10">
      <c r="B331" s="142" t="s">
        <v>854</v>
      </c>
      <c r="C331">
        <v>1906</v>
      </c>
      <c r="D331">
        <v>1668</v>
      </c>
      <c r="E331">
        <v>1658</v>
      </c>
      <c r="F331">
        <v>1850</v>
      </c>
      <c r="G331">
        <v>1807</v>
      </c>
      <c r="H331">
        <v>2057</v>
      </c>
      <c r="I331">
        <v>2297</v>
      </c>
      <c r="J331">
        <v>2272</v>
      </c>
    </row>
    <row r="332" spans="2:10">
      <c r="B332" s="143" t="s">
        <v>855</v>
      </c>
      <c r="C332">
        <v>150</v>
      </c>
      <c r="D332">
        <v>180</v>
      </c>
      <c r="E332">
        <v>208</v>
      </c>
      <c r="F332">
        <v>350</v>
      </c>
      <c r="G332">
        <v>285</v>
      </c>
      <c r="H332">
        <v>575</v>
      </c>
      <c r="I332">
        <v>575</v>
      </c>
      <c r="J332">
        <v>560</v>
      </c>
    </row>
    <row r="333" spans="2:10">
      <c r="B333" s="143" t="s">
        <v>856</v>
      </c>
      <c r="C333">
        <v>1756</v>
      </c>
      <c r="D333">
        <v>1488</v>
      </c>
      <c r="E333">
        <v>1450</v>
      </c>
      <c r="F333">
        <v>1500</v>
      </c>
      <c r="G333">
        <v>1522</v>
      </c>
      <c r="H333">
        <v>1482</v>
      </c>
      <c r="I333">
        <v>1722</v>
      </c>
      <c r="J333">
        <v>1712</v>
      </c>
    </row>
    <row r="334" spans="2:10">
      <c r="B334" s="142" t="s">
        <v>857</v>
      </c>
      <c r="C334">
        <v>10018</v>
      </c>
      <c r="D334">
        <v>10029</v>
      </c>
      <c r="E334">
        <v>8826</v>
      </c>
      <c r="F334">
        <v>9493</v>
      </c>
      <c r="G334">
        <v>9028</v>
      </c>
      <c r="H334">
        <v>8861</v>
      </c>
      <c r="I334">
        <v>8481</v>
      </c>
      <c r="J334">
        <v>8266</v>
      </c>
    </row>
    <row r="335" spans="2:10">
      <c r="B335" s="143" t="s">
        <v>855</v>
      </c>
      <c r="C335">
        <v>1100</v>
      </c>
      <c r="D335">
        <v>1050</v>
      </c>
      <c r="E335">
        <v>1500</v>
      </c>
      <c r="F335">
        <v>2317</v>
      </c>
      <c r="G335">
        <v>1792</v>
      </c>
      <c r="H335">
        <v>1115</v>
      </c>
      <c r="I335">
        <v>715</v>
      </c>
      <c r="J335">
        <v>530</v>
      </c>
    </row>
    <row r="336" spans="2:10">
      <c r="B336" s="143" t="s">
        <v>856</v>
      </c>
      <c r="C336">
        <v>8918</v>
      </c>
      <c r="D336">
        <v>8979</v>
      </c>
      <c r="E336">
        <v>7326</v>
      </c>
      <c r="F336">
        <v>7056</v>
      </c>
      <c r="G336">
        <v>7116</v>
      </c>
      <c r="H336">
        <v>7746</v>
      </c>
      <c r="I336">
        <v>7766</v>
      </c>
      <c r="J336">
        <v>7736</v>
      </c>
    </row>
    <row r="337" spans="2:10">
      <c r="B337" s="143" t="s">
        <v>940</v>
      </c>
      <c r="F337">
        <v>120</v>
      </c>
      <c r="G337">
        <v>120</v>
      </c>
    </row>
    <row r="338" spans="2:10">
      <c r="B338" s="135" t="s">
        <v>939</v>
      </c>
      <c r="C338">
        <v>7468</v>
      </c>
      <c r="D338">
        <v>5948</v>
      </c>
      <c r="E338">
        <v>5598</v>
      </c>
      <c r="F338">
        <v>5598</v>
      </c>
      <c r="G338">
        <v>5598</v>
      </c>
      <c r="H338">
        <v>5686</v>
      </c>
      <c r="I338">
        <v>5598</v>
      </c>
      <c r="J338">
        <v>5598</v>
      </c>
    </row>
    <row r="339" spans="2:10">
      <c r="B339" s="142" t="s">
        <v>857</v>
      </c>
      <c r="C339">
        <v>940</v>
      </c>
      <c r="D339">
        <v>968</v>
      </c>
      <c r="E339">
        <v>880</v>
      </c>
      <c r="F339">
        <v>880</v>
      </c>
      <c r="G339">
        <v>880</v>
      </c>
      <c r="H339">
        <v>968</v>
      </c>
      <c r="I339">
        <v>880</v>
      </c>
      <c r="J339">
        <v>880</v>
      </c>
    </row>
    <row r="340" spans="2:10">
      <c r="B340" s="143" t="s">
        <v>856</v>
      </c>
      <c r="C340">
        <v>940</v>
      </c>
      <c r="D340">
        <v>968</v>
      </c>
      <c r="E340">
        <v>880</v>
      </c>
      <c r="F340">
        <v>880</v>
      </c>
      <c r="G340">
        <v>880</v>
      </c>
      <c r="H340">
        <v>968</v>
      </c>
      <c r="I340">
        <v>880</v>
      </c>
      <c r="J340">
        <v>880</v>
      </c>
    </row>
    <row r="341" spans="2:10">
      <c r="B341" s="142" t="s">
        <v>858</v>
      </c>
      <c r="C341">
        <v>6528</v>
      </c>
      <c r="D341">
        <v>4980</v>
      </c>
      <c r="E341">
        <v>4718</v>
      </c>
      <c r="F341">
        <v>4718</v>
      </c>
      <c r="G341">
        <v>4718</v>
      </c>
      <c r="H341">
        <v>4718</v>
      </c>
      <c r="I341">
        <v>4718</v>
      </c>
      <c r="J341">
        <v>4718</v>
      </c>
    </row>
    <row r="342" spans="2:10">
      <c r="B342" s="143" t="s">
        <v>859</v>
      </c>
      <c r="C342">
        <v>6528</v>
      </c>
      <c r="D342">
        <v>4980</v>
      </c>
      <c r="E342">
        <v>4718</v>
      </c>
      <c r="F342">
        <v>4718</v>
      </c>
      <c r="G342">
        <v>4718</v>
      </c>
      <c r="H342">
        <v>4718</v>
      </c>
      <c r="I342">
        <v>4718</v>
      </c>
      <c r="J342">
        <v>4718</v>
      </c>
    </row>
    <row r="343" spans="2:10">
      <c r="B343" s="135" t="s">
        <v>45</v>
      </c>
      <c r="C343">
        <v>16573</v>
      </c>
      <c r="D343">
        <v>14727</v>
      </c>
      <c r="E343">
        <v>15246</v>
      </c>
      <c r="F343">
        <v>16493</v>
      </c>
      <c r="G343">
        <v>17621</v>
      </c>
      <c r="H343">
        <v>16079</v>
      </c>
      <c r="I343">
        <v>14574</v>
      </c>
      <c r="J343">
        <v>14287</v>
      </c>
    </row>
    <row r="344" spans="2:10">
      <c r="B344" s="142" t="s">
        <v>854</v>
      </c>
      <c r="C344">
        <v>11135</v>
      </c>
      <c r="D344">
        <v>10244</v>
      </c>
      <c r="E344">
        <v>11090</v>
      </c>
      <c r="F344">
        <v>12442</v>
      </c>
      <c r="G344">
        <v>13600</v>
      </c>
      <c r="H344">
        <v>12133</v>
      </c>
      <c r="I344">
        <v>10703</v>
      </c>
      <c r="J344">
        <v>10421</v>
      </c>
    </row>
    <row r="345" spans="2:10">
      <c r="B345" s="143" t="s">
        <v>855</v>
      </c>
      <c r="C345">
        <v>4673</v>
      </c>
      <c r="D345">
        <v>4380</v>
      </c>
      <c r="E345">
        <v>5634</v>
      </c>
      <c r="F345">
        <v>7075</v>
      </c>
      <c r="G345">
        <v>7845</v>
      </c>
      <c r="H345">
        <v>6105</v>
      </c>
      <c r="I345">
        <v>4715</v>
      </c>
      <c r="J345">
        <v>4377</v>
      </c>
    </row>
    <row r="346" spans="2:10">
      <c r="B346" s="143" t="s">
        <v>856</v>
      </c>
      <c r="C346">
        <v>6462</v>
      </c>
      <c r="D346">
        <v>5864</v>
      </c>
      <c r="E346">
        <v>5456</v>
      </c>
      <c r="F346">
        <v>5367</v>
      </c>
      <c r="G346">
        <v>5755</v>
      </c>
      <c r="H346">
        <v>6028</v>
      </c>
      <c r="I346">
        <v>5988</v>
      </c>
      <c r="J346">
        <v>6044</v>
      </c>
    </row>
    <row r="347" spans="2:10">
      <c r="B347" s="142" t="s">
        <v>857</v>
      </c>
      <c r="C347">
        <v>5438</v>
      </c>
      <c r="D347">
        <v>4483</v>
      </c>
      <c r="E347">
        <v>4156</v>
      </c>
      <c r="F347">
        <v>4051</v>
      </c>
      <c r="G347">
        <v>4021</v>
      </c>
      <c r="H347">
        <v>3946</v>
      </c>
      <c r="I347">
        <v>3871</v>
      </c>
      <c r="J347">
        <v>3866</v>
      </c>
    </row>
    <row r="348" spans="2:10">
      <c r="B348" s="143" t="s">
        <v>855</v>
      </c>
      <c r="C348">
        <v>560</v>
      </c>
      <c r="D348">
        <v>155</v>
      </c>
      <c r="E348">
        <v>140</v>
      </c>
      <c r="F348">
        <v>140</v>
      </c>
      <c r="G348">
        <v>60</v>
      </c>
      <c r="H348">
        <v>20</v>
      </c>
      <c r="I348">
        <v>0</v>
      </c>
      <c r="J348">
        <v>0</v>
      </c>
    </row>
    <row r="349" spans="2:10">
      <c r="B349" s="143" t="s">
        <v>856</v>
      </c>
      <c r="C349">
        <v>4878</v>
      </c>
      <c r="D349">
        <v>4328</v>
      </c>
      <c r="E349">
        <v>4016</v>
      </c>
      <c r="F349">
        <v>3911</v>
      </c>
      <c r="G349">
        <v>3961</v>
      </c>
      <c r="H349">
        <v>3926</v>
      </c>
      <c r="I349">
        <v>3871</v>
      </c>
      <c r="J349">
        <v>3866</v>
      </c>
    </row>
    <row r="350" spans="2:10">
      <c r="B350" s="135" t="s">
        <v>16</v>
      </c>
      <c r="C350">
        <v>35965</v>
      </c>
      <c r="D350">
        <v>32372</v>
      </c>
      <c r="E350">
        <v>31328</v>
      </c>
      <c r="F350">
        <v>33434</v>
      </c>
      <c r="G350">
        <v>34054</v>
      </c>
      <c r="H350">
        <v>32683</v>
      </c>
      <c r="I350">
        <v>30950</v>
      </c>
      <c r="J350">
        <v>30423</v>
      </c>
    </row>
    <row r="351" spans="2:10">
      <c r="B351" s="149">
        <v>172</v>
      </c>
    </row>
    <row r="352" spans="2:10">
      <c r="B352" s="150" t="s">
        <v>844</v>
      </c>
      <c r="C352" s="150" t="s">
        <v>845</v>
      </c>
      <c r="D352" s="150" t="s">
        <v>846</v>
      </c>
      <c r="E352" s="150" t="s">
        <v>847</v>
      </c>
      <c r="F352" s="150" t="s">
        <v>848</v>
      </c>
      <c r="G352" s="150" t="s">
        <v>849</v>
      </c>
      <c r="H352" s="150" t="s">
        <v>850</v>
      </c>
      <c r="I352" s="150" t="s">
        <v>851</v>
      </c>
      <c r="J352" s="150" t="s">
        <v>852</v>
      </c>
    </row>
    <row r="353" spans="2:10">
      <c r="B353" s="294" t="s">
        <v>79</v>
      </c>
      <c r="C353" s="295">
        <v>11969</v>
      </c>
      <c r="D353" s="295">
        <v>11697</v>
      </c>
      <c r="E353" s="296">
        <v>61.005813953488371</v>
      </c>
      <c r="F353" s="296">
        <v>65.168604651162795</v>
      </c>
      <c r="G353" s="296">
        <v>62.581395348837212</v>
      </c>
      <c r="H353" s="296">
        <v>63.912790697674417</v>
      </c>
      <c r="I353" s="296">
        <v>62.808139534883722</v>
      </c>
      <c r="J353" s="296">
        <v>61.5</v>
      </c>
    </row>
    <row r="354" spans="2:10">
      <c r="B354" s="292" t="s">
        <v>854</v>
      </c>
      <c r="C354" s="149">
        <v>1906</v>
      </c>
      <c r="D354" s="149">
        <v>1668</v>
      </c>
      <c r="E354" s="293">
        <v>9.7151162790697683</v>
      </c>
      <c r="F354" s="293">
        <v>10.569767441860465</v>
      </c>
      <c r="G354" s="293">
        <v>10.104651162790697</v>
      </c>
      <c r="H354" s="293">
        <v>11.825581395348838</v>
      </c>
      <c r="I354" s="293">
        <v>13.220930232558139</v>
      </c>
      <c r="J354" s="293">
        <v>13.162790697674419</v>
      </c>
    </row>
    <row r="355" spans="2:10">
      <c r="B355" s="143" t="s">
        <v>855</v>
      </c>
      <c r="C355">
        <v>150</v>
      </c>
      <c r="D355">
        <v>180</v>
      </c>
      <c r="E355" s="293">
        <v>1.2093023255813953</v>
      </c>
      <c r="F355" s="293">
        <v>1.9476744186046511</v>
      </c>
      <c r="G355" s="293">
        <v>1.569767441860465</v>
      </c>
      <c r="H355" s="293">
        <v>3.2558139534883721</v>
      </c>
      <c r="I355" s="293">
        <v>3.2558139534883721</v>
      </c>
      <c r="J355" s="293">
        <v>3.2558139534883721</v>
      </c>
    </row>
    <row r="356" spans="2:10">
      <c r="B356" s="143" t="s">
        <v>856</v>
      </c>
      <c r="C356">
        <v>1756</v>
      </c>
      <c r="D356">
        <v>1488</v>
      </c>
      <c r="E356" s="293">
        <v>8.5058139534883725</v>
      </c>
      <c r="F356" s="293">
        <v>8.6220930232558146</v>
      </c>
      <c r="G356" s="293">
        <v>8.5348837209302317</v>
      </c>
      <c r="H356" s="293">
        <v>8.5697674418604652</v>
      </c>
      <c r="I356" s="293">
        <v>9.9651162790697683</v>
      </c>
      <c r="J356" s="293">
        <v>9.9069767441860463</v>
      </c>
    </row>
    <row r="357" spans="2:10">
      <c r="B357" s="292" t="s">
        <v>857</v>
      </c>
      <c r="C357" s="149">
        <v>10063</v>
      </c>
      <c r="D357" s="149">
        <v>10029</v>
      </c>
      <c r="E357" s="293">
        <v>51.290697674418603</v>
      </c>
      <c r="F357" s="293">
        <v>54.598837209302324</v>
      </c>
      <c r="G357" s="293">
        <v>52.47674418604651</v>
      </c>
      <c r="H357" s="293">
        <v>52.087209302325583</v>
      </c>
      <c r="I357" s="293">
        <v>49.587209302325583</v>
      </c>
      <c r="J357" s="293">
        <v>48.337209302325583</v>
      </c>
    </row>
    <row r="358" spans="2:10">
      <c r="B358" s="143" t="s">
        <v>855</v>
      </c>
      <c r="C358">
        <v>1145</v>
      </c>
      <c r="D358">
        <v>1050</v>
      </c>
      <c r="E358" s="293">
        <v>8.720930232558139</v>
      </c>
      <c r="F358" s="293">
        <v>13.005813953488373</v>
      </c>
      <c r="G358" s="293">
        <v>10.534883720930232</v>
      </c>
      <c r="H358" s="293">
        <v>6.4825581395348841</v>
      </c>
      <c r="I358" s="293">
        <v>4.1569767441860463</v>
      </c>
      <c r="J358" s="293">
        <v>3.0813953488372094</v>
      </c>
    </row>
    <row r="359" spans="2:10">
      <c r="B359" s="143" t="s">
        <v>856</v>
      </c>
      <c r="C359">
        <v>8918</v>
      </c>
      <c r="D359">
        <v>8979</v>
      </c>
      <c r="E359" s="293">
        <v>42.569767441860463</v>
      </c>
      <c r="F359" s="293">
        <v>41.593023255813954</v>
      </c>
      <c r="G359" s="293">
        <v>41.941860465116278</v>
      </c>
      <c r="H359" s="293">
        <v>45.604651162790695</v>
      </c>
      <c r="I359" s="293">
        <v>45.430232558139537</v>
      </c>
      <c r="J359" s="293">
        <v>45.255813953488371</v>
      </c>
    </row>
    <row r="360" spans="2:10">
      <c r="B360" s="297" t="s">
        <v>939</v>
      </c>
      <c r="C360" s="223">
        <v>7468</v>
      </c>
      <c r="D360" s="223">
        <v>5948</v>
      </c>
      <c r="E360" s="298">
        <v>32.546511627906973</v>
      </c>
      <c r="F360" s="298">
        <v>32.546511627906973</v>
      </c>
      <c r="G360" s="298">
        <v>32.546511627906973</v>
      </c>
      <c r="H360" s="298">
        <v>33.058139534883722</v>
      </c>
      <c r="I360" s="298">
        <v>32.546511627906973</v>
      </c>
      <c r="J360" s="298">
        <v>32.546511627906973</v>
      </c>
    </row>
    <row r="361" spans="2:10">
      <c r="B361" s="292" t="s">
        <v>857</v>
      </c>
      <c r="C361" s="149">
        <v>940</v>
      </c>
      <c r="D361" s="149">
        <v>968</v>
      </c>
      <c r="E361" s="293">
        <v>5.1162790697674421</v>
      </c>
      <c r="F361" s="293">
        <v>5.1162790697674421</v>
      </c>
      <c r="G361" s="293">
        <v>5.1162790697674421</v>
      </c>
      <c r="H361" s="293">
        <v>5.6279069767441863</v>
      </c>
      <c r="I361" s="293">
        <v>5.1162790697674421</v>
      </c>
      <c r="J361" s="293">
        <v>5.1162790697674421</v>
      </c>
    </row>
    <row r="362" spans="2:10">
      <c r="B362" s="143" t="s">
        <v>856</v>
      </c>
      <c r="C362">
        <v>940</v>
      </c>
      <c r="D362">
        <v>968</v>
      </c>
      <c r="E362" s="293">
        <v>5.1162790697674421</v>
      </c>
      <c r="F362" s="293">
        <v>5.1162790697674421</v>
      </c>
      <c r="G362" s="293">
        <v>5.1162790697674421</v>
      </c>
      <c r="H362" s="293">
        <v>5.6279069767441863</v>
      </c>
      <c r="I362" s="293">
        <v>5.1162790697674421</v>
      </c>
      <c r="J362" s="293">
        <v>5.1162790697674421</v>
      </c>
    </row>
    <row r="363" spans="2:10">
      <c r="B363" s="292" t="s">
        <v>858</v>
      </c>
      <c r="C363" s="149">
        <v>6528</v>
      </c>
      <c r="D363" s="149">
        <v>4980</v>
      </c>
      <c r="E363" s="293">
        <v>27.430232558139537</v>
      </c>
      <c r="F363" s="293">
        <v>27.430232558139537</v>
      </c>
      <c r="G363" s="293">
        <v>27.430232558139537</v>
      </c>
      <c r="H363" s="293">
        <v>27.430232558139537</v>
      </c>
      <c r="I363" s="293">
        <v>27.430232558139537</v>
      </c>
      <c r="J363" s="293">
        <v>27.430232558139537</v>
      </c>
    </row>
    <row r="364" spans="2:10">
      <c r="B364" s="143" t="s">
        <v>859</v>
      </c>
      <c r="C364">
        <v>6528</v>
      </c>
      <c r="D364">
        <v>4980</v>
      </c>
      <c r="E364" s="293">
        <v>27.430232558139537</v>
      </c>
      <c r="F364" s="293">
        <v>27.430232558139537</v>
      </c>
      <c r="G364" s="293">
        <v>27.430232558139537</v>
      </c>
      <c r="H364" s="293">
        <v>27.430232558139537</v>
      </c>
      <c r="I364" s="293">
        <v>27.430232558139537</v>
      </c>
      <c r="J364" s="293">
        <v>27.430232558139537</v>
      </c>
    </row>
    <row r="365" spans="2:10">
      <c r="B365" s="299" t="s">
        <v>45</v>
      </c>
      <c r="C365" s="300">
        <v>16573</v>
      </c>
      <c r="D365" s="300">
        <v>14687</v>
      </c>
      <c r="E365" s="301">
        <v>87.127906976744185</v>
      </c>
      <c r="F365" s="301">
        <v>93.534883720930239</v>
      </c>
      <c r="G365" s="301">
        <v>99.889534883720927</v>
      </c>
      <c r="H365" s="301">
        <v>90.45930232558139</v>
      </c>
      <c r="I365" s="301">
        <v>82.930232558139537</v>
      </c>
      <c r="J365" s="301">
        <v>81.930232558139537</v>
      </c>
    </row>
    <row r="366" spans="2:10">
      <c r="B366" s="292" t="s">
        <v>854</v>
      </c>
      <c r="C366" s="149">
        <v>11135</v>
      </c>
      <c r="D366" s="149">
        <v>10204</v>
      </c>
      <c r="E366" s="293">
        <v>63.110465116279073</v>
      </c>
      <c r="F366" s="293">
        <v>70.011627906976742</v>
      </c>
      <c r="G366" s="293">
        <v>76.686046511627907</v>
      </c>
      <c r="H366" s="293">
        <v>67.691860465116278</v>
      </c>
      <c r="I366" s="293">
        <v>60.598837209302324</v>
      </c>
      <c r="J366" s="293">
        <v>59.627906976744185</v>
      </c>
    </row>
    <row r="367" spans="2:10">
      <c r="B367" s="143" t="s">
        <v>855</v>
      </c>
      <c r="C367">
        <v>4673</v>
      </c>
      <c r="D367">
        <v>4380</v>
      </c>
      <c r="E367" s="293">
        <v>32.52325581395349</v>
      </c>
      <c r="F367" s="293">
        <v>39.970930232558139</v>
      </c>
      <c r="G367" s="293">
        <v>44.651162790697676</v>
      </c>
      <c r="H367" s="293">
        <v>33.546511627906973</v>
      </c>
      <c r="I367" s="293">
        <v>26.686046511627907</v>
      </c>
      <c r="J367" s="293">
        <v>25.38953488372093</v>
      </c>
    </row>
    <row r="368" spans="2:10">
      <c r="B368" s="143" t="s">
        <v>856</v>
      </c>
      <c r="C368">
        <v>6462</v>
      </c>
      <c r="D368">
        <v>5824</v>
      </c>
      <c r="E368" s="293">
        <v>30.587209302325583</v>
      </c>
      <c r="F368" s="293">
        <v>30.040697674418606</v>
      </c>
      <c r="G368" s="293">
        <v>32.034883720930232</v>
      </c>
      <c r="H368" s="293">
        <v>34.145348837209305</v>
      </c>
      <c r="I368" s="293">
        <v>33.912790697674417</v>
      </c>
      <c r="J368" s="293">
        <v>34.238372093023258</v>
      </c>
    </row>
    <row r="369" spans="2:10">
      <c r="B369" s="292" t="s">
        <v>857</v>
      </c>
      <c r="C369" s="149">
        <v>5438</v>
      </c>
      <c r="D369" s="149">
        <v>4483</v>
      </c>
      <c r="E369" s="293">
        <v>24.017441860465116</v>
      </c>
      <c r="F369" s="293">
        <v>23.523255813953487</v>
      </c>
      <c r="G369" s="293">
        <v>23.203488372093023</v>
      </c>
      <c r="H369" s="293">
        <v>22.767441860465116</v>
      </c>
      <c r="I369" s="293">
        <v>22.331395348837209</v>
      </c>
      <c r="J369" s="293">
        <v>22.302325581395348</v>
      </c>
    </row>
    <row r="370" spans="2:10">
      <c r="B370" s="143" t="s">
        <v>855</v>
      </c>
      <c r="C370">
        <v>560</v>
      </c>
      <c r="D370">
        <v>155</v>
      </c>
      <c r="E370" s="293">
        <v>0.81395348837209303</v>
      </c>
      <c r="F370" s="293">
        <v>0.81395348837209303</v>
      </c>
      <c r="G370" s="293">
        <v>0.34883720930232559</v>
      </c>
      <c r="H370" s="293">
        <v>0.11627906976744186</v>
      </c>
      <c r="I370" s="293">
        <v>0</v>
      </c>
      <c r="J370" s="293">
        <v>0</v>
      </c>
    </row>
    <row r="371" spans="2:10">
      <c r="B371" s="143" t="s">
        <v>856</v>
      </c>
      <c r="C371">
        <v>4878</v>
      </c>
      <c r="D371">
        <v>4328</v>
      </c>
      <c r="E371" s="293">
        <v>23.203488372093023</v>
      </c>
      <c r="F371" s="293">
        <v>22.709302325581394</v>
      </c>
      <c r="G371" s="293">
        <v>22.854651162790699</v>
      </c>
      <c r="H371" s="293">
        <v>22.651162790697676</v>
      </c>
      <c r="I371" s="293">
        <v>22.331395348837209</v>
      </c>
      <c r="J371" s="293">
        <v>22.302325581395348</v>
      </c>
    </row>
    <row r="372" spans="2:10">
      <c r="B372" s="219" t="s">
        <v>16</v>
      </c>
      <c r="C372" s="302">
        <v>36010</v>
      </c>
      <c r="D372" s="302">
        <v>32332</v>
      </c>
      <c r="E372" s="303">
        <v>180.68023255813952</v>
      </c>
      <c r="F372" s="303">
        <v>191.25</v>
      </c>
      <c r="G372" s="303">
        <v>195.01744186046511</v>
      </c>
      <c r="H372" s="303">
        <v>187.43023255813952</v>
      </c>
      <c r="I372" s="303">
        <v>178.28488372093022</v>
      </c>
      <c r="J372" s="303">
        <v>175.97674418604652</v>
      </c>
    </row>
  </sheetData>
  <sheetProtection pivotTables="0"/>
  <sortState xmlns:xlrd2="http://schemas.microsoft.com/office/spreadsheetml/2017/richdata2" ref="P65:AA80">
    <sortCondition descending="1" ref="V66:V80"/>
  </sortState>
  <mergeCells count="6">
    <mergeCell ref="A111:A119"/>
    <mergeCell ref="A292:A293"/>
    <mergeCell ref="A296:A297"/>
    <mergeCell ref="A122:A130"/>
    <mergeCell ref="A132:A140"/>
    <mergeCell ref="A142:A148"/>
  </mergeCells>
  <phoneticPr fontId="7" type="noConversion"/>
  <conditionalFormatting sqref="C120:C121">
    <cfRule type="cellIs" dxfId="223" priority="3" operator="greaterThan">
      <formula>0</formula>
    </cfRule>
  </conditionalFormatting>
  <conditionalFormatting sqref="D120:J121">
    <cfRule type="cellIs" dxfId="222" priority="2" operator="greaterThan">
      <formula>0</formula>
    </cfRule>
  </conditionalFormatting>
  <conditionalFormatting sqref="C120:J121">
    <cfRule type="cellIs" dxfId="221" priority="1" operator="lessThan">
      <formula>-0.05</formula>
    </cfRule>
  </conditionalFormatting>
  <pageMargins left="0.7" right="0.7" top="0.75" bottom="0.75" header="0.3" footer="0.3"/>
  <pageSetup paperSize="9" orientation="portrait" r:id="rId6"/>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B5E62-01D0-4C24-B453-FE4E4844DF18}">
  <sheetPr codeName="Sheet17">
    <tabColor rgb="FF92D050"/>
  </sheetPr>
  <dimension ref="A1:AI405"/>
  <sheetViews>
    <sheetView topLeftCell="A28" zoomScale="70" zoomScaleNormal="70" workbookViewId="0">
      <selection activeCell="G284" sqref="G284"/>
    </sheetView>
  </sheetViews>
  <sheetFormatPr defaultColWidth="8.54296875" defaultRowHeight="14.5"/>
  <cols>
    <col min="1" max="1" width="24" customWidth="1"/>
    <col min="2" max="2" width="27.36328125" bestFit="1" customWidth="1"/>
    <col min="3" max="3" width="15.453125" hidden="1" customWidth="1"/>
    <col min="4" max="4" width="14.08984375" bestFit="1" customWidth="1"/>
    <col min="5" max="5" width="12.453125" hidden="1" customWidth="1"/>
    <col min="6" max="6" width="12.54296875" hidden="1" customWidth="1"/>
    <col min="7" max="7" width="14.54296875" bestFit="1" customWidth="1"/>
    <col min="8" max="8" width="14" bestFit="1" customWidth="1"/>
    <col min="9" max="9" width="14.6328125" bestFit="1" customWidth="1"/>
    <col min="10" max="10" width="13.90625" bestFit="1" customWidth="1"/>
    <col min="11" max="11" width="13" bestFit="1" customWidth="1"/>
    <col min="12" max="12" width="14.36328125" bestFit="1" customWidth="1"/>
    <col min="13" max="13" width="14" bestFit="1" customWidth="1"/>
    <col min="14" max="14" width="8.453125" customWidth="1"/>
    <col min="15" max="15" width="8.54296875" customWidth="1"/>
    <col min="16" max="21" width="32.54296875" customWidth="1"/>
    <col min="22" max="27" width="11.453125" customWidth="1"/>
    <col min="28" max="28" width="32.54296875" customWidth="1"/>
    <col min="29" max="29" width="22.453125" customWidth="1"/>
    <col min="30" max="32" width="10.453125" bestFit="1" customWidth="1"/>
    <col min="33" max="33" width="8.54296875" customWidth="1"/>
  </cols>
  <sheetData>
    <row r="1" spans="2:30" s="388" customFormat="1" ht="18.5" hidden="1">
      <c r="B1" s="387" t="s">
        <v>799</v>
      </c>
      <c r="O1" s="389"/>
      <c r="P1" s="389"/>
      <c r="Q1" s="389"/>
      <c r="R1" s="389"/>
      <c r="S1" s="389"/>
      <c r="T1" s="389"/>
      <c r="U1" s="389"/>
      <c r="V1" s="389"/>
      <c r="W1" s="389"/>
      <c r="X1" s="389"/>
      <c r="Y1" s="389"/>
      <c r="Z1" s="389"/>
      <c r="AA1" s="389"/>
      <c r="AB1" s="389"/>
    </row>
    <row r="2" spans="2:30" hidden="1">
      <c r="C2" s="191"/>
      <c r="D2" s="191"/>
      <c r="E2" s="229" t="s">
        <v>35</v>
      </c>
      <c r="F2" s="229" t="s">
        <v>36</v>
      </c>
      <c r="G2" s="229" t="s">
        <v>37</v>
      </c>
      <c r="H2" s="229" t="s">
        <v>38</v>
      </c>
      <c r="I2" s="229" t="s">
        <v>39</v>
      </c>
      <c r="J2" s="229" t="s">
        <v>40</v>
      </c>
    </row>
    <row r="3" spans="2:30">
      <c r="B3" s="223" t="s">
        <v>800</v>
      </c>
      <c r="C3" s="224"/>
      <c r="D3" s="224"/>
      <c r="E3" s="230">
        <v>176.5</v>
      </c>
      <c r="F3" s="230">
        <f>E3+6</f>
        <v>182.5</v>
      </c>
      <c r="G3" s="230">
        <v>182.5</v>
      </c>
      <c r="H3" s="231"/>
      <c r="I3" s="231"/>
      <c r="J3" s="231"/>
    </row>
    <row r="4" spans="2:30">
      <c r="B4" s="149" t="s">
        <v>801</v>
      </c>
      <c r="E4" s="232"/>
      <c r="F4" s="232"/>
      <c r="G4" s="232"/>
      <c r="H4" s="232"/>
      <c r="I4" s="232"/>
      <c r="J4" s="232"/>
    </row>
    <row r="5" spans="2:30">
      <c r="B5" s="143" t="s">
        <v>802</v>
      </c>
      <c r="E5" s="232">
        <v>6</v>
      </c>
      <c r="F5" s="232">
        <v>6</v>
      </c>
      <c r="G5" s="232">
        <v>6</v>
      </c>
      <c r="H5" s="232">
        <v>6</v>
      </c>
      <c r="I5" s="232">
        <v>6</v>
      </c>
      <c r="J5" s="232">
        <v>6</v>
      </c>
    </row>
    <row r="6" spans="2:30">
      <c r="B6" s="143" t="s">
        <v>803</v>
      </c>
      <c r="E6" s="232">
        <v>2</v>
      </c>
      <c r="F6" s="232">
        <v>2</v>
      </c>
      <c r="G6" s="232">
        <v>2</v>
      </c>
      <c r="H6" s="232">
        <v>2</v>
      </c>
      <c r="I6" s="232">
        <v>2</v>
      </c>
      <c r="J6" s="232">
        <v>2</v>
      </c>
    </row>
    <row r="7" spans="2:30">
      <c r="B7" s="143" t="s">
        <v>804</v>
      </c>
      <c r="E7" s="232">
        <v>2</v>
      </c>
      <c r="F7" s="232">
        <v>2</v>
      </c>
      <c r="G7" s="232">
        <v>2</v>
      </c>
      <c r="H7" s="232">
        <v>2</v>
      </c>
      <c r="I7" s="232">
        <v>2</v>
      </c>
      <c r="J7" s="232">
        <v>2</v>
      </c>
    </row>
    <row r="8" spans="2:30">
      <c r="B8" s="143" t="s">
        <v>805</v>
      </c>
      <c r="E8" s="232">
        <v>9</v>
      </c>
      <c r="F8" s="232">
        <v>9</v>
      </c>
      <c r="G8" s="232">
        <v>9</v>
      </c>
      <c r="H8" s="232">
        <v>9</v>
      </c>
      <c r="I8" s="232">
        <v>9</v>
      </c>
      <c r="J8" s="232">
        <v>9</v>
      </c>
      <c r="AD8" s="342" t="s">
        <v>75</v>
      </c>
    </row>
    <row r="9" spans="2:30">
      <c r="B9" s="143" t="s">
        <v>808</v>
      </c>
      <c r="E9" s="232">
        <v>2.6</v>
      </c>
      <c r="F9" s="232">
        <v>2.6</v>
      </c>
      <c r="G9" s="232">
        <v>2.6</v>
      </c>
      <c r="H9" s="232">
        <v>2.6</v>
      </c>
      <c r="I9" s="232">
        <v>2.6</v>
      </c>
      <c r="J9" s="232">
        <v>2.6</v>
      </c>
      <c r="AC9" s="342" t="s">
        <v>809</v>
      </c>
      <c r="AD9">
        <v>0</v>
      </c>
    </row>
    <row r="10" spans="2:30">
      <c r="B10" s="143" t="s">
        <v>810</v>
      </c>
      <c r="E10" s="232">
        <v>1.25</v>
      </c>
      <c r="F10" s="232">
        <v>1.25</v>
      </c>
      <c r="G10" s="232">
        <v>1.25</v>
      </c>
      <c r="H10" s="232">
        <v>1.25</v>
      </c>
      <c r="I10" s="232">
        <v>1.25</v>
      </c>
      <c r="J10" s="232">
        <v>1.25</v>
      </c>
      <c r="AC10" s="342" t="s">
        <v>811</v>
      </c>
      <c r="AD10">
        <v>0.2</v>
      </c>
    </row>
    <row r="11" spans="2:30">
      <c r="B11" s="143" t="s">
        <v>812</v>
      </c>
      <c r="E11" s="232">
        <v>1</v>
      </c>
      <c r="F11" s="232">
        <v>1</v>
      </c>
      <c r="G11" s="232">
        <v>1</v>
      </c>
      <c r="H11" s="232">
        <v>1</v>
      </c>
      <c r="I11" s="232">
        <v>1</v>
      </c>
      <c r="J11" s="232">
        <v>1</v>
      </c>
      <c r="AC11" s="342" t="s">
        <v>813</v>
      </c>
      <c r="AD11">
        <v>0</v>
      </c>
    </row>
    <row r="12" spans="2:30">
      <c r="B12" s="390" t="s">
        <v>814</v>
      </c>
      <c r="E12" s="233">
        <f t="shared" ref="E12:J12" si="0">SUM(E5:E11)</f>
        <v>23.85</v>
      </c>
      <c r="F12" s="233">
        <f t="shared" si="0"/>
        <v>23.85</v>
      </c>
      <c r="G12" s="233">
        <f t="shared" si="0"/>
        <v>23.85</v>
      </c>
      <c r="H12" s="233">
        <f t="shared" si="0"/>
        <v>23.85</v>
      </c>
      <c r="I12" s="233">
        <f t="shared" si="0"/>
        <v>23.85</v>
      </c>
      <c r="J12" s="233">
        <f t="shared" si="0"/>
        <v>23.85</v>
      </c>
      <c r="AC12" s="342" t="s">
        <v>815</v>
      </c>
      <c r="AD12">
        <v>0</v>
      </c>
    </row>
    <row r="13" spans="2:30">
      <c r="B13" s="149" t="s">
        <v>816</v>
      </c>
      <c r="E13" s="233"/>
      <c r="F13" s="232"/>
      <c r="G13" s="232"/>
      <c r="H13" s="232"/>
      <c r="I13" s="232"/>
      <c r="J13" s="232"/>
      <c r="AC13" s="342" t="s">
        <v>817</v>
      </c>
      <c r="AD13">
        <v>0</v>
      </c>
    </row>
    <row r="14" spans="2:30">
      <c r="B14" s="143" t="s">
        <v>818</v>
      </c>
      <c r="E14" s="232">
        <v>17</v>
      </c>
      <c r="F14" s="232">
        <v>17</v>
      </c>
      <c r="G14" s="232">
        <v>17</v>
      </c>
      <c r="H14" s="232">
        <v>17</v>
      </c>
      <c r="I14" s="232">
        <v>17</v>
      </c>
      <c r="J14" s="232">
        <v>17</v>
      </c>
      <c r="AC14" s="342" t="s">
        <v>819</v>
      </c>
      <c r="AD14">
        <v>0</v>
      </c>
    </row>
    <row r="15" spans="2:30">
      <c r="B15" s="143" t="s">
        <v>820</v>
      </c>
      <c r="E15" s="232">
        <v>5</v>
      </c>
      <c r="F15" s="232">
        <v>5</v>
      </c>
      <c r="G15" s="232">
        <v>5</v>
      </c>
      <c r="H15" s="232">
        <v>5</v>
      </c>
      <c r="I15" s="232">
        <v>5</v>
      </c>
      <c r="J15" s="232">
        <v>5</v>
      </c>
      <c r="AC15" s="342" t="s">
        <v>821</v>
      </c>
      <c r="AD15">
        <v>0</v>
      </c>
    </row>
    <row r="16" spans="2:30">
      <c r="B16" s="390" t="s">
        <v>822</v>
      </c>
      <c r="E16" s="233">
        <f>SUM(E14:E15)</f>
        <v>22</v>
      </c>
      <c r="F16" s="233">
        <f>SUM(F14:F15)</f>
        <v>22</v>
      </c>
      <c r="G16" s="233">
        <f>SUM(G14:G15)</f>
        <v>22</v>
      </c>
      <c r="H16" s="233">
        <f>SUM(H14:H15)</f>
        <v>22</v>
      </c>
      <c r="I16" s="233">
        <f t="shared" ref="I16:J16" si="1">SUM(I14:I15)</f>
        <v>22</v>
      </c>
      <c r="J16" s="233">
        <f t="shared" si="1"/>
        <v>22</v>
      </c>
    </row>
    <row r="17" spans="2:29">
      <c r="B17" s="149" t="s">
        <v>823</v>
      </c>
      <c r="E17" s="232"/>
      <c r="F17" s="232"/>
      <c r="G17" s="232"/>
      <c r="H17" s="232"/>
      <c r="I17" s="232"/>
      <c r="J17" s="232"/>
    </row>
    <row r="18" spans="2:29">
      <c r="B18" s="143" t="s">
        <v>160</v>
      </c>
      <c r="E18" s="232">
        <v>20</v>
      </c>
      <c r="F18" s="232">
        <v>20</v>
      </c>
      <c r="G18" s="232">
        <v>20</v>
      </c>
      <c r="H18" s="232">
        <v>20</v>
      </c>
      <c r="I18" s="232">
        <v>20</v>
      </c>
      <c r="J18" s="232">
        <v>20</v>
      </c>
    </row>
    <row r="19" spans="2:29">
      <c r="B19" s="143" t="s">
        <v>73</v>
      </c>
      <c r="D19" s="221"/>
      <c r="E19" s="232">
        <v>32</v>
      </c>
      <c r="F19" s="232">
        <v>34</v>
      </c>
      <c r="G19" s="232">
        <v>34</v>
      </c>
      <c r="H19" s="232">
        <v>33</v>
      </c>
      <c r="I19" s="232">
        <v>33</v>
      </c>
      <c r="J19" s="232">
        <v>33</v>
      </c>
    </row>
    <row r="20" spans="2:29">
      <c r="B20" s="143" t="s">
        <v>490</v>
      </c>
      <c r="D20" s="221"/>
      <c r="E20" s="232">
        <v>22</v>
      </c>
      <c r="F20" s="232">
        <v>24</v>
      </c>
      <c r="G20" s="232">
        <v>24</v>
      </c>
      <c r="H20" s="232">
        <v>23</v>
      </c>
      <c r="I20" s="232">
        <v>23</v>
      </c>
      <c r="J20" s="232">
        <v>22</v>
      </c>
      <c r="AC20" s="232"/>
    </row>
    <row r="21" spans="2:29">
      <c r="B21" s="143" t="s">
        <v>205</v>
      </c>
      <c r="D21" s="221"/>
      <c r="E21" s="232">
        <v>19</v>
      </c>
      <c r="F21" s="232">
        <v>20</v>
      </c>
      <c r="G21" s="232">
        <v>20</v>
      </c>
      <c r="H21" s="232">
        <v>19</v>
      </c>
      <c r="I21" s="232">
        <v>19</v>
      </c>
      <c r="J21" s="232">
        <v>19</v>
      </c>
    </row>
    <row r="22" spans="2:29">
      <c r="B22" s="143" t="s">
        <v>825</v>
      </c>
      <c r="D22" s="221"/>
      <c r="E22" s="232">
        <v>12</v>
      </c>
      <c r="F22" s="232">
        <v>13</v>
      </c>
      <c r="G22" s="232">
        <v>13</v>
      </c>
      <c r="H22" s="232">
        <v>12</v>
      </c>
      <c r="I22" s="232">
        <v>12</v>
      </c>
      <c r="J22" s="232">
        <v>12</v>
      </c>
      <c r="AC22" s="341" t="s">
        <v>826</v>
      </c>
    </row>
    <row r="23" spans="2:29">
      <c r="B23" s="143" t="s">
        <v>415</v>
      </c>
      <c r="D23" s="221"/>
      <c r="E23" s="232">
        <v>26</v>
      </c>
      <c r="F23" s="232">
        <v>28</v>
      </c>
      <c r="G23" s="232">
        <v>28</v>
      </c>
      <c r="H23" s="232">
        <v>28</v>
      </c>
      <c r="I23" s="232">
        <v>28</v>
      </c>
      <c r="J23" s="232">
        <v>28</v>
      </c>
      <c r="AC23" s="342" t="s">
        <v>827</v>
      </c>
    </row>
    <row r="24" spans="2:29">
      <c r="B24" s="390" t="s">
        <v>829</v>
      </c>
      <c r="E24" s="233">
        <f>SUM(E18:E23)</f>
        <v>131</v>
      </c>
      <c r="F24" s="233">
        <f>SUM(F18:F23)</f>
        <v>139</v>
      </c>
      <c r="G24" s="233">
        <f>SUM(G18:G23)</f>
        <v>139</v>
      </c>
      <c r="H24" s="233">
        <f>SUM(H18:H23)</f>
        <v>135</v>
      </c>
      <c r="I24" s="233">
        <f t="shared" ref="I24:J24" si="2">SUM(I18:I23)</f>
        <v>135</v>
      </c>
      <c r="J24" s="233">
        <f t="shared" si="2"/>
        <v>134</v>
      </c>
      <c r="AC24" s="342" t="s">
        <v>830</v>
      </c>
    </row>
    <row r="25" spans="2:29">
      <c r="B25" t="s">
        <v>831</v>
      </c>
      <c r="E25" s="232"/>
      <c r="F25" s="232"/>
      <c r="G25" s="232"/>
      <c r="H25" s="232"/>
      <c r="I25" s="232"/>
      <c r="J25" s="232"/>
      <c r="AC25" s="342" t="s">
        <v>832</v>
      </c>
    </row>
    <row r="26" spans="2:29">
      <c r="B26" s="176" t="s">
        <v>834</v>
      </c>
      <c r="C26" s="135"/>
      <c r="D26" s="135"/>
      <c r="E26" s="233">
        <f>E12+E16+E24</f>
        <v>176.85</v>
      </c>
      <c r="F26" s="233">
        <f>F12+F16+F24</f>
        <v>184.85</v>
      </c>
      <c r="G26" s="233">
        <f>G12+G16+G24</f>
        <v>184.85</v>
      </c>
      <c r="H26" s="233">
        <f>H12+H16+H24</f>
        <v>180.85</v>
      </c>
      <c r="I26" s="233">
        <f t="shared" ref="I26:J26" si="3">I12+I16+I24</f>
        <v>180.85</v>
      </c>
      <c r="J26" s="233">
        <f t="shared" si="3"/>
        <v>179.85</v>
      </c>
      <c r="AC26" s="342" t="s">
        <v>835</v>
      </c>
    </row>
    <row r="27" spans="2:29" ht="58">
      <c r="B27" s="135"/>
      <c r="C27" s="135"/>
      <c r="D27" s="135"/>
      <c r="E27" s="135"/>
      <c r="F27" s="135"/>
      <c r="G27" s="339" t="s">
        <v>836</v>
      </c>
      <c r="H27" s="337">
        <v>178.5</v>
      </c>
      <c r="I27" s="337">
        <v>178.5</v>
      </c>
      <c r="J27" s="337">
        <v>178.5</v>
      </c>
      <c r="AC27" s="342" t="s">
        <v>837</v>
      </c>
    </row>
    <row r="28" spans="2:29">
      <c r="B28" s="135"/>
      <c r="C28" s="135"/>
      <c r="D28" s="135"/>
      <c r="E28" s="135"/>
      <c r="F28" s="135"/>
      <c r="G28" s="339" t="s">
        <v>838</v>
      </c>
      <c r="H28" s="337">
        <v>2.6</v>
      </c>
      <c r="I28" s="221">
        <v>0</v>
      </c>
      <c r="J28" s="221">
        <v>0</v>
      </c>
      <c r="AC28" s="342"/>
    </row>
    <row r="29" spans="2:29">
      <c r="G29" t="s">
        <v>839</v>
      </c>
      <c r="H29" s="391">
        <f>H26-H27-H28</f>
        <v>-0.25000000000000577</v>
      </c>
      <c r="I29" s="391">
        <f t="shared" ref="I29:J29" si="4">I26-I27-I28</f>
        <v>2.3499999999999943</v>
      </c>
      <c r="J29" s="337">
        <f t="shared" si="4"/>
        <v>1.3499999999999943</v>
      </c>
      <c r="AC29" s="342" t="s">
        <v>840</v>
      </c>
    </row>
    <row r="30" spans="2:29">
      <c r="H30" s="391"/>
      <c r="I30" s="391"/>
      <c r="J30" s="337"/>
      <c r="AC30" s="342"/>
    </row>
    <row r="31" spans="2:29">
      <c r="H31" s="337"/>
      <c r="I31" s="337"/>
      <c r="J31" s="337"/>
    </row>
    <row r="32" spans="2:29" ht="18.5">
      <c r="B32" s="387" t="s">
        <v>841</v>
      </c>
      <c r="C32" s="388"/>
      <c r="D32" s="388"/>
      <c r="E32" s="388"/>
      <c r="F32" s="388"/>
      <c r="G32" s="388"/>
      <c r="H32" s="388"/>
      <c r="I32" s="388"/>
      <c r="J32" s="388"/>
      <c r="O32" s="392"/>
      <c r="P32" s="392"/>
      <c r="Q32" s="392"/>
      <c r="R32" s="392"/>
      <c r="S32" s="392"/>
      <c r="T32" s="392"/>
      <c r="U32" s="392"/>
      <c r="V32" s="392"/>
      <c r="W32" s="392"/>
      <c r="X32" s="392"/>
      <c r="Y32" s="392"/>
      <c r="Z32" s="392"/>
      <c r="AA32" s="392"/>
      <c r="AB32" s="392"/>
    </row>
    <row r="34" spans="2:28">
      <c r="B34" s="1" t="s">
        <v>842</v>
      </c>
      <c r="C34" s="236" t="s">
        <v>843</v>
      </c>
    </row>
    <row r="35" spans="2:28">
      <c r="B35" s="1" t="s">
        <v>27</v>
      </c>
      <c r="C35" t="s">
        <v>48</v>
      </c>
    </row>
    <row r="37" spans="2:28">
      <c r="B37" s="1" t="s">
        <v>844</v>
      </c>
      <c r="C37" t="s">
        <v>845</v>
      </c>
      <c r="D37" t="s">
        <v>846</v>
      </c>
      <c r="E37" t="s">
        <v>847</v>
      </c>
      <c r="F37" t="s">
        <v>848</v>
      </c>
      <c r="G37" t="s">
        <v>849</v>
      </c>
      <c r="H37" t="s">
        <v>850</v>
      </c>
      <c r="I37" t="s">
        <v>851</v>
      </c>
      <c r="J37" t="s">
        <v>852</v>
      </c>
      <c r="K37" t="s">
        <v>853</v>
      </c>
      <c r="L37" t="s">
        <v>982</v>
      </c>
      <c r="M37" t="s">
        <v>971</v>
      </c>
    </row>
    <row r="38" spans="2:28">
      <c r="B38" s="135" t="s">
        <v>160</v>
      </c>
      <c r="C38">
        <v>3447</v>
      </c>
      <c r="D38">
        <v>3689</v>
      </c>
      <c r="E38">
        <v>3933</v>
      </c>
      <c r="F38">
        <v>4193</v>
      </c>
      <c r="G38">
        <v>5015</v>
      </c>
      <c r="H38">
        <v>5254</v>
      </c>
      <c r="I38">
        <v>6278</v>
      </c>
      <c r="J38">
        <v>6218</v>
      </c>
      <c r="K38">
        <v>5498</v>
      </c>
      <c r="L38">
        <v>5733</v>
      </c>
      <c r="M38">
        <v>5463</v>
      </c>
    </row>
    <row r="39" spans="2:28">
      <c r="B39" s="142" t="s">
        <v>854</v>
      </c>
      <c r="C39">
        <v>2921</v>
      </c>
      <c r="D39">
        <v>3193</v>
      </c>
      <c r="E39">
        <v>3342</v>
      </c>
      <c r="F39">
        <v>3562</v>
      </c>
      <c r="G39">
        <v>4412</v>
      </c>
      <c r="H39">
        <v>4455</v>
      </c>
      <c r="I39">
        <v>5632</v>
      </c>
      <c r="J39">
        <v>5712</v>
      </c>
      <c r="K39">
        <v>5047</v>
      </c>
      <c r="L39">
        <v>5297</v>
      </c>
      <c r="M39">
        <v>5027</v>
      </c>
    </row>
    <row r="40" spans="2:28">
      <c r="B40" s="143" t="s">
        <v>855</v>
      </c>
      <c r="C40">
        <v>530</v>
      </c>
      <c r="D40">
        <v>735</v>
      </c>
      <c r="E40">
        <v>860</v>
      </c>
      <c r="F40">
        <v>1170</v>
      </c>
      <c r="G40">
        <v>1960</v>
      </c>
      <c r="H40">
        <v>1635</v>
      </c>
      <c r="I40">
        <v>2700</v>
      </c>
      <c r="J40">
        <v>3070</v>
      </c>
      <c r="K40">
        <v>2765</v>
      </c>
      <c r="L40">
        <v>3100</v>
      </c>
      <c r="M40">
        <v>2620</v>
      </c>
    </row>
    <row r="41" spans="2:28">
      <c r="B41" s="143" t="s">
        <v>856</v>
      </c>
      <c r="C41">
        <v>2391</v>
      </c>
      <c r="D41">
        <v>2458</v>
      </c>
      <c r="E41">
        <v>2482</v>
      </c>
      <c r="F41">
        <v>2392</v>
      </c>
      <c r="G41">
        <v>2452</v>
      </c>
      <c r="H41">
        <v>2820</v>
      </c>
      <c r="I41">
        <v>2932</v>
      </c>
      <c r="J41">
        <v>2642</v>
      </c>
      <c r="K41">
        <v>2282</v>
      </c>
      <c r="L41">
        <v>2197</v>
      </c>
      <c r="M41">
        <v>2407</v>
      </c>
    </row>
    <row r="42" spans="2:28">
      <c r="B42" s="142" t="s">
        <v>857</v>
      </c>
      <c r="C42">
        <v>526</v>
      </c>
      <c r="D42">
        <v>496</v>
      </c>
      <c r="E42">
        <v>591</v>
      </c>
      <c r="F42">
        <v>631</v>
      </c>
      <c r="G42">
        <v>603</v>
      </c>
      <c r="H42">
        <v>799</v>
      </c>
      <c r="I42">
        <v>646</v>
      </c>
      <c r="J42">
        <v>506</v>
      </c>
      <c r="K42">
        <v>451</v>
      </c>
      <c r="L42">
        <v>436</v>
      </c>
      <c r="M42">
        <v>436</v>
      </c>
    </row>
    <row r="43" spans="2:28">
      <c r="B43" s="143" t="s">
        <v>855</v>
      </c>
      <c r="E43">
        <v>0</v>
      </c>
      <c r="F43">
        <v>0</v>
      </c>
      <c r="G43">
        <v>42</v>
      </c>
      <c r="H43">
        <v>138</v>
      </c>
      <c r="I43">
        <v>70</v>
      </c>
      <c r="J43">
        <v>0</v>
      </c>
    </row>
    <row r="44" spans="2:28">
      <c r="B44" s="143" t="s">
        <v>856</v>
      </c>
      <c r="C44">
        <v>526</v>
      </c>
      <c r="D44">
        <v>496</v>
      </c>
      <c r="E44">
        <v>591</v>
      </c>
      <c r="F44">
        <v>631</v>
      </c>
      <c r="G44">
        <v>561</v>
      </c>
      <c r="H44">
        <v>661</v>
      </c>
      <c r="I44">
        <v>576</v>
      </c>
      <c r="J44">
        <v>506</v>
      </c>
      <c r="K44">
        <v>451</v>
      </c>
      <c r="L44">
        <v>436</v>
      </c>
      <c r="M44">
        <v>436</v>
      </c>
    </row>
    <row r="45" spans="2:28">
      <c r="B45" s="135" t="s">
        <v>73</v>
      </c>
      <c r="C45">
        <v>5831</v>
      </c>
      <c r="D45">
        <v>6122</v>
      </c>
      <c r="E45">
        <v>8215</v>
      </c>
      <c r="F45">
        <v>8957</v>
      </c>
      <c r="G45">
        <v>9477</v>
      </c>
      <c r="H45">
        <v>10160</v>
      </c>
      <c r="I45">
        <v>9504</v>
      </c>
      <c r="J45">
        <v>12341</v>
      </c>
      <c r="K45">
        <v>12010</v>
      </c>
      <c r="L45">
        <v>12863</v>
      </c>
      <c r="M45">
        <v>12670</v>
      </c>
    </row>
    <row r="46" spans="2:28">
      <c r="B46" s="142" t="s">
        <v>854</v>
      </c>
      <c r="C46">
        <v>4048</v>
      </c>
      <c r="D46">
        <v>4259</v>
      </c>
      <c r="E46">
        <v>6209</v>
      </c>
      <c r="F46">
        <v>6711</v>
      </c>
      <c r="G46">
        <v>7201</v>
      </c>
      <c r="H46">
        <v>7551</v>
      </c>
      <c r="I46">
        <v>6945</v>
      </c>
      <c r="J46">
        <v>9867</v>
      </c>
      <c r="K46">
        <v>10041</v>
      </c>
      <c r="L46">
        <v>10944</v>
      </c>
      <c r="M46">
        <v>11165</v>
      </c>
    </row>
    <row r="47" spans="2:28">
      <c r="B47" s="143" t="s">
        <v>855</v>
      </c>
      <c r="C47">
        <v>1155</v>
      </c>
      <c r="D47">
        <v>1710</v>
      </c>
      <c r="E47">
        <v>1893</v>
      </c>
      <c r="F47">
        <v>2535</v>
      </c>
      <c r="G47">
        <v>2790</v>
      </c>
      <c r="H47">
        <v>3035</v>
      </c>
      <c r="I47">
        <v>2660</v>
      </c>
      <c r="J47">
        <v>5485</v>
      </c>
      <c r="K47">
        <v>5725</v>
      </c>
      <c r="L47">
        <v>6768</v>
      </c>
      <c r="M47">
        <v>7169</v>
      </c>
      <c r="O47" s="392"/>
      <c r="P47" s="392"/>
      <c r="Q47" s="392"/>
      <c r="R47" s="392"/>
      <c r="S47" s="392"/>
      <c r="T47" s="392"/>
      <c r="U47" s="392"/>
      <c r="V47" s="392"/>
      <c r="W47" s="392"/>
      <c r="X47" s="392"/>
      <c r="Y47" s="392"/>
      <c r="Z47" s="392"/>
      <c r="AA47" s="392"/>
      <c r="AB47" s="392"/>
    </row>
    <row r="48" spans="2:28">
      <c r="B48" s="143" t="s">
        <v>856</v>
      </c>
      <c r="C48">
        <v>2893</v>
      </c>
      <c r="D48">
        <v>2549</v>
      </c>
      <c r="E48">
        <v>4316</v>
      </c>
      <c r="F48">
        <v>4176</v>
      </c>
      <c r="G48">
        <v>4411</v>
      </c>
      <c r="H48">
        <v>4516</v>
      </c>
      <c r="I48">
        <v>4285</v>
      </c>
      <c r="J48">
        <v>4382</v>
      </c>
      <c r="K48">
        <v>4316</v>
      </c>
      <c r="L48">
        <v>4176</v>
      </c>
      <c r="M48">
        <v>3996</v>
      </c>
      <c r="O48" s="392"/>
      <c r="P48" s="392"/>
      <c r="Q48" s="392"/>
      <c r="R48" s="392"/>
      <c r="S48" s="392"/>
      <c r="T48" s="392"/>
      <c r="U48" s="392"/>
      <c r="V48" s="392"/>
      <c r="W48" s="392"/>
      <c r="X48" s="392"/>
      <c r="Y48" s="392"/>
      <c r="Z48" s="392"/>
      <c r="AA48" s="392"/>
      <c r="AB48" s="392"/>
    </row>
    <row r="49" spans="2:28">
      <c r="B49" s="142" t="s">
        <v>857</v>
      </c>
      <c r="C49">
        <v>1783</v>
      </c>
      <c r="D49">
        <v>1863</v>
      </c>
      <c r="E49">
        <v>2006</v>
      </c>
      <c r="F49">
        <v>2246</v>
      </c>
      <c r="G49">
        <v>2276</v>
      </c>
      <c r="H49">
        <v>2609</v>
      </c>
      <c r="I49">
        <v>2559</v>
      </c>
      <c r="J49">
        <v>2474</v>
      </c>
      <c r="K49">
        <v>1969</v>
      </c>
      <c r="L49">
        <v>1919</v>
      </c>
      <c r="M49">
        <v>1505</v>
      </c>
      <c r="O49" s="392"/>
      <c r="P49" s="392"/>
      <c r="Q49" s="392"/>
      <c r="R49" s="392"/>
      <c r="S49" s="392"/>
      <c r="T49" s="392"/>
      <c r="U49" s="392"/>
      <c r="V49" s="392"/>
      <c r="W49" s="392"/>
      <c r="X49" s="392"/>
      <c r="Y49" s="392"/>
      <c r="Z49" s="392"/>
      <c r="AA49" s="392"/>
      <c r="AB49" s="392"/>
    </row>
    <row r="50" spans="2:28">
      <c r="B50" s="143" t="s">
        <v>855</v>
      </c>
      <c r="C50">
        <v>90</v>
      </c>
      <c r="D50">
        <v>110</v>
      </c>
      <c r="E50">
        <v>320</v>
      </c>
      <c r="F50">
        <v>460</v>
      </c>
      <c r="G50">
        <v>460</v>
      </c>
      <c r="H50">
        <v>460</v>
      </c>
      <c r="I50">
        <v>640</v>
      </c>
      <c r="J50">
        <v>600</v>
      </c>
      <c r="K50">
        <v>430</v>
      </c>
      <c r="L50">
        <v>350</v>
      </c>
      <c r="M50">
        <v>136</v>
      </c>
      <c r="O50" s="392"/>
      <c r="P50" s="392"/>
      <c r="Q50" s="392"/>
      <c r="R50" s="392"/>
      <c r="S50" s="392"/>
      <c r="T50" s="392"/>
      <c r="U50" s="392"/>
      <c r="V50" s="392"/>
      <c r="W50" s="392"/>
      <c r="X50" s="392"/>
      <c r="Y50" s="392"/>
      <c r="Z50" s="392"/>
      <c r="AA50" s="392"/>
      <c r="AB50" s="392"/>
    </row>
    <row r="51" spans="2:28">
      <c r="B51" s="143" t="s">
        <v>856</v>
      </c>
      <c r="C51">
        <v>1693</v>
      </c>
      <c r="D51">
        <v>1753</v>
      </c>
      <c r="E51">
        <v>1686</v>
      </c>
      <c r="F51">
        <v>1786</v>
      </c>
      <c r="G51">
        <v>1816</v>
      </c>
      <c r="H51">
        <v>2149</v>
      </c>
      <c r="I51">
        <v>1919</v>
      </c>
      <c r="J51">
        <v>1874</v>
      </c>
      <c r="K51">
        <v>1539</v>
      </c>
      <c r="L51">
        <v>1569</v>
      </c>
      <c r="M51">
        <v>1369</v>
      </c>
      <c r="O51" s="392"/>
      <c r="P51" s="392"/>
      <c r="Q51" s="392"/>
      <c r="R51" s="392"/>
      <c r="S51" s="392"/>
      <c r="T51" s="392"/>
      <c r="U51" s="392"/>
      <c r="V51" s="392"/>
      <c r="W51" s="392"/>
      <c r="X51" s="392"/>
      <c r="Y51" s="392"/>
      <c r="Z51" s="392"/>
      <c r="AA51" s="392"/>
      <c r="AB51" s="392"/>
    </row>
    <row r="52" spans="2:28">
      <c r="B52" s="135" t="s">
        <v>205</v>
      </c>
      <c r="C52">
        <v>3239</v>
      </c>
      <c r="D52">
        <v>2934</v>
      </c>
      <c r="E52">
        <v>3385</v>
      </c>
      <c r="F52">
        <v>3292</v>
      </c>
      <c r="G52">
        <v>3599</v>
      </c>
      <c r="H52">
        <v>4049</v>
      </c>
      <c r="I52">
        <v>3915</v>
      </c>
      <c r="J52">
        <v>3898</v>
      </c>
      <c r="K52">
        <v>3637</v>
      </c>
      <c r="L52">
        <v>4491</v>
      </c>
      <c r="M52">
        <v>4218</v>
      </c>
      <c r="O52" s="392"/>
      <c r="P52" s="392"/>
      <c r="Q52" s="392"/>
      <c r="R52" s="392"/>
      <c r="S52" s="392"/>
      <c r="T52" s="392"/>
      <c r="U52" s="392"/>
      <c r="V52" s="392"/>
      <c r="W52" s="392"/>
      <c r="X52" s="392"/>
      <c r="Y52" s="392"/>
      <c r="Z52" s="392"/>
      <c r="AA52" s="392"/>
      <c r="AB52" s="392"/>
    </row>
    <row r="53" spans="2:28">
      <c r="B53" s="142" t="s">
        <v>857</v>
      </c>
      <c r="C53">
        <v>3239</v>
      </c>
      <c r="D53">
        <v>2934</v>
      </c>
      <c r="E53">
        <v>3385</v>
      </c>
      <c r="F53">
        <v>3292</v>
      </c>
      <c r="G53">
        <v>3599</v>
      </c>
      <c r="H53">
        <v>4049</v>
      </c>
      <c r="I53">
        <v>3915</v>
      </c>
      <c r="J53">
        <v>3898</v>
      </c>
      <c r="K53">
        <v>3637</v>
      </c>
      <c r="L53">
        <v>4491</v>
      </c>
      <c r="M53">
        <v>4218</v>
      </c>
      <c r="O53" s="392"/>
      <c r="P53" s="392"/>
      <c r="Q53" s="392"/>
      <c r="R53" s="392"/>
      <c r="S53" s="392"/>
      <c r="T53" s="392"/>
      <c r="U53" s="392"/>
      <c r="V53" s="392"/>
      <c r="W53" s="392"/>
      <c r="X53" s="392"/>
      <c r="Y53" s="392"/>
      <c r="Z53" s="392"/>
      <c r="AA53" s="392"/>
      <c r="AB53" s="392"/>
    </row>
    <row r="54" spans="2:28">
      <c r="B54" s="143" t="s">
        <v>855</v>
      </c>
      <c r="C54">
        <v>500</v>
      </c>
      <c r="D54">
        <v>100</v>
      </c>
      <c r="E54">
        <v>240</v>
      </c>
      <c r="F54">
        <v>407</v>
      </c>
      <c r="G54">
        <v>212</v>
      </c>
      <c r="H54">
        <v>487</v>
      </c>
      <c r="I54">
        <v>335</v>
      </c>
      <c r="J54">
        <v>66</v>
      </c>
      <c r="K54">
        <v>55</v>
      </c>
      <c r="L54">
        <v>554</v>
      </c>
      <c r="M54">
        <v>664</v>
      </c>
      <c r="O54" s="392"/>
      <c r="P54" s="392"/>
      <c r="Q54" s="392"/>
      <c r="R54" s="392"/>
      <c r="S54" s="392"/>
      <c r="T54" s="392"/>
      <c r="U54" s="392"/>
      <c r="V54" s="392"/>
      <c r="W54" s="392"/>
      <c r="X54" s="392"/>
      <c r="Y54" s="392"/>
      <c r="Z54" s="392"/>
      <c r="AA54" s="392"/>
      <c r="AB54" s="392"/>
    </row>
    <row r="55" spans="2:28">
      <c r="B55" s="143" t="s">
        <v>856</v>
      </c>
      <c r="C55">
        <v>2739</v>
      </c>
      <c r="D55">
        <v>2834</v>
      </c>
      <c r="E55">
        <v>3145</v>
      </c>
      <c r="F55">
        <v>2885</v>
      </c>
      <c r="G55">
        <v>3387</v>
      </c>
      <c r="H55">
        <v>3562</v>
      </c>
      <c r="I55">
        <v>3580</v>
      </c>
      <c r="J55">
        <v>3832</v>
      </c>
      <c r="K55">
        <v>3582</v>
      </c>
      <c r="L55">
        <v>3937</v>
      </c>
      <c r="M55">
        <v>3554</v>
      </c>
      <c r="O55" s="392"/>
      <c r="P55" s="392"/>
      <c r="Q55" s="392"/>
      <c r="R55" s="392"/>
      <c r="S55" s="392"/>
      <c r="T55" s="392"/>
      <c r="U55" s="392"/>
      <c r="V55" s="392"/>
      <c r="W55" s="392"/>
      <c r="X55" s="392"/>
      <c r="Y55" s="392"/>
      <c r="Z55" s="392"/>
      <c r="AA55" s="392"/>
      <c r="AB55" s="392"/>
    </row>
    <row r="56" spans="2:28">
      <c r="B56" s="135" t="s">
        <v>825</v>
      </c>
      <c r="C56">
        <v>5406</v>
      </c>
      <c r="D56">
        <v>5230</v>
      </c>
      <c r="E56">
        <v>5724</v>
      </c>
      <c r="F56">
        <v>5774</v>
      </c>
      <c r="G56">
        <v>6089</v>
      </c>
      <c r="H56">
        <v>6314</v>
      </c>
      <c r="I56">
        <v>6510</v>
      </c>
      <c r="J56">
        <v>6199</v>
      </c>
      <c r="K56">
        <v>6079</v>
      </c>
      <c r="L56">
        <v>6089</v>
      </c>
      <c r="M56">
        <v>6554</v>
      </c>
      <c r="O56" s="392"/>
      <c r="P56" s="392"/>
      <c r="Q56" s="392"/>
      <c r="R56" s="392"/>
      <c r="S56" s="392"/>
      <c r="T56" s="392"/>
      <c r="U56" s="392"/>
      <c r="V56" s="392"/>
      <c r="W56" s="392"/>
      <c r="X56" s="392"/>
      <c r="Y56" s="392"/>
      <c r="Z56" s="392"/>
      <c r="AA56" s="392"/>
      <c r="AB56" s="392"/>
    </row>
    <row r="57" spans="2:28">
      <c r="B57" s="142" t="s">
        <v>857</v>
      </c>
      <c r="C57">
        <v>2910</v>
      </c>
      <c r="D57">
        <v>3034</v>
      </c>
      <c r="E57">
        <v>2464</v>
      </c>
      <c r="F57">
        <v>2514</v>
      </c>
      <c r="G57">
        <v>2829</v>
      </c>
      <c r="H57">
        <v>3054</v>
      </c>
      <c r="I57">
        <v>3250</v>
      </c>
      <c r="J57">
        <v>2939</v>
      </c>
      <c r="K57">
        <v>2819</v>
      </c>
      <c r="L57">
        <v>2829</v>
      </c>
      <c r="M57">
        <v>3294</v>
      </c>
      <c r="O57" s="392"/>
      <c r="P57" s="392"/>
      <c r="Q57" s="392"/>
      <c r="R57" s="392"/>
      <c r="S57" s="392"/>
      <c r="T57" s="392"/>
      <c r="U57" s="392"/>
      <c r="V57" s="392"/>
      <c r="W57" s="392"/>
      <c r="X57" s="392"/>
      <c r="Y57" s="392"/>
      <c r="Z57" s="392"/>
      <c r="AA57" s="392"/>
      <c r="AB57" s="392"/>
    </row>
    <row r="58" spans="2:28">
      <c r="B58" s="143" t="s">
        <v>855</v>
      </c>
      <c r="C58">
        <v>100</v>
      </c>
      <c r="D58">
        <v>400</v>
      </c>
      <c r="E58">
        <v>530</v>
      </c>
      <c r="F58">
        <v>670</v>
      </c>
      <c r="G58">
        <v>400</v>
      </c>
      <c r="H58">
        <v>930</v>
      </c>
      <c r="I58">
        <v>1101</v>
      </c>
      <c r="J58">
        <v>690</v>
      </c>
      <c r="K58">
        <v>950</v>
      </c>
      <c r="L58">
        <v>1080</v>
      </c>
      <c r="M58">
        <v>1195</v>
      </c>
      <c r="O58" s="392"/>
      <c r="P58" s="392"/>
      <c r="Q58" s="392"/>
      <c r="R58" s="392"/>
      <c r="S58" s="392"/>
      <c r="T58" s="392"/>
      <c r="U58" s="392"/>
      <c r="V58" s="392"/>
      <c r="W58" s="392"/>
      <c r="X58" s="392"/>
      <c r="Y58" s="392"/>
      <c r="Z58" s="392"/>
      <c r="AA58" s="392"/>
      <c r="AB58" s="392"/>
    </row>
    <row r="59" spans="2:28">
      <c r="B59" s="143" t="s">
        <v>856</v>
      </c>
      <c r="C59">
        <v>2810</v>
      </c>
      <c r="D59">
        <v>2634</v>
      </c>
      <c r="E59">
        <v>1934</v>
      </c>
      <c r="F59">
        <v>1844</v>
      </c>
      <c r="G59">
        <v>2429</v>
      </c>
      <c r="H59">
        <v>2124</v>
      </c>
      <c r="I59">
        <v>2149</v>
      </c>
      <c r="J59">
        <v>2249</v>
      </c>
      <c r="K59">
        <v>1869</v>
      </c>
      <c r="L59">
        <v>1749</v>
      </c>
      <c r="M59">
        <v>2099</v>
      </c>
      <c r="O59" s="392"/>
      <c r="P59" s="392"/>
      <c r="Q59" s="392"/>
      <c r="R59" s="392"/>
      <c r="S59" s="392"/>
      <c r="T59" s="392"/>
      <c r="U59" s="392"/>
      <c r="V59" s="392"/>
      <c r="W59" s="392"/>
      <c r="X59" s="392"/>
      <c r="Y59" s="392"/>
      <c r="Z59" s="392"/>
      <c r="AA59" s="392"/>
      <c r="AB59" s="392"/>
    </row>
    <row r="60" spans="2:28">
      <c r="B60" s="142" t="s">
        <v>858</v>
      </c>
      <c r="C60">
        <v>2496</v>
      </c>
      <c r="D60">
        <v>2196</v>
      </c>
      <c r="E60">
        <v>3260</v>
      </c>
      <c r="F60">
        <v>3260</v>
      </c>
      <c r="G60">
        <v>3260</v>
      </c>
      <c r="H60">
        <v>3260</v>
      </c>
      <c r="I60">
        <v>3260</v>
      </c>
      <c r="J60">
        <v>3260</v>
      </c>
      <c r="K60">
        <v>3260</v>
      </c>
      <c r="L60">
        <v>3260</v>
      </c>
      <c r="M60">
        <v>3260</v>
      </c>
      <c r="O60" s="392"/>
      <c r="P60" s="392"/>
      <c r="Q60" s="392"/>
      <c r="R60" s="392"/>
      <c r="S60" s="392"/>
      <c r="T60" s="392"/>
      <c r="U60" s="392"/>
      <c r="V60" s="392"/>
      <c r="W60" s="392"/>
      <c r="X60" s="392"/>
      <c r="Y60" s="392"/>
      <c r="Z60" s="392"/>
      <c r="AA60" s="392"/>
      <c r="AB60" s="392"/>
    </row>
    <row r="61" spans="2:28">
      <c r="B61" s="143" t="s">
        <v>859</v>
      </c>
      <c r="C61">
        <v>2496</v>
      </c>
      <c r="D61">
        <v>2196</v>
      </c>
      <c r="E61">
        <v>1884</v>
      </c>
      <c r="F61">
        <v>1884</v>
      </c>
      <c r="G61">
        <v>1884</v>
      </c>
      <c r="H61">
        <v>1884</v>
      </c>
      <c r="I61">
        <v>1884</v>
      </c>
      <c r="J61">
        <v>1884</v>
      </c>
      <c r="K61">
        <v>1884</v>
      </c>
      <c r="L61">
        <v>1884</v>
      </c>
      <c r="M61">
        <v>1884</v>
      </c>
      <c r="O61" s="392"/>
      <c r="P61" s="392"/>
      <c r="Q61" s="392"/>
      <c r="R61" s="392"/>
      <c r="S61" s="392"/>
      <c r="T61" s="392"/>
      <c r="U61" s="392"/>
      <c r="V61" s="392"/>
      <c r="W61" s="392"/>
      <c r="X61" s="392"/>
      <c r="Y61" s="392"/>
      <c r="Z61" s="392"/>
      <c r="AA61" s="392"/>
      <c r="AB61" s="392"/>
    </row>
    <row r="62" spans="2:28">
      <c r="B62" s="143" t="s">
        <v>860</v>
      </c>
      <c r="E62">
        <v>1032</v>
      </c>
      <c r="F62">
        <v>1032</v>
      </c>
      <c r="G62">
        <v>1032</v>
      </c>
      <c r="H62">
        <v>1032</v>
      </c>
      <c r="I62">
        <v>1032</v>
      </c>
      <c r="J62">
        <v>1032</v>
      </c>
      <c r="K62">
        <v>1032</v>
      </c>
      <c r="L62">
        <v>1032</v>
      </c>
      <c r="M62">
        <v>1032</v>
      </c>
      <c r="O62" s="392"/>
      <c r="P62" s="392"/>
      <c r="Q62" s="392"/>
      <c r="R62" s="392"/>
      <c r="S62" s="392"/>
      <c r="T62" s="392"/>
      <c r="U62" s="392"/>
      <c r="V62" s="392"/>
      <c r="W62" s="392"/>
      <c r="X62" s="392"/>
      <c r="Y62" s="392"/>
      <c r="Z62" s="392"/>
      <c r="AA62" s="392"/>
      <c r="AB62" s="392"/>
    </row>
    <row r="63" spans="2:28">
      <c r="B63" s="143" t="s">
        <v>861</v>
      </c>
      <c r="E63">
        <v>344</v>
      </c>
      <c r="F63">
        <v>344</v>
      </c>
      <c r="G63">
        <v>344</v>
      </c>
      <c r="H63">
        <v>344</v>
      </c>
      <c r="I63">
        <v>344</v>
      </c>
      <c r="J63">
        <v>344</v>
      </c>
      <c r="K63">
        <v>344</v>
      </c>
      <c r="L63">
        <v>344</v>
      </c>
      <c r="M63">
        <v>344</v>
      </c>
      <c r="O63" s="392"/>
      <c r="P63" s="392"/>
      <c r="Q63" s="392"/>
      <c r="R63" s="392"/>
      <c r="S63" s="392"/>
      <c r="T63" s="392"/>
      <c r="U63" s="392"/>
      <c r="V63" s="392"/>
      <c r="W63" s="392"/>
      <c r="X63" s="392"/>
      <c r="Y63" s="392"/>
      <c r="Z63" s="392"/>
      <c r="AA63" s="392"/>
      <c r="AB63" s="392"/>
    </row>
    <row r="64" spans="2:28">
      <c r="B64" s="135" t="s">
        <v>415</v>
      </c>
      <c r="C64">
        <v>4146</v>
      </c>
      <c r="D64">
        <v>4190</v>
      </c>
      <c r="E64">
        <v>4990</v>
      </c>
      <c r="F64">
        <v>6091</v>
      </c>
      <c r="G64">
        <v>6865</v>
      </c>
      <c r="H64">
        <v>7252</v>
      </c>
      <c r="I64">
        <v>6943</v>
      </c>
      <c r="J64">
        <v>7249</v>
      </c>
      <c r="K64">
        <v>6427</v>
      </c>
      <c r="L64">
        <v>6067</v>
      </c>
      <c r="M64">
        <v>5202</v>
      </c>
      <c r="O64" s="392"/>
      <c r="P64" s="392"/>
      <c r="Q64" s="392"/>
      <c r="R64" s="392"/>
      <c r="S64" s="392"/>
      <c r="T64" s="392"/>
      <c r="U64" s="392"/>
      <c r="V64" s="392"/>
      <c r="W64" s="392"/>
      <c r="X64" s="392"/>
      <c r="Y64" s="392"/>
      <c r="Z64" s="392"/>
      <c r="AA64" s="392"/>
      <c r="AB64" s="392"/>
    </row>
    <row r="65" spans="2:28">
      <c r="B65" s="142" t="s">
        <v>854</v>
      </c>
      <c r="C65">
        <v>3356</v>
      </c>
      <c r="D65">
        <v>3400</v>
      </c>
      <c r="E65">
        <v>4000</v>
      </c>
      <c r="F65">
        <v>5156</v>
      </c>
      <c r="G65">
        <v>5855</v>
      </c>
      <c r="H65">
        <v>6074</v>
      </c>
      <c r="I65">
        <v>5730</v>
      </c>
      <c r="J65">
        <v>6331</v>
      </c>
      <c r="K65">
        <v>5589</v>
      </c>
      <c r="L65">
        <v>5189</v>
      </c>
      <c r="M65">
        <v>4439</v>
      </c>
      <c r="O65" s="392"/>
      <c r="P65" s="392"/>
      <c r="Q65" s="392"/>
      <c r="R65" s="392"/>
      <c r="S65" s="392"/>
      <c r="T65" s="392"/>
      <c r="U65" s="392"/>
      <c r="V65" s="392"/>
      <c r="W65" s="392"/>
      <c r="X65" s="392"/>
      <c r="Y65" s="392"/>
      <c r="Z65" s="392"/>
      <c r="AA65" s="392"/>
      <c r="AB65" s="392"/>
    </row>
    <row r="66" spans="2:28">
      <c r="B66" s="143" t="s">
        <v>855</v>
      </c>
      <c r="C66">
        <v>1810</v>
      </c>
      <c r="D66">
        <v>1805</v>
      </c>
      <c r="E66">
        <v>2229</v>
      </c>
      <c r="F66">
        <v>2830</v>
      </c>
      <c r="G66">
        <v>3050</v>
      </c>
      <c r="H66">
        <v>2710</v>
      </c>
      <c r="I66">
        <v>2901</v>
      </c>
      <c r="J66">
        <v>3367</v>
      </c>
      <c r="K66">
        <v>2985</v>
      </c>
      <c r="L66">
        <v>3130</v>
      </c>
      <c r="M66">
        <v>2320</v>
      </c>
      <c r="O66" s="392"/>
      <c r="P66" s="392"/>
      <c r="Q66" s="392"/>
      <c r="R66" s="392"/>
      <c r="S66" s="392"/>
      <c r="T66" s="392"/>
      <c r="U66" s="392"/>
      <c r="V66" s="392"/>
      <c r="W66" s="392"/>
      <c r="X66" s="392"/>
      <c r="Y66" s="392"/>
      <c r="Z66" s="392"/>
      <c r="AA66" s="392"/>
      <c r="AB66" s="392"/>
    </row>
    <row r="67" spans="2:28">
      <c r="B67" s="143" t="s">
        <v>856</v>
      </c>
      <c r="C67">
        <v>1546</v>
      </c>
      <c r="D67">
        <v>1595</v>
      </c>
      <c r="E67">
        <v>1771</v>
      </c>
      <c r="F67">
        <v>2326</v>
      </c>
      <c r="G67">
        <v>2805</v>
      </c>
      <c r="H67">
        <v>3364</v>
      </c>
      <c r="I67">
        <v>2829</v>
      </c>
      <c r="J67">
        <v>2964</v>
      </c>
      <c r="K67">
        <v>2604</v>
      </c>
      <c r="L67">
        <v>2059</v>
      </c>
      <c r="M67">
        <v>2119</v>
      </c>
      <c r="O67" s="392"/>
      <c r="P67" s="392"/>
      <c r="Q67" s="392"/>
      <c r="R67" s="392"/>
      <c r="S67" s="392"/>
      <c r="T67" s="392"/>
      <c r="U67" s="392"/>
      <c r="V67" s="392"/>
      <c r="W67" s="392"/>
      <c r="X67" s="392"/>
      <c r="Y67" s="392"/>
      <c r="Z67" s="392"/>
      <c r="AA67" s="392"/>
      <c r="AB67" s="392"/>
    </row>
    <row r="68" spans="2:28">
      <c r="B68" s="142" t="s">
        <v>857</v>
      </c>
      <c r="C68">
        <v>790</v>
      </c>
      <c r="D68">
        <v>790</v>
      </c>
      <c r="E68">
        <v>990</v>
      </c>
      <c r="F68">
        <v>935</v>
      </c>
      <c r="G68">
        <v>1010</v>
      </c>
      <c r="H68">
        <v>1178</v>
      </c>
      <c r="I68">
        <v>1213</v>
      </c>
      <c r="J68">
        <v>918</v>
      </c>
      <c r="K68">
        <v>838</v>
      </c>
      <c r="L68">
        <v>878</v>
      </c>
      <c r="M68">
        <v>763</v>
      </c>
      <c r="O68" s="392"/>
      <c r="P68" s="392"/>
      <c r="Q68" s="392"/>
      <c r="R68" s="392"/>
      <c r="S68" s="392"/>
      <c r="T68" s="392"/>
      <c r="U68" s="392"/>
      <c r="V68" s="392"/>
      <c r="W68" s="392"/>
      <c r="X68" s="392"/>
      <c r="Y68" s="392"/>
      <c r="Z68" s="392"/>
      <c r="AA68" s="392"/>
      <c r="AB68" s="392"/>
    </row>
    <row r="69" spans="2:28">
      <c r="B69" s="143" t="s">
        <v>855</v>
      </c>
      <c r="E69">
        <v>60</v>
      </c>
      <c r="F69">
        <v>60</v>
      </c>
      <c r="G69">
        <v>60</v>
      </c>
      <c r="H69">
        <v>20</v>
      </c>
      <c r="J69">
        <v>10</v>
      </c>
      <c r="K69">
        <v>10</v>
      </c>
      <c r="L69">
        <v>50</v>
      </c>
      <c r="M69">
        <v>15</v>
      </c>
      <c r="O69" s="392"/>
      <c r="P69" s="392"/>
      <c r="Q69" s="392"/>
      <c r="R69" s="392"/>
      <c r="S69" s="392"/>
      <c r="T69" s="392"/>
      <c r="U69" s="392"/>
      <c r="V69" s="392"/>
      <c r="W69" s="392"/>
      <c r="X69" s="392"/>
      <c r="Y69" s="392"/>
      <c r="Z69" s="392"/>
      <c r="AA69" s="392"/>
      <c r="AB69" s="392"/>
    </row>
    <row r="70" spans="2:28">
      <c r="B70" s="143" t="s">
        <v>856</v>
      </c>
      <c r="C70">
        <v>790</v>
      </c>
      <c r="D70">
        <v>790</v>
      </c>
      <c r="E70">
        <v>930</v>
      </c>
      <c r="F70">
        <v>875</v>
      </c>
      <c r="G70">
        <v>950</v>
      </c>
      <c r="H70">
        <v>1158</v>
      </c>
      <c r="I70">
        <v>1213</v>
      </c>
      <c r="J70">
        <v>908</v>
      </c>
      <c r="K70">
        <v>828</v>
      </c>
      <c r="L70">
        <v>828</v>
      </c>
      <c r="M70">
        <v>748</v>
      </c>
      <c r="O70" s="392"/>
      <c r="P70" s="392"/>
      <c r="Q70" s="392"/>
      <c r="R70" s="392"/>
      <c r="S70" s="392"/>
      <c r="T70" s="392"/>
      <c r="U70" s="392"/>
      <c r="V70" s="392"/>
      <c r="W70" s="392"/>
      <c r="X70" s="392"/>
      <c r="Y70" s="392"/>
      <c r="Z70" s="392"/>
      <c r="AA70" s="392"/>
      <c r="AB70" s="392"/>
    </row>
    <row r="71" spans="2:28">
      <c r="B71" s="135" t="s">
        <v>862</v>
      </c>
      <c r="C71">
        <v>2246</v>
      </c>
      <c r="D71">
        <v>2184</v>
      </c>
      <c r="E71">
        <v>3124</v>
      </c>
      <c r="F71">
        <v>3668</v>
      </c>
      <c r="G71">
        <v>3568</v>
      </c>
      <c r="H71">
        <v>4070</v>
      </c>
      <c r="I71">
        <v>4694</v>
      </c>
      <c r="J71">
        <v>4554</v>
      </c>
      <c r="K71">
        <v>4489</v>
      </c>
      <c r="L71">
        <v>4371</v>
      </c>
      <c r="M71">
        <v>4205</v>
      </c>
      <c r="O71" s="392"/>
      <c r="P71" s="392"/>
      <c r="Q71" s="392"/>
      <c r="R71" s="392"/>
      <c r="S71" s="392"/>
      <c r="T71" s="392"/>
      <c r="U71" s="392"/>
      <c r="V71" s="392"/>
      <c r="W71" s="392"/>
      <c r="X71" s="392"/>
      <c r="Y71" s="392"/>
      <c r="Z71" s="392"/>
      <c r="AA71" s="392"/>
      <c r="AB71" s="392"/>
    </row>
    <row r="72" spans="2:28">
      <c r="B72" s="142" t="s">
        <v>857</v>
      </c>
      <c r="C72">
        <v>2246</v>
      </c>
      <c r="D72">
        <v>2184</v>
      </c>
      <c r="E72">
        <v>3124</v>
      </c>
      <c r="F72">
        <v>3668</v>
      </c>
      <c r="G72">
        <v>3568</v>
      </c>
      <c r="H72">
        <v>4070</v>
      </c>
      <c r="I72">
        <v>4694</v>
      </c>
      <c r="J72">
        <v>4554</v>
      </c>
      <c r="K72">
        <v>4489</v>
      </c>
      <c r="L72">
        <v>4371</v>
      </c>
      <c r="M72">
        <v>4205</v>
      </c>
      <c r="O72" s="392"/>
      <c r="P72" s="392"/>
      <c r="Q72" s="392"/>
      <c r="R72" s="392"/>
      <c r="S72" s="392"/>
      <c r="T72" s="392"/>
      <c r="U72" s="392"/>
      <c r="V72" s="392"/>
      <c r="W72" s="392"/>
      <c r="X72" s="392"/>
      <c r="Y72" s="392"/>
      <c r="Z72" s="392"/>
      <c r="AA72" s="392"/>
      <c r="AB72" s="392"/>
    </row>
    <row r="73" spans="2:28">
      <c r="B73" s="143" t="s">
        <v>855</v>
      </c>
      <c r="C73">
        <v>528</v>
      </c>
      <c r="D73">
        <v>438</v>
      </c>
      <c r="E73">
        <v>410</v>
      </c>
      <c r="F73">
        <v>970</v>
      </c>
      <c r="G73">
        <v>870</v>
      </c>
      <c r="H73">
        <v>240</v>
      </c>
      <c r="I73">
        <v>373</v>
      </c>
      <c r="J73">
        <v>193</v>
      </c>
      <c r="K73">
        <v>407</v>
      </c>
      <c r="L73">
        <v>670</v>
      </c>
      <c r="M73">
        <v>510</v>
      </c>
      <c r="O73" s="392"/>
      <c r="P73" s="392"/>
      <c r="Q73" s="392"/>
      <c r="R73" s="392"/>
      <c r="S73" s="392"/>
      <c r="T73" s="392"/>
      <c r="U73" s="392"/>
      <c r="V73" s="392"/>
      <c r="W73" s="392"/>
      <c r="X73" s="392"/>
      <c r="Y73" s="392"/>
      <c r="Z73" s="392"/>
      <c r="AA73" s="392"/>
      <c r="AB73" s="392"/>
    </row>
    <row r="74" spans="2:28">
      <c r="B74" s="143" t="s">
        <v>856</v>
      </c>
      <c r="C74">
        <v>1718</v>
      </c>
      <c r="D74">
        <v>1746</v>
      </c>
      <c r="E74">
        <v>2714</v>
      </c>
      <c r="F74">
        <v>2698</v>
      </c>
      <c r="G74">
        <v>2698</v>
      </c>
      <c r="H74">
        <v>3830</v>
      </c>
      <c r="I74">
        <v>4321</v>
      </c>
      <c r="J74">
        <v>4361</v>
      </c>
      <c r="K74">
        <v>4082</v>
      </c>
      <c r="L74">
        <v>3701</v>
      </c>
      <c r="M74">
        <v>3695</v>
      </c>
      <c r="O74" s="392"/>
      <c r="P74" s="392"/>
      <c r="Q74" s="392"/>
      <c r="R74" s="392"/>
      <c r="S74" s="392"/>
      <c r="T74" s="392"/>
      <c r="U74" s="392"/>
      <c r="V74" s="392"/>
      <c r="W74" s="392"/>
      <c r="X74" s="392"/>
      <c r="Y74" s="392"/>
      <c r="Z74" s="392"/>
      <c r="AA74" s="392"/>
      <c r="AB74" s="392"/>
    </row>
    <row r="75" spans="2:28">
      <c r="B75" s="135" t="s">
        <v>863</v>
      </c>
      <c r="C75">
        <v>4032</v>
      </c>
      <c r="D75">
        <v>2784</v>
      </c>
      <c r="E75">
        <v>2694</v>
      </c>
      <c r="F75">
        <v>2694</v>
      </c>
      <c r="G75">
        <v>2694</v>
      </c>
      <c r="H75">
        <v>2694</v>
      </c>
      <c r="I75">
        <v>2694</v>
      </c>
      <c r="J75">
        <v>2694</v>
      </c>
      <c r="K75">
        <v>2694</v>
      </c>
      <c r="L75">
        <v>2694</v>
      </c>
      <c r="M75">
        <v>2694</v>
      </c>
      <c r="O75" s="392"/>
      <c r="P75" s="392"/>
      <c r="Q75" s="392"/>
      <c r="R75" s="392"/>
      <c r="S75" s="392"/>
      <c r="T75" s="392"/>
      <c r="U75" s="392"/>
      <c r="V75" s="392"/>
      <c r="W75" s="392"/>
      <c r="X75" s="392"/>
      <c r="Y75" s="392"/>
      <c r="Z75" s="392"/>
      <c r="AA75" s="392"/>
      <c r="AB75" s="392"/>
    </row>
    <row r="76" spans="2:28">
      <c r="B76" s="142" t="s">
        <v>858</v>
      </c>
      <c r="C76">
        <v>4032</v>
      </c>
      <c r="D76">
        <v>2784</v>
      </c>
      <c r="E76">
        <v>2694</v>
      </c>
      <c r="F76">
        <v>2694</v>
      </c>
      <c r="G76">
        <v>2694</v>
      </c>
      <c r="H76">
        <v>2694</v>
      </c>
      <c r="I76">
        <v>2694</v>
      </c>
      <c r="J76">
        <v>2694</v>
      </c>
      <c r="K76">
        <v>2694</v>
      </c>
      <c r="L76">
        <v>2694</v>
      </c>
      <c r="M76">
        <v>2694</v>
      </c>
      <c r="O76" s="392"/>
      <c r="P76" s="392"/>
      <c r="Q76" s="392"/>
      <c r="R76" s="392"/>
      <c r="S76" s="392"/>
      <c r="T76" s="392"/>
      <c r="U76" s="392"/>
      <c r="V76" s="392"/>
      <c r="W76" s="392"/>
      <c r="X76" s="392"/>
      <c r="Y76" s="392"/>
      <c r="Z76" s="392"/>
      <c r="AA76" s="392"/>
      <c r="AB76" s="392"/>
    </row>
    <row r="77" spans="2:28">
      <c r="B77" s="143" t="s">
        <v>859</v>
      </c>
      <c r="C77">
        <v>4032</v>
      </c>
      <c r="D77">
        <v>2784</v>
      </c>
      <c r="E77">
        <v>2694</v>
      </c>
      <c r="F77">
        <v>2694</v>
      </c>
      <c r="G77">
        <v>2694</v>
      </c>
      <c r="H77">
        <v>2694</v>
      </c>
      <c r="I77">
        <v>2694</v>
      </c>
      <c r="J77">
        <v>2694</v>
      </c>
      <c r="K77">
        <v>2694</v>
      </c>
      <c r="L77">
        <v>2694</v>
      </c>
      <c r="M77">
        <v>2694</v>
      </c>
      <c r="O77" s="392"/>
      <c r="P77" s="392"/>
      <c r="Q77" s="392"/>
      <c r="R77" s="392"/>
      <c r="S77" s="392"/>
      <c r="T77" s="392"/>
      <c r="U77" s="392"/>
      <c r="V77" s="392"/>
      <c r="W77" s="392"/>
      <c r="X77" s="392"/>
      <c r="Y77" s="392"/>
      <c r="Z77" s="392"/>
      <c r="AA77" s="392"/>
      <c r="AB77" s="392"/>
    </row>
    <row r="78" spans="2:28">
      <c r="B78" s="135" t="s">
        <v>16</v>
      </c>
      <c r="C78">
        <v>28347</v>
      </c>
      <c r="D78">
        <v>27133</v>
      </c>
      <c r="E78">
        <v>32065</v>
      </c>
      <c r="F78">
        <v>34669</v>
      </c>
      <c r="G78">
        <v>37307</v>
      </c>
      <c r="H78">
        <v>39793</v>
      </c>
      <c r="I78">
        <v>40538</v>
      </c>
      <c r="J78">
        <v>43153</v>
      </c>
      <c r="K78">
        <v>40834</v>
      </c>
      <c r="L78">
        <v>42308</v>
      </c>
      <c r="M78">
        <v>41006</v>
      </c>
      <c r="O78" s="392"/>
      <c r="P78" s="392"/>
      <c r="Q78" s="392"/>
      <c r="R78" s="392"/>
      <c r="S78" s="392"/>
      <c r="T78" s="392"/>
      <c r="U78" s="392"/>
      <c r="V78" s="392"/>
      <c r="W78" s="392"/>
      <c r="X78" s="392"/>
      <c r="Y78" s="392"/>
      <c r="Z78" s="392"/>
      <c r="AA78" s="392"/>
      <c r="AB78" s="392"/>
    </row>
    <row r="79" spans="2:28">
      <c r="O79" s="392"/>
      <c r="P79" s="392"/>
      <c r="Q79" s="392"/>
      <c r="R79" s="392"/>
      <c r="S79" s="392"/>
      <c r="T79" s="392"/>
      <c r="U79" s="392"/>
      <c r="V79" s="392"/>
      <c r="W79" s="392"/>
      <c r="X79" s="392"/>
      <c r="Y79" s="392"/>
      <c r="Z79" s="392"/>
      <c r="AA79" s="392"/>
      <c r="AB79" s="392"/>
    </row>
    <row r="80" spans="2:28">
      <c r="O80" s="392"/>
      <c r="P80" s="392"/>
      <c r="Q80" s="392"/>
      <c r="R80" s="392"/>
      <c r="S80" s="392"/>
      <c r="T80" s="392"/>
      <c r="U80" s="392"/>
      <c r="V80" s="392"/>
      <c r="W80" s="392"/>
      <c r="X80" s="392"/>
      <c r="Y80" s="392"/>
      <c r="Z80" s="392"/>
      <c r="AA80" s="392"/>
      <c r="AB80" s="392"/>
    </row>
    <row r="81" spans="1:35">
      <c r="O81" s="392"/>
      <c r="P81" s="392"/>
      <c r="Q81" s="392"/>
      <c r="R81" s="392"/>
      <c r="S81" s="392"/>
      <c r="T81" s="392"/>
      <c r="U81" s="392"/>
      <c r="V81" s="392"/>
      <c r="W81" s="392"/>
      <c r="X81" s="392"/>
      <c r="Y81" s="392"/>
      <c r="Z81" s="392"/>
      <c r="AA81" s="392"/>
      <c r="AB81" s="392"/>
    </row>
    <row r="82" spans="1:35">
      <c r="O82" s="392"/>
      <c r="P82" s="392"/>
      <c r="Q82" s="392"/>
      <c r="R82" s="392"/>
      <c r="S82" s="392"/>
      <c r="T82" s="392"/>
      <c r="U82" s="392"/>
      <c r="V82" s="392"/>
      <c r="W82" s="392"/>
      <c r="X82" s="392"/>
      <c r="Y82" s="392"/>
      <c r="Z82" s="392"/>
      <c r="AA82" s="392"/>
      <c r="AB82" s="392"/>
    </row>
    <row r="83" spans="1:35">
      <c r="O83" s="392"/>
      <c r="P83" s="392"/>
      <c r="Q83" s="392"/>
      <c r="R83" s="392"/>
      <c r="S83" s="392"/>
      <c r="T83" s="392"/>
      <c r="U83" s="392"/>
      <c r="V83" s="392"/>
      <c r="W83" s="392"/>
      <c r="X83" s="392"/>
      <c r="Y83" s="392"/>
      <c r="Z83" s="392"/>
      <c r="AA83" s="392"/>
      <c r="AB83" s="392"/>
    </row>
    <row r="84" spans="1:35">
      <c r="A84" t="s">
        <v>866</v>
      </c>
      <c r="B84" s="393" t="s">
        <v>867</v>
      </c>
      <c r="C84" s="394"/>
      <c r="D84" s="394"/>
      <c r="E84" s="395">
        <v>6</v>
      </c>
      <c r="F84" s="395">
        <v>6</v>
      </c>
      <c r="G84" s="395">
        <v>6</v>
      </c>
      <c r="H84" s="395">
        <v>6</v>
      </c>
      <c r="I84" s="395">
        <v>6</v>
      </c>
      <c r="J84" s="396">
        <v>6</v>
      </c>
      <c r="O84" s="392"/>
      <c r="P84" s="392"/>
      <c r="Q84" s="392"/>
      <c r="R84" s="392"/>
      <c r="S84" s="392"/>
      <c r="T84" s="392"/>
      <c r="U84" s="392"/>
      <c r="V84" s="392"/>
      <c r="W84" s="392"/>
      <c r="X84" s="392"/>
      <c r="Y84" s="392"/>
      <c r="Z84" s="392"/>
      <c r="AA84" s="392"/>
      <c r="AB84" s="392"/>
    </row>
    <row r="85" spans="1:35">
      <c r="B85" s="397" t="s">
        <v>868</v>
      </c>
      <c r="C85" s="398"/>
      <c r="D85" s="398"/>
      <c r="E85" s="399">
        <f>E83+E84</f>
        <v>6</v>
      </c>
      <c r="F85" s="399">
        <f t="shared" ref="F85:J85" si="5">F83+F84</f>
        <v>6</v>
      </c>
      <c r="G85" s="399">
        <f t="shared" si="5"/>
        <v>6</v>
      </c>
      <c r="H85" s="399">
        <f t="shared" si="5"/>
        <v>6</v>
      </c>
      <c r="I85" s="399">
        <f t="shared" si="5"/>
        <v>6</v>
      </c>
      <c r="J85" s="400">
        <f t="shared" si="5"/>
        <v>6</v>
      </c>
      <c r="O85" s="392"/>
      <c r="P85" s="392"/>
      <c r="Q85" s="392"/>
      <c r="R85" s="392"/>
      <c r="S85" s="392"/>
      <c r="T85" s="392"/>
      <c r="U85" s="392"/>
      <c r="V85" s="392"/>
      <c r="W85" s="392"/>
      <c r="X85" s="392"/>
      <c r="Y85" s="392"/>
      <c r="Z85" s="392"/>
      <c r="AA85" s="392"/>
      <c r="AB85" s="392"/>
    </row>
    <row r="86" spans="1:35">
      <c r="B86" s="149"/>
      <c r="E86" s="3"/>
      <c r="F86" s="3"/>
      <c r="G86" s="3"/>
      <c r="H86" s="3"/>
      <c r="I86" s="3"/>
      <c r="J86" s="3"/>
      <c r="O86" s="392"/>
      <c r="P86" s="392"/>
      <c r="Q86" s="392"/>
      <c r="R86" s="392"/>
      <c r="S86" s="392"/>
      <c r="T86" s="392"/>
      <c r="U86" s="392"/>
      <c r="V86" s="392"/>
      <c r="W86" s="392"/>
      <c r="X86" s="392"/>
      <c r="Y86" s="392"/>
      <c r="Z86" s="392"/>
      <c r="AA86" s="392"/>
      <c r="AB86" s="392"/>
    </row>
    <row r="87" spans="1:35">
      <c r="B87" s="149">
        <v>172</v>
      </c>
      <c r="E87" s="3"/>
      <c r="F87" s="3"/>
      <c r="G87" s="3"/>
      <c r="H87" s="3">
        <f>H78/$B$87</f>
        <v>231.3546511627907</v>
      </c>
      <c r="I87" s="3">
        <f>I78/$B$87</f>
        <v>235.68604651162789</v>
      </c>
      <c r="J87" s="3">
        <f>J78/$B$87</f>
        <v>250.88953488372093</v>
      </c>
      <c r="O87" s="392"/>
      <c r="P87" s="392"/>
      <c r="Q87" s="392"/>
      <c r="R87" s="392"/>
      <c r="S87" s="392"/>
      <c r="T87" s="392"/>
      <c r="U87" s="392"/>
      <c r="V87" s="392"/>
      <c r="W87" s="392"/>
      <c r="X87" s="392"/>
      <c r="Y87" s="392"/>
      <c r="Z87" s="392"/>
      <c r="AA87" s="392"/>
      <c r="AB87" s="392"/>
    </row>
    <row r="88" spans="1:35">
      <c r="B88" s="149"/>
      <c r="E88" s="3"/>
      <c r="F88" s="3"/>
      <c r="G88" s="3"/>
      <c r="H88" s="3"/>
      <c r="I88" s="3"/>
      <c r="J88" s="3"/>
      <c r="O88" s="392"/>
      <c r="P88" s="392"/>
      <c r="Q88" s="392"/>
      <c r="R88" s="392"/>
      <c r="S88" s="392"/>
      <c r="T88" s="392"/>
      <c r="U88" s="392"/>
      <c r="V88" s="392"/>
      <c r="W88" s="392"/>
      <c r="X88" s="392"/>
      <c r="Y88" s="392"/>
      <c r="Z88" s="392"/>
      <c r="AA88" s="392"/>
      <c r="AB88" s="392"/>
    </row>
    <row r="89" spans="1:35">
      <c r="B89" s="149"/>
      <c r="E89" s="3"/>
      <c r="F89" s="3"/>
      <c r="G89" s="3"/>
      <c r="H89" s="3"/>
      <c r="I89" s="3"/>
      <c r="J89" s="3"/>
      <c r="O89" s="392"/>
      <c r="P89" s="392"/>
      <c r="Q89" s="392"/>
      <c r="R89" s="392"/>
      <c r="S89" s="392"/>
      <c r="T89" s="392"/>
      <c r="U89" s="392"/>
      <c r="V89" s="392"/>
      <c r="W89" s="392"/>
      <c r="X89" s="392"/>
      <c r="Y89" s="392"/>
      <c r="Z89" s="392"/>
      <c r="AA89" s="392"/>
      <c r="AB89" s="392"/>
    </row>
    <row r="90" spans="1:35">
      <c r="B90" s="469" t="s">
        <v>981</v>
      </c>
      <c r="E90" s="3"/>
      <c r="F90" s="3"/>
      <c r="G90" s="3"/>
      <c r="H90" s="3"/>
      <c r="I90" s="3"/>
      <c r="J90" s="3"/>
      <c r="O90" s="392"/>
      <c r="P90" s="392"/>
      <c r="Q90" s="392"/>
      <c r="R90" s="392"/>
      <c r="S90" s="392"/>
      <c r="T90" s="392"/>
      <c r="U90" s="392"/>
      <c r="V90" s="392"/>
      <c r="W90" s="392"/>
      <c r="X90" s="392"/>
      <c r="Y90" s="392"/>
      <c r="Z90" s="392"/>
      <c r="AA90" s="392"/>
      <c r="AB90" s="392"/>
    </row>
    <row r="91" spans="1:35">
      <c r="E91" s="3"/>
      <c r="F91" s="3"/>
      <c r="G91" s="3"/>
      <c r="H91" s="3"/>
      <c r="I91" s="3"/>
      <c r="J91" s="3"/>
      <c r="O91" s="392"/>
      <c r="P91" s="392"/>
      <c r="Q91" s="392"/>
      <c r="R91" s="392"/>
      <c r="S91" s="392"/>
      <c r="T91" s="392"/>
      <c r="U91" s="392"/>
      <c r="V91" s="392"/>
      <c r="W91" s="392"/>
      <c r="X91" s="392"/>
      <c r="Y91" s="392"/>
      <c r="Z91" s="392"/>
      <c r="AA91" s="392"/>
      <c r="AB91" s="392"/>
    </row>
    <row r="92" spans="1:35">
      <c r="B92" s="1" t="s">
        <v>842</v>
      </c>
      <c r="C92" s="236" t="s">
        <v>843</v>
      </c>
      <c r="O92" s="392"/>
      <c r="P92" s="392"/>
      <c r="Q92" s="392"/>
      <c r="R92" s="392"/>
      <c r="S92" s="392"/>
      <c r="T92" s="392"/>
      <c r="U92" s="392"/>
      <c r="V92" s="392"/>
      <c r="W92" s="392"/>
      <c r="X92" s="392"/>
      <c r="Y92" s="392"/>
      <c r="Z92" s="392"/>
      <c r="AA92" s="392"/>
      <c r="AB92" s="392"/>
    </row>
    <row r="93" spans="1:35">
      <c r="B93" s="1" t="s">
        <v>27</v>
      </c>
      <c r="C93" t="s">
        <v>48</v>
      </c>
      <c r="O93" s="3"/>
      <c r="P93" s="3"/>
      <c r="Q93" s="3"/>
      <c r="R93" s="3"/>
      <c r="S93" s="3"/>
      <c r="T93" s="3"/>
      <c r="U93" s="3"/>
      <c r="V93" s="3"/>
      <c r="W93" s="3"/>
      <c r="X93" s="3"/>
      <c r="Y93" s="3"/>
      <c r="Z93" s="3"/>
      <c r="AA93" s="3"/>
      <c r="AB93" s="3"/>
    </row>
    <row r="94" spans="1:35">
      <c r="O94" s="392"/>
      <c r="P94" s="510">
        <v>172</v>
      </c>
      <c r="Q94" s="392"/>
      <c r="R94" s="392"/>
      <c r="S94" s="392"/>
      <c r="T94" s="392"/>
      <c r="U94" s="392"/>
      <c r="V94" s="392"/>
      <c r="W94" s="392"/>
      <c r="X94" s="392"/>
      <c r="Y94" s="392"/>
      <c r="Z94" s="392"/>
      <c r="AA94" s="392"/>
      <c r="AB94" s="392"/>
      <c r="AC94">
        <v>172</v>
      </c>
    </row>
    <row r="95" spans="1:35">
      <c r="B95" s="1" t="s">
        <v>844</v>
      </c>
      <c r="C95" t="s">
        <v>845</v>
      </c>
      <c r="D95" t="s">
        <v>846</v>
      </c>
      <c r="E95" t="s">
        <v>847</v>
      </c>
      <c r="F95" t="s">
        <v>848</v>
      </c>
      <c r="G95" t="s">
        <v>849</v>
      </c>
      <c r="H95" t="s">
        <v>850</v>
      </c>
      <c r="I95" t="s">
        <v>851</v>
      </c>
      <c r="J95" t="s">
        <v>852</v>
      </c>
      <c r="K95" t="s">
        <v>853</v>
      </c>
      <c r="L95" t="s">
        <v>982</v>
      </c>
      <c r="M95" t="s">
        <v>971</v>
      </c>
      <c r="O95" s="392"/>
      <c r="P95" s="150" t="s">
        <v>844</v>
      </c>
      <c r="Q95" s="150" t="s">
        <v>845</v>
      </c>
      <c r="R95" s="150" t="s">
        <v>846</v>
      </c>
      <c r="S95" s="150" t="s">
        <v>847</v>
      </c>
      <c r="T95" s="150" t="s">
        <v>848</v>
      </c>
      <c r="U95" s="150" t="s">
        <v>849</v>
      </c>
      <c r="V95" s="150" t="s">
        <v>850</v>
      </c>
      <c r="W95" s="150" t="s">
        <v>851</v>
      </c>
      <c r="X95" s="150" t="s">
        <v>852</v>
      </c>
      <c r="Y95" s="150" t="s">
        <v>853</v>
      </c>
      <c r="Z95" s="150" t="s">
        <v>982</v>
      </c>
      <c r="AA95" s="150" t="s">
        <v>971</v>
      </c>
      <c r="AB95" s="392"/>
      <c r="AC95" s="150" t="s">
        <v>844</v>
      </c>
      <c r="AD95" s="150" t="s">
        <v>850</v>
      </c>
      <c r="AE95" s="150" t="s">
        <v>851</v>
      </c>
      <c r="AF95" s="150" t="s">
        <v>852</v>
      </c>
      <c r="AG95" s="150"/>
    </row>
    <row r="96" spans="1:35">
      <c r="B96" s="135" t="s">
        <v>855</v>
      </c>
      <c r="C96">
        <v>4713</v>
      </c>
      <c r="D96">
        <v>5298</v>
      </c>
      <c r="E96">
        <v>6542</v>
      </c>
      <c r="F96">
        <v>9102</v>
      </c>
      <c r="G96">
        <v>9844</v>
      </c>
      <c r="H96" s="715">
        <v>0.24263061342447165</v>
      </c>
      <c r="I96" s="715">
        <v>0.26592333119542155</v>
      </c>
      <c r="J96" s="715">
        <v>0.31240006488540772</v>
      </c>
      <c r="K96" s="715">
        <v>0.32637018171131899</v>
      </c>
      <c r="L96" s="715">
        <v>0.37113548265103524</v>
      </c>
      <c r="M96" s="715">
        <v>0.35675267034092573</v>
      </c>
      <c r="O96" s="392"/>
      <c r="P96" s="486" t="s">
        <v>855</v>
      </c>
      <c r="Q96" s="479">
        <v>4725</v>
      </c>
      <c r="R96" s="479">
        <v>5520</v>
      </c>
      <c r="S96" s="479">
        <v>6907</v>
      </c>
      <c r="T96" s="479">
        <v>9227</v>
      </c>
      <c r="U96" s="479">
        <v>10434</v>
      </c>
      <c r="V96" s="515">
        <v>0.2532965272471841</v>
      </c>
      <c r="W96" s="515">
        <v>0.27782809860706503</v>
      </c>
      <c r="X96" s="515">
        <v>0.29768646241711438</v>
      </c>
      <c r="Y96" s="515">
        <v>0.25794474172764004</v>
      </c>
      <c r="Z96" s="515">
        <v>0.2681743854106039</v>
      </c>
      <c r="AA96" s="515">
        <v>0.26870692031982357</v>
      </c>
      <c r="AB96" s="392"/>
      <c r="AC96" s="486" t="s">
        <v>859</v>
      </c>
      <c r="AD96" s="2">
        <v>27.430232558139537</v>
      </c>
      <c r="AE96" s="2">
        <v>12.581395348837209</v>
      </c>
      <c r="AF96" s="2">
        <v>12.581395348837209</v>
      </c>
      <c r="AG96" s="479"/>
      <c r="AI96" s="2"/>
    </row>
    <row r="97" spans="2:33">
      <c r="B97" s="142" t="s">
        <v>960</v>
      </c>
      <c r="C97">
        <v>4713</v>
      </c>
      <c r="D97">
        <v>5298</v>
      </c>
      <c r="E97">
        <v>6542</v>
      </c>
      <c r="F97">
        <v>9102</v>
      </c>
      <c r="G97">
        <v>9844</v>
      </c>
      <c r="H97" s="715">
        <v>0.24263061342447165</v>
      </c>
      <c r="I97" s="715">
        <v>0.26592333119542155</v>
      </c>
      <c r="J97" s="715">
        <v>0.31240006488540772</v>
      </c>
      <c r="K97" s="715">
        <v>0.32637018171131899</v>
      </c>
      <c r="L97" s="715">
        <v>0.37113548265103524</v>
      </c>
      <c r="M97" s="715">
        <v>0.35675267034092573</v>
      </c>
      <c r="O97" s="392"/>
      <c r="P97" s="142" t="s">
        <v>960</v>
      </c>
      <c r="Q97">
        <v>4725</v>
      </c>
      <c r="R97">
        <v>5520</v>
      </c>
      <c r="S97">
        <v>6907</v>
      </c>
      <c r="T97">
        <v>9227</v>
      </c>
      <c r="U97">
        <v>10434</v>
      </c>
      <c r="V97" s="190">
        <v>0.2532965272471841</v>
      </c>
      <c r="W97" s="190">
        <v>0.27782809860706503</v>
      </c>
      <c r="X97" s="190">
        <v>0.29768646241711438</v>
      </c>
      <c r="Y97" s="190">
        <v>0.25794474172764004</v>
      </c>
      <c r="Z97" s="190">
        <v>0.2681743854106039</v>
      </c>
      <c r="AA97" s="190">
        <v>0.26870692031982357</v>
      </c>
      <c r="AB97" s="392"/>
      <c r="AC97" s="142" t="s">
        <v>932</v>
      </c>
      <c r="AD97" s="2">
        <v>27.430232558139537</v>
      </c>
      <c r="AE97" s="2">
        <v>12.581395348837209</v>
      </c>
      <c r="AF97" s="2">
        <v>12.581395348837209</v>
      </c>
    </row>
    <row r="98" spans="2:33">
      <c r="B98" s="135" t="s">
        <v>856</v>
      </c>
      <c r="C98">
        <v>17106</v>
      </c>
      <c r="D98">
        <v>16855</v>
      </c>
      <c r="E98">
        <v>19569</v>
      </c>
      <c r="F98">
        <v>19613</v>
      </c>
      <c r="G98">
        <v>21509</v>
      </c>
      <c r="H98" s="715">
        <v>0.6077450807931043</v>
      </c>
      <c r="I98" s="715">
        <v>0.58720213133356358</v>
      </c>
      <c r="J98" s="715">
        <v>0.54962575023752691</v>
      </c>
      <c r="K98" s="715">
        <v>0.52781995395993531</v>
      </c>
      <c r="L98" s="715">
        <v>0.48813463174813276</v>
      </c>
      <c r="M98" s="715">
        <v>0.49804906599034288</v>
      </c>
      <c r="O98" s="392"/>
      <c r="P98" s="486" t="s">
        <v>856</v>
      </c>
      <c r="Q98" s="479">
        <v>16808</v>
      </c>
      <c r="R98" s="479">
        <v>16487</v>
      </c>
      <c r="S98" s="479">
        <v>18946</v>
      </c>
      <c r="T98" s="479">
        <v>18968</v>
      </c>
      <c r="U98" s="479">
        <v>21026</v>
      </c>
      <c r="V98" s="515">
        <v>0.58378724767702661</v>
      </c>
      <c r="W98" s="515">
        <v>0.56035643467404339</v>
      </c>
      <c r="X98" s="515">
        <v>0.54235032186244614</v>
      </c>
      <c r="Y98" s="515">
        <v>0.56159222452768376</v>
      </c>
      <c r="Z98" s="515">
        <v>0.54862670103378508</v>
      </c>
      <c r="AA98" s="515">
        <v>0.54904880066170392</v>
      </c>
      <c r="AB98" s="392"/>
      <c r="AC98" s="486" t="s">
        <v>855</v>
      </c>
      <c r="AD98" s="2">
        <v>60.633720930232556</v>
      </c>
      <c r="AE98" s="2">
        <v>56.052325581395351</v>
      </c>
      <c r="AF98" s="2">
        <v>55.941860465116278</v>
      </c>
      <c r="AG98" s="479"/>
    </row>
    <row r="99" spans="2:33">
      <c r="B99" s="142" t="s">
        <v>110</v>
      </c>
      <c r="C99">
        <v>900</v>
      </c>
      <c r="D99">
        <v>1190</v>
      </c>
      <c r="E99">
        <v>2225</v>
      </c>
      <c r="F99">
        <v>1960</v>
      </c>
      <c r="G99">
        <v>1860</v>
      </c>
      <c r="H99" s="715">
        <v>7.2198627899379295E-2</v>
      </c>
      <c r="I99" s="715">
        <v>4.5882875326853818E-2</v>
      </c>
      <c r="J99" s="715">
        <v>5.2858433944337591E-2</v>
      </c>
      <c r="K99" s="715">
        <v>3.9060586765930355E-2</v>
      </c>
      <c r="L99" s="715">
        <v>3.3563392266238064E-2</v>
      </c>
      <c r="M99" s="715">
        <v>2.6508315856216165E-2</v>
      </c>
      <c r="O99" s="392"/>
      <c r="P99" s="142" t="s">
        <v>983</v>
      </c>
      <c r="Q99">
        <v>4259</v>
      </c>
      <c r="R99">
        <v>4233</v>
      </c>
      <c r="S99">
        <v>4032</v>
      </c>
      <c r="T99">
        <v>4112</v>
      </c>
      <c r="U99">
        <v>4197</v>
      </c>
      <c r="V99" s="190">
        <v>0.10553816577526927</v>
      </c>
      <c r="W99" s="190">
        <v>0.10812994198144385</v>
      </c>
      <c r="X99" s="190">
        <v>0.10604520594356517</v>
      </c>
      <c r="Y99" s="190">
        <v>0.12236540351643552</v>
      </c>
      <c r="Z99" s="190">
        <v>0.12352761841412378</v>
      </c>
      <c r="AA99" s="190">
        <v>0.12360077198786876</v>
      </c>
      <c r="AB99" s="392"/>
      <c r="AC99" s="142" t="s">
        <v>960</v>
      </c>
      <c r="AD99" s="2">
        <v>60.633720930232556</v>
      </c>
      <c r="AE99" s="2">
        <v>56.052325581395351</v>
      </c>
      <c r="AF99" s="2">
        <v>55.941860465116278</v>
      </c>
    </row>
    <row r="100" spans="2:33">
      <c r="B100" s="142" t="s">
        <v>125</v>
      </c>
      <c r="C100">
        <v>2051</v>
      </c>
      <c r="D100">
        <v>1908</v>
      </c>
      <c r="E100">
        <v>2216</v>
      </c>
      <c r="F100">
        <v>2208</v>
      </c>
      <c r="G100">
        <v>2248</v>
      </c>
      <c r="H100" s="715">
        <v>5.6065137084411833E-2</v>
      </c>
      <c r="I100" s="715">
        <v>5.3308007301790909E-2</v>
      </c>
      <c r="J100" s="715">
        <v>4.752856116608347E-2</v>
      </c>
      <c r="K100" s="715">
        <v>5.1697115149140424E-2</v>
      </c>
      <c r="L100" s="715">
        <v>4.7532381582679396E-2</v>
      </c>
      <c r="M100" s="715">
        <v>4.8431936789738089E-2</v>
      </c>
      <c r="O100" s="392"/>
      <c r="P100" s="142" t="s">
        <v>984</v>
      </c>
      <c r="Q100">
        <v>2112</v>
      </c>
      <c r="R100">
        <v>1727</v>
      </c>
      <c r="S100">
        <v>2813</v>
      </c>
      <c r="T100">
        <v>2803</v>
      </c>
      <c r="U100">
        <v>3418</v>
      </c>
      <c r="V100" s="190">
        <v>8.5771325758509348E-2</v>
      </c>
      <c r="W100" s="190">
        <v>8.6783030184337431E-2</v>
      </c>
      <c r="X100" s="190">
        <v>8.8814674991529938E-2</v>
      </c>
      <c r="Y100" s="190">
        <v>0.10060609369880966</v>
      </c>
      <c r="Z100" s="190">
        <v>0.10254704692220282</v>
      </c>
      <c r="AA100" s="190">
        <v>0.10215053763440861</v>
      </c>
      <c r="AB100" s="392"/>
      <c r="AC100" s="486" t="s">
        <v>856</v>
      </c>
      <c r="AD100" s="2">
        <v>133.87790697674419</v>
      </c>
      <c r="AE100" s="2">
        <v>126.22674418604652</v>
      </c>
      <c r="AF100" s="2">
        <v>125.65697674418605</v>
      </c>
    </row>
    <row r="101" spans="2:33">
      <c r="B101" s="142" t="s">
        <v>88</v>
      </c>
      <c r="C101">
        <v>696</v>
      </c>
      <c r="D101">
        <v>686</v>
      </c>
      <c r="E101">
        <v>550</v>
      </c>
      <c r="F101">
        <v>890</v>
      </c>
      <c r="G101">
        <v>1911</v>
      </c>
      <c r="H101" s="715">
        <v>7.0238484155504738E-2</v>
      </c>
      <c r="I101" s="715">
        <v>8.9150920124327793E-2</v>
      </c>
      <c r="J101" s="715">
        <v>6.6971010126758282E-2</v>
      </c>
      <c r="K101" s="715">
        <v>3.6611647156781113E-2</v>
      </c>
      <c r="L101" s="715">
        <v>2.1390753521792569E-2</v>
      </c>
      <c r="M101" s="715">
        <v>1.6826805833292689E-2</v>
      </c>
      <c r="O101" s="392"/>
      <c r="P101" s="142" t="s">
        <v>110</v>
      </c>
      <c r="Q101">
        <v>860</v>
      </c>
      <c r="R101">
        <v>1130</v>
      </c>
      <c r="S101">
        <v>2502</v>
      </c>
      <c r="T101">
        <v>2290</v>
      </c>
      <c r="U101">
        <v>2250</v>
      </c>
      <c r="V101" s="190">
        <v>7.4137973529194295E-2</v>
      </c>
      <c r="W101" s="190">
        <v>4.7247178633503882E-2</v>
      </c>
      <c r="X101" s="190">
        <v>5.6652630559992256E-2</v>
      </c>
      <c r="Y101" s="190">
        <v>3.9041170689090313E-2</v>
      </c>
      <c r="Z101" s="190">
        <v>2.7715418087081844E-2</v>
      </c>
      <c r="AA101" s="190">
        <v>2.6468155500413565E-2</v>
      </c>
      <c r="AB101" s="392"/>
      <c r="AC101" s="142" t="s">
        <v>122</v>
      </c>
      <c r="AD101" s="2">
        <v>12.186046511627907</v>
      </c>
      <c r="AE101" s="2">
        <v>12.796511627906977</v>
      </c>
      <c r="AF101" s="2">
        <v>12.866279069767442</v>
      </c>
    </row>
    <row r="102" spans="2:33">
      <c r="B102" s="142" t="s">
        <v>983</v>
      </c>
      <c r="C102">
        <v>4649</v>
      </c>
      <c r="D102">
        <v>4623</v>
      </c>
      <c r="E102">
        <v>4624</v>
      </c>
      <c r="F102">
        <v>4704</v>
      </c>
      <c r="G102">
        <v>4779</v>
      </c>
      <c r="H102" s="715">
        <v>0.12022214962430579</v>
      </c>
      <c r="I102" s="715">
        <v>0.11887611623661749</v>
      </c>
      <c r="J102" s="715">
        <v>0.11120895418626747</v>
      </c>
      <c r="K102" s="715">
        <v>0.12046333937405104</v>
      </c>
      <c r="L102" s="715">
        <v>0.11673915098799281</v>
      </c>
      <c r="M102" s="715">
        <v>0.12071404184753451</v>
      </c>
      <c r="O102" s="392"/>
      <c r="P102" s="142" t="s">
        <v>88</v>
      </c>
      <c r="Q102">
        <v>350</v>
      </c>
      <c r="R102">
        <v>290</v>
      </c>
      <c r="S102">
        <v>560</v>
      </c>
      <c r="T102">
        <v>840</v>
      </c>
      <c r="U102">
        <v>1816</v>
      </c>
      <c r="V102" s="190">
        <v>7.2708451433219135E-2</v>
      </c>
      <c r="W102" s="190">
        <v>7.8190408577933371E-2</v>
      </c>
      <c r="X102" s="190">
        <v>4.1261313585983256E-2</v>
      </c>
      <c r="Y102" s="190">
        <v>2.2660259910451022E-2</v>
      </c>
      <c r="Z102" s="190">
        <v>1.5520634128765833E-2</v>
      </c>
      <c r="AA102" s="190">
        <v>9.0984284532671638E-3</v>
      </c>
      <c r="AB102" s="392"/>
      <c r="AC102" s="142" t="s">
        <v>110</v>
      </c>
      <c r="AD102" s="2">
        <v>12.238372093023257</v>
      </c>
      <c r="AE102" s="2">
        <v>6.3953488372093021</v>
      </c>
      <c r="AF102" s="2">
        <v>8.6395348837209305</v>
      </c>
    </row>
    <row r="103" spans="2:33">
      <c r="B103" s="142" t="s">
        <v>984</v>
      </c>
      <c r="C103">
        <v>1722</v>
      </c>
      <c r="D103">
        <v>1337</v>
      </c>
      <c r="E103">
        <v>2984</v>
      </c>
      <c r="F103">
        <v>2974</v>
      </c>
      <c r="G103">
        <v>3487</v>
      </c>
      <c r="H103" s="715">
        <v>8.7678737466388559E-2</v>
      </c>
      <c r="I103" s="715">
        <v>8.7177463121022244E-2</v>
      </c>
      <c r="J103" s="715">
        <v>8.3400922299724234E-2</v>
      </c>
      <c r="K103" s="715">
        <v>8.7402654650536316E-2</v>
      </c>
      <c r="L103" s="715">
        <v>8.471211118464593E-2</v>
      </c>
      <c r="M103" s="715">
        <v>8.4231575866946296E-2</v>
      </c>
      <c r="O103" s="392"/>
      <c r="P103" s="142" t="s">
        <v>125</v>
      </c>
      <c r="Q103">
        <v>2139</v>
      </c>
      <c r="R103">
        <v>1996</v>
      </c>
      <c r="S103">
        <v>2026</v>
      </c>
      <c r="T103">
        <v>2018</v>
      </c>
      <c r="U103">
        <v>2058</v>
      </c>
      <c r="V103" s="190">
        <v>5.1659970916619426E-2</v>
      </c>
      <c r="W103" s="190">
        <v>5.1066121569683466E-2</v>
      </c>
      <c r="X103" s="190">
        <v>4.9997579981607858E-2</v>
      </c>
      <c r="Y103" s="190">
        <v>5.6404936114447961E-2</v>
      </c>
      <c r="Z103" s="190">
        <v>5.7260053767911087E-2</v>
      </c>
      <c r="AA103" s="190">
        <v>5.6548111386821066E-2</v>
      </c>
      <c r="AB103" s="392"/>
      <c r="AC103" s="142" t="s">
        <v>125</v>
      </c>
      <c r="AD103" s="2">
        <v>11.877906976744185</v>
      </c>
      <c r="AE103" s="2">
        <v>12.168604651162791</v>
      </c>
      <c r="AF103" s="2">
        <v>12.168604651162791</v>
      </c>
    </row>
    <row r="104" spans="2:33">
      <c r="B104" s="142" t="s">
        <v>985</v>
      </c>
      <c r="C104">
        <v>856</v>
      </c>
      <c r="D104">
        <v>926</v>
      </c>
      <c r="E104">
        <v>996</v>
      </c>
      <c r="F104">
        <v>1001</v>
      </c>
      <c r="G104">
        <v>1006</v>
      </c>
      <c r="H104" s="715">
        <v>3.3272183549870583E-2</v>
      </c>
      <c r="I104" s="715">
        <v>3.2808722679954612E-2</v>
      </c>
      <c r="J104" s="715">
        <v>3.1399902671888399E-2</v>
      </c>
      <c r="K104" s="715">
        <v>3.2913748346965761E-2</v>
      </c>
      <c r="L104" s="715">
        <v>3.2239765528977969E-2</v>
      </c>
      <c r="M104" s="715">
        <v>3.3507291615861093E-2</v>
      </c>
      <c r="O104" s="392"/>
      <c r="P104" s="142" t="s">
        <v>986</v>
      </c>
      <c r="Q104">
        <v>1336</v>
      </c>
      <c r="R104">
        <v>1364</v>
      </c>
      <c r="S104">
        <v>1450</v>
      </c>
      <c r="T104">
        <v>1434</v>
      </c>
      <c r="U104">
        <v>1434</v>
      </c>
      <c r="V104" s="190">
        <v>3.8597096591329212E-2</v>
      </c>
      <c r="W104" s="190">
        <v>3.8336311782418177E-2</v>
      </c>
      <c r="X104" s="190">
        <v>3.7897488020908962E-2</v>
      </c>
      <c r="Y104" s="190">
        <v>4.275417713224855E-2</v>
      </c>
      <c r="Z104" s="190">
        <v>4.340234472437017E-2</v>
      </c>
      <c r="AA104" s="190">
        <v>4.3176178660049629E-2</v>
      </c>
      <c r="AB104" s="392"/>
      <c r="AC104" s="142" t="s">
        <v>88</v>
      </c>
      <c r="AD104" s="2">
        <v>14.273255813953488</v>
      </c>
      <c r="AE104" s="2">
        <v>11.302325581395349</v>
      </c>
      <c r="AF104" s="2">
        <v>7.8779069767441863</v>
      </c>
    </row>
    <row r="105" spans="2:33">
      <c r="B105" s="142" t="s">
        <v>987</v>
      </c>
      <c r="C105">
        <v>635</v>
      </c>
      <c r="D105">
        <v>660</v>
      </c>
      <c r="E105">
        <v>815</v>
      </c>
      <c r="F105">
        <v>870</v>
      </c>
      <c r="G105">
        <v>910</v>
      </c>
      <c r="H105" s="715">
        <v>2.4878747518407761E-2</v>
      </c>
      <c r="I105" s="715">
        <v>2.3681484039666485E-2</v>
      </c>
      <c r="J105" s="715">
        <v>2.3405093504507219E-2</v>
      </c>
      <c r="K105" s="715">
        <v>2.3020032326002842E-2</v>
      </c>
      <c r="L105" s="715">
        <v>2.219438404084334E-2</v>
      </c>
      <c r="M105" s="715">
        <v>2.4240355069989759E-2</v>
      </c>
      <c r="O105" s="392"/>
      <c r="P105" s="142" t="s">
        <v>988</v>
      </c>
      <c r="Q105">
        <v>1895</v>
      </c>
      <c r="R105">
        <v>1835</v>
      </c>
      <c r="S105">
        <v>1505</v>
      </c>
      <c r="T105">
        <v>1385</v>
      </c>
      <c r="U105">
        <v>1570</v>
      </c>
      <c r="V105" s="190">
        <v>3.5417642274418952E-2</v>
      </c>
      <c r="W105" s="190">
        <v>3.5986193052461507E-2</v>
      </c>
      <c r="X105" s="190">
        <v>4.1987319103625187E-2</v>
      </c>
      <c r="Y105" s="190">
        <v>4.0133231407666267E-2</v>
      </c>
      <c r="Z105" s="190">
        <v>4.1988858401928994E-2</v>
      </c>
      <c r="AA105" s="190">
        <v>4.8524951750758202E-2</v>
      </c>
      <c r="AB105" s="392"/>
      <c r="AC105" s="142" t="s">
        <v>983</v>
      </c>
      <c r="AD105" s="2">
        <v>23.296511627906977</v>
      </c>
      <c r="AE105" s="2">
        <v>22.988372093023255</v>
      </c>
      <c r="AF105" s="2">
        <v>22.656976744186046</v>
      </c>
    </row>
    <row r="106" spans="2:33">
      <c r="B106" s="142" t="s">
        <v>988</v>
      </c>
      <c r="C106">
        <v>1895</v>
      </c>
      <c r="D106">
        <v>1835</v>
      </c>
      <c r="E106">
        <v>1515</v>
      </c>
      <c r="F106">
        <v>1395</v>
      </c>
      <c r="G106">
        <v>1580</v>
      </c>
      <c r="H106" s="715">
        <v>3.7242731133616466E-2</v>
      </c>
      <c r="I106" s="715">
        <v>3.8482411564458037E-2</v>
      </c>
      <c r="J106" s="715">
        <v>4.1480314230760318E-2</v>
      </c>
      <c r="K106" s="715">
        <v>3.7836116961355734E-2</v>
      </c>
      <c r="L106" s="715">
        <v>3.675427815070436E-2</v>
      </c>
      <c r="M106" s="715">
        <v>4.3164414963663855E-2</v>
      </c>
      <c r="O106" s="392"/>
      <c r="P106" s="142" t="s">
        <v>989</v>
      </c>
      <c r="Q106">
        <v>1320</v>
      </c>
      <c r="R106">
        <v>1390</v>
      </c>
      <c r="S106">
        <v>1250</v>
      </c>
      <c r="T106">
        <v>1228</v>
      </c>
      <c r="U106">
        <v>1375</v>
      </c>
      <c r="V106" s="190">
        <v>3.4086707909200702E-2</v>
      </c>
      <c r="W106" s="190">
        <v>3.5570026194031677E-2</v>
      </c>
      <c r="X106" s="190">
        <v>3.6905280480131648E-2</v>
      </c>
      <c r="Y106" s="190">
        <v>4.149830730588621E-2</v>
      </c>
      <c r="Z106" s="190">
        <v>4.2681743854106037E-2</v>
      </c>
      <c r="AA106" s="190">
        <v>4.3148607664736695E-2</v>
      </c>
      <c r="AB106" s="392"/>
      <c r="AC106" s="142" t="s">
        <v>984</v>
      </c>
      <c r="AD106" s="2">
        <v>17.593023255813954</v>
      </c>
      <c r="AE106" s="2">
        <v>18.058139534883722</v>
      </c>
      <c r="AF106" s="2">
        <v>17.593023255813954</v>
      </c>
    </row>
    <row r="107" spans="2:33">
      <c r="B107" s="142" t="s">
        <v>989</v>
      </c>
      <c r="C107">
        <v>1320</v>
      </c>
      <c r="D107">
        <v>1390</v>
      </c>
      <c r="E107">
        <v>1239</v>
      </c>
      <c r="F107">
        <v>1217</v>
      </c>
      <c r="G107">
        <v>1364</v>
      </c>
      <c r="H107" s="715">
        <v>3.4604076093785338E-2</v>
      </c>
      <c r="I107" s="715">
        <v>3.5201539296462581E-2</v>
      </c>
      <c r="J107" s="715">
        <v>3.2071930109146524E-2</v>
      </c>
      <c r="K107" s="715">
        <v>3.1860704315031595E-2</v>
      </c>
      <c r="L107" s="715">
        <v>3.2050675995083669E-2</v>
      </c>
      <c r="M107" s="715">
        <v>3.3921865092913235E-2</v>
      </c>
      <c r="O107" s="392"/>
      <c r="P107" s="142" t="s">
        <v>985</v>
      </c>
      <c r="Q107">
        <v>856</v>
      </c>
      <c r="R107">
        <v>926</v>
      </c>
      <c r="S107">
        <v>973</v>
      </c>
      <c r="T107">
        <v>978</v>
      </c>
      <c r="U107">
        <v>983</v>
      </c>
      <c r="V107" s="190">
        <v>3.043896187119513E-2</v>
      </c>
      <c r="W107" s="190">
        <v>3.0967710347866533E-2</v>
      </c>
      <c r="X107" s="190">
        <v>3.1581240017424135E-2</v>
      </c>
      <c r="Y107" s="190">
        <v>3.6174511302828435E-2</v>
      </c>
      <c r="Z107" s="190">
        <v>3.6168620603641809E-2</v>
      </c>
      <c r="AA107" s="190">
        <v>3.6669423766197959E-2</v>
      </c>
      <c r="AB107" s="392"/>
      <c r="AC107" s="142" t="s">
        <v>985</v>
      </c>
      <c r="AD107" s="2">
        <v>9.0465116279069768</v>
      </c>
      <c r="AE107" s="2">
        <v>9.1337209302325579</v>
      </c>
      <c r="AF107" s="2">
        <v>9.5406976744186043</v>
      </c>
    </row>
    <row r="108" spans="2:33">
      <c r="B108" s="142" t="s">
        <v>990</v>
      </c>
      <c r="C108">
        <v>610</v>
      </c>
      <c r="D108">
        <v>520</v>
      </c>
      <c r="E108">
        <v>205</v>
      </c>
      <c r="F108">
        <v>275</v>
      </c>
      <c r="G108">
        <v>355</v>
      </c>
      <c r="H108" s="715">
        <v>1.2012162943231222E-2</v>
      </c>
      <c r="I108" s="715">
        <v>6.734422023780157E-3</v>
      </c>
      <c r="J108" s="715">
        <v>6.4421940537158487E-3</v>
      </c>
      <c r="K108" s="715">
        <v>7.9100749375520408E-3</v>
      </c>
      <c r="L108" s="715">
        <v>6.6890422615108252E-3</v>
      </c>
      <c r="M108" s="715">
        <v>7.9988294395942055E-3</v>
      </c>
      <c r="O108" s="392"/>
      <c r="P108" s="142" t="s">
        <v>987</v>
      </c>
      <c r="Q108">
        <v>635</v>
      </c>
      <c r="R108">
        <v>660</v>
      </c>
      <c r="S108">
        <v>849</v>
      </c>
      <c r="T108">
        <v>904</v>
      </c>
      <c r="U108">
        <v>944</v>
      </c>
      <c r="V108" s="190">
        <v>2.4622285756537601E-2</v>
      </c>
      <c r="W108" s="190">
        <v>2.2497490758647702E-2</v>
      </c>
      <c r="X108" s="190">
        <v>2.5676395140603069E-2</v>
      </c>
      <c r="Y108" s="190">
        <v>2.7738342251829202E-2</v>
      </c>
      <c r="Z108" s="190">
        <v>2.7881710595604334E-2</v>
      </c>
      <c r="AA108" s="190">
        <v>2.801213123793769E-2</v>
      </c>
      <c r="AB108" s="392"/>
      <c r="AC108" s="142" t="s">
        <v>987</v>
      </c>
      <c r="AD108" s="2">
        <v>7.6220930232558137</v>
      </c>
      <c r="AE108" s="2">
        <v>7.6802325581395348</v>
      </c>
      <c r="AF108" s="2">
        <v>8.145348837209303</v>
      </c>
    </row>
    <row r="109" spans="2:33">
      <c r="B109" s="142" t="s">
        <v>991</v>
      </c>
      <c r="C109">
        <v>250</v>
      </c>
      <c r="D109">
        <v>270</v>
      </c>
      <c r="E109">
        <v>275</v>
      </c>
      <c r="F109">
        <v>205</v>
      </c>
      <c r="G109">
        <v>105</v>
      </c>
      <c r="H109" s="715">
        <v>4.900359359686377E-3</v>
      </c>
      <c r="I109" s="715">
        <v>4.6869603828506587E-3</v>
      </c>
      <c r="J109" s="715">
        <v>4.4029383820360117E-3</v>
      </c>
      <c r="K109" s="715">
        <v>4.4080912964686294E-3</v>
      </c>
      <c r="L109" s="715">
        <v>4.3726954713056631E-3</v>
      </c>
      <c r="M109" s="715">
        <v>5.1212017753499489E-3</v>
      </c>
      <c r="O109" s="392"/>
      <c r="P109" s="142" t="s">
        <v>992</v>
      </c>
      <c r="S109">
        <v>360</v>
      </c>
      <c r="T109">
        <v>310</v>
      </c>
      <c r="U109">
        <v>355</v>
      </c>
      <c r="V109" s="190">
        <v>1.133758903704434E-2</v>
      </c>
      <c r="W109" s="190">
        <v>1.0281769443560429E-2</v>
      </c>
      <c r="X109" s="190">
        <v>1.1374086443056966E-2</v>
      </c>
      <c r="Y109" s="190">
        <v>1.3650758982199411E-2</v>
      </c>
      <c r="Z109" s="190">
        <v>1.3580554862670104E-2</v>
      </c>
      <c r="AA109" s="190">
        <v>1.3785497656465398E-2</v>
      </c>
      <c r="AB109" s="392"/>
      <c r="AC109" s="142" t="s">
        <v>988</v>
      </c>
      <c r="AD109" s="2">
        <v>9.7674418604651159</v>
      </c>
      <c r="AE109" s="2">
        <v>9.2441860465116275</v>
      </c>
      <c r="AF109" s="2">
        <v>9.6511627906976738</v>
      </c>
    </row>
    <row r="110" spans="2:33">
      <c r="B110" s="142" t="s">
        <v>993</v>
      </c>
      <c r="C110">
        <v>100</v>
      </c>
      <c r="D110">
        <v>60</v>
      </c>
      <c r="E110">
        <v>51</v>
      </c>
      <c r="F110">
        <v>106</v>
      </c>
      <c r="G110">
        <v>71</v>
      </c>
      <c r="H110" s="715">
        <v>2.0355338878697256E-3</v>
      </c>
      <c r="I110" s="715">
        <v>1.9981252158468598E-3</v>
      </c>
      <c r="J110" s="715">
        <v>1.1818413551780873E-3</v>
      </c>
      <c r="K110" s="715">
        <v>2.7183229661556546E-3</v>
      </c>
      <c r="L110" s="715">
        <v>1.3236267372600927E-3</v>
      </c>
      <c r="M110" s="715">
        <v>2.0484807101399795E-3</v>
      </c>
      <c r="O110" s="392"/>
      <c r="P110" s="142" t="s">
        <v>990</v>
      </c>
      <c r="Q110">
        <v>610</v>
      </c>
      <c r="R110">
        <v>520</v>
      </c>
      <c r="S110">
        <v>210</v>
      </c>
      <c r="T110">
        <v>280</v>
      </c>
      <c r="U110">
        <v>360</v>
      </c>
      <c r="V110" s="190">
        <v>1.1066472777462845E-2</v>
      </c>
      <c r="W110" s="190">
        <v>7.1972386104923007E-3</v>
      </c>
      <c r="X110" s="190">
        <v>7.3568559121049322E-3</v>
      </c>
      <c r="Y110" s="190">
        <v>9.5282297695751892E-3</v>
      </c>
      <c r="Z110" s="190">
        <v>8.4254870984728798E-3</v>
      </c>
      <c r="AA110" s="190">
        <v>8.7951475048249246E-3</v>
      </c>
      <c r="AB110" s="392"/>
      <c r="AC110" s="142" t="s">
        <v>989</v>
      </c>
      <c r="AD110" s="2">
        <v>7.6453488372093021</v>
      </c>
      <c r="AE110" s="2">
        <v>8.9418604651162799</v>
      </c>
      <c r="AF110" s="2">
        <v>9.0872093023255811</v>
      </c>
    </row>
    <row r="111" spans="2:33">
      <c r="B111" s="142" t="s">
        <v>992</v>
      </c>
      <c r="E111">
        <v>319</v>
      </c>
      <c r="F111">
        <v>269</v>
      </c>
      <c r="G111">
        <v>294</v>
      </c>
      <c r="H111" s="715">
        <v>9.1473374714145708E-3</v>
      </c>
      <c r="I111" s="715">
        <v>7.2524544871478613E-3</v>
      </c>
      <c r="J111" s="715">
        <v>7.8557690079484616E-3</v>
      </c>
      <c r="K111" s="715">
        <v>1.0261056962335308E-2</v>
      </c>
      <c r="L111" s="715">
        <v>8.3672118748227293E-3</v>
      </c>
      <c r="M111" s="715">
        <v>9.852216748768473E-3</v>
      </c>
      <c r="O111" s="392"/>
      <c r="P111" s="142" t="s">
        <v>991</v>
      </c>
      <c r="Q111">
        <v>250</v>
      </c>
      <c r="R111">
        <v>270</v>
      </c>
      <c r="S111">
        <v>260</v>
      </c>
      <c r="T111">
        <v>190</v>
      </c>
      <c r="U111">
        <v>90</v>
      </c>
      <c r="V111" s="190">
        <v>3.3273359130456216E-3</v>
      </c>
      <c r="W111" s="190">
        <v>3.0600504296310802E-3</v>
      </c>
      <c r="X111" s="190">
        <v>3.0250229901747252E-3</v>
      </c>
      <c r="Y111" s="190">
        <v>3.4126897455498528E-3</v>
      </c>
      <c r="Z111" s="190">
        <v>3.4644272608852305E-3</v>
      </c>
      <c r="AA111" s="190">
        <v>3.8599393438103115E-3</v>
      </c>
      <c r="AB111" s="392"/>
      <c r="AC111" s="142" t="s">
        <v>990</v>
      </c>
      <c r="AD111" s="2">
        <v>3.0406976744186047</v>
      </c>
      <c r="AE111" s="2">
        <v>2.13953488372093</v>
      </c>
      <c r="AF111" s="2">
        <v>2.1686046511627906</v>
      </c>
    </row>
    <row r="112" spans="2:33">
      <c r="B112" s="142" t="s">
        <v>994</v>
      </c>
      <c r="C112">
        <v>86</v>
      </c>
      <c r="D112">
        <v>86</v>
      </c>
      <c r="E112">
        <v>105</v>
      </c>
      <c r="F112">
        <v>105</v>
      </c>
      <c r="G112">
        <v>105</v>
      </c>
      <c r="H112" s="715">
        <v>3.1412559997989597E-3</v>
      </c>
      <c r="I112" s="715">
        <v>2.590162316838522E-3</v>
      </c>
      <c r="J112" s="715">
        <v>2.4332027900725328E-3</v>
      </c>
      <c r="K112" s="715">
        <v>2.5713865896067004E-3</v>
      </c>
      <c r="L112" s="715">
        <v>2.4818001323626739E-3</v>
      </c>
      <c r="M112" s="715">
        <v>2.5606008876749744E-3</v>
      </c>
      <c r="O112" s="392"/>
      <c r="P112" s="142" t="s">
        <v>994</v>
      </c>
      <c r="Q112">
        <v>86</v>
      </c>
      <c r="R112">
        <v>86</v>
      </c>
      <c r="S112">
        <v>105</v>
      </c>
      <c r="T112">
        <v>105</v>
      </c>
      <c r="U112">
        <v>105</v>
      </c>
      <c r="V112" s="190">
        <v>3.0808665861533531E-3</v>
      </c>
      <c r="W112" s="190">
        <v>2.5704423608901073E-3</v>
      </c>
      <c r="X112" s="190">
        <v>2.5410193117467693E-3</v>
      </c>
      <c r="Y112" s="190">
        <v>2.8666593862618764E-3</v>
      </c>
      <c r="Z112" s="190">
        <v>2.9101188991435935E-3</v>
      </c>
      <c r="AA112" s="190">
        <v>2.8949545078577337E-3</v>
      </c>
      <c r="AB112" s="392"/>
      <c r="AC112" s="142" t="s">
        <v>991</v>
      </c>
      <c r="AD112" s="2">
        <v>1.6569767441860466</v>
      </c>
      <c r="AE112" s="2">
        <v>1.6569767441860466</v>
      </c>
      <c r="AF112" s="2">
        <v>1.7732558139534884</v>
      </c>
      <c r="AG112" s="479"/>
    </row>
    <row r="113" spans="1:33">
      <c r="B113" s="142" t="s">
        <v>986</v>
      </c>
      <c r="C113">
        <v>1336</v>
      </c>
      <c r="D113">
        <v>1364</v>
      </c>
      <c r="E113">
        <v>1450</v>
      </c>
      <c r="F113">
        <v>1434</v>
      </c>
      <c r="G113">
        <v>1434</v>
      </c>
      <c r="H113" s="715">
        <v>3.9353655165481366E-2</v>
      </c>
      <c r="I113" s="715">
        <v>3.8630420839705956E-2</v>
      </c>
      <c r="J113" s="715">
        <v>3.6289481611938915E-2</v>
      </c>
      <c r="K113" s="715">
        <v>3.835039427927707E-2</v>
      </c>
      <c r="L113" s="715">
        <v>3.701427625980902E-2</v>
      </c>
      <c r="M113" s="715">
        <v>3.818953323903819E-2</v>
      </c>
      <c r="O113" s="392"/>
      <c r="P113" s="142" t="s">
        <v>993</v>
      </c>
      <c r="Q113">
        <v>100</v>
      </c>
      <c r="R113">
        <v>60</v>
      </c>
      <c r="S113">
        <v>51</v>
      </c>
      <c r="T113">
        <v>91</v>
      </c>
      <c r="U113">
        <v>71</v>
      </c>
      <c r="V113" s="190">
        <v>1.996401547827373E-3</v>
      </c>
      <c r="W113" s="190">
        <v>2.4725207471419128E-3</v>
      </c>
      <c r="X113" s="190">
        <v>1.234209379991288E-3</v>
      </c>
      <c r="Y113" s="190">
        <v>2.7574533144042808E-3</v>
      </c>
      <c r="Z113" s="190">
        <v>1.5520634128765832E-3</v>
      </c>
      <c r="AA113" s="190">
        <v>2.3159636062861869E-3</v>
      </c>
      <c r="AB113" s="392"/>
      <c r="AC113" s="142" t="s">
        <v>993</v>
      </c>
      <c r="AD113" s="2">
        <v>0.65116279069767447</v>
      </c>
      <c r="AE113" s="2">
        <v>0.91279069767441856</v>
      </c>
      <c r="AF113" s="2">
        <v>0.65116279069767447</v>
      </c>
    </row>
    <row r="114" spans="1:33">
      <c r="B114" s="142" t="s">
        <v>122</v>
      </c>
      <c r="H114" s="715">
        <v>7.5390143995175034E-4</v>
      </c>
      <c r="I114" s="715">
        <v>7.4004637623957764E-4</v>
      </c>
      <c r="J114" s="715">
        <v>6.9520079716358079E-4</v>
      </c>
      <c r="K114" s="715">
        <v>7.3468188274477153E-4</v>
      </c>
      <c r="L114" s="715">
        <v>7.0908575210362106E-4</v>
      </c>
      <c r="M114" s="715">
        <v>7.3160025362142128E-4</v>
      </c>
      <c r="O114" s="392"/>
      <c r="P114" s="486" t="s">
        <v>859</v>
      </c>
      <c r="Q114" s="479">
        <v>6528</v>
      </c>
      <c r="R114" s="479">
        <v>4980</v>
      </c>
      <c r="S114" s="479">
        <v>4718</v>
      </c>
      <c r="T114" s="479">
        <v>4718</v>
      </c>
      <c r="U114" s="479">
        <v>4718</v>
      </c>
      <c r="V114" s="515">
        <v>0.11628422842777217</v>
      </c>
      <c r="W114" s="515">
        <v>0.1154985434159955</v>
      </c>
      <c r="X114" s="515">
        <v>0.11417646774115484</v>
      </c>
      <c r="Y114" s="515">
        <v>0.12880856175603364</v>
      </c>
      <c r="Z114" s="515">
        <v>0.13076134253485214</v>
      </c>
      <c r="AA114" s="515">
        <v>0.1300799558864075</v>
      </c>
      <c r="AB114" s="392"/>
      <c r="AC114" s="142" t="s">
        <v>992</v>
      </c>
      <c r="AD114" s="2">
        <v>2.9825581395348837</v>
      </c>
      <c r="AE114" s="2">
        <v>2.808139534883721</v>
      </c>
      <c r="AF114" s="2">
        <v>2.8372093023255816</v>
      </c>
      <c r="AG114" s="479"/>
    </row>
    <row r="115" spans="1:33">
      <c r="B115" s="135" t="s">
        <v>859</v>
      </c>
      <c r="C115">
        <v>6528</v>
      </c>
      <c r="D115">
        <v>4980</v>
      </c>
      <c r="E115">
        <v>4578</v>
      </c>
      <c r="F115">
        <v>4578</v>
      </c>
      <c r="G115">
        <v>4578</v>
      </c>
      <c r="H115" s="715">
        <v>0.1150453597366371</v>
      </c>
      <c r="I115" s="715">
        <v>0.11293107701415955</v>
      </c>
      <c r="J115" s="715">
        <v>0.10608764164716242</v>
      </c>
      <c r="K115" s="715">
        <v>0.11211245530685213</v>
      </c>
      <c r="L115" s="715">
        <v>0.10820648577101258</v>
      </c>
      <c r="M115" s="715">
        <v>0.11164219870262888</v>
      </c>
      <c r="O115" s="392"/>
      <c r="P115" s="142" t="s">
        <v>932</v>
      </c>
      <c r="Q115">
        <v>6528</v>
      </c>
      <c r="R115">
        <v>4980</v>
      </c>
      <c r="S115">
        <v>4718</v>
      </c>
      <c r="T115">
        <v>4718</v>
      </c>
      <c r="U115">
        <v>4718</v>
      </c>
      <c r="V115" s="190">
        <v>0.11628422842777217</v>
      </c>
      <c r="W115" s="190">
        <v>0.1154985434159955</v>
      </c>
      <c r="X115" s="190">
        <v>0.11417646774115484</v>
      </c>
      <c r="Y115" s="190">
        <v>0.12880856175603364</v>
      </c>
      <c r="Z115" s="190">
        <v>0.13076134253485214</v>
      </c>
      <c r="AA115" s="190">
        <v>0.1300799558864075</v>
      </c>
      <c r="AB115" s="392"/>
      <c r="AC115" s="486" t="s">
        <v>860</v>
      </c>
      <c r="AD115" s="2">
        <v>9</v>
      </c>
      <c r="AE115" s="2">
        <v>9</v>
      </c>
      <c r="AF115" s="2">
        <v>9</v>
      </c>
    </row>
    <row r="116" spans="1:33">
      <c r="B116" s="142" t="s">
        <v>932</v>
      </c>
      <c r="C116">
        <v>6528</v>
      </c>
      <c r="D116">
        <v>4980</v>
      </c>
      <c r="E116">
        <v>4578</v>
      </c>
      <c r="F116">
        <v>4578</v>
      </c>
      <c r="G116">
        <v>4578</v>
      </c>
      <c r="H116" s="715">
        <v>0.1150453597366371</v>
      </c>
      <c r="I116" s="715">
        <v>0.11293107701415955</v>
      </c>
      <c r="J116" s="715">
        <v>0.10608764164716242</v>
      </c>
      <c r="K116" s="715">
        <v>0.11211245530685213</v>
      </c>
      <c r="L116" s="715">
        <v>0.10820648577101258</v>
      </c>
      <c r="M116" s="715">
        <v>0.11164219870262888</v>
      </c>
      <c r="O116" s="392"/>
      <c r="P116" s="486" t="s">
        <v>860</v>
      </c>
      <c r="Q116" s="479"/>
      <c r="R116" s="479"/>
      <c r="S116" s="479">
        <v>1548</v>
      </c>
      <c r="T116" s="479">
        <v>1548</v>
      </c>
      <c r="U116" s="479">
        <v>1548</v>
      </c>
      <c r="V116" s="515">
        <v>3.8153451802923129E-2</v>
      </c>
      <c r="W116" s="515">
        <v>3.7895664520551299E-2</v>
      </c>
      <c r="X116" s="515">
        <v>3.7461884710323801E-2</v>
      </c>
      <c r="Y116" s="515">
        <v>4.2262749808889374E-2</v>
      </c>
      <c r="Z116" s="515">
        <v>4.2903467198802697E-2</v>
      </c>
      <c r="AA116" s="515">
        <v>4.2679900744416875E-2</v>
      </c>
      <c r="AB116" s="392"/>
      <c r="AC116" s="142" t="s">
        <v>995</v>
      </c>
      <c r="AD116" s="2">
        <v>9</v>
      </c>
      <c r="AE116" s="2">
        <v>9</v>
      </c>
      <c r="AF116" s="2">
        <v>9</v>
      </c>
      <c r="AG116" s="480"/>
    </row>
    <row r="117" spans="1:33">
      <c r="B117" s="135" t="s">
        <v>860</v>
      </c>
      <c r="E117">
        <v>1032</v>
      </c>
      <c r="F117">
        <v>1032</v>
      </c>
      <c r="G117">
        <v>1032</v>
      </c>
      <c r="H117" s="715">
        <v>2.5934209534340211E-2</v>
      </c>
      <c r="I117" s="715">
        <v>2.5457595342641474E-2</v>
      </c>
      <c r="J117" s="715">
        <v>2.3914907422427179E-2</v>
      </c>
      <c r="K117" s="715">
        <v>2.5273056766420141E-2</v>
      </c>
      <c r="L117" s="715">
        <v>2.4392549872364565E-2</v>
      </c>
      <c r="M117" s="715">
        <v>2.5167048724576892E-2</v>
      </c>
      <c r="O117" s="392"/>
      <c r="P117" s="142" t="s">
        <v>995</v>
      </c>
      <c r="S117">
        <v>1548</v>
      </c>
      <c r="T117">
        <v>1548</v>
      </c>
      <c r="U117">
        <v>1548</v>
      </c>
      <c r="V117" s="190">
        <v>3.8153451802923129E-2</v>
      </c>
      <c r="W117" s="190">
        <v>3.7895664520551299E-2</v>
      </c>
      <c r="X117" s="190">
        <v>3.7461884710323801E-2</v>
      </c>
      <c r="Y117" s="190">
        <v>4.2262749808889374E-2</v>
      </c>
      <c r="Z117" s="190">
        <v>4.2903467198802697E-2</v>
      </c>
      <c r="AA117" s="190">
        <v>4.2679900744416875E-2</v>
      </c>
      <c r="AB117" s="392"/>
      <c r="AC117" s="486" t="s">
        <v>861</v>
      </c>
      <c r="AD117" s="2">
        <v>2</v>
      </c>
      <c r="AE117" s="2">
        <v>2</v>
      </c>
      <c r="AF117" s="2">
        <v>2</v>
      </c>
    </row>
    <row r="118" spans="1:33">
      <c r="B118" s="142" t="s">
        <v>995</v>
      </c>
      <c r="E118">
        <v>1032</v>
      </c>
      <c r="F118">
        <v>1032</v>
      </c>
      <c r="G118">
        <v>1032</v>
      </c>
      <c r="H118" s="715">
        <v>2.5934209534340211E-2</v>
      </c>
      <c r="I118" s="715">
        <v>2.5457595342641474E-2</v>
      </c>
      <c r="J118" s="715">
        <v>2.3914907422427179E-2</v>
      </c>
      <c r="K118" s="715">
        <v>2.5273056766420141E-2</v>
      </c>
      <c r="L118" s="715">
        <v>2.4392549872364565E-2</v>
      </c>
      <c r="M118" s="715">
        <v>2.5167048724576892E-2</v>
      </c>
      <c r="O118" s="392"/>
      <c r="P118" s="486" t="s">
        <v>861</v>
      </c>
      <c r="Q118" s="479"/>
      <c r="R118" s="479"/>
      <c r="S118" s="479">
        <v>344</v>
      </c>
      <c r="T118" s="479">
        <v>344</v>
      </c>
      <c r="U118" s="479">
        <v>344</v>
      </c>
      <c r="V118" s="515">
        <v>8.4785448450940288E-3</v>
      </c>
      <c r="W118" s="515">
        <v>8.4212587823447333E-3</v>
      </c>
      <c r="X118" s="515">
        <v>8.324863268960845E-3</v>
      </c>
      <c r="Y118" s="515">
        <v>9.3917221797531949E-3</v>
      </c>
      <c r="Z118" s="515">
        <v>9.5341038219561546E-3</v>
      </c>
      <c r="AA118" s="515">
        <v>9.4844223876481941E-3</v>
      </c>
      <c r="AB118" s="392"/>
      <c r="AC118" s="142" t="s">
        <v>996</v>
      </c>
      <c r="AD118" s="2">
        <v>2</v>
      </c>
      <c r="AE118" s="2">
        <v>2</v>
      </c>
      <c r="AF118" s="2">
        <v>2</v>
      </c>
    </row>
    <row r="119" spans="1:33">
      <c r="B119" s="135" t="s">
        <v>861</v>
      </c>
      <c r="E119">
        <v>344</v>
      </c>
      <c r="F119">
        <v>344</v>
      </c>
      <c r="G119">
        <v>344</v>
      </c>
      <c r="H119" s="715">
        <v>8.6447365114467375E-3</v>
      </c>
      <c r="I119" s="715">
        <v>8.4858651142138246E-3</v>
      </c>
      <c r="J119" s="715">
        <v>7.9716358074757264E-3</v>
      </c>
      <c r="K119" s="715">
        <v>8.4243522554733798E-3</v>
      </c>
      <c r="L119" s="715">
        <v>8.1308499574548557E-3</v>
      </c>
      <c r="M119" s="715">
        <v>8.3890162415256302E-3</v>
      </c>
      <c r="O119" s="2"/>
      <c r="P119" s="142" t="s">
        <v>996</v>
      </c>
      <c r="S119">
        <v>344</v>
      </c>
      <c r="T119">
        <v>344</v>
      </c>
      <c r="U119">
        <v>344</v>
      </c>
      <c r="V119" s="190">
        <v>8.4785448450940288E-3</v>
      </c>
      <c r="W119" s="190">
        <v>8.4212587823447333E-3</v>
      </c>
      <c r="X119" s="190">
        <v>8.324863268960845E-3</v>
      </c>
      <c r="Y119" s="190">
        <v>9.3917221797531949E-3</v>
      </c>
      <c r="Z119" s="190">
        <v>9.5341038219561546E-3</v>
      </c>
      <c r="AA119" s="190">
        <v>9.4844223876481941E-3</v>
      </c>
      <c r="AB119" s="2"/>
      <c r="AC119" s="487" t="s">
        <v>16</v>
      </c>
      <c r="AD119" s="2">
        <v>232.94186046511629</v>
      </c>
      <c r="AE119" s="2">
        <v>205.86046511627907</v>
      </c>
      <c r="AF119" s="2">
        <v>205.18023255813952</v>
      </c>
    </row>
    <row r="120" spans="1:33">
      <c r="B120" s="142" t="s">
        <v>996</v>
      </c>
      <c r="E120">
        <v>344</v>
      </c>
      <c r="F120">
        <v>344</v>
      </c>
      <c r="G120">
        <v>344</v>
      </c>
      <c r="H120" s="715">
        <v>8.6447365114467375E-3</v>
      </c>
      <c r="I120" s="715">
        <v>8.4858651142138246E-3</v>
      </c>
      <c r="J120" s="715">
        <v>7.9716358074757264E-3</v>
      </c>
      <c r="K120" s="715">
        <v>8.4243522554733798E-3</v>
      </c>
      <c r="L120" s="715">
        <v>8.1308499574548557E-3</v>
      </c>
      <c r="M120" s="715">
        <v>8.3890162415256302E-3</v>
      </c>
      <c r="O120" s="392"/>
      <c r="P120" s="487" t="s">
        <v>16</v>
      </c>
      <c r="Q120" s="480">
        <v>28061</v>
      </c>
      <c r="R120" s="480">
        <v>26987</v>
      </c>
      <c r="S120" s="480">
        <v>32463</v>
      </c>
      <c r="T120" s="480">
        <v>34805</v>
      </c>
      <c r="U120" s="480">
        <v>38070</v>
      </c>
      <c r="V120" s="516">
        <v>1</v>
      </c>
      <c r="W120" s="516">
        <v>1</v>
      </c>
      <c r="X120" s="516">
        <v>1</v>
      </c>
      <c r="Y120" s="516">
        <v>1</v>
      </c>
      <c r="Z120" s="516">
        <v>1</v>
      </c>
      <c r="AA120" s="516">
        <v>1</v>
      </c>
      <c r="AB120" s="392"/>
    </row>
    <row r="121" spans="1:33">
      <c r="B121" s="135" t="s">
        <v>16</v>
      </c>
      <c r="C121">
        <v>28347</v>
      </c>
      <c r="D121">
        <v>27133</v>
      </c>
      <c r="E121">
        <v>32065</v>
      </c>
      <c r="F121">
        <v>34669</v>
      </c>
      <c r="G121">
        <v>37307</v>
      </c>
      <c r="H121" s="715">
        <v>1</v>
      </c>
      <c r="I121" s="715">
        <v>1</v>
      </c>
      <c r="J121" s="715">
        <v>1</v>
      </c>
      <c r="K121" s="715">
        <v>1</v>
      </c>
      <c r="L121" s="715">
        <v>1</v>
      </c>
      <c r="M121" s="715">
        <v>1</v>
      </c>
      <c r="O121" s="392"/>
      <c r="P121" s="392"/>
      <c r="Q121" s="392"/>
      <c r="R121" s="392"/>
      <c r="S121" s="392"/>
      <c r="T121" s="392"/>
      <c r="U121" s="392"/>
      <c r="V121" s="392"/>
      <c r="W121" s="392"/>
      <c r="X121" s="392"/>
      <c r="Y121" s="392"/>
      <c r="Z121" s="392"/>
      <c r="AA121" s="392"/>
      <c r="AB121" s="392"/>
      <c r="AD121">
        <v>60.6</v>
      </c>
      <c r="AE121">
        <v>56.1</v>
      </c>
      <c r="AF121">
        <v>55.9</v>
      </c>
    </row>
    <row r="122" spans="1:33">
      <c r="B122">
        <v>172</v>
      </c>
      <c r="H122" s="3">
        <f t="shared" ref="H122:M122" si="6">H120/$B$122</f>
        <v>5.0260095996783354E-5</v>
      </c>
      <c r="I122" s="3">
        <f t="shared" si="6"/>
        <v>4.9336425082638512E-5</v>
      </c>
      <c r="J122" s="3">
        <f t="shared" si="6"/>
        <v>4.6346719810905386E-5</v>
      </c>
      <c r="K122" s="3">
        <f t="shared" si="6"/>
        <v>4.8978792182984769E-5</v>
      </c>
      <c r="L122" s="3">
        <f t="shared" si="6"/>
        <v>4.7272383473574744E-5</v>
      </c>
      <c r="M122" s="3">
        <f t="shared" si="6"/>
        <v>4.8773350241428086E-5</v>
      </c>
      <c r="O122" s="392"/>
      <c r="P122" s="392"/>
      <c r="Q122" s="392"/>
      <c r="R122" s="392"/>
      <c r="S122" s="392"/>
      <c r="T122" s="392"/>
      <c r="U122" s="392"/>
      <c r="V122" s="514"/>
      <c r="W122" s="392"/>
      <c r="X122" s="392"/>
      <c r="Y122" s="392"/>
      <c r="Z122" s="392"/>
      <c r="AA122" s="392"/>
      <c r="AB122" s="392"/>
      <c r="AD122">
        <v>172.3</v>
      </c>
      <c r="AE122">
        <v>149.80000000000001</v>
      </c>
      <c r="AF122">
        <v>149.19999999999999</v>
      </c>
    </row>
    <row r="123" spans="1:33">
      <c r="H123" s="513">
        <f>10277/40573</f>
        <v>0.2532965272471841</v>
      </c>
      <c r="O123" s="392"/>
      <c r="P123" s="392"/>
      <c r="Q123" s="392"/>
      <c r="R123" s="392"/>
      <c r="S123" s="392"/>
      <c r="T123" s="392"/>
      <c r="U123" s="392"/>
      <c r="V123" s="510"/>
      <c r="W123" s="392"/>
      <c r="X123" s="392"/>
      <c r="Y123" s="392"/>
      <c r="Z123" s="392"/>
      <c r="AA123" s="392"/>
      <c r="AB123" s="392"/>
      <c r="AD123">
        <f>AD122+AD121</f>
        <v>232.9</v>
      </c>
      <c r="AE123">
        <f>AE122+AE121</f>
        <v>205.9</v>
      </c>
      <c r="AF123">
        <f>AF122+AF121</f>
        <v>205.1</v>
      </c>
    </row>
    <row r="124" spans="1:33" ht="15.5">
      <c r="A124" s="401"/>
      <c r="B124" s="401"/>
      <c r="C124" s="401"/>
      <c r="D124" s="401"/>
      <c r="E124" s="401"/>
      <c r="F124" s="401"/>
      <c r="G124" s="401"/>
      <c r="H124" s="401"/>
      <c r="I124" s="401"/>
      <c r="J124" s="401"/>
      <c r="K124" s="401"/>
      <c r="L124" s="401"/>
      <c r="M124" s="401"/>
      <c r="N124" s="401"/>
      <c r="O124" s="392"/>
      <c r="P124" s="392"/>
      <c r="Q124" s="392"/>
      <c r="R124" s="392"/>
      <c r="S124" s="392"/>
      <c r="T124" s="392"/>
      <c r="U124" s="392"/>
      <c r="V124" s="392"/>
      <c r="W124" s="392"/>
      <c r="X124" s="392"/>
      <c r="Y124" s="392"/>
      <c r="Z124" s="392"/>
      <c r="AA124" s="392"/>
      <c r="AB124" s="392"/>
    </row>
    <row r="125" spans="1:33" ht="15.5">
      <c r="A125" s="401"/>
      <c r="B125" s="491" t="s">
        <v>997</v>
      </c>
      <c r="C125" s="492"/>
      <c r="D125" s="492"/>
      <c r="E125" s="492"/>
      <c r="F125" s="492"/>
      <c r="G125" s="492"/>
      <c r="H125" s="493" t="s">
        <v>38</v>
      </c>
      <c r="I125" s="493" t="s">
        <v>39</v>
      </c>
      <c r="J125" s="493" t="s">
        <v>40</v>
      </c>
      <c r="K125" s="494" t="s">
        <v>881</v>
      </c>
      <c r="L125" s="495" t="s">
        <v>949</v>
      </c>
      <c r="M125" s="495" t="s">
        <v>950</v>
      </c>
      <c r="N125" s="401"/>
      <c r="O125" s="392"/>
      <c r="P125" s="392"/>
      <c r="Q125" s="392"/>
      <c r="R125" s="392"/>
      <c r="S125" s="392"/>
      <c r="T125" s="392"/>
      <c r="U125" s="392"/>
      <c r="V125" s="392"/>
      <c r="W125" s="392"/>
      <c r="X125" s="392"/>
      <c r="Y125" s="392"/>
      <c r="Z125" s="392"/>
      <c r="AA125" s="392"/>
      <c r="AB125" s="392"/>
    </row>
    <row r="126" spans="1:33" ht="15.5">
      <c r="A126" s="401"/>
      <c r="B126" s="496" t="s">
        <v>998</v>
      </c>
      <c r="C126" s="492"/>
      <c r="D126" s="492"/>
      <c r="E126" s="492"/>
      <c r="F126" s="492"/>
      <c r="G126" s="492"/>
      <c r="H126" s="496">
        <v>45.5</v>
      </c>
      <c r="I126" s="496">
        <v>48.5</v>
      </c>
      <c r="J126" s="496">
        <v>49.5</v>
      </c>
      <c r="K126" s="496">
        <v>50.5</v>
      </c>
      <c r="L126" s="496">
        <v>50.5</v>
      </c>
      <c r="M126" s="496">
        <v>50.5</v>
      </c>
      <c r="N126" s="401"/>
    </row>
    <row r="127" spans="1:33" ht="16.399999999999999" customHeight="1">
      <c r="A127" s="401"/>
      <c r="B127" s="496" t="s">
        <v>999</v>
      </c>
      <c r="C127" s="492"/>
      <c r="D127" s="492"/>
      <c r="E127" s="497"/>
      <c r="F127" s="497"/>
      <c r="G127" s="497"/>
      <c r="H127" s="497">
        <f>H146</f>
        <v>56.133720930232556</v>
      </c>
      <c r="I127" s="497">
        <f>I146</f>
        <v>62.674418604651159</v>
      </c>
      <c r="J127" s="497">
        <f>J146</f>
        <v>78.377906976744185</v>
      </c>
      <c r="K127" s="497">
        <f t="shared" ref="K127:M127" si="7">K146</f>
        <v>77.482558139534888</v>
      </c>
      <c r="L127" s="497">
        <f t="shared" si="7"/>
        <v>91.290697674418595</v>
      </c>
      <c r="M127" s="497">
        <f t="shared" si="7"/>
        <v>85.052325581395365</v>
      </c>
      <c r="N127" s="401"/>
    </row>
    <row r="128" spans="1:33" ht="15.5">
      <c r="A128" s="401"/>
      <c r="B128" s="496" t="s">
        <v>4</v>
      </c>
      <c r="C128" s="492"/>
      <c r="D128" s="492"/>
      <c r="E128" s="497"/>
      <c r="F128" s="497"/>
      <c r="G128" s="497"/>
      <c r="H128" s="498">
        <f>(H126-H127)/H126</f>
        <v>-0.23370815231280342</v>
      </c>
      <c r="I128" s="498">
        <f>(I126-I127)/I126</f>
        <v>-0.29225605370414759</v>
      </c>
      <c r="J128" s="498">
        <f>(J126-J127)/J126</f>
        <v>-0.58339206013624612</v>
      </c>
      <c r="K128" s="498">
        <f t="shared" ref="K128:M128" si="8">(K126-K127)/K126</f>
        <v>-0.53430808197098789</v>
      </c>
      <c r="L128" s="498">
        <f t="shared" si="8"/>
        <v>-0.80773658761224942</v>
      </c>
      <c r="M128" s="498">
        <f t="shared" si="8"/>
        <v>-0.68420446695832404</v>
      </c>
      <c r="N128" s="401"/>
    </row>
    <row r="129" spans="1:28" ht="15.5">
      <c r="A129" s="401"/>
      <c r="B129" s="427"/>
      <c r="C129" s="401"/>
      <c r="D129" s="401"/>
      <c r="E129" s="401"/>
      <c r="F129" s="401"/>
      <c r="G129" s="401"/>
      <c r="H129" s="401"/>
      <c r="I129" s="499"/>
      <c r="J129" s="401"/>
      <c r="K129" s="401"/>
      <c r="L129" s="401"/>
      <c r="M129" s="401"/>
      <c r="N129" s="401"/>
    </row>
    <row r="130" spans="1:28" ht="15.5">
      <c r="A130" s="401"/>
      <c r="B130" s="491" t="s">
        <v>1000</v>
      </c>
      <c r="C130" s="492"/>
      <c r="D130" s="492"/>
      <c r="E130" s="492"/>
      <c r="F130" s="492"/>
      <c r="G130" s="492"/>
      <c r="H130" s="493" t="s">
        <v>38</v>
      </c>
      <c r="I130" s="493" t="s">
        <v>39</v>
      </c>
      <c r="J130" s="493" t="s">
        <v>40</v>
      </c>
      <c r="K130" s="494" t="s">
        <v>881</v>
      </c>
      <c r="L130" s="495" t="s">
        <v>949</v>
      </c>
      <c r="M130" s="495" t="s">
        <v>950</v>
      </c>
      <c r="N130" s="401"/>
      <c r="O130" s="392"/>
      <c r="P130" s="392"/>
      <c r="Q130" s="392"/>
      <c r="R130" s="392"/>
      <c r="S130" s="392"/>
      <c r="T130" s="392"/>
      <c r="U130" s="392"/>
      <c r="V130" s="392"/>
      <c r="W130" s="392"/>
      <c r="X130" s="392"/>
      <c r="Y130" s="392"/>
      <c r="Z130" s="392"/>
      <c r="AA130" s="392"/>
      <c r="AB130" s="392"/>
    </row>
    <row r="131" spans="1:28" ht="116">
      <c r="A131" s="401"/>
      <c r="B131" s="500" t="s">
        <v>1001</v>
      </c>
      <c r="C131" s="492"/>
      <c r="D131" s="492"/>
      <c r="E131" s="492"/>
      <c r="F131" s="492"/>
      <c r="G131" s="492"/>
      <c r="H131" s="501">
        <v>122.15</v>
      </c>
      <c r="I131" s="501">
        <v>122.15</v>
      </c>
      <c r="J131" s="501">
        <v>122.15</v>
      </c>
      <c r="K131" s="501">
        <v>122.15</v>
      </c>
      <c r="L131" s="501">
        <v>122.15</v>
      </c>
      <c r="M131" s="501">
        <v>122.15</v>
      </c>
      <c r="N131" s="401"/>
      <c r="O131" s="392" t="s">
        <v>1002</v>
      </c>
      <c r="P131" s="392"/>
      <c r="Q131" s="392"/>
      <c r="R131" s="392"/>
      <c r="S131" s="392"/>
      <c r="T131" s="392"/>
      <c r="U131" s="392"/>
      <c r="V131" s="392"/>
      <c r="W131" s="392"/>
      <c r="X131" s="392"/>
      <c r="Y131" s="392"/>
      <c r="Z131" s="392"/>
      <c r="AA131" s="392"/>
      <c r="AB131" s="392"/>
    </row>
    <row r="132" spans="1:28" ht="31">
      <c r="A132" s="401"/>
      <c r="B132" s="500" t="s">
        <v>1003</v>
      </c>
      <c r="C132" s="492"/>
      <c r="D132" s="492"/>
      <c r="E132" s="492"/>
      <c r="F132" s="492"/>
      <c r="G132" s="492"/>
      <c r="H132" s="497">
        <f>H148+H177</f>
        <v>175.22093023255812</v>
      </c>
      <c r="I132" s="497">
        <f t="shared" ref="I132:M132" si="9">I148 + I177</f>
        <v>173.01162790697674</v>
      </c>
      <c r="J132" s="497">
        <f t="shared" si="9"/>
        <v>172.51162790697674</v>
      </c>
      <c r="K132" s="497">
        <f t="shared" si="9"/>
        <v>159.92441860465118</v>
      </c>
      <c r="L132" s="497">
        <f t="shared" si="9"/>
        <v>154.68604651162792</v>
      </c>
      <c r="M132" s="497">
        <f t="shared" si="9"/>
        <v>153.3546511627907</v>
      </c>
      <c r="N132" s="401"/>
      <c r="O132" s="392"/>
      <c r="P132" s="392"/>
      <c r="Q132" s="392"/>
      <c r="R132" s="392"/>
      <c r="S132" s="392"/>
      <c r="T132" s="392"/>
      <c r="U132" s="392"/>
      <c r="V132" s="392"/>
      <c r="W132" s="392"/>
      <c r="X132" s="392"/>
      <c r="Y132" s="392"/>
      <c r="Z132" s="392"/>
      <c r="AA132" s="392"/>
      <c r="AB132" s="392"/>
    </row>
    <row r="133" spans="1:28" ht="15.5">
      <c r="A133" s="401"/>
      <c r="B133" s="496" t="s">
        <v>4</v>
      </c>
      <c r="C133" s="492"/>
      <c r="D133" s="492"/>
      <c r="E133" s="492"/>
      <c r="F133" s="492"/>
      <c r="G133" s="492"/>
      <c r="H133" s="498">
        <f>(H131-H132)/H131</f>
        <v>-0.43447343620596079</v>
      </c>
      <c r="I133" s="498">
        <f>(I131-I132)/I131</f>
        <v>-0.41638663861626468</v>
      </c>
      <c r="J133" s="498">
        <f>(J131-J132)/J131</f>
        <v>-0.41229331074070186</v>
      </c>
      <c r="K133" s="498">
        <f t="shared" ref="K133:M133" si="10">(K131-K132)/K131</f>
        <v>-0.30924616131519583</v>
      </c>
      <c r="L133" s="498">
        <f t="shared" si="10"/>
        <v>-0.26636141229331078</v>
      </c>
      <c r="M133" s="498">
        <f t="shared" si="10"/>
        <v>-0.25546173690373064</v>
      </c>
      <c r="N133" s="401"/>
      <c r="O133" s="392"/>
      <c r="P133" s="392"/>
      <c r="Q133" s="392"/>
      <c r="R133" s="392"/>
      <c r="S133" s="392"/>
      <c r="T133" s="392"/>
      <c r="U133" s="392"/>
      <c r="V133" s="392"/>
      <c r="W133" s="392"/>
      <c r="X133" s="392"/>
      <c r="Y133" s="392"/>
      <c r="Z133" s="392"/>
      <c r="AA133" s="392"/>
      <c r="AB133" s="392"/>
    </row>
    <row r="134" spans="1:28" ht="15.5">
      <c r="A134" s="401"/>
      <c r="B134" s="427"/>
      <c r="C134" s="401"/>
      <c r="D134" s="401"/>
      <c r="E134" s="401"/>
      <c r="F134" s="401"/>
      <c r="G134" s="401"/>
      <c r="H134" s="511"/>
      <c r="I134" s="511"/>
      <c r="J134" s="511"/>
      <c r="K134" s="511"/>
      <c r="L134" s="511"/>
      <c r="M134" s="511"/>
      <c r="N134" s="401"/>
      <c r="O134" s="392"/>
      <c r="P134" s="392"/>
      <c r="Q134" s="392"/>
      <c r="R134" s="392"/>
      <c r="S134" s="392"/>
      <c r="T134" s="392"/>
      <c r="U134" s="392"/>
      <c r="V134" s="392"/>
      <c r="W134" s="392"/>
      <c r="X134" s="392"/>
      <c r="Y134" s="392"/>
      <c r="Z134" s="392"/>
      <c r="AA134" s="392"/>
      <c r="AB134" s="392"/>
    </row>
    <row r="135" spans="1:28" ht="15.5">
      <c r="A135" s="401"/>
      <c r="B135" s="401"/>
      <c r="C135" s="401"/>
      <c r="D135" s="401"/>
      <c r="E135" s="401"/>
      <c r="F135" s="401"/>
      <c r="G135" s="401"/>
      <c r="H135" s="512">
        <f t="shared" ref="H135:M136" si="11">H126+H131</f>
        <v>167.65</v>
      </c>
      <c r="I135" s="512">
        <f t="shared" si="11"/>
        <v>170.65</v>
      </c>
      <c r="J135" s="512">
        <f t="shared" si="11"/>
        <v>171.65</v>
      </c>
      <c r="K135" s="512">
        <f t="shared" si="11"/>
        <v>172.65</v>
      </c>
      <c r="L135" s="512">
        <f t="shared" si="11"/>
        <v>172.65</v>
      </c>
      <c r="M135" s="512">
        <f t="shared" si="11"/>
        <v>172.65</v>
      </c>
      <c r="N135" s="401"/>
      <c r="O135" s="392"/>
      <c r="P135" s="392"/>
      <c r="Q135" s="392"/>
      <c r="R135" s="392"/>
      <c r="S135" s="392"/>
      <c r="T135" s="392"/>
      <c r="U135" s="392"/>
      <c r="V135" s="392"/>
      <c r="W135" s="392"/>
      <c r="X135" s="392"/>
      <c r="Y135" s="392"/>
      <c r="Z135" s="392"/>
      <c r="AA135" s="392"/>
      <c r="AB135" s="392"/>
    </row>
    <row r="136" spans="1:28" ht="15.5">
      <c r="A136" s="401"/>
      <c r="B136" s="401"/>
      <c r="C136" s="401"/>
      <c r="D136" s="401"/>
      <c r="E136" s="401"/>
      <c r="F136" s="401"/>
      <c r="G136" s="401"/>
      <c r="H136" s="406">
        <f t="shared" si="11"/>
        <v>231.35465116279067</v>
      </c>
      <c r="I136" s="406">
        <f t="shared" si="11"/>
        <v>235.68604651162789</v>
      </c>
      <c r="J136" s="406">
        <f t="shared" si="11"/>
        <v>250.88953488372093</v>
      </c>
      <c r="K136" s="406">
        <f t="shared" si="11"/>
        <v>237.40697674418607</v>
      </c>
      <c r="L136" s="406">
        <f t="shared" si="11"/>
        <v>245.97674418604652</v>
      </c>
      <c r="M136" s="406">
        <f t="shared" si="11"/>
        <v>238.40697674418607</v>
      </c>
      <c r="N136" s="401"/>
      <c r="O136" s="392"/>
      <c r="P136" s="392"/>
      <c r="Q136" s="392"/>
      <c r="R136" s="392"/>
      <c r="S136" s="392"/>
      <c r="T136" s="392"/>
      <c r="U136" s="392"/>
      <c r="V136" s="392"/>
      <c r="W136" s="392"/>
      <c r="X136" s="392"/>
      <c r="Y136" s="392"/>
      <c r="Z136" s="392"/>
      <c r="AA136" s="392"/>
      <c r="AB136" s="392"/>
    </row>
    <row r="137" spans="1:28" ht="15.5">
      <c r="A137" s="401"/>
      <c r="B137" s="401"/>
      <c r="C137" s="401"/>
      <c r="D137" s="401"/>
      <c r="E137" s="401"/>
      <c r="F137" s="401"/>
      <c r="G137" s="401"/>
      <c r="H137" s="406"/>
      <c r="I137" s="406"/>
      <c r="J137" s="406"/>
      <c r="K137" s="401"/>
      <c r="L137" s="401"/>
      <c r="M137" s="401"/>
      <c r="N137" s="401"/>
      <c r="O137" s="392"/>
      <c r="P137" s="392"/>
      <c r="Q137" s="392"/>
      <c r="R137" s="392"/>
      <c r="S137" s="392"/>
      <c r="T137" s="392"/>
      <c r="U137" s="392"/>
      <c r="V137" s="392"/>
      <c r="W137" s="392"/>
      <c r="X137" s="392"/>
      <c r="Y137" s="392"/>
      <c r="Z137" s="392"/>
      <c r="AA137" s="392"/>
      <c r="AB137" s="392"/>
    </row>
    <row r="138" spans="1:28">
      <c r="B138" s="135"/>
      <c r="H138" s="3"/>
      <c r="O138" s="392"/>
      <c r="P138" s="392"/>
      <c r="Q138" s="392"/>
      <c r="R138" s="392"/>
      <c r="S138" s="392"/>
      <c r="T138" s="392"/>
      <c r="U138" s="392"/>
      <c r="V138" s="392"/>
      <c r="W138" s="392"/>
      <c r="X138" s="392"/>
      <c r="Y138" s="392"/>
      <c r="Z138" s="392"/>
      <c r="AA138" s="392"/>
      <c r="AB138" s="392"/>
    </row>
    <row r="139" spans="1:28">
      <c r="B139" s="135"/>
      <c r="H139" s="3"/>
      <c r="O139" s="392"/>
      <c r="P139" s="392"/>
      <c r="Q139" s="392"/>
      <c r="R139" s="392"/>
      <c r="S139" s="392"/>
      <c r="T139" s="392"/>
      <c r="U139" s="392"/>
      <c r="V139" s="392"/>
      <c r="W139" s="392"/>
      <c r="X139" s="392"/>
      <c r="Y139" s="392"/>
      <c r="Z139" s="392"/>
      <c r="AA139" s="392"/>
      <c r="AB139" s="392"/>
    </row>
    <row r="140" spans="1:28">
      <c r="O140" s="392"/>
      <c r="P140" s="392"/>
      <c r="Q140" s="392"/>
      <c r="R140" s="392"/>
      <c r="S140" s="392"/>
      <c r="T140" s="392"/>
      <c r="U140" s="392"/>
      <c r="V140" s="392"/>
      <c r="W140" s="392"/>
      <c r="X140" s="392"/>
      <c r="Y140" s="392"/>
      <c r="Z140" s="392"/>
      <c r="AA140" s="392"/>
      <c r="AB140" s="392"/>
    </row>
    <row r="141" spans="1:28" ht="18.5">
      <c r="B141" s="387" t="s">
        <v>869</v>
      </c>
      <c r="C141" s="388"/>
      <c r="D141" s="388"/>
      <c r="E141" s="388"/>
      <c r="F141" s="388"/>
      <c r="G141" s="388"/>
      <c r="H141" s="388"/>
      <c r="I141" s="388"/>
      <c r="J141" s="388"/>
      <c r="O141" s="392"/>
      <c r="P141" s="392"/>
      <c r="Q141" s="392"/>
      <c r="R141" s="392"/>
      <c r="S141" s="392"/>
      <c r="T141" s="392"/>
      <c r="U141" s="392"/>
      <c r="V141" s="392"/>
      <c r="W141" s="392"/>
      <c r="X141" s="392"/>
      <c r="Y141" s="392"/>
      <c r="Z141" s="392"/>
      <c r="AA141" s="392"/>
      <c r="AB141" s="392"/>
    </row>
    <row r="142" spans="1:28">
      <c r="B142" s="149">
        <v>172</v>
      </c>
      <c r="O142" s="392"/>
      <c r="P142" s="392"/>
      <c r="Q142" s="392"/>
      <c r="R142" s="392"/>
      <c r="S142" s="392"/>
      <c r="T142" s="392"/>
      <c r="U142" s="392"/>
      <c r="V142" s="392"/>
      <c r="W142" s="392"/>
      <c r="X142" s="392"/>
      <c r="Y142" s="392"/>
      <c r="Z142" s="392"/>
      <c r="AA142" s="392"/>
      <c r="AB142" s="392"/>
    </row>
    <row r="143" spans="1:28" ht="15.5">
      <c r="A143" s="401"/>
      <c r="K143" s="401"/>
      <c r="L143" s="401"/>
      <c r="M143" s="401"/>
      <c r="N143" s="401"/>
      <c r="O143" s="392"/>
      <c r="P143" s="392"/>
      <c r="Q143" s="392"/>
      <c r="R143" s="392"/>
      <c r="S143" s="392"/>
      <c r="T143" s="392"/>
      <c r="U143" s="392"/>
      <c r="V143" s="392"/>
      <c r="W143" s="392"/>
      <c r="X143" s="392"/>
      <c r="Y143" s="392"/>
      <c r="Z143" s="392"/>
      <c r="AA143" s="392"/>
      <c r="AB143" s="392"/>
    </row>
    <row r="144" spans="1:28" ht="101.5">
      <c r="A144" s="719" t="s">
        <v>870</v>
      </c>
      <c r="B144" s="402" t="s">
        <v>871</v>
      </c>
      <c r="C144" s="403"/>
      <c r="D144" s="403"/>
      <c r="E144" s="250" t="s">
        <v>35</v>
      </c>
      <c r="F144" s="250" t="s">
        <v>36</v>
      </c>
      <c r="G144" s="250" t="s">
        <v>37</v>
      </c>
      <c r="H144" s="250" t="s">
        <v>38</v>
      </c>
      <c r="I144" s="250" t="s">
        <v>39</v>
      </c>
      <c r="J144" s="251" t="s">
        <v>40</v>
      </c>
      <c r="K144" s="251" t="s">
        <v>881</v>
      </c>
      <c r="L144" s="191" t="s">
        <v>949</v>
      </c>
      <c r="M144" s="191" t="s">
        <v>950</v>
      </c>
      <c r="N144" s="401"/>
      <c r="O144" s="392" t="s">
        <v>1011</v>
      </c>
      <c r="P144" s="392"/>
      <c r="Q144" s="392"/>
      <c r="R144" s="392"/>
      <c r="S144" s="392"/>
      <c r="T144" s="392"/>
      <c r="U144" s="392"/>
      <c r="V144" s="392"/>
      <c r="W144" s="392"/>
      <c r="X144" s="392"/>
      <c r="Y144" s="392"/>
      <c r="Z144" s="392"/>
      <c r="AA144" s="392"/>
      <c r="AB144" s="392"/>
    </row>
    <row r="145" spans="1:28" ht="15.5">
      <c r="A145" s="719"/>
      <c r="B145" s="404" t="s">
        <v>872</v>
      </c>
      <c r="C145" s="405"/>
      <c r="D145" s="405"/>
      <c r="E145" s="401">
        <f t="shared" ref="E145:M150" si="12">E156+E166</f>
        <v>6542</v>
      </c>
      <c r="F145" s="401">
        <f t="shared" si="12"/>
        <v>9102</v>
      </c>
      <c r="G145" s="401">
        <f t="shared" si="12"/>
        <v>9844</v>
      </c>
      <c r="H145" s="401">
        <f t="shared" si="12"/>
        <v>9655</v>
      </c>
      <c r="I145" s="401">
        <f t="shared" si="12"/>
        <v>10780</v>
      </c>
      <c r="J145" s="401">
        <f t="shared" si="12"/>
        <v>13481</v>
      </c>
      <c r="K145" s="401">
        <f t="shared" si="12"/>
        <v>13327</v>
      </c>
      <c r="L145" s="401">
        <f t="shared" si="12"/>
        <v>15702</v>
      </c>
      <c r="M145" s="401">
        <f t="shared" si="12"/>
        <v>14629</v>
      </c>
      <c r="N145" s="401"/>
      <c r="O145" s="392"/>
      <c r="P145" s="392"/>
      <c r="Q145" s="392"/>
      <c r="R145" s="392"/>
      <c r="S145" s="392"/>
      <c r="T145" s="392"/>
      <c r="U145" s="392"/>
      <c r="V145" s="392"/>
      <c r="W145" s="392"/>
      <c r="X145" s="392"/>
      <c r="Y145" s="392"/>
      <c r="Z145" s="392"/>
      <c r="AA145" s="392"/>
      <c r="AB145" s="392"/>
    </row>
    <row r="146" spans="1:28" ht="15.5">
      <c r="A146" s="719"/>
      <c r="B146" s="404" t="s">
        <v>873</v>
      </c>
      <c r="C146" s="405"/>
      <c r="D146" s="405"/>
      <c r="E146" s="406">
        <f>E157+E167</f>
        <v>38.034883720930232</v>
      </c>
      <c r="F146" s="406">
        <f t="shared" si="12"/>
        <v>52.918604651162795</v>
      </c>
      <c r="G146" s="406">
        <f t="shared" si="12"/>
        <v>57.232558139534888</v>
      </c>
      <c r="H146" s="406">
        <f t="shared" si="12"/>
        <v>56.133720930232556</v>
      </c>
      <c r="I146" s="406">
        <f t="shared" si="12"/>
        <v>62.674418604651159</v>
      </c>
      <c r="J146" s="406">
        <f t="shared" si="12"/>
        <v>78.377906976744185</v>
      </c>
      <c r="K146" s="406">
        <f t="shared" si="12"/>
        <v>77.482558139534888</v>
      </c>
      <c r="L146" s="406">
        <f t="shared" si="12"/>
        <v>91.290697674418595</v>
      </c>
      <c r="M146" s="406">
        <f t="shared" si="12"/>
        <v>85.052325581395365</v>
      </c>
      <c r="N146" s="401"/>
      <c r="O146" s="392"/>
      <c r="P146" s="392"/>
      <c r="Q146" s="392"/>
      <c r="R146" s="392"/>
      <c r="S146" s="392"/>
      <c r="T146" s="392"/>
      <c r="U146" s="392"/>
      <c r="V146" s="392"/>
      <c r="W146" s="392"/>
      <c r="X146" s="392"/>
      <c r="Y146" s="392"/>
      <c r="Z146" s="392"/>
      <c r="AA146" s="392"/>
      <c r="AB146" s="392"/>
    </row>
    <row r="147" spans="1:28" ht="15.5">
      <c r="A147" s="719"/>
      <c r="B147" s="404" t="s">
        <v>874</v>
      </c>
      <c r="C147" s="405"/>
      <c r="D147" s="405"/>
      <c r="E147" s="406">
        <f t="shared" si="12"/>
        <v>19569</v>
      </c>
      <c r="F147" s="406">
        <f t="shared" si="12"/>
        <v>19613</v>
      </c>
      <c r="G147" s="406">
        <f t="shared" si="12"/>
        <v>21509</v>
      </c>
      <c r="H147" s="406">
        <f t="shared" si="12"/>
        <v>24184</v>
      </c>
      <c r="I147" s="406">
        <f t="shared" si="12"/>
        <v>23804</v>
      </c>
      <c r="J147" s="406">
        <f t="shared" si="12"/>
        <v>23718</v>
      </c>
      <c r="K147" s="406">
        <f t="shared" si="12"/>
        <v>21553</v>
      </c>
      <c r="L147" s="406">
        <f t="shared" si="12"/>
        <v>20652</v>
      </c>
      <c r="M147" s="406">
        <f t="shared" si="12"/>
        <v>20423</v>
      </c>
      <c r="N147" s="401"/>
      <c r="O147" s="392"/>
      <c r="P147" s="392"/>
      <c r="Q147" s="392"/>
      <c r="R147" s="392"/>
      <c r="S147" s="392"/>
      <c r="T147" s="392"/>
      <c r="U147" s="392"/>
      <c r="V147" s="392"/>
      <c r="W147" s="392"/>
      <c r="X147" s="392"/>
      <c r="Y147" s="392"/>
      <c r="Z147" s="392"/>
      <c r="AA147" s="392"/>
      <c r="AB147" s="392"/>
    </row>
    <row r="148" spans="1:28" ht="15.5">
      <c r="A148" s="719"/>
      <c r="B148" s="404" t="s">
        <v>875</v>
      </c>
      <c r="C148" s="405"/>
      <c r="D148" s="405"/>
      <c r="E148" s="406">
        <f t="shared" si="12"/>
        <v>113.77325581395348</v>
      </c>
      <c r="F148" s="406">
        <f t="shared" si="12"/>
        <v>114.02906976744185</v>
      </c>
      <c r="G148" s="406">
        <f t="shared" si="12"/>
        <v>125.05232558139537</v>
      </c>
      <c r="H148" s="406">
        <f>H159+H169</f>
        <v>140.60465116279067</v>
      </c>
      <c r="I148" s="406">
        <f t="shared" si="12"/>
        <v>138.3953488372093</v>
      </c>
      <c r="J148" s="406">
        <f t="shared" si="12"/>
        <v>137.8953488372093</v>
      </c>
      <c r="K148" s="406">
        <f t="shared" si="12"/>
        <v>125.30813953488372</v>
      </c>
      <c r="L148" s="406">
        <f t="shared" si="12"/>
        <v>120.06976744186048</v>
      </c>
      <c r="M148" s="406">
        <f t="shared" si="12"/>
        <v>118.73837209302326</v>
      </c>
      <c r="N148" s="401"/>
      <c r="O148" s="392"/>
      <c r="P148" s="392"/>
      <c r="Q148" s="392"/>
      <c r="R148" s="392"/>
      <c r="S148" s="392"/>
      <c r="T148" s="392"/>
      <c r="U148" s="392"/>
      <c r="V148" s="392"/>
      <c r="W148" s="392"/>
      <c r="X148" s="392"/>
      <c r="Y148" s="392"/>
      <c r="Z148" s="392"/>
      <c r="AA148" s="392"/>
      <c r="AB148" s="392"/>
    </row>
    <row r="149" spans="1:28" ht="15.5">
      <c r="A149" s="719"/>
      <c r="B149" s="407" t="s">
        <v>876</v>
      </c>
      <c r="C149" s="405"/>
      <c r="D149" s="405"/>
      <c r="E149" s="408">
        <f t="shared" si="12"/>
        <v>151.80813953488371</v>
      </c>
      <c r="F149" s="408">
        <f t="shared" si="12"/>
        <v>166.94767441860466</v>
      </c>
      <c r="G149" s="408">
        <f t="shared" si="12"/>
        <v>182.28488372093022</v>
      </c>
      <c r="H149" s="408">
        <f t="shared" si="12"/>
        <v>196.73837209302326</v>
      </c>
      <c r="I149" s="408">
        <f t="shared" si="12"/>
        <v>201.06976744186045</v>
      </c>
      <c r="J149" s="408">
        <f t="shared" si="12"/>
        <v>216.27325581395348</v>
      </c>
      <c r="K149" s="408">
        <f t="shared" si="12"/>
        <v>202.79069767441862</v>
      </c>
      <c r="L149" s="408">
        <f t="shared" si="12"/>
        <v>211.36046511627904</v>
      </c>
      <c r="M149" s="408">
        <f t="shared" si="12"/>
        <v>203.7906976744186</v>
      </c>
      <c r="N149" s="401"/>
      <c r="O149" s="392"/>
      <c r="P149" s="392"/>
      <c r="Q149" s="392"/>
      <c r="R149" s="392"/>
      <c r="S149" s="392"/>
      <c r="T149" s="392"/>
      <c r="U149" s="392"/>
      <c r="V149" s="392"/>
      <c r="W149" s="392"/>
      <c r="X149" s="392"/>
      <c r="Y149" s="392"/>
      <c r="Z149" s="392"/>
      <c r="AA149" s="392"/>
      <c r="AB149" s="392"/>
    </row>
    <row r="150" spans="1:28" ht="15.5">
      <c r="A150" s="719"/>
      <c r="B150" s="409" t="s">
        <v>877</v>
      </c>
      <c r="C150" s="405"/>
      <c r="D150" s="405"/>
      <c r="E150" s="410">
        <f t="shared" si="12"/>
        <v>125</v>
      </c>
      <c r="F150" s="410">
        <f t="shared" si="12"/>
        <v>131</v>
      </c>
      <c r="G150" s="410">
        <f t="shared" si="12"/>
        <v>130</v>
      </c>
      <c r="H150" s="410">
        <f t="shared" si="12"/>
        <v>136</v>
      </c>
      <c r="I150" s="410">
        <f t="shared" si="12"/>
        <v>136</v>
      </c>
      <c r="J150" s="410">
        <f t="shared" si="12"/>
        <v>134</v>
      </c>
      <c r="K150" s="410">
        <f t="shared" si="12"/>
        <v>134</v>
      </c>
      <c r="L150" s="410">
        <f t="shared" si="12"/>
        <v>134</v>
      </c>
      <c r="M150" s="410">
        <f t="shared" si="12"/>
        <v>133</v>
      </c>
      <c r="N150" s="401"/>
      <c r="O150" s="392"/>
      <c r="P150" s="392"/>
      <c r="Q150" s="392"/>
      <c r="R150" s="392"/>
      <c r="S150" s="392"/>
      <c r="T150" s="392"/>
      <c r="U150" s="392"/>
      <c r="V150" s="392"/>
      <c r="W150" s="392"/>
      <c r="X150" s="392"/>
      <c r="Y150" s="392"/>
      <c r="Z150" s="392"/>
      <c r="AA150" s="392"/>
      <c r="AB150" s="392"/>
    </row>
    <row r="151" spans="1:28" ht="15.5">
      <c r="A151" s="719"/>
      <c r="B151" s="411" t="s">
        <v>878</v>
      </c>
      <c r="C151" s="405"/>
      <c r="D151" s="405"/>
      <c r="E151" s="412">
        <f>E150-E149</f>
        <v>-26.808139534883708</v>
      </c>
      <c r="F151" s="412">
        <f>F150-F149</f>
        <v>-35.947674418604663</v>
      </c>
      <c r="G151" s="412">
        <f t="shared" ref="G151:M151" si="13">G150-G149</f>
        <v>-52.284883720930225</v>
      </c>
      <c r="H151" s="412">
        <f t="shared" si="13"/>
        <v>-60.738372093023258</v>
      </c>
      <c r="I151" s="412">
        <f t="shared" si="13"/>
        <v>-65.069767441860449</v>
      </c>
      <c r="J151" s="412">
        <f t="shared" si="13"/>
        <v>-82.273255813953483</v>
      </c>
      <c r="K151" s="412">
        <f t="shared" si="13"/>
        <v>-68.790697674418624</v>
      </c>
      <c r="L151" s="412">
        <f t="shared" si="13"/>
        <v>-77.360465116279045</v>
      </c>
      <c r="M151" s="412">
        <f t="shared" si="13"/>
        <v>-70.790697674418595</v>
      </c>
      <c r="N151" s="401"/>
      <c r="O151" s="392"/>
      <c r="P151" s="392"/>
      <c r="Q151" s="392"/>
      <c r="R151" s="392"/>
      <c r="S151" s="392"/>
      <c r="T151" s="392"/>
      <c r="U151" s="392"/>
      <c r="V151" s="392"/>
      <c r="W151" s="392"/>
      <c r="X151" s="392"/>
      <c r="Y151" s="392"/>
      <c r="Z151" s="392"/>
      <c r="AA151" s="392"/>
      <c r="AB151" s="392"/>
    </row>
    <row r="152" spans="1:28" ht="15.5">
      <c r="A152" s="719"/>
      <c r="B152" s="413" t="s">
        <v>879</v>
      </c>
      <c r="C152" s="405"/>
      <c r="D152" s="405"/>
      <c r="E152" s="414">
        <f>E151/E150</f>
        <v>-0.21446511627906967</v>
      </c>
      <c r="F152" s="414">
        <f>F151/F150</f>
        <v>-0.27440972838629513</v>
      </c>
      <c r="G152" s="414">
        <f t="shared" ref="G152:M152" si="14">G151/G150</f>
        <v>-0.40219141323792479</v>
      </c>
      <c r="H152" s="414">
        <f t="shared" si="14"/>
        <v>-0.44660567715458277</v>
      </c>
      <c r="I152" s="414">
        <f t="shared" si="14"/>
        <v>-0.47845417236662097</v>
      </c>
      <c r="J152" s="414">
        <f t="shared" si="14"/>
        <v>-0.61397952099965281</v>
      </c>
      <c r="K152" s="414">
        <f t="shared" si="14"/>
        <v>-0.51336341548073605</v>
      </c>
      <c r="L152" s="414">
        <f t="shared" si="14"/>
        <v>-0.57731690385282874</v>
      </c>
      <c r="M152" s="414">
        <f t="shared" si="14"/>
        <v>-0.53226088477006461</v>
      </c>
      <c r="N152" s="401"/>
      <c r="O152" s="392"/>
      <c r="P152" s="392"/>
      <c r="Q152" s="392"/>
      <c r="R152" s="392"/>
      <c r="S152" s="392"/>
      <c r="T152" s="392"/>
      <c r="U152" s="392"/>
      <c r="V152" s="392"/>
      <c r="W152" s="392"/>
      <c r="X152" s="392"/>
      <c r="Y152" s="392"/>
      <c r="Z152" s="392"/>
      <c r="AA152" s="392"/>
      <c r="AB152" s="392"/>
    </row>
    <row r="153" spans="1:28" ht="15.5">
      <c r="A153" s="415"/>
      <c r="B153" s="416"/>
      <c r="C153" s="417"/>
      <c r="D153" s="417"/>
      <c r="E153" s="417"/>
      <c r="F153" s="417"/>
      <c r="G153" s="417"/>
      <c r="H153" s="417"/>
      <c r="I153" s="417"/>
      <c r="J153" s="417"/>
      <c r="K153" s="401"/>
      <c r="L153" s="401"/>
      <c r="M153" s="401"/>
      <c r="N153" s="401"/>
      <c r="O153" s="392"/>
      <c r="P153" s="392"/>
      <c r="Q153" s="392"/>
      <c r="R153" s="392"/>
      <c r="S153" s="392"/>
      <c r="T153" s="392"/>
      <c r="U153" s="392"/>
      <c r="V153" s="392"/>
      <c r="W153" s="392"/>
      <c r="X153" s="392"/>
      <c r="Y153" s="392"/>
      <c r="Z153" s="392"/>
      <c r="AA153" s="392"/>
      <c r="AB153" s="392"/>
    </row>
    <row r="154" spans="1:28" ht="15.5">
      <c r="A154" s="415"/>
      <c r="B154" s="416"/>
      <c r="C154" s="417"/>
      <c r="D154" s="417"/>
      <c r="E154" s="417"/>
      <c r="F154" s="417"/>
      <c r="G154" s="417"/>
      <c r="H154" s="417"/>
      <c r="I154" s="417"/>
      <c r="J154" s="417"/>
      <c r="K154" s="401"/>
      <c r="L154" s="401"/>
      <c r="M154" s="401"/>
      <c r="O154" s="392"/>
      <c r="P154" s="392"/>
      <c r="Q154" s="392"/>
      <c r="R154" s="392"/>
      <c r="S154" s="392"/>
      <c r="T154" s="392"/>
      <c r="U154" s="392"/>
      <c r="V154" s="392"/>
      <c r="W154" s="392"/>
      <c r="X154" s="392"/>
      <c r="Y154" s="392"/>
      <c r="Z154" s="392"/>
      <c r="AA154" s="392"/>
      <c r="AB154" s="392"/>
    </row>
    <row r="155" spans="1:28" ht="15.5">
      <c r="A155" s="719" t="s">
        <v>880</v>
      </c>
      <c r="B155" s="402" t="s">
        <v>871</v>
      </c>
      <c r="C155" s="403"/>
      <c r="D155" s="403"/>
      <c r="E155" s="250" t="s">
        <v>35</v>
      </c>
      <c r="F155" s="250" t="s">
        <v>36</v>
      </c>
      <c r="G155" s="250" t="s">
        <v>37</v>
      </c>
      <c r="H155" s="250" t="s">
        <v>38</v>
      </c>
      <c r="I155" s="250" t="s">
        <v>39</v>
      </c>
      <c r="J155" s="251" t="s">
        <v>40</v>
      </c>
      <c r="K155" s="251" t="s">
        <v>881</v>
      </c>
      <c r="L155" s="191" t="s">
        <v>949</v>
      </c>
      <c r="M155" s="191" t="s">
        <v>950</v>
      </c>
      <c r="O155" s="392"/>
      <c r="P155" s="392"/>
      <c r="Q155" s="392"/>
      <c r="R155" s="392"/>
      <c r="S155" s="392"/>
      <c r="T155" s="392"/>
      <c r="U155" s="392"/>
      <c r="V155" s="392"/>
      <c r="W155" s="392"/>
      <c r="X155" s="392"/>
      <c r="Y155" s="392"/>
      <c r="Z155" s="392"/>
      <c r="AA155" s="392"/>
      <c r="AB155" s="392"/>
    </row>
    <row r="156" spans="1:28" ht="15.5">
      <c r="A156" s="719"/>
      <c r="B156" s="404" t="s">
        <v>882</v>
      </c>
      <c r="C156" s="401"/>
      <c r="D156" s="401"/>
      <c r="E156" s="401">
        <f>E189+E212+E260</f>
        <v>4982</v>
      </c>
      <c r="F156" s="401">
        <f t="shared" ref="F156:M161" si="15">F189+F212+F260</f>
        <v>6535</v>
      </c>
      <c r="G156" s="401">
        <f t="shared" si="15"/>
        <v>7800</v>
      </c>
      <c r="H156" s="401">
        <f t="shared" si="15"/>
        <v>7380</v>
      </c>
      <c r="I156" s="401">
        <f t="shared" si="15"/>
        <v>8261</v>
      </c>
      <c r="J156" s="418">
        <f t="shared" si="15"/>
        <v>11922</v>
      </c>
      <c r="K156" s="418">
        <f t="shared" si="15"/>
        <v>11475</v>
      </c>
      <c r="L156" s="418">
        <f t="shared" si="15"/>
        <v>12998</v>
      </c>
      <c r="M156" s="418">
        <f t="shared" si="15"/>
        <v>12109</v>
      </c>
      <c r="O156" s="392"/>
      <c r="P156" s="392"/>
      <c r="Q156" s="392"/>
      <c r="R156" s="392"/>
      <c r="S156" s="392"/>
      <c r="T156" s="392"/>
      <c r="U156" s="392"/>
      <c r="V156" s="392"/>
      <c r="W156" s="392"/>
      <c r="X156" s="392"/>
      <c r="Y156" s="392"/>
      <c r="Z156" s="392"/>
      <c r="AA156" s="392"/>
      <c r="AB156" s="392"/>
    </row>
    <row r="157" spans="1:28" ht="15.5">
      <c r="A157" s="719"/>
      <c r="B157" s="404" t="s">
        <v>883</v>
      </c>
      <c r="C157" s="401"/>
      <c r="D157" s="401"/>
      <c r="E157" s="406">
        <f t="shared" ref="E157:E161" si="16">E190+E213+E261</f>
        <v>28.965116279069768</v>
      </c>
      <c r="F157" s="406">
        <f t="shared" si="15"/>
        <v>37.994186046511629</v>
      </c>
      <c r="G157" s="406">
        <f t="shared" si="15"/>
        <v>45.348837209302332</v>
      </c>
      <c r="H157" s="406">
        <f t="shared" si="15"/>
        <v>42.906976744186046</v>
      </c>
      <c r="I157" s="406">
        <f t="shared" si="15"/>
        <v>48.029069767441854</v>
      </c>
      <c r="J157" s="419">
        <f t="shared" si="15"/>
        <v>69.313953488372093</v>
      </c>
      <c r="K157" s="419">
        <f t="shared" si="15"/>
        <v>66.715116279069775</v>
      </c>
      <c r="L157" s="419">
        <f t="shared" si="15"/>
        <v>75.569767441860463</v>
      </c>
      <c r="M157" s="419">
        <f t="shared" si="15"/>
        <v>70.401162790697683</v>
      </c>
      <c r="O157" s="392"/>
      <c r="P157" s="392"/>
      <c r="Q157" s="392"/>
      <c r="R157" s="392"/>
      <c r="S157" s="392"/>
      <c r="T157" s="392"/>
      <c r="U157" s="392"/>
      <c r="V157" s="392"/>
      <c r="W157" s="392"/>
      <c r="X157" s="392"/>
      <c r="Y157" s="392"/>
      <c r="Z157" s="392"/>
      <c r="AA157" s="392"/>
      <c r="AB157" s="392"/>
    </row>
    <row r="158" spans="1:28" ht="15.5">
      <c r="A158" s="719"/>
      <c r="B158" s="404" t="s">
        <v>884</v>
      </c>
      <c r="C158" s="401"/>
      <c r="D158" s="401"/>
      <c r="E158" s="401">
        <f>E191+E214+E262</f>
        <v>8569</v>
      </c>
      <c r="F158" s="401">
        <f t="shared" si="15"/>
        <v>8894</v>
      </c>
      <c r="G158" s="401">
        <f t="shared" si="15"/>
        <v>9668</v>
      </c>
      <c r="H158" s="401">
        <f t="shared" si="15"/>
        <v>10700</v>
      </c>
      <c r="I158" s="401">
        <f t="shared" si="15"/>
        <v>10046</v>
      </c>
      <c r="J158" s="418">
        <f t="shared" si="15"/>
        <v>9988</v>
      </c>
      <c r="K158" s="418">
        <f t="shared" si="15"/>
        <v>9202</v>
      </c>
      <c r="L158" s="418">
        <f t="shared" si="15"/>
        <v>8432</v>
      </c>
      <c r="M158" s="418">
        <f t="shared" si="15"/>
        <v>8522</v>
      </c>
      <c r="O158" s="392"/>
      <c r="P158" s="392"/>
      <c r="Q158" s="392"/>
      <c r="R158" s="392"/>
      <c r="S158" s="392"/>
      <c r="T158" s="392"/>
      <c r="U158" s="392"/>
      <c r="V158" s="392"/>
      <c r="W158" s="392"/>
      <c r="X158" s="392"/>
      <c r="Y158" s="392"/>
      <c r="Z158" s="392"/>
      <c r="AA158" s="392"/>
      <c r="AB158" s="392"/>
    </row>
    <row r="159" spans="1:28" ht="15.5">
      <c r="A159" s="719"/>
      <c r="B159" s="404" t="s">
        <v>885</v>
      </c>
      <c r="C159" s="401"/>
      <c r="D159" s="401"/>
      <c r="E159" s="406">
        <f t="shared" si="16"/>
        <v>49.819767441860463</v>
      </c>
      <c r="F159" s="406">
        <f t="shared" si="15"/>
        <v>51.709302325581397</v>
      </c>
      <c r="G159" s="406">
        <f t="shared" si="15"/>
        <v>56.209302325581397</v>
      </c>
      <c r="H159" s="406">
        <f t="shared" si="15"/>
        <v>62.20930232558139</v>
      </c>
      <c r="I159" s="406">
        <f t="shared" si="15"/>
        <v>58.406976744186039</v>
      </c>
      <c r="J159" s="419">
        <f t="shared" si="15"/>
        <v>58.069767441860463</v>
      </c>
      <c r="K159" s="419">
        <f t="shared" si="15"/>
        <v>53.5</v>
      </c>
      <c r="L159" s="419">
        <f t="shared" si="15"/>
        <v>49.02325581395349</v>
      </c>
      <c r="M159" s="419">
        <f t="shared" si="15"/>
        <v>49.546511627906973</v>
      </c>
      <c r="O159" s="392"/>
      <c r="P159" s="392"/>
      <c r="Q159" s="392"/>
      <c r="R159" s="392"/>
      <c r="S159" s="392"/>
      <c r="T159" s="392"/>
      <c r="U159" s="392"/>
      <c r="V159" s="392"/>
      <c r="W159" s="392"/>
      <c r="X159" s="392"/>
      <c r="Y159" s="392"/>
      <c r="Z159" s="392"/>
      <c r="AA159" s="392"/>
      <c r="AB159" s="392"/>
    </row>
    <row r="160" spans="1:28" ht="15.5">
      <c r="A160" s="719"/>
      <c r="B160" s="407" t="s">
        <v>886</v>
      </c>
      <c r="C160" s="420"/>
      <c r="D160" s="420"/>
      <c r="E160" s="408">
        <f t="shared" si="16"/>
        <v>78.784883720930225</v>
      </c>
      <c r="F160" s="408">
        <f t="shared" si="15"/>
        <v>89.703488372093034</v>
      </c>
      <c r="G160" s="408">
        <f t="shared" si="15"/>
        <v>101.55813953488372</v>
      </c>
      <c r="H160" s="408">
        <f t="shared" si="15"/>
        <v>105.11627906976743</v>
      </c>
      <c r="I160" s="408">
        <f t="shared" si="15"/>
        <v>106.43604651162791</v>
      </c>
      <c r="J160" s="421">
        <f t="shared" si="15"/>
        <v>127.38372093023256</v>
      </c>
      <c r="K160" s="421">
        <f t="shared" si="15"/>
        <v>120.21511627906978</v>
      </c>
      <c r="L160" s="421">
        <f t="shared" si="15"/>
        <v>124.59302325581395</v>
      </c>
      <c r="M160" s="421">
        <f t="shared" si="15"/>
        <v>119.94767441860465</v>
      </c>
      <c r="O160" s="392"/>
      <c r="P160" s="392"/>
      <c r="Q160" s="392"/>
      <c r="R160" s="392"/>
      <c r="S160" s="392"/>
      <c r="T160" s="392"/>
      <c r="U160" s="392"/>
      <c r="V160" s="392"/>
      <c r="W160" s="392"/>
      <c r="X160" s="392"/>
      <c r="Y160" s="392"/>
      <c r="Z160" s="392"/>
      <c r="AA160" s="392"/>
      <c r="AB160" s="392"/>
    </row>
    <row r="161" spans="1:28" ht="15.5">
      <c r="A161" s="719"/>
      <c r="B161" s="409" t="s">
        <v>887</v>
      </c>
      <c r="C161" s="422"/>
      <c r="D161" s="422"/>
      <c r="E161" s="410">
        <f t="shared" si="16"/>
        <v>59</v>
      </c>
      <c r="F161" s="410">
        <f t="shared" si="15"/>
        <v>60</v>
      </c>
      <c r="G161" s="410">
        <f t="shared" si="15"/>
        <v>60</v>
      </c>
      <c r="H161" s="410">
        <f>H194+H217+H265</f>
        <v>65</v>
      </c>
      <c r="I161" s="410">
        <f t="shared" si="15"/>
        <v>65</v>
      </c>
      <c r="J161" s="423">
        <f t="shared" si="15"/>
        <v>65</v>
      </c>
      <c r="K161" s="423">
        <f t="shared" si="15"/>
        <v>65</v>
      </c>
      <c r="L161" s="423">
        <f t="shared" si="15"/>
        <v>65</v>
      </c>
      <c r="M161" s="423">
        <f t="shared" si="15"/>
        <v>65</v>
      </c>
      <c r="O161" s="392"/>
      <c r="P161" s="392"/>
      <c r="Q161" s="392"/>
      <c r="R161" s="392"/>
      <c r="S161" s="392"/>
      <c r="T161" s="392"/>
      <c r="U161" s="392"/>
      <c r="V161" s="392"/>
      <c r="W161" s="392"/>
      <c r="X161" s="392"/>
      <c r="Y161" s="392"/>
      <c r="Z161" s="392"/>
      <c r="AA161" s="392"/>
      <c r="AB161" s="392"/>
    </row>
    <row r="162" spans="1:28" ht="15.5">
      <c r="A162" s="719"/>
      <c r="B162" s="411" t="s">
        <v>888</v>
      </c>
      <c r="C162" s="401"/>
      <c r="D162" s="401"/>
      <c r="E162" s="412">
        <f>E161-E160</f>
        <v>-19.784883720930225</v>
      </c>
      <c r="F162" s="412">
        <f t="shared" ref="F162:M162" si="17">F161-F160</f>
        <v>-29.703488372093034</v>
      </c>
      <c r="G162" s="412">
        <f t="shared" si="17"/>
        <v>-41.558139534883722</v>
      </c>
      <c r="H162" s="412">
        <f t="shared" si="17"/>
        <v>-40.11627906976743</v>
      </c>
      <c r="I162" s="412">
        <f t="shared" si="17"/>
        <v>-41.436046511627907</v>
      </c>
      <c r="J162" s="424">
        <f t="shared" si="17"/>
        <v>-62.383720930232556</v>
      </c>
      <c r="K162" s="424">
        <f t="shared" si="17"/>
        <v>-55.215116279069775</v>
      </c>
      <c r="L162" s="424">
        <f t="shared" si="17"/>
        <v>-59.593023255813947</v>
      </c>
      <c r="M162" s="424">
        <f t="shared" si="17"/>
        <v>-54.947674418604649</v>
      </c>
      <c r="O162" s="392"/>
      <c r="P162" s="392"/>
      <c r="Q162" s="392"/>
      <c r="R162" s="392"/>
      <c r="S162" s="392"/>
      <c r="T162" s="392"/>
      <c r="U162" s="392"/>
      <c r="V162" s="392"/>
      <c r="W162" s="392"/>
      <c r="X162" s="392"/>
      <c r="Y162" s="392"/>
      <c r="Z162" s="392"/>
      <c r="AA162" s="392"/>
      <c r="AB162" s="392"/>
    </row>
    <row r="163" spans="1:28" ht="15.5">
      <c r="A163" s="719"/>
      <c r="B163" s="413" t="s">
        <v>889</v>
      </c>
      <c r="C163" s="425"/>
      <c r="D163" s="425"/>
      <c r="E163" s="414">
        <f>E162/E161</f>
        <v>-0.33533701221915635</v>
      </c>
      <c r="F163" s="414">
        <f t="shared" ref="F163:M163" si="18">F162/F161</f>
        <v>-0.49505813953488392</v>
      </c>
      <c r="G163" s="414">
        <f t="shared" si="18"/>
        <v>-0.69263565891472867</v>
      </c>
      <c r="H163" s="414">
        <f t="shared" si="18"/>
        <v>-0.61717352415026816</v>
      </c>
      <c r="I163" s="414">
        <f t="shared" si="18"/>
        <v>-0.63747763864042939</v>
      </c>
      <c r="J163" s="426">
        <f t="shared" si="18"/>
        <v>-0.9597495527728086</v>
      </c>
      <c r="K163" s="426">
        <f t="shared" si="18"/>
        <v>-0.84946332737030428</v>
      </c>
      <c r="L163" s="426">
        <f t="shared" si="18"/>
        <v>-0.91681574239713759</v>
      </c>
      <c r="M163" s="426">
        <f t="shared" si="18"/>
        <v>-0.84534883720930232</v>
      </c>
      <c r="O163" s="392"/>
      <c r="P163" s="392"/>
      <c r="Q163" s="392"/>
      <c r="R163" s="392"/>
      <c r="S163" s="392"/>
      <c r="T163" s="392"/>
      <c r="U163" s="392"/>
      <c r="V163" s="392"/>
      <c r="W163" s="392"/>
      <c r="X163" s="392"/>
      <c r="Y163" s="392"/>
      <c r="Z163" s="392"/>
      <c r="AA163" s="392"/>
      <c r="AB163" s="392"/>
    </row>
    <row r="164" spans="1:28" ht="15.5">
      <c r="A164" s="401"/>
      <c r="B164" s="427"/>
      <c r="C164" s="401"/>
      <c r="D164" s="401"/>
      <c r="E164" s="428"/>
      <c r="F164" s="428"/>
      <c r="G164" s="428"/>
      <c r="H164" s="428"/>
      <c r="I164" s="428"/>
      <c r="J164" s="428"/>
      <c r="K164" s="401"/>
      <c r="L164" s="401"/>
      <c r="M164" s="401"/>
      <c r="O164" s="392"/>
      <c r="P164" s="392"/>
      <c r="Q164" s="392"/>
      <c r="R164" s="392"/>
      <c r="S164" s="392"/>
      <c r="T164" s="392"/>
      <c r="U164" s="392"/>
      <c r="V164" s="392"/>
      <c r="W164" s="392"/>
      <c r="X164" s="392"/>
      <c r="Y164" s="392"/>
      <c r="Z164" s="392"/>
      <c r="AA164" s="392"/>
      <c r="AB164" s="392"/>
    </row>
    <row r="165" spans="1:28" ht="15.5">
      <c r="A165" s="719" t="s">
        <v>890</v>
      </c>
      <c r="B165" s="402" t="s">
        <v>891</v>
      </c>
      <c r="C165" s="403"/>
      <c r="D165" s="403"/>
      <c r="E165" s="250" t="s">
        <v>35</v>
      </c>
      <c r="F165" s="250" t="s">
        <v>36</v>
      </c>
      <c r="G165" s="250" t="s">
        <v>37</v>
      </c>
      <c r="H165" s="250" t="s">
        <v>38</v>
      </c>
      <c r="I165" s="250" t="s">
        <v>39</v>
      </c>
      <c r="J165" s="251" t="s">
        <v>40</v>
      </c>
      <c r="K165" s="191" t="s">
        <v>881</v>
      </c>
      <c r="L165" s="191" t="s">
        <v>949</v>
      </c>
      <c r="M165" s="191" t="s">
        <v>950</v>
      </c>
      <c r="O165" s="392"/>
      <c r="P165" s="392"/>
      <c r="Q165" s="392"/>
      <c r="R165" s="392"/>
      <c r="S165" s="392"/>
      <c r="T165" s="392"/>
      <c r="U165" s="392"/>
      <c r="V165" s="392"/>
      <c r="W165" s="392"/>
      <c r="X165" s="392"/>
      <c r="Y165" s="392"/>
      <c r="Z165" s="392"/>
      <c r="AA165" s="392"/>
      <c r="AB165" s="392"/>
    </row>
    <row r="166" spans="1:28" ht="15.5">
      <c r="A166" s="719"/>
      <c r="B166" s="404" t="s">
        <v>892</v>
      </c>
      <c r="C166" s="401"/>
      <c r="D166" s="401"/>
      <c r="E166" s="406">
        <f t="shared" ref="E166:M171" si="19">E200+E224+E236+E248+E272+E284</f>
        <v>1560</v>
      </c>
      <c r="F166" s="406">
        <f t="shared" si="19"/>
        <v>2567</v>
      </c>
      <c r="G166" s="406">
        <f t="shared" si="19"/>
        <v>2044</v>
      </c>
      <c r="H166" s="406">
        <f t="shared" si="19"/>
        <v>2275</v>
      </c>
      <c r="I166" s="406">
        <f t="shared" si="19"/>
        <v>2519</v>
      </c>
      <c r="J166" s="419">
        <f t="shared" si="19"/>
        <v>1559</v>
      </c>
      <c r="K166" s="419">
        <f t="shared" si="19"/>
        <v>1852</v>
      </c>
      <c r="L166" s="419">
        <f t="shared" si="19"/>
        <v>2704</v>
      </c>
      <c r="M166" s="419">
        <f t="shared" si="19"/>
        <v>2520</v>
      </c>
      <c r="N166" s="406"/>
      <c r="O166" s="406"/>
      <c r="P166" s="406"/>
      <c r="Q166" s="392"/>
      <c r="R166" s="392"/>
      <c r="S166" s="392"/>
      <c r="T166" s="392"/>
      <c r="U166" s="392"/>
      <c r="V166" s="392"/>
      <c r="W166" s="392"/>
      <c r="X166" s="392"/>
      <c r="Y166" s="392"/>
      <c r="Z166" s="392"/>
      <c r="AA166" s="392"/>
      <c r="AB166" s="392"/>
    </row>
    <row r="167" spans="1:28" ht="15.5">
      <c r="A167" s="719"/>
      <c r="B167" s="404" t="s">
        <v>893</v>
      </c>
      <c r="C167" s="401"/>
      <c r="D167" s="401"/>
      <c r="E167" s="406">
        <f t="shared" si="19"/>
        <v>9.0697674418604635</v>
      </c>
      <c r="F167" s="406">
        <f t="shared" si="19"/>
        <v>14.924418604651164</v>
      </c>
      <c r="G167" s="406">
        <f t="shared" si="19"/>
        <v>11.883720930232558</v>
      </c>
      <c r="H167" s="406">
        <f t="shared" si="19"/>
        <v>13.226744186046513</v>
      </c>
      <c r="I167" s="406">
        <f t="shared" si="19"/>
        <v>14.645348837209305</v>
      </c>
      <c r="J167" s="419">
        <f t="shared" si="19"/>
        <v>9.0639534883720927</v>
      </c>
      <c r="K167" s="419">
        <f t="shared" si="19"/>
        <v>10.767441860465116</v>
      </c>
      <c r="L167" s="419">
        <f t="shared" si="19"/>
        <v>15.720930232558139</v>
      </c>
      <c r="M167" s="419">
        <f t="shared" si="19"/>
        <v>14.651162790697676</v>
      </c>
      <c r="N167" s="401"/>
      <c r="O167" s="392"/>
      <c r="P167" s="392"/>
      <c r="Q167" s="392"/>
      <c r="R167" s="392"/>
      <c r="S167" s="392"/>
      <c r="T167" s="392"/>
      <c r="U167" s="392"/>
      <c r="V167" s="392"/>
      <c r="W167" s="392"/>
      <c r="X167" s="392"/>
      <c r="Y167" s="392"/>
      <c r="Z167" s="392"/>
      <c r="AA167" s="392"/>
      <c r="AB167" s="392"/>
    </row>
    <row r="168" spans="1:28" ht="15.5">
      <c r="A168" s="719"/>
      <c r="B168" s="404" t="s">
        <v>894</v>
      </c>
      <c r="C168" s="401"/>
      <c r="D168" s="401"/>
      <c r="E168" s="406">
        <f t="shared" si="19"/>
        <v>11000</v>
      </c>
      <c r="F168" s="406">
        <f t="shared" si="19"/>
        <v>10719</v>
      </c>
      <c r="G168" s="406">
        <f t="shared" si="19"/>
        <v>11841</v>
      </c>
      <c r="H168" s="406">
        <f t="shared" si="19"/>
        <v>13484</v>
      </c>
      <c r="I168" s="406">
        <f t="shared" si="19"/>
        <v>13758</v>
      </c>
      <c r="J168" s="419">
        <f t="shared" si="19"/>
        <v>13730</v>
      </c>
      <c r="K168" s="419">
        <f t="shared" si="19"/>
        <v>12351</v>
      </c>
      <c r="L168" s="419">
        <f t="shared" si="19"/>
        <v>12220</v>
      </c>
      <c r="M168" s="419">
        <f t="shared" si="19"/>
        <v>11901</v>
      </c>
      <c r="N168" s="401"/>
      <c r="O168" s="392"/>
      <c r="P168" s="392"/>
      <c r="Q168" s="392"/>
      <c r="R168" s="392"/>
      <c r="S168" s="392"/>
      <c r="T168" s="392"/>
      <c r="U168" s="392"/>
      <c r="V168" s="392"/>
      <c r="W168" s="392"/>
      <c r="X168" s="392"/>
      <c r="Y168" s="392"/>
      <c r="Z168" s="392"/>
      <c r="AA168" s="392"/>
      <c r="AB168" s="392"/>
    </row>
    <row r="169" spans="1:28" ht="15.5">
      <c r="A169" s="719"/>
      <c r="B169" s="404" t="s">
        <v>895</v>
      </c>
      <c r="C169" s="401"/>
      <c r="D169" s="401"/>
      <c r="E169" s="406">
        <f t="shared" si="19"/>
        <v>63.953488372093027</v>
      </c>
      <c r="F169" s="406">
        <f t="shared" si="19"/>
        <v>62.319767441860463</v>
      </c>
      <c r="G169" s="406">
        <f t="shared" si="19"/>
        <v>68.843023255813961</v>
      </c>
      <c r="H169" s="406">
        <f t="shared" si="19"/>
        <v>78.395348837209298</v>
      </c>
      <c r="I169" s="406">
        <f t="shared" si="19"/>
        <v>79.988372093023258</v>
      </c>
      <c r="J169" s="419">
        <f t="shared" si="19"/>
        <v>79.825581395348834</v>
      </c>
      <c r="K169" s="419">
        <f t="shared" si="19"/>
        <v>71.808139534883722</v>
      </c>
      <c r="L169" s="419">
        <f t="shared" si="19"/>
        <v>71.04651162790698</v>
      </c>
      <c r="M169" s="419">
        <f t="shared" si="19"/>
        <v>69.191860465116278</v>
      </c>
      <c r="N169" s="401"/>
      <c r="O169" s="392"/>
      <c r="P169" s="392"/>
      <c r="Q169" s="392"/>
      <c r="R169" s="392"/>
      <c r="S169" s="392"/>
      <c r="T169" s="392"/>
      <c r="U169" s="392"/>
      <c r="V169" s="392"/>
      <c r="W169" s="392"/>
      <c r="X169" s="392"/>
      <c r="Y169" s="392"/>
      <c r="Z169" s="392"/>
      <c r="AA169" s="392"/>
      <c r="AB169" s="392"/>
    </row>
    <row r="170" spans="1:28" ht="15.5">
      <c r="A170" s="719"/>
      <c r="B170" s="407" t="s">
        <v>896</v>
      </c>
      <c r="C170" s="401"/>
      <c r="D170" s="401"/>
      <c r="E170" s="408">
        <f t="shared" si="19"/>
        <v>73.023255813953483</v>
      </c>
      <c r="F170" s="408">
        <f t="shared" si="19"/>
        <v>77.244186046511615</v>
      </c>
      <c r="G170" s="408">
        <f t="shared" si="19"/>
        <v>80.726744186046517</v>
      </c>
      <c r="H170" s="408">
        <f t="shared" si="19"/>
        <v>91.622093023255815</v>
      </c>
      <c r="I170" s="408">
        <f t="shared" si="19"/>
        <v>94.633720930232556</v>
      </c>
      <c r="J170" s="421">
        <f t="shared" si="19"/>
        <v>88.889534883720941</v>
      </c>
      <c r="K170" s="421">
        <f t="shared" si="19"/>
        <v>82.575581395348848</v>
      </c>
      <c r="L170" s="421">
        <f t="shared" si="19"/>
        <v>86.767441860465112</v>
      </c>
      <c r="M170" s="421">
        <f t="shared" si="19"/>
        <v>83.843023255813961</v>
      </c>
      <c r="N170" s="401"/>
      <c r="O170" s="392"/>
      <c r="P170" s="392"/>
      <c r="Q170" s="392"/>
      <c r="R170" s="392"/>
      <c r="S170" s="392"/>
      <c r="T170" s="392"/>
      <c r="U170" s="392"/>
      <c r="V170" s="392"/>
      <c r="W170" s="392"/>
      <c r="X170" s="392"/>
      <c r="Y170" s="392"/>
      <c r="Z170" s="392"/>
      <c r="AA170" s="392"/>
      <c r="AB170" s="392"/>
    </row>
    <row r="171" spans="1:28" ht="15.5">
      <c r="A171" s="719"/>
      <c r="B171" s="429" t="s">
        <v>897</v>
      </c>
      <c r="C171" s="430"/>
      <c r="D171" s="430"/>
      <c r="E171" s="431">
        <f t="shared" si="19"/>
        <v>66</v>
      </c>
      <c r="F171" s="431">
        <f t="shared" si="19"/>
        <v>71</v>
      </c>
      <c r="G171" s="431">
        <f t="shared" si="19"/>
        <v>70</v>
      </c>
      <c r="H171" s="431">
        <f t="shared" si="19"/>
        <v>71</v>
      </c>
      <c r="I171" s="431">
        <f t="shared" si="19"/>
        <v>71</v>
      </c>
      <c r="J171" s="432">
        <f t="shared" si="19"/>
        <v>69</v>
      </c>
      <c r="K171" s="432">
        <f t="shared" si="19"/>
        <v>69</v>
      </c>
      <c r="L171" s="432">
        <f t="shared" si="19"/>
        <v>69</v>
      </c>
      <c r="M171" s="432">
        <f t="shared" si="19"/>
        <v>68</v>
      </c>
      <c r="N171" s="401"/>
      <c r="O171" s="392"/>
      <c r="P171" s="392"/>
      <c r="Q171" s="392"/>
      <c r="R171" s="392"/>
      <c r="S171" s="392"/>
      <c r="T171" s="392"/>
      <c r="U171" s="392"/>
      <c r="V171" s="392"/>
      <c r="W171" s="392"/>
      <c r="X171" s="392"/>
      <c r="Y171" s="392"/>
      <c r="Z171" s="392"/>
      <c r="AA171" s="392"/>
      <c r="AB171" s="392"/>
    </row>
    <row r="172" spans="1:28" ht="15.5">
      <c r="A172" s="719"/>
      <c r="B172" s="411" t="s">
        <v>898</v>
      </c>
      <c r="C172" s="401"/>
      <c r="D172" s="401"/>
      <c r="E172" s="412">
        <f>E171-E170</f>
        <v>-7.0232558139534831</v>
      </c>
      <c r="F172" s="412">
        <f t="shared" ref="F172:M172" si="20">F171-F170</f>
        <v>-6.244186046511615</v>
      </c>
      <c r="G172" s="412">
        <f t="shared" si="20"/>
        <v>-10.726744186046517</v>
      </c>
      <c r="H172" s="412">
        <f t="shared" si="20"/>
        <v>-20.622093023255815</v>
      </c>
      <c r="I172" s="412">
        <f t="shared" si="20"/>
        <v>-23.633720930232556</v>
      </c>
      <c r="J172" s="424">
        <f t="shared" si="20"/>
        <v>-19.889534883720941</v>
      </c>
      <c r="K172" s="424">
        <f t="shared" si="20"/>
        <v>-13.575581395348848</v>
      </c>
      <c r="L172" s="424">
        <f t="shared" si="20"/>
        <v>-17.767441860465112</v>
      </c>
      <c r="M172" s="424">
        <f t="shared" si="20"/>
        <v>-15.843023255813961</v>
      </c>
      <c r="N172" s="401"/>
      <c r="O172" s="392"/>
      <c r="P172" s="392"/>
      <c r="Q172" s="392"/>
      <c r="R172" s="392"/>
      <c r="S172" s="392"/>
      <c r="T172" s="392"/>
      <c r="U172" s="392"/>
      <c r="V172" s="392"/>
      <c r="W172" s="392"/>
      <c r="X172" s="392"/>
      <c r="Y172" s="392"/>
      <c r="Z172" s="392"/>
      <c r="AA172" s="392"/>
      <c r="AB172" s="392"/>
    </row>
    <row r="173" spans="1:28" ht="15.5">
      <c r="A173" s="719"/>
      <c r="B173" s="413" t="s">
        <v>899</v>
      </c>
      <c r="C173" s="425"/>
      <c r="D173" s="425"/>
      <c r="E173" s="414">
        <f>E172/E171</f>
        <v>-0.10641296687808308</v>
      </c>
      <c r="F173" s="414">
        <f t="shared" ref="F173:M173" si="21">F172/F171</f>
        <v>-8.7946282345234009E-2</v>
      </c>
      <c r="G173" s="414">
        <f t="shared" si="21"/>
        <v>-0.15323920265780738</v>
      </c>
      <c r="H173" s="414">
        <f t="shared" si="21"/>
        <v>-0.29045201441205371</v>
      </c>
      <c r="I173" s="414">
        <f t="shared" si="21"/>
        <v>-0.33286930887651489</v>
      </c>
      <c r="J173" s="426">
        <f t="shared" si="21"/>
        <v>-0.28825412874957884</v>
      </c>
      <c r="K173" s="426">
        <f t="shared" si="21"/>
        <v>-0.19674755645433115</v>
      </c>
      <c r="L173" s="426">
        <f t="shared" si="21"/>
        <v>-0.25749915739804513</v>
      </c>
      <c r="M173" s="426">
        <f t="shared" si="21"/>
        <v>-0.23298563611491119</v>
      </c>
      <c r="N173" s="401"/>
      <c r="O173" s="392"/>
      <c r="P173" s="392"/>
      <c r="Q173" s="392"/>
      <c r="R173" s="392"/>
      <c r="S173" s="392"/>
      <c r="T173" s="392"/>
      <c r="U173" s="392"/>
      <c r="V173" s="392"/>
      <c r="W173" s="392"/>
      <c r="X173" s="392"/>
      <c r="Y173" s="392"/>
      <c r="Z173" s="392"/>
      <c r="AA173" s="392"/>
      <c r="AB173" s="392"/>
    </row>
    <row r="174" spans="1:28" ht="15.5">
      <c r="A174" s="401"/>
      <c r="K174" s="401"/>
      <c r="L174" s="401"/>
      <c r="M174" s="401"/>
      <c r="N174" s="401"/>
      <c r="O174" s="392"/>
      <c r="P174" s="392"/>
      <c r="Q174" s="392"/>
      <c r="R174" s="392"/>
      <c r="S174" s="392"/>
      <c r="T174" s="392"/>
      <c r="U174" s="392"/>
      <c r="V174" s="392"/>
      <c r="W174" s="392"/>
      <c r="X174" s="392"/>
      <c r="Y174" s="392"/>
      <c r="Z174" s="392"/>
      <c r="AA174" s="392"/>
      <c r="AB174" s="392"/>
    </row>
    <row r="175" spans="1:28" ht="15.5">
      <c r="A175" s="722" t="s">
        <v>1004</v>
      </c>
      <c r="B175" s="433" t="s">
        <v>901</v>
      </c>
      <c r="C175" s="286" t="s">
        <v>33</v>
      </c>
      <c r="D175" s="286" t="s">
        <v>34</v>
      </c>
      <c r="E175" s="286" t="s">
        <v>35</v>
      </c>
      <c r="F175" s="286" t="s">
        <v>36</v>
      </c>
      <c r="G175" s="286" t="s">
        <v>37</v>
      </c>
      <c r="H175" s="286" t="s">
        <v>38</v>
      </c>
      <c r="I175" s="286" t="s">
        <v>39</v>
      </c>
      <c r="J175" s="287" t="s">
        <v>40</v>
      </c>
      <c r="K175" s="191" t="s">
        <v>881</v>
      </c>
      <c r="L175" s="191" t="s">
        <v>949</v>
      </c>
      <c r="M175" s="191" t="s">
        <v>950</v>
      </c>
      <c r="N175" s="401"/>
      <c r="O175" s="392"/>
      <c r="P175" s="392"/>
      <c r="Q175" s="392"/>
      <c r="R175" s="392"/>
      <c r="S175" s="392"/>
      <c r="T175" s="392"/>
      <c r="U175" s="392"/>
      <c r="V175" s="392"/>
      <c r="W175" s="392"/>
      <c r="X175" s="392"/>
      <c r="Y175" s="392"/>
      <c r="Z175" s="392"/>
      <c r="AA175" s="392"/>
      <c r="AB175" s="392"/>
    </row>
    <row r="176" spans="1:28" ht="15.5">
      <c r="A176" s="722"/>
      <c r="B176" s="404" t="s">
        <v>1005</v>
      </c>
      <c r="C176" s="401"/>
      <c r="D176" s="401"/>
      <c r="E176" s="406">
        <f>E297+E299+E301+E311</f>
        <v>5954</v>
      </c>
      <c r="F176" s="406">
        <f t="shared" ref="F176:M177" si="22">F297+F299+F301+F311</f>
        <v>5954</v>
      </c>
      <c r="G176" s="406">
        <f t="shared" si="22"/>
        <v>5954</v>
      </c>
      <c r="H176" s="406">
        <f t="shared" si="22"/>
        <v>5954</v>
      </c>
      <c r="I176" s="406">
        <f t="shared" si="22"/>
        <v>5954</v>
      </c>
      <c r="J176" s="406">
        <f t="shared" si="22"/>
        <v>5954</v>
      </c>
      <c r="K176" s="406">
        <f t="shared" si="22"/>
        <v>5954</v>
      </c>
      <c r="L176" s="406">
        <f t="shared" si="22"/>
        <v>5954</v>
      </c>
      <c r="M176" s="406">
        <f t="shared" si="22"/>
        <v>5954</v>
      </c>
      <c r="N176" s="401"/>
      <c r="O176" s="392"/>
      <c r="P176" s="392"/>
      <c r="Q176" s="392"/>
      <c r="R176" s="392"/>
      <c r="S176" s="392"/>
      <c r="T176" s="392"/>
      <c r="U176" s="392"/>
      <c r="V176" s="392"/>
      <c r="W176" s="392"/>
      <c r="X176" s="392"/>
      <c r="Y176" s="392"/>
      <c r="Z176" s="392"/>
      <c r="AA176" s="392"/>
      <c r="AB176" s="392"/>
    </row>
    <row r="177" spans="1:30" ht="15.5">
      <c r="A177" s="722"/>
      <c r="B177" s="404" t="s">
        <v>1006</v>
      </c>
      <c r="C177" s="401"/>
      <c r="D177" s="401"/>
      <c r="E177" s="406">
        <f>E298+E300+E302+E312</f>
        <v>34.616279069767444</v>
      </c>
      <c r="F177" s="406">
        <f t="shared" si="22"/>
        <v>34.616279069767444</v>
      </c>
      <c r="G177" s="406">
        <f t="shared" si="22"/>
        <v>34.616279069767444</v>
      </c>
      <c r="H177" s="406">
        <f t="shared" si="22"/>
        <v>34.616279069767444</v>
      </c>
      <c r="I177" s="406">
        <f t="shared" si="22"/>
        <v>34.616279069767444</v>
      </c>
      <c r="J177" s="406">
        <f t="shared" si="22"/>
        <v>34.616279069767444</v>
      </c>
      <c r="K177" s="406">
        <f t="shared" si="22"/>
        <v>34.616279069767444</v>
      </c>
      <c r="L177" s="406">
        <f t="shared" si="22"/>
        <v>34.616279069767444</v>
      </c>
      <c r="M177" s="406">
        <f t="shared" si="22"/>
        <v>34.616279069767444</v>
      </c>
      <c r="N177" s="401"/>
      <c r="O177" s="392"/>
      <c r="P177" s="392"/>
      <c r="Q177" s="392"/>
      <c r="R177" s="392"/>
      <c r="S177" s="392"/>
      <c r="T177" s="392"/>
      <c r="U177" s="392"/>
      <c r="V177" s="392"/>
      <c r="W177" s="392"/>
      <c r="X177" s="392"/>
      <c r="Y177" s="392"/>
      <c r="Z177" s="392"/>
      <c r="AA177" s="392"/>
      <c r="AB177" s="392"/>
    </row>
    <row r="178" spans="1:30" ht="15.5">
      <c r="A178" s="722"/>
      <c r="B178" s="434" t="s">
        <v>904</v>
      </c>
      <c r="C178" s="401"/>
      <c r="D178" s="401"/>
      <c r="E178" s="408">
        <f>E303+E313</f>
        <v>34.616279069767444</v>
      </c>
      <c r="F178" s="408">
        <f t="shared" ref="F178:M179" si="23">F303+F313</f>
        <v>34.616279069767444</v>
      </c>
      <c r="G178" s="408">
        <f t="shared" si="23"/>
        <v>34.616279069767444</v>
      </c>
      <c r="H178" s="408">
        <f t="shared" si="23"/>
        <v>34.616279069767444</v>
      </c>
      <c r="I178" s="408">
        <f t="shared" si="23"/>
        <v>34.616279069767444</v>
      </c>
      <c r="J178" s="421">
        <f t="shared" si="23"/>
        <v>34.616279069767444</v>
      </c>
      <c r="K178" s="421">
        <f t="shared" si="23"/>
        <v>34.616279069767444</v>
      </c>
      <c r="L178" s="421">
        <f t="shared" si="23"/>
        <v>34.616279069767444</v>
      </c>
      <c r="M178" s="421">
        <f t="shared" si="23"/>
        <v>34.616279069767444</v>
      </c>
      <c r="N178" s="401"/>
      <c r="O178" s="392"/>
      <c r="P178" s="392"/>
      <c r="Q178" s="392"/>
      <c r="R178" s="392"/>
      <c r="S178" s="392"/>
      <c r="T178" s="392"/>
      <c r="U178" s="392"/>
      <c r="V178" s="392"/>
      <c r="W178" s="392"/>
      <c r="X178" s="392"/>
      <c r="Y178" s="392"/>
      <c r="Z178" s="392"/>
      <c r="AA178" s="392"/>
      <c r="AB178" s="392"/>
    </row>
    <row r="179" spans="1:30" ht="15.5">
      <c r="A179" s="722"/>
      <c r="B179" s="435" t="s">
        <v>905</v>
      </c>
      <c r="C179" s="401"/>
      <c r="D179" s="401"/>
      <c r="E179" s="410">
        <f>E304+E314</f>
        <v>31</v>
      </c>
      <c r="F179" s="410">
        <f t="shared" si="23"/>
        <v>31</v>
      </c>
      <c r="G179" s="410">
        <f t="shared" si="23"/>
        <v>31</v>
      </c>
      <c r="H179" s="410">
        <f>H304+H314</f>
        <v>31</v>
      </c>
      <c r="I179" s="410">
        <f t="shared" si="23"/>
        <v>31</v>
      </c>
      <c r="J179" s="423">
        <f t="shared" si="23"/>
        <v>31</v>
      </c>
      <c r="K179" s="423">
        <f t="shared" si="23"/>
        <v>31</v>
      </c>
      <c r="L179" s="423">
        <f t="shared" si="23"/>
        <v>31</v>
      </c>
      <c r="M179" s="423">
        <f t="shared" si="23"/>
        <v>31</v>
      </c>
      <c r="N179" s="401"/>
      <c r="O179" s="392"/>
      <c r="P179" s="392"/>
      <c r="Q179" s="392"/>
      <c r="R179" s="392"/>
      <c r="S179" s="392"/>
      <c r="T179" s="392"/>
      <c r="U179" s="392"/>
      <c r="V179" s="392"/>
      <c r="W179" s="392"/>
      <c r="X179" s="392"/>
      <c r="Y179" s="392"/>
      <c r="Z179" s="392"/>
      <c r="AA179" s="392"/>
      <c r="AB179" s="392"/>
    </row>
    <row r="180" spans="1:30" ht="15.5">
      <c r="A180" s="722"/>
      <c r="B180" s="436" t="s">
        <v>906</v>
      </c>
      <c r="C180" s="401"/>
      <c r="D180" s="401"/>
      <c r="E180" s="412">
        <f>E179-E178</f>
        <v>-3.6162790697674438</v>
      </c>
      <c r="F180" s="412">
        <f t="shared" ref="F180:M180" si="24">F179-F178</f>
        <v>-3.6162790697674438</v>
      </c>
      <c r="G180" s="412">
        <f t="shared" si="24"/>
        <v>-3.6162790697674438</v>
      </c>
      <c r="H180" s="412">
        <f t="shared" si="24"/>
        <v>-3.6162790697674438</v>
      </c>
      <c r="I180" s="412">
        <f t="shared" si="24"/>
        <v>-3.6162790697674438</v>
      </c>
      <c r="J180" s="424">
        <f t="shared" si="24"/>
        <v>-3.6162790697674438</v>
      </c>
      <c r="K180" s="424">
        <f t="shared" si="24"/>
        <v>-3.6162790697674438</v>
      </c>
      <c r="L180" s="424">
        <f t="shared" si="24"/>
        <v>-3.6162790697674438</v>
      </c>
      <c r="M180" s="424">
        <f t="shared" si="24"/>
        <v>-3.6162790697674438</v>
      </c>
      <c r="N180" s="401"/>
      <c r="O180" s="392"/>
      <c r="P180" s="392"/>
      <c r="Q180" s="392"/>
      <c r="R180" s="392"/>
      <c r="S180" s="392"/>
      <c r="T180" s="392"/>
      <c r="U180" s="392"/>
      <c r="V180" s="392"/>
      <c r="W180" s="392"/>
      <c r="X180" s="392"/>
      <c r="Y180" s="392"/>
      <c r="Z180" s="392"/>
      <c r="AA180" s="392"/>
      <c r="AB180" s="392"/>
    </row>
    <row r="181" spans="1:30" ht="15.5">
      <c r="A181" s="722"/>
      <c r="B181" s="437" t="s">
        <v>907</v>
      </c>
      <c r="C181" s="425"/>
      <c r="D181" s="425"/>
      <c r="E181" s="414">
        <f>E180/E179</f>
        <v>-0.11665416354088529</v>
      </c>
      <c r="F181" s="414">
        <f t="shared" ref="F181:M181" si="25">F180/F179</f>
        <v>-0.11665416354088529</v>
      </c>
      <c r="G181" s="414">
        <f t="shared" si="25"/>
        <v>-0.11665416354088529</v>
      </c>
      <c r="H181" s="414">
        <f t="shared" si="25"/>
        <v>-0.11665416354088529</v>
      </c>
      <c r="I181" s="414">
        <f t="shared" si="25"/>
        <v>-0.11665416354088529</v>
      </c>
      <c r="J181" s="426">
        <f t="shared" si="25"/>
        <v>-0.11665416354088529</v>
      </c>
      <c r="K181" s="426">
        <f t="shared" si="25"/>
        <v>-0.11665416354088529</v>
      </c>
      <c r="L181" s="426">
        <f t="shared" si="25"/>
        <v>-0.11665416354088529</v>
      </c>
      <c r="M181" s="426">
        <f t="shared" si="25"/>
        <v>-0.11665416354088529</v>
      </c>
      <c r="N181" s="401"/>
      <c r="O181" s="392"/>
      <c r="P181" s="392"/>
      <c r="Q181" s="392"/>
      <c r="R181" s="392"/>
      <c r="S181" s="392"/>
      <c r="T181" s="392"/>
      <c r="U181" s="392"/>
      <c r="V181" s="392"/>
      <c r="W181" s="392"/>
      <c r="X181" s="392"/>
      <c r="Y181" s="392"/>
      <c r="Z181" s="392"/>
      <c r="AA181" s="392"/>
      <c r="AB181" s="392"/>
    </row>
    <row r="182" spans="1:30" ht="15.5">
      <c r="A182" s="401"/>
      <c r="B182" s="416"/>
      <c r="C182" s="401"/>
      <c r="D182" s="401"/>
      <c r="E182" s="406"/>
      <c r="F182" s="406"/>
      <c r="G182" s="406"/>
      <c r="H182" s="406"/>
      <c r="I182" s="406"/>
      <c r="J182" s="406"/>
      <c r="K182" s="401"/>
      <c r="L182" s="401"/>
      <c r="M182" s="401"/>
      <c r="N182" s="401"/>
      <c r="O182" s="392"/>
      <c r="P182" s="392"/>
      <c r="Q182" s="392"/>
      <c r="R182" s="392"/>
      <c r="S182" s="392"/>
      <c r="T182" s="392"/>
      <c r="U182" s="392"/>
      <c r="V182" s="392"/>
      <c r="W182" s="392"/>
      <c r="X182" s="392"/>
      <c r="Y182" s="392"/>
      <c r="Z182" s="392"/>
      <c r="AA182" s="392"/>
      <c r="AB182" s="392"/>
    </row>
    <row r="183" spans="1:30">
      <c r="O183" s="392"/>
      <c r="P183" s="392"/>
      <c r="Q183" s="392"/>
      <c r="R183" s="392"/>
      <c r="S183" s="392"/>
      <c r="T183" s="392"/>
      <c r="U183" s="392"/>
      <c r="V183" s="392"/>
      <c r="W183" s="392"/>
      <c r="X183" s="392"/>
      <c r="Y183" s="392"/>
      <c r="Z183" s="392"/>
      <c r="AA183" s="392"/>
      <c r="AB183" s="392"/>
    </row>
    <row r="184" spans="1:30">
      <c r="B184" s="149"/>
      <c r="E184" s="3"/>
      <c r="F184" s="3"/>
      <c r="G184" s="3"/>
      <c r="H184" s="3"/>
      <c r="I184" s="3"/>
      <c r="J184" s="3"/>
      <c r="O184" s="392"/>
      <c r="P184" s="392"/>
      <c r="Q184" s="392"/>
      <c r="R184" s="392"/>
      <c r="S184" s="392"/>
      <c r="T184" s="392"/>
      <c r="U184" s="392"/>
      <c r="V184" s="392"/>
      <c r="W184" s="392"/>
      <c r="X184" s="392"/>
      <c r="Y184" s="392"/>
      <c r="Z184" s="392"/>
      <c r="AA184" s="392"/>
      <c r="AB184" s="392"/>
    </row>
    <row r="185" spans="1:30" ht="18.5">
      <c r="B185" s="387" t="s">
        <v>908</v>
      </c>
      <c r="C185" s="388"/>
      <c r="D185" s="388"/>
      <c r="E185" s="388"/>
      <c r="F185" s="388"/>
      <c r="G185" s="388"/>
      <c r="H185" s="388"/>
      <c r="I185" s="388"/>
      <c r="J185" s="388"/>
      <c r="O185" s="392"/>
      <c r="P185" s="392"/>
      <c r="Q185" s="392"/>
      <c r="R185" s="392"/>
      <c r="S185" s="392"/>
      <c r="T185" s="392"/>
      <c r="U185" s="392"/>
      <c r="V185" s="392"/>
      <c r="W185" s="392"/>
      <c r="X185" s="392"/>
      <c r="Y185" s="392"/>
      <c r="Z185" s="392"/>
      <c r="AA185" s="392"/>
      <c r="AB185" s="392"/>
    </row>
    <row r="186" spans="1:30">
      <c r="B186" s="149"/>
      <c r="C186" s="248"/>
      <c r="D186" s="248"/>
      <c r="E186" s="248"/>
      <c r="F186" s="248"/>
      <c r="G186" s="248"/>
      <c r="H186" s="248"/>
      <c r="I186" s="248"/>
      <c r="J186" s="248"/>
      <c r="O186" s="392"/>
      <c r="P186" s="392"/>
      <c r="Q186" s="392"/>
      <c r="R186" s="392"/>
      <c r="S186" s="392"/>
      <c r="T186" s="392"/>
      <c r="U186" s="392"/>
      <c r="V186" s="392"/>
      <c r="W186" s="392"/>
      <c r="X186" s="392"/>
      <c r="Y186" s="392"/>
      <c r="Z186" s="392"/>
      <c r="AA186" s="392"/>
      <c r="AB186" s="392"/>
    </row>
    <row r="187" spans="1:30">
      <c r="B187" s="402" t="s">
        <v>160</v>
      </c>
      <c r="C187" s="241"/>
      <c r="D187" s="241"/>
      <c r="E187" s="247"/>
      <c r="F187" s="247"/>
      <c r="G187" s="247"/>
      <c r="H187" s="247"/>
      <c r="I187" s="247"/>
      <c r="J187" s="247"/>
      <c r="O187" s="392"/>
      <c r="P187" s="392"/>
      <c r="Q187" s="392"/>
      <c r="R187" s="392"/>
      <c r="S187" s="392"/>
      <c r="T187" s="392"/>
      <c r="U187" s="392"/>
      <c r="V187" s="392"/>
      <c r="W187" s="392"/>
      <c r="X187" s="392"/>
      <c r="Y187" s="392"/>
      <c r="Z187" s="392"/>
      <c r="AA187" s="392"/>
      <c r="AB187" s="392"/>
    </row>
    <row r="188" spans="1:30">
      <c r="B188" s="402" t="s">
        <v>909</v>
      </c>
      <c r="C188" s="183"/>
      <c r="D188" s="183"/>
      <c r="E188" s="191" t="s">
        <v>35</v>
      </c>
      <c r="F188" s="191" t="s">
        <v>36</v>
      </c>
      <c r="G188" s="191" t="s">
        <v>37</v>
      </c>
      <c r="H188" s="191" t="s">
        <v>38</v>
      </c>
      <c r="I188" s="191" t="s">
        <v>39</v>
      </c>
      <c r="J188" s="191" t="s">
        <v>40</v>
      </c>
      <c r="K188" s="191" t="s">
        <v>881</v>
      </c>
      <c r="L188" s="191" t="s">
        <v>949</v>
      </c>
      <c r="M188" s="191" t="s">
        <v>950</v>
      </c>
      <c r="O188" s="392"/>
      <c r="P188" s="392"/>
      <c r="Q188" s="392"/>
      <c r="R188" s="392"/>
      <c r="S188" s="392"/>
      <c r="T188" s="392"/>
      <c r="U188" s="392"/>
      <c r="V188" s="392"/>
      <c r="W188" s="392"/>
      <c r="X188" s="392"/>
      <c r="Y188" s="392"/>
      <c r="Z188" s="392"/>
      <c r="AA188" s="392"/>
      <c r="AB188" s="392"/>
    </row>
    <row r="189" spans="1:30">
      <c r="B189" s="438" t="s">
        <v>911</v>
      </c>
      <c r="C189" s="28">
        <f>C39</f>
        <v>2921</v>
      </c>
      <c r="D189" s="28">
        <f>D39</f>
        <v>3193</v>
      </c>
      <c r="E189" s="28">
        <f t="shared" ref="E189:M189" si="26">E40</f>
        <v>860</v>
      </c>
      <c r="F189" s="28">
        <f t="shared" si="26"/>
        <v>1170</v>
      </c>
      <c r="G189" s="28">
        <f t="shared" si="26"/>
        <v>1960</v>
      </c>
      <c r="H189" s="28">
        <f t="shared" si="26"/>
        <v>1635</v>
      </c>
      <c r="I189" s="28">
        <f t="shared" si="26"/>
        <v>2700</v>
      </c>
      <c r="J189" s="28">
        <f t="shared" si="26"/>
        <v>3070</v>
      </c>
      <c r="K189" s="28">
        <f t="shared" si="26"/>
        <v>2765</v>
      </c>
      <c r="L189" s="28">
        <f t="shared" si="26"/>
        <v>3100</v>
      </c>
      <c r="M189" s="28">
        <f t="shared" si="26"/>
        <v>2620</v>
      </c>
      <c r="O189" s="392"/>
      <c r="P189" s="392"/>
      <c r="Q189" s="392"/>
      <c r="R189" s="392"/>
      <c r="S189" s="392"/>
      <c r="T189" s="392"/>
      <c r="U189" s="392"/>
      <c r="V189" s="392"/>
      <c r="W189" s="392"/>
      <c r="X189" s="392"/>
      <c r="Y189" s="392"/>
      <c r="Z189" s="392"/>
      <c r="AA189" s="392"/>
      <c r="AB189" s="392"/>
    </row>
    <row r="190" spans="1:30">
      <c r="B190" s="438" t="s">
        <v>912</v>
      </c>
      <c r="C190" s="146">
        <f t="shared" ref="C190:M190" si="27">C189/$B$142</f>
        <v>16.982558139534884</v>
      </c>
      <c r="D190" s="146">
        <f t="shared" si="27"/>
        <v>18.563953488372093</v>
      </c>
      <c r="E190" s="146">
        <f t="shared" si="27"/>
        <v>5</v>
      </c>
      <c r="F190" s="146">
        <f t="shared" si="27"/>
        <v>6.8023255813953485</v>
      </c>
      <c r="G190" s="146">
        <f t="shared" si="27"/>
        <v>11.395348837209303</v>
      </c>
      <c r="H190" s="146">
        <f t="shared" si="27"/>
        <v>9.5058139534883725</v>
      </c>
      <c r="I190" s="146">
        <f t="shared" si="27"/>
        <v>15.697674418604651</v>
      </c>
      <c r="J190" s="146">
        <f t="shared" si="27"/>
        <v>17.848837209302324</v>
      </c>
      <c r="K190" s="146">
        <f t="shared" si="27"/>
        <v>16.075581395348838</v>
      </c>
      <c r="L190" s="146">
        <f t="shared" si="27"/>
        <v>18.023255813953487</v>
      </c>
      <c r="M190" s="146">
        <f t="shared" si="27"/>
        <v>15.232558139534884</v>
      </c>
      <c r="O190" s="392"/>
      <c r="P190" s="392"/>
      <c r="Q190" s="392"/>
      <c r="R190" s="392"/>
      <c r="S190" s="392"/>
      <c r="T190" s="392"/>
      <c r="U190" s="392"/>
      <c r="V190" s="392"/>
      <c r="W190" s="392"/>
      <c r="X190" s="392"/>
      <c r="Y190" s="392"/>
      <c r="Z190" s="392"/>
      <c r="AA190" s="392"/>
      <c r="AB190" s="392"/>
      <c r="AC190" s="392"/>
      <c r="AD190" s="392"/>
    </row>
    <row r="191" spans="1:30">
      <c r="B191" s="438" t="s">
        <v>913</v>
      </c>
      <c r="C191" s="28">
        <f>C40</f>
        <v>530</v>
      </c>
      <c r="D191" s="28">
        <f>D40</f>
        <v>735</v>
      </c>
      <c r="E191" s="28">
        <f t="shared" ref="E191:M191" si="28">E41</f>
        <v>2482</v>
      </c>
      <c r="F191" s="28">
        <f t="shared" si="28"/>
        <v>2392</v>
      </c>
      <c r="G191" s="28">
        <f t="shared" si="28"/>
        <v>2452</v>
      </c>
      <c r="H191" s="28">
        <f t="shared" si="28"/>
        <v>2820</v>
      </c>
      <c r="I191" s="28">
        <f t="shared" si="28"/>
        <v>2932</v>
      </c>
      <c r="J191" s="28">
        <f t="shared" si="28"/>
        <v>2642</v>
      </c>
      <c r="K191" s="28">
        <f t="shared" si="28"/>
        <v>2282</v>
      </c>
      <c r="L191" s="28">
        <f t="shared" si="28"/>
        <v>2197</v>
      </c>
      <c r="M191" s="28">
        <f t="shared" si="28"/>
        <v>2407</v>
      </c>
      <c r="O191" s="392"/>
      <c r="P191" s="392"/>
      <c r="Q191" s="392"/>
      <c r="R191" s="392"/>
      <c r="S191" s="392"/>
      <c r="T191" s="392"/>
      <c r="U191" s="392"/>
      <c r="V191" s="392"/>
      <c r="W191" s="392"/>
      <c r="X191" s="392"/>
      <c r="Y191" s="392"/>
      <c r="Z191" s="392"/>
      <c r="AA191" s="392"/>
      <c r="AB191" s="392"/>
      <c r="AC191" s="392"/>
      <c r="AD191" s="392"/>
    </row>
    <row r="192" spans="1:30">
      <c r="B192" s="438" t="s">
        <v>914</v>
      </c>
      <c r="C192" s="146">
        <f t="shared" ref="C192:M192" si="29">C191/$B$142</f>
        <v>3.0813953488372094</v>
      </c>
      <c r="D192" s="146">
        <f t="shared" si="29"/>
        <v>4.2732558139534884</v>
      </c>
      <c r="E192" s="146">
        <f t="shared" si="29"/>
        <v>14.430232558139535</v>
      </c>
      <c r="F192" s="146">
        <f t="shared" si="29"/>
        <v>13.906976744186046</v>
      </c>
      <c r="G192" s="146">
        <f t="shared" si="29"/>
        <v>14.255813953488373</v>
      </c>
      <c r="H192" s="146">
        <f t="shared" si="29"/>
        <v>16.395348837209301</v>
      </c>
      <c r="I192" s="146">
        <f t="shared" si="29"/>
        <v>17.046511627906977</v>
      </c>
      <c r="J192" s="146">
        <f t="shared" si="29"/>
        <v>15.36046511627907</v>
      </c>
      <c r="K192" s="146">
        <f t="shared" si="29"/>
        <v>13.267441860465116</v>
      </c>
      <c r="L192" s="146">
        <f t="shared" si="29"/>
        <v>12.773255813953488</v>
      </c>
      <c r="M192" s="146">
        <f t="shared" si="29"/>
        <v>13.994186046511627</v>
      </c>
      <c r="O192" s="392"/>
      <c r="P192" s="392"/>
      <c r="Q192" s="392"/>
      <c r="R192" s="392"/>
      <c r="S192" s="392"/>
      <c r="T192" s="392"/>
      <c r="U192" s="392"/>
      <c r="V192" s="392"/>
      <c r="W192" s="392"/>
      <c r="X192" s="392"/>
      <c r="Y192" s="392"/>
      <c r="Z192" s="392"/>
      <c r="AA192" s="392"/>
      <c r="AB192" s="392"/>
      <c r="AC192" s="392"/>
      <c r="AD192" s="392"/>
    </row>
    <row r="193" spans="1:30">
      <c r="B193" s="439" t="s">
        <v>915</v>
      </c>
      <c r="C193" s="145">
        <f>C190+C192</f>
        <v>20.063953488372093</v>
      </c>
      <c r="D193" s="145">
        <f t="shared" ref="D193:M193" si="30">D190+D192</f>
        <v>22.837209302325583</v>
      </c>
      <c r="E193" s="145">
        <f t="shared" si="30"/>
        <v>19.430232558139537</v>
      </c>
      <c r="F193" s="145">
        <f t="shared" si="30"/>
        <v>20.709302325581394</v>
      </c>
      <c r="G193" s="145">
        <f t="shared" si="30"/>
        <v>25.651162790697676</v>
      </c>
      <c r="H193" s="145">
        <f t="shared" si="30"/>
        <v>25.901162790697676</v>
      </c>
      <c r="I193" s="145">
        <f t="shared" si="30"/>
        <v>32.744186046511629</v>
      </c>
      <c r="J193" s="145">
        <f t="shared" si="30"/>
        <v>33.20930232558139</v>
      </c>
      <c r="K193" s="145">
        <f t="shared" si="30"/>
        <v>29.343023255813954</v>
      </c>
      <c r="L193" s="145">
        <f t="shared" si="30"/>
        <v>30.796511627906973</v>
      </c>
      <c r="M193" s="145">
        <f t="shared" si="30"/>
        <v>29.22674418604651</v>
      </c>
      <c r="O193" s="392"/>
      <c r="P193" s="392"/>
      <c r="Q193" s="392"/>
      <c r="R193" s="392"/>
      <c r="S193" s="392"/>
      <c r="T193" s="392"/>
      <c r="U193" s="392"/>
      <c r="V193" s="392"/>
      <c r="W193" s="392"/>
      <c r="X193" s="392"/>
      <c r="Y193" s="392"/>
      <c r="Z193" s="392"/>
      <c r="AA193" s="392"/>
      <c r="AB193" s="392"/>
      <c r="AC193" s="392"/>
      <c r="AD193" s="392"/>
    </row>
    <row r="194" spans="1:30">
      <c r="A194" t="s">
        <v>916</v>
      </c>
      <c r="B194" s="440" t="s">
        <v>917</v>
      </c>
      <c r="C194" s="148">
        <v>23</v>
      </c>
      <c r="D194" s="148">
        <v>21</v>
      </c>
      <c r="E194" s="148">
        <v>17</v>
      </c>
      <c r="F194" s="148">
        <v>17</v>
      </c>
      <c r="G194" s="148">
        <v>17</v>
      </c>
      <c r="H194" s="148">
        <v>18</v>
      </c>
      <c r="I194" s="148">
        <v>18</v>
      </c>
      <c r="J194" s="148">
        <v>18</v>
      </c>
      <c r="K194" s="148">
        <v>18</v>
      </c>
      <c r="L194" s="148">
        <v>18</v>
      </c>
      <c r="M194" s="148">
        <v>18</v>
      </c>
      <c r="O194" s="392"/>
      <c r="P194" s="392"/>
      <c r="Q194" s="392"/>
      <c r="R194" s="392"/>
      <c r="S194" s="392"/>
      <c r="T194" s="392"/>
      <c r="U194" s="392"/>
      <c r="V194" s="392"/>
      <c r="W194" s="392"/>
      <c r="X194" s="392"/>
      <c r="Y194" s="392"/>
      <c r="Z194" s="392"/>
      <c r="AA194" s="392"/>
      <c r="AB194" s="392"/>
      <c r="AD194" s="392"/>
    </row>
    <row r="195" spans="1:30">
      <c r="B195" s="441" t="s">
        <v>906</v>
      </c>
      <c r="C195" s="412">
        <f t="shared" ref="C195:M195" si="31">C194-C193</f>
        <v>2.9360465116279073</v>
      </c>
      <c r="D195" s="412">
        <f t="shared" si="31"/>
        <v>-1.8372093023255829</v>
      </c>
      <c r="E195" s="412">
        <f t="shared" si="31"/>
        <v>-2.4302325581395365</v>
      </c>
      <c r="F195" s="412">
        <f t="shared" si="31"/>
        <v>-3.7093023255813939</v>
      </c>
      <c r="G195" s="412">
        <f t="shared" si="31"/>
        <v>-8.6511627906976756</v>
      </c>
      <c r="H195" s="412">
        <f t="shared" si="31"/>
        <v>-7.9011627906976756</v>
      </c>
      <c r="I195" s="412">
        <f t="shared" si="31"/>
        <v>-14.744186046511629</v>
      </c>
      <c r="J195" s="412">
        <f t="shared" si="31"/>
        <v>-15.20930232558139</v>
      </c>
      <c r="K195" s="412">
        <f t="shared" si="31"/>
        <v>-11.343023255813954</v>
      </c>
      <c r="L195" s="412">
        <f t="shared" si="31"/>
        <v>-12.796511627906973</v>
      </c>
      <c r="M195" s="412">
        <f t="shared" si="31"/>
        <v>-11.22674418604651</v>
      </c>
      <c r="O195" s="392"/>
      <c r="P195" s="392"/>
      <c r="Q195" s="392"/>
      <c r="R195" s="392"/>
      <c r="S195" s="392"/>
      <c r="T195" s="392"/>
      <c r="U195" s="392"/>
      <c r="V195" s="392"/>
      <c r="W195" s="392"/>
      <c r="X195" s="392"/>
      <c r="Y195" s="392"/>
      <c r="Z195" s="392"/>
      <c r="AA195" s="392"/>
      <c r="AB195" s="392"/>
      <c r="AC195" s="392"/>
      <c r="AD195" s="392"/>
    </row>
    <row r="196" spans="1:30" ht="15.5">
      <c r="B196" s="442" t="s">
        <v>907</v>
      </c>
      <c r="C196" s="405">
        <f>C195/C194</f>
        <v>0.1276541961577351</v>
      </c>
      <c r="D196" s="405">
        <f t="shared" ref="D196:M196" si="32">D195/D194</f>
        <v>-8.7486157253599178E-2</v>
      </c>
      <c r="E196" s="405">
        <f t="shared" si="32"/>
        <v>-0.14295485636114921</v>
      </c>
      <c r="F196" s="405">
        <f t="shared" si="32"/>
        <v>-0.21819425444596435</v>
      </c>
      <c r="G196" s="405">
        <f t="shared" si="32"/>
        <v>-0.50889192886456913</v>
      </c>
      <c r="H196" s="405">
        <f t="shared" si="32"/>
        <v>-0.43895348837209308</v>
      </c>
      <c r="I196" s="405">
        <f t="shared" si="32"/>
        <v>-0.81912144702842382</v>
      </c>
      <c r="J196" s="405">
        <f t="shared" si="32"/>
        <v>-0.84496124031007724</v>
      </c>
      <c r="K196" s="405">
        <f t="shared" si="32"/>
        <v>-0.6301679586563308</v>
      </c>
      <c r="L196" s="405">
        <f t="shared" si="32"/>
        <v>-0.71091731266149849</v>
      </c>
      <c r="M196" s="405">
        <f t="shared" si="32"/>
        <v>-0.62370801033591716</v>
      </c>
      <c r="O196" s="392"/>
      <c r="P196" s="392"/>
      <c r="Q196" s="392"/>
      <c r="R196" s="392"/>
      <c r="S196" s="392"/>
      <c r="T196" s="392"/>
      <c r="U196" s="392"/>
      <c r="V196" s="392"/>
      <c r="W196" s="392"/>
      <c r="X196" s="392"/>
      <c r="Y196" s="392"/>
      <c r="Z196" s="392"/>
      <c r="AA196" s="392"/>
      <c r="AB196" s="392"/>
      <c r="AC196" s="392"/>
      <c r="AD196" s="392"/>
    </row>
    <row r="197" spans="1:30" ht="15.5">
      <c r="B197" s="416"/>
      <c r="C197" s="417"/>
      <c r="D197" s="417"/>
      <c r="E197" s="417"/>
      <c r="F197" s="417"/>
      <c r="G197" s="417"/>
      <c r="H197" s="417"/>
      <c r="I197" s="417"/>
      <c r="J197" s="417"/>
      <c r="O197" s="392"/>
      <c r="P197" s="392"/>
      <c r="Q197" s="392"/>
      <c r="R197" s="392"/>
      <c r="S197" s="392"/>
      <c r="T197" s="392"/>
      <c r="U197" s="392"/>
      <c r="V197" s="392"/>
      <c r="W197" s="392"/>
      <c r="X197" s="392"/>
      <c r="Y197" s="392"/>
      <c r="Z197" s="392"/>
      <c r="AA197" s="392"/>
      <c r="AB197" s="392"/>
      <c r="AC197" s="392"/>
      <c r="AD197" s="392"/>
    </row>
    <row r="198" spans="1:30" ht="15.5">
      <c r="B198" s="402" t="s">
        <v>160</v>
      </c>
      <c r="C198" s="417"/>
      <c r="D198" s="417"/>
      <c r="E198" s="417"/>
      <c r="F198" s="417"/>
      <c r="G198" s="417"/>
      <c r="H198" s="417"/>
      <c r="I198" s="417"/>
      <c r="J198" s="417"/>
      <c r="O198" s="392"/>
      <c r="P198" s="392"/>
      <c r="Q198" s="392"/>
      <c r="R198" s="392"/>
      <c r="S198" s="392"/>
      <c r="T198" s="392"/>
      <c r="U198" s="392"/>
      <c r="V198" s="392"/>
      <c r="W198" s="392"/>
      <c r="X198" s="392"/>
      <c r="Y198" s="392"/>
      <c r="Z198" s="392"/>
      <c r="AA198" s="392"/>
      <c r="AB198" s="392"/>
      <c r="AC198" s="392"/>
      <c r="AD198" s="392"/>
    </row>
    <row r="199" spans="1:30">
      <c r="B199" s="402" t="s">
        <v>918</v>
      </c>
      <c r="C199" s="183"/>
      <c r="D199" s="183"/>
      <c r="E199" s="191" t="s">
        <v>35</v>
      </c>
      <c r="F199" s="191" t="s">
        <v>36</v>
      </c>
      <c r="G199" s="191" t="s">
        <v>37</v>
      </c>
      <c r="H199" s="191" t="s">
        <v>38</v>
      </c>
      <c r="I199" s="191" t="s">
        <v>39</v>
      </c>
      <c r="J199" s="191" t="s">
        <v>40</v>
      </c>
      <c r="K199" s="191" t="s">
        <v>881</v>
      </c>
      <c r="L199" s="191" t="s">
        <v>949</v>
      </c>
      <c r="M199" s="191" t="s">
        <v>950</v>
      </c>
      <c r="O199" s="392"/>
      <c r="P199" s="392"/>
      <c r="Q199" s="392"/>
      <c r="R199" s="392"/>
      <c r="S199" s="392"/>
      <c r="T199" s="392"/>
      <c r="U199" s="392"/>
      <c r="V199" s="392"/>
      <c r="W199" s="392"/>
      <c r="X199" s="392"/>
      <c r="Y199" s="392"/>
      <c r="Z199" s="392"/>
      <c r="AA199" s="392"/>
      <c r="AB199" s="392"/>
      <c r="AC199" s="392"/>
      <c r="AD199" s="392"/>
    </row>
    <row r="200" spans="1:30">
      <c r="B200" s="443" t="s">
        <v>911</v>
      </c>
      <c r="C200" s="28">
        <f>C49</f>
        <v>1783</v>
      </c>
      <c r="D200" s="28">
        <f>D49</f>
        <v>1863</v>
      </c>
      <c r="E200" s="28">
        <f t="shared" ref="E200:M200" si="33">E43</f>
        <v>0</v>
      </c>
      <c r="F200" s="28">
        <f t="shared" si="33"/>
        <v>0</v>
      </c>
      <c r="G200" s="28">
        <f t="shared" si="33"/>
        <v>42</v>
      </c>
      <c r="H200" s="28">
        <f t="shared" si="33"/>
        <v>138</v>
      </c>
      <c r="I200" s="28">
        <f t="shared" si="33"/>
        <v>70</v>
      </c>
      <c r="J200" s="28">
        <f t="shared" si="33"/>
        <v>0</v>
      </c>
      <c r="K200" s="28">
        <f t="shared" si="33"/>
        <v>0</v>
      </c>
      <c r="L200" s="28">
        <f t="shared" si="33"/>
        <v>0</v>
      </c>
      <c r="M200" s="28">
        <f t="shared" si="33"/>
        <v>0</v>
      </c>
      <c r="O200" s="392"/>
      <c r="P200" s="392"/>
      <c r="Q200" s="392"/>
      <c r="R200" s="392"/>
      <c r="S200" s="392"/>
      <c r="T200" s="392"/>
      <c r="U200" s="392"/>
      <c r="V200" s="392"/>
      <c r="W200" s="392"/>
      <c r="X200" s="392"/>
      <c r="Y200" s="392"/>
      <c r="Z200" s="392"/>
      <c r="AA200" s="392"/>
      <c r="AB200" s="392"/>
      <c r="AC200" s="392"/>
      <c r="AD200" s="392"/>
    </row>
    <row r="201" spans="1:30">
      <c r="B201" s="443" t="s">
        <v>912</v>
      </c>
      <c r="C201" s="146">
        <f t="shared" ref="C201:M201" si="34">C200/$B$142</f>
        <v>10.366279069767442</v>
      </c>
      <c r="D201" s="146">
        <f t="shared" si="34"/>
        <v>10.831395348837209</v>
      </c>
      <c r="E201" s="146">
        <f t="shared" si="34"/>
        <v>0</v>
      </c>
      <c r="F201" s="146">
        <f t="shared" si="34"/>
        <v>0</v>
      </c>
      <c r="G201" s="146">
        <f t="shared" si="34"/>
        <v>0.2441860465116279</v>
      </c>
      <c r="H201" s="146">
        <f t="shared" si="34"/>
        <v>0.80232558139534882</v>
      </c>
      <c r="I201" s="146">
        <f t="shared" si="34"/>
        <v>0.40697674418604651</v>
      </c>
      <c r="J201" s="146">
        <f t="shared" si="34"/>
        <v>0</v>
      </c>
      <c r="K201" s="146">
        <f t="shared" si="34"/>
        <v>0</v>
      </c>
      <c r="L201" s="146">
        <f t="shared" si="34"/>
        <v>0</v>
      </c>
      <c r="M201" s="146">
        <f t="shared" si="34"/>
        <v>0</v>
      </c>
      <c r="O201" s="392"/>
      <c r="P201" s="392"/>
      <c r="Q201" s="392"/>
      <c r="R201" s="392"/>
      <c r="S201" s="392"/>
      <c r="T201" s="392"/>
      <c r="U201" s="392"/>
      <c r="V201" s="392"/>
      <c r="W201" s="392"/>
      <c r="X201" s="392"/>
      <c r="Y201" s="392"/>
      <c r="Z201" s="392"/>
      <c r="AA201" s="392"/>
      <c r="AB201" s="392"/>
      <c r="AC201" s="392"/>
      <c r="AD201" s="392"/>
    </row>
    <row r="202" spans="1:30">
      <c r="B202" s="443" t="s">
        <v>913</v>
      </c>
      <c r="C202" s="28">
        <f>C50</f>
        <v>90</v>
      </c>
      <c r="D202" s="28">
        <f>D50</f>
        <v>110</v>
      </c>
      <c r="E202" s="28">
        <f t="shared" ref="E202:M202" si="35">E44</f>
        <v>591</v>
      </c>
      <c r="F202" s="28">
        <f t="shared" si="35"/>
        <v>631</v>
      </c>
      <c r="G202" s="28">
        <f t="shared" si="35"/>
        <v>561</v>
      </c>
      <c r="H202" s="28">
        <f t="shared" si="35"/>
        <v>661</v>
      </c>
      <c r="I202" s="28">
        <f t="shared" si="35"/>
        <v>576</v>
      </c>
      <c r="J202" s="28">
        <f t="shared" si="35"/>
        <v>506</v>
      </c>
      <c r="K202" s="28">
        <f t="shared" si="35"/>
        <v>451</v>
      </c>
      <c r="L202" s="28">
        <f t="shared" si="35"/>
        <v>436</v>
      </c>
      <c r="M202" s="28">
        <f t="shared" si="35"/>
        <v>436</v>
      </c>
      <c r="O202" s="392"/>
      <c r="P202" s="392"/>
      <c r="Q202" s="392"/>
      <c r="R202" s="392"/>
      <c r="S202" s="392"/>
      <c r="T202" s="392"/>
      <c r="U202" s="392"/>
      <c r="V202" s="392"/>
      <c r="W202" s="392"/>
      <c r="X202" s="392"/>
      <c r="Y202" s="392"/>
      <c r="Z202" s="392"/>
      <c r="AA202" s="392"/>
      <c r="AB202" s="392"/>
      <c r="AC202" s="392"/>
      <c r="AD202" s="392"/>
    </row>
    <row r="203" spans="1:30">
      <c r="B203" s="443" t="s">
        <v>914</v>
      </c>
      <c r="C203" s="146">
        <f t="shared" ref="C203:M203" si="36">C202/$B$142</f>
        <v>0.52325581395348841</v>
      </c>
      <c r="D203" s="146">
        <f t="shared" si="36"/>
        <v>0.63953488372093026</v>
      </c>
      <c r="E203" s="146">
        <f t="shared" si="36"/>
        <v>3.4360465116279069</v>
      </c>
      <c r="F203" s="146">
        <f t="shared" si="36"/>
        <v>3.6686046511627906</v>
      </c>
      <c r="G203" s="146">
        <f t="shared" si="36"/>
        <v>3.2616279069767442</v>
      </c>
      <c r="H203" s="146">
        <f t="shared" si="36"/>
        <v>3.8430232558139537</v>
      </c>
      <c r="I203" s="146">
        <f t="shared" si="36"/>
        <v>3.3488372093023258</v>
      </c>
      <c r="J203" s="146">
        <f t="shared" si="36"/>
        <v>2.941860465116279</v>
      </c>
      <c r="K203" s="146">
        <f t="shared" si="36"/>
        <v>2.6220930232558142</v>
      </c>
      <c r="L203" s="146">
        <f t="shared" si="36"/>
        <v>2.5348837209302326</v>
      </c>
      <c r="M203" s="146">
        <f t="shared" si="36"/>
        <v>2.5348837209302326</v>
      </c>
      <c r="O203" s="392"/>
      <c r="P203" s="392"/>
      <c r="Q203" s="392"/>
      <c r="R203" s="392"/>
      <c r="S203" s="392"/>
      <c r="T203" s="392"/>
      <c r="U203" s="392"/>
      <c r="V203" s="392"/>
      <c r="W203" s="392"/>
      <c r="X203" s="392"/>
      <c r="Y203" s="392"/>
      <c r="Z203" s="392"/>
      <c r="AA203" s="392"/>
      <c r="AB203" s="392"/>
      <c r="AC203" s="392"/>
      <c r="AD203" s="392"/>
    </row>
    <row r="204" spans="1:30">
      <c r="B204" s="439" t="s">
        <v>915</v>
      </c>
      <c r="C204" s="145">
        <f>C201+C203</f>
        <v>10.88953488372093</v>
      </c>
      <c r="D204" s="145">
        <f t="shared" ref="D204:M204" si="37">D201+D203</f>
        <v>11.470930232558139</v>
      </c>
      <c r="E204" s="145">
        <f t="shared" si="37"/>
        <v>3.4360465116279069</v>
      </c>
      <c r="F204" s="145">
        <f t="shared" si="37"/>
        <v>3.6686046511627906</v>
      </c>
      <c r="G204" s="145">
        <f t="shared" si="37"/>
        <v>3.5058139534883721</v>
      </c>
      <c r="H204" s="145">
        <f t="shared" si="37"/>
        <v>4.6453488372093021</v>
      </c>
      <c r="I204" s="145">
        <f t="shared" si="37"/>
        <v>3.7558139534883721</v>
      </c>
      <c r="J204" s="145">
        <f t="shared" si="37"/>
        <v>2.941860465116279</v>
      </c>
      <c r="K204" s="145">
        <f t="shared" si="37"/>
        <v>2.6220930232558142</v>
      </c>
      <c r="L204" s="145">
        <f t="shared" si="37"/>
        <v>2.5348837209302326</v>
      </c>
      <c r="M204" s="145">
        <f t="shared" si="37"/>
        <v>2.5348837209302326</v>
      </c>
      <c r="O204" s="392"/>
      <c r="P204" s="392"/>
      <c r="Q204" s="392"/>
      <c r="R204" s="392"/>
      <c r="S204" s="392"/>
      <c r="T204" s="392"/>
      <c r="U204" s="392"/>
      <c r="V204" s="392"/>
      <c r="W204" s="392"/>
      <c r="X204" s="392"/>
      <c r="Y204" s="392"/>
      <c r="Z204" s="392"/>
      <c r="AA204" s="392"/>
      <c r="AB204" s="392"/>
      <c r="AC204" s="392"/>
      <c r="AD204" s="392"/>
    </row>
    <row r="205" spans="1:30">
      <c r="A205" t="s">
        <v>916</v>
      </c>
      <c r="B205" s="440" t="s">
        <v>917</v>
      </c>
      <c r="C205" s="148">
        <v>23</v>
      </c>
      <c r="D205" s="148">
        <v>21</v>
      </c>
      <c r="E205" s="148">
        <v>2</v>
      </c>
      <c r="F205" s="148">
        <v>2</v>
      </c>
      <c r="G205" s="148">
        <v>2</v>
      </c>
      <c r="H205" s="148">
        <v>2</v>
      </c>
      <c r="I205" s="148">
        <v>2</v>
      </c>
      <c r="J205" s="148">
        <v>2</v>
      </c>
      <c r="K205" s="148">
        <v>2</v>
      </c>
      <c r="L205" s="148">
        <v>2</v>
      </c>
      <c r="M205" s="148">
        <v>2</v>
      </c>
      <c r="O205" s="392"/>
      <c r="P205" s="392"/>
      <c r="Q205" s="392"/>
      <c r="R205" s="392"/>
      <c r="S205" s="392"/>
      <c r="T205" s="392"/>
      <c r="U205" s="392"/>
      <c r="V205" s="392"/>
      <c r="W205" s="392"/>
      <c r="X205" s="392"/>
      <c r="Y205" s="392"/>
      <c r="Z205" s="392"/>
      <c r="AA205" s="392"/>
      <c r="AB205" s="392"/>
      <c r="AC205" s="392"/>
      <c r="AD205" s="392"/>
    </row>
    <row r="206" spans="1:30">
      <c r="B206" s="441" t="s">
        <v>906</v>
      </c>
      <c r="C206" s="412">
        <f t="shared" ref="C206:M206" si="38">C205-C204</f>
        <v>12.11046511627907</v>
      </c>
      <c r="D206" s="412">
        <f t="shared" si="38"/>
        <v>9.529069767441861</v>
      </c>
      <c r="E206" s="412">
        <f t="shared" si="38"/>
        <v>-1.4360465116279069</v>
      </c>
      <c r="F206" s="412">
        <f t="shared" si="38"/>
        <v>-1.6686046511627906</v>
      </c>
      <c r="G206" s="412">
        <f t="shared" si="38"/>
        <v>-1.5058139534883721</v>
      </c>
      <c r="H206" s="412">
        <f t="shared" si="38"/>
        <v>-2.6453488372093021</v>
      </c>
      <c r="I206" s="412">
        <f t="shared" si="38"/>
        <v>-1.7558139534883721</v>
      </c>
      <c r="J206" s="412">
        <f t="shared" si="38"/>
        <v>-0.94186046511627897</v>
      </c>
      <c r="K206" s="412">
        <f t="shared" si="38"/>
        <v>-0.62209302325581417</v>
      </c>
      <c r="L206" s="412">
        <f t="shared" si="38"/>
        <v>-0.53488372093023262</v>
      </c>
      <c r="M206" s="412">
        <f t="shared" si="38"/>
        <v>-0.53488372093023262</v>
      </c>
      <c r="O206" s="392"/>
      <c r="P206" s="392"/>
      <c r="Q206" s="392"/>
      <c r="R206" s="392"/>
      <c r="S206" s="392"/>
      <c r="T206" s="392"/>
      <c r="U206" s="392"/>
      <c r="V206" s="392"/>
      <c r="W206" s="392"/>
      <c r="X206" s="392"/>
      <c r="Y206" s="392"/>
      <c r="Z206" s="392"/>
      <c r="AA206" s="392"/>
      <c r="AB206" s="392"/>
      <c r="AC206" s="392"/>
      <c r="AD206" s="392"/>
    </row>
    <row r="207" spans="1:30" ht="15.5">
      <c r="B207" s="442" t="s">
        <v>907</v>
      </c>
      <c r="C207" s="405">
        <f>C206/C205</f>
        <v>0.52654196157735089</v>
      </c>
      <c r="D207" s="405">
        <f t="shared" ref="D207:M207" si="39">D206/D205</f>
        <v>0.453765227021041</v>
      </c>
      <c r="E207" s="405">
        <f t="shared" si="39"/>
        <v>-0.71802325581395343</v>
      </c>
      <c r="F207" s="405">
        <f t="shared" si="39"/>
        <v>-0.83430232558139528</v>
      </c>
      <c r="G207" s="405">
        <f t="shared" si="39"/>
        <v>-0.75290697674418605</v>
      </c>
      <c r="H207" s="405">
        <f t="shared" si="39"/>
        <v>-1.3226744186046511</v>
      </c>
      <c r="I207" s="405">
        <f t="shared" si="39"/>
        <v>-0.87790697674418605</v>
      </c>
      <c r="J207" s="405">
        <f t="shared" si="39"/>
        <v>-0.47093023255813948</v>
      </c>
      <c r="K207" s="405">
        <f t="shared" si="39"/>
        <v>-0.31104651162790709</v>
      </c>
      <c r="L207" s="405">
        <f t="shared" si="39"/>
        <v>-0.26744186046511631</v>
      </c>
      <c r="M207" s="405">
        <f t="shared" si="39"/>
        <v>-0.26744186046511631</v>
      </c>
      <c r="O207" s="392"/>
      <c r="P207" s="392"/>
      <c r="Q207" s="392"/>
      <c r="R207" s="392"/>
      <c r="S207" s="392"/>
      <c r="T207" s="392"/>
      <c r="U207" s="392"/>
      <c r="V207" s="392"/>
      <c r="W207" s="392"/>
      <c r="X207" s="392"/>
      <c r="Y207" s="392"/>
      <c r="Z207" s="392"/>
      <c r="AA207" s="392"/>
      <c r="AB207" s="392"/>
      <c r="AC207" s="392"/>
      <c r="AD207" s="392"/>
    </row>
    <row r="208" spans="1:30" ht="15.5">
      <c r="B208" s="416"/>
      <c r="C208" s="417"/>
      <c r="D208" s="417"/>
      <c r="E208" s="417"/>
      <c r="F208" s="417"/>
      <c r="G208" s="417"/>
      <c r="H208" s="417"/>
      <c r="I208" s="417"/>
      <c r="J208" s="417"/>
      <c r="O208" s="392"/>
      <c r="P208" s="392"/>
      <c r="Q208" s="392"/>
      <c r="R208" s="392"/>
      <c r="S208" s="392"/>
      <c r="T208" s="392"/>
      <c r="U208" s="392"/>
      <c r="V208" s="392"/>
      <c r="W208" s="392"/>
      <c r="X208" s="392"/>
      <c r="Y208" s="392"/>
      <c r="Z208" s="392"/>
      <c r="AA208" s="392"/>
      <c r="AB208" s="392"/>
      <c r="AC208" s="392"/>
      <c r="AD208" s="392"/>
    </row>
    <row r="209" spans="1:33">
      <c r="B209" s="176"/>
      <c r="C209" s="3"/>
      <c r="D209" s="3"/>
      <c r="E209" s="3"/>
      <c r="F209" s="3"/>
      <c r="G209" s="3"/>
      <c r="H209" s="3"/>
      <c r="I209" s="3"/>
      <c r="J209" s="3"/>
      <c r="O209" s="392"/>
      <c r="P209" s="392"/>
      <c r="Q209" s="392"/>
      <c r="R209" s="392"/>
      <c r="S209" s="392"/>
      <c r="T209" s="392"/>
      <c r="U209" s="392"/>
      <c r="V209" s="392"/>
      <c r="W209" s="392"/>
      <c r="X209" s="392"/>
      <c r="Y209" s="392"/>
      <c r="Z209" s="392"/>
      <c r="AA209" s="392"/>
      <c r="AB209" s="392"/>
    </row>
    <row r="210" spans="1:33">
      <c r="B210" s="402" t="s">
        <v>73</v>
      </c>
      <c r="O210" s="392"/>
      <c r="P210" s="392"/>
      <c r="Q210" s="392"/>
      <c r="R210" s="392"/>
      <c r="S210" s="392"/>
      <c r="T210" s="392"/>
      <c r="U210" s="392"/>
      <c r="V210" s="392"/>
      <c r="W210" s="392"/>
      <c r="X210" s="392"/>
      <c r="Y210" s="392"/>
      <c r="Z210" s="392"/>
      <c r="AA210" s="392"/>
      <c r="AB210" s="392"/>
    </row>
    <row r="211" spans="1:33">
      <c r="B211" s="402" t="s">
        <v>920</v>
      </c>
      <c r="C211" s="191" t="s">
        <v>33</v>
      </c>
      <c r="D211" s="191" t="s">
        <v>34</v>
      </c>
      <c r="E211" s="191" t="s">
        <v>35</v>
      </c>
      <c r="F211" s="191" t="s">
        <v>36</v>
      </c>
      <c r="G211" s="191" t="s">
        <v>37</v>
      </c>
      <c r="H211" s="191" t="s">
        <v>38</v>
      </c>
      <c r="I211" s="191" t="s">
        <v>39</v>
      </c>
      <c r="J211" s="191" t="s">
        <v>40</v>
      </c>
      <c r="K211" s="191" t="s">
        <v>881</v>
      </c>
      <c r="L211" s="191" t="s">
        <v>949</v>
      </c>
      <c r="M211" s="191" t="s">
        <v>950</v>
      </c>
      <c r="N211" s="444"/>
      <c r="O211" s="392"/>
      <c r="P211" s="392"/>
      <c r="Q211" s="392"/>
      <c r="R211" s="392"/>
      <c r="S211" s="392"/>
      <c r="T211" s="392"/>
      <c r="U211" s="392"/>
      <c r="V211" s="392"/>
      <c r="W211" s="392"/>
      <c r="X211" s="392"/>
      <c r="Y211" s="392"/>
      <c r="Z211" s="392"/>
      <c r="AA211" s="392"/>
      <c r="AB211" s="392"/>
    </row>
    <row r="212" spans="1:33">
      <c r="B212" s="443" t="s">
        <v>911</v>
      </c>
      <c r="C212" s="28">
        <f>C42</f>
        <v>526</v>
      </c>
      <c r="D212" s="28">
        <f>D42</f>
        <v>496</v>
      </c>
      <c r="E212" s="28">
        <f t="shared" ref="E212:M212" si="40">E47</f>
        <v>1893</v>
      </c>
      <c r="F212" s="28">
        <f t="shared" si="40"/>
        <v>2535</v>
      </c>
      <c r="G212" s="28">
        <f t="shared" si="40"/>
        <v>2790</v>
      </c>
      <c r="H212" s="28">
        <f t="shared" si="40"/>
        <v>3035</v>
      </c>
      <c r="I212" s="28">
        <f t="shared" si="40"/>
        <v>2660</v>
      </c>
      <c r="J212" s="28">
        <f t="shared" si="40"/>
        <v>5485</v>
      </c>
      <c r="K212" s="28">
        <f t="shared" si="40"/>
        <v>5725</v>
      </c>
      <c r="L212" s="28">
        <f t="shared" si="40"/>
        <v>6768</v>
      </c>
      <c r="M212" s="28">
        <f t="shared" si="40"/>
        <v>7169</v>
      </c>
      <c r="N212" s="392"/>
      <c r="O212" s="392"/>
      <c r="P212" s="392"/>
      <c r="Q212" s="392"/>
      <c r="R212" s="392"/>
      <c r="S212" s="392"/>
      <c r="T212" s="392"/>
      <c r="U212" s="392"/>
      <c r="V212" s="392"/>
      <c r="W212" s="392"/>
      <c r="X212" s="392"/>
      <c r="Y212" s="392"/>
      <c r="Z212" s="392"/>
      <c r="AA212" s="392"/>
      <c r="AB212" s="392"/>
    </row>
    <row r="213" spans="1:33">
      <c r="B213" s="443" t="s">
        <v>912</v>
      </c>
      <c r="C213" s="146">
        <f t="shared" ref="C213:M213" si="41">C212/$B$142</f>
        <v>3.058139534883721</v>
      </c>
      <c r="D213" s="146">
        <f t="shared" si="41"/>
        <v>2.8837209302325579</v>
      </c>
      <c r="E213" s="146">
        <f t="shared" si="41"/>
        <v>11.005813953488373</v>
      </c>
      <c r="F213" s="146">
        <f t="shared" si="41"/>
        <v>14.738372093023257</v>
      </c>
      <c r="G213" s="146">
        <f t="shared" si="41"/>
        <v>16.220930232558139</v>
      </c>
      <c r="H213" s="146">
        <f t="shared" si="41"/>
        <v>17.645348837209301</v>
      </c>
      <c r="I213" s="146">
        <f t="shared" si="41"/>
        <v>15.465116279069768</v>
      </c>
      <c r="J213" s="146">
        <f t="shared" si="41"/>
        <v>31.88953488372093</v>
      </c>
      <c r="K213" s="146">
        <f t="shared" si="41"/>
        <v>33.284883720930232</v>
      </c>
      <c r="L213" s="146">
        <f t="shared" si="41"/>
        <v>39.348837209302324</v>
      </c>
      <c r="M213" s="146">
        <f t="shared" si="41"/>
        <v>41.680232558139537</v>
      </c>
      <c r="N213" s="392"/>
      <c r="O213" s="392"/>
      <c r="P213" s="392"/>
      <c r="Q213" s="392"/>
      <c r="R213" s="392"/>
      <c r="S213" s="392"/>
      <c r="T213" s="392"/>
      <c r="U213" s="392"/>
      <c r="V213" s="392"/>
      <c r="W213" s="392"/>
      <c r="X213" s="392"/>
      <c r="Y213" s="392"/>
      <c r="Z213" s="392"/>
      <c r="AA213" s="392"/>
      <c r="AB213" s="392"/>
    </row>
    <row r="214" spans="1:33">
      <c r="B214" s="443" t="s">
        <v>913</v>
      </c>
      <c r="C214" s="28">
        <f>C43</f>
        <v>0</v>
      </c>
      <c r="D214" s="28">
        <f>D43</f>
        <v>0</v>
      </c>
      <c r="E214" s="28">
        <f t="shared" ref="E214:M214" si="42">E48</f>
        <v>4316</v>
      </c>
      <c r="F214" s="28">
        <f t="shared" si="42"/>
        <v>4176</v>
      </c>
      <c r="G214" s="28">
        <f t="shared" si="42"/>
        <v>4411</v>
      </c>
      <c r="H214" s="28">
        <f t="shared" si="42"/>
        <v>4516</v>
      </c>
      <c r="I214" s="28">
        <f t="shared" si="42"/>
        <v>4285</v>
      </c>
      <c r="J214" s="28">
        <f t="shared" si="42"/>
        <v>4382</v>
      </c>
      <c r="K214" s="28">
        <f t="shared" si="42"/>
        <v>4316</v>
      </c>
      <c r="L214" s="28">
        <f t="shared" si="42"/>
        <v>4176</v>
      </c>
      <c r="M214" s="28">
        <f t="shared" si="42"/>
        <v>3996</v>
      </c>
      <c r="N214" s="392"/>
      <c r="O214" s="392"/>
      <c r="P214" s="392"/>
      <c r="Q214" s="392"/>
      <c r="R214" s="392"/>
      <c r="S214" s="392"/>
      <c r="T214" s="392"/>
      <c r="U214" s="392"/>
      <c r="V214" s="392"/>
      <c r="W214" s="392"/>
      <c r="X214" s="392"/>
      <c r="Y214" s="392"/>
      <c r="Z214" s="392"/>
      <c r="AA214" s="392"/>
      <c r="AB214" s="392"/>
      <c r="AC214" s="392"/>
      <c r="AD214" s="392"/>
      <c r="AE214" s="392"/>
    </row>
    <row r="215" spans="1:33">
      <c r="B215" s="443" t="s">
        <v>914</v>
      </c>
      <c r="C215" s="146">
        <f t="shared" ref="C215:M215" si="43">C214/$B$142</f>
        <v>0</v>
      </c>
      <c r="D215" s="146">
        <f t="shared" si="43"/>
        <v>0</v>
      </c>
      <c r="E215" s="146">
        <f t="shared" si="43"/>
        <v>25.093023255813954</v>
      </c>
      <c r="F215" s="146">
        <f t="shared" si="43"/>
        <v>24.279069767441861</v>
      </c>
      <c r="G215" s="146">
        <f t="shared" si="43"/>
        <v>25.645348837209301</v>
      </c>
      <c r="H215" s="146">
        <f t="shared" si="43"/>
        <v>26.255813953488371</v>
      </c>
      <c r="I215" s="146">
        <f t="shared" si="43"/>
        <v>24.912790697674417</v>
      </c>
      <c r="J215" s="146">
        <f t="shared" si="43"/>
        <v>25.476744186046513</v>
      </c>
      <c r="K215" s="146">
        <f t="shared" si="43"/>
        <v>25.093023255813954</v>
      </c>
      <c r="L215" s="146">
        <f t="shared" si="43"/>
        <v>24.279069767441861</v>
      </c>
      <c r="M215" s="146">
        <f t="shared" si="43"/>
        <v>23.232558139534884</v>
      </c>
      <c r="N215" s="392"/>
      <c r="O215" s="392"/>
      <c r="P215" s="392"/>
      <c r="Q215" s="392"/>
      <c r="R215" s="392"/>
      <c r="S215" s="392"/>
      <c r="T215" s="392"/>
      <c r="U215" s="392"/>
      <c r="V215" s="392"/>
      <c r="W215" s="392"/>
      <c r="X215" s="392"/>
      <c r="Y215" s="392"/>
      <c r="Z215" s="392"/>
      <c r="AA215" s="392"/>
      <c r="AB215" s="392"/>
      <c r="AC215" s="392"/>
      <c r="AD215" s="392"/>
      <c r="AE215" s="392"/>
    </row>
    <row r="216" spans="1:33">
      <c r="B216" s="439" t="s">
        <v>915</v>
      </c>
      <c r="C216" s="145">
        <f>C215+C213</f>
        <v>3.058139534883721</v>
      </c>
      <c r="D216" s="145">
        <f t="shared" ref="D216:M216" si="44">D215+D213</f>
        <v>2.8837209302325579</v>
      </c>
      <c r="E216" s="145">
        <f t="shared" si="44"/>
        <v>36.098837209302324</v>
      </c>
      <c r="F216" s="145">
        <f t="shared" si="44"/>
        <v>39.017441860465119</v>
      </c>
      <c r="G216" s="145">
        <f t="shared" si="44"/>
        <v>41.866279069767444</v>
      </c>
      <c r="H216" s="145">
        <f t="shared" si="44"/>
        <v>43.901162790697668</v>
      </c>
      <c r="I216" s="145">
        <f t="shared" si="44"/>
        <v>40.377906976744185</v>
      </c>
      <c r="J216" s="145">
        <f t="shared" si="44"/>
        <v>57.366279069767444</v>
      </c>
      <c r="K216" s="145">
        <f t="shared" si="44"/>
        <v>58.377906976744185</v>
      </c>
      <c r="L216" s="145">
        <f t="shared" si="44"/>
        <v>63.627906976744185</v>
      </c>
      <c r="M216" s="145">
        <f t="shared" si="44"/>
        <v>64.912790697674424</v>
      </c>
      <c r="N216" s="392"/>
      <c r="O216" s="392"/>
      <c r="P216" s="392"/>
      <c r="Q216" s="392"/>
      <c r="R216" s="392"/>
      <c r="S216" s="392"/>
      <c r="T216" s="392"/>
      <c r="U216" s="392"/>
      <c r="V216" s="392"/>
      <c r="W216" s="392"/>
      <c r="X216" s="392"/>
      <c r="Y216" s="392"/>
      <c r="Z216" s="392"/>
      <c r="AA216" s="392"/>
      <c r="AB216" s="392"/>
      <c r="AC216" s="392"/>
      <c r="AD216" s="392"/>
      <c r="AE216" s="392"/>
      <c r="AF216" s="392"/>
      <c r="AG216" s="392"/>
    </row>
    <row r="217" spans="1:33">
      <c r="A217" t="s">
        <v>916</v>
      </c>
      <c r="B217" s="440" t="s">
        <v>917</v>
      </c>
      <c r="C217" s="148">
        <v>35</v>
      </c>
      <c r="D217" s="148">
        <v>35</v>
      </c>
      <c r="E217" s="148">
        <v>22</v>
      </c>
      <c r="F217" s="148">
        <v>23</v>
      </c>
      <c r="G217" s="148">
        <v>23</v>
      </c>
      <c r="H217" s="148">
        <v>23</v>
      </c>
      <c r="I217" s="148">
        <v>23</v>
      </c>
      <c r="J217" s="148">
        <v>23</v>
      </c>
      <c r="K217" s="148">
        <v>23</v>
      </c>
      <c r="L217" s="148">
        <v>23</v>
      </c>
      <c r="M217" s="148">
        <v>23</v>
      </c>
      <c r="N217" s="392"/>
      <c r="O217" s="392"/>
      <c r="P217" s="392"/>
      <c r="Q217" s="392"/>
      <c r="R217" s="392"/>
      <c r="S217" s="392"/>
      <c r="T217" s="392"/>
      <c r="U217" s="392"/>
      <c r="V217" s="392"/>
      <c r="W217" s="392"/>
      <c r="X217" s="392"/>
      <c r="Y217" s="392"/>
      <c r="Z217" s="392"/>
      <c r="AA217" s="392"/>
      <c r="AB217" s="392"/>
      <c r="AC217" s="392"/>
      <c r="AD217" s="392"/>
      <c r="AE217" s="392"/>
      <c r="AF217" s="392"/>
      <c r="AG217" s="392"/>
    </row>
    <row r="218" spans="1:33">
      <c r="B218" s="441" t="s">
        <v>906</v>
      </c>
      <c r="C218" s="412">
        <f t="shared" ref="C218:M218" si="45">C217-C216</f>
        <v>31.941860465116278</v>
      </c>
      <c r="D218" s="412">
        <f t="shared" si="45"/>
        <v>32.116279069767444</v>
      </c>
      <c r="E218" s="412">
        <f t="shared" si="45"/>
        <v>-14.098837209302324</v>
      </c>
      <c r="F218" s="412">
        <f t="shared" si="45"/>
        <v>-16.017441860465119</v>
      </c>
      <c r="G218" s="412">
        <f t="shared" si="45"/>
        <v>-18.866279069767444</v>
      </c>
      <c r="H218" s="412">
        <f t="shared" si="45"/>
        <v>-20.901162790697668</v>
      </c>
      <c r="I218" s="412">
        <f t="shared" si="45"/>
        <v>-17.377906976744185</v>
      </c>
      <c r="J218" s="412">
        <f t="shared" si="45"/>
        <v>-34.366279069767444</v>
      </c>
      <c r="K218" s="412">
        <f t="shared" si="45"/>
        <v>-35.377906976744185</v>
      </c>
      <c r="L218" s="412">
        <f t="shared" si="45"/>
        <v>-40.627906976744185</v>
      </c>
      <c r="M218" s="412">
        <f t="shared" si="45"/>
        <v>-41.912790697674424</v>
      </c>
      <c r="N218" s="392"/>
      <c r="O218" s="392"/>
      <c r="P218" s="392"/>
      <c r="Q218" s="392"/>
      <c r="R218" s="392"/>
      <c r="S218" s="392"/>
      <c r="T218" s="392"/>
      <c r="U218" s="392"/>
      <c r="V218" s="392"/>
      <c r="W218" s="392"/>
      <c r="X218" s="392"/>
      <c r="Y218" s="392"/>
      <c r="Z218" s="392"/>
      <c r="AA218" s="392"/>
      <c r="AB218" s="392"/>
      <c r="AC218" s="392"/>
      <c r="AD218" s="392"/>
      <c r="AE218" s="392"/>
      <c r="AF218" s="392"/>
      <c r="AG218" s="392"/>
    </row>
    <row r="219" spans="1:33" ht="15.5">
      <c r="B219" s="442" t="s">
        <v>907</v>
      </c>
      <c r="C219" s="405">
        <f>C218/C217</f>
        <v>0.91262458471760799</v>
      </c>
      <c r="D219" s="405">
        <f t="shared" ref="D219:M219" si="46">D218/D217</f>
        <v>0.91760797342192701</v>
      </c>
      <c r="E219" s="405">
        <f t="shared" si="46"/>
        <v>-0.6408562367864693</v>
      </c>
      <c r="F219" s="405">
        <f t="shared" si="46"/>
        <v>-0.69641051567239654</v>
      </c>
      <c r="G219" s="405">
        <f t="shared" si="46"/>
        <v>-0.82027300303336714</v>
      </c>
      <c r="H219" s="405">
        <f t="shared" si="46"/>
        <v>-0.90874620829120301</v>
      </c>
      <c r="I219" s="405">
        <f t="shared" si="46"/>
        <v>-0.75556117290192115</v>
      </c>
      <c r="J219" s="405">
        <f t="shared" si="46"/>
        <v>-1.4941860465116279</v>
      </c>
      <c r="K219" s="405">
        <f t="shared" si="46"/>
        <v>-1.538169868554095</v>
      </c>
      <c r="L219" s="405">
        <f t="shared" si="46"/>
        <v>-1.7664307381193125</v>
      </c>
      <c r="M219" s="405">
        <f t="shared" si="46"/>
        <v>-1.822295247724975</v>
      </c>
      <c r="N219" s="392"/>
      <c r="O219" s="392"/>
      <c r="P219" s="392"/>
      <c r="Q219" s="392"/>
      <c r="R219" s="392"/>
      <c r="S219" s="392"/>
      <c r="T219" s="392"/>
      <c r="U219" s="392"/>
      <c r="V219" s="392"/>
      <c r="W219" s="392"/>
      <c r="X219" s="392"/>
      <c r="Y219" s="392"/>
      <c r="Z219" s="392"/>
      <c r="AA219" s="392"/>
      <c r="AB219" s="392"/>
      <c r="AC219" s="392"/>
      <c r="AD219" s="392"/>
      <c r="AE219" s="392"/>
    </row>
    <row r="220" spans="1:33" ht="15.5">
      <c r="B220" s="416"/>
      <c r="C220" s="417"/>
      <c r="D220" s="417"/>
      <c r="E220" s="417"/>
      <c r="F220" s="417"/>
      <c r="G220" s="417"/>
      <c r="H220" s="417"/>
      <c r="I220" s="417"/>
      <c r="J220" s="417"/>
      <c r="K220" s="392"/>
      <c r="L220" s="392"/>
      <c r="M220" s="392"/>
      <c r="N220" s="392"/>
      <c r="O220" s="392"/>
      <c r="P220" s="392"/>
      <c r="Q220" s="392"/>
      <c r="R220" s="392"/>
      <c r="S220" s="392"/>
      <c r="T220" s="392"/>
      <c r="U220" s="392"/>
      <c r="V220" s="392"/>
      <c r="W220" s="392"/>
      <c r="X220" s="392"/>
      <c r="Y220" s="392"/>
      <c r="Z220" s="392"/>
      <c r="AA220" s="392"/>
      <c r="AB220" s="392"/>
      <c r="AC220" s="392"/>
      <c r="AD220" s="392"/>
      <c r="AE220" s="392"/>
    </row>
    <row r="221" spans="1:33" ht="15.5">
      <c r="B221" s="416"/>
      <c r="C221" s="417"/>
      <c r="D221" s="417"/>
      <c r="E221" s="417"/>
      <c r="F221" s="417"/>
      <c r="G221" s="417"/>
      <c r="H221" s="417"/>
      <c r="I221" s="417"/>
      <c r="J221" s="417"/>
      <c r="K221" s="392"/>
      <c r="L221" s="392"/>
      <c r="M221" s="392"/>
      <c r="N221" s="392"/>
      <c r="O221" s="392"/>
      <c r="P221" s="392"/>
      <c r="Q221" s="392"/>
      <c r="R221" s="392"/>
      <c r="S221" s="392"/>
      <c r="T221" s="392"/>
      <c r="U221" s="392"/>
      <c r="V221" s="392"/>
      <c r="W221" s="392"/>
      <c r="X221" s="392"/>
      <c r="Y221" s="392"/>
      <c r="Z221" s="392"/>
      <c r="AA221" s="392"/>
      <c r="AB221" s="392"/>
      <c r="AC221" s="392"/>
      <c r="AD221" s="392"/>
      <c r="AE221" s="392"/>
    </row>
    <row r="222" spans="1:33" ht="15.5">
      <c r="B222" s="402" t="s">
        <v>73</v>
      </c>
      <c r="C222" s="417"/>
      <c r="D222" s="417"/>
      <c r="E222" s="417"/>
      <c r="F222" s="417"/>
      <c r="G222" s="417"/>
      <c r="H222" s="417"/>
      <c r="I222" s="417"/>
      <c r="J222" s="417"/>
      <c r="K222" s="392"/>
      <c r="L222" s="392"/>
      <c r="M222" s="392"/>
      <c r="N222" s="392"/>
      <c r="O222" s="392"/>
      <c r="P222" s="392"/>
      <c r="Q222" s="392"/>
      <c r="R222" s="392"/>
      <c r="S222" s="392"/>
      <c r="T222" s="392"/>
      <c r="U222" s="392"/>
      <c r="V222" s="392"/>
      <c r="W222" s="392"/>
      <c r="X222" s="392"/>
      <c r="Y222" s="392"/>
      <c r="Z222" s="392"/>
      <c r="AA222" s="392"/>
      <c r="AB222" s="392"/>
      <c r="AC222" s="392"/>
      <c r="AD222" s="392"/>
      <c r="AE222" s="392"/>
    </row>
    <row r="223" spans="1:33">
      <c r="B223" s="402" t="s">
        <v>921</v>
      </c>
      <c r="C223" s="191" t="s">
        <v>33</v>
      </c>
      <c r="D223" s="191" t="s">
        <v>34</v>
      </c>
      <c r="E223" s="191" t="s">
        <v>35</v>
      </c>
      <c r="F223" s="191" t="s">
        <v>36</v>
      </c>
      <c r="G223" s="191" t="s">
        <v>37</v>
      </c>
      <c r="H223" s="191" t="s">
        <v>38</v>
      </c>
      <c r="I223" s="191" t="s">
        <v>39</v>
      </c>
      <c r="J223" s="191" t="s">
        <v>40</v>
      </c>
      <c r="K223" s="191" t="s">
        <v>881</v>
      </c>
      <c r="L223" s="191" t="s">
        <v>949</v>
      </c>
      <c r="M223" s="191" t="s">
        <v>950</v>
      </c>
      <c r="N223" s="392"/>
      <c r="O223" s="392"/>
      <c r="P223" s="392"/>
      <c r="Q223" s="392"/>
      <c r="R223" s="392"/>
      <c r="S223" s="392"/>
      <c r="T223" s="392"/>
      <c r="U223" s="392"/>
      <c r="V223" s="392"/>
      <c r="W223" s="392"/>
      <c r="X223" s="392"/>
      <c r="Y223" s="392"/>
      <c r="Z223" s="392"/>
      <c r="AA223" s="392"/>
      <c r="AB223" s="392"/>
      <c r="AC223" s="392"/>
      <c r="AD223" s="392"/>
      <c r="AE223" s="392"/>
    </row>
    <row r="224" spans="1:33">
      <c r="B224" s="443" t="s">
        <v>911</v>
      </c>
      <c r="C224" s="28">
        <f>C52</f>
        <v>3239</v>
      </c>
      <c r="D224" s="28">
        <f>D52</f>
        <v>2934</v>
      </c>
      <c r="E224" s="28">
        <f t="shared" ref="E224:M224" si="47">E50</f>
        <v>320</v>
      </c>
      <c r="F224" s="28">
        <f t="shared" si="47"/>
        <v>460</v>
      </c>
      <c r="G224" s="28">
        <f t="shared" si="47"/>
        <v>460</v>
      </c>
      <c r="H224" s="28">
        <f t="shared" si="47"/>
        <v>460</v>
      </c>
      <c r="I224" s="28">
        <f t="shared" si="47"/>
        <v>640</v>
      </c>
      <c r="J224" s="28">
        <f t="shared" si="47"/>
        <v>600</v>
      </c>
      <c r="K224" s="28">
        <f t="shared" si="47"/>
        <v>430</v>
      </c>
      <c r="L224" s="28">
        <f t="shared" si="47"/>
        <v>350</v>
      </c>
      <c r="M224" s="28">
        <f t="shared" si="47"/>
        <v>136</v>
      </c>
      <c r="N224" s="392"/>
      <c r="O224" s="392"/>
      <c r="P224" s="392"/>
      <c r="Q224" s="392"/>
      <c r="R224" s="392"/>
      <c r="S224" s="392"/>
      <c r="T224" s="392"/>
      <c r="U224" s="392"/>
      <c r="V224" s="392"/>
      <c r="W224" s="392"/>
      <c r="X224" s="392"/>
      <c r="Y224" s="392"/>
      <c r="Z224" s="392"/>
      <c r="AA224" s="392"/>
      <c r="AB224" s="392"/>
      <c r="AC224" s="392"/>
      <c r="AD224" s="392"/>
      <c r="AE224" s="392"/>
    </row>
    <row r="225" spans="1:31">
      <c r="B225" s="443" t="s">
        <v>912</v>
      </c>
      <c r="C225" s="146">
        <f t="shared" ref="C225:M225" si="48">C224/$B$142</f>
        <v>18.831395348837209</v>
      </c>
      <c r="D225" s="146">
        <f t="shared" si="48"/>
        <v>17.058139534883722</v>
      </c>
      <c r="E225" s="146">
        <f t="shared" si="48"/>
        <v>1.8604651162790697</v>
      </c>
      <c r="F225" s="146">
        <f t="shared" si="48"/>
        <v>2.6744186046511627</v>
      </c>
      <c r="G225" s="146">
        <f t="shared" si="48"/>
        <v>2.6744186046511627</v>
      </c>
      <c r="H225" s="146">
        <f t="shared" si="48"/>
        <v>2.6744186046511627</v>
      </c>
      <c r="I225" s="146">
        <f t="shared" si="48"/>
        <v>3.7209302325581395</v>
      </c>
      <c r="J225" s="146">
        <f t="shared" si="48"/>
        <v>3.4883720930232558</v>
      </c>
      <c r="K225" s="146">
        <f t="shared" si="48"/>
        <v>2.5</v>
      </c>
      <c r="L225" s="146">
        <f t="shared" si="48"/>
        <v>2.0348837209302326</v>
      </c>
      <c r="M225" s="146">
        <f t="shared" si="48"/>
        <v>0.79069767441860461</v>
      </c>
      <c r="N225" s="392"/>
      <c r="O225" s="392"/>
      <c r="P225" s="392"/>
      <c r="Q225" s="392"/>
      <c r="R225" s="392"/>
      <c r="S225" s="392"/>
      <c r="T225" s="392"/>
      <c r="U225" s="392"/>
      <c r="V225" s="392"/>
      <c r="W225" s="392"/>
      <c r="X225" s="392"/>
      <c r="Y225" s="392"/>
      <c r="Z225" s="392"/>
      <c r="AA225" s="392"/>
      <c r="AB225" s="392"/>
      <c r="AC225" s="392"/>
      <c r="AD225" s="392"/>
      <c r="AE225" s="392"/>
    </row>
    <row r="226" spans="1:31">
      <c r="B226" s="443" t="s">
        <v>913</v>
      </c>
      <c r="C226" s="28">
        <f>C53</f>
        <v>3239</v>
      </c>
      <c r="D226" s="28">
        <f>D53</f>
        <v>2934</v>
      </c>
      <c r="E226" s="28">
        <f t="shared" ref="E226:M226" si="49">E51</f>
        <v>1686</v>
      </c>
      <c r="F226" s="28">
        <f t="shared" si="49"/>
        <v>1786</v>
      </c>
      <c r="G226" s="28">
        <f t="shared" si="49"/>
        <v>1816</v>
      </c>
      <c r="H226" s="28">
        <f t="shared" si="49"/>
        <v>2149</v>
      </c>
      <c r="I226" s="28">
        <f t="shared" si="49"/>
        <v>1919</v>
      </c>
      <c r="J226" s="28">
        <f t="shared" si="49"/>
        <v>1874</v>
      </c>
      <c r="K226" s="28">
        <f t="shared" si="49"/>
        <v>1539</v>
      </c>
      <c r="L226" s="28">
        <f t="shared" si="49"/>
        <v>1569</v>
      </c>
      <c r="M226" s="28">
        <f t="shared" si="49"/>
        <v>1369</v>
      </c>
      <c r="N226" s="392"/>
      <c r="O226" s="392"/>
      <c r="P226" s="392"/>
      <c r="Q226" s="392"/>
      <c r="R226" s="392"/>
      <c r="S226" s="392"/>
      <c r="T226" s="392"/>
      <c r="U226" s="392"/>
      <c r="V226" s="392"/>
      <c r="W226" s="392"/>
      <c r="X226" s="392"/>
      <c r="Y226" s="392"/>
      <c r="Z226" s="392"/>
      <c r="AA226" s="392"/>
      <c r="AB226" s="392"/>
      <c r="AC226" s="392"/>
      <c r="AD226" s="392"/>
      <c r="AE226" s="392"/>
    </row>
    <row r="227" spans="1:31">
      <c r="B227" s="443" t="s">
        <v>914</v>
      </c>
      <c r="C227" s="146">
        <f t="shared" ref="C227:M227" si="50">C226/$B$142</f>
        <v>18.831395348837209</v>
      </c>
      <c r="D227" s="146">
        <f t="shared" si="50"/>
        <v>17.058139534883722</v>
      </c>
      <c r="E227" s="146">
        <f t="shared" si="50"/>
        <v>9.8023255813953494</v>
      </c>
      <c r="F227" s="146">
        <f t="shared" si="50"/>
        <v>10.383720930232558</v>
      </c>
      <c r="G227" s="146">
        <f t="shared" si="50"/>
        <v>10.55813953488372</v>
      </c>
      <c r="H227" s="146">
        <f t="shared" si="50"/>
        <v>12.494186046511627</v>
      </c>
      <c r="I227" s="146">
        <f t="shared" si="50"/>
        <v>11.156976744186046</v>
      </c>
      <c r="J227" s="146">
        <f t="shared" si="50"/>
        <v>10.895348837209303</v>
      </c>
      <c r="K227" s="146">
        <f t="shared" si="50"/>
        <v>8.9476744186046506</v>
      </c>
      <c r="L227" s="146">
        <f t="shared" si="50"/>
        <v>9.1220930232558146</v>
      </c>
      <c r="M227" s="146">
        <f t="shared" si="50"/>
        <v>7.9593023255813957</v>
      </c>
      <c r="N227" s="392"/>
      <c r="O227" s="392"/>
      <c r="P227" s="392"/>
      <c r="Q227" s="392"/>
      <c r="R227" s="392"/>
      <c r="S227" s="392"/>
      <c r="T227" s="392"/>
      <c r="U227" s="392"/>
      <c r="V227" s="392"/>
      <c r="W227" s="392"/>
      <c r="X227" s="392"/>
      <c r="Y227" s="392"/>
      <c r="Z227" s="392"/>
      <c r="AA227" s="392"/>
      <c r="AB227" s="392"/>
      <c r="AC227" s="392"/>
      <c r="AD227" s="392"/>
      <c r="AE227" s="392"/>
    </row>
    <row r="228" spans="1:31">
      <c r="B228" s="439" t="s">
        <v>915</v>
      </c>
      <c r="C228" s="145">
        <f>C227+C225</f>
        <v>37.662790697674417</v>
      </c>
      <c r="D228" s="145">
        <f t="shared" ref="D228:M228" si="51">D227+D225</f>
        <v>34.116279069767444</v>
      </c>
      <c r="E228" s="145">
        <f t="shared" si="51"/>
        <v>11.662790697674419</v>
      </c>
      <c r="F228" s="145">
        <f t="shared" si="51"/>
        <v>13.05813953488372</v>
      </c>
      <c r="G228" s="145">
        <f t="shared" si="51"/>
        <v>13.232558139534882</v>
      </c>
      <c r="H228" s="145">
        <f t="shared" si="51"/>
        <v>15.16860465116279</v>
      </c>
      <c r="I228" s="145">
        <f t="shared" si="51"/>
        <v>14.877906976744185</v>
      </c>
      <c r="J228" s="145">
        <f t="shared" si="51"/>
        <v>14.38372093023256</v>
      </c>
      <c r="K228" s="145">
        <f t="shared" si="51"/>
        <v>11.447674418604651</v>
      </c>
      <c r="L228" s="145">
        <f t="shared" si="51"/>
        <v>11.156976744186046</v>
      </c>
      <c r="M228" s="145">
        <f t="shared" si="51"/>
        <v>8.75</v>
      </c>
      <c r="N228" s="392"/>
      <c r="O228" s="392"/>
      <c r="P228" s="392"/>
      <c r="Q228" s="392"/>
      <c r="R228" s="392"/>
      <c r="S228" s="392"/>
      <c r="T228" s="392"/>
      <c r="U228" s="392"/>
      <c r="V228" s="392"/>
      <c r="W228" s="392"/>
      <c r="X228" s="392"/>
      <c r="Y228" s="392"/>
      <c r="Z228" s="392"/>
      <c r="AA228" s="392"/>
      <c r="AB228" s="392"/>
      <c r="AC228" s="392"/>
      <c r="AD228" s="392"/>
      <c r="AE228" s="392"/>
    </row>
    <row r="229" spans="1:31">
      <c r="A229" t="s">
        <v>916</v>
      </c>
      <c r="B229" s="440" t="s">
        <v>917</v>
      </c>
      <c r="C229" s="148">
        <v>35</v>
      </c>
      <c r="D229" s="148">
        <v>35</v>
      </c>
      <c r="E229" s="148">
        <v>9</v>
      </c>
      <c r="F229" s="148">
        <v>10</v>
      </c>
      <c r="G229" s="148">
        <v>10</v>
      </c>
      <c r="H229" s="148">
        <v>10</v>
      </c>
      <c r="I229" s="148">
        <v>10</v>
      </c>
      <c r="J229" s="148">
        <v>10</v>
      </c>
      <c r="K229" s="148">
        <v>10</v>
      </c>
      <c r="L229" s="148">
        <v>10</v>
      </c>
      <c r="M229" s="148">
        <v>10</v>
      </c>
      <c r="N229" s="392"/>
      <c r="O229" s="392"/>
      <c r="P229" s="392"/>
      <c r="Q229" s="392"/>
      <c r="R229" s="392"/>
      <c r="S229" s="392"/>
      <c r="T229" s="392"/>
      <c r="U229" s="392"/>
      <c r="V229" s="392"/>
      <c r="W229" s="392"/>
      <c r="X229" s="392"/>
      <c r="Y229" s="392"/>
      <c r="Z229" s="392"/>
      <c r="AA229" s="392"/>
      <c r="AB229" s="392"/>
      <c r="AC229" s="392"/>
      <c r="AD229" s="392"/>
      <c r="AE229" s="392"/>
    </row>
    <row r="230" spans="1:31">
      <c r="B230" s="441" t="s">
        <v>906</v>
      </c>
      <c r="C230" s="412">
        <f t="shared" ref="C230:M230" si="52">C229-C228</f>
        <v>-2.6627906976744171</v>
      </c>
      <c r="D230" s="412">
        <f t="shared" si="52"/>
        <v>0.88372093023255616</v>
      </c>
      <c r="E230" s="412">
        <f t="shared" si="52"/>
        <v>-2.6627906976744189</v>
      </c>
      <c r="F230" s="412">
        <f t="shared" si="52"/>
        <v>-3.0581395348837201</v>
      </c>
      <c r="G230" s="412">
        <f t="shared" si="52"/>
        <v>-3.2325581395348824</v>
      </c>
      <c r="H230" s="412">
        <f t="shared" si="52"/>
        <v>-5.1686046511627897</v>
      </c>
      <c r="I230" s="412">
        <f t="shared" si="52"/>
        <v>-4.8779069767441854</v>
      </c>
      <c r="J230" s="412">
        <f t="shared" si="52"/>
        <v>-4.3837209302325597</v>
      </c>
      <c r="K230" s="412">
        <f t="shared" si="52"/>
        <v>-1.4476744186046506</v>
      </c>
      <c r="L230" s="412">
        <f t="shared" si="52"/>
        <v>-1.1569767441860463</v>
      </c>
      <c r="M230" s="412">
        <f t="shared" si="52"/>
        <v>1.25</v>
      </c>
      <c r="N230" s="392"/>
      <c r="O230" s="392"/>
      <c r="P230" s="392"/>
      <c r="Q230" s="392"/>
      <c r="R230" s="392"/>
      <c r="S230" s="392"/>
      <c r="T230" s="392"/>
      <c r="U230" s="392"/>
      <c r="V230" s="392"/>
      <c r="W230" s="392"/>
      <c r="X230" s="392"/>
      <c r="Y230" s="392"/>
      <c r="Z230" s="392"/>
      <c r="AA230" s="392"/>
      <c r="AB230" s="392"/>
      <c r="AC230" s="392"/>
      <c r="AD230" s="392"/>
      <c r="AE230" s="392"/>
    </row>
    <row r="231" spans="1:31" ht="15.5">
      <c r="B231" s="442" t="s">
        <v>907</v>
      </c>
      <c r="C231" s="405">
        <f>C230/C229</f>
        <v>-7.6079734219269057E-2</v>
      </c>
      <c r="D231" s="405">
        <f t="shared" ref="D231:M231" si="53">D230/D229</f>
        <v>2.5249169435215889E-2</v>
      </c>
      <c r="E231" s="405">
        <f t="shared" si="53"/>
        <v>-0.29586563307493541</v>
      </c>
      <c r="F231" s="405">
        <f t="shared" si="53"/>
        <v>-0.30581395348837204</v>
      </c>
      <c r="G231" s="405">
        <f t="shared" si="53"/>
        <v>-0.32325581395348824</v>
      </c>
      <c r="H231" s="405">
        <f t="shared" si="53"/>
        <v>-0.51686046511627892</v>
      </c>
      <c r="I231" s="405">
        <f t="shared" si="53"/>
        <v>-0.48779069767441852</v>
      </c>
      <c r="J231" s="405">
        <f t="shared" si="53"/>
        <v>-0.43837209302325597</v>
      </c>
      <c r="K231" s="405">
        <f t="shared" si="53"/>
        <v>-0.14476744186046506</v>
      </c>
      <c r="L231" s="405">
        <f t="shared" si="53"/>
        <v>-0.11569767441860464</v>
      </c>
      <c r="M231" s="405">
        <f t="shared" si="53"/>
        <v>0.125</v>
      </c>
      <c r="N231" s="392"/>
      <c r="O231" s="392"/>
      <c r="P231" s="392"/>
      <c r="Q231" s="392"/>
      <c r="R231" s="392"/>
      <c r="S231" s="392"/>
      <c r="T231" s="392"/>
      <c r="U231" s="392"/>
      <c r="V231" s="392"/>
      <c r="W231" s="392"/>
      <c r="X231" s="392"/>
      <c r="Y231" s="392"/>
      <c r="Z231" s="392"/>
      <c r="AA231" s="392"/>
      <c r="AB231" s="392"/>
      <c r="AC231" s="392"/>
      <c r="AD231" s="392"/>
      <c r="AE231" s="392"/>
    </row>
    <row r="232" spans="1:31" ht="15.5">
      <c r="B232" s="416"/>
      <c r="C232" s="417"/>
      <c r="D232" s="417"/>
      <c r="E232" s="417"/>
      <c r="F232" s="417"/>
      <c r="G232" s="417"/>
      <c r="H232" s="417"/>
      <c r="I232" s="417"/>
      <c r="J232" s="417"/>
      <c r="K232" s="392"/>
      <c r="L232" s="392"/>
      <c r="M232" s="392"/>
      <c r="N232" s="392"/>
      <c r="O232" s="392"/>
      <c r="P232" s="392"/>
      <c r="Q232" s="392"/>
      <c r="R232" s="392"/>
      <c r="S232" s="392"/>
      <c r="T232" s="392"/>
      <c r="U232" s="392"/>
      <c r="V232" s="392"/>
      <c r="W232" s="392"/>
      <c r="X232" s="392"/>
      <c r="Y232" s="392"/>
      <c r="Z232" s="392"/>
      <c r="AA232" s="392"/>
      <c r="AB232" s="392"/>
      <c r="AC232" s="392"/>
      <c r="AD232" s="392"/>
      <c r="AE232" s="392"/>
    </row>
    <row r="233" spans="1:31" ht="15.5">
      <c r="B233" s="416"/>
      <c r="C233" s="417"/>
      <c r="D233" s="417"/>
      <c r="E233" s="417"/>
      <c r="F233" s="417"/>
      <c r="G233" s="417"/>
      <c r="H233" s="417"/>
      <c r="I233" s="417"/>
      <c r="J233" s="417"/>
      <c r="K233" s="392"/>
      <c r="L233" s="392"/>
      <c r="M233" s="392"/>
      <c r="N233" s="392"/>
      <c r="O233" s="392"/>
      <c r="P233" s="392"/>
      <c r="Q233" s="392"/>
      <c r="R233" s="392"/>
      <c r="S233" s="392"/>
      <c r="T233" s="392"/>
      <c r="U233" s="392"/>
      <c r="V233" s="392"/>
      <c r="W233" s="392"/>
      <c r="X233" s="392"/>
      <c r="Y233" s="392"/>
      <c r="Z233" s="392"/>
      <c r="AA233" s="392"/>
      <c r="AB233" s="392"/>
      <c r="AC233" s="392"/>
      <c r="AD233" s="392"/>
      <c r="AE233" s="392"/>
    </row>
    <row r="234" spans="1:31">
      <c r="B234" s="402" t="s">
        <v>205</v>
      </c>
      <c r="C234" s="3"/>
      <c r="D234" s="3"/>
      <c r="E234" s="3"/>
      <c r="F234" s="3"/>
      <c r="G234" s="3"/>
      <c r="H234" s="3"/>
      <c r="I234" s="3"/>
      <c r="J234" s="3"/>
      <c r="O234" s="392"/>
      <c r="P234" s="392"/>
      <c r="Q234" s="392"/>
      <c r="R234" s="392"/>
      <c r="S234" s="392"/>
      <c r="T234" s="392"/>
      <c r="U234" s="392"/>
      <c r="V234" s="392"/>
      <c r="W234" s="392"/>
      <c r="X234" s="392"/>
      <c r="Y234" s="392"/>
      <c r="Z234" s="392"/>
      <c r="AA234" s="392"/>
      <c r="AB234" s="392"/>
    </row>
    <row r="235" spans="1:31">
      <c r="B235" s="402" t="s">
        <v>922</v>
      </c>
      <c r="C235" s="191" t="s">
        <v>33</v>
      </c>
      <c r="D235" s="191" t="s">
        <v>34</v>
      </c>
      <c r="E235" s="191" t="s">
        <v>35</v>
      </c>
      <c r="F235" s="191" t="s">
        <v>36</v>
      </c>
      <c r="G235" s="191" t="s">
        <v>37</v>
      </c>
      <c r="H235" s="191" t="s">
        <v>38</v>
      </c>
      <c r="I235" s="191" t="s">
        <v>39</v>
      </c>
      <c r="J235" s="191" t="s">
        <v>40</v>
      </c>
      <c r="K235" s="191" t="s">
        <v>881</v>
      </c>
      <c r="L235" s="191" t="s">
        <v>949</v>
      </c>
      <c r="M235" s="191" t="s">
        <v>950</v>
      </c>
      <c r="O235" s="392"/>
      <c r="P235" s="392"/>
      <c r="Q235" s="392"/>
      <c r="R235" s="392"/>
      <c r="S235" s="392"/>
      <c r="T235" s="392"/>
      <c r="U235" s="392"/>
      <c r="V235" s="392"/>
      <c r="W235" s="392"/>
      <c r="X235" s="392"/>
      <c r="Y235" s="392"/>
      <c r="Z235" s="392"/>
      <c r="AA235" s="392"/>
      <c r="AB235" s="392"/>
    </row>
    <row r="236" spans="1:31">
      <c r="B236" s="438" t="s">
        <v>911</v>
      </c>
      <c r="C236" s="28">
        <f>C45</f>
        <v>5831</v>
      </c>
      <c r="D236" s="28">
        <f>D45</f>
        <v>6122</v>
      </c>
      <c r="E236" s="28">
        <f t="shared" ref="E236:M236" si="54">E54</f>
        <v>240</v>
      </c>
      <c r="F236" s="28">
        <f t="shared" si="54"/>
        <v>407</v>
      </c>
      <c r="G236" s="28">
        <f t="shared" si="54"/>
        <v>212</v>
      </c>
      <c r="H236" s="28">
        <f t="shared" si="54"/>
        <v>487</v>
      </c>
      <c r="I236" s="28">
        <f t="shared" si="54"/>
        <v>335</v>
      </c>
      <c r="J236" s="28">
        <f t="shared" si="54"/>
        <v>66</v>
      </c>
      <c r="K236" s="28">
        <f t="shared" si="54"/>
        <v>55</v>
      </c>
      <c r="L236" s="28">
        <f t="shared" si="54"/>
        <v>554</v>
      </c>
      <c r="M236" s="28">
        <f t="shared" si="54"/>
        <v>664</v>
      </c>
      <c r="O236" s="392"/>
      <c r="P236" s="392"/>
      <c r="Q236" s="392"/>
      <c r="R236" s="392"/>
      <c r="S236" s="392"/>
      <c r="T236" s="392"/>
      <c r="U236" s="392"/>
      <c r="V236" s="392"/>
      <c r="W236" s="392"/>
      <c r="X236" s="392"/>
      <c r="Y236" s="392"/>
      <c r="Z236" s="392"/>
      <c r="AA236" s="392"/>
      <c r="AB236" s="392"/>
    </row>
    <row r="237" spans="1:31">
      <c r="B237" s="438" t="s">
        <v>912</v>
      </c>
      <c r="C237" s="146">
        <f t="shared" ref="C237:M237" si="55">C236/$B$142</f>
        <v>33.901162790697676</v>
      </c>
      <c r="D237" s="146">
        <f t="shared" si="55"/>
        <v>35.593023255813954</v>
      </c>
      <c r="E237" s="146">
        <f t="shared" si="55"/>
        <v>1.3953488372093024</v>
      </c>
      <c r="F237" s="146">
        <f t="shared" si="55"/>
        <v>2.3662790697674421</v>
      </c>
      <c r="G237" s="146">
        <f t="shared" si="55"/>
        <v>1.2325581395348837</v>
      </c>
      <c r="H237" s="146">
        <f t="shared" si="55"/>
        <v>2.8313953488372094</v>
      </c>
      <c r="I237" s="146">
        <f t="shared" si="55"/>
        <v>1.9476744186046511</v>
      </c>
      <c r="J237" s="146">
        <f t="shared" si="55"/>
        <v>0.38372093023255816</v>
      </c>
      <c r="K237" s="146">
        <f t="shared" si="55"/>
        <v>0.31976744186046513</v>
      </c>
      <c r="L237" s="146">
        <f t="shared" si="55"/>
        <v>3.2209302325581395</v>
      </c>
      <c r="M237" s="146">
        <f t="shared" si="55"/>
        <v>3.86046511627907</v>
      </c>
      <c r="O237" s="392"/>
      <c r="P237" s="392"/>
      <c r="Q237" s="392"/>
      <c r="R237" s="392"/>
      <c r="S237" s="392"/>
      <c r="T237" s="392"/>
      <c r="U237" s="392"/>
      <c r="V237" s="392"/>
      <c r="W237" s="392"/>
      <c r="X237" s="392"/>
      <c r="Y237" s="392"/>
      <c r="Z237" s="392"/>
      <c r="AA237" s="392"/>
      <c r="AB237" s="392"/>
    </row>
    <row r="238" spans="1:31">
      <c r="B238" s="438" t="s">
        <v>913</v>
      </c>
      <c r="C238" s="28">
        <f>C46</f>
        <v>4048</v>
      </c>
      <c r="D238" s="28">
        <f>D46</f>
        <v>4259</v>
      </c>
      <c r="E238" s="28">
        <f t="shared" ref="E238:M238" si="56">E55</f>
        <v>3145</v>
      </c>
      <c r="F238" s="28">
        <f t="shared" si="56"/>
        <v>2885</v>
      </c>
      <c r="G238" s="28">
        <f t="shared" si="56"/>
        <v>3387</v>
      </c>
      <c r="H238" s="28">
        <f t="shared" si="56"/>
        <v>3562</v>
      </c>
      <c r="I238" s="28">
        <f t="shared" si="56"/>
        <v>3580</v>
      </c>
      <c r="J238" s="28">
        <f t="shared" si="56"/>
        <v>3832</v>
      </c>
      <c r="K238" s="28">
        <f t="shared" si="56"/>
        <v>3582</v>
      </c>
      <c r="L238" s="28">
        <f t="shared" si="56"/>
        <v>3937</v>
      </c>
      <c r="M238" s="28">
        <f t="shared" si="56"/>
        <v>3554</v>
      </c>
      <c r="O238" s="392"/>
      <c r="P238" s="392"/>
      <c r="Q238" s="392"/>
      <c r="R238" s="392"/>
      <c r="S238" s="392"/>
      <c r="T238" s="392"/>
      <c r="U238" s="392"/>
      <c r="V238" s="392"/>
      <c r="W238" s="392"/>
      <c r="X238" s="392"/>
      <c r="Y238" s="392"/>
      <c r="Z238" s="392"/>
      <c r="AA238" s="392"/>
      <c r="AB238" s="392"/>
    </row>
    <row r="239" spans="1:31">
      <c r="B239" s="438" t="s">
        <v>914</v>
      </c>
      <c r="C239" s="146">
        <f t="shared" ref="C239:M239" si="57">C238/$B$142</f>
        <v>23.534883720930232</v>
      </c>
      <c r="D239" s="146">
        <f t="shared" si="57"/>
        <v>24.761627906976745</v>
      </c>
      <c r="E239" s="146">
        <f t="shared" si="57"/>
        <v>18.284883720930232</v>
      </c>
      <c r="F239" s="146">
        <f t="shared" si="57"/>
        <v>16.773255813953487</v>
      </c>
      <c r="G239" s="146">
        <f t="shared" si="57"/>
        <v>19.691860465116278</v>
      </c>
      <c r="H239" s="146">
        <f t="shared" si="57"/>
        <v>20.709302325581394</v>
      </c>
      <c r="I239" s="146">
        <f t="shared" si="57"/>
        <v>20.813953488372093</v>
      </c>
      <c r="J239" s="146">
        <f t="shared" si="57"/>
        <v>22.279069767441861</v>
      </c>
      <c r="K239" s="146">
        <f t="shared" si="57"/>
        <v>20.825581395348838</v>
      </c>
      <c r="L239" s="146">
        <f t="shared" si="57"/>
        <v>22.88953488372093</v>
      </c>
      <c r="M239" s="146">
        <f t="shared" si="57"/>
        <v>20.662790697674417</v>
      </c>
      <c r="O239" s="392"/>
      <c r="P239" s="392"/>
      <c r="Q239" s="392"/>
      <c r="R239" s="392"/>
      <c r="S239" s="392"/>
      <c r="T239" s="392"/>
      <c r="U239" s="392"/>
      <c r="V239" s="392"/>
      <c r="W239" s="392"/>
      <c r="X239" s="392"/>
      <c r="Y239" s="392"/>
      <c r="Z239" s="392"/>
      <c r="AA239" s="392"/>
      <c r="AB239" s="392"/>
    </row>
    <row r="240" spans="1:31">
      <c r="B240" s="439" t="s">
        <v>915</v>
      </c>
      <c r="C240" s="145">
        <f>C237+C239</f>
        <v>57.436046511627907</v>
      </c>
      <c r="D240" s="145">
        <f t="shared" ref="D240:M240" si="58">D237+D239</f>
        <v>60.354651162790702</v>
      </c>
      <c r="E240" s="145">
        <f t="shared" si="58"/>
        <v>19.680232558139533</v>
      </c>
      <c r="F240" s="145">
        <f t="shared" si="58"/>
        <v>19.139534883720927</v>
      </c>
      <c r="G240" s="145">
        <f t="shared" si="58"/>
        <v>20.924418604651162</v>
      </c>
      <c r="H240" s="145">
        <f t="shared" si="58"/>
        <v>23.540697674418603</v>
      </c>
      <c r="I240" s="145">
        <f t="shared" si="58"/>
        <v>22.761627906976745</v>
      </c>
      <c r="J240" s="145">
        <f t="shared" si="58"/>
        <v>22.662790697674421</v>
      </c>
      <c r="K240" s="145">
        <f t="shared" si="58"/>
        <v>21.145348837209301</v>
      </c>
      <c r="L240" s="145">
        <f t="shared" si="58"/>
        <v>26.11046511627907</v>
      </c>
      <c r="M240" s="145">
        <f t="shared" si="58"/>
        <v>24.523255813953487</v>
      </c>
      <c r="O240" s="392"/>
      <c r="P240" s="392"/>
      <c r="Q240" s="392"/>
      <c r="R240" s="392"/>
      <c r="S240" s="392"/>
      <c r="T240" s="392"/>
      <c r="U240" s="392"/>
      <c r="V240" s="392"/>
      <c r="W240" s="392"/>
      <c r="X240" s="392"/>
      <c r="Y240" s="392"/>
      <c r="Z240" s="392"/>
      <c r="AA240" s="392"/>
      <c r="AB240" s="392"/>
    </row>
    <row r="241" spans="1:29">
      <c r="A241" t="s">
        <v>916</v>
      </c>
      <c r="B241" s="440" t="s">
        <v>917</v>
      </c>
      <c r="C241" s="148">
        <v>22</v>
      </c>
      <c r="D241" s="148">
        <v>22</v>
      </c>
      <c r="E241" s="148">
        <v>18</v>
      </c>
      <c r="F241" s="148">
        <v>19</v>
      </c>
      <c r="G241" s="148">
        <v>18</v>
      </c>
      <c r="H241" s="148">
        <v>20</v>
      </c>
      <c r="I241" s="148">
        <v>20</v>
      </c>
      <c r="J241" s="148">
        <v>19</v>
      </c>
      <c r="K241" s="148">
        <v>19</v>
      </c>
      <c r="L241" s="148">
        <v>19</v>
      </c>
      <c r="M241" s="148">
        <v>19</v>
      </c>
      <c r="O241" s="392"/>
      <c r="P241" s="392"/>
      <c r="Q241" s="392"/>
      <c r="R241" s="392"/>
      <c r="S241" s="392"/>
      <c r="T241" s="392"/>
      <c r="U241" s="392"/>
      <c r="V241" s="392"/>
      <c r="W241" s="392"/>
      <c r="X241" s="392"/>
      <c r="Y241" s="392"/>
      <c r="Z241" s="392"/>
      <c r="AA241" s="392"/>
      <c r="AB241" s="392"/>
      <c r="AC241" s="392"/>
    </row>
    <row r="242" spans="1:29">
      <c r="B242" s="441" t="s">
        <v>906</v>
      </c>
      <c r="C242" s="412">
        <f t="shared" ref="C242:M242" si="59">C241-C240</f>
        <v>-35.436046511627907</v>
      </c>
      <c r="D242" s="412">
        <f t="shared" si="59"/>
        <v>-38.354651162790702</v>
      </c>
      <c r="E242" s="412">
        <f t="shared" si="59"/>
        <v>-1.680232558139533</v>
      </c>
      <c r="F242" s="412">
        <f t="shared" si="59"/>
        <v>-0.13953488372092693</v>
      </c>
      <c r="G242" s="412">
        <f t="shared" si="59"/>
        <v>-2.9244186046511622</v>
      </c>
      <c r="H242" s="412">
        <f t="shared" si="59"/>
        <v>-3.5406976744186025</v>
      </c>
      <c r="I242" s="412">
        <f t="shared" si="59"/>
        <v>-2.7616279069767451</v>
      </c>
      <c r="J242" s="412">
        <f t="shared" si="59"/>
        <v>-3.6627906976744207</v>
      </c>
      <c r="K242" s="412">
        <f t="shared" si="59"/>
        <v>-2.1453488372093013</v>
      </c>
      <c r="L242" s="412">
        <f t="shared" si="59"/>
        <v>-7.1104651162790695</v>
      </c>
      <c r="M242" s="412">
        <f t="shared" si="59"/>
        <v>-5.5232558139534866</v>
      </c>
      <c r="O242" s="392"/>
      <c r="P242" s="392"/>
      <c r="Q242" s="392"/>
      <c r="R242" s="392"/>
      <c r="S242" s="392"/>
      <c r="T242" s="392"/>
      <c r="U242" s="392"/>
      <c r="V242" s="392"/>
      <c r="W242" s="392"/>
      <c r="X242" s="392"/>
      <c r="Y242" s="392"/>
      <c r="Z242" s="392"/>
      <c r="AA242" s="392"/>
      <c r="AB242" s="392"/>
    </row>
    <row r="243" spans="1:29" ht="15.5">
      <c r="B243" s="442" t="s">
        <v>907</v>
      </c>
      <c r="C243" s="405">
        <f>C242/C241</f>
        <v>-1.6107293868921777</v>
      </c>
      <c r="D243" s="405">
        <f t="shared" ref="D243:M243" si="60">D242/D241</f>
        <v>-1.7433932346723047</v>
      </c>
      <c r="E243" s="405">
        <f t="shared" si="60"/>
        <v>-9.3346253229974058E-2</v>
      </c>
      <c r="F243" s="405">
        <f t="shared" si="60"/>
        <v>-7.3439412484698381E-3</v>
      </c>
      <c r="G243" s="405">
        <f t="shared" si="60"/>
        <v>-0.16246770025839791</v>
      </c>
      <c r="H243" s="405">
        <f t="shared" si="60"/>
        <v>-0.17703488372093013</v>
      </c>
      <c r="I243" s="405">
        <f t="shared" si="60"/>
        <v>-0.13808139534883726</v>
      </c>
      <c r="J243" s="405">
        <f t="shared" si="60"/>
        <v>-0.19277845777233793</v>
      </c>
      <c r="K243" s="405">
        <f t="shared" si="60"/>
        <v>-0.11291309669522638</v>
      </c>
      <c r="L243" s="405">
        <f t="shared" si="60"/>
        <v>-0.37423500611995103</v>
      </c>
      <c r="M243" s="405">
        <f t="shared" si="60"/>
        <v>-0.29069767441860456</v>
      </c>
      <c r="O243" s="392"/>
      <c r="P243" s="392"/>
      <c r="Q243" s="392"/>
      <c r="R243" s="392"/>
      <c r="S243" s="392"/>
      <c r="T243" s="392"/>
      <c r="U243" s="392"/>
      <c r="V243" s="392"/>
      <c r="W243" s="392"/>
      <c r="X243" s="392"/>
      <c r="Y243" s="392"/>
      <c r="Z243" s="392"/>
      <c r="AA243" s="392"/>
      <c r="AB243" s="392"/>
    </row>
    <row r="244" spans="1:29" ht="15.5">
      <c r="B244" s="416"/>
      <c r="C244" s="417"/>
      <c r="D244" s="417"/>
      <c r="E244" s="417"/>
      <c r="F244" s="417"/>
      <c r="G244" s="417"/>
      <c r="H244" s="417"/>
      <c r="I244" s="417"/>
      <c r="J244" s="417"/>
      <c r="O244" s="392"/>
      <c r="P244" s="392"/>
      <c r="Q244" s="392"/>
      <c r="R244" s="392"/>
      <c r="S244" s="392"/>
      <c r="T244" s="392"/>
      <c r="U244" s="392"/>
      <c r="V244" s="392"/>
      <c r="W244" s="392"/>
      <c r="X244" s="392"/>
      <c r="Y244" s="392"/>
      <c r="Z244" s="392"/>
      <c r="AA244" s="392"/>
      <c r="AB244" s="392"/>
    </row>
    <row r="245" spans="1:29" ht="15.5">
      <c r="B245" s="416"/>
      <c r="C245" s="417"/>
      <c r="D245" s="417"/>
      <c r="E245" s="417"/>
      <c r="F245" s="417"/>
      <c r="G245" s="417"/>
      <c r="H245" s="417"/>
      <c r="I245" s="417"/>
      <c r="J245" s="417"/>
      <c r="O245" s="392"/>
      <c r="P245" s="392"/>
      <c r="Q245" s="392"/>
      <c r="R245" s="392"/>
      <c r="S245" s="392"/>
      <c r="T245" s="392"/>
      <c r="U245" s="392"/>
      <c r="V245" s="392"/>
      <c r="W245" s="392"/>
      <c r="X245" s="392"/>
      <c r="Y245" s="392"/>
      <c r="Z245" s="392"/>
      <c r="AA245" s="392"/>
      <c r="AB245" s="392"/>
    </row>
    <row r="246" spans="1:29">
      <c r="B246" s="402" t="s">
        <v>825</v>
      </c>
      <c r="O246" s="392"/>
      <c r="P246" s="392"/>
      <c r="Q246" s="392"/>
      <c r="R246" s="392"/>
      <c r="S246" s="392"/>
      <c r="T246" s="392"/>
      <c r="U246" s="392"/>
      <c r="V246" s="392"/>
      <c r="W246" s="392"/>
      <c r="X246" s="392"/>
      <c r="Y246" s="392"/>
      <c r="Z246" s="392"/>
      <c r="AA246" s="392"/>
      <c r="AB246" s="392"/>
    </row>
    <row r="247" spans="1:29">
      <c r="B247" s="402" t="s">
        <v>923</v>
      </c>
      <c r="C247" s="191" t="s">
        <v>33</v>
      </c>
      <c r="D247" s="191" t="s">
        <v>34</v>
      </c>
      <c r="E247" s="191" t="s">
        <v>35</v>
      </c>
      <c r="F247" s="191" t="s">
        <v>36</v>
      </c>
      <c r="G247" s="191" t="s">
        <v>37</v>
      </c>
      <c r="H247" s="191" t="s">
        <v>38</v>
      </c>
      <c r="I247" s="191" t="s">
        <v>39</v>
      </c>
      <c r="J247" s="191" t="s">
        <v>40</v>
      </c>
      <c r="K247" s="191" t="s">
        <v>881</v>
      </c>
      <c r="L247" s="191" t="s">
        <v>949</v>
      </c>
      <c r="M247" s="191" t="s">
        <v>950</v>
      </c>
      <c r="O247" s="392"/>
      <c r="P247" s="392"/>
      <c r="Q247" s="392"/>
      <c r="R247" s="392"/>
      <c r="S247" s="392"/>
      <c r="T247" s="392"/>
      <c r="U247" s="392"/>
      <c r="V247" s="392"/>
      <c r="W247" s="392"/>
      <c r="X247" s="392"/>
      <c r="Y247" s="392"/>
      <c r="Z247" s="392"/>
      <c r="AA247" s="392"/>
      <c r="AB247" s="392"/>
    </row>
    <row r="248" spans="1:29">
      <c r="B248" s="438" t="s">
        <v>911</v>
      </c>
      <c r="C248" s="28">
        <f>C48</f>
        <v>2893</v>
      </c>
      <c r="D248" s="28">
        <f>D48</f>
        <v>2549</v>
      </c>
      <c r="E248" s="28">
        <f t="shared" ref="E248:M248" si="61">E58</f>
        <v>530</v>
      </c>
      <c r="F248" s="28">
        <f t="shared" si="61"/>
        <v>670</v>
      </c>
      <c r="G248" s="28">
        <f t="shared" si="61"/>
        <v>400</v>
      </c>
      <c r="H248" s="28">
        <f t="shared" si="61"/>
        <v>930</v>
      </c>
      <c r="I248" s="28">
        <f t="shared" si="61"/>
        <v>1101</v>
      </c>
      <c r="J248" s="28">
        <f t="shared" si="61"/>
        <v>690</v>
      </c>
      <c r="K248" s="28">
        <f t="shared" si="61"/>
        <v>950</v>
      </c>
      <c r="L248" s="28">
        <f t="shared" si="61"/>
        <v>1080</v>
      </c>
      <c r="M248" s="28">
        <f t="shared" si="61"/>
        <v>1195</v>
      </c>
      <c r="O248" s="392"/>
      <c r="P248" s="392"/>
      <c r="Q248" s="392"/>
      <c r="R248" s="392"/>
      <c r="S248" s="392"/>
      <c r="T248" s="392"/>
      <c r="U248" s="392"/>
      <c r="V248" s="392"/>
      <c r="W248" s="392"/>
      <c r="X248" s="392"/>
      <c r="Y248" s="392"/>
      <c r="Z248" s="392"/>
      <c r="AA248" s="392"/>
      <c r="AB248" s="392"/>
    </row>
    <row r="249" spans="1:29">
      <c r="B249" s="438" t="s">
        <v>912</v>
      </c>
      <c r="C249" s="146">
        <f t="shared" ref="C249:M249" si="62">C248/$B$142</f>
        <v>16.819767441860463</v>
      </c>
      <c r="D249" s="146">
        <f t="shared" si="62"/>
        <v>14.819767441860465</v>
      </c>
      <c r="E249" s="146">
        <f t="shared" si="62"/>
        <v>3.0813953488372094</v>
      </c>
      <c r="F249" s="146">
        <f t="shared" si="62"/>
        <v>3.8953488372093021</v>
      </c>
      <c r="G249" s="146">
        <f t="shared" si="62"/>
        <v>2.3255813953488373</v>
      </c>
      <c r="H249" s="146">
        <f t="shared" si="62"/>
        <v>5.4069767441860463</v>
      </c>
      <c r="I249" s="146">
        <f t="shared" si="62"/>
        <v>6.4011627906976747</v>
      </c>
      <c r="J249" s="146">
        <f t="shared" si="62"/>
        <v>4.0116279069767442</v>
      </c>
      <c r="K249" s="146">
        <f t="shared" si="62"/>
        <v>5.5232558139534884</v>
      </c>
      <c r="L249" s="146">
        <f t="shared" si="62"/>
        <v>6.2790697674418601</v>
      </c>
      <c r="M249" s="146">
        <f t="shared" si="62"/>
        <v>6.9476744186046515</v>
      </c>
      <c r="O249" s="392"/>
      <c r="P249" s="392"/>
      <c r="Q249" s="392"/>
      <c r="R249" s="392"/>
      <c r="S249" s="392"/>
      <c r="T249" s="392"/>
      <c r="U249" s="392"/>
      <c r="V249" s="392"/>
      <c r="W249" s="392"/>
      <c r="X249" s="392"/>
      <c r="Y249" s="392"/>
      <c r="Z249" s="392"/>
      <c r="AA249" s="392"/>
      <c r="AB249" s="392"/>
    </row>
    <row r="250" spans="1:29">
      <c r="B250" s="438" t="s">
        <v>913</v>
      </c>
      <c r="C250" s="28">
        <f>C49</f>
        <v>1783</v>
      </c>
      <c r="D250" s="28">
        <f>D49</f>
        <v>1863</v>
      </c>
      <c r="E250" s="28">
        <f t="shared" ref="E250:M250" si="63">E59</f>
        <v>1934</v>
      </c>
      <c r="F250" s="28">
        <f t="shared" si="63"/>
        <v>1844</v>
      </c>
      <c r="G250" s="28">
        <f t="shared" si="63"/>
        <v>2429</v>
      </c>
      <c r="H250" s="28">
        <f t="shared" si="63"/>
        <v>2124</v>
      </c>
      <c r="I250" s="28">
        <f t="shared" si="63"/>
        <v>2149</v>
      </c>
      <c r="J250" s="28">
        <f t="shared" si="63"/>
        <v>2249</v>
      </c>
      <c r="K250" s="28">
        <f t="shared" si="63"/>
        <v>1869</v>
      </c>
      <c r="L250" s="28">
        <f t="shared" si="63"/>
        <v>1749</v>
      </c>
      <c r="M250" s="28">
        <f t="shared" si="63"/>
        <v>2099</v>
      </c>
      <c r="O250" s="392"/>
      <c r="P250" s="392"/>
      <c r="Q250" s="392"/>
      <c r="R250" s="392"/>
      <c r="S250" s="392"/>
      <c r="T250" s="392"/>
      <c r="U250" s="392"/>
      <c r="V250" s="392"/>
      <c r="W250" s="392"/>
      <c r="X250" s="392"/>
      <c r="Y250" s="392"/>
      <c r="Z250" s="392"/>
      <c r="AA250" s="392"/>
      <c r="AB250" s="392"/>
    </row>
    <row r="251" spans="1:29">
      <c r="B251" s="438" t="s">
        <v>914</v>
      </c>
      <c r="C251" s="146">
        <f t="shared" ref="C251:M251" si="64">C250/$B$142</f>
        <v>10.366279069767442</v>
      </c>
      <c r="D251" s="146">
        <f t="shared" si="64"/>
        <v>10.831395348837209</v>
      </c>
      <c r="E251" s="146">
        <f t="shared" si="64"/>
        <v>11.244186046511627</v>
      </c>
      <c r="F251" s="146">
        <f t="shared" si="64"/>
        <v>10.720930232558139</v>
      </c>
      <c r="G251" s="146">
        <f t="shared" si="64"/>
        <v>14.122093023255815</v>
      </c>
      <c r="H251" s="146">
        <f t="shared" si="64"/>
        <v>12.348837209302326</v>
      </c>
      <c r="I251" s="146">
        <f t="shared" si="64"/>
        <v>12.494186046511627</v>
      </c>
      <c r="J251" s="146">
        <f t="shared" si="64"/>
        <v>13.075581395348838</v>
      </c>
      <c r="K251" s="146">
        <f t="shared" si="64"/>
        <v>10.866279069767442</v>
      </c>
      <c r="L251" s="146">
        <f t="shared" si="64"/>
        <v>10.168604651162791</v>
      </c>
      <c r="M251" s="146">
        <f t="shared" si="64"/>
        <v>12.203488372093023</v>
      </c>
      <c r="O251" s="392"/>
      <c r="P251" s="392"/>
      <c r="Q251" s="392"/>
      <c r="R251" s="392"/>
      <c r="S251" s="392"/>
      <c r="T251" s="392"/>
      <c r="U251" s="392"/>
      <c r="V251" s="392"/>
      <c r="W251" s="392"/>
      <c r="X251" s="392"/>
      <c r="Y251" s="392"/>
      <c r="Z251" s="392"/>
      <c r="AA251" s="392"/>
      <c r="AB251" s="392"/>
    </row>
    <row r="252" spans="1:29">
      <c r="B252" s="439" t="s">
        <v>915</v>
      </c>
      <c r="C252" s="145">
        <f>C249+C251</f>
        <v>27.186046511627907</v>
      </c>
      <c r="D252" s="145">
        <f t="shared" ref="D252:M252" si="65">D249+D251</f>
        <v>25.651162790697676</v>
      </c>
      <c r="E252" s="145">
        <f t="shared" si="65"/>
        <v>14.325581395348838</v>
      </c>
      <c r="F252" s="145">
        <f t="shared" si="65"/>
        <v>14.61627906976744</v>
      </c>
      <c r="G252" s="145">
        <f t="shared" si="65"/>
        <v>16.447674418604652</v>
      </c>
      <c r="H252" s="145">
        <f t="shared" si="65"/>
        <v>17.755813953488371</v>
      </c>
      <c r="I252" s="145">
        <f t="shared" si="65"/>
        <v>18.895348837209301</v>
      </c>
      <c r="J252" s="145">
        <f t="shared" si="65"/>
        <v>17.087209302325583</v>
      </c>
      <c r="K252" s="145">
        <f t="shared" si="65"/>
        <v>16.38953488372093</v>
      </c>
      <c r="L252" s="145">
        <f t="shared" si="65"/>
        <v>16.447674418604652</v>
      </c>
      <c r="M252" s="145">
        <f t="shared" si="65"/>
        <v>19.151162790697676</v>
      </c>
      <c r="O252" s="392"/>
      <c r="P252" s="392"/>
      <c r="Q252" s="392"/>
      <c r="R252" s="392"/>
      <c r="S252" s="392"/>
      <c r="T252" s="392"/>
      <c r="U252" s="392"/>
      <c r="V252" s="392"/>
      <c r="W252" s="392"/>
      <c r="X252" s="392"/>
      <c r="Y252" s="392"/>
      <c r="Z252" s="392"/>
      <c r="AA252" s="392"/>
      <c r="AB252" s="392"/>
    </row>
    <row r="253" spans="1:29">
      <c r="A253" t="s">
        <v>916</v>
      </c>
      <c r="B253" s="440" t="s">
        <v>917</v>
      </c>
      <c r="C253" s="148">
        <v>14</v>
      </c>
      <c r="D253" s="148">
        <v>14</v>
      </c>
      <c r="E253" s="148">
        <v>11</v>
      </c>
      <c r="F253" s="148">
        <v>12</v>
      </c>
      <c r="G253" s="148">
        <v>12</v>
      </c>
      <c r="H253" s="148">
        <v>12</v>
      </c>
      <c r="I253" s="148">
        <v>12</v>
      </c>
      <c r="J253" s="148">
        <v>12</v>
      </c>
      <c r="K253" s="148">
        <v>12</v>
      </c>
      <c r="L253" s="148">
        <v>12</v>
      </c>
      <c r="M253" s="148">
        <v>12</v>
      </c>
      <c r="O253" s="392"/>
      <c r="P253" s="392"/>
      <c r="Q253" s="392"/>
      <c r="R253" s="392"/>
      <c r="S253" s="392"/>
      <c r="T253" s="392"/>
      <c r="U253" s="392"/>
      <c r="V253" s="392"/>
      <c r="W253" s="392"/>
      <c r="X253" s="392"/>
      <c r="Y253" s="392"/>
      <c r="Z253" s="392"/>
      <c r="AA253" s="392"/>
      <c r="AB253" s="392"/>
      <c r="AC253" s="392"/>
    </row>
    <row r="254" spans="1:29">
      <c r="B254" s="441" t="s">
        <v>906</v>
      </c>
      <c r="C254" s="412">
        <f t="shared" ref="C254:M254" si="66">C253-C252</f>
        <v>-13.186046511627907</v>
      </c>
      <c r="D254" s="412">
        <f t="shared" si="66"/>
        <v>-11.651162790697676</v>
      </c>
      <c r="E254" s="412">
        <f t="shared" si="66"/>
        <v>-3.3255813953488378</v>
      </c>
      <c r="F254" s="412">
        <f t="shared" si="66"/>
        <v>-2.6162790697674403</v>
      </c>
      <c r="G254" s="412">
        <f t="shared" si="66"/>
        <v>-4.4476744186046524</v>
      </c>
      <c r="H254" s="412">
        <f t="shared" si="66"/>
        <v>-5.7558139534883708</v>
      </c>
      <c r="I254" s="412">
        <f t="shared" si="66"/>
        <v>-6.8953488372093013</v>
      </c>
      <c r="J254" s="412">
        <f t="shared" si="66"/>
        <v>-5.0872093023255829</v>
      </c>
      <c r="K254" s="412">
        <f t="shared" si="66"/>
        <v>-4.3895348837209305</v>
      </c>
      <c r="L254" s="412">
        <f t="shared" si="66"/>
        <v>-4.4476744186046524</v>
      </c>
      <c r="M254" s="412">
        <f t="shared" si="66"/>
        <v>-7.1511627906976756</v>
      </c>
      <c r="O254" s="392"/>
      <c r="P254" s="392"/>
      <c r="Q254" s="392"/>
      <c r="R254" s="392"/>
      <c r="S254" s="392"/>
      <c r="T254" s="392"/>
      <c r="U254" s="392"/>
      <c r="V254" s="392"/>
      <c r="W254" s="392"/>
      <c r="X254" s="392"/>
      <c r="Y254" s="392"/>
      <c r="Z254" s="392"/>
      <c r="AA254" s="392"/>
      <c r="AB254" s="392"/>
    </row>
    <row r="255" spans="1:29" ht="15.5">
      <c r="B255" s="442" t="s">
        <v>907</v>
      </c>
      <c r="C255" s="405">
        <f>C254/C253</f>
        <v>-0.94186046511627908</v>
      </c>
      <c r="D255" s="405">
        <f t="shared" ref="D255:M255" si="67">D254/D253</f>
        <v>-0.83222591362126253</v>
      </c>
      <c r="E255" s="405">
        <f t="shared" si="67"/>
        <v>-0.30232558139534887</v>
      </c>
      <c r="F255" s="405">
        <f t="shared" si="67"/>
        <v>-0.21802325581395335</v>
      </c>
      <c r="G255" s="405">
        <f t="shared" si="67"/>
        <v>-0.37063953488372103</v>
      </c>
      <c r="H255" s="405">
        <f t="shared" si="67"/>
        <v>-0.47965116279069758</v>
      </c>
      <c r="I255" s="405">
        <f t="shared" si="67"/>
        <v>-0.5746124031007751</v>
      </c>
      <c r="J255" s="405">
        <f t="shared" si="67"/>
        <v>-0.42393410852713193</v>
      </c>
      <c r="K255" s="405">
        <f t="shared" si="67"/>
        <v>-0.36579457364341089</v>
      </c>
      <c r="L255" s="405">
        <f t="shared" si="67"/>
        <v>-0.37063953488372103</v>
      </c>
      <c r="M255" s="405">
        <f t="shared" si="67"/>
        <v>-0.59593023255813959</v>
      </c>
      <c r="O255" s="392"/>
      <c r="P255" s="392"/>
      <c r="Q255" s="392"/>
      <c r="R255" s="392"/>
      <c r="S255" s="392"/>
      <c r="T255" s="392"/>
      <c r="U255" s="392"/>
      <c r="V255" s="392"/>
      <c r="W255" s="392"/>
      <c r="X255" s="392"/>
      <c r="Y255" s="392"/>
      <c r="Z255" s="392"/>
      <c r="AA255" s="392"/>
      <c r="AB255" s="392"/>
    </row>
    <row r="256" spans="1:29" ht="15.5">
      <c r="B256" s="445"/>
      <c r="C256" s="417"/>
      <c r="D256" s="417"/>
      <c r="E256" s="417"/>
      <c r="F256" s="417"/>
      <c r="G256" s="417"/>
      <c r="H256" s="417"/>
      <c r="I256" s="417"/>
      <c r="J256" s="417"/>
      <c r="O256" s="392"/>
      <c r="P256" s="392"/>
      <c r="Q256" s="392"/>
      <c r="R256" s="392"/>
      <c r="S256" s="392"/>
      <c r="T256" s="392"/>
      <c r="U256" s="392"/>
      <c r="V256" s="392"/>
      <c r="W256" s="392"/>
      <c r="X256" s="392"/>
      <c r="Y256" s="392"/>
      <c r="Z256" s="392"/>
      <c r="AA256" s="392"/>
      <c r="AB256" s="392"/>
    </row>
    <row r="257" spans="1:29" ht="15.5">
      <c r="B257" s="445"/>
      <c r="C257" s="417"/>
      <c r="D257" s="417"/>
      <c r="E257" s="417"/>
      <c r="F257" s="417"/>
      <c r="G257" s="417"/>
      <c r="H257" s="417"/>
      <c r="I257" s="417"/>
      <c r="J257" s="417"/>
      <c r="O257" s="392"/>
      <c r="P257" s="392"/>
      <c r="Q257" s="392"/>
      <c r="R257" s="392"/>
      <c r="S257" s="392"/>
      <c r="T257" s="392"/>
      <c r="U257" s="392"/>
      <c r="V257" s="392"/>
      <c r="W257" s="392"/>
      <c r="X257" s="392"/>
      <c r="Y257" s="392"/>
      <c r="Z257" s="392"/>
      <c r="AA257" s="392"/>
      <c r="AB257" s="392"/>
    </row>
    <row r="258" spans="1:29">
      <c r="B258" s="402" t="s">
        <v>415</v>
      </c>
      <c r="O258" s="392"/>
      <c r="P258" s="392"/>
      <c r="Q258" s="392"/>
      <c r="R258" s="392"/>
      <c r="S258" s="392"/>
      <c r="T258" s="392"/>
      <c r="U258" s="392"/>
      <c r="V258" s="392"/>
      <c r="W258" s="392"/>
      <c r="X258" s="392"/>
      <c r="Y258" s="392"/>
      <c r="Z258" s="392"/>
      <c r="AA258" s="392"/>
      <c r="AB258" s="392"/>
    </row>
    <row r="259" spans="1:29">
      <c r="B259" s="402" t="s">
        <v>924</v>
      </c>
      <c r="C259" s="191" t="s">
        <v>33</v>
      </c>
      <c r="D259" s="191" t="s">
        <v>34</v>
      </c>
      <c r="E259" s="191" t="s">
        <v>35</v>
      </c>
      <c r="F259" s="191" t="s">
        <v>36</v>
      </c>
      <c r="G259" s="191" t="s">
        <v>37</v>
      </c>
      <c r="H259" s="191" t="s">
        <v>38</v>
      </c>
      <c r="I259" s="191" t="s">
        <v>39</v>
      </c>
      <c r="J259" s="191" t="s">
        <v>40</v>
      </c>
      <c r="K259" s="191" t="s">
        <v>881</v>
      </c>
      <c r="L259" s="191" t="s">
        <v>949</v>
      </c>
      <c r="M259" s="191" t="s">
        <v>950</v>
      </c>
      <c r="N259" s="392"/>
      <c r="O259" s="392"/>
      <c r="P259" s="392"/>
      <c r="Q259" s="392"/>
      <c r="R259" s="392"/>
      <c r="S259" s="392"/>
      <c r="T259" s="392"/>
      <c r="U259" s="392"/>
      <c r="V259" s="392"/>
      <c r="W259" s="392"/>
      <c r="X259" s="392"/>
      <c r="Y259" s="392"/>
      <c r="Z259" s="392"/>
      <c r="AA259" s="392"/>
      <c r="AB259" s="392"/>
    </row>
    <row r="260" spans="1:29">
      <c r="B260" s="438" t="s">
        <v>911</v>
      </c>
      <c r="C260" s="28">
        <f>C51</f>
        <v>1693</v>
      </c>
      <c r="D260" s="28">
        <f>D51</f>
        <v>1753</v>
      </c>
      <c r="E260" s="28">
        <f t="shared" ref="E260:M260" si="68">E66</f>
        <v>2229</v>
      </c>
      <c r="F260" s="28">
        <f t="shared" si="68"/>
        <v>2830</v>
      </c>
      <c r="G260" s="28">
        <f t="shared" si="68"/>
        <v>3050</v>
      </c>
      <c r="H260" s="28">
        <f t="shared" si="68"/>
        <v>2710</v>
      </c>
      <c r="I260" s="28">
        <f t="shared" si="68"/>
        <v>2901</v>
      </c>
      <c r="J260" s="28">
        <f t="shared" si="68"/>
        <v>3367</v>
      </c>
      <c r="K260" s="28">
        <f t="shared" si="68"/>
        <v>2985</v>
      </c>
      <c r="L260" s="28">
        <f t="shared" si="68"/>
        <v>3130</v>
      </c>
      <c r="M260" s="28">
        <f t="shared" si="68"/>
        <v>2320</v>
      </c>
      <c r="N260" s="392"/>
      <c r="O260" s="392"/>
      <c r="P260" s="392"/>
      <c r="Q260" s="392"/>
      <c r="R260" s="392"/>
      <c r="S260" s="392"/>
      <c r="T260" s="392"/>
      <c r="U260" s="392"/>
      <c r="V260" s="392"/>
      <c r="W260" s="392"/>
      <c r="X260" s="392"/>
      <c r="Y260" s="392"/>
      <c r="Z260" s="392"/>
      <c r="AA260" s="392"/>
      <c r="AB260" s="392"/>
    </row>
    <row r="261" spans="1:29">
      <c r="B261" s="438" t="s">
        <v>912</v>
      </c>
      <c r="C261" s="146">
        <f t="shared" ref="C261:M261" si="69">C260/$B$142</f>
        <v>9.8430232558139537</v>
      </c>
      <c r="D261" s="146">
        <f t="shared" si="69"/>
        <v>10.19186046511628</v>
      </c>
      <c r="E261" s="146">
        <f t="shared" si="69"/>
        <v>12.959302325581396</v>
      </c>
      <c r="F261" s="146">
        <f t="shared" si="69"/>
        <v>16.453488372093023</v>
      </c>
      <c r="G261" s="146">
        <f t="shared" si="69"/>
        <v>17.732558139534884</v>
      </c>
      <c r="H261" s="146">
        <f t="shared" si="69"/>
        <v>15.755813953488373</v>
      </c>
      <c r="I261" s="146">
        <f t="shared" si="69"/>
        <v>16.86627906976744</v>
      </c>
      <c r="J261" s="146">
        <f t="shared" si="69"/>
        <v>19.575581395348838</v>
      </c>
      <c r="K261" s="146">
        <f t="shared" si="69"/>
        <v>17.354651162790699</v>
      </c>
      <c r="L261" s="146">
        <f t="shared" si="69"/>
        <v>18.197674418604652</v>
      </c>
      <c r="M261" s="146">
        <f t="shared" si="69"/>
        <v>13.488372093023257</v>
      </c>
      <c r="N261" s="392"/>
      <c r="O261" s="392"/>
      <c r="P261" s="392"/>
      <c r="Q261" s="392"/>
      <c r="R261" s="392"/>
      <c r="S261" s="392"/>
      <c r="T261" s="392"/>
      <c r="U261" s="392"/>
      <c r="V261" s="392"/>
      <c r="W261" s="392"/>
      <c r="X261" s="392"/>
      <c r="Y261" s="392"/>
      <c r="Z261" s="392"/>
      <c r="AA261" s="392"/>
      <c r="AB261" s="392"/>
    </row>
    <row r="262" spans="1:29">
      <c r="B262" s="438" t="s">
        <v>913</v>
      </c>
      <c r="C262" s="28">
        <f>C52</f>
        <v>3239</v>
      </c>
      <c r="D262" s="28">
        <f>D52</f>
        <v>2934</v>
      </c>
      <c r="E262" s="28">
        <f t="shared" ref="E262:M262" si="70">E67</f>
        <v>1771</v>
      </c>
      <c r="F262" s="28">
        <f t="shared" si="70"/>
        <v>2326</v>
      </c>
      <c r="G262" s="28">
        <f t="shared" si="70"/>
        <v>2805</v>
      </c>
      <c r="H262" s="28">
        <f t="shared" si="70"/>
        <v>3364</v>
      </c>
      <c r="I262" s="28">
        <f t="shared" si="70"/>
        <v>2829</v>
      </c>
      <c r="J262" s="28">
        <f t="shared" si="70"/>
        <v>2964</v>
      </c>
      <c r="K262" s="28">
        <f t="shared" si="70"/>
        <v>2604</v>
      </c>
      <c r="L262" s="28">
        <f t="shared" si="70"/>
        <v>2059</v>
      </c>
      <c r="M262" s="28">
        <f t="shared" si="70"/>
        <v>2119</v>
      </c>
      <c r="N262" s="392"/>
      <c r="O262" s="392"/>
      <c r="P262" s="392"/>
      <c r="Q262" s="392"/>
      <c r="R262" s="392"/>
      <c r="S262" s="392"/>
      <c r="T262" s="392"/>
      <c r="U262" s="392"/>
      <c r="V262" s="392"/>
      <c r="W262" s="392"/>
      <c r="X262" s="392"/>
      <c r="Y262" s="392"/>
      <c r="Z262" s="392"/>
      <c r="AA262" s="392"/>
      <c r="AB262" s="392"/>
    </row>
    <row r="263" spans="1:29">
      <c r="B263" s="438" t="s">
        <v>914</v>
      </c>
      <c r="C263" s="146">
        <f t="shared" ref="C263:M263" si="71">C262/$B$142</f>
        <v>18.831395348837209</v>
      </c>
      <c r="D263" s="146">
        <f t="shared" si="71"/>
        <v>17.058139534883722</v>
      </c>
      <c r="E263" s="146">
        <f t="shared" si="71"/>
        <v>10.296511627906977</v>
      </c>
      <c r="F263" s="146">
        <f t="shared" si="71"/>
        <v>13.523255813953488</v>
      </c>
      <c r="G263" s="146">
        <f t="shared" si="71"/>
        <v>16.308139534883722</v>
      </c>
      <c r="H263" s="146">
        <f t="shared" si="71"/>
        <v>19.558139534883722</v>
      </c>
      <c r="I263" s="146">
        <f t="shared" si="71"/>
        <v>16.447674418604652</v>
      </c>
      <c r="J263" s="146">
        <f t="shared" si="71"/>
        <v>17.232558139534884</v>
      </c>
      <c r="K263" s="146">
        <f t="shared" si="71"/>
        <v>15.13953488372093</v>
      </c>
      <c r="L263" s="146">
        <f t="shared" si="71"/>
        <v>11.970930232558139</v>
      </c>
      <c r="M263" s="146">
        <f t="shared" si="71"/>
        <v>12.319767441860465</v>
      </c>
      <c r="N263" s="392"/>
      <c r="O263" s="392"/>
      <c r="P263" s="392"/>
      <c r="Q263" s="392"/>
      <c r="R263" s="392"/>
      <c r="S263" s="392"/>
      <c r="T263" s="392"/>
      <c r="U263" s="392"/>
      <c r="V263" s="392"/>
      <c r="W263" s="392"/>
      <c r="X263" s="392"/>
      <c r="Y263" s="392"/>
      <c r="Z263" s="392"/>
      <c r="AA263" s="392"/>
      <c r="AB263" s="392"/>
    </row>
    <row r="264" spans="1:29">
      <c r="B264" s="439" t="s">
        <v>915</v>
      </c>
      <c r="C264" s="145">
        <f>C261+C263</f>
        <v>28.674418604651162</v>
      </c>
      <c r="D264" s="145">
        <f t="shared" ref="D264:M264" si="72">D261+D263</f>
        <v>27.25</v>
      </c>
      <c r="E264" s="145">
        <f t="shared" si="72"/>
        <v>23.255813953488371</v>
      </c>
      <c r="F264" s="145">
        <f t="shared" si="72"/>
        <v>29.97674418604651</v>
      </c>
      <c r="G264" s="145">
        <f t="shared" si="72"/>
        <v>34.04069767441861</v>
      </c>
      <c r="H264" s="145">
        <f t="shared" si="72"/>
        <v>35.313953488372093</v>
      </c>
      <c r="I264" s="145">
        <f t="shared" si="72"/>
        <v>33.313953488372093</v>
      </c>
      <c r="J264" s="145">
        <f t="shared" si="72"/>
        <v>36.808139534883722</v>
      </c>
      <c r="K264" s="145">
        <f t="shared" si="72"/>
        <v>32.494186046511629</v>
      </c>
      <c r="L264" s="145">
        <f t="shared" si="72"/>
        <v>30.168604651162791</v>
      </c>
      <c r="M264" s="145">
        <f t="shared" si="72"/>
        <v>25.808139534883722</v>
      </c>
      <c r="N264" s="392"/>
      <c r="O264" s="392"/>
      <c r="P264" s="392"/>
      <c r="Q264" s="392"/>
      <c r="R264" s="392"/>
      <c r="S264" s="392"/>
      <c r="T264" s="392"/>
      <c r="U264" s="392"/>
      <c r="V264" s="392"/>
      <c r="W264" s="392"/>
      <c r="X264" s="392"/>
      <c r="Y264" s="392"/>
      <c r="Z264" s="392"/>
      <c r="AA264" s="392"/>
      <c r="AB264" s="392"/>
    </row>
    <row r="265" spans="1:29">
      <c r="A265" t="s">
        <v>916</v>
      </c>
      <c r="B265" s="440" t="s">
        <v>917</v>
      </c>
      <c r="C265" s="148">
        <v>30</v>
      </c>
      <c r="D265" s="148">
        <v>30</v>
      </c>
      <c r="E265" s="148">
        <v>20</v>
      </c>
      <c r="F265" s="148">
        <v>20</v>
      </c>
      <c r="G265" s="148">
        <v>20</v>
      </c>
      <c r="H265" s="148">
        <v>24</v>
      </c>
      <c r="I265" s="148">
        <v>24</v>
      </c>
      <c r="J265" s="148">
        <v>24</v>
      </c>
      <c r="K265" s="148">
        <v>24</v>
      </c>
      <c r="L265" s="148">
        <v>24</v>
      </c>
      <c r="M265" s="148">
        <v>24</v>
      </c>
      <c r="N265" s="392"/>
      <c r="O265" s="392"/>
      <c r="P265" s="392"/>
      <c r="Q265" s="392"/>
      <c r="R265" s="392"/>
      <c r="S265" s="392"/>
      <c r="T265" s="392"/>
      <c r="U265" s="392"/>
      <c r="V265" s="392"/>
      <c r="W265" s="392"/>
      <c r="X265" s="392"/>
      <c r="Y265" s="392"/>
      <c r="Z265" s="392"/>
      <c r="AA265" s="392"/>
      <c r="AB265" s="392"/>
      <c r="AC265" s="392"/>
    </row>
    <row r="266" spans="1:29">
      <c r="B266" s="441" t="s">
        <v>906</v>
      </c>
      <c r="C266" s="412">
        <f t="shared" ref="C266:M266" si="73">C265-C264</f>
        <v>1.3255813953488378</v>
      </c>
      <c r="D266" s="412">
        <f t="shared" si="73"/>
        <v>2.75</v>
      </c>
      <c r="E266" s="412">
        <f t="shared" si="73"/>
        <v>-3.2558139534883708</v>
      </c>
      <c r="F266" s="412">
        <f t="shared" si="73"/>
        <v>-9.9767441860465098</v>
      </c>
      <c r="G266" s="412">
        <f t="shared" si="73"/>
        <v>-14.04069767441861</v>
      </c>
      <c r="H266" s="412">
        <f t="shared" si="73"/>
        <v>-11.313953488372093</v>
      </c>
      <c r="I266" s="412">
        <f t="shared" si="73"/>
        <v>-9.3139534883720927</v>
      </c>
      <c r="J266" s="412">
        <f t="shared" si="73"/>
        <v>-12.808139534883722</v>
      </c>
      <c r="K266" s="412">
        <f t="shared" si="73"/>
        <v>-8.4941860465116292</v>
      </c>
      <c r="L266" s="412">
        <f t="shared" si="73"/>
        <v>-6.1686046511627914</v>
      </c>
      <c r="M266" s="412">
        <f t="shared" si="73"/>
        <v>-1.8081395348837219</v>
      </c>
      <c r="N266" s="392"/>
      <c r="O266" s="392"/>
      <c r="P266" s="392"/>
      <c r="Q266" s="392"/>
      <c r="R266" s="392"/>
      <c r="S266" s="392"/>
      <c r="T266" s="392"/>
      <c r="U266" s="392"/>
      <c r="V266" s="392"/>
      <c r="W266" s="392"/>
      <c r="X266" s="392"/>
      <c r="Y266" s="392"/>
      <c r="Z266" s="392"/>
      <c r="AA266" s="392"/>
      <c r="AB266" s="392"/>
    </row>
    <row r="267" spans="1:29" ht="15.5">
      <c r="B267" s="442" t="s">
        <v>907</v>
      </c>
      <c r="C267" s="405">
        <f>C266/C265</f>
        <v>4.4186046511627927E-2</v>
      </c>
      <c r="D267" s="405">
        <f t="shared" ref="D267:M267" si="74">D266/D265</f>
        <v>9.166666666666666E-2</v>
      </c>
      <c r="E267" s="405">
        <f t="shared" si="74"/>
        <v>-0.16279069767441853</v>
      </c>
      <c r="F267" s="405">
        <f t="shared" si="74"/>
        <v>-0.4988372093023255</v>
      </c>
      <c r="G267" s="405">
        <f t="shared" si="74"/>
        <v>-0.70203488372093048</v>
      </c>
      <c r="H267" s="405">
        <f t="shared" si="74"/>
        <v>-0.47141472868217055</v>
      </c>
      <c r="I267" s="405">
        <f t="shared" si="74"/>
        <v>-0.38808139534883718</v>
      </c>
      <c r="J267" s="405">
        <f t="shared" si="74"/>
        <v>-0.53367248062015504</v>
      </c>
      <c r="K267" s="405">
        <f t="shared" si="74"/>
        <v>-0.35392441860465124</v>
      </c>
      <c r="L267" s="405">
        <f t="shared" si="74"/>
        <v>-0.25702519379844962</v>
      </c>
      <c r="M267" s="405">
        <f t="shared" si="74"/>
        <v>-7.5339147286821742E-2</v>
      </c>
      <c r="N267" s="392"/>
      <c r="O267" s="392"/>
      <c r="P267" s="392"/>
      <c r="Q267" s="392"/>
      <c r="R267" s="392"/>
      <c r="S267" s="392"/>
      <c r="T267" s="392"/>
      <c r="U267" s="392"/>
      <c r="V267" s="392"/>
      <c r="W267" s="392"/>
      <c r="X267" s="392"/>
      <c r="Y267" s="392"/>
      <c r="Z267" s="392"/>
      <c r="AA267" s="392"/>
      <c r="AB267" s="392"/>
    </row>
    <row r="268" spans="1:29" ht="15.5">
      <c r="B268" s="416"/>
      <c r="C268" s="417"/>
      <c r="D268" s="417"/>
      <c r="E268" s="417"/>
      <c r="F268" s="417"/>
      <c r="G268" s="417"/>
      <c r="H268" s="417"/>
      <c r="I268" s="417"/>
      <c r="J268" s="417"/>
      <c r="N268" s="392"/>
      <c r="O268" s="392"/>
      <c r="P268" s="392"/>
      <c r="Q268" s="392"/>
      <c r="R268" s="392"/>
      <c r="S268" s="392"/>
      <c r="T268" s="392"/>
      <c r="U268" s="392"/>
      <c r="V268" s="392"/>
      <c r="W268" s="392"/>
      <c r="X268" s="392"/>
      <c r="Y268" s="392"/>
      <c r="Z268" s="392"/>
      <c r="AA268" s="392"/>
      <c r="AB268" s="392"/>
    </row>
    <row r="269" spans="1:29" ht="15.5">
      <c r="B269" s="416"/>
      <c r="C269" s="417"/>
      <c r="D269" s="417"/>
      <c r="E269" s="417"/>
      <c r="F269" s="417"/>
      <c r="G269" s="417"/>
      <c r="H269" s="417"/>
      <c r="I269" s="417"/>
      <c r="J269" s="417"/>
      <c r="O269" s="392"/>
      <c r="P269" s="392"/>
      <c r="Q269" s="392"/>
      <c r="R269" s="392"/>
      <c r="S269" s="392"/>
      <c r="T269" s="392"/>
      <c r="U269" s="392"/>
      <c r="V269" s="392"/>
      <c r="W269" s="392"/>
      <c r="X269" s="392"/>
      <c r="Y269" s="392"/>
      <c r="Z269" s="392"/>
      <c r="AA269" s="392"/>
      <c r="AB269" s="392"/>
    </row>
    <row r="270" spans="1:29" ht="15.5">
      <c r="B270" s="402" t="s">
        <v>415</v>
      </c>
      <c r="C270" s="417"/>
      <c r="D270" s="417"/>
      <c r="E270" s="417"/>
      <c r="F270" s="417"/>
      <c r="G270" s="417"/>
      <c r="H270" s="417"/>
      <c r="I270" s="417"/>
      <c r="J270" s="417"/>
      <c r="O270" s="392"/>
      <c r="P270" s="392"/>
      <c r="Q270" s="392"/>
      <c r="R270" s="392"/>
      <c r="S270" s="392"/>
      <c r="T270" s="392"/>
      <c r="U270" s="392"/>
      <c r="V270" s="392"/>
      <c r="W270" s="392"/>
      <c r="X270" s="392"/>
      <c r="Y270" s="392"/>
      <c r="Z270" s="392"/>
      <c r="AA270" s="392"/>
      <c r="AB270" s="392"/>
    </row>
    <row r="271" spans="1:29">
      <c r="B271" s="402" t="s">
        <v>925</v>
      </c>
      <c r="C271" s="191" t="s">
        <v>33</v>
      </c>
      <c r="D271" s="191" t="s">
        <v>34</v>
      </c>
      <c r="E271" s="191" t="s">
        <v>35</v>
      </c>
      <c r="F271" s="191" t="s">
        <v>36</v>
      </c>
      <c r="G271" s="191" t="s">
        <v>37</v>
      </c>
      <c r="H271" s="191" t="s">
        <v>38</v>
      </c>
      <c r="I271" s="191" t="s">
        <v>39</v>
      </c>
      <c r="J271" s="191" t="s">
        <v>40</v>
      </c>
      <c r="K271" s="191" t="s">
        <v>881</v>
      </c>
      <c r="L271" s="191" t="s">
        <v>949</v>
      </c>
      <c r="M271" s="191" t="s">
        <v>950</v>
      </c>
      <c r="O271" s="392"/>
      <c r="P271" s="392"/>
      <c r="Q271" s="392"/>
      <c r="R271" s="392"/>
      <c r="S271" s="392"/>
      <c r="T271" s="392"/>
      <c r="U271" s="392"/>
      <c r="V271" s="392"/>
      <c r="W271" s="392"/>
      <c r="X271" s="392"/>
      <c r="Y271" s="392"/>
      <c r="Z271" s="392"/>
      <c r="AA271" s="392"/>
      <c r="AB271" s="392"/>
    </row>
    <row r="272" spans="1:29">
      <c r="B272" s="438" t="s">
        <v>911</v>
      </c>
      <c r="C272" s="28">
        <f>C61</f>
        <v>2496</v>
      </c>
      <c r="D272" s="28">
        <f>D61</f>
        <v>2196</v>
      </c>
      <c r="E272" s="28">
        <f t="shared" ref="E272:M272" si="75">E69</f>
        <v>60</v>
      </c>
      <c r="F272" s="28">
        <f t="shared" si="75"/>
        <v>60</v>
      </c>
      <c r="G272" s="28">
        <f t="shared" si="75"/>
        <v>60</v>
      </c>
      <c r="H272" s="28">
        <f t="shared" si="75"/>
        <v>20</v>
      </c>
      <c r="I272" s="28">
        <f t="shared" si="75"/>
        <v>0</v>
      </c>
      <c r="J272" s="28">
        <f t="shared" si="75"/>
        <v>10</v>
      </c>
      <c r="K272" s="28">
        <f t="shared" si="75"/>
        <v>10</v>
      </c>
      <c r="L272" s="28">
        <f t="shared" si="75"/>
        <v>50</v>
      </c>
      <c r="M272" s="28">
        <f t="shared" si="75"/>
        <v>15</v>
      </c>
      <c r="O272" s="392"/>
      <c r="P272" s="392"/>
      <c r="Q272" s="392"/>
      <c r="R272" s="392"/>
      <c r="S272" s="392"/>
      <c r="T272" s="392"/>
      <c r="U272" s="392"/>
      <c r="V272" s="392"/>
      <c r="W272" s="392"/>
      <c r="X272" s="392"/>
      <c r="Y272" s="392"/>
      <c r="Z272" s="392"/>
      <c r="AA272" s="392"/>
      <c r="AB272" s="392"/>
    </row>
    <row r="273" spans="1:29">
      <c r="B273" s="438" t="s">
        <v>912</v>
      </c>
      <c r="C273" s="146">
        <f t="shared" ref="C273:M273" si="76">C272/$B$142</f>
        <v>14.511627906976743</v>
      </c>
      <c r="D273" s="146">
        <f t="shared" si="76"/>
        <v>12.767441860465116</v>
      </c>
      <c r="E273" s="146">
        <f t="shared" si="76"/>
        <v>0.34883720930232559</v>
      </c>
      <c r="F273" s="146">
        <f t="shared" si="76"/>
        <v>0.34883720930232559</v>
      </c>
      <c r="G273" s="146">
        <f t="shared" si="76"/>
        <v>0.34883720930232559</v>
      </c>
      <c r="H273" s="146">
        <f t="shared" si="76"/>
        <v>0.11627906976744186</v>
      </c>
      <c r="I273" s="146">
        <f t="shared" si="76"/>
        <v>0</v>
      </c>
      <c r="J273" s="146">
        <f t="shared" si="76"/>
        <v>5.8139534883720929E-2</v>
      </c>
      <c r="K273" s="146">
        <f t="shared" si="76"/>
        <v>5.8139534883720929E-2</v>
      </c>
      <c r="L273" s="146">
        <f t="shared" si="76"/>
        <v>0.29069767441860467</v>
      </c>
      <c r="M273" s="146">
        <f t="shared" si="76"/>
        <v>8.7209302325581398E-2</v>
      </c>
      <c r="O273" s="392"/>
      <c r="P273" s="392"/>
      <c r="Q273" s="392"/>
      <c r="R273" s="392"/>
      <c r="S273" s="392"/>
      <c r="T273" s="392"/>
      <c r="U273" s="392"/>
      <c r="V273" s="392"/>
      <c r="W273" s="392"/>
      <c r="X273" s="392"/>
      <c r="Y273" s="392"/>
      <c r="Z273" s="392"/>
      <c r="AA273" s="392"/>
      <c r="AB273" s="392"/>
    </row>
    <row r="274" spans="1:29">
      <c r="B274" s="438" t="s">
        <v>913</v>
      </c>
      <c r="C274" s="28">
        <f>C62</f>
        <v>0</v>
      </c>
      <c r="D274" s="28">
        <f>D62</f>
        <v>0</v>
      </c>
      <c r="E274" s="28">
        <f t="shared" ref="E274:M274" si="77">E70</f>
        <v>930</v>
      </c>
      <c r="F274" s="28">
        <f t="shared" si="77"/>
        <v>875</v>
      </c>
      <c r="G274" s="28">
        <f t="shared" si="77"/>
        <v>950</v>
      </c>
      <c r="H274" s="28">
        <f t="shared" si="77"/>
        <v>1158</v>
      </c>
      <c r="I274" s="28">
        <f t="shared" si="77"/>
        <v>1213</v>
      </c>
      <c r="J274" s="28">
        <f t="shared" si="77"/>
        <v>908</v>
      </c>
      <c r="K274" s="28">
        <f t="shared" si="77"/>
        <v>828</v>
      </c>
      <c r="L274" s="28">
        <f t="shared" si="77"/>
        <v>828</v>
      </c>
      <c r="M274" s="28">
        <f t="shared" si="77"/>
        <v>748</v>
      </c>
      <c r="O274" s="392"/>
      <c r="P274" s="392"/>
      <c r="Q274" s="392"/>
      <c r="R274" s="392"/>
      <c r="S274" s="392"/>
      <c r="T274" s="392"/>
      <c r="U274" s="392"/>
      <c r="V274" s="392"/>
      <c r="W274" s="392"/>
      <c r="X274" s="392"/>
      <c r="Y274" s="392"/>
      <c r="Z274" s="392"/>
      <c r="AA274" s="392"/>
      <c r="AB274" s="392"/>
    </row>
    <row r="275" spans="1:29">
      <c r="B275" s="438" t="s">
        <v>914</v>
      </c>
      <c r="C275" s="146">
        <f t="shared" ref="C275:M275" si="78">C274/$B$142</f>
        <v>0</v>
      </c>
      <c r="D275" s="146">
        <f t="shared" si="78"/>
        <v>0</v>
      </c>
      <c r="E275" s="146">
        <f t="shared" si="78"/>
        <v>5.4069767441860463</v>
      </c>
      <c r="F275" s="146">
        <f t="shared" si="78"/>
        <v>5.0872093023255811</v>
      </c>
      <c r="G275" s="146">
        <f t="shared" si="78"/>
        <v>5.5232558139534884</v>
      </c>
      <c r="H275" s="146">
        <f t="shared" si="78"/>
        <v>6.7325581395348841</v>
      </c>
      <c r="I275" s="146">
        <f t="shared" si="78"/>
        <v>7.0523255813953485</v>
      </c>
      <c r="J275" s="146">
        <f t="shared" si="78"/>
        <v>5.2790697674418601</v>
      </c>
      <c r="K275" s="146">
        <f t="shared" si="78"/>
        <v>4.8139534883720927</v>
      </c>
      <c r="L275" s="146">
        <f t="shared" si="78"/>
        <v>4.8139534883720927</v>
      </c>
      <c r="M275" s="146">
        <f t="shared" si="78"/>
        <v>4.3488372093023253</v>
      </c>
      <c r="O275" s="392"/>
      <c r="P275" s="392"/>
      <c r="Q275" s="392"/>
      <c r="R275" s="392"/>
      <c r="S275" s="392"/>
      <c r="T275" s="392"/>
      <c r="U275" s="392"/>
      <c r="V275" s="392"/>
      <c r="W275" s="392"/>
      <c r="X275" s="392"/>
      <c r="Y275" s="392"/>
      <c r="Z275" s="392"/>
      <c r="AA275" s="392"/>
      <c r="AB275" s="392"/>
    </row>
    <row r="276" spans="1:29">
      <c r="B276" s="439" t="s">
        <v>915</v>
      </c>
      <c r="C276" s="145">
        <f>C273+C275</f>
        <v>14.511627906976743</v>
      </c>
      <c r="D276" s="145">
        <f t="shared" ref="D276:M276" si="79">D273+D275</f>
        <v>12.767441860465116</v>
      </c>
      <c r="E276" s="145">
        <f t="shared" si="79"/>
        <v>5.7558139534883717</v>
      </c>
      <c r="F276" s="145">
        <f t="shared" si="79"/>
        <v>5.4360465116279064</v>
      </c>
      <c r="G276" s="145">
        <f t="shared" si="79"/>
        <v>5.8720930232558137</v>
      </c>
      <c r="H276" s="145">
        <f t="shared" si="79"/>
        <v>6.8488372093023262</v>
      </c>
      <c r="I276" s="145">
        <f t="shared" si="79"/>
        <v>7.0523255813953485</v>
      </c>
      <c r="J276" s="145">
        <f t="shared" si="79"/>
        <v>5.3372093023255811</v>
      </c>
      <c r="K276" s="145">
        <f t="shared" si="79"/>
        <v>4.8720930232558137</v>
      </c>
      <c r="L276" s="145">
        <f t="shared" si="79"/>
        <v>5.104651162790697</v>
      </c>
      <c r="M276" s="145">
        <f t="shared" si="79"/>
        <v>4.4360465116279064</v>
      </c>
      <c r="O276" s="392"/>
      <c r="P276" s="392"/>
      <c r="Q276" s="392"/>
      <c r="R276" s="392"/>
      <c r="S276" s="392"/>
      <c r="T276" s="392"/>
      <c r="U276" s="392"/>
      <c r="V276" s="392"/>
      <c r="W276" s="392"/>
      <c r="X276" s="392"/>
      <c r="Y276" s="392"/>
      <c r="Z276" s="392"/>
      <c r="AA276" s="392"/>
      <c r="AB276" s="392"/>
    </row>
    <row r="277" spans="1:29">
      <c r="A277" t="s">
        <v>916</v>
      </c>
      <c r="B277" s="440" t="s">
        <v>917</v>
      </c>
      <c r="C277" s="148">
        <v>30</v>
      </c>
      <c r="D277" s="148">
        <v>30</v>
      </c>
      <c r="E277" s="148">
        <v>5</v>
      </c>
      <c r="F277" s="148">
        <v>5</v>
      </c>
      <c r="G277" s="148">
        <v>5</v>
      </c>
      <c r="H277" s="148">
        <v>4</v>
      </c>
      <c r="I277" s="148">
        <v>4</v>
      </c>
      <c r="J277" s="148">
        <v>4</v>
      </c>
      <c r="K277" s="148">
        <v>4</v>
      </c>
      <c r="L277" s="148">
        <v>4</v>
      </c>
      <c r="M277" s="148">
        <v>4</v>
      </c>
      <c r="O277" s="392"/>
      <c r="P277" s="392"/>
      <c r="Q277" s="392"/>
      <c r="R277" s="392"/>
      <c r="S277" s="392"/>
      <c r="T277" s="392"/>
      <c r="U277" s="392"/>
      <c r="V277" s="392"/>
      <c r="W277" s="392"/>
      <c r="X277" s="392"/>
      <c r="Y277" s="392"/>
      <c r="Z277" s="392"/>
      <c r="AA277" s="392"/>
      <c r="AB277" s="392"/>
      <c r="AC277" s="392"/>
    </row>
    <row r="278" spans="1:29">
      <c r="B278" s="441" t="s">
        <v>906</v>
      </c>
      <c r="C278" s="412">
        <f t="shared" ref="C278:M278" si="80">C277-C276</f>
        <v>15.488372093023257</v>
      </c>
      <c r="D278" s="412">
        <f t="shared" si="80"/>
        <v>17.232558139534884</v>
      </c>
      <c r="E278" s="412">
        <f t="shared" si="80"/>
        <v>-0.75581395348837166</v>
      </c>
      <c r="F278" s="412">
        <f t="shared" si="80"/>
        <v>-0.43604651162790642</v>
      </c>
      <c r="G278" s="412">
        <f t="shared" si="80"/>
        <v>-0.87209302325581373</v>
      </c>
      <c r="H278" s="412">
        <f t="shared" si="80"/>
        <v>-2.8488372093023262</v>
      </c>
      <c r="I278" s="412">
        <f t="shared" si="80"/>
        <v>-3.0523255813953485</v>
      </c>
      <c r="J278" s="412">
        <f t="shared" si="80"/>
        <v>-1.3372093023255811</v>
      </c>
      <c r="K278" s="412">
        <f t="shared" si="80"/>
        <v>-0.87209302325581373</v>
      </c>
      <c r="L278" s="412">
        <f t="shared" si="80"/>
        <v>-1.104651162790697</v>
      </c>
      <c r="M278" s="412">
        <f t="shared" si="80"/>
        <v>-0.43604651162790642</v>
      </c>
      <c r="O278" s="392"/>
      <c r="P278" s="392"/>
      <c r="Q278" s="392"/>
      <c r="R278" s="392"/>
      <c r="S278" s="392"/>
      <c r="T278" s="392"/>
      <c r="U278" s="392"/>
      <c r="V278" s="392"/>
      <c r="W278" s="392"/>
      <c r="X278" s="392"/>
      <c r="Y278" s="392"/>
      <c r="Z278" s="392"/>
      <c r="AA278" s="392"/>
      <c r="AB278" s="392"/>
    </row>
    <row r="279" spans="1:29" ht="15.5">
      <c r="B279" s="442" t="s">
        <v>907</v>
      </c>
      <c r="C279" s="405">
        <f>C278/C277</f>
        <v>0.51627906976744187</v>
      </c>
      <c r="D279" s="405">
        <f t="shared" ref="D279:M279" si="81">D278/D277</f>
        <v>0.57441860465116279</v>
      </c>
      <c r="E279" s="405">
        <f t="shared" si="81"/>
        <v>-0.15116279069767433</v>
      </c>
      <c r="F279" s="405">
        <f t="shared" si="81"/>
        <v>-8.7209302325581287E-2</v>
      </c>
      <c r="G279" s="405">
        <f t="shared" si="81"/>
        <v>-0.17441860465116274</v>
      </c>
      <c r="H279" s="405">
        <f t="shared" si="81"/>
        <v>-0.71220930232558155</v>
      </c>
      <c r="I279" s="405">
        <f t="shared" si="81"/>
        <v>-0.76308139534883712</v>
      </c>
      <c r="J279" s="405">
        <f t="shared" si="81"/>
        <v>-0.33430232558139528</v>
      </c>
      <c r="K279" s="405">
        <f t="shared" si="81"/>
        <v>-0.21802325581395343</v>
      </c>
      <c r="L279" s="405">
        <f t="shared" si="81"/>
        <v>-0.27616279069767424</v>
      </c>
      <c r="M279" s="405">
        <f t="shared" si="81"/>
        <v>-0.1090116279069766</v>
      </c>
      <c r="O279" s="392"/>
      <c r="P279" s="392"/>
      <c r="Q279" s="392"/>
      <c r="R279" s="392"/>
      <c r="S279" s="392"/>
      <c r="T279" s="392"/>
      <c r="U279" s="392"/>
      <c r="V279" s="392"/>
      <c r="W279" s="392"/>
      <c r="X279" s="392"/>
      <c r="Y279" s="392"/>
      <c r="Z279" s="392"/>
      <c r="AA279" s="392"/>
      <c r="AB279" s="392"/>
    </row>
    <row r="280" spans="1:29" ht="15.5">
      <c r="B280" s="416"/>
      <c r="C280" s="417"/>
      <c r="D280" s="417"/>
      <c r="E280" s="417"/>
      <c r="F280" s="417"/>
      <c r="G280" s="417"/>
      <c r="H280" s="417"/>
      <c r="I280" s="417"/>
      <c r="J280" s="417"/>
      <c r="O280" s="392"/>
      <c r="P280" s="392"/>
      <c r="Q280" s="392"/>
      <c r="R280" s="392"/>
      <c r="S280" s="392"/>
      <c r="T280" s="392"/>
      <c r="U280" s="392"/>
      <c r="V280" s="392"/>
      <c r="W280" s="392"/>
      <c r="X280" s="392"/>
      <c r="Y280" s="392"/>
      <c r="Z280" s="392"/>
      <c r="AA280" s="392"/>
      <c r="AB280" s="392"/>
    </row>
    <row r="281" spans="1:29" ht="15.5">
      <c r="B281" s="416"/>
      <c r="C281" s="417"/>
      <c r="D281" s="417"/>
      <c r="E281" s="417"/>
      <c r="F281" s="417"/>
      <c r="G281" s="417"/>
      <c r="H281" s="417"/>
      <c r="I281" s="417"/>
      <c r="J281" s="417"/>
      <c r="O281" s="392"/>
      <c r="P281" s="392"/>
      <c r="Q281" s="392"/>
      <c r="R281" s="392"/>
      <c r="S281" s="392"/>
      <c r="T281" s="392"/>
      <c r="U281" s="392"/>
      <c r="V281" s="392"/>
      <c r="W281" s="392"/>
      <c r="X281" s="392"/>
      <c r="Y281" s="392"/>
      <c r="Z281" s="392"/>
      <c r="AA281" s="392"/>
      <c r="AB281" s="392"/>
    </row>
    <row r="282" spans="1:29">
      <c r="B282" s="446" t="s">
        <v>862</v>
      </c>
      <c r="O282" s="392"/>
      <c r="P282" s="392"/>
      <c r="Q282" s="392"/>
      <c r="R282" s="392"/>
      <c r="S282" s="392"/>
      <c r="T282" s="392"/>
      <c r="U282" s="392"/>
      <c r="V282" s="392"/>
      <c r="W282" s="392"/>
      <c r="X282" s="392"/>
      <c r="Y282" s="392"/>
      <c r="Z282" s="392"/>
      <c r="AA282" s="392"/>
      <c r="AB282" s="392"/>
    </row>
    <row r="283" spans="1:29">
      <c r="B283" s="446" t="s">
        <v>926</v>
      </c>
      <c r="C283" s="197" t="s">
        <v>33</v>
      </c>
      <c r="D283" s="197" t="s">
        <v>34</v>
      </c>
      <c r="E283" s="197" t="s">
        <v>35</v>
      </c>
      <c r="F283" s="197" t="s">
        <v>36</v>
      </c>
      <c r="G283" s="197" t="s">
        <v>37</v>
      </c>
      <c r="H283" s="197" t="s">
        <v>38</v>
      </c>
      <c r="I283" s="197" t="s">
        <v>39</v>
      </c>
      <c r="J283" s="197" t="s">
        <v>40</v>
      </c>
      <c r="K283" s="191" t="s">
        <v>881</v>
      </c>
      <c r="L283" s="191" t="s">
        <v>949</v>
      </c>
      <c r="M283" s="191" t="s">
        <v>950</v>
      </c>
      <c r="O283" s="392"/>
      <c r="P283" s="392"/>
      <c r="Q283" s="392"/>
      <c r="R283" s="392"/>
      <c r="S283" s="392"/>
      <c r="T283" s="392"/>
      <c r="U283" s="392"/>
      <c r="V283" s="392"/>
      <c r="W283" s="392"/>
      <c r="X283" s="392"/>
      <c r="Y283" s="392"/>
      <c r="Z283" s="392"/>
      <c r="AA283" s="392"/>
      <c r="AB283" s="392"/>
    </row>
    <row r="284" spans="1:29">
      <c r="B284" s="447" t="s">
        <v>911</v>
      </c>
      <c r="C284" s="448">
        <f>C54</f>
        <v>500</v>
      </c>
      <c r="D284" s="448">
        <f>D54</f>
        <v>100</v>
      </c>
      <c r="E284" s="448">
        <f t="shared" ref="E284:M284" si="82">E73</f>
        <v>410</v>
      </c>
      <c r="F284" s="448">
        <f t="shared" si="82"/>
        <v>970</v>
      </c>
      <c r="G284" s="448">
        <f t="shared" si="82"/>
        <v>870</v>
      </c>
      <c r="H284" s="448">
        <f t="shared" si="82"/>
        <v>240</v>
      </c>
      <c r="I284" s="448">
        <f t="shared" si="82"/>
        <v>373</v>
      </c>
      <c r="J284" s="448">
        <f t="shared" si="82"/>
        <v>193</v>
      </c>
      <c r="K284" s="448">
        <f t="shared" si="82"/>
        <v>407</v>
      </c>
      <c r="L284" s="448">
        <f t="shared" si="82"/>
        <v>670</v>
      </c>
      <c r="M284" s="448">
        <f t="shared" si="82"/>
        <v>510</v>
      </c>
    </row>
    <row r="285" spans="1:29">
      <c r="B285" s="447" t="s">
        <v>912</v>
      </c>
      <c r="C285" s="449">
        <f t="shared" ref="C285:M285" si="83">C284/$B$142</f>
        <v>2.9069767441860463</v>
      </c>
      <c r="D285" s="449">
        <f t="shared" si="83"/>
        <v>0.58139534883720934</v>
      </c>
      <c r="E285" s="449">
        <f t="shared" si="83"/>
        <v>2.3837209302325579</v>
      </c>
      <c r="F285" s="449">
        <f t="shared" si="83"/>
        <v>5.6395348837209305</v>
      </c>
      <c r="G285" s="449">
        <f t="shared" si="83"/>
        <v>5.058139534883721</v>
      </c>
      <c r="H285" s="449">
        <f t="shared" si="83"/>
        <v>1.3953488372093024</v>
      </c>
      <c r="I285" s="449">
        <f t="shared" si="83"/>
        <v>2.1686046511627906</v>
      </c>
      <c r="J285" s="449">
        <f t="shared" si="83"/>
        <v>1.1220930232558139</v>
      </c>
      <c r="K285" s="449">
        <f t="shared" si="83"/>
        <v>2.3662790697674421</v>
      </c>
      <c r="L285" s="449">
        <f t="shared" si="83"/>
        <v>3.8953488372093021</v>
      </c>
      <c r="M285" s="449">
        <f t="shared" si="83"/>
        <v>2.9651162790697674</v>
      </c>
      <c r="O285" s="2"/>
      <c r="P285" s="2"/>
      <c r="Q285" s="2"/>
      <c r="R285" s="2"/>
      <c r="S285" s="2"/>
      <c r="T285" s="2"/>
      <c r="U285" s="2"/>
      <c r="V285" s="2"/>
      <c r="W285" s="2"/>
      <c r="X285" s="2"/>
      <c r="Y285" s="2"/>
      <c r="Z285" s="2"/>
      <c r="AA285" s="2"/>
      <c r="AB285" s="2"/>
    </row>
    <row r="286" spans="1:29">
      <c r="B286" s="447" t="s">
        <v>913</v>
      </c>
      <c r="C286" s="448">
        <f>C55</f>
        <v>2739</v>
      </c>
      <c r="D286" s="448">
        <f>D55</f>
        <v>2834</v>
      </c>
      <c r="E286" s="448">
        <f t="shared" ref="E286:M286" si="84">E74</f>
        <v>2714</v>
      </c>
      <c r="F286" s="448">
        <f t="shared" si="84"/>
        <v>2698</v>
      </c>
      <c r="G286" s="448">
        <f t="shared" si="84"/>
        <v>2698</v>
      </c>
      <c r="H286" s="448">
        <f t="shared" si="84"/>
        <v>3830</v>
      </c>
      <c r="I286" s="448">
        <f t="shared" si="84"/>
        <v>4321</v>
      </c>
      <c r="J286" s="448">
        <f t="shared" si="84"/>
        <v>4361</v>
      </c>
      <c r="K286" s="448">
        <f t="shared" si="84"/>
        <v>4082</v>
      </c>
      <c r="L286" s="448">
        <f t="shared" si="84"/>
        <v>3701</v>
      </c>
      <c r="M286" s="448">
        <f t="shared" si="84"/>
        <v>3695</v>
      </c>
      <c r="O286" s="2"/>
      <c r="P286" s="2"/>
      <c r="Q286" s="2"/>
      <c r="R286" s="2"/>
      <c r="S286" s="2"/>
      <c r="T286" s="2"/>
      <c r="U286" s="2"/>
      <c r="V286" s="2"/>
      <c r="W286" s="2"/>
      <c r="X286" s="2"/>
      <c r="Y286" s="2"/>
      <c r="Z286" s="2"/>
      <c r="AA286" s="2"/>
      <c r="AB286" s="2"/>
    </row>
    <row r="287" spans="1:29">
      <c r="B287" s="447" t="s">
        <v>914</v>
      </c>
      <c r="C287" s="449">
        <f t="shared" ref="C287:M287" si="85">C286/$B$142</f>
        <v>15.924418604651162</v>
      </c>
      <c r="D287" s="449">
        <f t="shared" si="85"/>
        <v>16.476744186046513</v>
      </c>
      <c r="E287" s="449">
        <f t="shared" si="85"/>
        <v>15.779069767441861</v>
      </c>
      <c r="F287" s="449">
        <f t="shared" si="85"/>
        <v>15.686046511627907</v>
      </c>
      <c r="G287" s="449">
        <f t="shared" si="85"/>
        <v>15.686046511627907</v>
      </c>
      <c r="H287" s="449">
        <f t="shared" si="85"/>
        <v>22.267441860465116</v>
      </c>
      <c r="I287" s="449">
        <f t="shared" si="85"/>
        <v>25.122093023255815</v>
      </c>
      <c r="J287" s="449">
        <f t="shared" si="85"/>
        <v>25.354651162790699</v>
      </c>
      <c r="K287" s="449">
        <f t="shared" si="85"/>
        <v>23.732558139534884</v>
      </c>
      <c r="L287" s="449">
        <f t="shared" si="85"/>
        <v>21.517441860465116</v>
      </c>
      <c r="M287" s="449">
        <f t="shared" si="85"/>
        <v>21.482558139534884</v>
      </c>
      <c r="O287" s="2"/>
      <c r="P287" s="2"/>
      <c r="Q287" s="2"/>
      <c r="R287" s="2"/>
      <c r="S287" s="2"/>
      <c r="T287" s="2"/>
      <c r="U287" s="2"/>
      <c r="V287" s="2"/>
      <c r="W287" s="2"/>
      <c r="X287" s="2"/>
      <c r="Y287" s="2"/>
      <c r="Z287" s="2"/>
      <c r="AA287" s="2"/>
      <c r="AB287" s="2"/>
    </row>
    <row r="288" spans="1:29">
      <c r="B288" s="450" t="s">
        <v>915</v>
      </c>
      <c r="C288" s="451">
        <f t="shared" ref="C288:M288" si="86">C285+C287</f>
        <v>18.831395348837209</v>
      </c>
      <c r="D288" s="451">
        <f t="shared" si="86"/>
        <v>17.058139534883722</v>
      </c>
      <c r="E288" s="451">
        <f t="shared" si="86"/>
        <v>18.162790697674417</v>
      </c>
      <c r="F288" s="451">
        <f t="shared" si="86"/>
        <v>21.325581395348838</v>
      </c>
      <c r="G288" s="451">
        <f t="shared" si="86"/>
        <v>20.744186046511629</v>
      </c>
      <c r="H288" s="451">
        <f t="shared" si="86"/>
        <v>23.662790697674417</v>
      </c>
      <c r="I288" s="451">
        <f t="shared" si="86"/>
        <v>27.290697674418606</v>
      </c>
      <c r="J288" s="451">
        <f t="shared" si="86"/>
        <v>26.476744186046513</v>
      </c>
      <c r="K288" s="451">
        <f t="shared" si="86"/>
        <v>26.098837209302324</v>
      </c>
      <c r="L288" s="451">
        <f t="shared" si="86"/>
        <v>25.412790697674417</v>
      </c>
      <c r="M288" s="451">
        <f t="shared" si="86"/>
        <v>24.447674418604652</v>
      </c>
      <c r="O288" s="2"/>
      <c r="P288" s="2"/>
      <c r="Q288" s="2"/>
      <c r="R288" s="2"/>
      <c r="S288" s="2"/>
      <c r="T288" s="2"/>
      <c r="U288" s="2"/>
      <c r="V288" s="2"/>
      <c r="W288" s="2"/>
      <c r="X288" s="2"/>
      <c r="Y288" s="2"/>
      <c r="Z288" s="2"/>
      <c r="AA288" s="2"/>
      <c r="AB288" s="2"/>
    </row>
    <row r="289" spans="1:29">
      <c r="A289" t="s">
        <v>916</v>
      </c>
      <c r="B289" s="452" t="s">
        <v>917</v>
      </c>
      <c r="C289" s="453">
        <v>27</v>
      </c>
      <c r="D289" s="453">
        <v>27</v>
      </c>
      <c r="E289" s="453">
        <v>21</v>
      </c>
      <c r="F289" s="453">
        <v>23</v>
      </c>
      <c r="G289" s="453">
        <v>23</v>
      </c>
      <c r="H289" s="453">
        <v>23</v>
      </c>
      <c r="I289" s="453">
        <v>23</v>
      </c>
      <c r="J289" s="453">
        <v>22</v>
      </c>
      <c r="K289" s="453">
        <v>22</v>
      </c>
      <c r="L289" s="453">
        <v>22</v>
      </c>
      <c r="M289" s="453">
        <v>21</v>
      </c>
      <c r="O289" s="2"/>
      <c r="P289" s="2"/>
      <c r="Q289" s="2"/>
      <c r="R289" s="2"/>
      <c r="S289" s="2"/>
      <c r="T289" s="2"/>
      <c r="U289" s="2"/>
      <c r="V289" s="2"/>
      <c r="W289" s="2"/>
      <c r="X289" s="2"/>
      <c r="Y289" s="2"/>
      <c r="Z289" s="2"/>
      <c r="AA289" s="2"/>
      <c r="AB289" s="2"/>
      <c r="AC289" s="392"/>
    </row>
    <row r="290" spans="1:29">
      <c r="B290" s="454" t="s">
        <v>906</v>
      </c>
      <c r="C290" s="455">
        <f t="shared" ref="C290:M290" si="87">C289-C288</f>
        <v>8.1686046511627914</v>
      </c>
      <c r="D290" s="455">
        <f t="shared" si="87"/>
        <v>9.9418604651162781</v>
      </c>
      <c r="E290" s="455">
        <f t="shared" si="87"/>
        <v>2.8372093023255829</v>
      </c>
      <c r="F290" s="455">
        <f t="shared" si="87"/>
        <v>1.6744186046511622</v>
      </c>
      <c r="G290" s="455">
        <f t="shared" si="87"/>
        <v>2.2558139534883708</v>
      </c>
      <c r="H290" s="455">
        <f t="shared" si="87"/>
        <v>-0.66279069767441712</v>
      </c>
      <c r="I290" s="455">
        <f t="shared" si="87"/>
        <v>-4.2906976744186061</v>
      </c>
      <c r="J290" s="455">
        <f t="shared" si="87"/>
        <v>-4.4767441860465134</v>
      </c>
      <c r="K290" s="455">
        <f t="shared" si="87"/>
        <v>-4.0988372093023244</v>
      </c>
      <c r="L290" s="455">
        <f t="shared" si="87"/>
        <v>-3.4127906976744171</v>
      </c>
      <c r="M290" s="455">
        <f t="shared" si="87"/>
        <v>-3.4476744186046524</v>
      </c>
      <c r="O290" s="2"/>
      <c r="P290" s="2"/>
      <c r="Q290" s="2"/>
      <c r="R290" s="2"/>
      <c r="S290" s="2"/>
      <c r="T290" s="2"/>
      <c r="U290" s="2"/>
      <c r="V290" s="2"/>
      <c r="W290" s="2"/>
      <c r="X290" s="2"/>
      <c r="Y290" s="2"/>
      <c r="Z290" s="2"/>
      <c r="AA290" s="2"/>
      <c r="AB290" s="2"/>
    </row>
    <row r="291" spans="1:29" ht="15.5">
      <c r="B291" s="456" t="s">
        <v>907</v>
      </c>
      <c r="C291" s="457">
        <f>C290/C289</f>
        <v>0.30254091300602931</v>
      </c>
      <c r="D291" s="457">
        <f t="shared" ref="D291:M291" si="88">D290/D289</f>
        <v>0.36821705426356588</v>
      </c>
      <c r="E291" s="457">
        <f t="shared" si="88"/>
        <v>0.13510520487264679</v>
      </c>
      <c r="F291" s="457">
        <f t="shared" si="88"/>
        <v>7.2800808897876615E-2</v>
      </c>
      <c r="G291" s="457">
        <f t="shared" si="88"/>
        <v>9.8078867542972639E-2</v>
      </c>
      <c r="H291" s="457">
        <f t="shared" si="88"/>
        <v>-2.881698685540944E-2</v>
      </c>
      <c r="I291" s="457">
        <f t="shared" si="88"/>
        <v>-0.18655207280080896</v>
      </c>
      <c r="J291" s="457">
        <f t="shared" si="88"/>
        <v>-0.20348837209302334</v>
      </c>
      <c r="K291" s="457">
        <f t="shared" si="88"/>
        <v>-0.18631078224101474</v>
      </c>
      <c r="L291" s="457">
        <f t="shared" si="88"/>
        <v>-0.15512684989429168</v>
      </c>
      <c r="M291" s="457">
        <f t="shared" si="88"/>
        <v>-0.16417497231450726</v>
      </c>
      <c r="O291" s="2"/>
      <c r="P291" s="2"/>
      <c r="Q291" s="2"/>
      <c r="R291" s="2"/>
      <c r="S291" s="2"/>
      <c r="T291" s="2"/>
      <c r="U291" s="2"/>
      <c r="V291" s="2"/>
      <c r="W291" s="2"/>
      <c r="X291" s="2"/>
      <c r="Y291" s="2"/>
      <c r="Z291" s="2"/>
      <c r="AA291" s="2"/>
      <c r="AB291" s="2"/>
    </row>
    <row r="292" spans="1:29">
      <c r="B292" s="142"/>
      <c r="O292" s="2"/>
      <c r="P292" s="2"/>
      <c r="Q292" s="2"/>
      <c r="R292" s="2"/>
      <c r="S292" s="2"/>
      <c r="T292" s="2"/>
      <c r="U292" s="2"/>
      <c r="V292" s="2"/>
      <c r="W292" s="2"/>
      <c r="X292" s="2"/>
      <c r="Y292" s="2"/>
      <c r="Z292" s="2"/>
      <c r="AA292" s="2"/>
      <c r="AB292" s="2"/>
    </row>
    <row r="293" spans="1:29" ht="18.5">
      <c r="B293" s="387" t="s">
        <v>927</v>
      </c>
      <c r="C293" s="388"/>
      <c r="D293" s="388"/>
      <c r="E293" s="388"/>
      <c r="F293" s="388"/>
      <c r="G293" s="388"/>
      <c r="H293" s="388"/>
      <c r="I293" s="388"/>
      <c r="J293" s="388"/>
      <c r="O293" s="2"/>
      <c r="P293" s="2"/>
      <c r="Q293" s="2"/>
      <c r="R293" s="2"/>
      <c r="S293" s="2"/>
      <c r="T293" s="2"/>
      <c r="U293" s="2"/>
      <c r="V293" s="2"/>
      <c r="W293" s="2"/>
      <c r="X293" s="2"/>
      <c r="Y293" s="2"/>
      <c r="Z293" s="2"/>
      <c r="AA293" s="2"/>
      <c r="AB293" s="2"/>
    </row>
    <row r="294" spans="1:29">
      <c r="B294" s="142"/>
      <c r="O294" s="2"/>
      <c r="P294" s="2"/>
      <c r="Q294" s="2"/>
      <c r="R294" s="2"/>
      <c r="S294" s="2"/>
      <c r="T294" s="2"/>
      <c r="U294" s="2"/>
      <c r="V294" s="2"/>
      <c r="W294" s="2"/>
      <c r="X294" s="2"/>
      <c r="Y294" s="2"/>
      <c r="Z294" s="2"/>
      <c r="AA294" s="2"/>
      <c r="AB294" s="2"/>
    </row>
    <row r="295" spans="1:29">
      <c r="B295" s="446" t="s">
        <v>825</v>
      </c>
      <c r="O295" s="2"/>
      <c r="P295" s="2"/>
      <c r="Q295" s="2"/>
      <c r="R295" s="2"/>
      <c r="S295" s="2"/>
      <c r="T295" s="2"/>
      <c r="U295" s="2"/>
      <c r="V295" s="2"/>
      <c r="W295" s="2"/>
      <c r="X295" s="2"/>
      <c r="Y295" s="2"/>
      <c r="Z295" s="2"/>
      <c r="AA295" s="2"/>
      <c r="AB295" s="2"/>
    </row>
    <row r="296" spans="1:29">
      <c r="B296" s="446" t="s">
        <v>928</v>
      </c>
      <c r="C296" s="197" t="s">
        <v>33</v>
      </c>
      <c r="D296" s="197" t="s">
        <v>34</v>
      </c>
      <c r="E296" s="197" t="s">
        <v>35</v>
      </c>
      <c r="F296" s="197" t="s">
        <v>36</v>
      </c>
      <c r="G296" s="197" t="s">
        <v>37</v>
      </c>
      <c r="H296" s="197" t="s">
        <v>38</v>
      </c>
      <c r="I296" s="197" t="s">
        <v>39</v>
      </c>
      <c r="J296" s="197" t="s">
        <v>40</v>
      </c>
      <c r="K296" s="191" t="s">
        <v>881</v>
      </c>
      <c r="L296" s="191" t="s">
        <v>949</v>
      </c>
      <c r="M296" s="191" t="s">
        <v>950</v>
      </c>
      <c r="O296" s="2"/>
      <c r="P296" s="2"/>
      <c r="Q296" s="2"/>
      <c r="R296" s="2"/>
      <c r="S296" s="2"/>
      <c r="T296" s="2"/>
      <c r="U296" s="2"/>
      <c r="V296" s="2"/>
      <c r="W296" s="2"/>
      <c r="X296" s="2"/>
      <c r="Y296" s="2"/>
      <c r="Z296" s="2"/>
      <c r="AA296" s="2"/>
      <c r="AB296" s="2"/>
    </row>
    <row r="297" spans="1:29">
      <c r="B297" s="447" t="s">
        <v>929</v>
      </c>
      <c r="C297" s="448">
        <f>C66</f>
        <v>1810</v>
      </c>
      <c r="D297" s="448">
        <f>D66</f>
        <v>1805</v>
      </c>
      <c r="E297" s="448">
        <f t="shared" ref="E297:M297" si="89">E61</f>
        <v>1884</v>
      </c>
      <c r="F297" s="448">
        <f t="shared" si="89"/>
        <v>1884</v>
      </c>
      <c r="G297" s="448">
        <f t="shared" si="89"/>
        <v>1884</v>
      </c>
      <c r="H297" s="448">
        <f t="shared" si="89"/>
        <v>1884</v>
      </c>
      <c r="I297" s="448">
        <f t="shared" si="89"/>
        <v>1884</v>
      </c>
      <c r="J297" s="448">
        <f t="shared" si="89"/>
        <v>1884</v>
      </c>
      <c r="K297" s="448">
        <f t="shared" si="89"/>
        <v>1884</v>
      </c>
      <c r="L297" s="448">
        <f t="shared" si="89"/>
        <v>1884</v>
      </c>
      <c r="M297" s="448">
        <f t="shared" si="89"/>
        <v>1884</v>
      </c>
      <c r="O297" s="2"/>
      <c r="P297" s="2"/>
      <c r="Q297" s="2"/>
      <c r="R297" s="2"/>
      <c r="S297" s="2"/>
      <c r="T297" s="2"/>
      <c r="U297" s="2"/>
      <c r="V297" s="2"/>
      <c r="W297" s="2"/>
      <c r="X297" s="2"/>
      <c r="Y297" s="2"/>
      <c r="Z297" s="2"/>
      <c r="AA297" s="2"/>
      <c r="AB297" s="2"/>
    </row>
    <row r="298" spans="1:29">
      <c r="B298" s="447" t="s">
        <v>930</v>
      </c>
      <c r="C298" s="449">
        <f t="shared" ref="C298:D298" si="90">C297/$B$142</f>
        <v>10.523255813953488</v>
      </c>
      <c r="D298" s="449">
        <f t="shared" si="90"/>
        <v>10.494186046511627</v>
      </c>
      <c r="E298" s="449">
        <f>E297/$B$142</f>
        <v>10.953488372093023</v>
      </c>
      <c r="F298" s="449">
        <f t="shared" ref="F298:M298" si="91">F297/$B$142</f>
        <v>10.953488372093023</v>
      </c>
      <c r="G298" s="449">
        <f t="shared" si="91"/>
        <v>10.953488372093023</v>
      </c>
      <c r="H298" s="449">
        <f t="shared" si="91"/>
        <v>10.953488372093023</v>
      </c>
      <c r="I298" s="449">
        <f t="shared" si="91"/>
        <v>10.953488372093023</v>
      </c>
      <c r="J298" s="449">
        <f t="shared" si="91"/>
        <v>10.953488372093023</v>
      </c>
      <c r="K298" s="449">
        <f t="shared" si="91"/>
        <v>10.953488372093023</v>
      </c>
      <c r="L298" s="449">
        <f t="shared" si="91"/>
        <v>10.953488372093023</v>
      </c>
      <c r="M298" s="449">
        <f t="shared" si="91"/>
        <v>10.953488372093023</v>
      </c>
      <c r="O298" s="2"/>
      <c r="P298" s="2"/>
      <c r="Q298" s="2"/>
      <c r="R298" s="2"/>
      <c r="S298" s="2"/>
      <c r="T298" s="2"/>
      <c r="U298" s="2"/>
      <c r="V298" s="2"/>
      <c r="W298" s="2"/>
      <c r="X298" s="2"/>
      <c r="Y298" s="2"/>
      <c r="Z298" s="2"/>
      <c r="AA298" s="2"/>
      <c r="AB298" s="2"/>
    </row>
    <row r="299" spans="1:29">
      <c r="B299" s="447" t="s">
        <v>1007</v>
      </c>
      <c r="C299" s="449"/>
      <c r="D299" s="449"/>
      <c r="E299" s="449">
        <f t="shared" ref="E299:M299" si="92">E62</f>
        <v>1032</v>
      </c>
      <c r="F299" s="449">
        <f t="shared" si="92"/>
        <v>1032</v>
      </c>
      <c r="G299" s="449">
        <f t="shared" si="92"/>
        <v>1032</v>
      </c>
      <c r="H299" s="449">
        <f t="shared" si="92"/>
        <v>1032</v>
      </c>
      <c r="I299" s="449">
        <f t="shared" si="92"/>
        <v>1032</v>
      </c>
      <c r="J299" s="449">
        <f t="shared" si="92"/>
        <v>1032</v>
      </c>
      <c r="K299" s="449">
        <f t="shared" si="92"/>
        <v>1032</v>
      </c>
      <c r="L299" s="449">
        <f t="shared" si="92"/>
        <v>1032</v>
      </c>
      <c r="M299" s="449">
        <f t="shared" si="92"/>
        <v>1032</v>
      </c>
      <c r="O299" s="2"/>
      <c r="P299" s="2"/>
      <c r="Q299" s="2"/>
      <c r="R299" s="2"/>
      <c r="S299" s="2"/>
      <c r="T299" s="2"/>
      <c r="U299" s="2"/>
      <c r="V299" s="2"/>
      <c r="W299" s="2"/>
      <c r="X299" s="2"/>
      <c r="Y299" s="2"/>
      <c r="Z299" s="2"/>
      <c r="AA299" s="2"/>
      <c r="AB299" s="2"/>
    </row>
    <row r="300" spans="1:29">
      <c r="B300" s="447" t="s">
        <v>1008</v>
      </c>
      <c r="C300" s="449"/>
      <c r="D300" s="449"/>
      <c r="E300" s="449">
        <f>E299/$B$142</f>
        <v>6</v>
      </c>
      <c r="F300" s="449">
        <f t="shared" ref="F300:M300" si="93">F299/$B$142</f>
        <v>6</v>
      </c>
      <c r="G300" s="449">
        <f t="shared" si="93"/>
        <v>6</v>
      </c>
      <c r="H300" s="449">
        <f t="shared" si="93"/>
        <v>6</v>
      </c>
      <c r="I300" s="449">
        <f t="shared" si="93"/>
        <v>6</v>
      </c>
      <c r="J300" s="449">
        <f t="shared" si="93"/>
        <v>6</v>
      </c>
      <c r="K300" s="449">
        <f t="shared" si="93"/>
        <v>6</v>
      </c>
      <c r="L300" s="449">
        <f t="shared" si="93"/>
        <v>6</v>
      </c>
      <c r="M300" s="449">
        <f t="shared" si="93"/>
        <v>6</v>
      </c>
      <c r="O300" s="2"/>
      <c r="P300" s="2"/>
      <c r="Q300" s="2"/>
      <c r="R300" s="2"/>
      <c r="S300" s="2"/>
      <c r="T300" s="2"/>
      <c r="U300" s="2"/>
      <c r="V300" s="2"/>
      <c r="W300" s="2"/>
      <c r="X300" s="2"/>
      <c r="Y300" s="2"/>
      <c r="Z300" s="2"/>
      <c r="AA300" s="2"/>
      <c r="AB300" s="2"/>
    </row>
    <row r="301" spans="1:29">
      <c r="B301" s="447" t="s">
        <v>1009</v>
      </c>
      <c r="C301" s="449"/>
      <c r="D301" s="449"/>
      <c r="E301" s="449">
        <f t="shared" ref="E301:M301" si="94">E63</f>
        <v>344</v>
      </c>
      <c r="F301" s="449">
        <f t="shared" si="94"/>
        <v>344</v>
      </c>
      <c r="G301" s="449">
        <f t="shared" si="94"/>
        <v>344</v>
      </c>
      <c r="H301" s="449">
        <f t="shared" si="94"/>
        <v>344</v>
      </c>
      <c r="I301" s="449">
        <f t="shared" si="94"/>
        <v>344</v>
      </c>
      <c r="J301" s="449">
        <f t="shared" si="94"/>
        <v>344</v>
      </c>
      <c r="K301" s="449">
        <f t="shared" si="94"/>
        <v>344</v>
      </c>
      <c r="L301" s="449">
        <f t="shared" si="94"/>
        <v>344</v>
      </c>
      <c r="M301" s="449">
        <f t="shared" si="94"/>
        <v>344</v>
      </c>
      <c r="O301" s="2"/>
      <c r="P301" s="2"/>
      <c r="Q301" s="2"/>
      <c r="R301" s="2"/>
      <c r="S301" s="2"/>
      <c r="T301" s="2"/>
      <c r="U301" s="2"/>
      <c r="V301" s="2"/>
      <c r="W301" s="2"/>
      <c r="X301" s="2"/>
      <c r="Y301" s="2"/>
      <c r="Z301" s="2"/>
      <c r="AA301" s="2"/>
      <c r="AB301" s="2"/>
    </row>
    <row r="302" spans="1:29">
      <c r="B302" s="447" t="s">
        <v>1010</v>
      </c>
      <c r="C302" s="449"/>
      <c r="D302" s="449"/>
      <c r="E302" s="449">
        <f>E301/$B$142</f>
        <v>2</v>
      </c>
      <c r="F302" s="449">
        <f t="shared" ref="F302:M302" si="95">F301/$B$142</f>
        <v>2</v>
      </c>
      <c r="G302" s="449">
        <f t="shared" si="95"/>
        <v>2</v>
      </c>
      <c r="H302" s="449">
        <f t="shared" si="95"/>
        <v>2</v>
      </c>
      <c r="I302" s="449">
        <f t="shared" si="95"/>
        <v>2</v>
      </c>
      <c r="J302" s="449">
        <f t="shared" si="95"/>
        <v>2</v>
      </c>
      <c r="K302" s="449">
        <f t="shared" si="95"/>
        <v>2</v>
      </c>
      <c r="L302" s="449">
        <f t="shared" si="95"/>
        <v>2</v>
      </c>
      <c r="M302" s="449">
        <f t="shared" si="95"/>
        <v>2</v>
      </c>
      <c r="O302" s="2"/>
      <c r="P302" s="2"/>
      <c r="Q302" s="2"/>
      <c r="R302" s="2"/>
      <c r="S302" s="2"/>
      <c r="T302" s="2"/>
      <c r="U302" s="2"/>
      <c r="V302" s="2"/>
      <c r="W302" s="2"/>
      <c r="X302" s="2"/>
      <c r="Y302" s="2"/>
      <c r="Z302" s="2"/>
      <c r="AA302" s="2"/>
      <c r="AB302" s="2"/>
    </row>
    <row r="303" spans="1:29">
      <c r="B303" s="450" t="s">
        <v>915</v>
      </c>
      <c r="C303" s="451">
        <f t="shared" ref="C303:D303" si="96">C298+C300+C302</f>
        <v>10.523255813953488</v>
      </c>
      <c r="D303" s="451">
        <f t="shared" si="96"/>
        <v>10.494186046511627</v>
      </c>
      <c r="E303" s="451">
        <f>E298+E300+E302</f>
        <v>18.953488372093023</v>
      </c>
      <c r="F303" s="451">
        <f t="shared" ref="F303:M303" si="97">F298+F300+F302</f>
        <v>18.953488372093023</v>
      </c>
      <c r="G303" s="451">
        <f t="shared" si="97"/>
        <v>18.953488372093023</v>
      </c>
      <c r="H303" s="451">
        <f t="shared" si="97"/>
        <v>18.953488372093023</v>
      </c>
      <c r="I303" s="451">
        <f t="shared" si="97"/>
        <v>18.953488372093023</v>
      </c>
      <c r="J303" s="451">
        <f t="shared" si="97"/>
        <v>18.953488372093023</v>
      </c>
      <c r="K303" s="451">
        <f t="shared" si="97"/>
        <v>18.953488372093023</v>
      </c>
      <c r="L303" s="451">
        <f t="shared" si="97"/>
        <v>18.953488372093023</v>
      </c>
      <c r="M303" s="451">
        <f t="shared" si="97"/>
        <v>18.953488372093023</v>
      </c>
      <c r="O303" s="2"/>
      <c r="P303" s="2"/>
      <c r="Q303" s="2"/>
      <c r="R303" s="2"/>
      <c r="S303" s="2"/>
      <c r="T303" s="2"/>
      <c r="U303" s="2"/>
      <c r="V303" s="2"/>
      <c r="W303" s="2"/>
      <c r="X303" s="2"/>
      <c r="Y303" s="2"/>
      <c r="Z303" s="2"/>
      <c r="AA303" s="2"/>
      <c r="AB303" s="2"/>
    </row>
    <row r="304" spans="1:29">
      <c r="A304" t="s">
        <v>916</v>
      </c>
      <c r="B304" s="452" t="s">
        <v>917</v>
      </c>
      <c r="C304" s="453">
        <v>27</v>
      </c>
      <c r="D304" s="453">
        <v>27</v>
      </c>
      <c r="E304" s="453">
        <v>14</v>
      </c>
      <c r="F304" s="453">
        <v>14</v>
      </c>
      <c r="G304" s="453">
        <v>14</v>
      </c>
      <c r="H304" s="453">
        <v>14</v>
      </c>
      <c r="I304" s="453">
        <v>14</v>
      </c>
      <c r="J304" s="453">
        <v>14</v>
      </c>
      <c r="K304" s="453">
        <v>14</v>
      </c>
      <c r="L304" s="453">
        <v>14</v>
      </c>
      <c r="M304" s="453">
        <v>14</v>
      </c>
      <c r="O304" s="2"/>
      <c r="P304" s="2"/>
      <c r="Q304" s="2"/>
      <c r="R304" s="2"/>
      <c r="S304" s="2"/>
      <c r="T304" s="2"/>
      <c r="U304" s="2"/>
      <c r="V304" s="2"/>
      <c r="W304" s="2"/>
      <c r="X304" s="2"/>
      <c r="Y304" s="2"/>
      <c r="Z304" s="2"/>
      <c r="AA304" s="2"/>
      <c r="AB304" s="2"/>
      <c r="AC304" s="392"/>
    </row>
    <row r="305" spans="1:29">
      <c r="B305" s="454" t="s">
        <v>906</v>
      </c>
      <c r="C305" s="455">
        <f t="shared" ref="C305:M305" si="98">C304-C303</f>
        <v>16.47674418604651</v>
      </c>
      <c r="D305" s="455">
        <f t="shared" si="98"/>
        <v>16.505813953488371</v>
      </c>
      <c r="E305" s="455">
        <f t="shared" si="98"/>
        <v>-4.9534883720930232</v>
      </c>
      <c r="F305" s="455">
        <f t="shared" si="98"/>
        <v>-4.9534883720930232</v>
      </c>
      <c r="G305" s="455">
        <f t="shared" si="98"/>
        <v>-4.9534883720930232</v>
      </c>
      <c r="H305" s="455">
        <f t="shared" si="98"/>
        <v>-4.9534883720930232</v>
      </c>
      <c r="I305" s="455">
        <f t="shared" si="98"/>
        <v>-4.9534883720930232</v>
      </c>
      <c r="J305" s="455">
        <f t="shared" si="98"/>
        <v>-4.9534883720930232</v>
      </c>
      <c r="K305" s="455">
        <f t="shared" si="98"/>
        <v>-4.9534883720930232</v>
      </c>
      <c r="L305" s="455">
        <f t="shared" si="98"/>
        <v>-4.9534883720930232</v>
      </c>
      <c r="M305" s="455">
        <f t="shared" si="98"/>
        <v>-4.9534883720930232</v>
      </c>
      <c r="O305" s="2"/>
      <c r="P305" s="2"/>
      <c r="Q305" s="2"/>
      <c r="R305" s="2"/>
      <c r="S305" s="2"/>
      <c r="T305" s="2"/>
      <c r="U305" s="2"/>
      <c r="V305" s="2"/>
      <c r="W305" s="2"/>
      <c r="X305" s="2"/>
      <c r="Y305" s="2"/>
      <c r="Z305" s="2"/>
      <c r="AA305" s="2"/>
      <c r="AB305" s="2"/>
    </row>
    <row r="306" spans="1:29" ht="15.5">
      <c r="B306" s="456" t="s">
        <v>907</v>
      </c>
      <c r="C306" s="457">
        <f>C305/C304</f>
        <v>0.61024978466838931</v>
      </c>
      <c r="D306" s="457">
        <f t="shared" ref="D306:M306" si="99">D305/D304</f>
        <v>0.61132644272179149</v>
      </c>
      <c r="E306" s="457">
        <f t="shared" si="99"/>
        <v>-0.3538205980066445</v>
      </c>
      <c r="F306" s="457">
        <f t="shared" si="99"/>
        <v>-0.3538205980066445</v>
      </c>
      <c r="G306" s="457">
        <f t="shared" si="99"/>
        <v>-0.3538205980066445</v>
      </c>
      <c r="H306" s="457">
        <f t="shared" si="99"/>
        <v>-0.3538205980066445</v>
      </c>
      <c r="I306" s="457">
        <f t="shared" si="99"/>
        <v>-0.3538205980066445</v>
      </c>
      <c r="J306" s="457">
        <f t="shared" si="99"/>
        <v>-0.3538205980066445</v>
      </c>
      <c r="K306" s="457">
        <f t="shared" si="99"/>
        <v>-0.3538205980066445</v>
      </c>
      <c r="L306" s="457">
        <f t="shared" si="99"/>
        <v>-0.3538205980066445</v>
      </c>
      <c r="M306" s="457">
        <f t="shared" si="99"/>
        <v>-0.3538205980066445</v>
      </c>
      <c r="O306" s="2"/>
      <c r="P306" s="2"/>
      <c r="Q306" s="2"/>
      <c r="R306" s="2"/>
      <c r="S306" s="2"/>
      <c r="T306" s="2"/>
      <c r="U306" s="2"/>
      <c r="V306" s="2"/>
      <c r="W306" s="2"/>
      <c r="X306" s="2"/>
      <c r="Y306" s="2"/>
      <c r="Z306" s="2"/>
      <c r="AA306" s="2"/>
      <c r="AB306" s="2"/>
    </row>
    <row r="307" spans="1:29" ht="15.5">
      <c r="B307" s="416"/>
      <c r="C307" s="417"/>
      <c r="D307" s="417"/>
      <c r="E307" s="417"/>
      <c r="F307" s="417"/>
      <c r="G307" s="417"/>
      <c r="H307" s="417"/>
      <c r="I307" s="417"/>
      <c r="J307" s="417"/>
      <c r="O307" s="2"/>
      <c r="P307" s="2"/>
      <c r="Q307" s="2"/>
      <c r="R307" s="2"/>
      <c r="S307" s="2"/>
      <c r="T307" s="2"/>
      <c r="U307" s="2"/>
      <c r="V307" s="2"/>
      <c r="W307" s="2"/>
      <c r="X307" s="2"/>
      <c r="Y307" s="2"/>
      <c r="Z307" s="2"/>
      <c r="AA307" s="2"/>
      <c r="AB307" s="2"/>
    </row>
    <row r="308" spans="1:29" ht="15.5">
      <c r="B308" s="416"/>
      <c r="C308" s="417"/>
      <c r="D308" s="417"/>
      <c r="E308" s="417"/>
      <c r="F308" s="417"/>
      <c r="G308" s="417"/>
      <c r="H308" s="417"/>
      <c r="I308" s="417"/>
      <c r="J308" s="417"/>
      <c r="O308" s="2"/>
      <c r="P308" s="2"/>
      <c r="Q308" s="2"/>
      <c r="R308" s="2"/>
      <c r="S308" s="2"/>
      <c r="T308" s="2"/>
      <c r="U308" s="2"/>
      <c r="V308" s="2"/>
      <c r="W308" s="2"/>
      <c r="X308" s="2"/>
      <c r="Y308" s="2"/>
      <c r="Z308" s="2"/>
      <c r="AA308" s="2"/>
      <c r="AB308" s="2"/>
    </row>
    <row r="309" spans="1:29">
      <c r="B309" s="446" t="s">
        <v>840</v>
      </c>
      <c r="O309" s="2"/>
      <c r="P309" s="2"/>
      <c r="Q309" s="2"/>
      <c r="R309" s="2"/>
      <c r="S309" s="2"/>
      <c r="T309" s="2"/>
      <c r="U309" s="2"/>
      <c r="V309" s="2"/>
      <c r="W309" s="2"/>
      <c r="X309" s="2"/>
      <c r="Y309" s="2"/>
      <c r="Z309" s="2"/>
      <c r="AA309" s="2"/>
      <c r="AB309" s="2"/>
    </row>
    <row r="310" spans="1:29">
      <c r="B310" s="446" t="s">
        <v>931</v>
      </c>
      <c r="C310" s="197" t="s">
        <v>33</v>
      </c>
      <c r="D310" s="197" t="s">
        <v>34</v>
      </c>
      <c r="E310" s="197" t="s">
        <v>35</v>
      </c>
      <c r="F310" s="197" t="s">
        <v>36</v>
      </c>
      <c r="G310" s="197" t="s">
        <v>37</v>
      </c>
      <c r="H310" s="197" t="s">
        <v>38</v>
      </c>
      <c r="I310" s="197" t="s">
        <v>39</v>
      </c>
      <c r="J310" s="197" t="s">
        <v>40</v>
      </c>
      <c r="K310" s="191" t="s">
        <v>881</v>
      </c>
      <c r="L310" s="191" t="s">
        <v>949</v>
      </c>
      <c r="M310" s="191" t="s">
        <v>950</v>
      </c>
      <c r="O310" s="2"/>
      <c r="P310" s="2"/>
      <c r="Q310" s="2"/>
      <c r="R310" s="2"/>
      <c r="S310" s="2"/>
      <c r="T310" s="2"/>
      <c r="U310" s="2"/>
      <c r="V310" s="2"/>
      <c r="W310" s="2"/>
      <c r="X310" s="2"/>
      <c r="Y310" s="2"/>
      <c r="Z310" s="2"/>
      <c r="AA310" s="2"/>
      <c r="AB310" s="2"/>
    </row>
    <row r="311" spans="1:29">
      <c r="B311" s="447" t="s">
        <v>929</v>
      </c>
      <c r="C311" s="448">
        <f>C76</f>
        <v>4032</v>
      </c>
      <c r="D311" s="448">
        <f>D76</f>
        <v>2784</v>
      </c>
      <c r="E311" s="448">
        <f t="shared" ref="E311:M311" si="100">E77</f>
        <v>2694</v>
      </c>
      <c r="F311" s="448">
        <f t="shared" si="100"/>
        <v>2694</v>
      </c>
      <c r="G311" s="448">
        <f t="shared" si="100"/>
        <v>2694</v>
      </c>
      <c r="H311" s="448">
        <f t="shared" si="100"/>
        <v>2694</v>
      </c>
      <c r="I311" s="448">
        <f t="shared" si="100"/>
        <v>2694</v>
      </c>
      <c r="J311" s="448">
        <f t="shared" si="100"/>
        <v>2694</v>
      </c>
      <c r="K311" s="448">
        <f t="shared" si="100"/>
        <v>2694</v>
      </c>
      <c r="L311" s="448">
        <f t="shared" si="100"/>
        <v>2694</v>
      </c>
      <c r="M311" s="448">
        <f t="shared" si="100"/>
        <v>2694</v>
      </c>
      <c r="O311" s="2"/>
      <c r="P311" s="2"/>
      <c r="Q311" s="2"/>
      <c r="R311" s="2"/>
      <c r="S311" s="2"/>
      <c r="T311" s="2"/>
      <c r="U311" s="2"/>
      <c r="V311" s="2"/>
      <c r="W311" s="2"/>
      <c r="X311" s="2"/>
      <c r="Y311" s="2"/>
      <c r="Z311" s="2"/>
      <c r="AA311" s="2"/>
      <c r="AB311" s="2"/>
    </row>
    <row r="312" spans="1:29">
      <c r="B312" s="447" t="s">
        <v>930</v>
      </c>
      <c r="C312" s="449">
        <f t="shared" ref="C312:M312" si="101">C311/$B$142</f>
        <v>23.441860465116278</v>
      </c>
      <c r="D312" s="449">
        <f t="shared" si="101"/>
        <v>16.186046511627907</v>
      </c>
      <c r="E312" s="449">
        <f t="shared" si="101"/>
        <v>15.662790697674419</v>
      </c>
      <c r="F312" s="449">
        <f t="shared" si="101"/>
        <v>15.662790697674419</v>
      </c>
      <c r="G312" s="449">
        <f t="shared" si="101"/>
        <v>15.662790697674419</v>
      </c>
      <c r="H312" s="449">
        <f t="shared" si="101"/>
        <v>15.662790697674419</v>
      </c>
      <c r="I312" s="449">
        <f t="shared" si="101"/>
        <v>15.662790697674419</v>
      </c>
      <c r="J312" s="449">
        <f t="shared" si="101"/>
        <v>15.662790697674419</v>
      </c>
      <c r="K312" s="449">
        <f t="shared" si="101"/>
        <v>15.662790697674419</v>
      </c>
      <c r="L312" s="449">
        <f t="shared" si="101"/>
        <v>15.662790697674419</v>
      </c>
      <c r="M312" s="449">
        <f t="shared" si="101"/>
        <v>15.662790697674419</v>
      </c>
      <c r="O312" s="2"/>
      <c r="P312" s="2"/>
      <c r="Q312" s="2"/>
      <c r="R312" s="2"/>
      <c r="S312" s="2"/>
      <c r="T312" s="2"/>
      <c r="U312" s="2"/>
      <c r="V312" s="2"/>
      <c r="W312" s="2"/>
      <c r="X312" s="2"/>
      <c r="Y312" s="2"/>
      <c r="Z312" s="2"/>
      <c r="AA312" s="2"/>
      <c r="AB312" s="2"/>
    </row>
    <row r="313" spans="1:29">
      <c r="B313" s="450" t="s">
        <v>915</v>
      </c>
      <c r="C313" s="451" t="e">
        <f>C312+#REF!</f>
        <v>#REF!</v>
      </c>
      <c r="D313" s="451" t="e">
        <f>D312+#REF!</f>
        <v>#REF!</v>
      </c>
      <c r="E313" s="451">
        <f>E312</f>
        <v>15.662790697674419</v>
      </c>
      <c r="F313" s="451">
        <f t="shared" ref="F313:M313" si="102">F312</f>
        <v>15.662790697674419</v>
      </c>
      <c r="G313" s="451">
        <f t="shared" si="102"/>
        <v>15.662790697674419</v>
      </c>
      <c r="H313" s="451">
        <f t="shared" si="102"/>
        <v>15.662790697674419</v>
      </c>
      <c r="I313" s="451">
        <f t="shared" si="102"/>
        <v>15.662790697674419</v>
      </c>
      <c r="J313" s="451">
        <f t="shared" si="102"/>
        <v>15.662790697674419</v>
      </c>
      <c r="K313" s="451">
        <f t="shared" si="102"/>
        <v>15.662790697674419</v>
      </c>
      <c r="L313" s="451">
        <f t="shared" si="102"/>
        <v>15.662790697674419</v>
      </c>
      <c r="M313" s="451">
        <f t="shared" si="102"/>
        <v>15.662790697674419</v>
      </c>
      <c r="O313" s="2"/>
      <c r="P313" s="2"/>
      <c r="Q313" s="2"/>
      <c r="R313" s="2"/>
      <c r="S313" s="2"/>
      <c r="T313" s="2"/>
      <c r="U313" s="2"/>
      <c r="V313" s="2"/>
      <c r="W313" s="2"/>
      <c r="X313" s="2"/>
      <c r="Y313" s="2"/>
      <c r="Z313" s="2"/>
      <c r="AA313" s="2"/>
      <c r="AB313" s="2"/>
    </row>
    <row r="314" spans="1:29">
      <c r="A314" t="s">
        <v>916</v>
      </c>
      <c r="B314" s="452" t="s">
        <v>917</v>
      </c>
      <c r="C314" s="453">
        <v>27</v>
      </c>
      <c r="D314" s="453">
        <v>27</v>
      </c>
      <c r="E314" s="453">
        <v>17</v>
      </c>
      <c r="F314" s="453">
        <v>17</v>
      </c>
      <c r="G314" s="453">
        <v>17</v>
      </c>
      <c r="H314" s="453">
        <v>17</v>
      </c>
      <c r="I314" s="453">
        <v>17</v>
      </c>
      <c r="J314" s="453">
        <v>17</v>
      </c>
      <c r="K314" s="453">
        <v>17</v>
      </c>
      <c r="L314" s="453">
        <v>17</v>
      </c>
      <c r="M314" s="453">
        <v>17</v>
      </c>
      <c r="O314" s="2"/>
      <c r="P314" s="2"/>
      <c r="Q314" s="2"/>
      <c r="R314" s="2"/>
      <c r="S314" s="2"/>
      <c r="T314" s="2"/>
      <c r="U314" s="2"/>
      <c r="V314" s="2"/>
      <c r="W314" s="2"/>
      <c r="X314" s="2"/>
      <c r="Y314" s="2"/>
      <c r="Z314" s="2"/>
      <c r="AA314" s="2"/>
      <c r="AB314" s="2"/>
      <c r="AC314" s="392"/>
    </row>
    <row r="315" spans="1:29">
      <c r="B315" s="454" t="s">
        <v>906</v>
      </c>
      <c r="C315" s="455" t="e">
        <f t="shared" ref="C315:M315" si="103">C314-C313</f>
        <v>#REF!</v>
      </c>
      <c r="D315" s="455" t="e">
        <f t="shared" si="103"/>
        <v>#REF!</v>
      </c>
      <c r="E315" s="455">
        <f t="shared" si="103"/>
        <v>1.3372093023255811</v>
      </c>
      <c r="F315" s="455">
        <f t="shared" si="103"/>
        <v>1.3372093023255811</v>
      </c>
      <c r="G315" s="455">
        <f t="shared" si="103"/>
        <v>1.3372093023255811</v>
      </c>
      <c r="H315" s="455">
        <f t="shared" si="103"/>
        <v>1.3372093023255811</v>
      </c>
      <c r="I315" s="455">
        <f t="shared" si="103"/>
        <v>1.3372093023255811</v>
      </c>
      <c r="J315" s="455">
        <f t="shared" si="103"/>
        <v>1.3372093023255811</v>
      </c>
      <c r="K315" s="455">
        <f t="shared" si="103"/>
        <v>1.3372093023255811</v>
      </c>
      <c r="L315" s="455">
        <f t="shared" si="103"/>
        <v>1.3372093023255811</v>
      </c>
      <c r="M315" s="455">
        <f t="shared" si="103"/>
        <v>1.3372093023255811</v>
      </c>
      <c r="O315" s="2"/>
      <c r="P315" s="2"/>
      <c r="Q315" s="2"/>
      <c r="R315" s="2"/>
      <c r="S315" s="2"/>
      <c r="T315" s="2"/>
      <c r="U315" s="2"/>
      <c r="V315" s="2"/>
      <c r="W315" s="2"/>
      <c r="X315" s="2"/>
      <c r="Y315" s="2"/>
      <c r="Z315" s="2"/>
      <c r="AA315" s="2"/>
      <c r="AB315" s="2"/>
    </row>
    <row r="316" spans="1:29" ht="15.5">
      <c r="B316" s="456" t="s">
        <v>907</v>
      </c>
      <c r="C316" s="457" t="e">
        <f>C315/C314</f>
        <v>#REF!</v>
      </c>
      <c r="D316" s="457" t="e">
        <f t="shared" ref="D316:M316" si="104">D315/D314</f>
        <v>#REF!</v>
      </c>
      <c r="E316" s="457">
        <f t="shared" si="104"/>
        <v>7.8659370725034178E-2</v>
      </c>
      <c r="F316" s="457">
        <f t="shared" si="104"/>
        <v>7.8659370725034178E-2</v>
      </c>
      <c r="G316" s="457">
        <f t="shared" si="104"/>
        <v>7.8659370725034178E-2</v>
      </c>
      <c r="H316" s="457">
        <f t="shared" si="104"/>
        <v>7.8659370725034178E-2</v>
      </c>
      <c r="I316" s="457">
        <f t="shared" si="104"/>
        <v>7.8659370725034178E-2</v>
      </c>
      <c r="J316" s="457">
        <f t="shared" si="104"/>
        <v>7.8659370725034178E-2</v>
      </c>
      <c r="K316" s="457">
        <f t="shared" si="104"/>
        <v>7.8659370725034178E-2</v>
      </c>
      <c r="L316" s="457">
        <f t="shared" si="104"/>
        <v>7.8659370725034178E-2</v>
      </c>
      <c r="M316" s="457">
        <f t="shared" si="104"/>
        <v>7.8659370725034178E-2</v>
      </c>
      <c r="O316" s="2"/>
      <c r="P316" s="2"/>
      <c r="Q316" s="2"/>
      <c r="R316" s="2"/>
      <c r="S316" s="2"/>
      <c r="T316" s="2"/>
      <c r="U316" s="2"/>
      <c r="V316" s="2"/>
      <c r="W316" s="2"/>
      <c r="X316" s="2"/>
      <c r="Y316" s="2"/>
      <c r="Z316" s="2"/>
      <c r="AA316" s="2"/>
      <c r="AB316" s="2"/>
    </row>
    <row r="317" spans="1:29" ht="15.5">
      <c r="B317" s="416"/>
      <c r="C317" s="417"/>
      <c r="D317" s="417"/>
      <c r="E317" s="417"/>
      <c r="F317" s="417"/>
      <c r="G317" s="417"/>
      <c r="H317" s="417"/>
      <c r="I317" s="417"/>
      <c r="J317" s="417"/>
      <c r="O317" s="2"/>
      <c r="P317" s="2"/>
      <c r="Q317" s="2"/>
      <c r="R317" s="2"/>
      <c r="S317" s="2"/>
      <c r="T317" s="2"/>
      <c r="U317" s="2"/>
      <c r="V317" s="2"/>
      <c r="W317" s="2"/>
      <c r="X317" s="2"/>
      <c r="Y317" s="2"/>
      <c r="Z317" s="2"/>
      <c r="AA317" s="2"/>
      <c r="AB317" s="2"/>
    </row>
    <row r="318" spans="1:29" ht="15.5">
      <c r="B318" s="416"/>
      <c r="C318" s="417"/>
      <c r="D318" s="417"/>
      <c r="E318" s="417"/>
      <c r="F318" s="417"/>
      <c r="G318" s="417"/>
      <c r="H318" s="417"/>
      <c r="I318" s="417"/>
      <c r="J318" s="417"/>
      <c r="O318" s="2"/>
      <c r="P318" s="2"/>
      <c r="Q318" s="2"/>
      <c r="R318" s="2"/>
      <c r="S318" s="2"/>
      <c r="T318" s="2"/>
      <c r="U318" s="2"/>
      <c r="V318" s="2"/>
      <c r="W318" s="2"/>
      <c r="X318" s="2"/>
      <c r="Y318" s="2"/>
      <c r="Z318" s="2"/>
      <c r="AA318" s="2"/>
      <c r="AB318" s="2"/>
    </row>
    <row r="319" spans="1:29" s="388" customFormat="1" ht="18.5">
      <c r="B319" s="387" t="s">
        <v>932</v>
      </c>
      <c r="O319" s="389"/>
      <c r="P319" s="389"/>
      <c r="Q319" s="389"/>
      <c r="R319" s="389"/>
      <c r="S319" s="389"/>
      <c r="T319" s="389"/>
      <c r="U319" s="389"/>
      <c r="V319" s="389"/>
      <c r="W319" s="389"/>
      <c r="X319" s="389"/>
      <c r="Y319" s="389"/>
      <c r="Z319" s="389"/>
      <c r="AA319" s="389"/>
      <c r="AB319" s="389"/>
    </row>
    <row r="320" spans="1:29">
      <c r="B320" t="s">
        <v>842</v>
      </c>
      <c r="C320" s="236" t="s">
        <v>843</v>
      </c>
      <c r="O320" s="392"/>
      <c r="P320" s="392"/>
      <c r="Q320" s="392"/>
      <c r="R320" s="392"/>
      <c r="S320" s="392"/>
      <c r="T320" s="392"/>
      <c r="U320" s="392"/>
      <c r="V320" s="392"/>
      <c r="W320" s="392"/>
      <c r="X320" s="392"/>
      <c r="Y320" s="392"/>
      <c r="Z320" s="392"/>
      <c r="AA320" s="392"/>
      <c r="AB320" s="392"/>
    </row>
    <row r="321" spans="1:29">
      <c r="B321" t="s">
        <v>27</v>
      </c>
      <c r="C321" t="s">
        <v>48</v>
      </c>
      <c r="O321" s="392" t="s">
        <v>933</v>
      </c>
      <c r="P321" s="392"/>
      <c r="Q321" s="392"/>
      <c r="R321" s="392"/>
      <c r="S321" s="392"/>
      <c r="T321" s="392"/>
      <c r="U321" s="392"/>
      <c r="V321" s="392"/>
      <c r="W321" s="392"/>
      <c r="X321" s="392"/>
      <c r="Y321" s="392"/>
      <c r="Z321" s="392"/>
      <c r="AA321" s="392"/>
      <c r="AB321" s="392"/>
      <c r="AC321">
        <v>4.5999999999999996</v>
      </c>
    </row>
    <row r="322" spans="1:29">
      <c r="B322" t="s">
        <v>934</v>
      </c>
      <c r="C322" t="s">
        <v>859</v>
      </c>
      <c r="O322" s="392" t="s">
        <v>810</v>
      </c>
      <c r="P322" s="392"/>
      <c r="Q322" s="392"/>
      <c r="R322" s="392"/>
      <c r="S322" s="392"/>
      <c r="T322" s="392"/>
      <c r="U322" s="392"/>
      <c r="V322" s="392"/>
      <c r="W322" s="392"/>
      <c r="X322" s="392"/>
      <c r="Y322" s="392"/>
      <c r="Z322" s="392"/>
      <c r="AA322" s="392"/>
      <c r="AB322" s="392"/>
    </row>
    <row r="323" spans="1:29">
      <c r="O323" s="392" t="s">
        <v>932</v>
      </c>
      <c r="P323" s="392"/>
      <c r="Q323" s="392"/>
      <c r="R323" s="392"/>
      <c r="S323" s="392"/>
      <c r="T323" s="392"/>
      <c r="U323" s="392"/>
      <c r="V323" s="392"/>
      <c r="W323" s="392"/>
      <c r="X323" s="392"/>
      <c r="Y323" s="392"/>
      <c r="Z323" s="392"/>
      <c r="AA323" s="392"/>
      <c r="AB323" s="392"/>
    </row>
    <row r="324" spans="1:29">
      <c r="B324" t="s">
        <v>844</v>
      </c>
      <c r="C324" t="s">
        <v>845</v>
      </c>
      <c r="D324" t="s">
        <v>846</v>
      </c>
      <c r="E324" t="s">
        <v>847</v>
      </c>
      <c r="F324" t="s">
        <v>848</v>
      </c>
      <c r="G324" t="s">
        <v>849</v>
      </c>
      <c r="H324" t="s">
        <v>850</v>
      </c>
      <c r="I324" t="s">
        <v>851</v>
      </c>
      <c r="J324" t="s">
        <v>852</v>
      </c>
      <c r="O324" s="392" t="s">
        <v>935</v>
      </c>
      <c r="P324" s="392"/>
      <c r="Q324" s="392"/>
      <c r="R324" s="392"/>
      <c r="S324" s="392"/>
      <c r="T324" s="392"/>
      <c r="U324" s="392"/>
      <c r="V324" s="392"/>
      <c r="W324" s="392"/>
      <c r="X324" s="392"/>
      <c r="Y324" s="392"/>
      <c r="Z324" s="392"/>
      <c r="AA324" s="392"/>
      <c r="AB324" s="392"/>
    </row>
    <row r="325" spans="1:29">
      <c r="A325" s="720" t="s">
        <v>936</v>
      </c>
      <c r="B325" s="135" t="s">
        <v>825</v>
      </c>
      <c r="C325">
        <v>2496</v>
      </c>
      <c r="D325">
        <v>2196</v>
      </c>
      <c r="E325">
        <v>2024</v>
      </c>
      <c r="F325">
        <v>2024</v>
      </c>
      <c r="G325">
        <v>2024</v>
      </c>
      <c r="H325">
        <v>2024</v>
      </c>
      <c r="I325">
        <v>2024</v>
      </c>
      <c r="J325">
        <v>2024</v>
      </c>
      <c r="O325" s="146"/>
      <c r="P325" s="3"/>
      <c r="Q325" s="3"/>
      <c r="R325" s="3"/>
      <c r="S325" s="3"/>
      <c r="T325" s="3"/>
      <c r="U325" s="3"/>
      <c r="V325" s="3"/>
      <c r="W325" s="3"/>
      <c r="X325" s="3"/>
      <c r="Y325" s="3"/>
      <c r="Z325" s="3"/>
      <c r="AA325" s="3"/>
      <c r="AB325" s="3"/>
    </row>
    <row r="326" spans="1:29">
      <c r="A326" s="720"/>
      <c r="B326" s="135" t="s">
        <v>863</v>
      </c>
      <c r="C326">
        <v>4032</v>
      </c>
      <c r="D326">
        <v>2784</v>
      </c>
      <c r="E326">
        <v>2694</v>
      </c>
      <c r="F326">
        <v>2694</v>
      </c>
      <c r="G326">
        <v>2694</v>
      </c>
      <c r="H326">
        <v>2694</v>
      </c>
      <c r="I326">
        <v>2694</v>
      </c>
      <c r="J326">
        <v>2694</v>
      </c>
      <c r="O326" s="392"/>
      <c r="P326" s="392"/>
      <c r="Q326" s="392"/>
      <c r="R326" s="392"/>
      <c r="S326" s="392"/>
      <c r="T326" s="392"/>
      <c r="U326" s="392"/>
      <c r="V326" s="392"/>
      <c r="W326" s="392"/>
      <c r="X326" s="392"/>
      <c r="Y326" s="392"/>
      <c r="Z326" s="392"/>
      <c r="AA326" s="392"/>
      <c r="AB326" s="392"/>
    </row>
    <row r="327" spans="1:29">
      <c r="B327" s="135" t="s">
        <v>16</v>
      </c>
      <c r="C327">
        <v>6528</v>
      </c>
      <c r="D327">
        <v>4980</v>
      </c>
      <c r="E327">
        <v>4718</v>
      </c>
      <c r="F327">
        <v>4718</v>
      </c>
      <c r="G327">
        <v>4718</v>
      </c>
      <c r="H327">
        <v>4718</v>
      </c>
      <c r="I327">
        <v>4718</v>
      </c>
      <c r="J327">
        <v>4718</v>
      </c>
      <c r="O327" s="392"/>
      <c r="P327" s="392"/>
      <c r="Q327" s="392"/>
      <c r="R327" s="392"/>
      <c r="S327" s="392"/>
      <c r="T327" s="392"/>
      <c r="U327" s="392"/>
      <c r="V327" s="392"/>
      <c r="W327" s="392"/>
      <c r="X327" s="392"/>
      <c r="Y327" s="392"/>
      <c r="Z327" s="392"/>
      <c r="AA327" s="392"/>
      <c r="AB327" s="392"/>
    </row>
    <row r="328" spans="1:29">
      <c r="O328" s="392"/>
      <c r="P328" s="392"/>
      <c r="Q328" s="392"/>
      <c r="R328" s="392"/>
      <c r="S328" s="392"/>
      <c r="T328" s="392"/>
      <c r="U328" s="392"/>
      <c r="V328" s="392"/>
      <c r="W328" s="392"/>
      <c r="X328" s="392"/>
      <c r="Y328" s="392"/>
      <c r="Z328" s="392"/>
      <c r="AA328" s="392"/>
      <c r="AB328" s="392"/>
    </row>
    <row r="329" spans="1:29">
      <c r="A329" s="720" t="s">
        <v>800</v>
      </c>
      <c r="B329" s="213" t="s">
        <v>825</v>
      </c>
      <c r="C329" s="146">
        <f>C325/$B$142</f>
        <v>14.511627906976743</v>
      </c>
      <c r="D329" s="146">
        <f t="shared" ref="D329:J330" si="105">D325/$B$142</f>
        <v>12.767441860465116</v>
      </c>
      <c r="E329" s="146">
        <f t="shared" si="105"/>
        <v>11.767441860465116</v>
      </c>
      <c r="F329" s="146">
        <f t="shared" si="105"/>
        <v>11.767441860465116</v>
      </c>
      <c r="G329" s="146">
        <f t="shared" si="105"/>
        <v>11.767441860465116</v>
      </c>
      <c r="H329" s="146">
        <f t="shared" si="105"/>
        <v>11.767441860465116</v>
      </c>
      <c r="I329" s="146">
        <f t="shared" si="105"/>
        <v>11.767441860465116</v>
      </c>
      <c r="J329" s="146">
        <f t="shared" si="105"/>
        <v>11.767441860465116</v>
      </c>
      <c r="O329" s="392"/>
      <c r="P329" s="392"/>
      <c r="Q329" s="392"/>
      <c r="R329" s="392"/>
      <c r="S329" s="392"/>
      <c r="T329" s="392"/>
      <c r="U329" s="392"/>
      <c r="V329" s="392"/>
      <c r="W329" s="392"/>
      <c r="X329" s="392"/>
      <c r="Y329" s="392"/>
      <c r="Z329" s="392"/>
      <c r="AA329" s="392"/>
      <c r="AB329" s="392"/>
    </row>
    <row r="330" spans="1:29">
      <c r="A330" s="720"/>
      <c r="B330" s="213" t="s">
        <v>863</v>
      </c>
      <c r="C330" s="146">
        <f>C326/$B$142</f>
        <v>23.441860465116278</v>
      </c>
      <c r="D330" s="146">
        <f t="shared" si="105"/>
        <v>16.186046511627907</v>
      </c>
      <c r="E330" s="146">
        <f t="shared" si="105"/>
        <v>15.662790697674419</v>
      </c>
      <c r="F330" s="146">
        <f t="shared" si="105"/>
        <v>15.662790697674419</v>
      </c>
      <c r="G330" s="146">
        <f t="shared" si="105"/>
        <v>15.662790697674419</v>
      </c>
      <c r="H330" s="146">
        <f t="shared" si="105"/>
        <v>15.662790697674419</v>
      </c>
      <c r="I330" s="146">
        <f t="shared" si="105"/>
        <v>15.662790697674419</v>
      </c>
      <c r="J330" s="146">
        <f t="shared" si="105"/>
        <v>15.662790697674419</v>
      </c>
      <c r="O330" s="392"/>
      <c r="P330" s="392"/>
      <c r="Q330" s="392"/>
      <c r="R330" s="392"/>
      <c r="S330" s="392"/>
      <c r="T330" s="392"/>
      <c r="U330" s="392"/>
      <c r="V330" s="392"/>
      <c r="W330" s="392"/>
      <c r="X330" s="392"/>
      <c r="Y330" s="392"/>
      <c r="Z330" s="392"/>
      <c r="AA330" s="392"/>
      <c r="AB330" s="392"/>
    </row>
    <row r="331" spans="1:29">
      <c r="B331" s="439" t="s">
        <v>915</v>
      </c>
      <c r="C331" s="458">
        <f>C329+C330</f>
        <v>37.95348837209302</v>
      </c>
      <c r="D331" s="458">
        <f t="shared" ref="D331:J331" si="106">D329+D330</f>
        <v>28.953488372093023</v>
      </c>
      <c r="E331" s="458">
        <f t="shared" si="106"/>
        <v>27.430232558139537</v>
      </c>
      <c r="F331" s="458">
        <f t="shared" si="106"/>
        <v>27.430232558139537</v>
      </c>
      <c r="G331" s="458">
        <f t="shared" si="106"/>
        <v>27.430232558139537</v>
      </c>
      <c r="H331" s="458">
        <f t="shared" si="106"/>
        <v>27.430232558139537</v>
      </c>
      <c r="I331" s="458">
        <f t="shared" si="106"/>
        <v>27.430232558139537</v>
      </c>
      <c r="J331" s="458">
        <f t="shared" si="106"/>
        <v>27.430232558139537</v>
      </c>
      <c r="O331" s="392"/>
      <c r="P331" s="392"/>
      <c r="Q331" s="392"/>
      <c r="R331" s="392"/>
      <c r="S331" s="392"/>
      <c r="T331" s="392"/>
      <c r="U331" s="392"/>
      <c r="V331" s="392"/>
      <c r="W331" s="392"/>
      <c r="X331" s="392"/>
      <c r="Y331" s="392"/>
      <c r="Z331" s="392"/>
      <c r="AA331" s="392"/>
      <c r="AB331" s="392"/>
    </row>
    <row r="332" spans="1:29">
      <c r="B332" s="440" t="s">
        <v>917</v>
      </c>
      <c r="C332" s="148">
        <v>25</v>
      </c>
      <c r="D332" s="148">
        <v>25</v>
      </c>
      <c r="E332" s="148">
        <v>22</v>
      </c>
      <c r="F332" s="148">
        <v>22</v>
      </c>
      <c r="G332" s="148">
        <v>22</v>
      </c>
      <c r="H332" s="148">
        <v>22</v>
      </c>
      <c r="I332" s="148">
        <v>22</v>
      </c>
      <c r="J332" s="148">
        <v>22</v>
      </c>
      <c r="O332" s="392"/>
      <c r="P332" s="392"/>
      <c r="Q332" s="392"/>
      <c r="R332" s="392"/>
      <c r="S332" s="392"/>
      <c r="T332" s="392"/>
      <c r="U332" s="392"/>
      <c r="V332" s="392"/>
      <c r="W332" s="392"/>
      <c r="X332" s="392"/>
      <c r="Y332" s="392"/>
      <c r="Z332" s="392"/>
      <c r="AA332" s="392"/>
      <c r="AB332" s="392"/>
    </row>
    <row r="333" spans="1:29">
      <c r="B333" s="459" t="s">
        <v>906</v>
      </c>
      <c r="C333" s="460">
        <f t="shared" ref="C333:J333" si="107">C332-C331</f>
        <v>-12.95348837209302</v>
      </c>
      <c r="D333" s="460">
        <f t="shared" si="107"/>
        <v>-3.9534883720930232</v>
      </c>
      <c r="E333" s="460">
        <f t="shared" si="107"/>
        <v>-5.4302325581395365</v>
      </c>
      <c r="F333" s="460">
        <f t="shared" si="107"/>
        <v>-5.4302325581395365</v>
      </c>
      <c r="G333" s="460">
        <f t="shared" si="107"/>
        <v>-5.4302325581395365</v>
      </c>
      <c r="H333" s="460">
        <f t="shared" si="107"/>
        <v>-5.4302325581395365</v>
      </c>
      <c r="I333" s="460">
        <f t="shared" si="107"/>
        <v>-5.4302325581395365</v>
      </c>
      <c r="J333" s="460">
        <f t="shared" si="107"/>
        <v>-5.4302325581395365</v>
      </c>
      <c r="O333" s="392"/>
      <c r="P333" s="392"/>
      <c r="Q333" s="392"/>
      <c r="R333" s="392"/>
      <c r="S333" s="392"/>
      <c r="T333" s="392"/>
      <c r="U333" s="392"/>
      <c r="V333" s="392"/>
      <c r="W333" s="392"/>
      <c r="X333" s="392"/>
      <c r="Y333" s="392"/>
      <c r="Z333" s="392"/>
      <c r="AA333" s="392"/>
      <c r="AB333" s="392"/>
    </row>
    <row r="334" spans="1:29" ht="15.5">
      <c r="B334" s="442" t="s">
        <v>907</v>
      </c>
      <c r="C334" s="461">
        <f>C333/C332</f>
        <v>-0.51813953488372078</v>
      </c>
      <c r="D334" s="461">
        <f t="shared" ref="D334:J334" si="108">D333/D332</f>
        <v>-0.15813953488372093</v>
      </c>
      <c r="E334" s="461">
        <f t="shared" si="108"/>
        <v>-0.24682875264270621</v>
      </c>
      <c r="F334" s="461">
        <f t="shared" si="108"/>
        <v>-0.24682875264270621</v>
      </c>
      <c r="G334" s="461">
        <f t="shared" si="108"/>
        <v>-0.24682875264270621</v>
      </c>
      <c r="H334" s="461">
        <f t="shared" si="108"/>
        <v>-0.24682875264270621</v>
      </c>
      <c r="I334" s="461">
        <f t="shared" si="108"/>
        <v>-0.24682875264270621</v>
      </c>
      <c r="J334" s="461">
        <f t="shared" si="108"/>
        <v>-0.24682875264270621</v>
      </c>
      <c r="O334" s="392"/>
      <c r="P334" s="392"/>
      <c r="Q334" s="392"/>
      <c r="R334" s="392"/>
      <c r="S334" s="392"/>
      <c r="T334" s="392"/>
      <c r="U334" s="392"/>
      <c r="V334" s="392"/>
      <c r="W334" s="392"/>
      <c r="X334" s="392"/>
      <c r="Y334" s="392"/>
      <c r="Z334" s="392"/>
      <c r="AA334" s="392"/>
      <c r="AB334" s="392"/>
    </row>
    <row r="335" spans="1:29" ht="18.5">
      <c r="B335" s="462"/>
      <c r="O335" s="392"/>
      <c r="P335" s="392"/>
      <c r="Q335" s="392"/>
      <c r="R335" s="392"/>
      <c r="S335" s="392"/>
      <c r="T335" s="392"/>
      <c r="U335" s="392"/>
      <c r="V335" s="392"/>
      <c r="W335" s="392"/>
      <c r="X335" s="392"/>
      <c r="Y335" s="392"/>
      <c r="Z335" s="392"/>
      <c r="AA335" s="392"/>
      <c r="AB335" s="392"/>
    </row>
    <row r="336" spans="1:29">
      <c r="O336" s="2"/>
      <c r="P336" s="2"/>
      <c r="Q336" s="2"/>
      <c r="R336" s="2"/>
      <c r="S336" s="2"/>
      <c r="T336" s="2"/>
      <c r="U336" s="2"/>
      <c r="V336" s="2"/>
      <c r="W336" s="2"/>
      <c r="X336" s="2"/>
      <c r="Y336" s="2"/>
      <c r="Z336" s="2"/>
      <c r="AA336" s="2"/>
      <c r="AB336" s="2"/>
    </row>
    <row r="337" spans="1:10" s="388" customFormat="1" ht="18.5">
      <c r="B337" s="387" t="s">
        <v>937</v>
      </c>
    </row>
    <row r="338" spans="1:10" ht="18.5">
      <c r="B338" s="462"/>
    </row>
    <row r="339" spans="1:10">
      <c r="B339" t="s">
        <v>842</v>
      </c>
      <c r="C339" s="236" t="s">
        <v>843</v>
      </c>
    </row>
    <row r="340" spans="1:10">
      <c r="B340" t="s">
        <v>27</v>
      </c>
      <c r="C340" t="s">
        <v>48</v>
      </c>
    </row>
    <row r="341" spans="1:10">
      <c r="B341" t="s">
        <v>934</v>
      </c>
      <c r="C341" t="s">
        <v>843</v>
      </c>
    </row>
    <row r="343" spans="1:10">
      <c r="B343" t="s">
        <v>844</v>
      </c>
      <c r="C343" t="s">
        <v>845</v>
      </c>
      <c r="D343" t="s">
        <v>846</v>
      </c>
      <c r="E343" t="s">
        <v>847</v>
      </c>
      <c r="F343" t="s">
        <v>848</v>
      </c>
      <c r="G343" t="s">
        <v>849</v>
      </c>
      <c r="H343" t="s">
        <v>850</v>
      </c>
      <c r="I343" t="s">
        <v>851</v>
      </c>
      <c r="J343" t="s">
        <v>852</v>
      </c>
    </row>
    <row r="344" spans="1:10">
      <c r="B344" s="135" t="s">
        <v>79</v>
      </c>
      <c r="C344">
        <v>11969</v>
      </c>
      <c r="D344">
        <v>11697</v>
      </c>
      <c r="E344">
        <v>10465</v>
      </c>
      <c r="F344">
        <v>11281</v>
      </c>
      <c r="G344">
        <v>10897</v>
      </c>
      <c r="H344">
        <v>10810</v>
      </c>
      <c r="I344">
        <v>10730</v>
      </c>
      <c r="J344">
        <v>10515</v>
      </c>
    </row>
    <row r="345" spans="1:10" ht="29">
      <c r="A345" s="463" t="s">
        <v>938</v>
      </c>
      <c r="B345" s="135" t="s">
        <v>939</v>
      </c>
      <c r="C345">
        <v>880</v>
      </c>
      <c r="D345">
        <v>880</v>
      </c>
      <c r="E345">
        <v>792</v>
      </c>
      <c r="F345">
        <v>792</v>
      </c>
      <c r="G345">
        <v>792</v>
      </c>
      <c r="H345">
        <v>880</v>
      </c>
      <c r="I345">
        <v>792</v>
      </c>
      <c r="J345">
        <v>792</v>
      </c>
    </row>
    <row r="346" spans="1:10">
      <c r="B346" s="135" t="s">
        <v>45</v>
      </c>
      <c r="C346">
        <v>16358</v>
      </c>
      <c r="D346">
        <v>14978</v>
      </c>
      <c r="E346">
        <v>15288</v>
      </c>
      <c r="F346">
        <v>16588</v>
      </c>
      <c r="G346">
        <v>18168</v>
      </c>
      <c r="H346">
        <v>16866</v>
      </c>
      <c r="I346">
        <v>15326</v>
      </c>
      <c r="J346">
        <v>14966</v>
      </c>
    </row>
    <row r="347" spans="1:10">
      <c r="B347" s="135" t="s">
        <v>16</v>
      </c>
      <c r="C347">
        <v>29207</v>
      </c>
      <c r="D347">
        <v>27555</v>
      </c>
      <c r="E347">
        <v>26545</v>
      </c>
      <c r="F347">
        <v>28661</v>
      </c>
      <c r="G347">
        <v>29857</v>
      </c>
      <c r="H347">
        <v>28556</v>
      </c>
      <c r="I347">
        <v>26848</v>
      </c>
      <c r="J347">
        <v>26273</v>
      </c>
    </row>
    <row r="349" spans="1:10">
      <c r="B349">
        <v>172</v>
      </c>
    </row>
    <row r="350" spans="1:10">
      <c r="B350" s="150" t="s">
        <v>844</v>
      </c>
      <c r="C350" s="150" t="s">
        <v>845</v>
      </c>
      <c r="D350" s="150" t="s">
        <v>846</v>
      </c>
      <c r="E350" s="150" t="s">
        <v>847</v>
      </c>
      <c r="F350" s="150" t="s">
        <v>848</v>
      </c>
      <c r="G350" s="150" t="s">
        <v>849</v>
      </c>
      <c r="H350" s="150" t="s">
        <v>850</v>
      </c>
      <c r="I350" s="150" t="s">
        <v>851</v>
      </c>
      <c r="J350" s="150" t="s">
        <v>852</v>
      </c>
    </row>
    <row r="351" spans="1:10">
      <c r="B351" s="135" t="s">
        <v>79</v>
      </c>
      <c r="C351" s="3">
        <f t="shared" ref="C351:J354" si="109">C344/$B$349</f>
        <v>69.587209302325576</v>
      </c>
      <c r="D351" s="3">
        <f t="shared" si="109"/>
        <v>68.005813953488371</v>
      </c>
      <c r="E351" s="3">
        <f t="shared" si="109"/>
        <v>60.843023255813954</v>
      </c>
      <c r="F351" s="3">
        <f t="shared" si="109"/>
        <v>65.587209302325576</v>
      </c>
      <c r="G351" s="3">
        <f t="shared" si="109"/>
        <v>63.354651162790695</v>
      </c>
      <c r="H351" s="3">
        <f t="shared" si="109"/>
        <v>62.848837209302324</v>
      </c>
      <c r="I351" s="3">
        <f t="shared" si="109"/>
        <v>62.383720930232556</v>
      </c>
      <c r="J351" s="3">
        <f t="shared" si="109"/>
        <v>61.133720930232556</v>
      </c>
    </row>
    <row r="352" spans="1:10">
      <c r="B352" s="135" t="s">
        <v>939</v>
      </c>
      <c r="C352" s="3">
        <f t="shared" si="109"/>
        <v>5.1162790697674421</v>
      </c>
      <c r="D352" s="3">
        <f t="shared" si="109"/>
        <v>5.1162790697674421</v>
      </c>
      <c r="E352" s="3">
        <f t="shared" si="109"/>
        <v>4.6046511627906979</v>
      </c>
      <c r="F352" s="3">
        <f t="shared" si="109"/>
        <v>4.6046511627906979</v>
      </c>
      <c r="G352" s="3">
        <f t="shared" si="109"/>
        <v>4.6046511627906979</v>
      </c>
      <c r="H352" s="3">
        <f t="shared" si="109"/>
        <v>5.1162790697674421</v>
      </c>
      <c r="I352" s="3">
        <f t="shared" si="109"/>
        <v>4.6046511627906979</v>
      </c>
      <c r="J352" s="3">
        <f t="shared" si="109"/>
        <v>4.6046511627906979</v>
      </c>
    </row>
    <row r="353" spans="2:10">
      <c r="B353" s="135" t="s">
        <v>45</v>
      </c>
      <c r="C353" s="3">
        <f t="shared" si="109"/>
        <v>95.104651162790702</v>
      </c>
      <c r="D353" s="3">
        <f t="shared" si="109"/>
        <v>87.081395348837205</v>
      </c>
      <c r="E353" s="3">
        <f t="shared" si="109"/>
        <v>88.883720930232556</v>
      </c>
      <c r="F353" s="3">
        <f t="shared" si="109"/>
        <v>96.441860465116278</v>
      </c>
      <c r="G353" s="3">
        <f t="shared" si="109"/>
        <v>105.62790697674419</v>
      </c>
      <c r="H353" s="3">
        <f t="shared" si="109"/>
        <v>98.058139534883722</v>
      </c>
      <c r="I353" s="3">
        <f t="shared" si="109"/>
        <v>89.104651162790702</v>
      </c>
      <c r="J353" s="3">
        <f t="shared" si="109"/>
        <v>87.011627906976742</v>
      </c>
    </row>
    <row r="354" spans="2:10">
      <c r="B354" s="219" t="s">
        <v>16</v>
      </c>
      <c r="C354" s="464">
        <f>C347/$B$349</f>
        <v>169.80813953488371</v>
      </c>
      <c r="D354" s="464">
        <f t="shared" si="109"/>
        <v>160.20348837209303</v>
      </c>
      <c r="E354" s="464">
        <f t="shared" si="109"/>
        <v>154.33139534883722</v>
      </c>
      <c r="F354" s="464">
        <f t="shared" si="109"/>
        <v>166.63372093023256</v>
      </c>
      <c r="G354" s="464">
        <f t="shared" si="109"/>
        <v>173.58720930232559</v>
      </c>
      <c r="H354" s="464">
        <f t="shared" si="109"/>
        <v>166.02325581395348</v>
      </c>
      <c r="I354" s="464">
        <f t="shared" si="109"/>
        <v>156.09302325581396</v>
      </c>
      <c r="J354" s="464">
        <f t="shared" si="109"/>
        <v>152.75</v>
      </c>
    </row>
    <row r="355" spans="2:10">
      <c r="B355" s="176"/>
      <c r="C355" s="212"/>
      <c r="D355" s="212"/>
      <c r="E355" s="212"/>
      <c r="F355" s="212"/>
      <c r="G355" s="212"/>
      <c r="H355" s="212"/>
      <c r="I355" s="212"/>
      <c r="J355" s="212"/>
    </row>
    <row r="356" spans="2:10" s="388" customFormat="1"/>
    <row r="359" spans="2:10">
      <c r="B359" t="s">
        <v>842</v>
      </c>
      <c r="C359" s="236" t="s">
        <v>843</v>
      </c>
    </row>
    <row r="360" spans="2:10">
      <c r="B360" t="s">
        <v>27</v>
      </c>
      <c r="C360" t="s">
        <v>48</v>
      </c>
    </row>
    <row r="362" spans="2:10">
      <c r="B362" t="s">
        <v>844</v>
      </c>
      <c r="C362" t="s">
        <v>845</v>
      </c>
      <c r="D362" t="s">
        <v>846</v>
      </c>
      <c r="E362" t="s">
        <v>847</v>
      </c>
      <c r="F362" t="s">
        <v>848</v>
      </c>
      <c r="G362" t="s">
        <v>849</v>
      </c>
      <c r="H362" t="s">
        <v>850</v>
      </c>
      <c r="I362" t="s">
        <v>851</v>
      </c>
      <c r="J362" t="s">
        <v>852</v>
      </c>
    </row>
    <row r="363" spans="2:10">
      <c r="B363" s="135" t="s">
        <v>79</v>
      </c>
      <c r="C363">
        <v>11924</v>
      </c>
      <c r="D363">
        <v>11697</v>
      </c>
      <c r="E363">
        <v>10484</v>
      </c>
      <c r="F363">
        <v>11343</v>
      </c>
      <c r="G363">
        <v>10835</v>
      </c>
      <c r="H363">
        <v>10918</v>
      </c>
      <c r="I363">
        <v>10778</v>
      </c>
      <c r="J363">
        <v>10538</v>
      </c>
    </row>
    <row r="364" spans="2:10">
      <c r="B364" s="142" t="s">
        <v>854</v>
      </c>
      <c r="C364">
        <v>1906</v>
      </c>
      <c r="D364">
        <v>1668</v>
      </c>
      <c r="E364">
        <v>1658</v>
      </c>
      <c r="F364">
        <v>1850</v>
      </c>
      <c r="G364">
        <v>1807</v>
      </c>
      <c r="H364">
        <v>2057</v>
      </c>
      <c r="I364">
        <v>2297</v>
      </c>
      <c r="J364">
        <v>2272</v>
      </c>
    </row>
    <row r="365" spans="2:10">
      <c r="B365" s="143" t="s">
        <v>855</v>
      </c>
      <c r="C365">
        <v>150</v>
      </c>
      <c r="D365">
        <v>180</v>
      </c>
      <c r="E365">
        <v>208</v>
      </c>
      <c r="F365">
        <v>350</v>
      </c>
      <c r="G365">
        <v>285</v>
      </c>
      <c r="H365">
        <v>575</v>
      </c>
      <c r="I365">
        <v>575</v>
      </c>
      <c r="J365">
        <v>560</v>
      </c>
    </row>
    <row r="366" spans="2:10">
      <c r="B366" s="143" t="s">
        <v>856</v>
      </c>
      <c r="C366">
        <v>1756</v>
      </c>
      <c r="D366">
        <v>1488</v>
      </c>
      <c r="E366">
        <v>1450</v>
      </c>
      <c r="F366">
        <v>1500</v>
      </c>
      <c r="G366">
        <v>1522</v>
      </c>
      <c r="H366">
        <v>1482</v>
      </c>
      <c r="I366">
        <v>1722</v>
      </c>
      <c r="J366">
        <v>1712</v>
      </c>
    </row>
    <row r="367" spans="2:10">
      <c r="B367" s="142" t="s">
        <v>857</v>
      </c>
      <c r="C367">
        <v>10018</v>
      </c>
      <c r="D367">
        <v>10029</v>
      </c>
      <c r="E367">
        <v>8826</v>
      </c>
      <c r="F367">
        <v>9493</v>
      </c>
      <c r="G367">
        <v>9028</v>
      </c>
      <c r="H367">
        <v>8861</v>
      </c>
      <c r="I367">
        <v>8481</v>
      </c>
      <c r="J367">
        <v>8266</v>
      </c>
    </row>
    <row r="368" spans="2:10">
      <c r="B368" s="143" t="s">
        <v>855</v>
      </c>
      <c r="C368">
        <v>1100</v>
      </c>
      <c r="D368">
        <v>1050</v>
      </c>
      <c r="E368">
        <v>1500</v>
      </c>
      <c r="F368">
        <v>2317</v>
      </c>
      <c r="G368">
        <v>1792</v>
      </c>
      <c r="H368">
        <v>1115</v>
      </c>
      <c r="I368">
        <v>715</v>
      </c>
      <c r="J368">
        <v>530</v>
      </c>
    </row>
    <row r="369" spans="2:10">
      <c r="B369" s="143" t="s">
        <v>856</v>
      </c>
      <c r="C369">
        <v>8918</v>
      </c>
      <c r="D369">
        <v>8979</v>
      </c>
      <c r="E369">
        <v>7326</v>
      </c>
      <c r="F369">
        <v>7056</v>
      </c>
      <c r="G369">
        <v>7116</v>
      </c>
      <c r="H369">
        <v>7746</v>
      </c>
      <c r="I369">
        <v>7766</v>
      </c>
      <c r="J369">
        <v>7736</v>
      </c>
    </row>
    <row r="370" spans="2:10">
      <c r="B370" s="143" t="s">
        <v>940</v>
      </c>
      <c r="F370">
        <v>120</v>
      </c>
      <c r="G370">
        <v>120</v>
      </c>
    </row>
    <row r="371" spans="2:10">
      <c r="B371" s="135" t="s">
        <v>939</v>
      </c>
      <c r="C371">
        <v>7468</v>
      </c>
      <c r="D371">
        <v>5948</v>
      </c>
      <c r="E371">
        <v>5598</v>
      </c>
      <c r="F371">
        <v>5598</v>
      </c>
      <c r="G371">
        <v>5598</v>
      </c>
      <c r="H371">
        <v>5686</v>
      </c>
      <c r="I371">
        <v>5598</v>
      </c>
      <c r="J371">
        <v>5598</v>
      </c>
    </row>
    <row r="372" spans="2:10">
      <c r="B372" s="142" t="s">
        <v>857</v>
      </c>
      <c r="C372">
        <v>940</v>
      </c>
      <c r="D372">
        <v>968</v>
      </c>
      <c r="E372">
        <v>880</v>
      </c>
      <c r="F372">
        <v>880</v>
      </c>
      <c r="G372">
        <v>880</v>
      </c>
      <c r="H372">
        <v>968</v>
      </c>
      <c r="I372">
        <v>880</v>
      </c>
      <c r="J372">
        <v>880</v>
      </c>
    </row>
    <row r="373" spans="2:10">
      <c r="B373" s="143" t="s">
        <v>856</v>
      </c>
      <c r="C373">
        <v>940</v>
      </c>
      <c r="D373">
        <v>968</v>
      </c>
      <c r="E373">
        <v>880</v>
      </c>
      <c r="F373">
        <v>880</v>
      </c>
      <c r="G373">
        <v>880</v>
      </c>
      <c r="H373">
        <v>968</v>
      </c>
      <c r="I373">
        <v>880</v>
      </c>
      <c r="J373">
        <v>880</v>
      </c>
    </row>
    <row r="374" spans="2:10">
      <c r="B374" s="142" t="s">
        <v>858</v>
      </c>
      <c r="C374">
        <v>6528</v>
      </c>
      <c r="D374">
        <v>4980</v>
      </c>
      <c r="E374">
        <v>4718</v>
      </c>
      <c r="F374">
        <v>4718</v>
      </c>
      <c r="G374">
        <v>4718</v>
      </c>
      <c r="H374">
        <v>4718</v>
      </c>
      <c r="I374">
        <v>4718</v>
      </c>
      <c r="J374">
        <v>4718</v>
      </c>
    </row>
    <row r="375" spans="2:10">
      <c r="B375" s="143" t="s">
        <v>859</v>
      </c>
      <c r="C375">
        <v>6528</v>
      </c>
      <c r="D375">
        <v>4980</v>
      </c>
      <c r="E375">
        <v>4718</v>
      </c>
      <c r="F375">
        <v>4718</v>
      </c>
      <c r="G375">
        <v>4718</v>
      </c>
      <c r="H375">
        <v>4718</v>
      </c>
      <c r="I375">
        <v>4718</v>
      </c>
      <c r="J375">
        <v>4718</v>
      </c>
    </row>
    <row r="376" spans="2:10">
      <c r="B376" s="135" t="s">
        <v>45</v>
      </c>
      <c r="C376">
        <v>16573</v>
      </c>
      <c r="D376">
        <v>14727</v>
      </c>
      <c r="E376">
        <v>15246</v>
      </c>
      <c r="F376">
        <v>16493</v>
      </c>
      <c r="G376">
        <v>17621</v>
      </c>
      <c r="H376">
        <v>16079</v>
      </c>
      <c r="I376">
        <v>14574</v>
      </c>
      <c r="J376">
        <v>14287</v>
      </c>
    </row>
    <row r="377" spans="2:10">
      <c r="B377" s="142" t="s">
        <v>854</v>
      </c>
      <c r="C377">
        <v>11135</v>
      </c>
      <c r="D377">
        <v>10244</v>
      </c>
      <c r="E377">
        <v>11090</v>
      </c>
      <c r="F377">
        <v>12442</v>
      </c>
      <c r="G377">
        <v>13600</v>
      </c>
      <c r="H377">
        <v>12133</v>
      </c>
      <c r="I377">
        <v>10703</v>
      </c>
      <c r="J377">
        <v>10421</v>
      </c>
    </row>
    <row r="378" spans="2:10">
      <c r="B378" s="143" t="s">
        <v>855</v>
      </c>
      <c r="C378">
        <v>4673</v>
      </c>
      <c r="D378">
        <v>4380</v>
      </c>
      <c r="E378">
        <v>5634</v>
      </c>
      <c r="F378">
        <v>7075</v>
      </c>
      <c r="G378">
        <v>7845</v>
      </c>
      <c r="H378">
        <v>6105</v>
      </c>
      <c r="I378">
        <v>4715</v>
      </c>
      <c r="J378">
        <v>4377</v>
      </c>
    </row>
    <row r="379" spans="2:10">
      <c r="B379" s="143" t="s">
        <v>856</v>
      </c>
      <c r="C379">
        <v>6462</v>
      </c>
      <c r="D379">
        <v>5864</v>
      </c>
      <c r="E379">
        <v>5456</v>
      </c>
      <c r="F379">
        <v>5367</v>
      </c>
      <c r="G379">
        <v>5755</v>
      </c>
      <c r="H379">
        <v>6028</v>
      </c>
      <c r="I379">
        <v>5988</v>
      </c>
      <c r="J379">
        <v>6044</v>
      </c>
    </row>
    <row r="380" spans="2:10">
      <c r="B380" s="142" t="s">
        <v>857</v>
      </c>
      <c r="C380">
        <v>5438</v>
      </c>
      <c r="D380">
        <v>4483</v>
      </c>
      <c r="E380">
        <v>4156</v>
      </c>
      <c r="F380">
        <v>4051</v>
      </c>
      <c r="G380">
        <v>4021</v>
      </c>
      <c r="H380">
        <v>3946</v>
      </c>
      <c r="I380">
        <v>3871</v>
      </c>
      <c r="J380">
        <v>3866</v>
      </c>
    </row>
    <row r="381" spans="2:10">
      <c r="B381" s="143" t="s">
        <v>855</v>
      </c>
      <c r="C381">
        <v>560</v>
      </c>
      <c r="D381">
        <v>155</v>
      </c>
      <c r="E381">
        <v>140</v>
      </c>
      <c r="F381">
        <v>140</v>
      </c>
      <c r="G381">
        <v>60</v>
      </c>
      <c r="H381">
        <v>20</v>
      </c>
      <c r="I381">
        <v>0</v>
      </c>
      <c r="J381">
        <v>0</v>
      </c>
    </row>
    <row r="382" spans="2:10">
      <c r="B382" s="143" t="s">
        <v>856</v>
      </c>
      <c r="C382">
        <v>4878</v>
      </c>
      <c r="D382">
        <v>4328</v>
      </c>
      <c r="E382">
        <v>4016</v>
      </c>
      <c r="F382">
        <v>3911</v>
      </c>
      <c r="G382">
        <v>3961</v>
      </c>
      <c r="H382">
        <v>3926</v>
      </c>
      <c r="I382">
        <v>3871</v>
      </c>
      <c r="J382">
        <v>3866</v>
      </c>
    </row>
    <row r="383" spans="2:10">
      <c r="B383" s="135" t="s">
        <v>16</v>
      </c>
      <c r="C383">
        <v>35965</v>
      </c>
      <c r="D383">
        <v>32372</v>
      </c>
      <c r="E383">
        <v>31328</v>
      </c>
      <c r="F383">
        <v>33434</v>
      </c>
      <c r="G383">
        <v>34054</v>
      </c>
      <c r="H383">
        <v>32683</v>
      </c>
      <c r="I383">
        <v>30950</v>
      </c>
      <c r="J383">
        <v>30423</v>
      </c>
    </row>
    <row r="384" spans="2:10">
      <c r="B384" s="149">
        <v>172</v>
      </c>
    </row>
    <row r="385" spans="2:10">
      <c r="B385" s="150" t="s">
        <v>844</v>
      </c>
      <c r="C385" s="150" t="s">
        <v>845</v>
      </c>
      <c r="D385" s="150" t="s">
        <v>846</v>
      </c>
      <c r="E385" s="150" t="s">
        <v>847</v>
      </c>
      <c r="F385" s="150" t="s">
        <v>848</v>
      </c>
      <c r="G385" s="150" t="s">
        <v>849</v>
      </c>
      <c r="H385" s="150" t="s">
        <v>850</v>
      </c>
      <c r="I385" s="150" t="s">
        <v>851</v>
      </c>
      <c r="J385" s="150" t="s">
        <v>852</v>
      </c>
    </row>
    <row r="386" spans="2:10">
      <c r="B386" s="294" t="s">
        <v>79</v>
      </c>
      <c r="C386" s="295">
        <v>11969</v>
      </c>
      <c r="D386" s="295">
        <v>11697</v>
      </c>
      <c r="E386" s="296">
        <v>61.005813953488371</v>
      </c>
      <c r="F386" s="296">
        <v>65.168604651162795</v>
      </c>
      <c r="G386" s="296">
        <v>62.581395348837212</v>
      </c>
      <c r="H386" s="296">
        <v>63.912790697674417</v>
      </c>
      <c r="I386" s="296">
        <v>62.808139534883722</v>
      </c>
      <c r="J386" s="296">
        <v>61.5</v>
      </c>
    </row>
    <row r="387" spans="2:10">
      <c r="B387" s="292" t="s">
        <v>854</v>
      </c>
      <c r="C387" s="149">
        <v>1906</v>
      </c>
      <c r="D387" s="149">
        <v>1668</v>
      </c>
      <c r="E387" s="293">
        <v>9.7151162790697683</v>
      </c>
      <c r="F387" s="293">
        <v>10.569767441860465</v>
      </c>
      <c r="G387" s="293">
        <v>10.104651162790697</v>
      </c>
      <c r="H387" s="293">
        <v>11.825581395348838</v>
      </c>
      <c r="I387" s="293">
        <v>13.220930232558139</v>
      </c>
      <c r="J387" s="293">
        <v>13.162790697674419</v>
      </c>
    </row>
    <row r="388" spans="2:10">
      <c r="B388" s="143" t="s">
        <v>855</v>
      </c>
      <c r="C388">
        <v>150</v>
      </c>
      <c r="D388">
        <v>180</v>
      </c>
      <c r="E388" s="293">
        <v>1.2093023255813953</v>
      </c>
      <c r="F388" s="293">
        <v>1.9476744186046511</v>
      </c>
      <c r="G388" s="293">
        <v>1.569767441860465</v>
      </c>
      <c r="H388" s="293">
        <v>3.2558139534883721</v>
      </c>
      <c r="I388" s="293">
        <v>3.2558139534883721</v>
      </c>
      <c r="J388" s="293">
        <v>3.2558139534883721</v>
      </c>
    </row>
    <row r="389" spans="2:10">
      <c r="B389" s="143" t="s">
        <v>856</v>
      </c>
      <c r="C389">
        <v>1756</v>
      </c>
      <c r="D389">
        <v>1488</v>
      </c>
      <c r="E389" s="293">
        <v>8.5058139534883725</v>
      </c>
      <c r="F389" s="293">
        <v>8.6220930232558146</v>
      </c>
      <c r="G389" s="293">
        <v>8.5348837209302317</v>
      </c>
      <c r="H389" s="293">
        <v>8.5697674418604652</v>
      </c>
      <c r="I389" s="293">
        <v>9.9651162790697683</v>
      </c>
      <c r="J389" s="293">
        <v>9.9069767441860463</v>
      </c>
    </row>
    <row r="390" spans="2:10">
      <c r="B390" s="292" t="s">
        <v>857</v>
      </c>
      <c r="C390" s="149">
        <v>10063</v>
      </c>
      <c r="D390" s="149">
        <v>10029</v>
      </c>
      <c r="E390" s="293">
        <v>51.290697674418603</v>
      </c>
      <c r="F390" s="293">
        <v>54.598837209302324</v>
      </c>
      <c r="G390" s="293">
        <v>52.47674418604651</v>
      </c>
      <c r="H390" s="293">
        <v>52.087209302325583</v>
      </c>
      <c r="I390" s="293">
        <v>49.587209302325583</v>
      </c>
      <c r="J390" s="293">
        <v>48.337209302325583</v>
      </c>
    </row>
    <row r="391" spans="2:10">
      <c r="B391" s="143" t="s">
        <v>855</v>
      </c>
      <c r="C391">
        <v>1145</v>
      </c>
      <c r="D391">
        <v>1050</v>
      </c>
      <c r="E391" s="293">
        <v>8.720930232558139</v>
      </c>
      <c r="F391" s="293">
        <v>13.005813953488373</v>
      </c>
      <c r="G391" s="293">
        <v>10.534883720930232</v>
      </c>
      <c r="H391" s="293">
        <v>6.4825581395348841</v>
      </c>
      <c r="I391" s="293">
        <v>4.1569767441860463</v>
      </c>
      <c r="J391" s="293">
        <v>3.0813953488372094</v>
      </c>
    </row>
    <row r="392" spans="2:10">
      <c r="B392" s="143" t="s">
        <v>856</v>
      </c>
      <c r="C392">
        <v>8918</v>
      </c>
      <c r="D392">
        <v>8979</v>
      </c>
      <c r="E392" s="293">
        <v>42.569767441860463</v>
      </c>
      <c r="F392" s="293">
        <v>41.593023255813954</v>
      </c>
      <c r="G392" s="293">
        <v>41.941860465116278</v>
      </c>
      <c r="H392" s="293">
        <v>45.604651162790695</v>
      </c>
      <c r="I392" s="293">
        <v>45.430232558139537</v>
      </c>
      <c r="J392" s="293">
        <v>45.255813953488371</v>
      </c>
    </row>
    <row r="393" spans="2:10">
      <c r="B393" s="297" t="s">
        <v>939</v>
      </c>
      <c r="C393" s="223">
        <v>7468</v>
      </c>
      <c r="D393" s="223">
        <v>5948</v>
      </c>
      <c r="E393" s="298">
        <v>32.546511627906973</v>
      </c>
      <c r="F393" s="298">
        <v>32.546511627906973</v>
      </c>
      <c r="G393" s="298">
        <v>32.546511627906973</v>
      </c>
      <c r="H393" s="298">
        <v>33.058139534883722</v>
      </c>
      <c r="I393" s="298">
        <v>32.546511627906973</v>
      </c>
      <c r="J393" s="298">
        <v>32.546511627906973</v>
      </c>
    </row>
    <row r="394" spans="2:10">
      <c r="B394" s="292" t="s">
        <v>857</v>
      </c>
      <c r="C394" s="149">
        <v>940</v>
      </c>
      <c r="D394" s="149">
        <v>968</v>
      </c>
      <c r="E394" s="293">
        <v>5.1162790697674421</v>
      </c>
      <c r="F394" s="293">
        <v>5.1162790697674421</v>
      </c>
      <c r="G394" s="293">
        <v>5.1162790697674421</v>
      </c>
      <c r="H394" s="293">
        <v>5.6279069767441863</v>
      </c>
      <c r="I394" s="293">
        <v>5.1162790697674421</v>
      </c>
      <c r="J394" s="293">
        <v>5.1162790697674421</v>
      </c>
    </row>
    <row r="395" spans="2:10">
      <c r="B395" s="143" t="s">
        <v>856</v>
      </c>
      <c r="C395">
        <v>940</v>
      </c>
      <c r="D395">
        <v>968</v>
      </c>
      <c r="E395" s="293">
        <v>5.1162790697674421</v>
      </c>
      <c r="F395" s="293">
        <v>5.1162790697674421</v>
      </c>
      <c r="G395" s="293">
        <v>5.1162790697674421</v>
      </c>
      <c r="H395" s="293">
        <v>5.6279069767441863</v>
      </c>
      <c r="I395" s="293">
        <v>5.1162790697674421</v>
      </c>
      <c r="J395" s="293">
        <v>5.1162790697674421</v>
      </c>
    </row>
    <row r="396" spans="2:10">
      <c r="B396" s="292" t="s">
        <v>858</v>
      </c>
      <c r="C396" s="149">
        <v>6528</v>
      </c>
      <c r="D396" s="149">
        <v>4980</v>
      </c>
      <c r="E396" s="293">
        <v>27.430232558139537</v>
      </c>
      <c r="F396" s="293">
        <v>27.430232558139537</v>
      </c>
      <c r="G396" s="293">
        <v>27.430232558139537</v>
      </c>
      <c r="H396" s="293">
        <v>27.430232558139537</v>
      </c>
      <c r="I396" s="293">
        <v>27.430232558139537</v>
      </c>
      <c r="J396" s="293">
        <v>27.430232558139537</v>
      </c>
    </row>
    <row r="397" spans="2:10">
      <c r="B397" s="143" t="s">
        <v>859</v>
      </c>
      <c r="C397">
        <v>6528</v>
      </c>
      <c r="D397">
        <v>4980</v>
      </c>
      <c r="E397" s="293">
        <v>27.430232558139537</v>
      </c>
      <c r="F397" s="293">
        <v>27.430232558139537</v>
      </c>
      <c r="G397" s="293">
        <v>27.430232558139537</v>
      </c>
      <c r="H397" s="293">
        <v>27.430232558139537</v>
      </c>
      <c r="I397" s="293">
        <v>27.430232558139537</v>
      </c>
      <c r="J397" s="293">
        <v>27.430232558139537</v>
      </c>
    </row>
    <row r="398" spans="2:10">
      <c r="B398" s="299" t="s">
        <v>45</v>
      </c>
      <c r="C398" s="300">
        <v>16573</v>
      </c>
      <c r="D398" s="300">
        <v>14687</v>
      </c>
      <c r="E398" s="301">
        <v>87.127906976744185</v>
      </c>
      <c r="F398" s="301">
        <v>93.534883720930239</v>
      </c>
      <c r="G398" s="301">
        <v>99.889534883720927</v>
      </c>
      <c r="H398" s="301">
        <v>90.45930232558139</v>
      </c>
      <c r="I398" s="301">
        <v>82.930232558139537</v>
      </c>
      <c r="J398" s="301">
        <v>81.930232558139537</v>
      </c>
    </row>
    <row r="399" spans="2:10">
      <c r="B399" s="292" t="s">
        <v>854</v>
      </c>
      <c r="C399" s="149">
        <v>11135</v>
      </c>
      <c r="D399" s="149">
        <v>10204</v>
      </c>
      <c r="E399" s="293">
        <v>63.110465116279073</v>
      </c>
      <c r="F399" s="293">
        <v>70.011627906976742</v>
      </c>
      <c r="G399" s="293">
        <v>76.686046511627907</v>
      </c>
      <c r="H399" s="293">
        <v>67.691860465116278</v>
      </c>
      <c r="I399" s="293">
        <v>60.598837209302324</v>
      </c>
      <c r="J399" s="293">
        <v>59.627906976744185</v>
      </c>
    </row>
    <row r="400" spans="2:10">
      <c r="B400" s="143" t="s">
        <v>855</v>
      </c>
      <c r="C400">
        <v>4673</v>
      </c>
      <c r="D400">
        <v>4380</v>
      </c>
      <c r="E400" s="293">
        <v>32.52325581395349</v>
      </c>
      <c r="F400" s="293">
        <v>39.970930232558139</v>
      </c>
      <c r="G400" s="293">
        <v>44.651162790697676</v>
      </c>
      <c r="H400" s="293">
        <v>33.546511627906973</v>
      </c>
      <c r="I400" s="293">
        <v>26.686046511627907</v>
      </c>
      <c r="J400" s="293">
        <v>25.38953488372093</v>
      </c>
    </row>
    <row r="401" spans="2:10">
      <c r="B401" s="143" t="s">
        <v>856</v>
      </c>
      <c r="C401">
        <v>6462</v>
      </c>
      <c r="D401">
        <v>5824</v>
      </c>
      <c r="E401" s="293">
        <v>30.587209302325583</v>
      </c>
      <c r="F401" s="293">
        <v>30.040697674418606</v>
      </c>
      <c r="G401" s="293">
        <v>32.034883720930232</v>
      </c>
      <c r="H401" s="293">
        <v>34.145348837209305</v>
      </c>
      <c r="I401" s="293">
        <v>33.912790697674417</v>
      </c>
      <c r="J401" s="293">
        <v>34.238372093023258</v>
      </c>
    </row>
    <row r="402" spans="2:10">
      <c r="B402" s="292" t="s">
        <v>857</v>
      </c>
      <c r="C402" s="149">
        <v>5438</v>
      </c>
      <c r="D402" s="149">
        <v>4483</v>
      </c>
      <c r="E402" s="293">
        <v>24.017441860465116</v>
      </c>
      <c r="F402" s="293">
        <v>23.523255813953487</v>
      </c>
      <c r="G402" s="293">
        <v>23.203488372093023</v>
      </c>
      <c r="H402" s="293">
        <v>22.767441860465116</v>
      </c>
      <c r="I402" s="293">
        <v>22.331395348837209</v>
      </c>
      <c r="J402" s="293">
        <v>22.302325581395348</v>
      </c>
    </row>
    <row r="403" spans="2:10">
      <c r="B403" s="143" t="s">
        <v>855</v>
      </c>
      <c r="C403">
        <v>560</v>
      </c>
      <c r="D403">
        <v>155</v>
      </c>
      <c r="E403" s="293">
        <v>0.81395348837209303</v>
      </c>
      <c r="F403" s="293">
        <v>0.81395348837209303</v>
      </c>
      <c r="G403" s="293">
        <v>0.34883720930232559</v>
      </c>
      <c r="H403" s="293">
        <v>0.11627906976744186</v>
      </c>
      <c r="I403" s="293">
        <v>0</v>
      </c>
      <c r="J403" s="293">
        <v>0</v>
      </c>
    </row>
    <row r="404" spans="2:10">
      <c r="B404" s="143" t="s">
        <v>856</v>
      </c>
      <c r="C404">
        <v>4878</v>
      </c>
      <c r="D404">
        <v>4328</v>
      </c>
      <c r="E404" s="293">
        <v>23.203488372093023</v>
      </c>
      <c r="F404" s="293">
        <v>22.709302325581394</v>
      </c>
      <c r="G404" s="293">
        <v>22.854651162790699</v>
      </c>
      <c r="H404" s="293">
        <v>22.651162790697676</v>
      </c>
      <c r="I404" s="293">
        <v>22.331395348837209</v>
      </c>
      <c r="J404" s="293">
        <v>22.302325581395348</v>
      </c>
    </row>
    <row r="405" spans="2:10">
      <c r="B405" s="219" t="s">
        <v>16</v>
      </c>
      <c r="C405" s="302">
        <v>36010</v>
      </c>
      <c r="D405" s="302">
        <v>32332</v>
      </c>
      <c r="E405" s="303">
        <v>180.68023255813952</v>
      </c>
      <c r="F405" s="303">
        <v>191.25</v>
      </c>
      <c r="G405" s="303">
        <v>195.01744186046511</v>
      </c>
      <c r="H405" s="303">
        <v>187.43023255813952</v>
      </c>
      <c r="I405" s="303">
        <v>178.28488372093022</v>
      </c>
      <c r="J405" s="303">
        <v>175.97674418604652</v>
      </c>
    </row>
  </sheetData>
  <sheetProtection pivotTables="0"/>
  <mergeCells count="6">
    <mergeCell ref="A329:A330"/>
    <mergeCell ref="A144:A152"/>
    <mergeCell ref="A155:A163"/>
    <mergeCell ref="A165:A173"/>
    <mergeCell ref="A175:A181"/>
    <mergeCell ref="A325:A326"/>
  </mergeCells>
  <conditionalFormatting sqref="C145:C154">
    <cfRule type="cellIs" dxfId="129" priority="3" operator="greaterThan">
      <formula>0</formula>
    </cfRule>
  </conditionalFormatting>
  <conditionalFormatting sqref="D153:J154 D145:D152">
    <cfRule type="cellIs" dxfId="128" priority="2" operator="greaterThan">
      <formula>0</formula>
    </cfRule>
  </conditionalFormatting>
  <conditionalFormatting sqref="C153:J154 C145:D152">
    <cfRule type="cellIs" dxfId="127" priority="1" operator="lessThan">
      <formula>-0.05</formula>
    </cfRule>
  </conditionalFormatting>
  <pageMargins left="0.7" right="0.7" top="0.75" bottom="0.75" header="0.3" footer="0.3"/>
  <pageSetup paperSize="9" orientation="portrait" r:id="rId6"/>
  <legacyDrawing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26FFE-C7D0-41EB-A4DD-367ECC6A64C6}">
  <sheetPr codeName="Sheet10">
    <tabColor rgb="FF92D050"/>
  </sheetPr>
  <dimension ref="A1:AS364"/>
  <sheetViews>
    <sheetView zoomScale="80" zoomScaleNormal="80" workbookViewId="0">
      <selection activeCell="R3" sqref="R3"/>
    </sheetView>
  </sheetViews>
  <sheetFormatPr defaultColWidth="8.54296875" defaultRowHeight="12" customHeight="1"/>
  <cols>
    <col min="1" max="1" width="11.453125" style="80" bestFit="1" customWidth="1"/>
    <col min="2" max="2" width="8.54296875" style="80"/>
    <col min="3" max="3" width="23.453125" style="80" customWidth="1"/>
    <col min="4" max="4" width="18.453125" style="80" customWidth="1"/>
    <col min="5" max="5" width="13.54296875" style="80" customWidth="1"/>
    <col min="6" max="6" width="3.54296875" style="80" customWidth="1"/>
    <col min="7" max="7" width="21.54296875" style="80" customWidth="1"/>
    <col min="8" max="8" width="13.453125" style="80" customWidth="1"/>
    <col min="9" max="9" width="4.54296875" style="80" customWidth="1"/>
    <col min="10" max="10" width="17.453125" style="80" bestFit="1" customWidth="1"/>
    <col min="11" max="11" width="19.54296875" style="80" bestFit="1" customWidth="1"/>
    <col min="12" max="12" width="8.54296875" style="80"/>
    <col min="13" max="13" width="13.54296875" style="80" customWidth="1"/>
    <col min="14" max="14" width="16" style="80" bestFit="1" customWidth="1"/>
    <col min="15" max="17" width="17.54296875" style="80" customWidth="1"/>
    <col min="18" max="18" width="16" style="80" bestFit="1" customWidth="1"/>
    <col min="19" max="19" width="15.54296875" style="80" bestFit="1" customWidth="1"/>
    <col min="20" max="20" width="8.54296875" style="80" customWidth="1"/>
    <col min="21" max="22" width="15.54296875" style="80" customWidth="1"/>
    <col min="23" max="23" width="5.54296875" style="80" customWidth="1"/>
    <col min="24" max="24" width="8.54296875" style="80"/>
    <col min="25" max="25" width="20.453125" style="80" customWidth="1"/>
    <col min="26" max="26" width="4.54296875" style="137" customWidth="1"/>
    <col min="27" max="27" width="13" style="80" customWidth="1"/>
    <col min="28" max="28" width="8.54296875" style="80"/>
    <col min="29" max="30" width="13.453125" style="80" customWidth="1"/>
    <col min="31" max="31" width="16" style="80" bestFit="1" customWidth="1"/>
    <col min="32" max="33" width="8.453125" style="80" customWidth="1"/>
    <col min="34" max="35" width="8.54296875" style="80" customWidth="1"/>
    <col min="36" max="37" width="8.453125" style="80" customWidth="1"/>
    <col min="38" max="16384" width="8.54296875" style="80"/>
  </cols>
  <sheetData>
    <row r="1" spans="1:45" ht="12" customHeight="1">
      <c r="A1" s="91" t="s">
        <v>1012</v>
      </c>
      <c r="B1" s="80" t="s">
        <v>1013</v>
      </c>
      <c r="C1" s="91" t="s">
        <v>1012</v>
      </c>
      <c r="D1" s="92" t="s">
        <v>934</v>
      </c>
      <c r="E1" s="92" t="s">
        <v>1014</v>
      </c>
      <c r="G1" s="91" t="s">
        <v>21</v>
      </c>
      <c r="H1" s="91" t="s">
        <v>22</v>
      </c>
      <c r="J1" s="93" t="s">
        <v>23</v>
      </c>
      <c r="K1" s="93" t="s">
        <v>24</v>
      </c>
      <c r="M1" s="92" t="s">
        <v>19</v>
      </c>
      <c r="N1" s="92" t="s">
        <v>20</v>
      </c>
      <c r="O1" s="92" t="s">
        <v>1015</v>
      </c>
      <c r="P1" s="92" t="s">
        <v>945</v>
      </c>
      <c r="Q1" s="92"/>
      <c r="R1" s="94" t="s">
        <v>20</v>
      </c>
      <c r="S1" s="94" t="s">
        <v>23</v>
      </c>
      <c r="T1" s="95" t="s">
        <v>1016</v>
      </c>
      <c r="U1" s="94" t="s">
        <v>842</v>
      </c>
      <c r="V1" s="94" t="s">
        <v>26</v>
      </c>
      <c r="X1" s="94" t="s">
        <v>1017</v>
      </c>
      <c r="Y1" s="139" t="s">
        <v>1014</v>
      </c>
      <c r="AA1" s="96" t="s">
        <v>20</v>
      </c>
      <c r="AC1" s="79" t="s">
        <v>1018</v>
      </c>
      <c r="AD1" s="97" t="s">
        <v>1019</v>
      </c>
      <c r="AE1" s="80" t="s">
        <v>20</v>
      </c>
      <c r="AF1" s="98" t="s">
        <v>29</v>
      </c>
      <c r="AG1" s="98" t="s">
        <v>30</v>
      </c>
      <c r="AH1" s="98" t="s">
        <v>31</v>
      </c>
      <c r="AI1" s="98" t="s">
        <v>32</v>
      </c>
      <c r="AJ1" s="98" t="s">
        <v>33</v>
      </c>
      <c r="AK1" s="98" t="s">
        <v>34</v>
      </c>
      <c r="AL1" s="98" t="s">
        <v>1020</v>
      </c>
      <c r="AM1" s="98" t="s">
        <v>36</v>
      </c>
      <c r="AN1" s="98" t="s">
        <v>37</v>
      </c>
      <c r="AO1" s="98" t="s">
        <v>38</v>
      </c>
      <c r="AP1" s="98" t="s">
        <v>39</v>
      </c>
      <c r="AR1" s="80" t="s">
        <v>1</v>
      </c>
      <c r="AS1" s="80" t="s">
        <v>0</v>
      </c>
    </row>
    <row r="2" spans="1:45" ht="12" customHeight="1">
      <c r="A2" s="86" t="s">
        <v>960</v>
      </c>
      <c r="B2" s="80" t="s">
        <v>1021</v>
      </c>
      <c r="C2" s="86" t="s">
        <v>987</v>
      </c>
      <c r="D2" s="80" t="s">
        <v>856</v>
      </c>
      <c r="G2" s="86" t="s">
        <v>203</v>
      </c>
      <c r="H2" s="86" t="s">
        <v>45</v>
      </c>
      <c r="J2" s="99" t="s">
        <v>965</v>
      </c>
      <c r="K2" s="99" t="s">
        <v>73</v>
      </c>
      <c r="M2" s="84" t="s">
        <v>1022</v>
      </c>
      <c r="N2" s="84" t="s">
        <v>417</v>
      </c>
      <c r="O2" s="80" t="s">
        <v>1023</v>
      </c>
      <c r="P2" s="80" t="s">
        <v>854</v>
      </c>
      <c r="R2" s="100" t="s">
        <v>1024</v>
      </c>
      <c r="S2" s="100" t="s">
        <v>1025</v>
      </c>
      <c r="T2" s="101"/>
      <c r="U2" s="101">
        <v>22.06</v>
      </c>
      <c r="V2" s="102" t="s">
        <v>1026</v>
      </c>
      <c r="X2" s="80" t="s">
        <v>48</v>
      </c>
      <c r="Y2" s="140" t="s">
        <v>1027</v>
      </c>
      <c r="AA2" s="48" t="s">
        <v>1028</v>
      </c>
      <c r="AC2" s="86" t="s">
        <v>205</v>
      </c>
      <c r="AD2" s="103" t="s">
        <v>1029</v>
      </c>
      <c r="AE2" s="104" t="s">
        <v>208</v>
      </c>
      <c r="AF2" s="48">
        <v>4</v>
      </c>
      <c r="AG2" s="48">
        <v>4</v>
      </c>
      <c r="AH2" s="48">
        <v>4</v>
      </c>
      <c r="AI2" s="48">
        <v>4</v>
      </c>
      <c r="AJ2" s="48">
        <v>4</v>
      </c>
      <c r="AK2" s="48">
        <v>4</v>
      </c>
      <c r="AL2" s="48"/>
      <c r="AM2" s="48"/>
      <c r="AN2" s="48"/>
      <c r="AO2" s="48"/>
      <c r="AP2" s="48"/>
      <c r="AR2" s="105" t="s">
        <v>5</v>
      </c>
      <c r="AS2" s="106">
        <v>1</v>
      </c>
    </row>
    <row r="3" spans="1:45" ht="12" customHeight="1">
      <c r="A3" s="86" t="s">
        <v>110</v>
      </c>
      <c r="B3" s="80" t="s">
        <v>1030</v>
      </c>
      <c r="C3" s="86" t="s">
        <v>983</v>
      </c>
      <c r="D3" s="80" t="s">
        <v>856</v>
      </c>
      <c r="G3" s="86" t="s">
        <v>78</v>
      </c>
      <c r="H3" s="86" t="s">
        <v>79</v>
      </c>
      <c r="J3" s="99" t="s">
        <v>1031</v>
      </c>
      <c r="K3" s="99" t="s">
        <v>1032</v>
      </c>
      <c r="M3" s="84" t="s">
        <v>446</v>
      </c>
      <c r="N3" s="48" t="s">
        <v>1033</v>
      </c>
      <c r="O3" s="80" t="s">
        <v>1034</v>
      </c>
      <c r="P3" s="80" t="s">
        <v>854</v>
      </c>
      <c r="R3" s="89" t="s">
        <v>237</v>
      </c>
      <c r="S3" s="100" t="s">
        <v>231</v>
      </c>
      <c r="T3" s="101"/>
      <c r="U3" s="101">
        <v>22.07</v>
      </c>
      <c r="V3" s="102" t="s">
        <v>29</v>
      </c>
      <c r="X3" s="80" t="s">
        <v>342</v>
      </c>
      <c r="Y3" s="140" t="s">
        <v>1035</v>
      </c>
      <c r="AA3" s="48" t="s">
        <v>499</v>
      </c>
      <c r="AC3" s="86" t="s">
        <v>205</v>
      </c>
      <c r="AD3" s="103" t="s">
        <v>1029</v>
      </c>
      <c r="AE3" s="104" t="s">
        <v>202</v>
      </c>
      <c r="AF3" s="48">
        <v>4</v>
      </c>
      <c r="AG3" s="48">
        <v>4</v>
      </c>
      <c r="AH3" s="48">
        <v>4</v>
      </c>
      <c r="AI3" s="48">
        <v>4</v>
      </c>
      <c r="AJ3" s="48">
        <v>4</v>
      </c>
      <c r="AK3" s="48">
        <v>4</v>
      </c>
      <c r="AL3" s="48"/>
      <c r="AM3" s="48"/>
      <c r="AN3" s="48"/>
      <c r="AO3" s="48"/>
      <c r="AP3" s="48"/>
      <c r="AR3" s="105" t="s">
        <v>6</v>
      </c>
      <c r="AS3" s="105">
        <f>AS2+1</f>
        <v>2</v>
      </c>
    </row>
    <row r="4" spans="1:45" ht="12" customHeight="1">
      <c r="C4" s="86" t="s">
        <v>991</v>
      </c>
      <c r="D4" s="80" t="s">
        <v>856</v>
      </c>
      <c r="G4" s="86" t="s">
        <v>442</v>
      </c>
      <c r="H4" s="86" t="s">
        <v>79</v>
      </c>
      <c r="J4" s="99" t="s">
        <v>1036</v>
      </c>
      <c r="K4" s="99" t="s">
        <v>415</v>
      </c>
      <c r="M4" s="48" t="s">
        <v>82</v>
      </c>
      <c r="N4" s="48" t="s">
        <v>85</v>
      </c>
      <c r="O4" s="80" t="s">
        <v>1037</v>
      </c>
      <c r="P4" s="80" t="s">
        <v>854</v>
      </c>
      <c r="R4" s="107" t="s">
        <v>1038</v>
      </c>
      <c r="S4" s="100" t="s">
        <v>297</v>
      </c>
      <c r="T4" s="101"/>
      <c r="U4" s="101">
        <v>22.08</v>
      </c>
      <c r="V4" s="102" t="s">
        <v>30</v>
      </c>
      <c r="AA4" s="48" t="s">
        <v>494</v>
      </c>
      <c r="AC4" s="86" t="s">
        <v>205</v>
      </c>
      <c r="AD4" s="103" t="s">
        <v>1029</v>
      </c>
      <c r="AE4" s="104" t="s">
        <v>763</v>
      </c>
      <c r="AF4" s="48">
        <v>1</v>
      </c>
      <c r="AG4" s="48">
        <v>1</v>
      </c>
      <c r="AH4" s="48">
        <v>1</v>
      </c>
      <c r="AI4" s="48">
        <v>1</v>
      </c>
      <c r="AJ4" s="48">
        <v>1</v>
      </c>
      <c r="AK4" s="48">
        <v>1</v>
      </c>
      <c r="AM4" s="48"/>
      <c r="AN4" s="48"/>
      <c r="AO4" s="48"/>
      <c r="AP4" s="48"/>
      <c r="AR4" s="105" t="s">
        <v>7</v>
      </c>
      <c r="AS4" s="105">
        <f t="shared" ref="AS4:AS12" si="0">AS3+1</f>
        <v>3</v>
      </c>
    </row>
    <row r="5" spans="1:45" ht="12" customHeight="1">
      <c r="C5" s="86" t="s">
        <v>984</v>
      </c>
      <c r="D5" s="80" t="s">
        <v>856</v>
      </c>
      <c r="G5" s="86" t="s">
        <v>44</v>
      </c>
      <c r="H5" s="86" t="s">
        <v>45</v>
      </c>
      <c r="J5" s="99" t="s">
        <v>297</v>
      </c>
      <c r="K5" s="99" t="s">
        <v>160</v>
      </c>
      <c r="M5" s="84" t="s">
        <v>1039</v>
      </c>
      <c r="N5" s="84" t="s">
        <v>1040</v>
      </c>
      <c r="O5" s="80" t="s">
        <v>1041</v>
      </c>
      <c r="P5" s="80" t="s">
        <v>857</v>
      </c>
      <c r="R5" s="100" t="s">
        <v>85</v>
      </c>
      <c r="S5" s="99" t="s">
        <v>46</v>
      </c>
      <c r="U5" s="101">
        <v>22.09</v>
      </c>
      <c r="V5" s="102" t="s">
        <v>31</v>
      </c>
      <c r="AA5" s="48" t="s">
        <v>208</v>
      </c>
      <c r="AC5" s="86" t="s">
        <v>205</v>
      </c>
      <c r="AD5" s="103" t="s">
        <v>1029</v>
      </c>
      <c r="AE5" s="108" t="s">
        <v>226</v>
      </c>
      <c r="AF5" s="85">
        <v>4</v>
      </c>
      <c r="AG5" s="85">
        <v>4</v>
      </c>
      <c r="AH5" s="85">
        <v>4</v>
      </c>
      <c r="AI5" s="85">
        <v>4</v>
      </c>
      <c r="AJ5" s="85">
        <v>4</v>
      </c>
      <c r="AK5" s="85">
        <v>4</v>
      </c>
      <c r="AL5" s="85"/>
      <c r="AM5" s="48"/>
      <c r="AN5" s="48"/>
      <c r="AO5" s="48"/>
      <c r="AP5" s="48"/>
      <c r="AR5" s="105" t="s">
        <v>8</v>
      </c>
      <c r="AS5" s="105">
        <f t="shared" si="0"/>
        <v>4</v>
      </c>
    </row>
    <row r="6" spans="1:45" ht="12" customHeight="1">
      <c r="C6" s="86" t="s">
        <v>988</v>
      </c>
      <c r="D6" s="80" t="s">
        <v>856</v>
      </c>
      <c r="E6" s="140" t="s">
        <v>1042</v>
      </c>
      <c r="G6" s="86" t="s">
        <v>1043</v>
      </c>
      <c r="H6" s="86" t="s">
        <v>939</v>
      </c>
      <c r="J6" s="99" t="s">
        <v>650</v>
      </c>
      <c r="K6" s="99" t="s">
        <v>415</v>
      </c>
      <c r="M6" s="84" t="s">
        <v>1044</v>
      </c>
      <c r="N6" s="84" t="s">
        <v>763</v>
      </c>
      <c r="O6" s="80" t="s">
        <v>1045</v>
      </c>
      <c r="P6" s="80" t="s">
        <v>857</v>
      </c>
      <c r="R6" s="109" t="s">
        <v>1046</v>
      </c>
      <c r="S6" s="99" t="s">
        <v>1036</v>
      </c>
      <c r="T6" s="101">
        <v>1</v>
      </c>
      <c r="U6" s="111">
        <v>22.1</v>
      </c>
      <c r="V6" s="102" t="s">
        <v>32</v>
      </c>
      <c r="AA6" s="48" t="s">
        <v>202</v>
      </c>
      <c r="AC6" s="86" t="s">
        <v>205</v>
      </c>
      <c r="AD6" s="103" t="s">
        <v>1029</v>
      </c>
      <c r="AE6" s="112" t="s">
        <v>264</v>
      </c>
      <c r="AF6" s="48">
        <v>6</v>
      </c>
      <c r="AG6" s="48">
        <v>6</v>
      </c>
      <c r="AH6" s="48">
        <v>6</v>
      </c>
      <c r="AI6" s="48">
        <v>6</v>
      </c>
      <c r="AJ6" s="48">
        <v>6</v>
      </c>
      <c r="AK6" s="48">
        <v>6</v>
      </c>
      <c r="AL6" s="48"/>
      <c r="AM6" s="48"/>
      <c r="AN6" s="48"/>
      <c r="AO6" s="48"/>
      <c r="AP6" s="48"/>
      <c r="AR6" s="105" t="s">
        <v>9</v>
      </c>
      <c r="AS6" s="105">
        <f t="shared" si="0"/>
        <v>5</v>
      </c>
    </row>
    <row r="7" spans="1:45" ht="12" customHeight="1">
      <c r="C7" s="80" t="s">
        <v>989</v>
      </c>
      <c r="D7" s="80" t="s">
        <v>856</v>
      </c>
      <c r="G7" s="86" t="s">
        <v>1047</v>
      </c>
      <c r="H7" s="86" t="s">
        <v>939</v>
      </c>
      <c r="J7" s="99" t="s">
        <v>1048</v>
      </c>
      <c r="K7" s="99" t="s">
        <v>1049</v>
      </c>
      <c r="M7" s="84" t="s">
        <v>1050</v>
      </c>
      <c r="N7" s="100" t="s">
        <v>413</v>
      </c>
      <c r="O7" s="80" t="s">
        <v>1023</v>
      </c>
      <c r="P7" s="80" t="s">
        <v>854</v>
      </c>
      <c r="R7" s="89" t="s">
        <v>202</v>
      </c>
      <c r="S7" s="100" t="s">
        <v>375</v>
      </c>
      <c r="T7" s="101"/>
      <c r="U7" s="101">
        <v>22.11</v>
      </c>
      <c r="V7" s="102" t="s">
        <v>33</v>
      </c>
      <c r="AA7" s="48" t="s">
        <v>237</v>
      </c>
      <c r="AC7" s="86" t="s">
        <v>205</v>
      </c>
      <c r="AD7" s="103" t="s">
        <v>1029</v>
      </c>
      <c r="AE7" s="108" t="s">
        <v>1051</v>
      </c>
      <c r="AF7" s="48">
        <v>1</v>
      </c>
      <c r="AG7" s="48">
        <v>1</v>
      </c>
      <c r="AH7" s="48">
        <v>1</v>
      </c>
      <c r="AI7" s="48">
        <v>1</v>
      </c>
      <c r="AJ7" s="48">
        <v>1</v>
      </c>
      <c r="AK7" s="48">
        <v>1</v>
      </c>
      <c r="AL7" s="48"/>
      <c r="AM7" s="48"/>
      <c r="AN7" s="48"/>
      <c r="AO7" s="48"/>
      <c r="AP7" s="48"/>
      <c r="AR7" s="83" t="s">
        <v>10</v>
      </c>
      <c r="AS7" s="105">
        <f t="shared" si="0"/>
        <v>6</v>
      </c>
    </row>
    <row r="8" spans="1:45" ht="12" customHeight="1">
      <c r="C8" s="80" t="s">
        <v>932</v>
      </c>
      <c r="D8" s="80" t="s">
        <v>859</v>
      </c>
      <c r="J8" s="99" t="s">
        <v>414</v>
      </c>
      <c r="K8" s="99" t="s">
        <v>415</v>
      </c>
      <c r="M8" s="84" t="s">
        <v>1052</v>
      </c>
      <c r="N8" s="48" t="s">
        <v>1033</v>
      </c>
      <c r="O8" s="80" t="s">
        <v>1053</v>
      </c>
      <c r="P8" s="80" t="s">
        <v>854</v>
      </c>
      <c r="R8" s="99" t="s">
        <v>189</v>
      </c>
      <c r="S8" s="99" t="s">
        <v>159</v>
      </c>
      <c r="U8" s="101">
        <v>22.12</v>
      </c>
      <c r="V8" s="102" t="s">
        <v>34</v>
      </c>
      <c r="AA8" s="48" t="s">
        <v>247</v>
      </c>
      <c r="AC8" s="86" t="s">
        <v>205</v>
      </c>
      <c r="AD8" s="103" t="s">
        <v>1029</v>
      </c>
      <c r="AE8" s="113" t="s">
        <v>1054</v>
      </c>
      <c r="AF8" s="48">
        <v>5</v>
      </c>
      <c r="AG8" s="48">
        <v>5</v>
      </c>
      <c r="AH8" s="48">
        <v>5</v>
      </c>
      <c r="AI8" s="48">
        <v>5</v>
      </c>
      <c r="AJ8" s="48">
        <v>5</v>
      </c>
      <c r="AK8" s="48">
        <v>5</v>
      </c>
      <c r="AL8" s="48"/>
      <c r="AM8" s="48"/>
      <c r="AN8" s="48"/>
      <c r="AO8" s="48"/>
      <c r="AP8" s="48"/>
      <c r="AR8" s="114" t="s">
        <v>11</v>
      </c>
      <c r="AS8" s="105">
        <f t="shared" si="0"/>
        <v>7</v>
      </c>
    </row>
    <row r="9" spans="1:45" ht="12" customHeight="1">
      <c r="C9" s="80" t="s">
        <v>995</v>
      </c>
      <c r="D9" s="80" t="s">
        <v>860</v>
      </c>
      <c r="J9" s="99" t="s">
        <v>1055</v>
      </c>
      <c r="K9" s="99" t="s">
        <v>415</v>
      </c>
      <c r="M9" s="84" t="s">
        <v>458</v>
      </c>
      <c r="N9" s="89" t="s">
        <v>1033</v>
      </c>
      <c r="O9" s="80" t="s">
        <v>1053</v>
      </c>
      <c r="P9" s="80" t="s">
        <v>854</v>
      </c>
      <c r="R9" s="107" t="s">
        <v>1056</v>
      </c>
      <c r="S9" s="100" t="s">
        <v>297</v>
      </c>
      <c r="T9" s="101"/>
      <c r="U9" s="101">
        <v>23.01</v>
      </c>
      <c r="V9" s="102" t="s">
        <v>35</v>
      </c>
      <c r="AA9" s="48" t="s">
        <v>264</v>
      </c>
      <c r="AC9" s="86" t="s">
        <v>490</v>
      </c>
      <c r="AD9" s="103" t="s">
        <v>1029</v>
      </c>
      <c r="AE9" s="115" t="s">
        <v>494</v>
      </c>
      <c r="AF9" s="48">
        <v>5.5</v>
      </c>
      <c r="AG9" s="48">
        <v>5.5</v>
      </c>
      <c r="AH9" s="48">
        <v>5.5</v>
      </c>
      <c r="AI9" s="48">
        <v>5.5</v>
      </c>
      <c r="AJ9" s="48">
        <v>5.5</v>
      </c>
      <c r="AK9" s="48">
        <v>5.5</v>
      </c>
      <c r="AL9" s="48">
        <v>5.5</v>
      </c>
      <c r="AM9" s="48"/>
      <c r="AN9" s="48"/>
      <c r="AO9" s="48"/>
      <c r="AP9" s="48"/>
      <c r="AR9" s="116" t="s">
        <v>12</v>
      </c>
      <c r="AS9" s="105">
        <f t="shared" si="0"/>
        <v>8</v>
      </c>
    </row>
    <row r="10" spans="1:45" ht="12" customHeight="1">
      <c r="C10" s="80" t="s">
        <v>996</v>
      </c>
      <c r="D10" s="80" t="s">
        <v>861</v>
      </c>
      <c r="J10" s="99" t="s">
        <v>255</v>
      </c>
      <c r="K10" s="99" t="s">
        <v>205</v>
      </c>
      <c r="M10" s="84" t="s">
        <v>1057</v>
      </c>
      <c r="N10" s="117" t="s">
        <v>1033</v>
      </c>
      <c r="O10" s="80" t="s">
        <v>1023</v>
      </c>
      <c r="P10" s="80" t="s">
        <v>854</v>
      </c>
      <c r="R10" s="89" t="s">
        <v>264</v>
      </c>
      <c r="S10" s="100" t="s">
        <v>255</v>
      </c>
      <c r="T10" s="101"/>
      <c r="U10" s="101">
        <v>23.02</v>
      </c>
      <c r="V10" s="102" t="s">
        <v>36</v>
      </c>
      <c r="AA10" s="48" t="s">
        <v>244</v>
      </c>
      <c r="AC10" s="86" t="s">
        <v>490</v>
      </c>
      <c r="AD10" s="103" t="s">
        <v>1029</v>
      </c>
      <c r="AE10" s="115" t="s">
        <v>499</v>
      </c>
      <c r="AF10" s="48">
        <v>2.5</v>
      </c>
      <c r="AG10" s="48">
        <v>2.5</v>
      </c>
      <c r="AH10" s="48">
        <v>2.5</v>
      </c>
      <c r="AI10" s="48">
        <v>2.5</v>
      </c>
      <c r="AJ10" s="48">
        <v>2.5</v>
      </c>
      <c r="AK10" s="48">
        <v>2.5</v>
      </c>
      <c r="AL10" s="48">
        <v>2.5</v>
      </c>
      <c r="AM10" s="48"/>
      <c r="AN10" s="48"/>
      <c r="AO10" s="48"/>
      <c r="AP10" s="48"/>
      <c r="AR10" s="116" t="s">
        <v>13</v>
      </c>
      <c r="AS10" s="105">
        <f t="shared" si="0"/>
        <v>9</v>
      </c>
    </row>
    <row r="11" spans="1:45" ht="12" customHeight="1">
      <c r="C11" s="80" t="s">
        <v>994</v>
      </c>
      <c r="D11" s="80" t="s">
        <v>856</v>
      </c>
      <c r="J11" s="99" t="s">
        <v>1058</v>
      </c>
      <c r="K11" s="99" t="s">
        <v>205</v>
      </c>
      <c r="M11" s="84" t="s">
        <v>1059</v>
      </c>
      <c r="N11" s="48" t="s">
        <v>1033</v>
      </c>
      <c r="O11" s="80" t="s">
        <v>1023</v>
      </c>
      <c r="P11" s="80" t="s">
        <v>854</v>
      </c>
      <c r="R11" s="239" t="s">
        <v>1060</v>
      </c>
      <c r="S11" s="100" t="s">
        <v>415</v>
      </c>
      <c r="T11" s="101"/>
      <c r="U11" s="101">
        <v>23.03</v>
      </c>
      <c r="V11" s="102" t="s">
        <v>37</v>
      </c>
      <c r="AA11" s="118" t="s">
        <v>141</v>
      </c>
      <c r="AC11" s="86" t="s">
        <v>232</v>
      </c>
      <c r="AD11" s="103" t="s">
        <v>1029</v>
      </c>
      <c r="AE11" s="89" t="s">
        <v>237</v>
      </c>
      <c r="AF11" s="48">
        <v>10</v>
      </c>
      <c r="AG11" s="48">
        <v>9</v>
      </c>
      <c r="AH11" s="48">
        <v>8</v>
      </c>
      <c r="AI11" s="48">
        <v>6</v>
      </c>
      <c r="AJ11" s="48">
        <v>5</v>
      </c>
      <c r="AK11" s="48">
        <v>5</v>
      </c>
      <c r="AL11" s="48">
        <v>5</v>
      </c>
      <c r="AM11" s="85"/>
      <c r="AN11" s="85"/>
      <c r="AO11" s="85"/>
      <c r="AP11" s="85"/>
      <c r="AR11" s="116" t="s">
        <v>14</v>
      </c>
      <c r="AS11" s="105">
        <f t="shared" si="0"/>
        <v>10</v>
      </c>
    </row>
    <row r="12" spans="1:45" ht="12" customHeight="1">
      <c r="C12" s="80" t="s">
        <v>122</v>
      </c>
      <c r="D12" s="80" t="s">
        <v>856</v>
      </c>
      <c r="J12" s="99" t="s">
        <v>375</v>
      </c>
      <c r="K12" s="99" t="s">
        <v>205</v>
      </c>
      <c r="M12" s="84" t="s">
        <v>1061</v>
      </c>
      <c r="N12" s="48" t="s">
        <v>1033</v>
      </c>
      <c r="O12" s="80" t="s">
        <v>1062</v>
      </c>
      <c r="P12" s="80" t="s">
        <v>854</v>
      </c>
      <c r="R12" s="89" t="s">
        <v>247</v>
      </c>
      <c r="S12" s="100" t="s">
        <v>248</v>
      </c>
      <c r="T12" s="101"/>
      <c r="U12" s="101">
        <v>23.04</v>
      </c>
      <c r="V12" s="102" t="s">
        <v>38</v>
      </c>
      <c r="AA12" s="119" t="s">
        <v>85</v>
      </c>
      <c r="AC12" s="86" t="s">
        <v>232</v>
      </c>
      <c r="AD12" s="103" t="s">
        <v>1029</v>
      </c>
      <c r="AE12" s="89" t="s">
        <v>244</v>
      </c>
      <c r="AF12" s="48">
        <v>2</v>
      </c>
      <c r="AG12" s="48">
        <v>2</v>
      </c>
      <c r="AH12" s="48">
        <v>2</v>
      </c>
      <c r="AI12" s="48">
        <v>2</v>
      </c>
      <c r="AJ12" s="48">
        <v>2</v>
      </c>
      <c r="AK12" s="48">
        <v>2</v>
      </c>
      <c r="AL12" s="48">
        <v>2</v>
      </c>
      <c r="AM12" s="48"/>
      <c r="AN12" s="48"/>
      <c r="AO12" s="48"/>
      <c r="AP12" s="48"/>
      <c r="AR12" s="116" t="s">
        <v>15</v>
      </c>
      <c r="AS12" s="105">
        <f t="shared" si="0"/>
        <v>11</v>
      </c>
    </row>
    <row r="13" spans="1:45" ht="12" customHeight="1">
      <c r="C13" s="80" t="s">
        <v>990</v>
      </c>
      <c r="D13" s="80" t="s">
        <v>856</v>
      </c>
      <c r="J13" s="99" t="s">
        <v>204</v>
      </c>
      <c r="K13" s="99" t="s">
        <v>205</v>
      </c>
      <c r="M13" s="84" t="s">
        <v>1063</v>
      </c>
      <c r="N13" s="48" t="s">
        <v>1033</v>
      </c>
      <c r="O13" s="80" t="s">
        <v>1062</v>
      </c>
      <c r="P13" s="80" t="s">
        <v>854</v>
      </c>
      <c r="R13" s="89" t="s">
        <v>244</v>
      </c>
      <c r="S13" s="100" t="s">
        <v>231</v>
      </c>
      <c r="T13" s="101"/>
      <c r="U13" s="101">
        <v>23.05</v>
      </c>
      <c r="V13" s="102" t="s">
        <v>39</v>
      </c>
      <c r="AA13" s="120" t="s">
        <v>1064</v>
      </c>
      <c r="AC13" s="86" t="s">
        <v>232</v>
      </c>
      <c r="AD13" s="86" t="s">
        <v>1029</v>
      </c>
      <c r="AE13" s="86" t="s">
        <v>247</v>
      </c>
      <c r="AF13" s="86">
        <v>8</v>
      </c>
      <c r="AG13" s="86">
        <v>8</v>
      </c>
      <c r="AH13" s="86">
        <v>8</v>
      </c>
      <c r="AI13" s="86">
        <v>6</v>
      </c>
      <c r="AJ13" s="86">
        <v>5</v>
      </c>
      <c r="AK13" s="86">
        <v>5</v>
      </c>
      <c r="AL13" s="86">
        <v>5</v>
      </c>
      <c r="AM13" s="86"/>
      <c r="AN13" s="48"/>
      <c r="AO13" s="48"/>
      <c r="AP13" s="48"/>
    </row>
    <row r="14" spans="1:45" ht="12" customHeight="1">
      <c r="C14" s="80" t="s">
        <v>110</v>
      </c>
      <c r="D14" s="80" t="s">
        <v>856</v>
      </c>
      <c r="J14" s="99" t="s">
        <v>231</v>
      </c>
      <c r="K14" s="99" t="s">
        <v>862</v>
      </c>
      <c r="M14" s="84" t="s">
        <v>1065</v>
      </c>
      <c r="N14" s="48" t="s">
        <v>1046</v>
      </c>
      <c r="O14" s="80" t="s">
        <v>1066</v>
      </c>
      <c r="P14" s="80" t="s">
        <v>854</v>
      </c>
      <c r="R14" s="121" t="s">
        <v>1067</v>
      </c>
      <c r="S14" s="100" t="s">
        <v>159</v>
      </c>
      <c r="T14" s="101"/>
      <c r="U14" s="101">
        <v>23.06</v>
      </c>
      <c r="V14" s="102" t="s">
        <v>40</v>
      </c>
      <c r="AA14" s="100" t="s">
        <v>1068</v>
      </c>
      <c r="AC14" s="86" t="s">
        <v>160</v>
      </c>
      <c r="AD14" s="107" t="s">
        <v>1069</v>
      </c>
      <c r="AE14" s="86" t="s">
        <v>1070</v>
      </c>
      <c r="AF14" s="86">
        <v>2</v>
      </c>
      <c r="AG14" s="86">
        <v>2.25</v>
      </c>
      <c r="AH14" s="86">
        <v>2.25</v>
      </c>
      <c r="AI14" s="86">
        <v>2.25</v>
      </c>
      <c r="AJ14" s="86">
        <v>2.25</v>
      </c>
      <c r="AK14" s="86">
        <v>2.25</v>
      </c>
      <c r="AL14" s="86">
        <v>2.25</v>
      </c>
      <c r="AM14" s="86"/>
      <c r="AN14" s="48"/>
      <c r="AO14" s="48"/>
      <c r="AP14" s="48"/>
    </row>
    <row r="15" spans="1:45" ht="12" customHeight="1">
      <c r="C15" s="80" t="s">
        <v>985</v>
      </c>
      <c r="D15" s="80" t="s">
        <v>856</v>
      </c>
      <c r="J15" s="99" t="s">
        <v>248</v>
      </c>
      <c r="K15" s="99" t="s">
        <v>862</v>
      </c>
      <c r="M15" s="84" t="s">
        <v>1071</v>
      </c>
      <c r="N15" s="48" t="s">
        <v>1033</v>
      </c>
      <c r="O15" s="80" t="s">
        <v>1062</v>
      </c>
      <c r="P15" s="80" t="s">
        <v>854</v>
      </c>
      <c r="R15" s="89" t="s">
        <v>487</v>
      </c>
      <c r="S15" s="100" t="s">
        <v>489</v>
      </c>
      <c r="T15" s="101"/>
      <c r="U15" s="101">
        <v>23.07</v>
      </c>
      <c r="V15" s="102" t="s">
        <v>881</v>
      </c>
      <c r="AA15" s="100" t="s">
        <v>1039</v>
      </c>
      <c r="AC15" s="86" t="s">
        <v>160</v>
      </c>
      <c r="AD15" s="107" t="s">
        <v>1069</v>
      </c>
      <c r="AE15" s="86" t="s">
        <v>1067</v>
      </c>
      <c r="AF15" s="86">
        <v>0.5</v>
      </c>
      <c r="AG15" s="86">
        <v>0.5</v>
      </c>
      <c r="AH15" s="86">
        <v>0.5</v>
      </c>
      <c r="AI15" s="86">
        <v>0.5</v>
      </c>
      <c r="AJ15" s="86">
        <v>0.5</v>
      </c>
      <c r="AK15" s="86">
        <v>0.5</v>
      </c>
      <c r="AL15" s="86">
        <v>0.5</v>
      </c>
      <c r="AM15" s="86">
        <v>0.5</v>
      </c>
      <c r="AN15" s="86">
        <v>0.5</v>
      </c>
      <c r="AO15" s="86">
        <v>0.5</v>
      </c>
      <c r="AP15" s="48"/>
    </row>
    <row r="16" spans="1:45" ht="12" customHeight="1">
      <c r="C16" s="80" t="s">
        <v>993</v>
      </c>
      <c r="D16" s="80" t="s">
        <v>856</v>
      </c>
      <c r="J16" s="80" t="s">
        <v>1072</v>
      </c>
      <c r="K16" s="99" t="s">
        <v>73</v>
      </c>
      <c r="M16" s="84" t="s">
        <v>1073</v>
      </c>
      <c r="N16" s="48" t="s">
        <v>1033</v>
      </c>
      <c r="O16" s="80" t="s">
        <v>1062</v>
      </c>
      <c r="P16" s="80" t="s">
        <v>854</v>
      </c>
      <c r="R16" s="121" t="s">
        <v>487</v>
      </c>
      <c r="S16" s="100" t="s">
        <v>375</v>
      </c>
      <c r="T16" s="101"/>
      <c r="U16" s="101">
        <v>23.08</v>
      </c>
      <c r="V16" s="102" t="s">
        <v>949</v>
      </c>
      <c r="AA16" s="100" t="s">
        <v>1074</v>
      </c>
      <c r="AC16" s="86" t="s">
        <v>160</v>
      </c>
      <c r="AD16" s="107" t="s">
        <v>1069</v>
      </c>
      <c r="AE16" s="86" t="s">
        <v>1056</v>
      </c>
      <c r="AF16" s="86">
        <v>1</v>
      </c>
      <c r="AG16" s="86">
        <v>1</v>
      </c>
      <c r="AH16" s="86">
        <v>1</v>
      </c>
      <c r="AI16" s="86">
        <v>1</v>
      </c>
      <c r="AJ16" s="86">
        <v>1</v>
      </c>
      <c r="AK16" s="86">
        <v>1</v>
      </c>
      <c r="AL16" s="86">
        <v>1</v>
      </c>
      <c r="AM16" s="86">
        <v>1</v>
      </c>
      <c r="AN16" s="48"/>
      <c r="AO16" s="48"/>
      <c r="AP16" s="48"/>
    </row>
    <row r="17" spans="3:42" ht="12" customHeight="1">
      <c r="C17" s="80" t="s">
        <v>960</v>
      </c>
      <c r="D17" s="80" t="s">
        <v>855</v>
      </c>
      <c r="J17" s="99" t="s">
        <v>46</v>
      </c>
      <c r="K17" s="99" t="s">
        <v>73</v>
      </c>
      <c r="M17" s="84" t="s">
        <v>1075</v>
      </c>
      <c r="N17" s="48" t="s">
        <v>1046</v>
      </c>
      <c r="O17" s="80" t="s">
        <v>1076</v>
      </c>
      <c r="P17" s="80" t="s">
        <v>854</v>
      </c>
      <c r="R17" s="89" t="s">
        <v>763</v>
      </c>
      <c r="S17" s="100" t="s">
        <v>204</v>
      </c>
      <c r="T17" s="101"/>
      <c r="U17" s="101">
        <v>23.09</v>
      </c>
      <c r="V17" s="102" t="s">
        <v>950</v>
      </c>
      <c r="AA17" s="100" t="s">
        <v>1077</v>
      </c>
      <c r="AC17" s="86" t="s">
        <v>160</v>
      </c>
      <c r="AD17" s="107" t="s">
        <v>1069</v>
      </c>
      <c r="AE17" s="86" t="s">
        <v>1038</v>
      </c>
      <c r="AF17" s="86">
        <v>2.5</v>
      </c>
      <c r="AG17" s="86">
        <v>2.5</v>
      </c>
      <c r="AH17" s="86">
        <v>2.5</v>
      </c>
      <c r="AI17" s="86">
        <v>2.5</v>
      </c>
      <c r="AJ17" s="86">
        <v>2.5</v>
      </c>
      <c r="AK17" s="86">
        <v>2.5</v>
      </c>
      <c r="AL17" s="86">
        <v>2.5</v>
      </c>
      <c r="AM17" s="86">
        <v>2.5</v>
      </c>
      <c r="AN17" s="48"/>
      <c r="AO17" s="48"/>
      <c r="AP17" s="48"/>
    </row>
    <row r="18" spans="3:42" ht="12" customHeight="1">
      <c r="C18" s="80" t="s">
        <v>125</v>
      </c>
      <c r="D18" s="80" t="s">
        <v>856</v>
      </c>
      <c r="J18" s="99" t="s">
        <v>80</v>
      </c>
      <c r="K18" s="99" t="s">
        <v>73</v>
      </c>
      <c r="M18" s="84" t="s">
        <v>1078</v>
      </c>
      <c r="N18" s="48" t="s">
        <v>1033</v>
      </c>
      <c r="O18" s="80" t="s">
        <v>1062</v>
      </c>
      <c r="P18" s="80" t="s">
        <v>854</v>
      </c>
      <c r="R18" s="107" t="s">
        <v>1079</v>
      </c>
      <c r="S18" s="100" t="s">
        <v>204</v>
      </c>
      <c r="T18" s="101"/>
      <c r="U18" s="111">
        <v>23.1</v>
      </c>
      <c r="V18" s="102" t="s">
        <v>951</v>
      </c>
      <c r="AA18" s="100" t="s">
        <v>1080</v>
      </c>
      <c r="AC18" s="86" t="s">
        <v>160</v>
      </c>
      <c r="AD18" s="107" t="s">
        <v>1069</v>
      </c>
      <c r="AE18" s="113" t="s">
        <v>1081</v>
      </c>
      <c r="AF18" s="48">
        <v>8.5</v>
      </c>
      <c r="AG18" s="48">
        <v>8.25</v>
      </c>
      <c r="AH18" s="48">
        <v>8.25</v>
      </c>
      <c r="AI18" s="48">
        <v>8.25</v>
      </c>
      <c r="AJ18" s="48">
        <v>8.25</v>
      </c>
      <c r="AK18" s="48">
        <v>8.25</v>
      </c>
      <c r="AL18" s="48">
        <v>8.25</v>
      </c>
      <c r="AM18" s="48">
        <v>8.25</v>
      </c>
      <c r="AN18" s="48"/>
      <c r="AO18" s="48"/>
      <c r="AP18" s="48"/>
    </row>
    <row r="19" spans="3:42" ht="12" customHeight="1">
      <c r="C19" s="80" t="s">
        <v>992</v>
      </c>
      <c r="D19" s="80" t="s">
        <v>856</v>
      </c>
      <c r="J19" s="99" t="s">
        <v>1082</v>
      </c>
      <c r="K19" s="99" t="s">
        <v>73</v>
      </c>
      <c r="M19" s="84" t="s">
        <v>1083</v>
      </c>
      <c r="N19" s="48" t="s">
        <v>1033</v>
      </c>
      <c r="O19" s="80" t="s">
        <v>1062</v>
      </c>
      <c r="P19" s="80" t="s">
        <v>854</v>
      </c>
      <c r="R19" s="107" t="s">
        <v>1054</v>
      </c>
      <c r="S19" s="100" t="s">
        <v>375</v>
      </c>
      <c r="T19" s="101"/>
      <c r="U19" s="101">
        <v>23.11</v>
      </c>
      <c r="V19" s="102" t="s">
        <v>952</v>
      </c>
      <c r="AA19" s="100" t="s">
        <v>1084</v>
      </c>
      <c r="AC19" s="86" t="s">
        <v>160</v>
      </c>
      <c r="AD19" s="107" t="s">
        <v>1069</v>
      </c>
      <c r="AE19" s="113" t="s">
        <v>184</v>
      </c>
      <c r="AF19" s="48">
        <v>6.5</v>
      </c>
      <c r="AG19" s="48">
        <v>6.5</v>
      </c>
      <c r="AH19" s="48">
        <v>6.5</v>
      </c>
      <c r="AI19" s="48">
        <v>6.5</v>
      </c>
      <c r="AJ19" s="48">
        <v>6.5</v>
      </c>
      <c r="AK19" s="48">
        <v>6.5</v>
      </c>
      <c r="AL19" s="48">
        <v>6.5</v>
      </c>
      <c r="AM19" s="48">
        <v>6.5</v>
      </c>
      <c r="AN19" s="48"/>
      <c r="AO19" s="48"/>
      <c r="AP19" s="48"/>
    </row>
    <row r="20" spans="3:42" ht="12" customHeight="1">
      <c r="C20" s="80" t="s">
        <v>88</v>
      </c>
      <c r="D20" s="80" t="s">
        <v>856</v>
      </c>
      <c r="J20" s="99" t="s">
        <v>1085</v>
      </c>
      <c r="K20" s="99" t="s">
        <v>73</v>
      </c>
      <c r="M20" s="84" t="s">
        <v>1086</v>
      </c>
      <c r="N20" s="48" t="s">
        <v>1033</v>
      </c>
      <c r="O20" s="80" t="s">
        <v>1062</v>
      </c>
      <c r="P20" s="80" t="s">
        <v>854</v>
      </c>
      <c r="R20" s="107" t="s">
        <v>1051</v>
      </c>
      <c r="S20" s="100" t="s">
        <v>375</v>
      </c>
      <c r="T20" s="101"/>
      <c r="U20" s="101">
        <v>23.12</v>
      </c>
      <c r="V20" s="102" t="s">
        <v>953</v>
      </c>
      <c r="AA20" s="100" t="s">
        <v>1087</v>
      </c>
      <c r="AC20" s="86" t="s">
        <v>160</v>
      </c>
      <c r="AD20" s="107" t="s">
        <v>1069</v>
      </c>
      <c r="AE20" s="113" t="s">
        <v>189</v>
      </c>
      <c r="AF20" s="48">
        <v>1</v>
      </c>
      <c r="AG20" s="48">
        <v>1</v>
      </c>
      <c r="AH20" s="48">
        <v>1</v>
      </c>
      <c r="AI20" s="48">
        <v>1</v>
      </c>
      <c r="AJ20" s="48">
        <v>1</v>
      </c>
      <c r="AK20" s="48">
        <v>1</v>
      </c>
      <c r="AL20" s="48">
        <v>1</v>
      </c>
      <c r="AM20" s="48">
        <v>1</v>
      </c>
      <c r="AN20" s="48"/>
      <c r="AO20" s="48"/>
      <c r="AP20" s="48"/>
    </row>
    <row r="21" spans="3:42" ht="12" customHeight="1">
      <c r="C21" s="80" t="s">
        <v>986</v>
      </c>
      <c r="D21" s="80" t="s">
        <v>856</v>
      </c>
      <c r="J21" s="99" t="s">
        <v>1088</v>
      </c>
      <c r="K21" s="99" t="s">
        <v>160</v>
      </c>
      <c r="M21" s="84" t="s">
        <v>444</v>
      </c>
      <c r="N21" s="84" t="s">
        <v>649</v>
      </c>
      <c r="O21" s="80" t="s">
        <v>963</v>
      </c>
      <c r="P21" s="80" t="s">
        <v>854</v>
      </c>
      <c r="R21" s="89" t="s">
        <v>499</v>
      </c>
      <c r="S21" s="100" t="s">
        <v>489</v>
      </c>
      <c r="T21" s="101"/>
      <c r="U21" s="101">
        <v>24.01</v>
      </c>
      <c r="V21" s="102" t="s">
        <v>954</v>
      </c>
      <c r="AA21" s="100" t="s">
        <v>1089</v>
      </c>
      <c r="AC21" s="86" t="s">
        <v>160</v>
      </c>
      <c r="AD21" s="107" t="s">
        <v>1069</v>
      </c>
      <c r="AE21" s="113" t="s">
        <v>1090</v>
      </c>
      <c r="AF21" s="48">
        <v>1</v>
      </c>
      <c r="AG21" s="48">
        <v>1</v>
      </c>
      <c r="AH21" s="48">
        <v>1</v>
      </c>
      <c r="AI21" s="48">
        <v>1</v>
      </c>
      <c r="AJ21" s="48">
        <v>1</v>
      </c>
      <c r="AK21" s="48">
        <v>1</v>
      </c>
      <c r="AL21" s="48">
        <v>1</v>
      </c>
      <c r="AM21" s="48">
        <v>1</v>
      </c>
      <c r="AN21" s="48"/>
      <c r="AO21" s="48"/>
      <c r="AP21" s="48"/>
    </row>
    <row r="22" spans="3:42" ht="12" customHeight="1">
      <c r="J22" s="99" t="s">
        <v>159</v>
      </c>
      <c r="K22" s="99" t="s">
        <v>160</v>
      </c>
      <c r="M22" s="84" t="s">
        <v>1091</v>
      </c>
      <c r="N22" s="84" t="s">
        <v>1092</v>
      </c>
      <c r="O22" s="80" t="s">
        <v>1045</v>
      </c>
      <c r="P22" s="80" t="s">
        <v>857</v>
      </c>
      <c r="R22" s="109" t="s">
        <v>1093</v>
      </c>
      <c r="S22" s="110" t="s">
        <v>1094</v>
      </c>
      <c r="T22" s="101"/>
      <c r="U22" s="101">
        <v>24.02</v>
      </c>
      <c r="V22" s="102" t="s">
        <v>955</v>
      </c>
      <c r="AA22" s="100" t="s">
        <v>1095</v>
      </c>
      <c r="AC22" s="86" t="s">
        <v>160</v>
      </c>
      <c r="AD22" s="107" t="s">
        <v>1069</v>
      </c>
      <c r="AE22" s="122" t="s">
        <v>1096</v>
      </c>
      <c r="AF22" s="87">
        <v>3</v>
      </c>
      <c r="AG22" s="87">
        <v>3</v>
      </c>
      <c r="AH22" s="87">
        <v>3</v>
      </c>
      <c r="AI22" s="87">
        <v>3</v>
      </c>
      <c r="AJ22" s="87">
        <v>3</v>
      </c>
      <c r="AK22" s="87">
        <v>3</v>
      </c>
      <c r="AL22" s="87">
        <v>3</v>
      </c>
      <c r="AM22" s="87">
        <v>3</v>
      </c>
      <c r="AN22" s="87"/>
      <c r="AO22" s="87"/>
      <c r="AP22" s="87"/>
    </row>
    <row r="23" spans="3:42" ht="12" customHeight="1">
      <c r="J23" s="99" t="s">
        <v>1097</v>
      </c>
      <c r="K23" s="99" t="s">
        <v>862</v>
      </c>
      <c r="M23" s="84" t="s">
        <v>1098</v>
      </c>
      <c r="N23" s="84" t="s">
        <v>1092</v>
      </c>
      <c r="O23" s="80" t="s">
        <v>1045</v>
      </c>
      <c r="P23" s="80" t="s">
        <v>857</v>
      </c>
      <c r="R23" s="89" t="s">
        <v>649</v>
      </c>
      <c r="S23" s="100" t="s">
        <v>1055</v>
      </c>
      <c r="T23" s="101">
        <v>6</v>
      </c>
      <c r="U23" s="101">
        <v>24.03</v>
      </c>
      <c r="V23" s="102" t="s">
        <v>956</v>
      </c>
      <c r="AA23" s="89" t="s">
        <v>417</v>
      </c>
      <c r="AC23" s="86"/>
      <c r="AD23" s="86"/>
      <c r="AE23" s="122"/>
      <c r="AF23" s="87"/>
      <c r="AG23" s="87"/>
      <c r="AH23" s="87"/>
      <c r="AI23" s="87"/>
      <c r="AJ23" s="87"/>
      <c r="AK23" s="87"/>
      <c r="AL23" s="87"/>
      <c r="AM23" s="87"/>
      <c r="AN23" s="87"/>
      <c r="AO23" s="87"/>
      <c r="AP23" s="87"/>
    </row>
    <row r="24" spans="3:42" ht="12" customHeight="1">
      <c r="C24" s="470" t="s">
        <v>1099</v>
      </c>
      <c r="D24" s="470" t="s">
        <v>1100</v>
      </c>
      <c r="J24" s="82" t="s">
        <v>489</v>
      </c>
      <c r="K24" s="82" t="s">
        <v>862</v>
      </c>
      <c r="M24" s="84" t="s">
        <v>55</v>
      </c>
      <c r="N24" s="84" t="s">
        <v>1101</v>
      </c>
      <c r="O24" s="80" t="s">
        <v>963</v>
      </c>
      <c r="P24" s="80" t="s">
        <v>854</v>
      </c>
      <c r="R24" s="89" t="s">
        <v>494</v>
      </c>
      <c r="S24" s="100" t="s">
        <v>1097</v>
      </c>
      <c r="T24" s="101"/>
      <c r="U24" s="101">
        <v>24.04</v>
      </c>
      <c r="V24" s="102" t="s">
        <v>957</v>
      </c>
      <c r="AA24" s="89" t="s">
        <v>413</v>
      </c>
      <c r="AC24" s="86"/>
      <c r="AD24" s="86"/>
      <c r="AE24" s="122"/>
      <c r="AF24" s="87"/>
      <c r="AG24" s="87"/>
      <c r="AH24" s="87"/>
      <c r="AI24" s="87"/>
      <c r="AJ24" s="87"/>
      <c r="AK24" s="87"/>
      <c r="AL24" s="87"/>
      <c r="AM24" s="87"/>
      <c r="AN24" s="87"/>
      <c r="AO24" s="87"/>
      <c r="AP24" s="87"/>
    </row>
    <row r="25" spans="3:42">
      <c r="C25" s="86" t="s">
        <v>960</v>
      </c>
      <c r="D25" s="86" t="s">
        <v>1102</v>
      </c>
      <c r="J25" s="141" t="s">
        <v>1094</v>
      </c>
      <c r="K25" s="141" t="s">
        <v>825</v>
      </c>
      <c r="M25" s="84" t="s">
        <v>523</v>
      </c>
      <c r="N25" s="84" t="s">
        <v>422</v>
      </c>
      <c r="O25" s="80" t="s">
        <v>1023</v>
      </c>
      <c r="P25" s="80" t="s">
        <v>854</v>
      </c>
      <c r="R25" s="100" t="s">
        <v>1103</v>
      </c>
      <c r="S25" s="100" t="s">
        <v>414</v>
      </c>
      <c r="T25" s="101"/>
      <c r="U25" s="101">
        <v>24.05</v>
      </c>
      <c r="V25" s="102" t="s">
        <v>958</v>
      </c>
      <c r="AA25" s="89" t="s">
        <v>422</v>
      </c>
      <c r="AC25" s="86"/>
      <c r="AD25" s="86"/>
      <c r="AE25" s="122"/>
      <c r="AF25" s="87"/>
      <c r="AG25" s="87"/>
      <c r="AH25" s="87"/>
      <c r="AI25" s="87"/>
      <c r="AJ25" s="87"/>
      <c r="AK25" s="87"/>
      <c r="AL25" s="87"/>
      <c r="AM25" s="87"/>
      <c r="AN25" s="87"/>
      <c r="AO25" s="87"/>
      <c r="AP25" s="87"/>
    </row>
    <row r="26" spans="3:42" ht="41.9" customHeight="1">
      <c r="C26" s="86" t="s">
        <v>1104</v>
      </c>
      <c r="D26" s="86"/>
      <c r="J26" s="86" t="s">
        <v>1105</v>
      </c>
      <c r="K26" s="86" t="s">
        <v>825</v>
      </c>
      <c r="M26" s="84" t="s">
        <v>1106</v>
      </c>
      <c r="N26" s="84" t="s">
        <v>199</v>
      </c>
      <c r="O26" s="80" t="s">
        <v>963</v>
      </c>
      <c r="P26" s="80" t="s">
        <v>854</v>
      </c>
      <c r="R26" s="100" t="s">
        <v>996</v>
      </c>
      <c r="S26" s="100" t="s">
        <v>1107</v>
      </c>
      <c r="T26" s="101"/>
      <c r="U26" s="101">
        <v>24.06</v>
      </c>
      <c r="V26" s="102" t="s">
        <v>959</v>
      </c>
      <c r="AA26" s="89" t="s">
        <v>649</v>
      </c>
      <c r="AC26" s="86"/>
      <c r="AD26" s="86"/>
      <c r="AE26" s="113"/>
      <c r="AF26" s="87"/>
      <c r="AG26" s="87"/>
      <c r="AH26" s="87"/>
      <c r="AI26" s="87"/>
      <c r="AJ26" s="87"/>
      <c r="AK26" s="87"/>
      <c r="AL26" s="87"/>
      <c r="AM26" s="87"/>
      <c r="AN26" s="87"/>
      <c r="AO26" s="87"/>
      <c r="AP26" s="87"/>
    </row>
    <row r="27" spans="3:42" ht="48">
      <c r="C27" s="86" t="s">
        <v>983</v>
      </c>
      <c r="D27" s="471" t="s">
        <v>1108</v>
      </c>
      <c r="J27" s="86" t="s">
        <v>1109</v>
      </c>
      <c r="K27" s="86" t="s">
        <v>825</v>
      </c>
      <c r="M27" s="84" t="s">
        <v>648</v>
      </c>
      <c r="N27" s="84" t="s">
        <v>649</v>
      </c>
      <c r="O27" s="80" t="s">
        <v>963</v>
      </c>
      <c r="P27" s="80" t="s">
        <v>854</v>
      </c>
      <c r="R27" s="100" t="s">
        <v>1040</v>
      </c>
      <c r="S27" s="100" t="s">
        <v>1094</v>
      </c>
      <c r="T27" s="101"/>
      <c r="U27" s="101" t="s">
        <v>283</v>
      </c>
      <c r="V27" s="101" t="s">
        <v>283</v>
      </c>
      <c r="AA27" s="100" t="s">
        <v>1060</v>
      </c>
      <c r="AC27" s="86"/>
      <c r="AD27" s="86"/>
      <c r="AE27" s="113"/>
      <c r="AF27" s="87"/>
      <c r="AG27" s="87"/>
      <c r="AH27" s="87"/>
      <c r="AI27" s="87"/>
      <c r="AJ27" s="87"/>
      <c r="AK27" s="87"/>
      <c r="AL27" s="87"/>
      <c r="AM27" s="87"/>
      <c r="AN27" s="87"/>
      <c r="AO27" s="87"/>
      <c r="AP27" s="87"/>
    </row>
    <row r="28" spans="3:42" ht="12" customHeight="1">
      <c r="C28" s="86" t="s">
        <v>984</v>
      </c>
      <c r="D28" s="471" t="s">
        <v>1110</v>
      </c>
      <c r="J28" s="86" t="s">
        <v>1111</v>
      </c>
      <c r="K28" s="86" t="s">
        <v>863</v>
      </c>
      <c r="M28" s="84" t="s">
        <v>460</v>
      </c>
      <c r="N28" s="84" t="s">
        <v>1112</v>
      </c>
      <c r="O28" s="80" t="s">
        <v>1113</v>
      </c>
      <c r="P28" s="80" t="s">
        <v>854</v>
      </c>
      <c r="R28" s="89" t="s">
        <v>208</v>
      </c>
      <c r="S28" s="100" t="s">
        <v>1058</v>
      </c>
      <c r="T28" s="101"/>
      <c r="U28" s="101" t="s">
        <v>1114</v>
      </c>
      <c r="V28" s="101" t="s">
        <v>1114</v>
      </c>
      <c r="AA28" s="100" t="s">
        <v>1040</v>
      </c>
      <c r="AC28" s="86"/>
      <c r="AD28" s="86"/>
      <c r="AE28" s="113"/>
      <c r="AF28" s="87"/>
      <c r="AG28" s="87"/>
      <c r="AH28" s="87"/>
      <c r="AI28" s="87"/>
      <c r="AJ28" s="87"/>
      <c r="AK28" s="87"/>
      <c r="AL28" s="87"/>
      <c r="AM28" s="87"/>
      <c r="AN28" s="87"/>
      <c r="AO28" s="87"/>
      <c r="AP28" s="87"/>
    </row>
    <row r="29" spans="3:42" ht="12" customHeight="1">
      <c r="C29" s="86" t="s">
        <v>985</v>
      </c>
      <c r="D29" s="471" t="s">
        <v>1115</v>
      </c>
      <c r="J29" s="86" t="s">
        <v>1116</v>
      </c>
      <c r="K29" s="86" t="s">
        <v>863</v>
      </c>
      <c r="M29" s="84" t="s">
        <v>480</v>
      </c>
      <c r="N29" s="84" t="s">
        <v>417</v>
      </c>
      <c r="O29" s="80" t="s">
        <v>963</v>
      </c>
      <c r="P29" s="80" t="s">
        <v>854</v>
      </c>
      <c r="R29" s="100" t="s">
        <v>1092</v>
      </c>
      <c r="S29" s="100" t="s">
        <v>1085</v>
      </c>
      <c r="T29" s="101"/>
      <c r="U29" s="80" t="s">
        <v>341</v>
      </c>
      <c r="V29" s="80" t="s">
        <v>341</v>
      </c>
      <c r="AA29" s="100" t="s">
        <v>1117</v>
      </c>
      <c r="AC29" s="86"/>
      <c r="AD29" s="86"/>
      <c r="AE29" s="123"/>
      <c r="AF29" s="88"/>
      <c r="AG29" s="88"/>
      <c r="AH29" s="88"/>
      <c r="AI29" s="88"/>
      <c r="AJ29" s="88"/>
      <c r="AK29" s="88"/>
      <c r="AL29" s="88"/>
      <c r="AM29" s="88"/>
      <c r="AN29" s="88"/>
      <c r="AO29" s="88"/>
      <c r="AP29" s="88"/>
    </row>
    <row r="30" spans="3:42" ht="12" customHeight="1">
      <c r="C30" s="86" t="s">
        <v>992</v>
      </c>
      <c r="D30" s="86"/>
      <c r="J30" s="80" t="s">
        <v>1118</v>
      </c>
      <c r="K30" s="80" t="s">
        <v>862</v>
      </c>
      <c r="M30" s="84" t="s">
        <v>1119</v>
      </c>
      <c r="N30" s="84" t="s">
        <v>1092</v>
      </c>
      <c r="O30" s="80" t="s">
        <v>1120</v>
      </c>
      <c r="P30" s="80" t="s">
        <v>857</v>
      </c>
      <c r="R30" s="100" t="s">
        <v>1121</v>
      </c>
      <c r="S30" s="99" t="s">
        <v>1082</v>
      </c>
      <c r="AA30" s="124" t="s">
        <v>1103</v>
      </c>
      <c r="AC30" s="86"/>
      <c r="AD30" s="86"/>
      <c r="AE30" s="123"/>
      <c r="AF30" s="88"/>
      <c r="AG30" s="88"/>
      <c r="AH30" s="88"/>
      <c r="AI30" s="88"/>
      <c r="AJ30" s="88"/>
      <c r="AK30" s="88"/>
      <c r="AL30" s="88"/>
      <c r="AM30" s="88"/>
      <c r="AN30" s="88"/>
      <c r="AO30" s="88"/>
      <c r="AP30" s="88"/>
    </row>
    <row r="31" spans="3:42" ht="12" customHeight="1">
      <c r="C31" s="86" t="s">
        <v>988</v>
      </c>
      <c r="D31" s="86"/>
      <c r="M31" s="84" t="s">
        <v>164</v>
      </c>
      <c r="N31" s="84" t="s">
        <v>1090</v>
      </c>
      <c r="O31" s="80" t="s">
        <v>1122</v>
      </c>
      <c r="P31" s="80" t="s">
        <v>854</v>
      </c>
      <c r="R31" s="125" t="s">
        <v>1123</v>
      </c>
      <c r="S31" s="126" t="s">
        <v>414</v>
      </c>
      <c r="AA31" s="124" t="s">
        <v>1124</v>
      </c>
      <c r="AC31" s="86"/>
      <c r="AD31" s="86"/>
      <c r="AE31" s="113"/>
      <c r="AF31" s="89"/>
      <c r="AG31" s="89"/>
      <c r="AH31" s="89"/>
      <c r="AI31" s="89"/>
      <c r="AJ31" s="89"/>
      <c r="AK31" s="89"/>
      <c r="AL31" s="89"/>
      <c r="AM31" s="89"/>
      <c r="AN31" s="89"/>
      <c r="AO31" s="89"/>
      <c r="AP31" s="89"/>
    </row>
    <row r="32" spans="3:42" ht="12" customHeight="1">
      <c r="C32" s="86" t="s">
        <v>989</v>
      </c>
      <c r="D32" s="86"/>
      <c r="M32" s="84" t="s">
        <v>1125</v>
      </c>
      <c r="N32" s="84" t="s">
        <v>1092</v>
      </c>
      <c r="O32" s="80" t="s">
        <v>1126</v>
      </c>
      <c r="P32" s="80" t="s">
        <v>857</v>
      </c>
      <c r="R32" s="100" t="s">
        <v>1127</v>
      </c>
      <c r="S32" s="100" t="s">
        <v>965</v>
      </c>
      <c r="T32" s="101"/>
      <c r="U32" s="101"/>
      <c r="V32" s="101"/>
      <c r="AA32" s="100" t="s">
        <v>1128</v>
      </c>
      <c r="AC32" s="86"/>
      <c r="AD32" s="86"/>
      <c r="AE32" s="128"/>
      <c r="AF32" s="89"/>
      <c r="AG32" s="89"/>
      <c r="AH32" s="89"/>
      <c r="AI32" s="89"/>
      <c r="AJ32" s="89"/>
      <c r="AK32" s="89"/>
      <c r="AL32" s="89"/>
      <c r="AM32" s="89"/>
      <c r="AN32" s="89"/>
      <c r="AO32" s="89"/>
      <c r="AP32" s="89"/>
    </row>
    <row r="33" spans="3:42" ht="12" customHeight="1">
      <c r="M33" s="84" t="s">
        <v>1129</v>
      </c>
      <c r="N33" s="118" t="s">
        <v>1079</v>
      </c>
      <c r="O33" s="80" t="s">
        <v>1045</v>
      </c>
      <c r="P33" s="80" t="s">
        <v>857</v>
      </c>
      <c r="R33" s="89" t="s">
        <v>1033</v>
      </c>
      <c r="S33" s="99" t="s">
        <v>650</v>
      </c>
      <c r="T33" s="101">
        <v>4</v>
      </c>
      <c r="U33" s="101"/>
      <c r="V33" s="101"/>
      <c r="AA33" s="107" t="s">
        <v>226</v>
      </c>
      <c r="AC33" s="86"/>
      <c r="AD33" s="86"/>
      <c r="AE33" s="122"/>
      <c r="AF33" s="89"/>
      <c r="AG33" s="89"/>
      <c r="AH33" s="89"/>
      <c r="AI33" s="89"/>
      <c r="AJ33" s="89"/>
      <c r="AK33" s="89"/>
      <c r="AL33" s="89"/>
      <c r="AM33" s="89"/>
      <c r="AN33" s="89"/>
      <c r="AO33" s="89"/>
      <c r="AP33" s="89"/>
    </row>
    <row r="34" spans="3:42" ht="12" customHeight="1">
      <c r="M34" s="84" t="s">
        <v>1130</v>
      </c>
      <c r="N34" s="84" t="s">
        <v>964</v>
      </c>
      <c r="O34" s="80" t="s">
        <v>963</v>
      </c>
      <c r="P34" s="80" t="s">
        <v>854</v>
      </c>
      <c r="R34" s="89" t="s">
        <v>1131</v>
      </c>
      <c r="S34" s="99" t="s">
        <v>1036</v>
      </c>
      <c r="T34" s="101">
        <v>2</v>
      </c>
      <c r="U34" s="101"/>
      <c r="V34" s="101"/>
      <c r="AA34" s="89" t="s">
        <v>763</v>
      </c>
      <c r="AC34" s="86"/>
      <c r="AD34" s="86"/>
      <c r="AE34" s="128"/>
      <c r="AF34" s="89"/>
      <c r="AG34" s="89"/>
      <c r="AH34" s="89"/>
      <c r="AI34" s="89"/>
      <c r="AJ34" s="89"/>
      <c r="AK34" s="89"/>
      <c r="AL34" s="89"/>
      <c r="AM34" s="89"/>
      <c r="AN34" s="89"/>
      <c r="AO34" s="89"/>
      <c r="AP34" s="89"/>
    </row>
    <row r="35" spans="3:42" ht="12" customHeight="1">
      <c r="M35" s="84" t="s">
        <v>1132</v>
      </c>
      <c r="N35" s="84" t="s">
        <v>964</v>
      </c>
      <c r="O35" s="80" t="s">
        <v>963</v>
      </c>
      <c r="P35" s="80" t="s">
        <v>854</v>
      </c>
      <c r="R35" s="109" t="s">
        <v>1133</v>
      </c>
      <c r="S35" s="99" t="s">
        <v>1036</v>
      </c>
      <c r="T35" s="101">
        <v>1</v>
      </c>
      <c r="U35" s="101"/>
      <c r="V35" s="101"/>
      <c r="AA35" s="107" t="s">
        <v>487</v>
      </c>
      <c r="AC35" s="86"/>
      <c r="AD35" s="86"/>
      <c r="AE35" s="128"/>
      <c r="AF35" s="89"/>
      <c r="AG35" s="89"/>
      <c r="AH35" s="89"/>
      <c r="AI35" s="89"/>
      <c r="AJ35" s="89"/>
      <c r="AK35" s="89"/>
      <c r="AL35" s="89"/>
      <c r="AM35" s="89"/>
      <c r="AN35" s="89"/>
      <c r="AO35" s="89"/>
      <c r="AP35" s="89"/>
    </row>
    <row r="36" spans="3:42" ht="12" customHeight="1">
      <c r="M36" s="84" t="s">
        <v>1134</v>
      </c>
      <c r="N36" s="84" t="s">
        <v>964</v>
      </c>
      <c r="O36" s="80" t="s">
        <v>963</v>
      </c>
      <c r="P36" s="80" t="s">
        <v>854</v>
      </c>
      <c r="R36" s="100" t="s">
        <v>1124</v>
      </c>
      <c r="S36" s="89" t="s">
        <v>650</v>
      </c>
      <c r="T36" s="117"/>
      <c r="U36" s="117"/>
      <c r="V36" s="117"/>
      <c r="AA36" s="107" t="s">
        <v>1054</v>
      </c>
      <c r="AC36" s="86"/>
      <c r="AD36" s="86"/>
      <c r="AE36" s="128"/>
      <c r="AF36" s="89"/>
      <c r="AG36" s="89"/>
      <c r="AH36" s="89"/>
      <c r="AI36" s="89"/>
      <c r="AJ36" s="89"/>
      <c r="AK36" s="89"/>
      <c r="AL36" s="89"/>
      <c r="AM36" s="89"/>
      <c r="AN36" s="89"/>
      <c r="AO36" s="89"/>
      <c r="AP36" s="89"/>
    </row>
    <row r="37" spans="3:42" ht="12" customHeight="1">
      <c r="M37" s="84" t="s">
        <v>1135</v>
      </c>
      <c r="N37" s="84" t="s">
        <v>964</v>
      </c>
      <c r="O37" s="80" t="s">
        <v>963</v>
      </c>
      <c r="P37" s="80" t="s">
        <v>854</v>
      </c>
      <c r="R37" s="100" t="s">
        <v>1128</v>
      </c>
      <c r="S37" s="89" t="s">
        <v>414</v>
      </c>
      <c r="T37" s="117"/>
      <c r="U37" s="117"/>
      <c r="V37" s="117"/>
      <c r="AA37" s="107" t="s">
        <v>1136</v>
      </c>
      <c r="AC37" s="86"/>
      <c r="AD37" s="86"/>
      <c r="AE37" s="128"/>
      <c r="AF37" s="90"/>
      <c r="AG37" s="90"/>
      <c r="AH37" s="90"/>
      <c r="AI37" s="90"/>
      <c r="AJ37" s="90"/>
      <c r="AK37" s="90"/>
      <c r="AL37" s="90"/>
      <c r="AM37" s="90"/>
      <c r="AN37" s="90"/>
      <c r="AO37" s="90"/>
      <c r="AP37" s="90"/>
    </row>
    <row r="38" spans="3:42" ht="12" customHeight="1">
      <c r="C38" s="80">
        <v>135</v>
      </c>
      <c r="D38" s="80">
        <f>0.6*C38</f>
        <v>81</v>
      </c>
      <c r="M38" s="84" t="s">
        <v>1068</v>
      </c>
      <c r="N38" s="84" t="s">
        <v>1092</v>
      </c>
      <c r="O38" s="80" t="s">
        <v>1137</v>
      </c>
      <c r="P38" s="80" t="s">
        <v>857</v>
      </c>
      <c r="R38" s="100" t="s">
        <v>1090</v>
      </c>
      <c r="S38" s="99" t="s">
        <v>159</v>
      </c>
      <c r="AA38" s="107" t="s">
        <v>1138</v>
      </c>
      <c r="AC38" s="86"/>
      <c r="AD38" s="86"/>
      <c r="AE38" s="128"/>
      <c r="AF38" s="90"/>
      <c r="AG38" s="90"/>
      <c r="AH38" s="90"/>
      <c r="AI38" s="90"/>
      <c r="AJ38" s="90"/>
      <c r="AK38" s="90"/>
      <c r="AL38" s="90"/>
      <c r="AM38" s="90"/>
      <c r="AN38" s="90"/>
      <c r="AO38" s="90"/>
      <c r="AP38" s="90"/>
    </row>
    <row r="39" spans="3:42" ht="12" customHeight="1">
      <c r="M39" s="84" t="s">
        <v>1139</v>
      </c>
      <c r="N39" s="84" t="s">
        <v>417</v>
      </c>
      <c r="O39" s="80" t="s">
        <v>1023</v>
      </c>
      <c r="P39" s="80" t="s">
        <v>854</v>
      </c>
      <c r="R39" s="89" t="s">
        <v>422</v>
      </c>
      <c r="S39" s="100" t="s">
        <v>414</v>
      </c>
      <c r="T39" s="101">
        <v>3</v>
      </c>
      <c r="U39" s="101"/>
      <c r="V39" s="101"/>
      <c r="AA39" s="107" t="s">
        <v>1140</v>
      </c>
      <c r="AC39" s="86"/>
      <c r="AD39" s="86"/>
      <c r="AE39" s="128"/>
      <c r="AF39" s="48"/>
      <c r="AG39" s="48"/>
      <c r="AH39" s="48"/>
      <c r="AI39" s="48"/>
      <c r="AJ39" s="48"/>
      <c r="AK39" s="48"/>
      <c r="AL39" s="48"/>
      <c r="AM39" s="48"/>
      <c r="AN39" s="48"/>
      <c r="AO39" s="48"/>
      <c r="AP39" s="48"/>
    </row>
    <row r="40" spans="3:42" ht="12" customHeight="1">
      <c r="M40" s="84" t="s">
        <v>1141</v>
      </c>
      <c r="N40" s="84" t="s">
        <v>1040</v>
      </c>
      <c r="O40" s="80" t="s">
        <v>1142</v>
      </c>
      <c r="P40" s="80" t="s">
        <v>857</v>
      </c>
      <c r="R40" s="89" t="s">
        <v>417</v>
      </c>
      <c r="S40" s="100" t="s">
        <v>414</v>
      </c>
      <c r="T40" s="101">
        <v>3</v>
      </c>
      <c r="U40" s="101"/>
      <c r="V40" s="101"/>
      <c r="AA40" s="107" t="s">
        <v>1067</v>
      </c>
      <c r="AC40" s="86"/>
      <c r="AD40" s="86"/>
      <c r="AE40" s="128"/>
      <c r="AF40" s="48"/>
      <c r="AG40" s="48"/>
      <c r="AH40" s="48"/>
      <c r="AI40" s="48"/>
      <c r="AJ40" s="48"/>
      <c r="AK40" s="48"/>
      <c r="AL40" s="48"/>
      <c r="AM40" s="48"/>
      <c r="AN40" s="48"/>
      <c r="AO40" s="48"/>
      <c r="AP40" s="48"/>
    </row>
    <row r="41" spans="3:42" ht="12" customHeight="1">
      <c r="M41" s="84" t="s">
        <v>263</v>
      </c>
      <c r="N41" s="48" t="s">
        <v>264</v>
      </c>
      <c r="O41" s="80" t="s">
        <v>1126</v>
      </c>
      <c r="P41" s="80" t="s">
        <v>857</v>
      </c>
      <c r="R41" s="89" t="s">
        <v>413</v>
      </c>
      <c r="S41" s="100" t="s">
        <v>414</v>
      </c>
      <c r="T41" s="101">
        <v>3</v>
      </c>
      <c r="U41" s="101"/>
      <c r="V41" s="101"/>
      <c r="AA41" s="107" t="s">
        <v>1143</v>
      </c>
      <c r="AC41" s="86"/>
      <c r="AD41" s="86"/>
      <c r="AE41" s="128"/>
      <c r="AF41" s="48"/>
      <c r="AG41" s="48"/>
      <c r="AH41" s="48"/>
      <c r="AI41" s="48"/>
      <c r="AJ41" s="48"/>
      <c r="AK41" s="48"/>
      <c r="AL41" s="48"/>
      <c r="AM41" s="48"/>
      <c r="AN41" s="48"/>
      <c r="AO41" s="48"/>
      <c r="AP41" s="48"/>
    </row>
    <row r="42" spans="3:42" ht="12" customHeight="1">
      <c r="M42" s="84" t="s">
        <v>510</v>
      </c>
      <c r="N42" s="84" t="s">
        <v>494</v>
      </c>
      <c r="O42" s="80" t="s">
        <v>1126</v>
      </c>
      <c r="P42" s="80" t="s">
        <v>857</v>
      </c>
      <c r="R42" s="129" t="s">
        <v>1101</v>
      </c>
      <c r="S42" s="99" t="s">
        <v>46</v>
      </c>
      <c r="AA42" s="107" t="s">
        <v>1056</v>
      </c>
      <c r="AC42" s="86"/>
      <c r="AD42" s="86"/>
      <c r="AE42" s="128"/>
      <c r="AF42" s="48"/>
      <c r="AG42" s="48"/>
      <c r="AH42" s="48"/>
      <c r="AI42" s="48"/>
      <c r="AJ42" s="48"/>
      <c r="AK42" s="48"/>
      <c r="AL42" s="48"/>
      <c r="AM42" s="48"/>
      <c r="AN42" s="48"/>
      <c r="AO42" s="48"/>
      <c r="AP42" s="48"/>
    </row>
    <row r="43" spans="3:42" ht="12" customHeight="1">
      <c r="M43" s="84" t="s">
        <v>1144</v>
      </c>
      <c r="N43" s="84" t="s">
        <v>1128</v>
      </c>
      <c r="O43" s="80" t="s">
        <v>1126</v>
      </c>
      <c r="P43" s="80" t="s">
        <v>857</v>
      </c>
      <c r="R43" s="107" t="s">
        <v>1140</v>
      </c>
      <c r="S43" s="100" t="s">
        <v>297</v>
      </c>
      <c r="T43" s="101"/>
      <c r="U43" s="101"/>
      <c r="V43" s="101"/>
      <c r="AA43" s="130" t="s">
        <v>1038</v>
      </c>
      <c r="AC43" s="86"/>
      <c r="AD43" s="86"/>
      <c r="AE43" s="131"/>
      <c r="AF43" s="85"/>
      <c r="AG43" s="85"/>
      <c r="AH43" s="85"/>
      <c r="AI43" s="85"/>
      <c r="AJ43" s="85"/>
      <c r="AK43" s="85"/>
      <c r="AL43" s="85"/>
      <c r="AM43" s="85"/>
      <c r="AN43" s="85"/>
      <c r="AO43" s="85"/>
      <c r="AP43" s="85"/>
    </row>
    <row r="44" spans="3:42" ht="12" customHeight="1">
      <c r="M44" s="84" t="s">
        <v>1145</v>
      </c>
      <c r="N44" s="84" t="s">
        <v>1092</v>
      </c>
      <c r="O44" s="80" t="s">
        <v>1045</v>
      </c>
      <c r="P44" s="80" t="s">
        <v>857</v>
      </c>
      <c r="R44" s="129" t="s">
        <v>1064</v>
      </c>
      <c r="S44" s="99" t="s">
        <v>46</v>
      </c>
      <c r="AA44" s="89" t="s">
        <v>1033</v>
      </c>
      <c r="AC44" s="86"/>
      <c r="AD44" s="86"/>
      <c r="AE44" s="122"/>
      <c r="AF44" s="89"/>
      <c r="AG44" s="89"/>
      <c r="AH44" s="89"/>
      <c r="AI44" s="89"/>
      <c r="AJ44" s="89"/>
      <c r="AK44" s="89"/>
      <c r="AL44" s="89"/>
      <c r="AM44" s="89"/>
      <c r="AN44" s="89"/>
      <c r="AO44" s="89"/>
      <c r="AP44" s="89"/>
    </row>
    <row r="45" spans="3:42" ht="12" customHeight="1">
      <c r="M45" s="84" t="s">
        <v>1146</v>
      </c>
      <c r="N45" s="84" t="s">
        <v>417</v>
      </c>
      <c r="O45" s="80" t="s">
        <v>1023</v>
      </c>
      <c r="P45" s="80" t="s">
        <v>854</v>
      </c>
      <c r="R45" s="100" t="s">
        <v>1147</v>
      </c>
      <c r="S45" s="89" t="s">
        <v>46</v>
      </c>
      <c r="T45" s="117"/>
      <c r="U45" s="117"/>
      <c r="V45" s="117"/>
      <c r="AA45" s="89" t="s">
        <v>1033</v>
      </c>
      <c r="AC45" s="86"/>
      <c r="AD45" s="86"/>
      <c r="AE45" s="122"/>
      <c r="AF45" s="89"/>
      <c r="AG45" s="89"/>
      <c r="AH45" s="89"/>
      <c r="AI45" s="89"/>
      <c r="AJ45" s="89"/>
      <c r="AK45" s="89"/>
      <c r="AL45" s="89"/>
      <c r="AM45" s="89"/>
      <c r="AN45" s="89"/>
      <c r="AO45" s="89"/>
      <c r="AP45" s="89"/>
    </row>
    <row r="46" spans="3:42" ht="12" customHeight="1">
      <c r="M46" s="84" t="s">
        <v>420</v>
      </c>
      <c r="N46" s="84" t="s">
        <v>417</v>
      </c>
      <c r="O46" s="80" t="s">
        <v>1023</v>
      </c>
      <c r="P46" s="80" t="s">
        <v>854</v>
      </c>
      <c r="R46" s="86" t="s">
        <v>1148</v>
      </c>
      <c r="S46" s="100" t="s">
        <v>297</v>
      </c>
      <c r="T46" s="101"/>
      <c r="U46" s="101"/>
      <c r="V46" s="101"/>
      <c r="AA46" s="89" t="s">
        <v>1033</v>
      </c>
      <c r="AC46" s="86"/>
      <c r="AD46" s="86"/>
      <c r="AE46" s="122"/>
      <c r="AF46" s="89"/>
      <c r="AG46" s="89"/>
      <c r="AH46" s="89"/>
      <c r="AI46" s="89"/>
      <c r="AJ46" s="89"/>
      <c r="AK46" s="89"/>
      <c r="AL46" s="89"/>
      <c r="AM46" s="89"/>
      <c r="AN46" s="89"/>
      <c r="AO46" s="89"/>
      <c r="AP46" s="89"/>
    </row>
    <row r="47" spans="3:42" ht="12" customHeight="1">
      <c r="M47" s="84" t="s">
        <v>1149</v>
      </c>
      <c r="N47" s="84" t="s">
        <v>1092</v>
      </c>
      <c r="O47" s="80" t="s">
        <v>1150</v>
      </c>
      <c r="P47" s="80" t="s">
        <v>857</v>
      </c>
      <c r="R47" s="99" t="s">
        <v>184</v>
      </c>
      <c r="S47" s="99" t="s">
        <v>159</v>
      </c>
      <c r="AA47" s="89" t="s">
        <v>1046</v>
      </c>
      <c r="AC47" s="86"/>
      <c r="AD47" s="86"/>
      <c r="AE47" s="122"/>
      <c r="AF47" s="89"/>
      <c r="AG47" s="89"/>
      <c r="AH47" s="89"/>
      <c r="AI47" s="89"/>
      <c r="AJ47" s="89"/>
      <c r="AK47" s="89"/>
      <c r="AL47" s="89"/>
      <c r="AM47" s="89"/>
      <c r="AN47" s="89"/>
      <c r="AO47" s="89"/>
      <c r="AP47" s="89"/>
    </row>
    <row r="48" spans="3:42" ht="12" customHeight="1">
      <c r="M48" s="84" t="s">
        <v>1151</v>
      </c>
      <c r="N48" s="84" t="s">
        <v>417</v>
      </c>
      <c r="O48" s="80" t="s">
        <v>1023</v>
      </c>
      <c r="P48" s="80" t="s">
        <v>854</v>
      </c>
      <c r="R48" s="100" t="s">
        <v>964</v>
      </c>
      <c r="S48" s="101" t="s">
        <v>965</v>
      </c>
      <c r="T48" s="101"/>
      <c r="U48" s="101"/>
      <c r="V48" s="101"/>
      <c r="AA48" s="89" t="s">
        <v>1133</v>
      </c>
      <c r="AC48" s="86"/>
      <c r="AD48" s="86"/>
      <c r="AE48" s="122"/>
      <c r="AF48" s="89"/>
      <c r="AG48" s="89"/>
      <c r="AH48" s="89"/>
      <c r="AI48" s="89"/>
      <c r="AJ48" s="89"/>
      <c r="AK48" s="89"/>
      <c r="AL48" s="89"/>
      <c r="AM48" s="89"/>
      <c r="AN48" s="89"/>
      <c r="AO48" s="89"/>
      <c r="AP48" s="89"/>
    </row>
    <row r="49" spans="13:42" ht="12" customHeight="1">
      <c r="M49" s="84" t="s">
        <v>515</v>
      </c>
      <c r="N49" s="84" t="s">
        <v>413</v>
      </c>
      <c r="O49" s="80" t="s">
        <v>963</v>
      </c>
      <c r="P49" s="80" t="s">
        <v>854</v>
      </c>
      <c r="R49" s="86" t="s">
        <v>199</v>
      </c>
      <c r="S49" s="99" t="s">
        <v>1088</v>
      </c>
      <c r="AA49" s="100" t="s">
        <v>1152</v>
      </c>
      <c r="AC49" s="86"/>
      <c r="AD49" s="86"/>
      <c r="AE49" s="113"/>
      <c r="AF49" s="89"/>
      <c r="AG49" s="89"/>
      <c r="AH49" s="89"/>
      <c r="AI49" s="89"/>
      <c r="AJ49" s="89"/>
      <c r="AK49" s="89"/>
      <c r="AL49" s="89"/>
      <c r="AM49" s="89"/>
      <c r="AN49" s="89"/>
      <c r="AO49" s="89"/>
      <c r="AP49" s="89"/>
    </row>
    <row r="50" spans="13:42" ht="12" customHeight="1">
      <c r="M50" s="84" t="s">
        <v>271</v>
      </c>
      <c r="N50" s="84" t="s">
        <v>199</v>
      </c>
      <c r="O50" s="80" t="s">
        <v>963</v>
      </c>
      <c r="P50" s="80" t="s">
        <v>854</v>
      </c>
      <c r="R50" s="80" t="s">
        <v>1153</v>
      </c>
      <c r="S50" s="80" t="s">
        <v>1116</v>
      </c>
      <c r="AA50" s="89" t="s">
        <v>1093</v>
      </c>
      <c r="AC50" s="86"/>
      <c r="AD50" s="86"/>
      <c r="AE50" s="122"/>
      <c r="AF50" s="89"/>
      <c r="AG50" s="89"/>
      <c r="AH50" s="89"/>
      <c r="AI50" s="89"/>
      <c r="AJ50" s="89"/>
      <c r="AK50" s="89"/>
      <c r="AL50" s="89"/>
      <c r="AM50" s="89"/>
      <c r="AN50" s="89"/>
      <c r="AO50" s="89"/>
      <c r="AP50" s="89"/>
    </row>
    <row r="51" spans="13:42" ht="12" customHeight="1">
      <c r="M51" s="84" t="s">
        <v>1154</v>
      </c>
      <c r="N51" s="48" t="s">
        <v>237</v>
      </c>
      <c r="R51" s="80" t="s">
        <v>1155</v>
      </c>
      <c r="S51" s="80" t="s">
        <v>1109</v>
      </c>
    </row>
    <row r="52" spans="13:42" ht="12" customHeight="1">
      <c r="M52" s="84" t="s">
        <v>1156</v>
      </c>
      <c r="N52" s="84" t="s">
        <v>413</v>
      </c>
      <c r="O52" s="80" t="s">
        <v>1023</v>
      </c>
      <c r="P52" s="80" t="s">
        <v>854</v>
      </c>
      <c r="R52" s="80" t="s">
        <v>1157</v>
      </c>
      <c r="S52" s="80" t="s">
        <v>1111</v>
      </c>
    </row>
    <row r="53" spans="13:42" ht="12" customHeight="1">
      <c r="M53" s="84" t="s">
        <v>1158</v>
      </c>
      <c r="N53" s="84" t="s">
        <v>413</v>
      </c>
      <c r="O53" s="80" t="s">
        <v>1023</v>
      </c>
      <c r="P53" s="80" t="s">
        <v>854</v>
      </c>
      <c r="R53" s="80" t="s">
        <v>1159</v>
      </c>
      <c r="S53" s="80" t="s">
        <v>1111</v>
      </c>
    </row>
    <row r="54" spans="13:42" ht="12" customHeight="1">
      <c r="M54" s="84" t="s">
        <v>1160</v>
      </c>
      <c r="N54" s="48" t="s">
        <v>1033</v>
      </c>
      <c r="O54" s="80" t="s">
        <v>1023</v>
      </c>
      <c r="P54" s="80" t="s">
        <v>854</v>
      </c>
      <c r="R54" s="136" t="s">
        <v>1161</v>
      </c>
      <c r="S54" s="80" t="s">
        <v>1109</v>
      </c>
    </row>
    <row r="55" spans="13:42" ht="12" customHeight="1">
      <c r="M55" s="84" t="s">
        <v>1162</v>
      </c>
      <c r="N55" s="84" t="s">
        <v>417</v>
      </c>
      <c r="O55" s="80" t="s">
        <v>963</v>
      </c>
      <c r="P55" s="80" t="s">
        <v>854</v>
      </c>
      <c r="R55" s="86" t="s">
        <v>1163</v>
      </c>
      <c r="S55" s="80" t="s">
        <v>1118</v>
      </c>
    </row>
    <row r="56" spans="13:42" ht="12" customHeight="1">
      <c r="M56" s="84" t="s">
        <v>1164</v>
      </c>
      <c r="N56" s="84" t="s">
        <v>417</v>
      </c>
      <c r="O56" s="80" t="s">
        <v>963</v>
      </c>
      <c r="P56" s="80" t="s">
        <v>854</v>
      </c>
      <c r="R56" s="118"/>
    </row>
    <row r="57" spans="13:42" ht="12" customHeight="1">
      <c r="M57" s="84" t="s">
        <v>1165</v>
      </c>
      <c r="N57" s="84" t="s">
        <v>1040</v>
      </c>
      <c r="O57" s="80" t="s">
        <v>1126</v>
      </c>
      <c r="P57" s="80" t="s">
        <v>857</v>
      </c>
    </row>
    <row r="58" spans="13:42" ht="12" customHeight="1">
      <c r="M58" s="84" t="s">
        <v>469</v>
      </c>
      <c r="N58" s="84" t="s">
        <v>422</v>
      </c>
      <c r="O58" s="80" t="s">
        <v>1166</v>
      </c>
      <c r="P58" s="80" t="s">
        <v>854</v>
      </c>
    </row>
    <row r="59" spans="13:42" ht="12" customHeight="1">
      <c r="M59" s="84" t="s">
        <v>1167</v>
      </c>
      <c r="N59" s="84" t="s">
        <v>417</v>
      </c>
      <c r="O59" s="80" t="s">
        <v>1023</v>
      </c>
      <c r="P59" s="80" t="s">
        <v>854</v>
      </c>
    </row>
    <row r="60" spans="13:42" ht="12" customHeight="1">
      <c r="M60" s="84" t="s">
        <v>230</v>
      </c>
      <c r="N60" s="48" t="s">
        <v>237</v>
      </c>
      <c r="O60" s="80" t="s">
        <v>1126</v>
      </c>
      <c r="P60" s="80" t="s">
        <v>857</v>
      </c>
    </row>
    <row r="61" spans="13:42" ht="12" customHeight="1">
      <c r="M61" s="84" t="s">
        <v>1038</v>
      </c>
      <c r="N61" s="84" t="s">
        <v>1038</v>
      </c>
      <c r="O61" s="80" t="s">
        <v>1168</v>
      </c>
      <c r="P61" s="80" t="s">
        <v>854</v>
      </c>
    </row>
    <row r="62" spans="13:42" ht="12" customHeight="1">
      <c r="M62" s="84" t="s">
        <v>84</v>
      </c>
      <c r="N62" s="84" t="s">
        <v>85</v>
      </c>
      <c r="O62" s="80" t="s">
        <v>1169</v>
      </c>
      <c r="P62" s="80" t="s">
        <v>854</v>
      </c>
    </row>
    <row r="63" spans="13:42" ht="12" customHeight="1">
      <c r="M63" s="84" t="s">
        <v>1170</v>
      </c>
      <c r="N63" s="84" t="s">
        <v>1040</v>
      </c>
      <c r="O63" s="80" t="s">
        <v>1126</v>
      </c>
      <c r="P63" s="80" t="s">
        <v>857</v>
      </c>
    </row>
    <row r="64" spans="13:42" ht="12" customHeight="1">
      <c r="M64" s="84" t="s">
        <v>1171</v>
      </c>
      <c r="N64" s="100" t="s">
        <v>199</v>
      </c>
      <c r="O64" s="80" t="s">
        <v>963</v>
      </c>
      <c r="P64" s="80" t="s">
        <v>854</v>
      </c>
    </row>
    <row r="65" spans="13:17" ht="12" customHeight="1">
      <c r="M65" s="84" t="s">
        <v>1172</v>
      </c>
      <c r="N65" s="84" t="s">
        <v>1054</v>
      </c>
      <c r="O65" s="80" t="s">
        <v>1126</v>
      </c>
      <c r="P65" s="80" t="s">
        <v>857</v>
      </c>
    </row>
    <row r="66" spans="13:17" ht="12" customHeight="1">
      <c r="M66" s="84" t="s">
        <v>294</v>
      </c>
      <c r="N66" s="84" t="s">
        <v>763</v>
      </c>
      <c r="O66" s="80" t="s">
        <v>1045</v>
      </c>
      <c r="P66" s="80" t="s">
        <v>857</v>
      </c>
    </row>
    <row r="67" spans="13:17" ht="12" customHeight="1">
      <c r="M67" s="84" t="s">
        <v>651</v>
      </c>
      <c r="N67" s="84" t="s">
        <v>649</v>
      </c>
      <c r="O67" s="80" t="s">
        <v>963</v>
      </c>
      <c r="P67" s="80" t="s">
        <v>854</v>
      </c>
    </row>
    <row r="68" spans="13:17" ht="12" customHeight="1">
      <c r="M68" s="84" t="s">
        <v>1173</v>
      </c>
      <c r="N68" s="84" t="s">
        <v>1092</v>
      </c>
      <c r="O68" s="80" t="s">
        <v>1045</v>
      </c>
      <c r="P68" s="80" t="s">
        <v>857</v>
      </c>
    </row>
    <row r="69" spans="13:17" ht="12" customHeight="1">
      <c r="M69" s="84" t="s">
        <v>1174</v>
      </c>
      <c r="N69" s="101" t="s">
        <v>1127</v>
      </c>
      <c r="O69" s="80" t="s">
        <v>1062</v>
      </c>
      <c r="P69" s="80" t="s">
        <v>854</v>
      </c>
    </row>
    <row r="70" spans="13:17" ht="12" customHeight="1">
      <c r="M70" s="84" t="s">
        <v>1175</v>
      </c>
      <c r="N70" s="84" t="s">
        <v>1092</v>
      </c>
      <c r="O70" s="80" t="s">
        <v>1045</v>
      </c>
      <c r="P70" s="80" t="s">
        <v>857</v>
      </c>
    </row>
    <row r="71" spans="13:17" ht="12" customHeight="1">
      <c r="M71" s="84" t="s">
        <v>202</v>
      </c>
      <c r="N71" s="100" t="s">
        <v>202</v>
      </c>
      <c r="O71" s="80" t="s">
        <v>1176</v>
      </c>
      <c r="P71" s="80" t="s">
        <v>857</v>
      </c>
    </row>
    <row r="72" spans="13:17" ht="12" customHeight="1">
      <c r="M72" s="86" t="s">
        <v>189</v>
      </c>
      <c r="N72" s="99" t="s">
        <v>189</v>
      </c>
      <c r="O72" s="80" t="s">
        <v>963</v>
      </c>
      <c r="P72" s="80" t="s">
        <v>854</v>
      </c>
    </row>
    <row r="73" spans="13:17" ht="12" customHeight="1">
      <c r="M73" s="84" t="s">
        <v>220</v>
      </c>
      <c r="N73" s="100" t="s">
        <v>1079</v>
      </c>
      <c r="O73" s="80" t="s">
        <v>1045</v>
      </c>
      <c r="P73" s="80" t="s">
        <v>857</v>
      </c>
      <c r="Q73" s="80" t="s">
        <v>1177</v>
      </c>
    </row>
    <row r="74" spans="13:17" ht="12" customHeight="1">
      <c r="M74" s="84" t="s">
        <v>1178</v>
      </c>
      <c r="N74" s="84" t="s">
        <v>417</v>
      </c>
      <c r="O74" s="80" t="s">
        <v>1179</v>
      </c>
      <c r="P74" s="80" t="s">
        <v>854</v>
      </c>
    </row>
    <row r="75" spans="13:17" ht="12" customHeight="1">
      <c r="M75" s="84" t="s">
        <v>764</v>
      </c>
      <c r="N75" s="100" t="s">
        <v>1054</v>
      </c>
      <c r="O75" s="80" t="s">
        <v>1126</v>
      </c>
      <c r="P75" s="80" t="s">
        <v>857</v>
      </c>
    </row>
    <row r="76" spans="13:17" ht="12" customHeight="1">
      <c r="M76" s="84" t="s">
        <v>1180</v>
      </c>
      <c r="N76" s="100" t="s">
        <v>417</v>
      </c>
      <c r="O76" s="80" t="s">
        <v>1179</v>
      </c>
      <c r="P76" s="80" t="s">
        <v>854</v>
      </c>
    </row>
    <row r="77" spans="13:17" ht="12" customHeight="1">
      <c r="M77" s="84" t="s">
        <v>1181</v>
      </c>
      <c r="N77" s="89" t="s">
        <v>264</v>
      </c>
      <c r="O77" s="80" t="s">
        <v>1182</v>
      </c>
      <c r="P77" s="80" t="s">
        <v>857</v>
      </c>
    </row>
    <row r="78" spans="13:17" ht="12" customHeight="1">
      <c r="M78" s="84" t="s">
        <v>1183</v>
      </c>
      <c r="N78" s="89" t="s">
        <v>264</v>
      </c>
      <c r="O78" s="80" t="s">
        <v>1182</v>
      </c>
      <c r="P78" s="80" t="s">
        <v>857</v>
      </c>
    </row>
    <row r="79" spans="13:17" ht="12" customHeight="1">
      <c r="M79" s="84" t="s">
        <v>254</v>
      </c>
      <c r="N79" s="89" t="s">
        <v>264</v>
      </c>
      <c r="O79" s="80" t="s">
        <v>1182</v>
      </c>
      <c r="P79" s="80" t="s">
        <v>857</v>
      </c>
    </row>
    <row r="80" spans="13:17" ht="12" customHeight="1">
      <c r="M80" s="84" t="s">
        <v>1184</v>
      </c>
      <c r="N80" s="89" t="s">
        <v>264</v>
      </c>
      <c r="O80" s="80" t="s">
        <v>1182</v>
      </c>
      <c r="P80" s="80" t="s">
        <v>857</v>
      </c>
    </row>
    <row r="81" spans="13:16" ht="12" customHeight="1">
      <c r="M81" s="84" t="s">
        <v>1185</v>
      </c>
      <c r="N81" s="89" t="s">
        <v>264</v>
      </c>
      <c r="O81" s="80" t="s">
        <v>1182</v>
      </c>
      <c r="P81" s="80" t="s">
        <v>857</v>
      </c>
    </row>
    <row r="82" spans="13:16" ht="12" customHeight="1">
      <c r="M82" s="84" t="s">
        <v>1186</v>
      </c>
      <c r="N82" s="89" t="s">
        <v>264</v>
      </c>
      <c r="O82" s="80" t="s">
        <v>1182</v>
      </c>
      <c r="P82" s="80" t="s">
        <v>857</v>
      </c>
    </row>
    <row r="83" spans="13:16" ht="12" customHeight="1">
      <c r="M83" s="84" t="s">
        <v>1187</v>
      </c>
      <c r="N83" s="48" t="s">
        <v>264</v>
      </c>
      <c r="O83" s="80" t="s">
        <v>1182</v>
      </c>
      <c r="P83" s="80" t="s">
        <v>857</v>
      </c>
    </row>
    <row r="84" spans="13:16" ht="12" customHeight="1">
      <c r="M84" s="84" t="s">
        <v>1188</v>
      </c>
      <c r="N84" s="48" t="s">
        <v>264</v>
      </c>
      <c r="O84" s="80" t="s">
        <v>1182</v>
      </c>
      <c r="P84" s="80" t="s">
        <v>857</v>
      </c>
    </row>
    <row r="85" spans="13:16" ht="12" customHeight="1">
      <c r="M85" s="84" t="s">
        <v>1189</v>
      </c>
      <c r="N85" s="48" t="s">
        <v>264</v>
      </c>
      <c r="O85" s="80" t="s">
        <v>1182</v>
      </c>
      <c r="P85" s="80" t="s">
        <v>857</v>
      </c>
    </row>
    <row r="86" spans="13:16" ht="12" customHeight="1">
      <c r="M86" s="84" t="s">
        <v>1190</v>
      </c>
      <c r="N86" s="117" t="s">
        <v>264</v>
      </c>
      <c r="O86" s="80" t="s">
        <v>1182</v>
      </c>
      <c r="P86" s="80" t="s">
        <v>857</v>
      </c>
    </row>
    <row r="87" spans="13:16" ht="12" customHeight="1">
      <c r="M87" s="84" t="s">
        <v>696</v>
      </c>
      <c r="N87" s="101" t="s">
        <v>649</v>
      </c>
      <c r="O87" s="80" t="s">
        <v>1191</v>
      </c>
      <c r="P87" s="80" t="s">
        <v>857</v>
      </c>
    </row>
    <row r="88" spans="13:16" ht="12" customHeight="1">
      <c r="M88" s="84" t="s">
        <v>1192</v>
      </c>
      <c r="N88" s="101" t="s">
        <v>1092</v>
      </c>
      <c r="O88" s="80" t="s">
        <v>1045</v>
      </c>
      <c r="P88" s="80" t="s">
        <v>857</v>
      </c>
    </row>
    <row r="89" spans="13:16" ht="12" customHeight="1">
      <c r="M89" s="84" t="s">
        <v>1193</v>
      </c>
      <c r="N89" s="101" t="s">
        <v>1092</v>
      </c>
      <c r="O89" s="80" t="s">
        <v>1045</v>
      </c>
      <c r="P89" s="80" t="s">
        <v>857</v>
      </c>
    </row>
    <row r="90" spans="13:16" ht="12" customHeight="1">
      <c r="M90" s="84" t="s">
        <v>1194</v>
      </c>
      <c r="N90" s="84" t="s">
        <v>1092</v>
      </c>
      <c r="O90" s="80" t="s">
        <v>1137</v>
      </c>
      <c r="P90" s="80" t="s">
        <v>857</v>
      </c>
    </row>
    <row r="91" spans="13:16" ht="12" customHeight="1">
      <c r="M91" s="84" t="s">
        <v>1195</v>
      </c>
      <c r="N91" s="84" t="s">
        <v>1092</v>
      </c>
      <c r="O91" s="80" t="s">
        <v>1137</v>
      </c>
      <c r="P91" s="80" t="s">
        <v>857</v>
      </c>
    </row>
    <row r="92" spans="13:16" ht="12" customHeight="1">
      <c r="M92" s="84" t="s">
        <v>1196</v>
      </c>
      <c r="N92" s="84" t="s">
        <v>1092</v>
      </c>
      <c r="O92" s="80" t="s">
        <v>1126</v>
      </c>
      <c r="P92" s="80" t="s">
        <v>857</v>
      </c>
    </row>
    <row r="93" spans="13:16" ht="12" customHeight="1">
      <c r="M93" s="84" t="s">
        <v>1197</v>
      </c>
      <c r="N93" s="100" t="s">
        <v>1040</v>
      </c>
      <c r="O93" s="80" t="s">
        <v>1126</v>
      </c>
      <c r="P93" s="80" t="s">
        <v>857</v>
      </c>
    </row>
    <row r="94" spans="13:16" ht="12" customHeight="1">
      <c r="M94" s="84" t="s">
        <v>1198</v>
      </c>
      <c r="N94" s="84" t="s">
        <v>1040</v>
      </c>
      <c r="O94" s="80" t="s">
        <v>1126</v>
      </c>
      <c r="P94" s="80" t="s">
        <v>857</v>
      </c>
    </row>
    <row r="95" spans="13:16" ht="12" customHeight="1">
      <c r="M95" s="84" t="s">
        <v>1199</v>
      </c>
      <c r="N95" s="84" t="s">
        <v>199</v>
      </c>
      <c r="O95" s="80" t="s">
        <v>963</v>
      </c>
      <c r="P95" s="80" t="s">
        <v>854</v>
      </c>
    </row>
    <row r="96" spans="13:16" ht="12" customHeight="1">
      <c r="M96" s="84" t="s">
        <v>1200</v>
      </c>
      <c r="N96" s="84" t="s">
        <v>1092</v>
      </c>
      <c r="O96" s="80" t="s">
        <v>1045</v>
      </c>
      <c r="P96" s="80" t="s">
        <v>857</v>
      </c>
    </row>
    <row r="97" spans="13:16" ht="12" customHeight="1">
      <c r="M97" s="84" t="s">
        <v>1201</v>
      </c>
      <c r="N97" s="84" t="s">
        <v>184</v>
      </c>
      <c r="O97" s="80" t="s">
        <v>963</v>
      </c>
      <c r="P97" s="80" t="s">
        <v>854</v>
      </c>
    </row>
    <row r="98" spans="13:16" ht="12" customHeight="1">
      <c r="M98" s="84" t="s">
        <v>529</v>
      </c>
      <c r="N98" s="101" t="s">
        <v>417</v>
      </c>
      <c r="O98" s="80" t="s">
        <v>963</v>
      </c>
      <c r="P98" s="80" t="s">
        <v>854</v>
      </c>
    </row>
    <row r="99" spans="13:16" ht="12" customHeight="1">
      <c r="M99" s="84" t="s">
        <v>531</v>
      </c>
      <c r="N99" s="84" t="s">
        <v>413</v>
      </c>
      <c r="O99" s="80" t="s">
        <v>1179</v>
      </c>
      <c r="P99" s="80" t="s">
        <v>854</v>
      </c>
    </row>
    <row r="100" spans="13:16" ht="12" customHeight="1">
      <c r="M100" s="84" t="s">
        <v>1202</v>
      </c>
      <c r="N100" s="100" t="s">
        <v>1127</v>
      </c>
      <c r="O100" s="80" t="s">
        <v>1062</v>
      </c>
      <c r="P100" s="80" t="s">
        <v>854</v>
      </c>
    </row>
    <row r="101" spans="13:16" ht="12" customHeight="1">
      <c r="M101" s="84" t="s">
        <v>534</v>
      </c>
      <c r="N101" s="101" t="s">
        <v>413</v>
      </c>
      <c r="O101" s="80" t="s">
        <v>1023</v>
      </c>
      <c r="P101" s="80" t="s">
        <v>854</v>
      </c>
    </row>
    <row r="102" spans="13:16" ht="12" customHeight="1">
      <c r="M102" s="84" t="s">
        <v>377</v>
      </c>
      <c r="N102" s="100" t="s">
        <v>1054</v>
      </c>
      <c r="O102" s="80" t="s">
        <v>1126</v>
      </c>
      <c r="P102" s="80" t="s">
        <v>857</v>
      </c>
    </row>
    <row r="103" spans="13:16" ht="12" customHeight="1">
      <c r="M103" s="84" t="s">
        <v>222</v>
      </c>
      <c r="N103" s="100" t="s">
        <v>1079</v>
      </c>
      <c r="O103" s="80" t="s">
        <v>1045</v>
      </c>
      <c r="P103" s="80" t="s">
        <v>857</v>
      </c>
    </row>
    <row r="104" spans="13:16" ht="12" customHeight="1">
      <c r="M104" s="84" t="s">
        <v>1203</v>
      </c>
      <c r="N104" s="100" t="s">
        <v>413</v>
      </c>
      <c r="O104" s="80" t="s">
        <v>1204</v>
      </c>
      <c r="P104" s="80" t="s">
        <v>854</v>
      </c>
    </row>
    <row r="105" spans="13:16" ht="12" customHeight="1">
      <c r="M105" s="84" t="s">
        <v>241</v>
      </c>
      <c r="N105" s="89" t="s">
        <v>244</v>
      </c>
      <c r="O105" s="80" t="s">
        <v>1126</v>
      </c>
      <c r="P105" s="80" t="s">
        <v>857</v>
      </c>
    </row>
    <row r="106" spans="13:16" ht="12" customHeight="1">
      <c r="M106" s="84" t="s">
        <v>128</v>
      </c>
      <c r="N106" s="100" t="s">
        <v>1064</v>
      </c>
      <c r="O106" s="80" t="s">
        <v>1062</v>
      </c>
      <c r="P106" s="80" t="s">
        <v>854</v>
      </c>
    </row>
    <row r="107" spans="13:16" ht="12" customHeight="1">
      <c r="M107" s="48" t="s">
        <v>77</v>
      </c>
      <c r="N107" s="89" t="s">
        <v>85</v>
      </c>
      <c r="O107" s="80" t="s">
        <v>1037</v>
      </c>
      <c r="P107" s="80" t="s">
        <v>854</v>
      </c>
    </row>
    <row r="108" spans="13:16" ht="12" customHeight="1">
      <c r="M108" s="84" t="s">
        <v>178</v>
      </c>
      <c r="N108" s="101" t="s">
        <v>184</v>
      </c>
      <c r="O108" s="80" t="s">
        <v>963</v>
      </c>
      <c r="P108" s="80" t="s">
        <v>854</v>
      </c>
    </row>
    <row r="109" spans="13:16" ht="12" customHeight="1">
      <c r="M109" s="84" t="s">
        <v>269</v>
      </c>
      <c r="N109" s="84" t="s">
        <v>199</v>
      </c>
      <c r="O109" s="80" t="s">
        <v>963</v>
      </c>
      <c r="P109" s="80" t="s">
        <v>854</v>
      </c>
    </row>
    <row r="110" spans="13:16" ht="12" customHeight="1">
      <c r="M110" s="84" t="s">
        <v>538</v>
      </c>
      <c r="N110" s="84" t="s">
        <v>422</v>
      </c>
      <c r="O110" s="80" t="s">
        <v>1023</v>
      </c>
      <c r="P110" s="80" t="s">
        <v>854</v>
      </c>
    </row>
    <row r="111" spans="13:16" ht="12" customHeight="1">
      <c r="M111" s="84" t="s">
        <v>1205</v>
      </c>
      <c r="N111" s="84" t="s">
        <v>413</v>
      </c>
      <c r="O111" s="80" t="s">
        <v>1023</v>
      </c>
      <c r="P111" s="80" t="s">
        <v>854</v>
      </c>
    </row>
    <row r="112" spans="13:16" ht="12" customHeight="1">
      <c r="M112" s="84" t="s">
        <v>105</v>
      </c>
      <c r="N112" s="84" t="s">
        <v>1101</v>
      </c>
      <c r="O112" s="80" t="s">
        <v>1062</v>
      </c>
      <c r="P112" s="80" t="s">
        <v>854</v>
      </c>
    </row>
    <row r="113" spans="13:16" ht="12" customHeight="1">
      <c r="M113" s="132" t="s">
        <v>225</v>
      </c>
      <c r="N113" s="132" t="s">
        <v>1079</v>
      </c>
      <c r="O113" s="80" t="s">
        <v>1045</v>
      </c>
      <c r="P113" s="80" t="s">
        <v>857</v>
      </c>
    </row>
    <row r="114" spans="13:16" ht="12" customHeight="1">
      <c r="M114" s="84" t="s">
        <v>1206</v>
      </c>
      <c r="N114" s="84" t="s">
        <v>1140</v>
      </c>
      <c r="O114" s="80" t="s">
        <v>1207</v>
      </c>
      <c r="P114" s="80" t="s">
        <v>854</v>
      </c>
    </row>
    <row r="115" spans="13:16" ht="12" customHeight="1">
      <c r="M115" s="84" t="s">
        <v>53</v>
      </c>
      <c r="N115" s="84" t="s">
        <v>1101</v>
      </c>
      <c r="O115" s="80" t="s">
        <v>1208</v>
      </c>
      <c r="P115" s="80" t="s">
        <v>854</v>
      </c>
    </row>
    <row r="116" spans="13:16" ht="12" customHeight="1">
      <c r="M116" s="84" t="s">
        <v>97</v>
      </c>
      <c r="N116" s="84" t="s">
        <v>1101</v>
      </c>
      <c r="O116" s="80" t="s">
        <v>1062</v>
      </c>
      <c r="P116" s="80" t="s">
        <v>854</v>
      </c>
    </row>
    <row r="117" spans="13:16" ht="12" customHeight="1">
      <c r="M117" s="84" t="s">
        <v>54</v>
      </c>
      <c r="N117" s="84" t="s">
        <v>1101</v>
      </c>
      <c r="O117" s="80" t="s">
        <v>1209</v>
      </c>
      <c r="P117" s="80" t="s">
        <v>854</v>
      </c>
    </row>
    <row r="118" spans="13:16" ht="12" customHeight="1">
      <c r="M118" s="84" t="s">
        <v>1210</v>
      </c>
      <c r="N118" s="101" t="s">
        <v>413</v>
      </c>
      <c r="O118" s="80" t="s">
        <v>1204</v>
      </c>
      <c r="P118" s="80" t="s">
        <v>854</v>
      </c>
    </row>
    <row r="119" spans="13:16" ht="12" customHeight="1">
      <c r="M119" s="84" t="s">
        <v>550</v>
      </c>
      <c r="N119" s="84" t="s">
        <v>413</v>
      </c>
      <c r="O119" s="80" t="s">
        <v>1204</v>
      </c>
      <c r="P119" s="80" t="s">
        <v>854</v>
      </c>
    </row>
    <row r="120" spans="13:16" ht="12" customHeight="1">
      <c r="M120" s="84" t="s">
        <v>1211</v>
      </c>
      <c r="N120" s="84" t="s">
        <v>1140</v>
      </c>
      <c r="O120" s="80" t="s">
        <v>963</v>
      </c>
      <c r="P120" s="80" t="s">
        <v>854</v>
      </c>
    </row>
    <row r="121" spans="13:16" ht="12" customHeight="1">
      <c r="M121" s="84" t="s">
        <v>1212</v>
      </c>
      <c r="N121" s="84" t="s">
        <v>413</v>
      </c>
      <c r="O121" s="80" t="s">
        <v>1179</v>
      </c>
      <c r="P121" s="80" t="s">
        <v>854</v>
      </c>
    </row>
    <row r="122" spans="13:16" ht="12" customHeight="1">
      <c r="M122" s="84" t="s">
        <v>426</v>
      </c>
      <c r="N122" s="84" t="s">
        <v>413</v>
      </c>
      <c r="O122" s="80" t="s">
        <v>1023</v>
      </c>
      <c r="P122" s="80" t="s">
        <v>854</v>
      </c>
    </row>
    <row r="123" spans="13:16" ht="12" customHeight="1">
      <c r="M123" s="84" t="s">
        <v>1213</v>
      </c>
      <c r="N123" s="84" t="s">
        <v>413</v>
      </c>
      <c r="O123" s="80" t="s">
        <v>1214</v>
      </c>
      <c r="P123" s="80" t="s">
        <v>854</v>
      </c>
    </row>
    <row r="124" spans="13:16" ht="12" customHeight="1">
      <c r="M124" s="84" t="s">
        <v>51</v>
      </c>
      <c r="N124" s="84" t="s">
        <v>1101</v>
      </c>
      <c r="O124" s="80" t="s">
        <v>1209</v>
      </c>
      <c r="P124" s="80" t="s">
        <v>854</v>
      </c>
    </row>
    <row r="125" spans="13:16" ht="12" customHeight="1">
      <c r="M125" s="86" t="s">
        <v>1215</v>
      </c>
      <c r="N125" s="84" t="s">
        <v>1140</v>
      </c>
      <c r="O125" s="80" t="s">
        <v>1062</v>
      </c>
      <c r="P125" s="80" t="s">
        <v>854</v>
      </c>
    </row>
    <row r="126" spans="13:16" ht="12" customHeight="1">
      <c r="M126" s="84" t="s">
        <v>61</v>
      </c>
      <c r="N126" s="84" t="s">
        <v>1101</v>
      </c>
      <c r="O126" s="80" t="s">
        <v>967</v>
      </c>
      <c r="P126" s="80" t="s">
        <v>854</v>
      </c>
    </row>
    <row r="127" spans="13:16" ht="12" customHeight="1">
      <c r="M127" s="84" t="s">
        <v>1216</v>
      </c>
      <c r="N127" s="84" t="s">
        <v>413</v>
      </c>
      <c r="O127" s="80" t="s">
        <v>1179</v>
      </c>
      <c r="P127" s="80" t="s">
        <v>854</v>
      </c>
    </row>
    <row r="128" spans="13:16" ht="12" customHeight="1">
      <c r="M128" s="84" t="s">
        <v>1217</v>
      </c>
      <c r="N128" s="84" t="s">
        <v>1140</v>
      </c>
      <c r="O128" s="80" t="s">
        <v>963</v>
      </c>
      <c r="P128" s="80" t="s">
        <v>854</v>
      </c>
    </row>
    <row r="129" spans="13:16" ht="12" customHeight="1">
      <c r="M129" s="84" t="s">
        <v>1218</v>
      </c>
      <c r="N129" s="84" t="s">
        <v>413</v>
      </c>
      <c r="O129" s="80" t="s">
        <v>963</v>
      </c>
      <c r="P129" s="80" t="s">
        <v>854</v>
      </c>
    </row>
    <row r="130" spans="13:16" ht="12" customHeight="1">
      <c r="M130" s="84" t="s">
        <v>1219</v>
      </c>
      <c r="N130" s="84" t="s">
        <v>413</v>
      </c>
      <c r="O130" s="80" t="s">
        <v>963</v>
      </c>
      <c r="P130" s="80" t="s">
        <v>854</v>
      </c>
    </row>
    <row r="131" spans="13:16" ht="12" customHeight="1">
      <c r="M131" s="84" t="s">
        <v>1220</v>
      </c>
      <c r="N131" s="118" t="s">
        <v>1079</v>
      </c>
      <c r="O131" s="80" t="s">
        <v>1045</v>
      </c>
      <c r="P131" s="80" t="s">
        <v>857</v>
      </c>
    </row>
    <row r="132" spans="13:16" ht="12" customHeight="1">
      <c r="M132" s="84" t="s">
        <v>1221</v>
      </c>
      <c r="N132" s="84" t="s">
        <v>1092</v>
      </c>
      <c r="O132" s="80" t="s">
        <v>1045</v>
      </c>
      <c r="P132" s="80" t="s">
        <v>857</v>
      </c>
    </row>
    <row r="133" spans="13:16" ht="12" customHeight="1">
      <c r="M133" s="84" t="s">
        <v>1222</v>
      </c>
      <c r="N133" s="84" t="s">
        <v>413</v>
      </c>
      <c r="O133" s="80" t="s">
        <v>1223</v>
      </c>
      <c r="P133" s="80" t="s">
        <v>854</v>
      </c>
    </row>
    <row r="134" spans="13:16" ht="12" customHeight="1">
      <c r="M134" s="84" t="s">
        <v>1224</v>
      </c>
      <c r="N134" s="84" t="s">
        <v>413</v>
      </c>
      <c r="O134" s="80" t="s">
        <v>1179</v>
      </c>
      <c r="P134" s="80" t="s">
        <v>854</v>
      </c>
    </row>
    <row r="135" spans="13:16" ht="12" customHeight="1">
      <c r="M135" s="84" t="s">
        <v>732</v>
      </c>
      <c r="N135" s="84" t="s">
        <v>413</v>
      </c>
      <c r="O135" s="80" t="s">
        <v>963</v>
      </c>
      <c r="P135" s="80" t="s">
        <v>854</v>
      </c>
    </row>
    <row r="136" spans="13:16" ht="12" customHeight="1">
      <c r="M136" s="84" t="s">
        <v>1225</v>
      </c>
      <c r="N136" s="84" t="s">
        <v>413</v>
      </c>
      <c r="O136" s="80" t="s">
        <v>1226</v>
      </c>
      <c r="P136" s="80" t="s">
        <v>854</v>
      </c>
    </row>
    <row r="137" spans="13:16" ht="12" customHeight="1">
      <c r="M137" s="84" t="s">
        <v>1227</v>
      </c>
      <c r="N137" s="84" t="s">
        <v>413</v>
      </c>
      <c r="O137" s="80" t="s">
        <v>963</v>
      </c>
      <c r="P137" s="80" t="s">
        <v>854</v>
      </c>
    </row>
    <row r="138" spans="13:16" ht="12" customHeight="1">
      <c r="M138" s="84" t="s">
        <v>561</v>
      </c>
      <c r="N138" s="100" t="s">
        <v>422</v>
      </c>
      <c r="O138" s="80" t="s">
        <v>1023</v>
      </c>
      <c r="P138" s="80" t="s">
        <v>854</v>
      </c>
    </row>
    <row r="139" spans="13:16" ht="12" customHeight="1">
      <c r="M139" s="84" t="s">
        <v>1228</v>
      </c>
      <c r="N139" s="101" t="s">
        <v>1064</v>
      </c>
      <c r="O139" s="80" t="s">
        <v>963</v>
      </c>
      <c r="P139" s="80" t="s">
        <v>854</v>
      </c>
    </row>
    <row r="140" spans="13:16" ht="12" customHeight="1">
      <c r="M140" s="84" t="s">
        <v>1229</v>
      </c>
      <c r="N140" s="101" t="s">
        <v>199</v>
      </c>
      <c r="O140" s="80" t="s">
        <v>963</v>
      </c>
      <c r="P140" s="80" t="s">
        <v>854</v>
      </c>
    </row>
    <row r="141" spans="13:16" ht="12" customHeight="1">
      <c r="M141" s="84" t="s">
        <v>1230</v>
      </c>
      <c r="N141" s="84" t="s">
        <v>763</v>
      </c>
      <c r="O141" s="80" t="s">
        <v>1045</v>
      </c>
      <c r="P141" s="80" t="s">
        <v>857</v>
      </c>
    </row>
    <row r="142" spans="13:16" ht="12" customHeight="1">
      <c r="M142" s="84" t="s">
        <v>1231</v>
      </c>
      <c r="N142" s="84" t="s">
        <v>422</v>
      </c>
      <c r="O142" s="80" t="s">
        <v>1023</v>
      </c>
      <c r="P142" s="80" t="s">
        <v>854</v>
      </c>
    </row>
    <row r="143" spans="13:16" ht="12" customHeight="1">
      <c r="M143" s="84" t="s">
        <v>1232</v>
      </c>
      <c r="N143" s="84" t="s">
        <v>1092</v>
      </c>
      <c r="O143" s="80" t="s">
        <v>1045</v>
      </c>
      <c r="P143" s="80" t="s">
        <v>857</v>
      </c>
    </row>
    <row r="144" spans="13:16" ht="12" customHeight="1">
      <c r="M144" s="84" t="s">
        <v>1233</v>
      </c>
      <c r="N144" s="84" t="s">
        <v>1040</v>
      </c>
      <c r="O144" s="80" t="s">
        <v>1126</v>
      </c>
      <c r="P144" s="80" t="s">
        <v>857</v>
      </c>
    </row>
    <row r="145" spans="13:16" ht="12" customHeight="1">
      <c r="M145" s="84" t="s">
        <v>962</v>
      </c>
      <c r="N145" s="84" t="s">
        <v>964</v>
      </c>
      <c r="O145" s="80" t="s">
        <v>963</v>
      </c>
      <c r="P145" s="80" t="s">
        <v>854</v>
      </c>
    </row>
    <row r="146" spans="13:16" ht="12" customHeight="1">
      <c r="M146" s="84" t="s">
        <v>563</v>
      </c>
      <c r="N146" s="84" t="s">
        <v>422</v>
      </c>
      <c r="O146" s="80" t="s">
        <v>1023</v>
      </c>
      <c r="P146" s="80" t="s">
        <v>854</v>
      </c>
    </row>
    <row r="147" spans="13:16" ht="12" customHeight="1">
      <c r="M147" s="84" t="s">
        <v>1234</v>
      </c>
      <c r="N147" s="84" t="s">
        <v>199</v>
      </c>
      <c r="O147" s="80" t="s">
        <v>963</v>
      </c>
      <c r="P147" s="80" t="s">
        <v>854</v>
      </c>
    </row>
    <row r="148" spans="13:16" ht="12" customHeight="1">
      <c r="M148" s="84" t="s">
        <v>1235</v>
      </c>
      <c r="N148" s="117" t="s">
        <v>1046</v>
      </c>
      <c r="O148" s="80" t="s">
        <v>1236</v>
      </c>
      <c r="P148" s="80" t="s">
        <v>854</v>
      </c>
    </row>
    <row r="149" spans="13:16" ht="12" customHeight="1">
      <c r="M149" s="48" t="s">
        <v>192</v>
      </c>
      <c r="N149" s="48" t="s">
        <v>1067</v>
      </c>
      <c r="O149" s="80" t="s">
        <v>1237</v>
      </c>
      <c r="P149" s="80" t="s">
        <v>854</v>
      </c>
    </row>
    <row r="150" spans="13:16" ht="12" customHeight="1">
      <c r="M150" s="84" t="s">
        <v>1238</v>
      </c>
      <c r="N150" s="84" t="s">
        <v>1040</v>
      </c>
      <c r="O150" s="80" t="s">
        <v>1126</v>
      </c>
      <c r="P150" s="80" t="s">
        <v>857</v>
      </c>
    </row>
    <row r="151" spans="13:16" ht="12" customHeight="1">
      <c r="M151" s="84" t="s">
        <v>652</v>
      </c>
      <c r="N151" s="101" t="s">
        <v>649</v>
      </c>
      <c r="O151" s="80" t="s">
        <v>963</v>
      </c>
      <c r="P151" s="80" t="s">
        <v>854</v>
      </c>
    </row>
    <row r="152" spans="13:16" ht="12" customHeight="1">
      <c r="M152" s="86" t="s">
        <v>1163</v>
      </c>
      <c r="N152" s="86" t="s">
        <v>1163</v>
      </c>
      <c r="O152" s="80" t="s">
        <v>125</v>
      </c>
      <c r="P152" s="80" t="s">
        <v>857</v>
      </c>
    </row>
    <row r="153" spans="13:16" ht="12" customHeight="1">
      <c r="M153" s="86" t="s">
        <v>1239</v>
      </c>
      <c r="N153" s="86" t="s">
        <v>1239</v>
      </c>
      <c r="O153" s="80" t="s">
        <v>1240</v>
      </c>
      <c r="P153" s="80" t="s">
        <v>1240</v>
      </c>
    </row>
    <row r="154" spans="13:16" ht="12" customHeight="1">
      <c r="M154" s="86" t="s">
        <v>995</v>
      </c>
      <c r="N154" s="86" t="s">
        <v>995</v>
      </c>
      <c r="O154" s="80" t="s">
        <v>858</v>
      </c>
      <c r="P154" s="80" t="s">
        <v>858</v>
      </c>
    </row>
    <row r="155" spans="13:16" ht="12" customHeight="1">
      <c r="M155" s="86" t="s">
        <v>996</v>
      </c>
      <c r="N155" s="86" t="s">
        <v>996</v>
      </c>
      <c r="O155" s="80" t="s">
        <v>858</v>
      </c>
      <c r="P155" s="80" t="s">
        <v>858</v>
      </c>
    </row>
    <row r="156" spans="13:16" ht="12" customHeight="1">
      <c r="M156" s="84" t="s">
        <v>1241</v>
      </c>
      <c r="N156" s="84" t="s">
        <v>1147</v>
      </c>
      <c r="O156" s="80" t="s">
        <v>1242</v>
      </c>
      <c r="P156" s="80" t="s">
        <v>854</v>
      </c>
    </row>
    <row r="157" spans="13:16" ht="12" customHeight="1">
      <c r="M157" s="84" t="s">
        <v>1243</v>
      </c>
      <c r="N157" s="101" t="s">
        <v>1147</v>
      </c>
      <c r="O157" s="80" t="s">
        <v>1242</v>
      </c>
      <c r="P157" s="80" t="s">
        <v>854</v>
      </c>
    </row>
    <row r="158" spans="13:16" ht="12" customHeight="1">
      <c r="M158" s="84" t="s">
        <v>1244</v>
      </c>
      <c r="N158" s="84" t="s">
        <v>1103</v>
      </c>
    </row>
    <row r="159" spans="13:16" ht="12" customHeight="1">
      <c r="M159" s="84" t="s">
        <v>1245</v>
      </c>
      <c r="N159" s="48" t="s">
        <v>264</v>
      </c>
      <c r="O159" s="80" t="s">
        <v>1126</v>
      </c>
      <c r="P159" s="80" t="s">
        <v>857</v>
      </c>
    </row>
    <row r="160" spans="13:16" ht="12" customHeight="1">
      <c r="M160" s="84" t="s">
        <v>1246</v>
      </c>
      <c r="N160" s="48" t="s">
        <v>264</v>
      </c>
      <c r="O160" s="80" t="s">
        <v>1126</v>
      </c>
      <c r="P160" s="80" t="s">
        <v>857</v>
      </c>
    </row>
    <row r="161" spans="13:16" ht="12" customHeight="1">
      <c r="M161" s="84" t="s">
        <v>1247</v>
      </c>
      <c r="N161" s="48" t="s">
        <v>264</v>
      </c>
      <c r="O161" s="80" t="s">
        <v>1126</v>
      </c>
      <c r="P161" s="80" t="s">
        <v>857</v>
      </c>
    </row>
    <row r="162" spans="13:16" ht="12" customHeight="1">
      <c r="M162" s="84" t="s">
        <v>1248</v>
      </c>
      <c r="N162" s="48" t="s">
        <v>264</v>
      </c>
      <c r="O162" s="80" t="s">
        <v>1126</v>
      </c>
      <c r="P162" s="80" t="s">
        <v>857</v>
      </c>
    </row>
    <row r="163" spans="13:16" ht="12" customHeight="1">
      <c r="M163" s="84" t="s">
        <v>1249</v>
      </c>
      <c r="N163" s="117" t="s">
        <v>264</v>
      </c>
      <c r="O163" s="80" t="s">
        <v>1126</v>
      </c>
      <c r="P163" s="80" t="s">
        <v>857</v>
      </c>
    </row>
    <row r="164" spans="13:16" ht="12" customHeight="1">
      <c r="M164" s="84" t="s">
        <v>653</v>
      </c>
      <c r="N164" s="84" t="s">
        <v>1040</v>
      </c>
      <c r="O164" s="80" t="s">
        <v>1126</v>
      </c>
      <c r="P164" s="80" t="s">
        <v>857</v>
      </c>
    </row>
    <row r="165" spans="13:16" ht="12" customHeight="1">
      <c r="M165" s="84" t="s">
        <v>1250</v>
      </c>
      <c r="N165" s="101" t="s">
        <v>1092</v>
      </c>
      <c r="O165" s="80" t="s">
        <v>1142</v>
      </c>
      <c r="P165" s="80" t="s">
        <v>857</v>
      </c>
    </row>
    <row r="166" spans="13:16" ht="12" customHeight="1">
      <c r="M166" s="84" t="s">
        <v>43</v>
      </c>
      <c r="N166" s="101" t="s">
        <v>1101</v>
      </c>
      <c r="O166" s="80" t="s">
        <v>963</v>
      </c>
      <c r="P166" s="80" t="s">
        <v>854</v>
      </c>
    </row>
    <row r="167" spans="13:16" ht="12" customHeight="1">
      <c r="M167" s="84" t="s">
        <v>277</v>
      </c>
      <c r="N167" s="84" t="s">
        <v>199</v>
      </c>
      <c r="O167" s="80" t="s">
        <v>963</v>
      </c>
      <c r="P167" s="80" t="s">
        <v>854</v>
      </c>
    </row>
    <row r="168" spans="13:16" ht="12" customHeight="1">
      <c r="M168" s="84" t="s">
        <v>1251</v>
      </c>
      <c r="N168" s="84" t="s">
        <v>422</v>
      </c>
      <c r="O168" s="80" t="s">
        <v>1023</v>
      </c>
      <c r="P168" s="80" t="s">
        <v>854</v>
      </c>
    </row>
    <row r="169" spans="13:16" ht="12" customHeight="1">
      <c r="M169" s="84" t="s">
        <v>1252</v>
      </c>
      <c r="N169" s="84" t="s">
        <v>1040</v>
      </c>
      <c r="O169" s="80" t="s">
        <v>1253</v>
      </c>
      <c r="P169" s="80" t="s">
        <v>857</v>
      </c>
    </row>
    <row r="170" spans="13:16" ht="12" customHeight="1">
      <c r="M170" s="84" t="s">
        <v>1254</v>
      </c>
      <c r="N170" s="84" t="s">
        <v>1040</v>
      </c>
      <c r="O170" s="80" t="s">
        <v>1126</v>
      </c>
      <c r="P170" s="80" t="s">
        <v>857</v>
      </c>
    </row>
    <row r="171" spans="13:16" ht="12" customHeight="1">
      <c r="M171" s="84" t="s">
        <v>1255</v>
      </c>
      <c r="N171" s="48" t="s">
        <v>1028</v>
      </c>
    </row>
    <row r="172" spans="13:16" ht="12" customHeight="1">
      <c r="M172" s="84" t="s">
        <v>1256</v>
      </c>
      <c r="N172" s="84" t="s">
        <v>1092</v>
      </c>
      <c r="O172" s="80" t="s">
        <v>1045</v>
      </c>
      <c r="P172" s="80" t="s">
        <v>857</v>
      </c>
    </row>
    <row r="173" spans="13:16" ht="12" customHeight="1">
      <c r="M173" s="84" t="s">
        <v>157</v>
      </c>
      <c r="N173" s="84" t="s">
        <v>184</v>
      </c>
      <c r="O173" s="80" t="s">
        <v>963</v>
      </c>
      <c r="P173" s="80" t="s">
        <v>854</v>
      </c>
    </row>
    <row r="174" spans="13:16" ht="12" customHeight="1">
      <c r="M174" s="84" t="s">
        <v>1257</v>
      </c>
      <c r="N174" s="84" t="s">
        <v>184</v>
      </c>
      <c r="O174" s="80" t="s">
        <v>963</v>
      </c>
      <c r="P174" s="80" t="s">
        <v>854</v>
      </c>
    </row>
    <row r="175" spans="13:16" ht="12" customHeight="1">
      <c r="M175" s="84" t="s">
        <v>1258</v>
      </c>
      <c r="N175" s="84" t="s">
        <v>1112</v>
      </c>
      <c r="O175" s="80" t="s">
        <v>1023</v>
      </c>
      <c r="P175" s="80" t="s">
        <v>854</v>
      </c>
    </row>
    <row r="176" spans="13:16" ht="12" customHeight="1">
      <c r="M176" s="84" t="s">
        <v>1259</v>
      </c>
      <c r="N176" s="84" t="s">
        <v>1092</v>
      </c>
      <c r="O176" s="80" t="s">
        <v>1260</v>
      </c>
      <c r="P176" s="80" t="s">
        <v>857</v>
      </c>
    </row>
    <row r="177" spans="13:16" ht="12" customHeight="1">
      <c r="M177" s="84" t="s">
        <v>1261</v>
      </c>
      <c r="N177" s="84" t="s">
        <v>1092</v>
      </c>
      <c r="O177" s="80" t="s">
        <v>1045</v>
      </c>
      <c r="P177" s="80" t="s">
        <v>857</v>
      </c>
    </row>
    <row r="178" spans="13:16" ht="12" customHeight="1">
      <c r="M178" s="84" t="s">
        <v>1262</v>
      </c>
      <c r="N178" s="84" t="s">
        <v>199</v>
      </c>
      <c r="O178" s="80" t="s">
        <v>963</v>
      </c>
      <c r="P178" s="80" t="s">
        <v>854</v>
      </c>
    </row>
    <row r="179" spans="13:16" ht="12" customHeight="1">
      <c r="M179" s="84" t="s">
        <v>1263</v>
      </c>
      <c r="N179" s="84" t="s">
        <v>1123</v>
      </c>
      <c r="O179" s="80" t="s">
        <v>1126</v>
      </c>
      <c r="P179" s="80" t="s">
        <v>857</v>
      </c>
    </row>
    <row r="180" spans="13:16" ht="12" customHeight="1">
      <c r="M180" s="84" t="s">
        <v>1264</v>
      </c>
      <c r="N180" s="84" t="s">
        <v>1147</v>
      </c>
      <c r="O180" s="80" t="s">
        <v>1147</v>
      </c>
      <c r="P180" s="80" t="s">
        <v>854</v>
      </c>
    </row>
    <row r="181" spans="13:16" ht="12" customHeight="1">
      <c r="M181" s="84" t="s">
        <v>1265</v>
      </c>
      <c r="N181" s="84" t="s">
        <v>1092</v>
      </c>
      <c r="O181" s="80" t="s">
        <v>1045</v>
      </c>
      <c r="P181" s="80" t="s">
        <v>857</v>
      </c>
    </row>
    <row r="182" spans="13:16" ht="12" customHeight="1">
      <c r="M182" s="84" t="s">
        <v>1266</v>
      </c>
      <c r="N182" s="84" t="s">
        <v>1092</v>
      </c>
      <c r="O182" s="80" t="s">
        <v>1045</v>
      </c>
      <c r="P182" s="80" t="s">
        <v>857</v>
      </c>
    </row>
    <row r="183" spans="13:16" ht="12" customHeight="1">
      <c r="M183" s="84" t="s">
        <v>419</v>
      </c>
      <c r="N183" s="84" t="s">
        <v>413</v>
      </c>
      <c r="O183" s="80" t="s">
        <v>963</v>
      </c>
      <c r="P183" s="80" t="s">
        <v>854</v>
      </c>
    </row>
    <row r="184" spans="13:16" ht="12" customHeight="1">
      <c r="M184" s="84" t="s">
        <v>1267</v>
      </c>
      <c r="N184" s="84" t="s">
        <v>422</v>
      </c>
      <c r="O184" s="80" t="s">
        <v>963</v>
      </c>
      <c r="P184" s="80" t="s">
        <v>854</v>
      </c>
    </row>
    <row r="185" spans="13:16" ht="12" customHeight="1">
      <c r="M185" s="84" t="s">
        <v>1268</v>
      </c>
      <c r="N185" s="84" t="s">
        <v>422</v>
      </c>
      <c r="O185" s="80" t="s">
        <v>963</v>
      </c>
      <c r="P185" s="80" t="s">
        <v>854</v>
      </c>
    </row>
    <row r="186" spans="13:16" ht="12" customHeight="1">
      <c r="M186" s="84" t="s">
        <v>1269</v>
      </c>
      <c r="N186" s="118" t="s">
        <v>1079</v>
      </c>
      <c r="O186" s="80" t="s">
        <v>1045</v>
      </c>
      <c r="P186" s="80" t="s">
        <v>857</v>
      </c>
    </row>
    <row r="187" spans="13:16" ht="12" customHeight="1">
      <c r="M187" s="84" t="s">
        <v>1270</v>
      </c>
      <c r="N187" s="84" t="s">
        <v>422</v>
      </c>
      <c r="O187" s="80" t="s">
        <v>1023</v>
      </c>
      <c r="P187" s="80" t="s">
        <v>854</v>
      </c>
    </row>
    <row r="188" spans="13:16" ht="12" customHeight="1">
      <c r="M188" s="84" t="s">
        <v>1271</v>
      </c>
      <c r="N188" s="84" t="s">
        <v>1064</v>
      </c>
      <c r="O188" s="80" t="s">
        <v>963</v>
      </c>
      <c r="P188" s="80" t="s">
        <v>854</v>
      </c>
    </row>
    <row r="189" spans="13:16" ht="12" customHeight="1">
      <c r="M189" s="84" t="s">
        <v>1272</v>
      </c>
      <c r="N189" s="84" t="s">
        <v>1092</v>
      </c>
      <c r="O189" s="80" t="s">
        <v>1045</v>
      </c>
      <c r="P189" s="80" t="s">
        <v>857</v>
      </c>
    </row>
    <row r="190" spans="13:16" ht="12" customHeight="1">
      <c r="M190" s="84" t="s">
        <v>626</v>
      </c>
      <c r="N190" s="84" t="s">
        <v>422</v>
      </c>
      <c r="O190" s="80" t="s">
        <v>1023</v>
      </c>
      <c r="P190" s="80" t="s">
        <v>854</v>
      </c>
    </row>
    <row r="191" spans="13:16" ht="12" customHeight="1">
      <c r="M191" s="84" t="s">
        <v>1273</v>
      </c>
      <c r="N191" s="84" t="s">
        <v>1092</v>
      </c>
      <c r="O191" s="80" t="s">
        <v>1045</v>
      </c>
      <c r="P191" s="80" t="s">
        <v>857</v>
      </c>
    </row>
    <row r="192" spans="13:16" ht="12" customHeight="1">
      <c r="M192" s="84" t="s">
        <v>56</v>
      </c>
      <c r="N192" s="84" t="s">
        <v>1101</v>
      </c>
      <c r="O192" s="80" t="s">
        <v>963</v>
      </c>
      <c r="P192" s="80" t="s">
        <v>854</v>
      </c>
    </row>
    <row r="193" spans="13:17" ht="12" customHeight="1">
      <c r="M193" s="84" t="s">
        <v>428</v>
      </c>
      <c r="N193" s="101" t="s">
        <v>413</v>
      </c>
      <c r="O193" s="80" t="s">
        <v>963</v>
      </c>
      <c r="P193" s="80" t="s">
        <v>854</v>
      </c>
    </row>
    <row r="194" spans="13:17" ht="12" customHeight="1">
      <c r="M194" s="84" t="s">
        <v>1274</v>
      </c>
      <c r="N194" s="48" t="s">
        <v>499</v>
      </c>
      <c r="O194" s="80" t="s">
        <v>1126</v>
      </c>
      <c r="P194" s="80" t="s">
        <v>857</v>
      </c>
    </row>
    <row r="195" spans="13:17" ht="12" customHeight="1">
      <c r="M195" s="84" t="s">
        <v>1275</v>
      </c>
      <c r="N195" s="84" t="s">
        <v>494</v>
      </c>
      <c r="O195" s="80" t="s">
        <v>1126</v>
      </c>
      <c r="P195" s="80" t="s">
        <v>857</v>
      </c>
    </row>
    <row r="196" spans="13:17" ht="12" customHeight="1">
      <c r="M196" s="86" t="s">
        <v>1276</v>
      </c>
      <c r="N196" s="86" t="s">
        <v>85</v>
      </c>
      <c r="O196" s="80" t="s">
        <v>1037</v>
      </c>
      <c r="P196" s="80" t="s">
        <v>854</v>
      </c>
    </row>
    <row r="197" spans="13:17" ht="12" customHeight="1">
      <c r="M197" s="86" t="s">
        <v>1277</v>
      </c>
      <c r="N197" s="86" t="s">
        <v>649</v>
      </c>
      <c r="O197" s="80" t="s">
        <v>963</v>
      </c>
      <c r="P197" s="80" t="s">
        <v>854</v>
      </c>
    </row>
    <row r="198" spans="13:17" ht="12" customHeight="1">
      <c r="M198" s="84" t="s">
        <v>1278</v>
      </c>
      <c r="N198" s="84" t="s">
        <v>1092</v>
      </c>
      <c r="O198" s="137" t="s">
        <v>1045</v>
      </c>
      <c r="P198" s="80" t="s">
        <v>857</v>
      </c>
      <c r="Q198" s="137"/>
    </row>
    <row r="199" spans="13:17" ht="12" customHeight="1">
      <c r="M199" s="84" t="s">
        <v>1279</v>
      </c>
      <c r="N199" s="84" t="s">
        <v>1092</v>
      </c>
      <c r="O199" s="137" t="s">
        <v>1045</v>
      </c>
      <c r="P199" s="80" t="s">
        <v>857</v>
      </c>
      <c r="Q199" s="137"/>
    </row>
    <row r="200" spans="13:17" ht="12" customHeight="1">
      <c r="M200" s="84" t="s">
        <v>1280</v>
      </c>
      <c r="N200" s="84" t="s">
        <v>1127</v>
      </c>
      <c r="O200" s="80" t="s">
        <v>1023</v>
      </c>
      <c r="P200" s="80" t="s">
        <v>854</v>
      </c>
    </row>
    <row r="201" spans="13:17" ht="12" customHeight="1">
      <c r="M201" s="86" t="s">
        <v>1281</v>
      </c>
      <c r="N201" s="86" t="s">
        <v>1101</v>
      </c>
      <c r="O201" s="80" t="s">
        <v>1062</v>
      </c>
      <c r="P201" s="80" t="s">
        <v>854</v>
      </c>
    </row>
    <row r="202" spans="13:17" ht="12" customHeight="1">
      <c r="M202" s="81" t="s">
        <v>1282</v>
      </c>
      <c r="N202" s="81" t="s">
        <v>1147</v>
      </c>
      <c r="O202" s="80" t="s">
        <v>1147</v>
      </c>
      <c r="P202" s="80" t="s">
        <v>854</v>
      </c>
    </row>
    <row r="203" spans="13:17" ht="12" customHeight="1">
      <c r="M203" s="81" t="s">
        <v>1283</v>
      </c>
      <c r="N203" s="81" t="s">
        <v>1148</v>
      </c>
      <c r="O203" s="80" t="s">
        <v>1126</v>
      </c>
      <c r="P203" s="80" t="s">
        <v>857</v>
      </c>
    </row>
    <row r="204" spans="13:17" ht="12" customHeight="1">
      <c r="M204" s="133" t="s">
        <v>1284</v>
      </c>
      <c r="N204" s="133" t="s">
        <v>199</v>
      </c>
      <c r="O204" s="80" t="s">
        <v>963</v>
      </c>
      <c r="P204" s="80" t="s">
        <v>854</v>
      </c>
    </row>
    <row r="205" spans="13:17" ht="12" customHeight="1">
      <c r="M205" s="81" t="s">
        <v>1284</v>
      </c>
      <c r="N205" s="81" t="s">
        <v>199</v>
      </c>
      <c r="O205" s="80" t="s">
        <v>963</v>
      </c>
      <c r="P205" s="80" t="s">
        <v>854</v>
      </c>
    </row>
    <row r="206" spans="13:17" ht="12" customHeight="1">
      <c r="M206" s="133" t="s">
        <v>1285</v>
      </c>
      <c r="N206" s="133" t="s">
        <v>184</v>
      </c>
      <c r="O206" s="80" t="s">
        <v>963</v>
      </c>
      <c r="P206" s="80" t="s">
        <v>854</v>
      </c>
    </row>
    <row r="207" spans="13:17" ht="12" customHeight="1">
      <c r="M207" s="133" t="s">
        <v>1286</v>
      </c>
      <c r="N207" s="133" t="s">
        <v>964</v>
      </c>
      <c r="O207" s="80" t="s">
        <v>963</v>
      </c>
      <c r="P207" s="80" t="s">
        <v>854</v>
      </c>
    </row>
    <row r="208" spans="13:17" ht="12" customHeight="1">
      <c r="M208" s="133" t="s">
        <v>1287</v>
      </c>
      <c r="N208" s="133" t="s">
        <v>237</v>
      </c>
      <c r="O208" s="80" t="s">
        <v>1126</v>
      </c>
      <c r="P208" s="80" t="s">
        <v>857</v>
      </c>
    </row>
    <row r="209" spans="13:16" ht="12" customHeight="1">
      <c r="M209" s="133" t="s">
        <v>1288</v>
      </c>
      <c r="N209" s="133" t="s">
        <v>486</v>
      </c>
      <c r="O209" s="80" t="s">
        <v>1142</v>
      </c>
      <c r="P209" s="80" t="s">
        <v>857</v>
      </c>
    </row>
    <row r="210" spans="13:16" ht="12" customHeight="1">
      <c r="M210" s="133" t="s">
        <v>1289</v>
      </c>
      <c r="N210" s="133" t="s">
        <v>264</v>
      </c>
      <c r="O210" s="80" t="s">
        <v>1290</v>
      </c>
      <c r="P210" s="80" t="s">
        <v>857</v>
      </c>
    </row>
    <row r="211" spans="13:16" ht="12" customHeight="1">
      <c r="M211" s="133" t="s">
        <v>1291</v>
      </c>
      <c r="N211" s="133" t="s">
        <v>1079</v>
      </c>
      <c r="O211" s="80" t="s">
        <v>1045</v>
      </c>
      <c r="P211" s="80" t="s">
        <v>857</v>
      </c>
    </row>
    <row r="212" spans="13:16" ht="12" customHeight="1">
      <c r="M212" s="133" t="s">
        <v>1292</v>
      </c>
      <c r="N212" s="133" t="s">
        <v>1054</v>
      </c>
      <c r="O212" s="80" t="s">
        <v>1126</v>
      </c>
      <c r="P212" s="80" t="s">
        <v>857</v>
      </c>
    </row>
    <row r="213" spans="13:16" ht="12" customHeight="1">
      <c r="M213" s="84" t="s">
        <v>57</v>
      </c>
      <c r="N213" s="84" t="s">
        <v>1101</v>
      </c>
      <c r="O213" s="80" t="s">
        <v>1293</v>
      </c>
      <c r="P213" s="80" t="s">
        <v>854</v>
      </c>
    </row>
    <row r="214" spans="13:16" ht="12" customHeight="1">
      <c r="M214" s="84" t="s">
        <v>1294</v>
      </c>
      <c r="N214" s="48" t="s">
        <v>1033</v>
      </c>
      <c r="O214" s="80" t="s">
        <v>1034</v>
      </c>
      <c r="P214" s="80" t="s">
        <v>854</v>
      </c>
    </row>
    <row r="215" spans="13:16" ht="12" customHeight="1">
      <c r="M215" s="84" t="s">
        <v>235</v>
      </c>
      <c r="N215" s="48" t="s">
        <v>237</v>
      </c>
      <c r="O215" s="80" t="s">
        <v>1126</v>
      </c>
      <c r="P215" s="80" t="s">
        <v>857</v>
      </c>
    </row>
    <row r="216" spans="13:16" ht="12" customHeight="1">
      <c r="M216" s="84" t="s">
        <v>1295</v>
      </c>
      <c r="N216" s="48" t="s">
        <v>237</v>
      </c>
    </row>
    <row r="217" spans="13:16" ht="12" customHeight="1">
      <c r="M217" s="84" t="s">
        <v>1296</v>
      </c>
      <c r="N217" s="84" t="s">
        <v>1064</v>
      </c>
      <c r="O217" s="80" t="s">
        <v>1062</v>
      </c>
      <c r="P217" s="80" t="s">
        <v>854</v>
      </c>
    </row>
    <row r="218" spans="13:16" ht="12" customHeight="1">
      <c r="M218" s="84" t="s">
        <v>1297</v>
      </c>
      <c r="N218" s="84" t="s">
        <v>413</v>
      </c>
      <c r="O218" s="80" t="s">
        <v>1204</v>
      </c>
      <c r="P218" s="80" t="s">
        <v>854</v>
      </c>
    </row>
    <row r="219" spans="13:16" ht="12" customHeight="1">
      <c r="M219" s="84" t="s">
        <v>1298</v>
      </c>
      <c r="N219" s="84" t="s">
        <v>1064</v>
      </c>
      <c r="O219" s="80" t="s">
        <v>1062</v>
      </c>
      <c r="P219" s="80" t="s">
        <v>854</v>
      </c>
    </row>
    <row r="220" spans="13:16" ht="12" customHeight="1">
      <c r="M220" s="84" t="s">
        <v>1299</v>
      </c>
      <c r="N220" s="84" t="s">
        <v>964</v>
      </c>
      <c r="O220" s="80" t="s">
        <v>963</v>
      </c>
      <c r="P220" s="80" t="s">
        <v>854</v>
      </c>
    </row>
    <row r="221" spans="13:16" ht="12" customHeight="1">
      <c r="M221" s="84" t="s">
        <v>1300</v>
      </c>
      <c r="N221" s="84" t="s">
        <v>1040</v>
      </c>
      <c r="O221" s="80" t="s">
        <v>1126</v>
      </c>
      <c r="P221" s="80" t="s">
        <v>857</v>
      </c>
    </row>
    <row r="222" spans="13:16" ht="12" customHeight="1">
      <c r="M222" s="84" t="s">
        <v>1301</v>
      </c>
      <c r="N222" s="48" t="s">
        <v>1147</v>
      </c>
      <c r="O222" s="80" t="s">
        <v>1147</v>
      </c>
      <c r="P222" s="80" t="s">
        <v>854</v>
      </c>
    </row>
    <row r="223" spans="13:16" ht="12" customHeight="1">
      <c r="M223" s="84" t="s">
        <v>1302</v>
      </c>
      <c r="N223" s="84" t="s">
        <v>1092</v>
      </c>
      <c r="O223" s="80" t="s">
        <v>1045</v>
      </c>
      <c r="P223" s="80" t="s">
        <v>857</v>
      </c>
    </row>
    <row r="224" spans="13:16" ht="12" customHeight="1">
      <c r="M224" s="84" t="s">
        <v>1303</v>
      </c>
      <c r="N224" s="84" t="s">
        <v>417</v>
      </c>
      <c r="O224" s="80" t="s">
        <v>1023</v>
      </c>
      <c r="P224" s="80" t="s">
        <v>854</v>
      </c>
    </row>
    <row r="225" spans="13:16" ht="12" customHeight="1">
      <c r="M225" s="84" t="s">
        <v>1304</v>
      </c>
      <c r="N225" s="84" t="s">
        <v>1092</v>
      </c>
      <c r="O225" s="80" t="s">
        <v>1045</v>
      </c>
      <c r="P225" s="80" t="s">
        <v>857</v>
      </c>
    </row>
    <row r="226" spans="13:16" ht="12" customHeight="1">
      <c r="M226" s="84" t="s">
        <v>630</v>
      </c>
      <c r="N226" s="84" t="s">
        <v>422</v>
      </c>
      <c r="O226" s="80" t="s">
        <v>1023</v>
      </c>
      <c r="P226" s="80" t="s">
        <v>854</v>
      </c>
    </row>
    <row r="227" spans="13:16" ht="12" customHeight="1">
      <c r="M227" s="84" t="s">
        <v>1305</v>
      </c>
      <c r="N227" s="84" t="s">
        <v>1092</v>
      </c>
      <c r="O227" s="80" t="s">
        <v>1045</v>
      </c>
      <c r="P227" s="80" t="s">
        <v>857</v>
      </c>
    </row>
    <row r="228" spans="13:16" ht="12" customHeight="1">
      <c r="M228" s="84" t="s">
        <v>1306</v>
      </c>
      <c r="N228" s="48" t="s">
        <v>1033</v>
      </c>
      <c r="O228" s="80" t="s">
        <v>1023</v>
      </c>
      <c r="P228" s="80" t="s">
        <v>854</v>
      </c>
    </row>
    <row r="229" spans="13:16" ht="12" customHeight="1">
      <c r="M229" s="84" t="s">
        <v>575</v>
      </c>
      <c r="N229" s="84" t="s">
        <v>417</v>
      </c>
      <c r="O229" s="80" t="s">
        <v>1023</v>
      </c>
      <c r="P229" s="80" t="s">
        <v>854</v>
      </c>
    </row>
    <row r="230" spans="13:16" ht="12" customHeight="1">
      <c r="M230" s="84" t="s">
        <v>71</v>
      </c>
      <c r="N230" s="84" t="s">
        <v>1101</v>
      </c>
      <c r="O230" s="80" t="s">
        <v>963</v>
      </c>
      <c r="P230" s="80" t="s">
        <v>854</v>
      </c>
    </row>
    <row r="231" spans="13:16" ht="12" customHeight="1">
      <c r="M231" s="84" t="s">
        <v>1307</v>
      </c>
      <c r="N231" s="84" t="s">
        <v>1092</v>
      </c>
      <c r="O231" s="80" t="s">
        <v>1290</v>
      </c>
      <c r="P231" s="80" t="s">
        <v>857</v>
      </c>
    </row>
    <row r="232" spans="13:16" ht="12" customHeight="1">
      <c r="M232" s="84" t="s">
        <v>1308</v>
      </c>
      <c r="N232" s="84" t="s">
        <v>1040</v>
      </c>
      <c r="O232" s="80" t="s">
        <v>1126</v>
      </c>
      <c r="P232" s="80" t="s">
        <v>857</v>
      </c>
    </row>
    <row r="233" spans="13:16" ht="12" customHeight="1">
      <c r="M233" s="84" t="s">
        <v>577</v>
      </c>
      <c r="N233" s="84" t="s">
        <v>417</v>
      </c>
      <c r="O233" s="80" t="s">
        <v>1023</v>
      </c>
      <c r="P233" s="80" t="s">
        <v>854</v>
      </c>
    </row>
    <row r="234" spans="13:16" ht="12" customHeight="1">
      <c r="M234" s="84" t="s">
        <v>579</v>
      </c>
      <c r="N234" s="84" t="s">
        <v>417</v>
      </c>
      <c r="O234" s="80" t="s">
        <v>1023</v>
      </c>
      <c r="P234" s="80" t="s">
        <v>854</v>
      </c>
    </row>
    <row r="235" spans="13:16" ht="12" customHeight="1">
      <c r="M235" s="84" t="s">
        <v>1309</v>
      </c>
      <c r="N235" s="84" t="s">
        <v>417</v>
      </c>
      <c r="O235" s="80" t="s">
        <v>1023</v>
      </c>
      <c r="P235" s="80" t="s">
        <v>854</v>
      </c>
    </row>
    <row r="236" spans="13:16" ht="12" customHeight="1">
      <c r="M236" s="84" t="s">
        <v>1310</v>
      </c>
      <c r="N236" s="48" t="s">
        <v>237</v>
      </c>
    </row>
    <row r="237" spans="13:16" ht="12" customHeight="1">
      <c r="M237" s="84" t="s">
        <v>1311</v>
      </c>
      <c r="N237" s="84" t="s">
        <v>1092</v>
      </c>
      <c r="O237" s="80" t="s">
        <v>1120</v>
      </c>
      <c r="P237" s="80" t="s">
        <v>857</v>
      </c>
    </row>
    <row r="238" spans="13:16" ht="12" customHeight="1">
      <c r="M238" s="84" t="s">
        <v>385</v>
      </c>
      <c r="N238" s="84" t="s">
        <v>1054</v>
      </c>
      <c r="O238" s="80" t="s">
        <v>1312</v>
      </c>
      <c r="P238" s="80" t="s">
        <v>857</v>
      </c>
    </row>
    <row r="239" spans="13:16" ht="12" customHeight="1">
      <c r="M239" s="84" t="s">
        <v>1313</v>
      </c>
      <c r="N239" s="84" t="s">
        <v>1127</v>
      </c>
      <c r="O239" s="80" t="s">
        <v>963</v>
      </c>
      <c r="P239" s="80" t="s">
        <v>854</v>
      </c>
    </row>
    <row r="240" spans="13:16" ht="12" customHeight="1">
      <c r="M240" s="84" t="s">
        <v>1314</v>
      </c>
      <c r="N240" s="84" t="s">
        <v>417</v>
      </c>
      <c r="O240" s="80" t="s">
        <v>1023</v>
      </c>
      <c r="P240" s="80" t="s">
        <v>854</v>
      </c>
    </row>
    <row r="241" spans="13:16" ht="12" customHeight="1">
      <c r="M241" s="84" t="s">
        <v>1315</v>
      </c>
      <c r="N241" s="48" t="s">
        <v>1028</v>
      </c>
    </row>
    <row r="242" spans="13:16" ht="12" customHeight="1">
      <c r="M242" s="84" t="s">
        <v>1316</v>
      </c>
      <c r="N242" s="84" t="s">
        <v>1127</v>
      </c>
      <c r="O242" s="80" t="s">
        <v>1317</v>
      </c>
      <c r="P242" s="80" t="s">
        <v>857</v>
      </c>
    </row>
    <row r="243" spans="13:16" ht="12" customHeight="1">
      <c r="M243" s="84" t="s">
        <v>247</v>
      </c>
      <c r="N243" s="101" t="s">
        <v>247</v>
      </c>
      <c r="O243" s="80" t="s">
        <v>1126</v>
      </c>
      <c r="P243" s="80" t="s">
        <v>857</v>
      </c>
    </row>
    <row r="244" spans="13:16" ht="12" customHeight="1">
      <c r="M244" s="84" t="s">
        <v>636</v>
      </c>
      <c r="N244" s="84" t="s">
        <v>417</v>
      </c>
      <c r="O244" s="80" t="s">
        <v>963</v>
      </c>
      <c r="P244" s="80" t="s">
        <v>854</v>
      </c>
    </row>
    <row r="245" spans="13:16" ht="12" customHeight="1">
      <c r="M245" s="84" t="s">
        <v>1318</v>
      </c>
      <c r="N245" s="84" t="s">
        <v>964</v>
      </c>
      <c r="O245" s="80" t="s">
        <v>963</v>
      </c>
      <c r="P245" s="80" t="s">
        <v>854</v>
      </c>
    </row>
    <row r="246" spans="13:16" ht="12" customHeight="1">
      <c r="M246" s="84" t="s">
        <v>1319</v>
      </c>
      <c r="N246" s="84" t="s">
        <v>964</v>
      </c>
      <c r="O246" s="80" t="s">
        <v>963</v>
      </c>
      <c r="P246" s="80" t="s">
        <v>854</v>
      </c>
    </row>
    <row r="247" spans="13:16" ht="12" customHeight="1">
      <c r="M247" s="84" t="s">
        <v>1320</v>
      </c>
      <c r="N247" s="84" t="s">
        <v>422</v>
      </c>
      <c r="O247" s="80" t="s">
        <v>1023</v>
      </c>
      <c r="P247" s="80" t="s">
        <v>854</v>
      </c>
    </row>
    <row r="248" spans="13:16" ht="12" customHeight="1">
      <c r="M248" s="84" t="s">
        <v>1321</v>
      </c>
      <c r="N248" s="84" t="s">
        <v>1128</v>
      </c>
      <c r="O248" s="80" t="s">
        <v>1126</v>
      </c>
      <c r="P248" s="80" t="s">
        <v>857</v>
      </c>
    </row>
    <row r="249" spans="13:16" ht="12" customHeight="1">
      <c r="M249" s="84" t="s">
        <v>1322</v>
      </c>
      <c r="N249" s="84" t="s">
        <v>1092</v>
      </c>
      <c r="O249" s="80" t="s">
        <v>1137</v>
      </c>
      <c r="P249" s="80" t="s">
        <v>857</v>
      </c>
    </row>
    <row r="250" spans="13:16" ht="12" customHeight="1">
      <c r="M250" s="84" t="s">
        <v>1323</v>
      </c>
      <c r="N250" s="84" t="s">
        <v>1128</v>
      </c>
      <c r="O250" s="80" t="s">
        <v>1126</v>
      </c>
      <c r="P250" s="80" t="s">
        <v>857</v>
      </c>
    </row>
    <row r="251" spans="13:16" ht="12" customHeight="1">
      <c r="M251" s="84" t="s">
        <v>49</v>
      </c>
      <c r="N251" s="84" t="s">
        <v>1101</v>
      </c>
      <c r="O251" s="80" t="s">
        <v>963</v>
      </c>
      <c r="P251" s="80" t="s">
        <v>854</v>
      </c>
    </row>
    <row r="252" spans="13:16" ht="12" customHeight="1">
      <c r="M252" s="84" t="s">
        <v>590</v>
      </c>
      <c r="N252" s="84" t="s">
        <v>413</v>
      </c>
      <c r="O252" s="80" t="s">
        <v>1226</v>
      </c>
      <c r="P252" s="80" t="s">
        <v>854</v>
      </c>
    </row>
    <row r="253" spans="13:16" ht="12" customHeight="1">
      <c r="M253" s="84" t="s">
        <v>450</v>
      </c>
      <c r="N253" s="48" t="s">
        <v>1046</v>
      </c>
      <c r="O253" s="80" t="s">
        <v>1062</v>
      </c>
      <c r="P253" s="80" t="s">
        <v>854</v>
      </c>
    </row>
    <row r="254" spans="13:16" ht="12" customHeight="1">
      <c r="M254" s="84" t="s">
        <v>1324</v>
      </c>
      <c r="N254" s="84" t="s">
        <v>413</v>
      </c>
      <c r="O254" s="80" t="s">
        <v>963</v>
      </c>
      <c r="P254" s="80" t="s">
        <v>854</v>
      </c>
    </row>
    <row r="255" spans="13:16" ht="12" customHeight="1">
      <c r="M255" s="84" t="s">
        <v>208</v>
      </c>
      <c r="N255" s="84" t="s">
        <v>208</v>
      </c>
      <c r="O255" s="80" t="s">
        <v>1325</v>
      </c>
      <c r="P255" s="80" t="s">
        <v>857</v>
      </c>
    </row>
    <row r="256" spans="13:16" ht="12" customHeight="1">
      <c r="M256" s="84" t="s">
        <v>1326</v>
      </c>
      <c r="N256" s="84" t="s">
        <v>964</v>
      </c>
      <c r="O256" s="80" t="s">
        <v>963</v>
      </c>
      <c r="P256" s="80" t="s">
        <v>854</v>
      </c>
    </row>
    <row r="257" spans="13:16" ht="12" customHeight="1">
      <c r="M257" s="84" t="s">
        <v>1327</v>
      </c>
      <c r="N257" s="84" t="s">
        <v>1092</v>
      </c>
      <c r="O257" s="80" t="s">
        <v>1045</v>
      </c>
      <c r="P257" s="80" t="s">
        <v>857</v>
      </c>
    </row>
    <row r="258" spans="13:16" ht="12" customHeight="1">
      <c r="M258" s="84" t="s">
        <v>1328</v>
      </c>
      <c r="N258" s="84" t="s">
        <v>1064</v>
      </c>
      <c r="O258" s="80" t="s">
        <v>1062</v>
      </c>
      <c r="P258" s="80" t="s">
        <v>854</v>
      </c>
    </row>
    <row r="259" spans="13:16" ht="12" customHeight="1">
      <c r="M259" s="84" t="s">
        <v>593</v>
      </c>
      <c r="N259" s="84" t="s">
        <v>422</v>
      </c>
      <c r="O259" s="80" t="s">
        <v>1023</v>
      </c>
      <c r="P259" s="80" t="s">
        <v>854</v>
      </c>
    </row>
    <row r="260" spans="13:16" ht="12" customHeight="1">
      <c r="M260" s="84" t="s">
        <v>1329</v>
      </c>
      <c r="N260" s="84" t="s">
        <v>1064</v>
      </c>
      <c r="O260" s="80" t="s">
        <v>1062</v>
      </c>
      <c r="P260" s="80" t="s">
        <v>854</v>
      </c>
    </row>
    <row r="261" spans="13:16" ht="12" customHeight="1">
      <c r="M261" s="84" t="s">
        <v>1330</v>
      </c>
      <c r="N261" s="84" t="s">
        <v>494</v>
      </c>
      <c r="O261" s="80" t="s">
        <v>1126</v>
      </c>
      <c r="P261" s="80" t="s">
        <v>857</v>
      </c>
    </row>
    <row r="262" spans="13:16" ht="12" customHeight="1">
      <c r="M262" s="84" t="s">
        <v>1331</v>
      </c>
      <c r="N262" s="84" t="s">
        <v>417</v>
      </c>
      <c r="O262" s="80" t="s">
        <v>963</v>
      </c>
      <c r="P262" s="80" t="s">
        <v>854</v>
      </c>
    </row>
    <row r="263" spans="13:16" ht="12" customHeight="1">
      <c r="M263" s="84" t="s">
        <v>1332</v>
      </c>
      <c r="N263" s="84" t="s">
        <v>417</v>
      </c>
      <c r="O263" s="80" t="s">
        <v>1204</v>
      </c>
      <c r="P263" s="80" t="s">
        <v>854</v>
      </c>
    </row>
    <row r="264" spans="13:16" ht="12" customHeight="1">
      <c r="M264" s="84" t="s">
        <v>642</v>
      </c>
      <c r="N264" s="84" t="s">
        <v>417</v>
      </c>
      <c r="O264" s="80" t="s">
        <v>1023</v>
      </c>
      <c r="P264" s="80" t="s">
        <v>854</v>
      </c>
    </row>
    <row r="265" spans="13:16" ht="12" customHeight="1">
      <c r="M265" s="84" t="s">
        <v>1333</v>
      </c>
      <c r="N265" s="84" t="s">
        <v>1054</v>
      </c>
      <c r="O265" s="80" t="s">
        <v>1126</v>
      </c>
      <c r="P265" s="80" t="s">
        <v>857</v>
      </c>
    </row>
    <row r="266" spans="13:16" ht="12" customHeight="1">
      <c r="M266" s="84" t="s">
        <v>596</v>
      </c>
      <c r="N266" s="84" t="s">
        <v>417</v>
      </c>
      <c r="O266" s="80" t="s">
        <v>1334</v>
      </c>
      <c r="P266" s="80" t="s">
        <v>854</v>
      </c>
    </row>
    <row r="267" spans="13:16" ht="12" customHeight="1">
      <c r="M267" s="84" t="s">
        <v>461</v>
      </c>
      <c r="N267" s="84" t="s">
        <v>1112</v>
      </c>
      <c r="O267" s="80" t="s">
        <v>1023</v>
      </c>
      <c r="P267" s="80" t="s">
        <v>854</v>
      </c>
    </row>
    <row r="268" spans="13:16" ht="12" customHeight="1">
      <c r="M268" s="84" t="s">
        <v>1335</v>
      </c>
      <c r="N268" s="84" t="s">
        <v>1092</v>
      </c>
      <c r="O268" s="80" t="s">
        <v>1336</v>
      </c>
      <c r="P268" s="80" t="s">
        <v>857</v>
      </c>
    </row>
    <row r="269" spans="13:16" ht="12" customHeight="1">
      <c r="M269" s="84" t="s">
        <v>686</v>
      </c>
      <c r="N269" s="84" t="s">
        <v>649</v>
      </c>
      <c r="O269" s="80" t="s">
        <v>963</v>
      </c>
      <c r="P269" s="80" t="s">
        <v>854</v>
      </c>
    </row>
    <row r="270" spans="13:16" ht="12" customHeight="1">
      <c r="M270" s="84" t="s">
        <v>1337</v>
      </c>
      <c r="N270" s="84" t="s">
        <v>1040</v>
      </c>
      <c r="O270" s="80" t="s">
        <v>1126</v>
      </c>
      <c r="P270" s="80" t="s">
        <v>857</v>
      </c>
    </row>
    <row r="271" spans="13:16" ht="12" customHeight="1">
      <c r="M271" s="84" t="s">
        <v>1338</v>
      </c>
      <c r="N271" s="84" t="s">
        <v>1092</v>
      </c>
      <c r="O271" s="80" t="s">
        <v>1339</v>
      </c>
      <c r="P271" s="80" t="s">
        <v>857</v>
      </c>
    </row>
    <row r="272" spans="13:16" ht="12" customHeight="1">
      <c r="M272" s="84" t="s">
        <v>1340</v>
      </c>
      <c r="N272" s="48" t="s">
        <v>237</v>
      </c>
    </row>
    <row r="273" spans="13:16" ht="12" customHeight="1">
      <c r="M273" s="84" t="s">
        <v>169</v>
      </c>
      <c r="N273" s="84" t="s">
        <v>184</v>
      </c>
      <c r="O273" s="80" t="s">
        <v>963</v>
      </c>
      <c r="P273" s="80" t="s">
        <v>854</v>
      </c>
    </row>
    <row r="274" spans="13:16" ht="12" customHeight="1">
      <c r="M274" s="84" t="s">
        <v>1341</v>
      </c>
      <c r="N274" s="84" t="s">
        <v>1092</v>
      </c>
      <c r="O274" s="80" t="s">
        <v>1342</v>
      </c>
      <c r="P274" s="80" t="s">
        <v>857</v>
      </c>
    </row>
    <row r="275" spans="13:16" ht="12" customHeight="1">
      <c r="M275" s="84" t="s">
        <v>598</v>
      </c>
      <c r="N275" s="101" t="s">
        <v>422</v>
      </c>
      <c r="O275" s="80" t="s">
        <v>1023</v>
      </c>
      <c r="P275" s="80" t="s">
        <v>854</v>
      </c>
    </row>
    <row r="276" spans="13:16" ht="12" customHeight="1">
      <c r="M276" s="84" t="s">
        <v>660</v>
      </c>
      <c r="N276" s="101" t="s">
        <v>649</v>
      </c>
      <c r="O276" s="80" t="s">
        <v>963</v>
      </c>
      <c r="P276" s="80" t="s">
        <v>854</v>
      </c>
    </row>
    <row r="277" spans="13:16" ht="12" customHeight="1">
      <c r="M277" s="84" t="s">
        <v>1343</v>
      </c>
      <c r="N277" s="101" t="s">
        <v>199</v>
      </c>
      <c r="O277" s="80" t="s">
        <v>963</v>
      </c>
      <c r="P277" s="80" t="s">
        <v>854</v>
      </c>
    </row>
    <row r="278" spans="13:16" ht="12" customHeight="1">
      <c r="M278" s="84" t="s">
        <v>124</v>
      </c>
      <c r="N278" s="101" t="s">
        <v>1064</v>
      </c>
      <c r="O278" s="80" t="s">
        <v>1062</v>
      </c>
      <c r="P278" s="80" t="s">
        <v>854</v>
      </c>
    </row>
    <row r="279" spans="13:16" ht="12" customHeight="1">
      <c r="M279" s="84" t="s">
        <v>606</v>
      </c>
      <c r="N279" s="101" t="s">
        <v>422</v>
      </c>
      <c r="O279" s="80" t="s">
        <v>1204</v>
      </c>
      <c r="P279" s="80" t="s">
        <v>854</v>
      </c>
    </row>
    <row r="280" spans="13:16" ht="12" customHeight="1">
      <c r="M280" s="84" t="s">
        <v>1344</v>
      </c>
      <c r="N280" s="101" t="s">
        <v>417</v>
      </c>
      <c r="O280" s="80" t="s">
        <v>1023</v>
      </c>
      <c r="P280" s="80" t="s">
        <v>854</v>
      </c>
    </row>
    <row r="281" spans="13:16" ht="12" customHeight="1">
      <c r="M281" s="84" t="s">
        <v>1345</v>
      </c>
      <c r="N281" s="101" t="s">
        <v>1051</v>
      </c>
      <c r="O281" s="80" t="s">
        <v>1346</v>
      </c>
      <c r="P281" s="80" t="s">
        <v>857</v>
      </c>
    </row>
    <row r="282" spans="13:16" ht="12" customHeight="1">
      <c r="M282" s="84" t="s">
        <v>1345</v>
      </c>
      <c r="N282" s="101" t="s">
        <v>417</v>
      </c>
      <c r="O282" s="80" t="s">
        <v>1023</v>
      </c>
      <c r="P282" s="80" t="s">
        <v>854</v>
      </c>
    </row>
    <row r="283" spans="13:16" ht="12" customHeight="1">
      <c r="M283" s="84" t="s">
        <v>260</v>
      </c>
      <c r="N283" s="117" t="s">
        <v>264</v>
      </c>
      <c r="O283" s="80" t="s">
        <v>1045</v>
      </c>
      <c r="P283" s="80" t="s">
        <v>857</v>
      </c>
    </row>
    <row r="284" spans="13:16" ht="12" customHeight="1">
      <c r="M284" s="84" t="s">
        <v>1347</v>
      </c>
      <c r="N284" s="84" t="s">
        <v>1092</v>
      </c>
      <c r="O284" s="80" t="s">
        <v>1126</v>
      </c>
      <c r="P284" s="80" t="s">
        <v>857</v>
      </c>
    </row>
    <row r="285" spans="13:16" ht="12" customHeight="1">
      <c r="M285" s="84" t="s">
        <v>693</v>
      </c>
      <c r="N285" s="84" t="s">
        <v>649</v>
      </c>
      <c r="O285" s="80" t="s">
        <v>963</v>
      </c>
      <c r="P285" s="80" t="s">
        <v>854</v>
      </c>
    </row>
    <row r="286" spans="13:16" ht="12" customHeight="1">
      <c r="M286" s="84" t="s">
        <v>664</v>
      </c>
      <c r="N286" s="101" t="s">
        <v>649</v>
      </c>
      <c r="O286" s="80" t="s">
        <v>963</v>
      </c>
      <c r="P286" s="80" t="s">
        <v>854</v>
      </c>
    </row>
    <row r="287" spans="13:16" ht="12" customHeight="1">
      <c r="M287" s="84" t="s">
        <v>1348</v>
      </c>
      <c r="N287" s="117" t="s">
        <v>1033</v>
      </c>
      <c r="O287" s="80" t="s">
        <v>1349</v>
      </c>
      <c r="P287" s="80" t="s">
        <v>854</v>
      </c>
    </row>
    <row r="288" spans="13:16" ht="12" customHeight="1">
      <c r="M288" s="84" t="s">
        <v>610</v>
      </c>
      <c r="N288" s="101" t="s">
        <v>417</v>
      </c>
      <c r="O288" s="80" t="s">
        <v>963</v>
      </c>
      <c r="P288" s="80" t="s">
        <v>854</v>
      </c>
    </row>
    <row r="289" spans="13:16" ht="12" customHeight="1">
      <c r="M289" s="84" t="s">
        <v>1350</v>
      </c>
      <c r="N289" s="117" t="s">
        <v>237</v>
      </c>
    </row>
    <row r="290" spans="13:16" ht="12" customHeight="1">
      <c r="M290" s="84" t="s">
        <v>612</v>
      </c>
      <c r="N290" s="84" t="s">
        <v>422</v>
      </c>
      <c r="O290" s="80" t="s">
        <v>1023</v>
      </c>
      <c r="P290" s="80" t="s">
        <v>854</v>
      </c>
    </row>
    <row r="291" spans="13:16" ht="12" customHeight="1">
      <c r="M291" s="84" t="s">
        <v>1351</v>
      </c>
      <c r="N291" s="89" t="s">
        <v>1033</v>
      </c>
      <c r="O291" s="80" t="s">
        <v>1352</v>
      </c>
      <c r="P291" s="80" t="s">
        <v>854</v>
      </c>
    </row>
    <row r="292" spans="13:16" ht="12" customHeight="1">
      <c r="M292" s="84" t="s">
        <v>717</v>
      </c>
      <c r="N292" s="101" t="s">
        <v>649</v>
      </c>
      <c r="O292" s="80" t="s">
        <v>1126</v>
      </c>
      <c r="P292" s="80" t="s">
        <v>857</v>
      </c>
    </row>
    <row r="293" spans="13:16" ht="12" customHeight="1">
      <c r="M293" s="84" t="s">
        <v>486</v>
      </c>
      <c r="N293" s="101" t="s">
        <v>487</v>
      </c>
      <c r="O293" s="80" t="s">
        <v>1142</v>
      </c>
      <c r="P293" s="80" t="s">
        <v>857</v>
      </c>
    </row>
    <row r="294" spans="13:16" ht="12" customHeight="1">
      <c r="M294" s="84" t="s">
        <v>1353</v>
      </c>
      <c r="N294" s="84" t="s">
        <v>1040</v>
      </c>
      <c r="O294" s="80" t="s">
        <v>1126</v>
      </c>
      <c r="P294" s="80" t="s">
        <v>857</v>
      </c>
    </row>
    <row r="295" spans="13:16" ht="12" customHeight="1">
      <c r="M295" s="84" t="s">
        <v>369</v>
      </c>
      <c r="N295" s="84" t="s">
        <v>1056</v>
      </c>
      <c r="O295" s="80" t="s">
        <v>963</v>
      </c>
      <c r="P295" s="80" t="s">
        <v>854</v>
      </c>
    </row>
    <row r="296" spans="13:16" ht="12" customHeight="1">
      <c r="M296" s="84" t="s">
        <v>614</v>
      </c>
      <c r="N296" s="84" t="s">
        <v>422</v>
      </c>
      <c r="O296" s="80" t="s">
        <v>1023</v>
      </c>
      <c r="P296" s="80" t="s">
        <v>854</v>
      </c>
    </row>
    <row r="297" spans="13:16" ht="12" customHeight="1">
      <c r="M297" s="84" t="s">
        <v>273</v>
      </c>
      <c r="N297" s="84" t="s">
        <v>199</v>
      </c>
      <c r="O297" s="80" t="s">
        <v>963</v>
      </c>
      <c r="P297" s="80" t="s">
        <v>854</v>
      </c>
    </row>
    <row r="298" spans="13:16" ht="12" customHeight="1">
      <c r="M298" s="84" t="s">
        <v>616</v>
      </c>
      <c r="N298" s="84" t="s">
        <v>417</v>
      </c>
      <c r="O298" s="80" t="s">
        <v>1023</v>
      </c>
      <c r="P298" s="80" t="s">
        <v>854</v>
      </c>
    </row>
    <row r="299" spans="13:16" ht="12" customHeight="1">
      <c r="M299" s="84" t="s">
        <v>1354</v>
      </c>
      <c r="N299" s="84" t="s">
        <v>1040</v>
      </c>
      <c r="O299" s="80" t="s">
        <v>1126</v>
      </c>
      <c r="P299" s="80" t="s">
        <v>857</v>
      </c>
    </row>
    <row r="300" spans="13:16" ht="12" customHeight="1">
      <c r="M300" s="84" t="s">
        <v>1355</v>
      </c>
      <c r="N300" s="48" t="s">
        <v>1056</v>
      </c>
      <c r="O300" s="80" t="s">
        <v>963</v>
      </c>
      <c r="P300" s="80" t="s">
        <v>854</v>
      </c>
    </row>
    <row r="301" spans="13:16" ht="12" customHeight="1">
      <c r="M301" s="84" t="s">
        <v>1356</v>
      </c>
      <c r="N301" s="48" t="s">
        <v>499</v>
      </c>
      <c r="O301" s="80" t="s">
        <v>1126</v>
      </c>
      <c r="P301" s="80" t="s">
        <v>857</v>
      </c>
    </row>
    <row r="302" spans="13:16" ht="12" customHeight="1">
      <c r="M302" s="84" t="s">
        <v>1357</v>
      </c>
      <c r="N302" s="84" t="s">
        <v>1092</v>
      </c>
      <c r="O302" s="80" t="s">
        <v>1137</v>
      </c>
      <c r="P302" s="80" t="s">
        <v>857</v>
      </c>
    </row>
    <row r="303" spans="13:16" ht="12" customHeight="1">
      <c r="M303" s="84" t="s">
        <v>1358</v>
      </c>
      <c r="N303" s="84" t="s">
        <v>1040</v>
      </c>
      <c r="O303" s="80" t="s">
        <v>1142</v>
      </c>
      <c r="P303" s="80" t="s">
        <v>857</v>
      </c>
    </row>
    <row r="304" spans="13:16" ht="12" customHeight="1">
      <c r="M304" s="84" t="s">
        <v>1359</v>
      </c>
      <c r="N304" s="84" t="s">
        <v>487</v>
      </c>
      <c r="O304" s="80" t="s">
        <v>1142</v>
      </c>
      <c r="P304" s="80" t="s">
        <v>857</v>
      </c>
    </row>
    <row r="305" spans="13:16" ht="12" customHeight="1">
      <c r="M305" s="84" t="s">
        <v>274</v>
      </c>
      <c r="N305" s="84" t="s">
        <v>199</v>
      </c>
      <c r="O305" s="80" t="s">
        <v>963</v>
      </c>
      <c r="P305" s="80" t="s">
        <v>854</v>
      </c>
    </row>
    <row r="306" spans="13:16" ht="12" customHeight="1">
      <c r="M306" s="84" t="s">
        <v>1360</v>
      </c>
      <c r="N306" s="84" t="s">
        <v>1092</v>
      </c>
      <c r="O306" s="80" t="s">
        <v>1045</v>
      </c>
      <c r="P306" s="80" t="s">
        <v>857</v>
      </c>
    </row>
    <row r="307" spans="13:16" ht="12" customHeight="1">
      <c r="M307" s="84" t="s">
        <v>1361</v>
      </c>
      <c r="N307" s="84" t="s">
        <v>1092</v>
      </c>
      <c r="O307" s="80" t="s">
        <v>1045</v>
      </c>
      <c r="P307" s="80" t="s">
        <v>857</v>
      </c>
    </row>
    <row r="308" spans="13:16" ht="12" customHeight="1">
      <c r="M308" s="84" t="s">
        <v>618</v>
      </c>
      <c r="N308" s="84" t="s">
        <v>417</v>
      </c>
      <c r="O308" s="80" t="s">
        <v>1023</v>
      </c>
      <c r="P308" s="80" t="s">
        <v>854</v>
      </c>
    </row>
    <row r="309" spans="13:16" ht="12" customHeight="1">
      <c r="M309" s="84" t="s">
        <v>1362</v>
      </c>
      <c r="N309" s="84" t="s">
        <v>1092</v>
      </c>
      <c r="O309" s="80" t="s">
        <v>1045</v>
      </c>
      <c r="P309" s="80" t="s">
        <v>857</v>
      </c>
    </row>
    <row r="310" spans="13:16" ht="12" customHeight="1">
      <c r="M310" s="84" t="s">
        <v>493</v>
      </c>
      <c r="N310" s="84" t="s">
        <v>494</v>
      </c>
      <c r="O310" s="80" t="s">
        <v>1126</v>
      </c>
      <c r="P310" s="80" t="s">
        <v>857</v>
      </c>
    </row>
    <row r="311" spans="13:16" ht="12" customHeight="1">
      <c r="M311" s="84" t="s">
        <v>162</v>
      </c>
      <c r="N311" s="84" t="s">
        <v>184</v>
      </c>
      <c r="O311" s="80" t="s">
        <v>963</v>
      </c>
      <c r="P311" s="80" t="s">
        <v>854</v>
      </c>
    </row>
    <row r="312" spans="13:16" ht="12" customHeight="1">
      <c r="M312" s="84" t="s">
        <v>1363</v>
      </c>
      <c r="N312" s="84" t="s">
        <v>1128</v>
      </c>
      <c r="O312" s="80" t="s">
        <v>1126</v>
      </c>
      <c r="P312" s="80" t="s">
        <v>857</v>
      </c>
    </row>
    <row r="313" spans="13:16" ht="12" customHeight="1">
      <c r="M313" s="127" t="s">
        <v>1364</v>
      </c>
      <c r="N313" s="84" t="s">
        <v>1092</v>
      </c>
      <c r="O313" s="80" t="s">
        <v>1137</v>
      </c>
      <c r="P313" s="80" t="s">
        <v>857</v>
      </c>
    </row>
    <row r="314" spans="13:16" ht="12" customHeight="1">
      <c r="M314" s="84" t="s">
        <v>99</v>
      </c>
      <c r="N314" s="84" t="s">
        <v>1101</v>
      </c>
      <c r="O314" s="80" t="s">
        <v>1293</v>
      </c>
      <c r="P314" s="80" t="s">
        <v>854</v>
      </c>
    </row>
    <row r="315" spans="13:16" ht="12" customHeight="1">
      <c r="M315" s="84" t="s">
        <v>268</v>
      </c>
      <c r="N315" s="84" t="s">
        <v>199</v>
      </c>
      <c r="O315" s="80" t="s">
        <v>963</v>
      </c>
      <c r="P315" s="80" t="s">
        <v>854</v>
      </c>
    </row>
    <row r="316" spans="13:16" ht="12" customHeight="1">
      <c r="M316" s="84" t="s">
        <v>1365</v>
      </c>
      <c r="N316" s="84" t="s">
        <v>422</v>
      </c>
      <c r="O316" s="80" t="s">
        <v>1023</v>
      </c>
      <c r="P316" s="80" t="s">
        <v>854</v>
      </c>
    </row>
    <row r="317" spans="13:16" ht="12" customHeight="1">
      <c r="M317" s="84" t="s">
        <v>221</v>
      </c>
      <c r="N317" s="84" t="s">
        <v>1079</v>
      </c>
      <c r="O317" s="80" t="s">
        <v>1045</v>
      </c>
      <c r="P317" s="80" t="s">
        <v>857</v>
      </c>
    </row>
    <row r="318" spans="13:16" ht="12" customHeight="1">
      <c r="M318" s="84" t="s">
        <v>622</v>
      </c>
      <c r="N318" s="84" t="s">
        <v>417</v>
      </c>
      <c r="O318" s="80" t="s">
        <v>963</v>
      </c>
      <c r="P318" s="80" t="s">
        <v>854</v>
      </c>
    </row>
    <row r="319" spans="13:16" ht="12" customHeight="1">
      <c r="M319" s="84" t="s">
        <v>279</v>
      </c>
      <c r="N319" s="84" t="s">
        <v>1090</v>
      </c>
      <c r="O319" s="80" t="s">
        <v>963</v>
      </c>
      <c r="P319" s="80" t="s">
        <v>854</v>
      </c>
    </row>
    <row r="320" spans="13:16" ht="12" customHeight="1">
      <c r="M320" s="84" t="s">
        <v>1366</v>
      </c>
      <c r="N320" s="84" t="s">
        <v>487</v>
      </c>
      <c r="O320" s="80" t="s">
        <v>1142</v>
      </c>
      <c r="P320" s="80" t="s">
        <v>857</v>
      </c>
    </row>
    <row r="321" spans="13:16" ht="12" customHeight="1">
      <c r="M321" s="84" t="s">
        <v>1367</v>
      </c>
      <c r="N321" s="84" t="s">
        <v>964</v>
      </c>
      <c r="O321" s="80" t="s">
        <v>963</v>
      </c>
      <c r="P321" s="80" t="s">
        <v>854</v>
      </c>
    </row>
    <row r="322" spans="13:16" ht="12" customHeight="1">
      <c r="M322" s="84" t="s">
        <v>1368</v>
      </c>
      <c r="N322" s="84" t="s">
        <v>964</v>
      </c>
      <c r="O322" s="80" t="s">
        <v>967</v>
      </c>
      <c r="P322" s="80" t="s">
        <v>854</v>
      </c>
    </row>
    <row r="323" spans="13:16" ht="12" customHeight="1">
      <c r="M323" s="84" t="s">
        <v>1369</v>
      </c>
      <c r="N323" s="84" t="s">
        <v>1051</v>
      </c>
      <c r="O323" s="80" t="s">
        <v>1346</v>
      </c>
      <c r="P323" s="80" t="s">
        <v>857</v>
      </c>
    </row>
    <row r="324" spans="13:16" ht="12" customHeight="1">
      <c r="M324" s="84" t="s">
        <v>1370</v>
      </c>
      <c r="N324" s="84" t="s">
        <v>494</v>
      </c>
      <c r="O324" s="80" t="s">
        <v>1126</v>
      </c>
      <c r="P324" s="80" t="s">
        <v>857</v>
      </c>
    </row>
    <row r="325" spans="13:16" ht="12" customHeight="1">
      <c r="M325" s="84" t="s">
        <v>1371</v>
      </c>
      <c r="N325" s="48" t="s">
        <v>244</v>
      </c>
      <c r="O325" s="80" t="s">
        <v>1126</v>
      </c>
      <c r="P325" s="80" t="s">
        <v>857</v>
      </c>
    </row>
    <row r="326" spans="13:16" ht="12" customHeight="1">
      <c r="M326" s="84" t="s">
        <v>1372</v>
      </c>
      <c r="N326" s="84" t="s">
        <v>422</v>
      </c>
      <c r="O326" s="80" t="s">
        <v>963</v>
      </c>
      <c r="P326" s="80" t="s">
        <v>854</v>
      </c>
    </row>
    <row r="327" spans="13:16" ht="12" customHeight="1">
      <c r="M327" s="84" t="s">
        <v>966</v>
      </c>
      <c r="N327" s="84" t="s">
        <v>964</v>
      </c>
      <c r="O327" s="80" t="s">
        <v>967</v>
      </c>
      <c r="P327" s="80" t="s">
        <v>854</v>
      </c>
    </row>
    <row r="328" spans="13:16" ht="12" customHeight="1">
      <c r="M328" s="84" t="s">
        <v>1373</v>
      </c>
      <c r="N328" s="84" t="s">
        <v>1051</v>
      </c>
      <c r="O328" s="80" t="s">
        <v>1346</v>
      </c>
      <c r="P328" s="80" t="s">
        <v>857</v>
      </c>
    </row>
    <row r="329" spans="13:16" ht="12" customHeight="1">
      <c r="M329" s="84" t="s">
        <v>1374</v>
      </c>
      <c r="N329" s="84" t="s">
        <v>494</v>
      </c>
      <c r="O329" s="80" t="s">
        <v>1126</v>
      </c>
      <c r="P329" s="80" t="s">
        <v>857</v>
      </c>
    </row>
    <row r="330" spans="13:16" ht="12" customHeight="1">
      <c r="M330" s="84" t="s">
        <v>1375</v>
      </c>
      <c r="N330" s="84" t="s">
        <v>1064</v>
      </c>
      <c r="O330" s="80" t="s">
        <v>963</v>
      </c>
      <c r="P330" s="80" t="s">
        <v>854</v>
      </c>
    </row>
    <row r="331" spans="13:16" ht="12" customHeight="1">
      <c r="M331" s="84" t="s">
        <v>1376</v>
      </c>
      <c r="N331" s="84" t="s">
        <v>1064</v>
      </c>
      <c r="O331" s="80" t="s">
        <v>963</v>
      </c>
      <c r="P331" s="80" t="s">
        <v>854</v>
      </c>
    </row>
    <row r="332" spans="13:16" ht="12" customHeight="1">
      <c r="M332" s="84" t="s">
        <v>1377</v>
      </c>
      <c r="N332" s="101" t="s">
        <v>1148</v>
      </c>
      <c r="O332" s="80" t="s">
        <v>1378</v>
      </c>
      <c r="P332" s="80" t="s">
        <v>857</v>
      </c>
    </row>
    <row r="333" spans="13:16" ht="12" customHeight="1">
      <c r="M333" s="84" t="s">
        <v>322</v>
      </c>
      <c r="N333" s="84" t="s">
        <v>1148</v>
      </c>
      <c r="O333" s="80" t="s">
        <v>1126</v>
      </c>
      <c r="P333" s="80" t="s">
        <v>857</v>
      </c>
    </row>
    <row r="334" spans="13:16" ht="12" customHeight="1">
      <c r="M334" s="84" t="s">
        <v>1379</v>
      </c>
      <c r="N334" s="84" t="s">
        <v>649</v>
      </c>
      <c r="O334" s="80" t="s">
        <v>1380</v>
      </c>
      <c r="P334" s="80" t="s">
        <v>857</v>
      </c>
    </row>
    <row r="335" spans="13:16" ht="12" customHeight="1">
      <c r="M335" s="84" t="s">
        <v>1381</v>
      </c>
      <c r="N335" s="84" t="s">
        <v>1131</v>
      </c>
      <c r="O335" s="80" t="s">
        <v>1382</v>
      </c>
      <c r="P335" s="80" t="s">
        <v>854</v>
      </c>
    </row>
    <row r="336" spans="13:16" ht="12" customHeight="1">
      <c r="M336" s="84" t="s">
        <v>1383</v>
      </c>
      <c r="N336" s="84" t="s">
        <v>1064</v>
      </c>
      <c r="O336" s="80" t="s">
        <v>963</v>
      </c>
      <c r="P336" s="80" t="s">
        <v>854</v>
      </c>
    </row>
    <row r="337" spans="13:16" ht="12" customHeight="1">
      <c r="M337" s="84" t="s">
        <v>1384</v>
      </c>
      <c r="N337" s="84" t="s">
        <v>1064</v>
      </c>
      <c r="O337" s="80" t="s">
        <v>963</v>
      </c>
      <c r="P337" s="80" t="s">
        <v>854</v>
      </c>
    </row>
    <row r="338" spans="13:16" ht="12" customHeight="1">
      <c r="M338" s="84" t="s">
        <v>970</v>
      </c>
      <c r="N338" s="84" t="s">
        <v>964</v>
      </c>
      <c r="O338" s="80" t="s">
        <v>967</v>
      </c>
      <c r="P338" s="80" t="s">
        <v>854</v>
      </c>
    </row>
    <row r="339" spans="13:16" ht="12" customHeight="1">
      <c r="M339" s="84" t="s">
        <v>1385</v>
      </c>
      <c r="N339" s="84" t="s">
        <v>964</v>
      </c>
      <c r="O339" s="80" t="s">
        <v>967</v>
      </c>
      <c r="P339" s="80" t="s">
        <v>854</v>
      </c>
    </row>
    <row r="340" spans="13:16" ht="12" customHeight="1">
      <c r="M340" s="84" t="s">
        <v>196</v>
      </c>
      <c r="N340" s="118" t="s">
        <v>1079</v>
      </c>
      <c r="O340" s="80" t="s">
        <v>1045</v>
      </c>
      <c r="P340" s="80" t="s">
        <v>857</v>
      </c>
    </row>
    <row r="341" spans="13:16" ht="12" customHeight="1">
      <c r="M341" s="101" t="s">
        <v>215</v>
      </c>
      <c r="N341" s="101" t="s">
        <v>1079</v>
      </c>
      <c r="O341" s="80" t="s">
        <v>1045</v>
      </c>
      <c r="P341" s="80" t="s">
        <v>857</v>
      </c>
    </row>
    <row r="342" spans="13:16" ht="12" customHeight="1">
      <c r="M342" s="101" t="s">
        <v>1386</v>
      </c>
      <c r="N342" s="101" t="s">
        <v>964</v>
      </c>
      <c r="O342" s="80" t="s">
        <v>963</v>
      </c>
      <c r="P342" s="80" t="s">
        <v>854</v>
      </c>
    </row>
    <row r="343" spans="13:16" ht="12" customHeight="1">
      <c r="M343" s="84" t="s">
        <v>1387</v>
      </c>
      <c r="N343" s="84" t="s">
        <v>964</v>
      </c>
      <c r="O343" s="80" t="s">
        <v>963</v>
      </c>
      <c r="P343" s="80" t="s">
        <v>854</v>
      </c>
    </row>
    <row r="344" spans="13:16" ht="12" customHeight="1">
      <c r="M344" s="84" t="s">
        <v>632</v>
      </c>
      <c r="N344" s="84" t="s">
        <v>422</v>
      </c>
      <c r="O344" s="80" t="s">
        <v>963</v>
      </c>
      <c r="P344" s="80" t="s">
        <v>854</v>
      </c>
    </row>
    <row r="345" spans="13:16" ht="12" customHeight="1">
      <c r="M345" s="84" t="s">
        <v>379</v>
      </c>
      <c r="N345" s="84" t="s">
        <v>1051</v>
      </c>
      <c r="O345" s="80" t="s">
        <v>1142</v>
      </c>
      <c r="P345" s="80" t="s">
        <v>857</v>
      </c>
    </row>
    <row r="346" spans="13:16" ht="12" customHeight="1">
      <c r="M346" s="101" t="s">
        <v>1388</v>
      </c>
      <c r="N346" s="101" t="s">
        <v>422</v>
      </c>
      <c r="O346" s="80" t="s">
        <v>1023</v>
      </c>
      <c r="P346" s="80" t="s">
        <v>854</v>
      </c>
    </row>
    <row r="347" spans="13:16" ht="12" customHeight="1">
      <c r="M347" s="101" t="s">
        <v>681</v>
      </c>
      <c r="N347" s="101" t="s">
        <v>649</v>
      </c>
      <c r="O347" s="80" t="s">
        <v>963</v>
      </c>
      <c r="P347" s="80" t="s">
        <v>854</v>
      </c>
    </row>
    <row r="348" spans="13:16" ht="12" customHeight="1">
      <c r="M348" s="101" t="s">
        <v>168</v>
      </c>
      <c r="N348" s="101" t="s">
        <v>184</v>
      </c>
      <c r="O348" s="80" t="s">
        <v>963</v>
      </c>
      <c r="P348" s="80" t="s">
        <v>854</v>
      </c>
    </row>
    <row r="349" spans="13:16" ht="12" customHeight="1">
      <c r="M349" s="101" t="s">
        <v>1389</v>
      </c>
      <c r="N349" s="134" t="s">
        <v>1079</v>
      </c>
      <c r="O349" s="80" t="s">
        <v>1045</v>
      </c>
      <c r="P349" s="80" t="s">
        <v>857</v>
      </c>
    </row>
    <row r="350" spans="13:16" ht="12" customHeight="1">
      <c r="M350" s="80" t="s">
        <v>1390</v>
      </c>
      <c r="N350" s="80" t="s">
        <v>487</v>
      </c>
      <c r="O350" s="80" t="s">
        <v>1142</v>
      </c>
      <c r="P350" s="80" t="s">
        <v>857</v>
      </c>
    </row>
    <row r="351" spans="13:16" ht="12" customHeight="1">
      <c r="M351" s="80" t="s">
        <v>1391</v>
      </c>
      <c r="N351" s="80" t="s">
        <v>499</v>
      </c>
      <c r="O351" s="80" t="s">
        <v>1126</v>
      </c>
      <c r="P351" s="80" t="s">
        <v>857</v>
      </c>
    </row>
    <row r="352" spans="13:16" ht="12" customHeight="1">
      <c r="M352" s="80" t="s">
        <v>1392</v>
      </c>
      <c r="N352" s="80" t="s">
        <v>494</v>
      </c>
      <c r="O352" s="80" t="s">
        <v>1126</v>
      </c>
      <c r="P352" s="80" t="s">
        <v>857</v>
      </c>
    </row>
    <row r="353" spans="13:16" ht="12" customHeight="1">
      <c r="M353" s="80" t="s">
        <v>1153</v>
      </c>
      <c r="N353" s="80" t="s">
        <v>1153</v>
      </c>
      <c r="O353" s="80" t="s">
        <v>858</v>
      </c>
      <c r="P353" s="80" t="s">
        <v>858</v>
      </c>
    </row>
    <row r="354" spans="13:16" ht="12" customHeight="1">
      <c r="M354" s="80" t="s">
        <v>1155</v>
      </c>
      <c r="N354" s="80" t="s">
        <v>1155</v>
      </c>
      <c r="O354" s="80" t="s">
        <v>858</v>
      </c>
      <c r="P354" s="80" t="s">
        <v>858</v>
      </c>
    </row>
    <row r="355" spans="13:16" ht="12" customHeight="1">
      <c r="M355" s="80" t="s">
        <v>1157</v>
      </c>
      <c r="N355" s="80" t="s">
        <v>1157</v>
      </c>
      <c r="O355" s="80" t="s">
        <v>858</v>
      </c>
      <c r="P355" s="80" t="s">
        <v>858</v>
      </c>
    </row>
    <row r="356" spans="13:16" ht="12" customHeight="1">
      <c r="M356" s="80" t="s">
        <v>1159</v>
      </c>
      <c r="N356" s="80" t="s">
        <v>1159</v>
      </c>
      <c r="O356" s="80" t="s">
        <v>858</v>
      </c>
      <c r="P356" s="80" t="s">
        <v>858</v>
      </c>
    </row>
    <row r="357" spans="13:16" ht="12" customHeight="1">
      <c r="M357" s="136" t="s">
        <v>1161</v>
      </c>
      <c r="N357" s="136" t="s">
        <v>1161</v>
      </c>
      <c r="O357" s="80" t="s">
        <v>858</v>
      </c>
      <c r="P357" s="80" t="s">
        <v>858</v>
      </c>
    </row>
    <row r="358" spans="13:16" ht="12" customHeight="1">
      <c r="M358" s="80" t="s">
        <v>1393</v>
      </c>
      <c r="N358" s="80" t="s">
        <v>1393</v>
      </c>
      <c r="O358" s="80" t="s">
        <v>858</v>
      </c>
      <c r="P358" s="80" t="s">
        <v>858</v>
      </c>
    </row>
    <row r="359" spans="13:16" ht="12" customHeight="1">
      <c r="M359" s="80" t="s">
        <v>1394</v>
      </c>
      <c r="N359" s="80" t="s">
        <v>422</v>
      </c>
      <c r="O359" s="80" t="s">
        <v>1395</v>
      </c>
      <c r="P359" s="80" t="s">
        <v>854</v>
      </c>
    </row>
    <row r="360" spans="13:16" ht="12" customHeight="1">
      <c r="M360" s="80" t="s">
        <v>1396</v>
      </c>
      <c r="N360" s="80" t="s">
        <v>417</v>
      </c>
      <c r="O360" s="80" t="s">
        <v>1214</v>
      </c>
      <c r="P360" s="80" t="s">
        <v>854</v>
      </c>
    </row>
    <row r="361" spans="13:16" ht="12" customHeight="1">
      <c r="M361" s="80" t="s">
        <v>1397</v>
      </c>
      <c r="N361" s="80" t="s">
        <v>413</v>
      </c>
      <c r="O361" s="80" t="s">
        <v>1398</v>
      </c>
      <c r="P361" s="80" t="s">
        <v>854</v>
      </c>
    </row>
    <row r="362" spans="13:16" ht="12" customHeight="1">
      <c r="M362" s="80" t="s">
        <v>1399</v>
      </c>
      <c r="N362" s="80" t="s">
        <v>1033</v>
      </c>
      <c r="O362" s="80" t="s">
        <v>1062</v>
      </c>
      <c r="P362" s="80" t="s">
        <v>854</v>
      </c>
    </row>
    <row r="363" spans="13:16" ht="12" customHeight="1">
      <c r="M363" s="80" t="s">
        <v>1400</v>
      </c>
      <c r="N363" s="80" t="s">
        <v>1131</v>
      </c>
      <c r="O363" s="80" t="s">
        <v>963</v>
      </c>
      <c r="P363" s="80" t="s">
        <v>854</v>
      </c>
    </row>
    <row r="364" spans="13:16" ht="12" customHeight="1">
      <c r="M364" s="80" t="s">
        <v>1401</v>
      </c>
      <c r="N364" s="80" t="s">
        <v>1133</v>
      </c>
      <c r="O364" s="80" t="s">
        <v>963</v>
      </c>
      <c r="P364" s="80" t="s">
        <v>854</v>
      </c>
    </row>
  </sheetData>
  <autoFilter ref="R1:S56" xr:uid="{16826FFE-C7D0-41EB-A4DD-367ECC6A64C6}"/>
  <sortState xmlns:xlrd2="http://schemas.microsoft.com/office/spreadsheetml/2017/richdata2" ref="C2:D20">
    <sortCondition ref="C2:C20"/>
  </sortState>
  <phoneticPr fontId="7" type="noConversion"/>
  <dataValidations disablePrompts="1" count="1">
    <dataValidation type="list" allowBlank="1" showInputMessage="1" showErrorMessage="1" sqref="AD2:AD13" xr:uid="{830EA8E4-18E4-476F-93BD-5AB3ED5A1E48}">
      <formula1>"CCB-GGN, CCB-Pune, EMAS"</formula1>
    </dataValidation>
  </dataValidations>
  <pageMargins left="0.7" right="0.7" top="0.75" bottom="0.75" header="0.3" footer="0.3"/>
  <pageSetup paperSize="9"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5D0A3-448D-4582-9B71-E020C6DAA88F}">
  <sheetPr codeName="Sheet5">
    <tabColor rgb="FF92D050"/>
  </sheetPr>
  <dimension ref="A1:XFD2399"/>
  <sheetViews>
    <sheetView topLeftCell="D1" zoomScale="110" zoomScaleNormal="145" workbookViewId="0">
      <pane ySplit="4" topLeftCell="A2195" activePane="bottomLeft" state="frozen"/>
      <selection pane="bottomLeft" activeCell="H2196" sqref="H2196"/>
    </sheetView>
  </sheetViews>
  <sheetFormatPr defaultColWidth="11.453125" defaultRowHeight="12"/>
  <cols>
    <col min="1" max="1" width="20.453125" style="522" customWidth="1"/>
    <col min="2" max="2" width="11.453125" style="347"/>
    <col min="3" max="3" width="11.453125" style="347" bestFit="1" customWidth="1"/>
    <col min="4" max="4" width="45.453125" style="347" customWidth="1"/>
    <col min="5" max="5" width="11.453125" style="347" bestFit="1" customWidth="1"/>
    <col min="6" max="6" width="11.453125" style="347"/>
    <col min="7" max="7" width="11.453125" style="522"/>
    <col min="8" max="8" width="11.54296875" style="522" customWidth="1"/>
    <col min="9" max="9" width="11.453125" style="522"/>
    <col min="10" max="10" width="11.453125" style="347"/>
    <col min="11" max="13" width="11.453125" style="522"/>
    <col min="14" max="14" width="11.453125" style="347"/>
    <col min="15" max="15" width="0" style="563" hidden="1" customWidth="1"/>
    <col min="16" max="17" width="11.453125" style="347"/>
    <col min="18" max="39" width="0" style="347" hidden="1" customWidth="1"/>
    <col min="40" max="89" width="11.453125" style="347"/>
    <col min="90" max="16384" width="11.453125" style="86"/>
  </cols>
  <sheetData>
    <row r="1" spans="1:89">
      <c r="A1" s="86"/>
      <c r="G1" s="86"/>
      <c r="H1" s="535"/>
      <c r="I1" s="86"/>
      <c r="K1" s="86"/>
      <c r="L1" s="86"/>
      <c r="M1" s="86">
        <f>9*172</f>
        <v>1548</v>
      </c>
      <c r="O1" s="86"/>
      <c r="Q1" s="347">
        <v>172</v>
      </c>
      <c r="AE1" s="347">
        <f>SUBTOTAL(9, AE6:AE928)</f>
        <v>33862</v>
      </c>
      <c r="AF1" s="347">
        <f>SUBTOTAL(9, AF6:AF1133)</f>
        <v>33406</v>
      </c>
      <c r="AG1" s="347">
        <f>SUBTOTAL(9, AG6:AG1133)</f>
        <v>28017</v>
      </c>
      <c r="AH1" s="347">
        <f t="shared" ref="AH1:AY1" si="0">SUBTOTAL(9, AH5:AH2609)</f>
        <v>32912</v>
      </c>
      <c r="AI1" s="347">
        <f t="shared" si="0"/>
        <v>36174</v>
      </c>
      <c r="AJ1" s="347">
        <f t="shared" si="0"/>
        <v>38907</v>
      </c>
      <c r="AK1" s="347">
        <f t="shared" si="0"/>
        <v>41643</v>
      </c>
      <c r="AL1" s="347">
        <f t="shared" si="0"/>
        <v>43538</v>
      </c>
      <c r="AM1" s="347">
        <f t="shared" si="0"/>
        <v>47356</v>
      </c>
      <c r="AN1" s="347">
        <f t="shared" si="0"/>
        <v>45665</v>
      </c>
      <c r="AO1" s="347">
        <f t="shared" si="0"/>
        <v>47575</v>
      </c>
      <c r="AP1" s="347">
        <f t="shared" si="0"/>
        <v>46506</v>
      </c>
      <c r="AQ1" s="347">
        <f t="shared" si="0"/>
        <v>39264</v>
      </c>
      <c r="AR1" s="347">
        <f t="shared" si="0"/>
        <v>34832</v>
      </c>
      <c r="AS1" s="347">
        <f t="shared" si="0"/>
        <v>28611</v>
      </c>
      <c r="AT1" s="347">
        <f t="shared" si="0"/>
        <v>18344</v>
      </c>
      <c r="AU1" s="347">
        <f t="shared" si="0"/>
        <v>17014</v>
      </c>
      <c r="AV1" s="347">
        <f t="shared" si="0"/>
        <v>14794</v>
      </c>
      <c r="AW1" s="347">
        <f t="shared" si="0"/>
        <v>14494</v>
      </c>
      <c r="AX1" s="347">
        <f t="shared" si="0"/>
        <v>14389</v>
      </c>
      <c r="AY1" s="347">
        <f t="shared" si="0"/>
        <v>14419</v>
      </c>
    </row>
    <row r="2" spans="1:89">
      <c r="A2" s="86" t="b">
        <f>_xlfn.ISFORMULA(A4)</f>
        <v>0</v>
      </c>
      <c r="G2" s="86"/>
      <c r="H2" s="535"/>
      <c r="I2" s="86"/>
      <c r="K2" s="86"/>
      <c r="L2" s="86"/>
      <c r="M2" s="86"/>
      <c r="O2" s="86"/>
      <c r="AE2" s="538">
        <f>AE1/$Q$1</f>
        <v>196.87209302325581</v>
      </c>
      <c r="AF2" s="538">
        <f>AF1/$Q$1</f>
        <v>194.22093023255815</v>
      </c>
      <c r="AG2" s="538">
        <f t="shared" ref="AG2:AM2" si="1">AG1/$Q$1</f>
        <v>162.88953488372093</v>
      </c>
      <c r="AH2" s="538">
        <f t="shared" si="1"/>
        <v>191.34883720930233</v>
      </c>
      <c r="AI2" s="538">
        <f t="shared" si="1"/>
        <v>210.31395348837211</v>
      </c>
      <c r="AJ2" s="538">
        <f t="shared" si="1"/>
        <v>226.20348837209303</v>
      </c>
      <c r="AK2" s="538">
        <f>AK1/$Q$1</f>
        <v>242.11046511627907</v>
      </c>
      <c r="AL2" s="538">
        <f t="shared" si="1"/>
        <v>253.12790697674419</v>
      </c>
      <c r="AM2" s="538">
        <f t="shared" si="1"/>
        <v>275.32558139534882</v>
      </c>
      <c r="AN2" s="538">
        <f>AN1/$Q$1</f>
        <v>265.49418604651163</v>
      </c>
      <c r="AO2" s="538">
        <f t="shared" ref="AO2:AY2" si="2">AO1/$Q$1</f>
        <v>276.5988372093023</v>
      </c>
      <c r="AP2" s="538">
        <f>AP1/$Q$1</f>
        <v>270.38372093023258</v>
      </c>
      <c r="AQ2" s="538">
        <f t="shared" si="2"/>
        <v>228.27906976744185</v>
      </c>
      <c r="AR2" s="538">
        <f t="shared" si="2"/>
        <v>202.51162790697674</v>
      </c>
      <c r="AS2" s="538">
        <f t="shared" si="2"/>
        <v>166.34302325581396</v>
      </c>
      <c r="AT2" s="538">
        <f t="shared" si="2"/>
        <v>106.65116279069767</v>
      </c>
      <c r="AU2" s="538">
        <f t="shared" si="2"/>
        <v>98.918604651162795</v>
      </c>
      <c r="AV2" s="538">
        <f t="shared" si="2"/>
        <v>86.011627906976742</v>
      </c>
      <c r="AW2" s="538">
        <f t="shared" si="2"/>
        <v>84.267441860465112</v>
      </c>
      <c r="AX2" s="538">
        <f t="shared" si="2"/>
        <v>83.656976744186053</v>
      </c>
      <c r="AY2" s="538">
        <f t="shared" si="2"/>
        <v>83.831395348837205</v>
      </c>
    </row>
    <row r="3" spans="1:89" s="523" customFormat="1">
      <c r="B3" s="536"/>
      <c r="C3" s="489" t="s">
        <v>1402</v>
      </c>
      <c r="D3" s="489" t="s">
        <v>1403</v>
      </c>
      <c r="E3" s="536"/>
      <c r="F3" s="536"/>
      <c r="J3" s="536"/>
      <c r="N3" s="536"/>
      <c r="P3" s="536"/>
      <c r="Q3" s="536"/>
      <c r="R3" s="536"/>
      <c r="S3" s="536"/>
      <c r="T3" s="536"/>
      <c r="U3" s="536"/>
      <c r="V3" s="536"/>
      <c r="W3" s="536"/>
      <c r="X3" s="536"/>
      <c r="Y3" s="536"/>
      <c r="Z3" s="536"/>
      <c r="AA3" s="536"/>
      <c r="AB3" s="536"/>
      <c r="AC3" s="536"/>
      <c r="AD3" s="536"/>
      <c r="AE3" s="536"/>
      <c r="AF3" s="539"/>
      <c r="AG3" s="347"/>
      <c r="AH3" s="539"/>
      <c r="AI3" s="539"/>
      <c r="AJ3" s="536"/>
      <c r="AK3" s="536"/>
      <c r="AL3" s="536"/>
      <c r="AM3" s="536"/>
      <c r="AN3" s="536"/>
      <c r="AO3" s="536"/>
      <c r="AP3" s="536"/>
      <c r="AQ3" s="536"/>
      <c r="AR3" s="536"/>
      <c r="AS3" s="536"/>
      <c r="AT3" s="536"/>
      <c r="AU3" s="536"/>
      <c r="AV3" s="536"/>
      <c r="AW3" s="536"/>
      <c r="AX3" s="536"/>
      <c r="AY3" s="536"/>
      <c r="AZ3" s="536"/>
      <c r="BA3" s="536"/>
      <c r="BB3" s="536"/>
      <c r="BC3" s="536"/>
      <c r="BD3" s="536"/>
      <c r="BE3" s="536"/>
      <c r="BF3" s="536"/>
      <c r="BG3" s="536"/>
      <c r="BH3" s="536"/>
      <c r="BI3" s="536"/>
      <c r="BJ3" s="536"/>
      <c r="BK3" s="536"/>
      <c r="BL3" s="536"/>
      <c r="BM3" s="536"/>
      <c r="BN3" s="536"/>
      <c r="BO3" s="536"/>
      <c r="BP3" s="536"/>
      <c r="BQ3" s="536"/>
      <c r="BR3" s="536"/>
      <c r="BS3" s="536"/>
      <c r="BT3" s="536"/>
      <c r="BU3" s="536"/>
      <c r="BV3" s="536"/>
      <c r="BW3" s="536"/>
      <c r="BX3" s="536"/>
      <c r="BY3" s="536"/>
      <c r="BZ3" s="536"/>
      <c r="CA3" s="536"/>
      <c r="CB3" s="536"/>
      <c r="CC3" s="536"/>
      <c r="CD3" s="536"/>
      <c r="CE3" s="536"/>
      <c r="CF3" s="536"/>
      <c r="CG3" s="536"/>
      <c r="CH3" s="536"/>
      <c r="CI3" s="536"/>
      <c r="CJ3" s="536"/>
      <c r="CK3" s="536"/>
    </row>
    <row r="4" spans="1:89" ht="15.9" customHeight="1">
      <c r="A4" s="524" t="s">
        <v>941</v>
      </c>
      <c r="B4" s="489" t="s">
        <v>942</v>
      </c>
      <c r="C4" s="489" t="s">
        <v>943</v>
      </c>
      <c r="D4" s="489" t="s">
        <v>18</v>
      </c>
      <c r="E4" s="489" t="s">
        <v>19</v>
      </c>
      <c r="F4" s="489" t="s">
        <v>944</v>
      </c>
      <c r="G4" s="524" t="s">
        <v>945</v>
      </c>
      <c r="H4" s="524" t="s">
        <v>946</v>
      </c>
      <c r="I4" s="524" t="s">
        <v>20</v>
      </c>
      <c r="J4" s="489" t="s">
        <v>21</v>
      </c>
      <c r="K4" s="524" t="s">
        <v>22</v>
      </c>
      <c r="L4" s="524" t="s">
        <v>23</v>
      </c>
      <c r="M4" s="524" t="s">
        <v>24</v>
      </c>
      <c r="N4" s="489" t="s">
        <v>842</v>
      </c>
      <c r="O4" s="524" t="s">
        <v>26</v>
      </c>
      <c r="P4" s="489" t="s">
        <v>27</v>
      </c>
      <c r="Q4" s="537" t="s">
        <v>28</v>
      </c>
      <c r="R4" s="537" t="s">
        <v>5</v>
      </c>
      <c r="S4" s="537" t="s">
        <v>6</v>
      </c>
      <c r="T4" s="537" t="s">
        <v>7</v>
      </c>
      <c r="U4" s="537" t="s">
        <v>8</v>
      </c>
      <c r="V4" s="537" t="s">
        <v>9</v>
      </c>
      <c r="W4" s="537" t="s">
        <v>10</v>
      </c>
      <c r="X4" s="537" t="s">
        <v>11</v>
      </c>
      <c r="Y4" s="537" t="s">
        <v>12</v>
      </c>
      <c r="Z4" s="550">
        <v>44702</v>
      </c>
      <c r="AA4" s="550">
        <v>44734</v>
      </c>
      <c r="AB4" s="540" t="s">
        <v>29</v>
      </c>
      <c r="AC4" s="540" t="s">
        <v>30</v>
      </c>
      <c r="AD4" s="540" t="s">
        <v>31</v>
      </c>
      <c r="AE4" s="540" t="s">
        <v>32</v>
      </c>
      <c r="AF4" s="540" t="s">
        <v>33</v>
      </c>
      <c r="AG4" s="540" t="s">
        <v>34</v>
      </c>
      <c r="AH4" s="540" t="s">
        <v>35</v>
      </c>
      <c r="AI4" s="540" t="s">
        <v>36</v>
      </c>
      <c r="AJ4" s="540" t="s">
        <v>37</v>
      </c>
      <c r="AK4" s="540" t="s">
        <v>38</v>
      </c>
      <c r="AL4" s="540" t="s">
        <v>39</v>
      </c>
      <c r="AM4" s="540" t="s">
        <v>40</v>
      </c>
      <c r="AN4" s="540" t="s">
        <v>881</v>
      </c>
      <c r="AO4" s="540" t="s">
        <v>949</v>
      </c>
      <c r="AP4" s="540" t="s">
        <v>950</v>
      </c>
      <c r="AQ4" s="540" t="s">
        <v>951</v>
      </c>
      <c r="AR4" s="540" t="s">
        <v>952</v>
      </c>
      <c r="AS4" s="540" t="s">
        <v>953</v>
      </c>
      <c r="AT4" s="540" t="s">
        <v>954</v>
      </c>
      <c r="AU4" s="540" t="s">
        <v>955</v>
      </c>
      <c r="AV4" s="540" t="s">
        <v>956</v>
      </c>
      <c r="AW4" s="540" t="s">
        <v>957</v>
      </c>
      <c r="AX4" s="540" t="s">
        <v>958</v>
      </c>
      <c r="AY4" s="540" t="s">
        <v>959</v>
      </c>
    </row>
    <row r="5" spans="1:89" ht="17" customHeight="1">
      <c r="A5" s="522" t="str">
        <f>IFERROR(VLOOKUP(B5, 'Reference data'!$C$2:$D$21, 2, 0), "Do not enter, will be populated based on other column(s)")</f>
        <v>Enhancement</v>
      </c>
      <c r="B5" s="541" t="s">
        <v>960</v>
      </c>
      <c r="D5" s="347" t="s">
        <v>1404</v>
      </c>
      <c r="E5" s="347" t="s">
        <v>1283</v>
      </c>
      <c r="G5" s="522" t="str">
        <f>IFERROR(VLOOKUP(E5,'Reference data'!$M$2:$P$364,4,0), "Do not enter, will be populated based on other column(s)")</f>
        <v>MR</v>
      </c>
      <c r="H5" s="522" t="str">
        <f>IFERROR(VLOOKUP(E5,'Reference data'!$M$2:$O$364, 3,0), "Do not enter, will be populated based on other column(s)")</f>
        <v>Java</v>
      </c>
      <c r="I5" s="522" t="str">
        <f>IFERROR(VLOOKUP(E5,'Reference data'!$M$1:$N$364, 2,0), "Do not enter, will be populated based on other column(s)")</f>
        <v>Usage-UPS</v>
      </c>
      <c r="J5" s="347" t="s">
        <v>203</v>
      </c>
      <c r="K5" s="525" t="str">
        <f>IFERROR(VLOOKUP(J5,'Reference data'!$G$2:$H$7, 2, 0), "Do not enter, will be populated based on other column(s)")</f>
        <v>Muawiah Qaimari</v>
      </c>
      <c r="L5" s="525" t="str">
        <f>IFERROR(VLOOKUP(I5, 'Reference data'!$R$2:$S$55, 2, 0), "Do not enter, will be populated based on other column(s)")</f>
        <v>Kushagra Mathur</v>
      </c>
      <c r="M5" s="525" t="str">
        <f>IFERROR(VLOOKUP(L5, 'Reference data'!$J$2:$K$30, 2, 0), "Do not enter, will be populated based on other column(s)")</f>
        <v>Amit Patidar</v>
      </c>
      <c r="N5" s="347" t="s">
        <v>283</v>
      </c>
      <c r="O5" s="551" t="str">
        <f>VLOOKUP(N5, 'Reference data'!$U$2:$V$29, 2, 0)</f>
        <v>Ongoing</v>
      </c>
      <c r="P5" s="347" t="s">
        <v>48</v>
      </c>
      <c r="Q5" s="347">
        <v>0</v>
      </c>
      <c r="AA5" s="347">
        <v>5</v>
      </c>
      <c r="AE5" s="347">
        <v>25</v>
      </c>
      <c r="AH5" s="347">
        <v>0</v>
      </c>
      <c r="AI5" s="347">
        <v>0</v>
      </c>
      <c r="AJ5" s="347">
        <v>0</v>
      </c>
      <c r="AK5" s="347">
        <v>0</v>
      </c>
      <c r="AL5" s="347">
        <v>0</v>
      </c>
      <c r="AM5" s="347">
        <v>0</v>
      </c>
    </row>
    <row r="6" spans="1:89">
      <c r="A6" s="522" t="str">
        <f>IFERROR(VLOOKUP(B6, 'Reference data'!$C$2:$D$21, 2, 0), "Do not enter, will be populated based on other column(s)")</f>
        <v>Sustenance</v>
      </c>
      <c r="B6" s="541" t="s">
        <v>88</v>
      </c>
      <c r="D6" s="347" t="s">
        <v>557</v>
      </c>
      <c r="E6" s="347" t="s">
        <v>732</v>
      </c>
      <c r="G6" s="522" t="str">
        <f>IFERROR(VLOOKUP(E6,'Reference data'!$M$2:$P$364,4,0), "Do not enter, will be populated based on other column(s)")</f>
        <v>MF</v>
      </c>
      <c r="H6" s="522" t="str">
        <f>IFERROR(VLOOKUP(E6,'Reference data'!$M$2:$O$364, 3,0), "Do not enter, will be populated based on other column(s)")</f>
        <v>Cobol, DB2</v>
      </c>
      <c r="I6" s="522" t="str">
        <f>IFERROR(VLOOKUP(E6,'Reference data'!$M$1:$N$364, 2,0), "Do not enter, will be populated based on other column(s)")</f>
        <v>SE-BILLING-USAGE</v>
      </c>
      <c r="J6" s="347" t="s">
        <v>203</v>
      </c>
      <c r="K6" s="525" t="str">
        <f>IFERROR(VLOOKUP(J6,'Reference data'!$G$2:$H$7, 2, 0), "Do not enter, will be populated based on other column(s)")</f>
        <v>Muawiah Qaimari</v>
      </c>
      <c r="L6" s="525" t="str">
        <f>IFERROR(VLOOKUP(I6, 'Reference data'!$R$2:$S$55, 2, 0), "Do not enter, will be populated based on other column(s)")</f>
        <v>Rudradeep Mandal</v>
      </c>
      <c r="M6" s="525" t="str">
        <f>IFERROR(VLOOKUP(L6, 'Reference data'!$J$2:$K$30, 2, 0), "Do not enter, will be populated based on other column(s)")</f>
        <v>Tarun Raghuwanshi</v>
      </c>
      <c r="N6" s="347">
        <v>22.12</v>
      </c>
      <c r="O6" s="551" t="str">
        <f>VLOOKUP(N6, 'Reference data'!$U$2:$V$29, 2, 0)</f>
        <v>Dec-22</v>
      </c>
      <c r="P6" s="347" t="s">
        <v>48</v>
      </c>
      <c r="Q6" s="347">
        <v>30</v>
      </c>
      <c r="AA6" s="347">
        <v>5</v>
      </c>
      <c r="AE6" s="347">
        <v>25</v>
      </c>
    </row>
    <row r="7" spans="1:89">
      <c r="A7" s="522" t="str">
        <f>IFERROR(VLOOKUP(B7, 'Reference data'!$C$2:$D$21, 2, 0), "Do not enter, will be populated based on other column(s)")</f>
        <v>Sustenance</v>
      </c>
      <c r="B7" s="541" t="s">
        <v>986</v>
      </c>
      <c r="D7" s="347" t="s">
        <v>1405</v>
      </c>
      <c r="E7" s="347" t="s">
        <v>1283</v>
      </c>
      <c r="G7" s="522" t="str">
        <f>IFERROR(VLOOKUP(E7,'Reference data'!$M$2:$P$364,4,0), "Do not enter, will be populated based on other column(s)")</f>
        <v>MR</v>
      </c>
      <c r="H7" s="522" t="str">
        <f>IFERROR(VLOOKUP(E7,'Reference data'!$M$2:$O$364, 3,0), "Do not enter, will be populated based on other column(s)")</f>
        <v>Java</v>
      </c>
      <c r="I7" s="522" t="str">
        <f>IFERROR(VLOOKUP(E7,'Reference data'!$M$1:$N$364, 2,0), "Do not enter, will be populated based on other column(s)")</f>
        <v>Usage-UPS</v>
      </c>
      <c r="J7" s="552" t="s">
        <v>203</v>
      </c>
      <c r="K7" s="525" t="str">
        <f>IFERROR(VLOOKUP(J7,'Reference data'!$G$2:$H$7, 2, 0), "Do not enter, will be populated based on other column(s)")</f>
        <v>Muawiah Qaimari</v>
      </c>
      <c r="L7" s="525" t="str">
        <f>IFERROR(VLOOKUP(I7, 'Reference data'!$R$2:$S$55, 2, 0), "Do not enter, will be populated based on other column(s)")</f>
        <v>Kushagra Mathur</v>
      </c>
      <c r="M7" s="525" t="str">
        <f>IFERROR(VLOOKUP(L7, 'Reference data'!$J$2:$K$30, 2, 0), "Do not enter, will be populated based on other column(s)")</f>
        <v>Amit Patidar</v>
      </c>
      <c r="N7" s="347" t="s">
        <v>283</v>
      </c>
      <c r="O7" s="551" t="str">
        <f>VLOOKUP(N7, 'Reference data'!$U$2:$V$29, 2, 0)</f>
        <v>Ongoing</v>
      </c>
      <c r="P7" s="347" t="s">
        <v>48</v>
      </c>
      <c r="AB7" s="552">
        <v>86</v>
      </c>
      <c r="AC7" s="541">
        <v>86</v>
      </c>
      <c r="AD7" s="541">
        <v>86</v>
      </c>
      <c r="AE7" s="541">
        <v>86</v>
      </c>
      <c r="AF7" s="541">
        <v>86</v>
      </c>
      <c r="AG7" s="541">
        <v>86</v>
      </c>
      <c r="AH7" s="541">
        <v>86</v>
      </c>
      <c r="AI7" s="541">
        <v>86</v>
      </c>
      <c r="AJ7" s="541">
        <v>86</v>
      </c>
      <c r="AK7" s="541">
        <v>86</v>
      </c>
      <c r="AL7" s="541">
        <v>86</v>
      </c>
      <c r="AM7" s="541">
        <v>86</v>
      </c>
      <c r="AN7" s="347">
        <v>86</v>
      </c>
      <c r="AO7" s="347">
        <v>86</v>
      </c>
      <c r="AP7" s="347">
        <v>86</v>
      </c>
      <c r="AQ7" s="347">
        <v>86</v>
      </c>
    </row>
    <row r="8" spans="1:89">
      <c r="A8" s="522" t="str">
        <f>IFERROR(VLOOKUP(B8, 'Reference data'!$C$2:$D$21, 2, 0), "Do not enter, will be populated based on other column(s)")</f>
        <v>Enhancement</v>
      </c>
      <c r="B8" s="541" t="s">
        <v>960</v>
      </c>
      <c r="D8" s="552" t="s">
        <v>1406</v>
      </c>
      <c r="E8" s="347" t="s">
        <v>1038</v>
      </c>
      <c r="G8" s="522" t="str">
        <f>IFERROR(VLOOKUP(E8,'Reference data'!$M$2:$P$364,4,0), "Do not enter, will be populated based on other column(s)")</f>
        <v>MF</v>
      </c>
      <c r="H8" s="522" t="str">
        <f>IFERROR(VLOOKUP(E8,'Reference data'!$M$2:$O$364, 3,0), "Do not enter, will be populated based on other column(s)")</f>
        <v>PL1, IMS-DB, IMS-DC</v>
      </c>
      <c r="I8" s="522" t="str">
        <f>IFERROR(VLOOKUP(E8,'Reference data'!$M$1:$N$364, 2,0), "Do not enter, will be populated based on other column(s)")</f>
        <v>BOSS-PAC</v>
      </c>
      <c r="J8" s="347" t="s">
        <v>442</v>
      </c>
      <c r="K8" s="525" t="str">
        <f>IFERROR(VLOOKUP(J8,'Reference data'!$G$2:$H$7, 2, 0), "Do not enter, will be populated based on other column(s)")</f>
        <v>Christine Moretti</v>
      </c>
      <c r="L8" s="525" t="str">
        <f>IFERROR(VLOOKUP(I8, 'Reference data'!$R$2:$S$55, 2, 0), "Do not enter, will be populated based on other column(s)")</f>
        <v>Kushagra Mathur</v>
      </c>
      <c r="M8" s="525" t="str">
        <f>IFERROR(VLOOKUP(L8, 'Reference data'!$J$2:$K$30, 2, 0), "Do not enter, will be populated based on other column(s)")</f>
        <v>Amit Patidar</v>
      </c>
      <c r="N8" s="347">
        <v>23.02</v>
      </c>
      <c r="O8" s="551" t="str">
        <f>VLOOKUP(N8, 'Reference data'!$U$2:$V$29, 2, 0)</f>
        <v>Feb-23</v>
      </c>
      <c r="P8" s="347" t="s">
        <v>48</v>
      </c>
      <c r="Q8" s="552">
        <v>540</v>
      </c>
      <c r="R8" s="552"/>
      <c r="S8" s="552"/>
      <c r="T8" s="552"/>
      <c r="U8" s="552"/>
      <c r="V8" s="552"/>
      <c r="W8" s="552"/>
      <c r="X8" s="552"/>
      <c r="Y8" s="552"/>
      <c r="Z8" s="552"/>
      <c r="AA8" s="552"/>
      <c r="AB8" s="552"/>
      <c r="AC8" s="552">
        <v>120</v>
      </c>
      <c r="AD8" s="552">
        <v>100</v>
      </c>
      <c r="AE8" s="552">
        <v>100</v>
      </c>
      <c r="AF8" s="552">
        <v>50</v>
      </c>
      <c r="AG8" s="347">
        <v>100</v>
      </c>
      <c r="AH8" s="347">
        <v>40</v>
      </c>
      <c r="AI8" s="347">
        <v>30</v>
      </c>
    </row>
    <row r="9" spans="1:89">
      <c r="A9" s="522" t="str">
        <f>IFERROR(VLOOKUP(B9, 'Reference data'!$C$2:$D$21, 2, 0), "Do not enter, will be populated based on other column(s)")</f>
        <v>Enhancement</v>
      </c>
      <c r="B9" s="541" t="s">
        <v>960</v>
      </c>
      <c r="D9" s="552" t="s">
        <v>303</v>
      </c>
      <c r="E9" s="548" t="s">
        <v>1038</v>
      </c>
      <c r="F9" s="548"/>
      <c r="G9" s="522" t="str">
        <f>IFERROR(VLOOKUP(E9,'Reference data'!$M$2:$P$364,4,0), "Do not enter, will be populated based on other column(s)")</f>
        <v>MF</v>
      </c>
      <c r="H9" s="522" t="str">
        <f>IFERROR(VLOOKUP(E9,'Reference data'!$M$2:$O$364, 3,0), "Do not enter, will be populated based on other column(s)")</f>
        <v>PL1, IMS-DB, IMS-DC</v>
      </c>
      <c r="I9" s="522" t="str">
        <f>IFERROR(VLOOKUP(E9,'Reference data'!$M$1:$N$364, 2,0), "Do not enter, will be populated based on other column(s)")</f>
        <v>BOSS-PAC</v>
      </c>
      <c r="J9" s="347" t="s">
        <v>442</v>
      </c>
      <c r="K9" s="525" t="str">
        <f>IFERROR(VLOOKUP(J9,'Reference data'!$G$2:$H$7, 2, 0), "Do not enter, will be populated based on other column(s)")</f>
        <v>Christine Moretti</v>
      </c>
      <c r="L9" s="525" t="str">
        <f>IFERROR(VLOOKUP(I9, 'Reference data'!$R$2:$S$55, 2, 0), "Do not enter, will be populated based on other column(s)")</f>
        <v>Kushagra Mathur</v>
      </c>
      <c r="M9" s="525" t="str">
        <f>IFERROR(VLOOKUP(L9, 'Reference data'!$J$2:$K$30, 2, 0), "Do not enter, will be populated based on other column(s)")</f>
        <v>Amit Patidar</v>
      </c>
      <c r="N9" s="347" t="s">
        <v>1114</v>
      </c>
      <c r="O9" s="551" t="str">
        <f>VLOOKUP(N9, 'Reference data'!$U$2:$V$29, 2, 0)</f>
        <v>On hold</v>
      </c>
      <c r="P9" s="347" t="s">
        <v>342</v>
      </c>
      <c r="Q9" s="552">
        <v>25</v>
      </c>
      <c r="R9" s="552"/>
      <c r="S9" s="552"/>
      <c r="T9" s="552"/>
      <c r="U9" s="552"/>
      <c r="V9" s="552"/>
      <c r="W9" s="552"/>
      <c r="X9" s="552"/>
      <c r="Y9" s="552"/>
      <c r="Z9" s="552"/>
      <c r="AA9" s="552"/>
      <c r="AB9" s="552"/>
      <c r="AC9" s="552"/>
      <c r="AD9" s="552"/>
      <c r="AE9" s="552"/>
      <c r="AF9" s="552"/>
      <c r="AG9" s="548"/>
      <c r="AH9" s="548"/>
      <c r="AI9" s="548"/>
      <c r="AJ9" s="548"/>
      <c r="AK9" s="548"/>
      <c r="AL9" s="548"/>
      <c r="AM9" s="548"/>
    </row>
    <row r="10" spans="1:89">
      <c r="A10" s="522" t="str">
        <f>IFERROR(VLOOKUP(B10, 'Reference data'!$C$2:$D$21, 2, 0), "Do not enter, will be populated based on other column(s)")</f>
        <v>Enhancement</v>
      </c>
      <c r="B10" s="541" t="s">
        <v>960</v>
      </c>
      <c r="D10" s="552" t="s">
        <v>1407</v>
      </c>
      <c r="E10" s="347" t="s">
        <v>1038</v>
      </c>
      <c r="G10" s="522" t="str">
        <f>IFERROR(VLOOKUP(E10,'Reference data'!$M$2:$P$364,4,0), "Do not enter, will be populated based on other column(s)")</f>
        <v>MF</v>
      </c>
      <c r="H10" s="522" t="str">
        <f>IFERROR(VLOOKUP(E10,'Reference data'!$M$2:$O$364, 3,0), "Do not enter, will be populated based on other column(s)")</f>
        <v>PL1, IMS-DB, IMS-DC</v>
      </c>
      <c r="I10" s="522" t="str">
        <f>IFERROR(VLOOKUP(E10,'Reference data'!$M$1:$N$364, 2,0), "Do not enter, will be populated based on other column(s)")</f>
        <v>BOSS-PAC</v>
      </c>
      <c r="J10" s="347" t="s">
        <v>442</v>
      </c>
      <c r="K10" s="525" t="str">
        <f>IFERROR(VLOOKUP(J10,'Reference data'!$G$2:$H$7, 2, 0), "Do not enter, will be populated based on other column(s)")</f>
        <v>Christine Moretti</v>
      </c>
      <c r="L10" s="525" t="str">
        <f>IFERROR(VLOOKUP(I10, 'Reference data'!$R$2:$S$55, 2, 0), "Do not enter, will be populated based on other column(s)")</f>
        <v>Kushagra Mathur</v>
      </c>
      <c r="M10" s="525" t="str">
        <f>IFERROR(VLOOKUP(L10, 'Reference data'!$J$2:$K$30, 2, 0), "Do not enter, will be populated based on other column(s)")</f>
        <v>Amit Patidar</v>
      </c>
      <c r="N10" s="347" t="s">
        <v>1114</v>
      </c>
      <c r="O10" s="551" t="str">
        <f>VLOOKUP(N10, 'Reference data'!$U$2:$V$29, 2, 0)</f>
        <v>On hold</v>
      </c>
      <c r="P10" s="347" t="s">
        <v>342</v>
      </c>
      <c r="Q10" s="552">
        <v>25</v>
      </c>
      <c r="R10" s="552"/>
      <c r="S10" s="552"/>
      <c r="T10" s="552"/>
      <c r="U10" s="552"/>
      <c r="V10" s="552"/>
      <c r="W10" s="552"/>
      <c r="X10" s="552"/>
      <c r="Y10" s="552"/>
      <c r="Z10" s="552"/>
      <c r="AA10" s="552"/>
      <c r="AB10" s="552"/>
      <c r="AC10" s="552"/>
      <c r="AD10" s="552"/>
      <c r="AE10" s="552"/>
      <c r="AF10" s="552"/>
    </row>
    <row r="11" spans="1:89">
      <c r="A11" s="522" t="str">
        <f>IFERROR(VLOOKUP(B11, 'Reference data'!$C$2:$D$21, 2, 0), "Do not enter, will be populated based on other column(s)")</f>
        <v>Enhancement</v>
      </c>
      <c r="B11" s="541" t="s">
        <v>960</v>
      </c>
      <c r="D11" s="552" t="s">
        <v>1408</v>
      </c>
      <c r="E11" s="548" t="s">
        <v>1038</v>
      </c>
      <c r="F11" s="548"/>
      <c r="G11" s="522" t="str">
        <f>IFERROR(VLOOKUP(E11,'Reference data'!$M$2:$P$364,4,0), "Do not enter, will be populated based on other column(s)")</f>
        <v>MF</v>
      </c>
      <c r="H11" s="522" t="str">
        <f>IFERROR(VLOOKUP(E11,'Reference data'!$M$2:$O$364, 3,0), "Do not enter, will be populated based on other column(s)")</f>
        <v>PL1, IMS-DB, IMS-DC</v>
      </c>
      <c r="I11" s="522" t="str">
        <f>IFERROR(VLOOKUP(E11,'Reference data'!$M$1:$N$364, 2,0), "Do not enter, will be populated based on other column(s)")</f>
        <v>BOSS-PAC</v>
      </c>
      <c r="J11" s="347" t="s">
        <v>442</v>
      </c>
      <c r="K11" s="525" t="str">
        <f>IFERROR(VLOOKUP(J11,'Reference data'!$G$2:$H$7, 2, 0), "Do not enter, will be populated based on other column(s)")</f>
        <v>Christine Moretti</v>
      </c>
      <c r="L11" s="525" t="str">
        <f>IFERROR(VLOOKUP(I11, 'Reference data'!$R$2:$S$55, 2, 0), "Do not enter, will be populated based on other column(s)")</f>
        <v>Kushagra Mathur</v>
      </c>
      <c r="M11" s="525" t="str">
        <f>IFERROR(VLOOKUP(L11, 'Reference data'!$J$2:$K$30, 2, 0), "Do not enter, will be populated based on other column(s)")</f>
        <v>Amit Patidar</v>
      </c>
      <c r="N11" s="547" t="s">
        <v>1114</v>
      </c>
      <c r="O11" s="551" t="str">
        <f>VLOOKUP(N11, 'Reference data'!$U$2:$V$29, 2, 0)</f>
        <v>On hold</v>
      </c>
      <c r="P11" s="347" t="s">
        <v>342</v>
      </c>
      <c r="Q11" s="552">
        <v>60</v>
      </c>
      <c r="R11" s="552"/>
      <c r="S11" s="552"/>
      <c r="T11" s="552"/>
      <c r="U11" s="552"/>
      <c r="V11" s="552"/>
      <c r="W11" s="552"/>
      <c r="X11" s="552"/>
      <c r="Y11" s="552"/>
      <c r="Z11" s="552"/>
      <c r="AA11" s="552"/>
      <c r="AB11" s="552"/>
      <c r="AC11" s="552"/>
      <c r="AD11" s="552"/>
      <c r="AE11" s="552"/>
      <c r="AF11" s="552"/>
      <c r="AG11" s="548"/>
      <c r="AH11" s="548"/>
      <c r="AI11" s="548"/>
      <c r="AJ11" s="548"/>
      <c r="AK11" s="548"/>
      <c r="AL11" s="548"/>
      <c r="AM11" s="548"/>
    </row>
    <row r="12" spans="1:89">
      <c r="A12" s="522" t="str">
        <f>IFERROR(VLOOKUP(B12, 'Reference data'!$C$2:$D$21, 2, 0), "Do not enter, will be populated based on other column(s)")</f>
        <v>Enhancement</v>
      </c>
      <c r="B12" s="541" t="s">
        <v>960</v>
      </c>
      <c r="D12" s="552" t="s">
        <v>309</v>
      </c>
      <c r="E12" s="347" t="s">
        <v>1038</v>
      </c>
      <c r="G12" s="522" t="str">
        <f>IFERROR(VLOOKUP(E12,'Reference data'!$M$2:$P$364,4,0), "Do not enter, will be populated based on other column(s)")</f>
        <v>MF</v>
      </c>
      <c r="H12" s="522" t="str">
        <f>IFERROR(VLOOKUP(E12,'Reference data'!$M$2:$O$364, 3,0), "Do not enter, will be populated based on other column(s)")</f>
        <v>PL1, IMS-DB, IMS-DC</v>
      </c>
      <c r="I12" s="522" t="str">
        <f>IFERROR(VLOOKUP(E12,'Reference data'!$M$1:$N$364, 2,0), "Do not enter, will be populated based on other column(s)")</f>
        <v>BOSS-PAC</v>
      </c>
      <c r="J12" s="347" t="s">
        <v>442</v>
      </c>
      <c r="K12" s="525" t="str">
        <f>IFERROR(VLOOKUP(J12,'Reference data'!$G$2:$H$7, 2, 0), "Do not enter, will be populated based on other column(s)")</f>
        <v>Christine Moretti</v>
      </c>
      <c r="L12" s="525" t="str">
        <f>IFERROR(VLOOKUP(I12, 'Reference data'!$R$2:$S$55, 2, 0), "Do not enter, will be populated based on other column(s)")</f>
        <v>Kushagra Mathur</v>
      </c>
      <c r="M12" s="525" t="str">
        <f>IFERROR(VLOOKUP(L12, 'Reference data'!$J$2:$K$30, 2, 0), "Do not enter, will be populated based on other column(s)")</f>
        <v>Amit Patidar</v>
      </c>
      <c r="N12" s="347" t="s">
        <v>1114</v>
      </c>
      <c r="O12" s="551" t="str">
        <f>VLOOKUP(N12, 'Reference data'!$U$2:$V$29, 2, 0)</f>
        <v>On hold</v>
      </c>
      <c r="P12" s="347" t="s">
        <v>342</v>
      </c>
      <c r="Q12" s="552">
        <v>60</v>
      </c>
      <c r="R12" s="552"/>
      <c r="S12" s="552"/>
      <c r="T12" s="552"/>
      <c r="U12" s="552"/>
      <c r="V12" s="552"/>
      <c r="W12" s="552"/>
      <c r="X12" s="552"/>
      <c r="Y12" s="552"/>
      <c r="Z12" s="552"/>
      <c r="AA12" s="552"/>
      <c r="AB12" s="552"/>
      <c r="AC12" s="552"/>
      <c r="AD12" s="552"/>
      <c r="AE12" s="552"/>
      <c r="AF12" s="552"/>
    </row>
    <row r="13" spans="1:89">
      <c r="A13" s="522" t="str">
        <f>IFERROR(VLOOKUP(B13, 'Reference data'!$C$2:$D$21, 2, 0), "Do not enter, will be populated based on other column(s)")</f>
        <v>Enhancement</v>
      </c>
      <c r="B13" s="541" t="s">
        <v>960</v>
      </c>
      <c r="D13" s="552" t="s">
        <v>311</v>
      </c>
      <c r="E13" s="548" t="s">
        <v>1038</v>
      </c>
      <c r="F13" s="548"/>
      <c r="G13" s="522" t="str">
        <f>IFERROR(VLOOKUP(E13,'Reference data'!$M$2:$P$364,4,0), "Do not enter, will be populated based on other column(s)")</f>
        <v>MF</v>
      </c>
      <c r="H13" s="522" t="str">
        <f>IFERROR(VLOOKUP(E13,'Reference data'!$M$2:$O$364, 3,0), "Do not enter, will be populated based on other column(s)")</f>
        <v>PL1, IMS-DB, IMS-DC</v>
      </c>
      <c r="I13" s="522" t="str">
        <f>IFERROR(VLOOKUP(E13,'Reference data'!$M$1:$N$364, 2,0), "Do not enter, will be populated based on other column(s)")</f>
        <v>BOSS-PAC</v>
      </c>
      <c r="J13" s="347" t="s">
        <v>442</v>
      </c>
      <c r="K13" s="525" t="str">
        <f>IFERROR(VLOOKUP(J13,'Reference data'!$G$2:$H$7, 2, 0), "Do not enter, will be populated based on other column(s)")</f>
        <v>Christine Moretti</v>
      </c>
      <c r="L13" s="525" t="str">
        <f>IFERROR(VLOOKUP(I13, 'Reference data'!$R$2:$S$55, 2, 0), "Do not enter, will be populated based on other column(s)")</f>
        <v>Kushagra Mathur</v>
      </c>
      <c r="M13" s="525" t="str">
        <f>IFERROR(VLOOKUP(L13, 'Reference data'!$J$2:$K$30, 2, 0), "Do not enter, will be populated based on other column(s)")</f>
        <v>Amit Patidar</v>
      </c>
      <c r="N13" s="472">
        <v>22.07</v>
      </c>
      <c r="O13" s="551" t="str">
        <f>VLOOKUP(N13, 'Reference data'!$U$2:$V$29, 2, 0)</f>
        <v>Jul-22</v>
      </c>
      <c r="P13" s="347" t="s">
        <v>48</v>
      </c>
      <c r="Q13" s="552">
        <v>150</v>
      </c>
      <c r="R13" s="552"/>
      <c r="S13" s="552"/>
      <c r="T13" s="552"/>
      <c r="U13" s="552"/>
      <c r="V13" s="552"/>
      <c r="W13" s="552"/>
      <c r="X13" s="552"/>
      <c r="Y13" s="552"/>
      <c r="Z13" s="552"/>
      <c r="AA13" s="552"/>
      <c r="AB13" s="552">
        <v>30</v>
      </c>
      <c r="AC13" s="552"/>
      <c r="AD13" s="552"/>
      <c r="AE13" s="552"/>
      <c r="AF13" s="552"/>
      <c r="AG13" s="548"/>
      <c r="AH13" s="548"/>
      <c r="AI13" s="548"/>
      <c r="AJ13" s="548"/>
      <c r="AK13" s="548"/>
      <c r="AL13" s="548"/>
      <c r="AM13" s="548"/>
    </row>
    <row r="14" spans="1:89">
      <c r="A14" s="522" t="str">
        <f>IFERROR(VLOOKUP(B14, 'Reference data'!$C$2:$D$21, 2, 0), "Do not enter, will be populated based on other column(s)")</f>
        <v>Enhancement</v>
      </c>
      <c r="B14" s="541" t="s">
        <v>960</v>
      </c>
      <c r="D14" s="552" t="s">
        <v>1409</v>
      </c>
      <c r="E14" s="347" t="s">
        <v>1038</v>
      </c>
      <c r="G14" s="522" t="str">
        <f>IFERROR(VLOOKUP(E14,'Reference data'!$M$2:$P$364,4,0), "Do not enter, will be populated based on other column(s)")</f>
        <v>MF</v>
      </c>
      <c r="H14" s="522" t="str">
        <f>IFERROR(VLOOKUP(E14,'Reference data'!$M$2:$O$364, 3,0), "Do not enter, will be populated based on other column(s)")</f>
        <v>PL1, IMS-DB, IMS-DC</v>
      </c>
      <c r="I14" s="522" t="str">
        <f>IFERROR(VLOOKUP(E14,'Reference data'!$M$1:$N$364, 2,0), "Do not enter, will be populated based on other column(s)")</f>
        <v>BOSS-PAC</v>
      </c>
      <c r="J14" s="347" t="s">
        <v>442</v>
      </c>
      <c r="K14" s="525" t="str">
        <f>IFERROR(VLOOKUP(J14,'Reference data'!$G$2:$H$7, 2, 0), "Do not enter, will be populated based on other column(s)")</f>
        <v>Christine Moretti</v>
      </c>
      <c r="L14" s="525" t="str">
        <f>IFERROR(VLOOKUP(I14, 'Reference data'!$R$2:$S$55, 2, 0), "Do not enter, will be populated based on other column(s)")</f>
        <v>Kushagra Mathur</v>
      </c>
      <c r="M14" s="525" t="str">
        <f>IFERROR(VLOOKUP(L14, 'Reference data'!$J$2:$K$30, 2, 0), "Do not enter, will be populated based on other column(s)")</f>
        <v>Amit Patidar</v>
      </c>
      <c r="N14" s="347">
        <v>22.11</v>
      </c>
      <c r="O14" s="551" t="str">
        <f>VLOOKUP(N14, 'Reference data'!$U$2:$V$29, 2, 0)</f>
        <v>Nov-22</v>
      </c>
      <c r="P14" s="347" t="s">
        <v>48</v>
      </c>
      <c r="Q14" s="552">
        <v>200</v>
      </c>
      <c r="R14" s="552"/>
      <c r="S14" s="552"/>
      <c r="T14" s="552"/>
      <c r="U14" s="552"/>
      <c r="V14" s="552"/>
      <c r="W14" s="552"/>
      <c r="X14" s="552"/>
      <c r="Y14" s="552"/>
      <c r="Z14" s="552"/>
      <c r="AA14" s="552"/>
      <c r="AB14" s="552">
        <v>50</v>
      </c>
      <c r="AC14" s="552">
        <v>70</v>
      </c>
      <c r="AD14" s="552">
        <v>40</v>
      </c>
      <c r="AE14" s="552">
        <v>30</v>
      </c>
      <c r="AF14" s="552">
        <v>10</v>
      </c>
    </row>
    <row r="15" spans="1:89">
      <c r="A15" s="522" t="str">
        <f>IFERROR(VLOOKUP(B15, 'Reference data'!$C$2:$D$21, 2, 0), "Do not enter, will be populated based on other column(s)")</f>
        <v>Sustenance</v>
      </c>
      <c r="B15" s="541" t="s">
        <v>88</v>
      </c>
      <c r="D15" s="552" t="s">
        <v>315</v>
      </c>
      <c r="E15" s="548" t="s">
        <v>1038</v>
      </c>
      <c r="F15" s="548"/>
      <c r="G15" s="522" t="str">
        <f>IFERROR(VLOOKUP(E15,'Reference data'!$M$2:$P$364,4,0), "Do not enter, will be populated based on other column(s)")</f>
        <v>MF</v>
      </c>
      <c r="H15" s="522" t="str">
        <f>IFERROR(VLOOKUP(E15,'Reference data'!$M$2:$O$364, 3,0), "Do not enter, will be populated based on other column(s)")</f>
        <v>PL1, IMS-DB, IMS-DC</v>
      </c>
      <c r="I15" s="522" t="str">
        <f>IFERROR(VLOOKUP(E15,'Reference data'!$M$1:$N$364, 2,0), "Do not enter, will be populated based on other column(s)")</f>
        <v>BOSS-PAC</v>
      </c>
      <c r="J15" s="347" t="s">
        <v>442</v>
      </c>
      <c r="K15" s="525" t="str">
        <f>IFERROR(VLOOKUP(J15,'Reference data'!$G$2:$H$7, 2, 0), "Do not enter, will be populated based on other column(s)")</f>
        <v>Christine Moretti</v>
      </c>
      <c r="L15" s="525" t="str">
        <f>IFERROR(VLOOKUP(I15, 'Reference data'!$R$2:$S$55, 2, 0), "Do not enter, will be populated based on other column(s)")</f>
        <v>Kushagra Mathur</v>
      </c>
      <c r="M15" s="525" t="str">
        <f>IFERROR(VLOOKUP(L15, 'Reference data'!$J$2:$K$30, 2, 0), "Do not enter, will be populated based on other column(s)")</f>
        <v>Amit Patidar</v>
      </c>
      <c r="N15" s="472">
        <v>22.07</v>
      </c>
      <c r="O15" s="551" t="str">
        <f>VLOOKUP(N15, 'Reference data'!$U$2:$V$29, 2, 0)</f>
        <v>Jul-22</v>
      </c>
      <c r="P15" s="347" t="s">
        <v>48</v>
      </c>
      <c r="Q15" s="552">
        <v>40</v>
      </c>
      <c r="R15" s="552"/>
      <c r="S15" s="552"/>
      <c r="T15" s="552"/>
      <c r="U15" s="552"/>
      <c r="V15" s="552"/>
      <c r="W15" s="552"/>
      <c r="X15" s="552"/>
      <c r="Y15" s="552"/>
      <c r="Z15" s="552"/>
      <c r="AA15" s="552"/>
      <c r="AB15" s="552">
        <v>40</v>
      </c>
      <c r="AC15" s="552"/>
      <c r="AD15" s="548"/>
      <c r="AE15" s="548"/>
      <c r="AF15" s="548"/>
      <c r="AG15" s="548"/>
      <c r="AH15" s="548"/>
      <c r="AI15" s="548"/>
      <c r="AJ15" s="548"/>
      <c r="AK15" s="548"/>
      <c r="AL15" s="548"/>
      <c r="AM15" s="548"/>
    </row>
    <row r="16" spans="1:89">
      <c r="A16" s="522" t="str">
        <f>IFERROR(VLOOKUP(B16, 'Reference data'!$C$2:$D$21, 2, 0), "Do not enter, will be populated based on other column(s)")</f>
        <v>Sustenance</v>
      </c>
      <c r="B16" s="541" t="s">
        <v>88</v>
      </c>
      <c r="D16" s="552" t="s">
        <v>1410</v>
      </c>
      <c r="E16" s="347" t="s">
        <v>1038</v>
      </c>
      <c r="G16" s="522" t="str">
        <f>IFERROR(VLOOKUP(E16,'Reference data'!$M$2:$P$364,4,0), "Do not enter, will be populated based on other column(s)")</f>
        <v>MF</v>
      </c>
      <c r="H16" s="522" t="str">
        <f>IFERROR(VLOOKUP(E16,'Reference data'!$M$2:$O$364, 3,0), "Do not enter, will be populated based on other column(s)")</f>
        <v>PL1, IMS-DB, IMS-DC</v>
      </c>
      <c r="I16" s="522" t="str">
        <f>IFERROR(VLOOKUP(E16,'Reference data'!$M$1:$N$364, 2,0), "Do not enter, will be populated based on other column(s)")</f>
        <v>BOSS-PAC</v>
      </c>
      <c r="J16" s="347" t="s">
        <v>442</v>
      </c>
      <c r="K16" s="525" t="str">
        <f>IFERROR(VLOOKUP(J16,'Reference data'!$G$2:$H$7, 2, 0), "Do not enter, will be populated based on other column(s)")</f>
        <v>Christine Moretti</v>
      </c>
      <c r="L16" s="525" t="str">
        <f>IFERROR(VLOOKUP(I16, 'Reference data'!$R$2:$S$55, 2, 0), "Do not enter, will be populated based on other column(s)")</f>
        <v>Kushagra Mathur</v>
      </c>
      <c r="M16" s="525" t="str">
        <f>IFERROR(VLOOKUP(L16, 'Reference data'!$J$2:$K$30, 2, 0), "Do not enter, will be populated based on other column(s)")</f>
        <v>Amit Patidar</v>
      </c>
      <c r="N16" s="347">
        <v>22.09</v>
      </c>
      <c r="O16" s="551" t="str">
        <f>VLOOKUP(N16, 'Reference data'!$U$2:$V$29, 2, 0)</f>
        <v>Sep-22</v>
      </c>
      <c r="P16" s="347" t="s">
        <v>48</v>
      </c>
      <c r="Q16" s="552">
        <v>100</v>
      </c>
      <c r="R16" s="552"/>
      <c r="S16" s="552"/>
      <c r="T16" s="552"/>
      <c r="U16" s="552"/>
      <c r="V16" s="552"/>
      <c r="W16" s="552"/>
      <c r="X16" s="552"/>
      <c r="Y16" s="552"/>
      <c r="Z16" s="552"/>
      <c r="AA16" s="552"/>
      <c r="AB16" s="552"/>
      <c r="AC16" s="552">
        <v>20</v>
      </c>
      <c r="AD16" s="347">
        <v>80</v>
      </c>
    </row>
    <row r="17" spans="1:45 16384:16384">
      <c r="A17" s="522" t="str">
        <f>IFERROR(VLOOKUP(B17, 'Reference data'!$C$2:$D$21, 2, 0), "Do not enter, will be populated based on other column(s)")</f>
        <v>Sustenance</v>
      </c>
      <c r="B17" s="541" t="s">
        <v>88</v>
      </c>
      <c r="D17" s="552" t="s">
        <v>1411</v>
      </c>
      <c r="E17" s="548" t="s">
        <v>1038</v>
      </c>
      <c r="F17" s="548"/>
      <c r="G17" s="522" t="str">
        <f>IFERROR(VLOOKUP(E17,'Reference data'!$M$2:$P$364,4,0), "Do not enter, will be populated based on other column(s)")</f>
        <v>MF</v>
      </c>
      <c r="H17" s="522" t="str">
        <f>IFERROR(VLOOKUP(E17,'Reference data'!$M$2:$O$364, 3,0), "Do not enter, will be populated based on other column(s)")</f>
        <v>PL1, IMS-DB, IMS-DC</v>
      </c>
      <c r="I17" s="522" t="str">
        <f>IFERROR(VLOOKUP(E17,'Reference data'!$M$1:$N$364, 2,0), "Do not enter, will be populated based on other column(s)")</f>
        <v>BOSS-PAC</v>
      </c>
      <c r="J17" s="347" t="s">
        <v>442</v>
      </c>
      <c r="K17" s="525" t="str">
        <f>IFERROR(VLOOKUP(J17,'Reference data'!$G$2:$H$7, 2, 0), "Do not enter, will be populated based on other column(s)")</f>
        <v>Christine Moretti</v>
      </c>
      <c r="L17" s="525" t="str">
        <f>IFERROR(VLOOKUP(I17, 'Reference data'!$R$2:$S$55, 2, 0), "Do not enter, will be populated based on other column(s)")</f>
        <v>Kushagra Mathur</v>
      </c>
      <c r="M17" s="525" t="str">
        <f>IFERROR(VLOOKUP(L17, 'Reference data'!$J$2:$K$30, 2, 0), "Do not enter, will be populated based on other column(s)")</f>
        <v>Amit Patidar</v>
      </c>
      <c r="N17" s="347">
        <v>22.09</v>
      </c>
      <c r="O17" s="551" t="str">
        <f>VLOOKUP(N17, 'Reference data'!$U$2:$V$29, 2, 0)</f>
        <v>Sep-22</v>
      </c>
      <c r="P17" s="347" t="s">
        <v>48</v>
      </c>
      <c r="Q17" s="552">
        <v>100</v>
      </c>
      <c r="R17" s="552"/>
      <c r="S17" s="552"/>
      <c r="T17" s="552"/>
      <c r="U17" s="552"/>
      <c r="V17" s="552"/>
      <c r="W17" s="552"/>
      <c r="X17" s="552"/>
      <c r="Y17" s="552"/>
      <c r="Z17" s="552"/>
      <c r="AA17" s="552"/>
      <c r="AB17" s="552"/>
      <c r="AC17" s="552">
        <v>20</v>
      </c>
      <c r="AD17" s="548">
        <v>80</v>
      </c>
      <c r="AE17" s="548"/>
      <c r="AF17" s="548"/>
      <c r="AG17" s="548"/>
      <c r="AH17" s="548"/>
      <c r="AI17" s="548"/>
      <c r="AJ17" s="548"/>
      <c r="AK17" s="548"/>
      <c r="AL17" s="548"/>
      <c r="AM17" s="548"/>
    </row>
    <row r="18" spans="1:45 16384:16384">
      <c r="A18" s="522" t="str">
        <f>IFERROR(VLOOKUP(B18, 'Reference data'!$C$2:$D$21, 2, 0), "Do not enter, will be populated based on other column(s)")</f>
        <v>Sustenance</v>
      </c>
      <c r="B18" s="541" t="s">
        <v>110</v>
      </c>
      <c r="D18" s="552" t="s">
        <v>316</v>
      </c>
      <c r="E18" s="347" t="s">
        <v>1038</v>
      </c>
      <c r="G18" s="522" t="str">
        <f>IFERROR(VLOOKUP(E18,'Reference data'!$M$2:$P$364,4,0), "Do not enter, will be populated based on other column(s)")</f>
        <v>MF</v>
      </c>
      <c r="H18" s="522" t="str">
        <f>IFERROR(VLOOKUP(E18,'Reference data'!$M$2:$O$364, 3,0), "Do not enter, will be populated based on other column(s)")</f>
        <v>PL1, IMS-DB, IMS-DC</v>
      </c>
      <c r="I18" s="522" t="str">
        <f>IFERROR(VLOOKUP(E18,'Reference data'!$M$1:$N$364, 2,0), "Do not enter, will be populated based on other column(s)")</f>
        <v>BOSS-PAC</v>
      </c>
      <c r="J18" s="347" t="s">
        <v>442</v>
      </c>
      <c r="K18" s="525" t="str">
        <f>IFERROR(VLOOKUP(J18,'Reference data'!$G$2:$H$7, 2, 0), "Do not enter, will be populated based on other column(s)")</f>
        <v>Christine Moretti</v>
      </c>
      <c r="L18" s="525" t="str">
        <f>IFERROR(VLOOKUP(I18, 'Reference data'!$R$2:$S$55, 2, 0), "Do not enter, will be populated based on other column(s)")</f>
        <v>Kushagra Mathur</v>
      </c>
      <c r="M18" s="525" t="str">
        <f>IFERROR(VLOOKUP(L18, 'Reference data'!$J$2:$K$30, 2, 0), "Do not enter, will be populated based on other column(s)")</f>
        <v>Amit Patidar</v>
      </c>
      <c r="N18" s="472">
        <v>22.07</v>
      </c>
      <c r="O18" s="551" t="str">
        <f>VLOOKUP(N18, 'Reference data'!$U$2:$V$29, 2, 0)</f>
        <v>Jul-22</v>
      </c>
      <c r="P18" s="347" t="s">
        <v>48</v>
      </c>
      <c r="Q18" s="552">
        <v>80</v>
      </c>
      <c r="R18" s="552"/>
      <c r="S18" s="552"/>
      <c r="T18" s="552"/>
      <c r="U18" s="552"/>
      <c r="V18" s="552"/>
      <c r="W18" s="552"/>
      <c r="X18" s="552"/>
      <c r="Y18" s="552"/>
      <c r="Z18" s="552"/>
      <c r="AA18" s="552"/>
      <c r="AB18" s="552">
        <v>80</v>
      </c>
      <c r="AC18" s="552"/>
    </row>
    <row r="19" spans="1:45 16384:16384">
      <c r="A19" s="522" t="str">
        <f>IFERROR(VLOOKUP(B19, 'Reference data'!$C$2:$D$21, 2, 0), "Do not enter, will be populated based on other column(s)")</f>
        <v>Sustenance</v>
      </c>
      <c r="B19" s="541" t="s">
        <v>110</v>
      </c>
      <c r="D19" s="552" t="s">
        <v>317</v>
      </c>
      <c r="E19" s="548" t="s">
        <v>1038</v>
      </c>
      <c r="F19" s="548"/>
      <c r="G19" s="522" t="str">
        <f>IFERROR(VLOOKUP(E19,'Reference data'!$M$2:$P$364,4,0), "Do not enter, will be populated based on other column(s)")</f>
        <v>MF</v>
      </c>
      <c r="H19" s="522" t="str">
        <f>IFERROR(VLOOKUP(E19,'Reference data'!$M$2:$O$364, 3,0), "Do not enter, will be populated based on other column(s)")</f>
        <v>PL1, IMS-DB, IMS-DC</v>
      </c>
      <c r="I19" s="522" t="str">
        <f>IFERROR(VLOOKUP(E19,'Reference data'!$M$1:$N$364, 2,0), "Do not enter, will be populated based on other column(s)")</f>
        <v>BOSS-PAC</v>
      </c>
      <c r="J19" s="347" t="s">
        <v>442</v>
      </c>
      <c r="K19" s="525" t="str">
        <f>IFERROR(VLOOKUP(J19,'Reference data'!$G$2:$H$7, 2, 0), "Do not enter, will be populated based on other column(s)")</f>
        <v>Christine Moretti</v>
      </c>
      <c r="L19" s="525" t="str">
        <f>IFERROR(VLOOKUP(I19, 'Reference data'!$R$2:$S$55, 2, 0), "Do not enter, will be populated based on other column(s)")</f>
        <v>Kushagra Mathur</v>
      </c>
      <c r="M19" s="525" t="str">
        <f>IFERROR(VLOOKUP(L19, 'Reference data'!$J$2:$K$30, 2, 0), "Do not enter, will be populated based on other column(s)")</f>
        <v>Amit Patidar</v>
      </c>
      <c r="N19" s="347">
        <v>22.11</v>
      </c>
      <c r="O19" s="551" t="str">
        <f>VLOOKUP(N19, 'Reference data'!$U$2:$V$29, 2, 0)</f>
        <v>Nov-22</v>
      </c>
      <c r="P19" s="347" t="s">
        <v>48</v>
      </c>
      <c r="Q19" s="552">
        <v>200</v>
      </c>
      <c r="R19" s="552"/>
      <c r="S19" s="552"/>
      <c r="T19" s="552"/>
      <c r="U19" s="552"/>
      <c r="V19" s="552"/>
      <c r="W19" s="552"/>
      <c r="X19" s="552"/>
      <c r="Y19" s="552"/>
      <c r="Z19" s="552"/>
      <c r="AA19" s="552"/>
      <c r="AB19" s="552">
        <v>20</v>
      </c>
      <c r="AC19" s="552">
        <v>100</v>
      </c>
      <c r="AD19" s="552">
        <v>50</v>
      </c>
      <c r="AE19" s="552">
        <v>20</v>
      </c>
      <c r="AF19" s="552">
        <v>10</v>
      </c>
      <c r="AG19" s="548"/>
      <c r="AH19" s="548"/>
      <c r="AI19" s="548"/>
      <c r="AJ19" s="548"/>
      <c r="AK19" s="548"/>
      <c r="AL19" s="548"/>
      <c r="AM19" s="548"/>
    </row>
    <row r="20" spans="1:45 16384:16384">
      <c r="A20" s="522" t="str">
        <f>IFERROR(VLOOKUP(B20, 'Reference data'!$C$2:$D$21, 2, 0), "Do not enter, will be populated based on other column(s)")</f>
        <v>Sustenance</v>
      </c>
      <c r="B20" s="541" t="s">
        <v>125</v>
      </c>
      <c r="D20" s="552" t="s">
        <v>1412</v>
      </c>
      <c r="E20" s="347" t="s">
        <v>1038</v>
      </c>
      <c r="G20" s="522" t="str">
        <f>IFERROR(VLOOKUP(E20,'Reference data'!$M$2:$P$364,4,0), "Do not enter, will be populated based on other column(s)")</f>
        <v>MF</v>
      </c>
      <c r="H20" s="522" t="str">
        <f>IFERROR(VLOOKUP(E20,'Reference data'!$M$2:$O$364, 3,0), "Do not enter, will be populated based on other column(s)")</f>
        <v>PL1, IMS-DB, IMS-DC</v>
      </c>
      <c r="I20" s="522" t="str">
        <f>IFERROR(VLOOKUP(E20,'Reference data'!$M$1:$N$364, 2,0), "Do not enter, will be populated based on other column(s)")</f>
        <v>BOSS-PAC</v>
      </c>
      <c r="J20" s="347" t="s">
        <v>442</v>
      </c>
      <c r="K20" s="525" t="str">
        <f>IFERROR(VLOOKUP(J20,'Reference data'!$G$2:$H$7, 2, 0), "Do not enter, will be populated based on other column(s)")</f>
        <v>Christine Moretti</v>
      </c>
      <c r="L20" s="525" t="str">
        <f>IFERROR(VLOOKUP(I20, 'Reference data'!$R$2:$S$55, 2, 0), "Do not enter, will be populated based on other column(s)")</f>
        <v>Kushagra Mathur</v>
      </c>
      <c r="M20" s="525" t="str">
        <f>IFERROR(VLOOKUP(L20, 'Reference data'!$J$2:$K$30, 2, 0), "Do not enter, will be populated based on other column(s)")</f>
        <v>Amit Patidar</v>
      </c>
      <c r="N20" s="347" t="s">
        <v>283</v>
      </c>
      <c r="O20" s="551" t="str">
        <f>VLOOKUP(N20, 'Reference data'!$U$2:$V$29, 2, 0)</f>
        <v>Ongoing</v>
      </c>
      <c r="P20" s="347" t="s">
        <v>48</v>
      </c>
      <c r="Q20" s="552">
        <v>80</v>
      </c>
      <c r="R20" s="552"/>
      <c r="S20" s="552"/>
      <c r="T20" s="552"/>
      <c r="U20" s="552"/>
      <c r="V20" s="552"/>
      <c r="W20" s="552"/>
      <c r="X20" s="552"/>
      <c r="Y20" s="552"/>
      <c r="Z20" s="552"/>
      <c r="AA20" s="552"/>
      <c r="AB20" s="552">
        <v>80</v>
      </c>
      <c r="AC20" s="552">
        <v>80</v>
      </c>
      <c r="AD20" s="552">
        <v>80</v>
      </c>
      <c r="AE20" s="552">
        <v>80</v>
      </c>
      <c r="AF20" s="552">
        <v>80</v>
      </c>
      <c r="AG20" s="552">
        <v>80</v>
      </c>
      <c r="AH20" s="552">
        <v>60</v>
      </c>
      <c r="AI20" s="552">
        <v>60</v>
      </c>
      <c r="AJ20" s="552">
        <v>80</v>
      </c>
      <c r="AK20" s="552">
        <v>80</v>
      </c>
      <c r="AL20" s="552">
        <v>80</v>
      </c>
      <c r="AM20" s="552">
        <v>80</v>
      </c>
      <c r="AN20" s="347">
        <v>80</v>
      </c>
      <c r="AO20" s="347">
        <v>80</v>
      </c>
      <c r="AP20" s="347">
        <v>80</v>
      </c>
      <c r="AQ20" s="347">
        <v>80</v>
      </c>
      <c r="AR20" s="347">
        <v>80</v>
      </c>
      <c r="AS20" s="347">
        <v>70</v>
      </c>
    </row>
    <row r="21" spans="1:45 16384:16384">
      <c r="A21" s="522" t="str">
        <f>IFERROR(VLOOKUP(B21, 'Reference data'!$C$2:$D$21, 2, 0), "Do not enter, will be populated based on other column(s)")</f>
        <v>Sustenance</v>
      </c>
      <c r="B21" s="541" t="s">
        <v>983</v>
      </c>
      <c r="D21" s="552" t="s">
        <v>1413</v>
      </c>
      <c r="E21" s="548" t="s">
        <v>1038</v>
      </c>
      <c r="F21" s="548"/>
      <c r="G21" s="522" t="str">
        <f>IFERROR(VLOOKUP(E21,'Reference data'!$M$2:$P$364,4,0), "Do not enter, will be populated based on other column(s)")</f>
        <v>MF</v>
      </c>
      <c r="H21" s="522" t="str">
        <f>IFERROR(VLOOKUP(E21,'Reference data'!$M$2:$O$364, 3,0), "Do not enter, will be populated based on other column(s)")</f>
        <v>PL1, IMS-DB, IMS-DC</v>
      </c>
      <c r="I21" s="522" t="str">
        <f>IFERROR(VLOOKUP(E21,'Reference data'!$M$1:$N$364, 2,0), "Do not enter, will be populated based on other column(s)")</f>
        <v>BOSS-PAC</v>
      </c>
      <c r="J21" s="347" t="s">
        <v>442</v>
      </c>
      <c r="K21" s="525" t="str">
        <f>IFERROR(VLOOKUP(J21,'Reference data'!$G$2:$H$7, 2, 0), "Do not enter, will be populated based on other column(s)")</f>
        <v>Christine Moretti</v>
      </c>
      <c r="L21" s="525" t="str">
        <f>IFERROR(VLOOKUP(I21, 'Reference data'!$R$2:$S$55, 2, 0), "Do not enter, will be populated based on other column(s)")</f>
        <v>Kushagra Mathur</v>
      </c>
      <c r="M21" s="525" t="str">
        <f>IFERROR(VLOOKUP(L21, 'Reference data'!$J$2:$K$30, 2, 0), "Do not enter, will be populated based on other column(s)")</f>
        <v>Amit Patidar</v>
      </c>
      <c r="N21" s="347" t="s">
        <v>283</v>
      </c>
      <c r="O21" s="551" t="str">
        <f>VLOOKUP(N21, 'Reference data'!$U$2:$V$29, 2, 0)</f>
        <v>Ongoing</v>
      </c>
      <c r="P21" s="347" t="s">
        <v>48</v>
      </c>
      <c r="Q21" s="552">
        <v>110</v>
      </c>
      <c r="R21" s="552"/>
      <c r="S21" s="552"/>
      <c r="T21" s="552"/>
      <c r="U21" s="552"/>
      <c r="V21" s="552"/>
      <c r="W21" s="552"/>
      <c r="X21" s="552"/>
      <c r="Y21" s="552"/>
      <c r="Z21" s="552"/>
      <c r="AA21" s="552"/>
      <c r="AB21" s="552">
        <v>60</v>
      </c>
      <c r="AC21" s="552">
        <v>60</v>
      </c>
      <c r="AD21" s="552">
        <v>60</v>
      </c>
      <c r="AE21" s="552">
        <v>90</v>
      </c>
      <c r="AF21" s="552">
        <v>86</v>
      </c>
      <c r="AG21" s="552">
        <v>86</v>
      </c>
      <c r="AH21" s="552">
        <v>110</v>
      </c>
      <c r="AI21" s="552">
        <v>100</v>
      </c>
      <c r="AJ21" s="552">
        <v>90</v>
      </c>
      <c r="AK21" s="552">
        <v>90</v>
      </c>
      <c r="AL21" s="552">
        <v>90</v>
      </c>
      <c r="AM21" s="552">
        <v>90</v>
      </c>
      <c r="AN21" s="347">
        <v>90</v>
      </c>
      <c r="AO21" s="347">
        <v>80</v>
      </c>
      <c r="AP21" s="347">
        <v>80</v>
      </c>
      <c r="AQ21" s="347">
        <v>80</v>
      </c>
      <c r="AR21" s="347">
        <v>70</v>
      </c>
      <c r="AS21" s="347">
        <v>70</v>
      </c>
    </row>
    <row r="22" spans="1:45 16384:16384">
      <c r="A22" s="522" t="str">
        <f>IFERROR(VLOOKUP(B22, 'Reference data'!$C$2:$D$21, 2, 0), "Do not enter, will be populated based on other column(s)")</f>
        <v>Sustenance</v>
      </c>
      <c r="B22" s="541" t="s">
        <v>110</v>
      </c>
      <c r="D22" s="552" t="s">
        <v>1414</v>
      </c>
      <c r="E22" s="347" t="s">
        <v>1038</v>
      </c>
      <c r="G22" s="522" t="str">
        <f>IFERROR(VLOOKUP(E22,'Reference data'!$M$2:$P$364,4,0), "Do not enter, will be populated based on other column(s)")</f>
        <v>MF</v>
      </c>
      <c r="H22" s="522" t="str">
        <f>IFERROR(VLOOKUP(E22,'Reference data'!$M$2:$O$364, 3,0), "Do not enter, will be populated based on other column(s)")</f>
        <v>PL1, IMS-DB, IMS-DC</v>
      </c>
      <c r="I22" s="522" t="str">
        <f>IFERROR(VLOOKUP(E22,'Reference data'!$M$1:$N$364, 2,0), "Do not enter, will be populated based on other column(s)")</f>
        <v>BOSS-PAC</v>
      </c>
      <c r="J22" s="347" t="s">
        <v>442</v>
      </c>
      <c r="K22" s="525" t="str">
        <f>IFERROR(VLOOKUP(J22,'Reference data'!$G$2:$H$7, 2, 0), "Do not enter, will be populated based on other column(s)")</f>
        <v>Christine Moretti</v>
      </c>
      <c r="L22" s="525" t="str">
        <f>IFERROR(VLOOKUP(I22, 'Reference data'!$R$2:$S$55, 2, 0), "Do not enter, will be populated based on other column(s)")</f>
        <v>Kushagra Mathur</v>
      </c>
      <c r="M22" s="525" t="str">
        <f>IFERROR(VLOOKUP(L22, 'Reference data'!$J$2:$K$30, 2, 0), "Do not enter, will be populated based on other column(s)")</f>
        <v>Amit Patidar</v>
      </c>
      <c r="N22" s="347" t="s">
        <v>283</v>
      </c>
      <c r="O22" s="551" t="str">
        <f>VLOOKUP(N22, 'Reference data'!$U$2:$V$29, 2, 0)</f>
        <v>Ongoing</v>
      </c>
      <c r="P22" s="347" t="s">
        <v>48</v>
      </c>
      <c r="Q22" s="552"/>
      <c r="R22" s="552"/>
      <c r="S22" s="552"/>
      <c r="T22" s="552"/>
      <c r="U22" s="552"/>
      <c r="V22" s="552"/>
      <c r="W22" s="552"/>
      <c r="X22" s="552"/>
      <c r="Y22" s="552"/>
      <c r="Z22" s="552"/>
      <c r="AA22" s="552"/>
      <c r="AB22" s="552">
        <v>110</v>
      </c>
      <c r="AC22" s="552">
        <v>110</v>
      </c>
      <c r="AD22" s="552">
        <v>110</v>
      </c>
      <c r="AE22" s="552">
        <v>110</v>
      </c>
      <c r="AF22" s="552">
        <v>80</v>
      </c>
      <c r="AG22" s="552">
        <v>95</v>
      </c>
      <c r="AH22" s="552">
        <v>30</v>
      </c>
      <c r="AI22" s="552">
        <v>30</v>
      </c>
      <c r="AJ22" s="552">
        <v>30</v>
      </c>
      <c r="AK22" s="552">
        <v>30</v>
      </c>
      <c r="AL22" s="552">
        <v>30</v>
      </c>
      <c r="AM22" s="552">
        <v>30</v>
      </c>
      <c r="AN22" s="347">
        <v>30</v>
      </c>
      <c r="AO22" s="347">
        <v>25</v>
      </c>
      <c r="AP22" s="347">
        <v>25</v>
      </c>
      <c r="AQ22" s="347">
        <v>25</v>
      </c>
      <c r="AR22" s="347">
        <v>25</v>
      </c>
      <c r="AS22" s="347">
        <v>25</v>
      </c>
    </row>
    <row r="23" spans="1:45 16384:16384">
      <c r="A23" s="522" t="str">
        <f>IFERROR(VLOOKUP(B23, 'Reference data'!$C$2:$D$21, 2, 0), "Do not enter, will be populated based on other column(s)")</f>
        <v>Sustenance</v>
      </c>
      <c r="B23" s="541" t="s">
        <v>984</v>
      </c>
      <c r="D23" s="552" t="s">
        <v>1415</v>
      </c>
      <c r="E23" s="548" t="s">
        <v>1038</v>
      </c>
      <c r="F23" s="548"/>
      <c r="G23" s="522" t="str">
        <f>IFERROR(VLOOKUP(E23,'Reference data'!$M$2:$P$364,4,0), "Do not enter, will be populated based on other column(s)")</f>
        <v>MF</v>
      </c>
      <c r="H23" s="522" t="str">
        <f>IFERROR(VLOOKUP(E23,'Reference data'!$M$2:$O$364, 3,0), "Do not enter, will be populated based on other column(s)")</f>
        <v>PL1, IMS-DB, IMS-DC</v>
      </c>
      <c r="I23" s="522" t="str">
        <f>IFERROR(VLOOKUP(E23,'Reference data'!$M$1:$N$364, 2,0), "Do not enter, will be populated based on other column(s)")</f>
        <v>BOSS-PAC</v>
      </c>
      <c r="J23" s="347" t="s">
        <v>442</v>
      </c>
      <c r="K23" s="525" t="str">
        <f>IFERROR(VLOOKUP(J23,'Reference data'!$G$2:$H$7, 2, 0), "Do not enter, will be populated based on other column(s)")</f>
        <v>Christine Moretti</v>
      </c>
      <c r="L23" s="525" t="str">
        <f>IFERROR(VLOOKUP(I23, 'Reference data'!$R$2:$S$55, 2, 0), "Do not enter, will be populated based on other column(s)")</f>
        <v>Kushagra Mathur</v>
      </c>
      <c r="M23" s="525" t="str">
        <f>IFERROR(VLOOKUP(L23, 'Reference data'!$J$2:$K$30, 2, 0), "Do not enter, will be populated based on other column(s)")</f>
        <v>Amit Patidar</v>
      </c>
      <c r="N23" s="347" t="s">
        <v>283</v>
      </c>
      <c r="O23" s="551" t="str">
        <f>VLOOKUP(N23, 'Reference data'!$U$2:$V$29, 2, 0)</f>
        <v>Ongoing</v>
      </c>
      <c r="P23" s="347" t="s">
        <v>48</v>
      </c>
      <c r="Q23" s="552">
        <v>90</v>
      </c>
      <c r="R23" s="552"/>
      <c r="S23" s="552"/>
      <c r="T23" s="552"/>
      <c r="U23" s="552"/>
      <c r="V23" s="552"/>
      <c r="W23" s="552"/>
      <c r="X23" s="552"/>
      <c r="Y23" s="552"/>
      <c r="Z23" s="552"/>
      <c r="AA23" s="552"/>
      <c r="AB23" s="552">
        <v>90</v>
      </c>
      <c r="AC23" s="552">
        <v>90</v>
      </c>
      <c r="AD23" s="552">
        <v>90</v>
      </c>
      <c r="AE23" s="552">
        <v>90</v>
      </c>
      <c r="AF23" s="552">
        <v>90</v>
      </c>
      <c r="AG23" s="552">
        <v>90</v>
      </c>
      <c r="AH23" s="552">
        <v>90</v>
      </c>
      <c r="AI23" s="552">
        <v>90</v>
      </c>
      <c r="AJ23" s="552">
        <v>90</v>
      </c>
      <c r="AK23" s="552">
        <v>90</v>
      </c>
      <c r="AL23" s="552">
        <v>90</v>
      </c>
      <c r="AM23" s="552">
        <v>90</v>
      </c>
      <c r="AN23" s="347">
        <v>90</v>
      </c>
      <c r="AO23" s="347">
        <v>90</v>
      </c>
      <c r="AP23" s="347">
        <v>90</v>
      </c>
      <c r="AQ23" s="347">
        <v>90</v>
      </c>
      <c r="AR23" s="347">
        <v>90</v>
      </c>
      <c r="AS23" s="347">
        <v>80</v>
      </c>
    </row>
    <row r="24" spans="1:45 16384:16384">
      <c r="A24" s="522" t="str">
        <f>IFERROR(VLOOKUP(B24, 'Reference data'!$C$2:$D$21, 2, 0), "Do not enter, will be populated based on other column(s)")</f>
        <v>Sustenance</v>
      </c>
      <c r="B24" s="541" t="s">
        <v>983</v>
      </c>
      <c r="D24" s="552" t="s">
        <v>1416</v>
      </c>
      <c r="E24" s="552" t="s">
        <v>322</v>
      </c>
      <c r="F24" s="552"/>
      <c r="G24" s="522" t="str">
        <f>IFERROR(VLOOKUP(E24,'Reference data'!$M$2:$P$364,4,0), "Do not enter, will be populated based on other column(s)")</f>
        <v>MR</v>
      </c>
      <c r="H24" s="522" t="str">
        <f>IFERROR(VLOOKUP(E24,'Reference data'!$M$2:$O$364, 3,0), "Do not enter, will be populated based on other column(s)")</f>
        <v>Java</v>
      </c>
      <c r="I24" s="522" t="str">
        <f>IFERROR(VLOOKUP(E24,'Reference data'!$M$1:$N$364, 2,0), "Do not enter, will be populated based on other column(s)")</f>
        <v>Usage-UPS</v>
      </c>
      <c r="J24" s="552" t="s">
        <v>203</v>
      </c>
      <c r="K24" s="525" t="str">
        <f>IFERROR(VLOOKUP(J24,'Reference data'!$G$2:$H$7, 2, 0), "Do not enter, will be populated based on other column(s)")</f>
        <v>Muawiah Qaimari</v>
      </c>
      <c r="L24" s="525" t="str">
        <f>IFERROR(VLOOKUP(I24, 'Reference data'!$R$2:$S$55, 2, 0), "Do not enter, will be populated based on other column(s)")</f>
        <v>Kushagra Mathur</v>
      </c>
      <c r="M24" s="525" t="str">
        <f>IFERROR(VLOOKUP(L24, 'Reference data'!$J$2:$K$30, 2, 0), "Do not enter, will be populated based on other column(s)")</f>
        <v>Amit Patidar</v>
      </c>
      <c r="N24" s="347" t="s">
        <v>283</v>
      </c>
      <c r="O24" s="551" t="str">
        <f>VLOOKUP(N24, 'Reference data'!$U$2:$V$29, 2, 0)</f>
        <v>Ongoing</v>
      </c>
      <c r="P24" s="347" t="s">
        <v>48</v>
      </c>
      <c r="Q24" s="552"/>
      <c r="R24" s="552"/>
      <c r="S24" s="552"/>
      <c r="T24" s="552"/>
      <c r="U24" s="552"/>
      <c r="V24" s="552"/>
      <c r="W24" s="552"/>
      <c r="X24" s="552"/>
      <c r="Y24" s="552"/>
      <c r="Z24" s="552"/>
      <c r="AA24" s="552"/>
      <c r="AB24" s="552">
        <v>120</v>
      </c>
      <c r="AC24" s="552">
        <v>120</v>
      </c>
      <c r="AD24" s="552">
        <v>120</v>
      </c>
      <c r="AE24" s="552">
        <v>150</v>
      </c>
      <c r="AF24" s="552">
        <v>90</v>
      </c>
      <c r="AG24" s="552">
        <v>90</v>
      </c>
      <c r="AH24" s="552">
        <v>60</v>
      </c>
      <c r="AI24" s="552">
        <v>60</v>
      </c>
      <c r="AJ24" s="552">
        <v>60</v>
      </c>
      <c r="AK24" s="552">
        <v>60</v>
      </c>
      <c r="AL24" s="552">
        <v>60</v>
      </c>
      <c r="AM24" s="552">
        <v>60</v>
      </c>
      <c r="AN24" s="347">
        <v>60</v>
      </c>
      <c r="AO24" s="347">
        <v>55</v>
      </c>
      <c r="AP24" s="347">
        <v>55</v>
      </c>
      <c r="AQ24" s="347">
        <v>55</v>
      </c>
    </row>
    <row r="25" spans="1:45 16384:16384">
      <c r="A25" s="522" t="str">
        <f>IFERROR(VLOOKUP(B25, 'Reference data'!$C$2:$D$21, 2, 0), "Do not enter, will be populated based on other column(s)")</f>
        <v>Sustenance</v>
      </c>
      <c r="B25" s="541" t="s">
        <v>125</v>
      </c>
      <c r="D25" s="552" t="s">
        <v>325</v>
      </c>
      <c r="E25" s="552" t="s">
        <v>322</v>
      </c>
      <c r="F25" s="552"/>
      <c r="G25" s="522" t="str">
        <f>IFERROR(VLOOKUP(E25,'Reference data'!$M$2:$P$364,4,0), "Do not enter, will be populated based on other column(s)")</f>
        <v>MR</v>
      </c>
      <c r="H25" s="522" t="str">
        <f>IFERROR(VLOOKUP(E25,'Reference data'!$M$2:$O$364, 3,0), "Do not enter, will be populated based on other column(s)")</f>
        <v>Java</v>
      </c>
      <c r="I25" s="522" t="str">
        <f>IFERROR(VLOOKUP(E25,'Reference data'!$M$1:$N$364, 2,0), "Do not enter, will be populated based on other column(s)")</f>
        <v>Usage-UPS</v>
      </c>
      <c r="J25" s="552" t="s">
        <v>203</v>
      </c>
      <c r="K25" s="525" t="str">
        <f>IFERROR(VLOOKUP(J25,'Reference data'!$G$2:$H$7, 2, 0), "Do not enter, will be populated based on other column(s)")</f>
        <v>Muawiah Qaimari</v>
      </c>
      <c r="L25" s="525" t="str">
        <f>IFERROR(VLOOKUP(I25, 'Reference data'!$R$2:$S$55, 2, 0), "Do not enter, will be populated based on other column(s)")</f>
        <v>Kushagra Mathur</v>
      </c>
      <c r="M25" s="525" t="str">
        <f>IFERROR(VLOOKUP(L25, 'Reference data'!$J$2:$K$30, 2, 0), "Do not enter, will be populated based on other column(s)")</f>
        <v>Amit Patidar</v>
      </c>
      <c r="N25" s="347" t="s">
        <v>283</v>
      </c>
      <c r="O25" s="551" t="str">
        <f>VLOOKUP(N25, 'Reference data'!$U$2:$V$29, 2, 0)</f>
        <v>Ongoing</v>
      </c>
      <c r="P25" s="347" t="s">
        <v>48</v>
      </c>
      <c r="Q25" s="552">
        <v>35</v>
      </c>
      <c r="R25" s="552"/>
      <c r="S25" s="552"/>
      <c r="T25" s="552"/>
      <c r="U25" s="552"/>
      <c r="V25" s="552"/>
      <c r="W25" s="552"/>
      <c r="X25" s="552"/>
      <c r="Y25" s="552"/>
      <c r="Z25" s="552"/>
      <c r="AA25" s="552"/>
      <c r="AB25" s="552">
        <v>35</v>
      </c>
      <c r="AC25" s="552">
        <v>35</v>
      </c>
      <c r="AD25" s="552">
        <v>35</v>
      </c>
      <c r="AE25" s="552">
        <v>35</v>
      </c>
      <c r="AF25" s="552">
        <v>35</v>
      </c>
      <c r="AG25" s="552">
        <v>35</v>
      </c>
      <c r="AH25" s="552">
        <v>40</v>
      </c>
      <c r="AI25" s="552">
        <v>40</v>
      </c>
      <c r="AJ25" s="552">
        <v>40</v>
      </c>
      <c r="AK25" s="552">
        <v>40</v>
      </c>
      <c r="AL25" s="552">
        <v>40</v>
      </c>
      <c r="AM25" s="552">
        <v>40</v>
      </c>
      <c r="AN25" s="347">
        <v>40</v>
      </c>
      <c r="AO25" s="347">
        <v>40</v>
      </c>
      <c r="AP25" s="347">
        <v>40</v>
      </c>
      <c r="AQ25" s="347">
        <v>40</v>
      </c>
      <c r="XFD25" s="553"/>
    </row>
    <row r="26" spans="1:45 16384:16384">
      <c r="A26" s="522" t="str">
        <f>IFERROR(VLOOKUP(B26, 'Reference data'!$C$2:$D$21, 2, 0), "Do not enter, will be populated based on other column(s)")</f>
        <v>Sustenance</v>
      </c>
      <c r="B26" s="541" t="s">
        <v>988</v>
      </c>
      <c r="D26" s="552" t="s">
        <v>1417</v>
      </c>
      <c r="E26" s="552" t="s">
        <v>322</v>
      </c>
      <c r="F26" s="552"/>
      <c r="G26" s="522" t="str">
        <f>IFERROR(VLOOKUP(E26,'Reference data'!$M$2:$P$364,4,0), "Do not enter, will be populated based on other column(s)")</f>
        <v>MR</v>
      </c>
      <c r="H26" s="522" t="str">
        <f>IFERROR(VLOOKUP(E26,'Reference data'!$M$2:$O$364, 3,0), "Do not enter, will be populated based on other column(s)")</f>
        <v>Java</v>
      </c>
      <c r="I26" s="522" t="str">
        <f>IFERROR(VLOOKUP(E26,'Reference data'!$M$1:$N$364, 2,0), "Do not enter, will be populated based on other column(s)")</f>
        <v>Usage-UPS</v>
      </c>
      <c r="J26" s="552" t="s">
        <v>203</v>
      </c>
      <c r="K26" s="525" t="str">
        <f>IFERROR(VLOOKUP(J26,'Reference data'!$G$2:$H$7, 2, 0), "Do not enter, will be populated based on other column(s)")</f>
        <v>Muawiah Qaimari</v>
      </c>
      <c r="L26" s="525" t="str">
        <f>IFERROR(VLOOKUP(I26, 'Reference data'!$R$2:$S$55, 2, 0), "Do not enter, will be populated based on other column(s)")</f>
        <v>Kushagra Mathur</v>
      </c>
      <c r="M26" s="525" t="str">
        <f>IFERROR(VLOOKUP(L26, 'Reference data'!$J$2:$K$30, 2, 0), "Do not enter, will be populated based on other column(s)")</f>
        <v>Amit Patidar</v>
      </c>
      <c r="N26" s="347" t="s">
        <v>283</v>
      </c>
      <c r="O26" s="551" t="str">
        <f>VLOOKUP(N26, 'Reference data'!$U$2:$V$29, 2, 0)</f>
        <v>Ongoing</v>
      </c>
      <c r="P26" s="347" t="s">
        <v>48</v>
      </c>
      <c r="Q26" s="552"/>
      <c r="R26" s="552"/>
      <c r="S26" s="552"/>
      <c r="T26" s="552"/>
      <c r="U26" s="552"/>
      <c r="V26" s="552"/>
      <c r="W26" s="552"/>
      <c r="X26" s="552"/>
      <c r="Y26" s="552"/>
      <c r="Z26" s="552"/>
      <c r="AA26" s="552"/>
      <c r="AB26" s="552">
        <v>50</v>
      </c>
      <c r="AC26" s="552">
        <v>50</v>
      </c>
      <c r="AD26" s="552">
        <v>50</v>
      </c>
      <c r="AE26" s="552">
        <v>60</v>
      </c>
      <c r="AF26" s="552">
        <v>60</v>
      </c>
      <c r="AG26" s="552">
        <v>60</v>
      </c>
      <c r="AH26" s="552">
        <v>50</v>
      </c>
      <c r="AI26" s="552">
        <v>50</v>
      </c>
      <c r="AJ26" s="552">
        <v>50</v>
      </c>
      <c r="AK26" s="552">
        <v>50</v>
      </c>
      <c r="AL26" s="552">
        <v>50</v>
      </c>
      <c r="AM26" s="552">
        <v>50</v>
      </c>
      <c r="AN26" s="347">
        <v>40</v>
      </c>
      <c r="AO26" s="347">
        <v>40</v>
      </c>
      <c r="AP26" s="347">
        <v>40</v>
      </c>
      <c r="AQ26" s="347">
        <v>40</v>
      </c>
    </row>
    <row r="27" spans="1:45 16384:16384">
      <c r="A27" s="522" t="str">
        <f>IFERROR(VLOOKUP(B27, 'Reference data'!$C$2:$D$21, 2, 0), "Do not enter, will be populated based on other column(s)")</f>
        <v>Sustenance</v>
      </c>
      <c r="B27" s="541" t="s">
        <v>989</v>
      </c>
      <c r="D27" s="552" t="s">
        <v>1418</v>
      </c>
      <c r="E27" s="552" t="s">
        <v>322</v>
      </c>
      <c r="F27" s="552"/>
      <c r="G27" s="522" t="str">
        <f>IFERROR(VLOOKUP(E27,'Reference data'!$M$2:$P$364,4,0), "Do not enter, will be populated based on other column(s)")</f>
        <v>MR</v>
      </c>
      <c r="H27" s="522" t="str">
        <f>IFERROR(VLOOKUP(E27,'Reference data'!$M$2:$O$364, 3,0), "Do not enter, will be populated based on other column(s)")</f>
        <v>Java</v>
      </c>
      <c r="I27" s="522" t="str">
        <f>IFERROR(VLOOKUP(E27,'Reference data'!$M$1:$N$364, 2,0), "Do not enter, will be populated based on other column(s)")</f>
        <v>Usage-UPS</v>
      </c>
      <c r="J27" s="552" t="s">
        <v>203</v>
      </c>
      <c r="K27" s="525" t="str">
        <f>IFERROR(VLOOKUP(J27,'Reference data'!$G$2:$H$7, 2, 0), "Do not enter, will be populated based on other column(s)")</f>
        <v>Muawiah Qaimari</v>
      </c>
      <c r="L27" s="525" t="str">
        <f>IFERROR(VLOOKUP(I27, 'Reference data'!$R$2:$S$55, 2, 0), "Do not enter, will be populated based on other column(s)")</f>
        <v>Kushagra Mathur</v>
      </c>
      <c r="M27" s="525" t="str">
        <f>IFERROR(VLOOKUP(L27, 'Reference data'!$J$2:$K$30, 2, 0), "Do not enter, will be populated based on other column(s)")</f>
        <v>Amit Patidar</v>
      </c>
      <c r="N27" s="347" t="s">
        <v>1114</v>
      </c>
      <c r="O27" s="551" t="str">
        <f>VLOOKUP(N27, 'Reference data'!$U$2:$V$29, 2, 0)</f>
        <v>On hold</v>
      </c>
      <c r="P27" s="347" t="s">
        <v>342</v>
      </c>
      <c r="Q27" s="552">
        <v>40</v>
      </c>
      <c r="R27" s="552"/>
      <c r="S27" s="552"/>
      <c r="T27" s="552"/>
      <c r="U27" s="552"/>
      <c r="V27" s="552"/>
      <c r="W27" s="552"/>
      <c r="X27" s="552"/>
      <c r="Y27" s="552"/>
      <c r="Z27" s="552"/>
      <c r="AA27" s="552"/>
      <c r="AB27" s="552">
        <v>40</v>
      </c>
      <c r="AC27" s="552">
        <v>40</v>
      </c>
      <c r="AD27" s="552">
        <v>40</v>
      </c>
      <c r="AE27" s="552">
        <v>40</v>
      </c>
      <c r="AF27" s="552">
        <v>40</v>
      </c>
      <c r="AG27" s="552">
        <v>40</v>
      </c>
      <c r="AH27" s="552">
        <v>40</v>
      </c>
      <c r="AI27" s="552">
        <v>40</v>
      </c>
      <c r="AJ27" s="552">
        <v>40</v>
      </c>
      <c r="AK27" s="552">
        <v>40</v>
      </c>
      <c r="AL27" s="552">
        <v>40</v>
      </c>
      <c r="AM27" s="552">
        <v>40</v>
      </c>
    </row>
    <row r="28" spans="1:45 16384:16384">
      <c r="A28" s="522" t="str">
        <f>IFERROR(VLOOKUP(B28, 'Reference data'!$C$2:$D$21, 2, 0), "Do not enter, will be populated based on other column(s)")</f>
        <v>Sustenance</v>
      </c>
      <c r="B28" s="541" t="s">
        <v>989</v>
      </c>
      <c r="D28" s="552" t="s">
        <v>328</v>
      </c>
      <c r="E28" s="552" t="s">
        <v>322</v>
      </c>
      <c r="F28" s="552"/>
      <c r="G28" s="522" t="str">
        <f>IFERROR(VLOOKUP(E28,'Reference data'!$M$2:$P$364,4,0), "Do not enter, will be populated based on other column(s)")</f>
        <v>MR</v>
      </c>
      <c r="H28" s="522" t="str">
        <f>IFERROR(VLOOKUP(E28,'Reference data'!$M$2:$O$364, 3,0), "Do not enter, will be populated based on other column(s)")</f>
        <v>Java</v>
      </c>
      <c r="I28" s="522" t="str">
        <f>IFERROR(VLOOKUP(E28,'Reference data'!$M$1:$N$364, 2,0), "Do not enter, will be populated based on other column(s)")</f>
        <v>Usage-UPS</v>
      </c>
      <c r="J28" s="552" t="s">
        <v>203</v>
      </c>
      <c r="K28" s="525" t="str">
        <f>IFERROR(VLOOKUP(J28,'Reference data'!$G$2:$H$7, 2, 0), "Do not enter, will be populated based on other column(s)")</f>
        <v>Muawiah Qaimari</v>
      </c>
      <c r="L28" s="525" t="str">
        <f>IFERROR(VLOOKUP(I28, 'Reference data'!$R$2:$S$55, 2, 0), "Do not enter, will be populated based on other column(s)")</f>
        <v>Kushagra Mathur</v>
      </c>
      <c r="M28" s="525" t="str">
        <f>IFERROR(VLOOKUP(L28, 'Reference data'!$J$2:$K$30, 2, 0), "Do not enter, will be populated based on other column(s)")</f>
        <v>Amit Patidar</v>
      </c>
      <c r="N28" s="347" t="s">
        <v>1114</v>
      </c>
      <c r="O28" s="551" t="str">
        <f>VLOOKUP(N28, 'Reference data'!$U$2:$V$29, 2, 0)</f>
        <v>On hold</v>
      </c>
      <c r="P28" s="347" t="s">
        <v>342</v>
      </c>
      <c r="Q28" s="552">
        <v>25</v>
      </c>
      <c r="R28" s="552"/>
      <c r="S28" s="552"/>
      <c r="T28" s="552"/>
      <c r="U28" s="552"/>
      <c r="V28" s="552"/>
      <c r="W28" s="552"/>
      <c r="X28" s="552"/>
      <c r="Y28" s="552"/>
      <c r="Z28" s="552"/>
      <c r="AA28" s="552"/>
      <c r="AB28" s="552">
        <v>20</v>
      </c>
      <c r="AC28" s="552">
        <v>20</v>
      </c>
      <c r="AD28" s="552">
        <v>20</v>
      </c>
      <c r="AE28" s="552">
        <v>20</v>
      </c>
      <c r="AF28" s="552">
        <v>25</v>
      </c>
      <c r="AG28" s="552">
        <v>10</v>
      </c>
      <c r="AH28" s="552">
        <v>10</v>
      </c>
      <c r="AI28" s="552"/>
      <c r="AJ28" s="552"/>
      <c r="AK28" s="552"/>
      <c r="AL28" s="552"/>
      <c r="AM28" s="552"/>
    </row>
    <row r="29" spans="1:45 16384:16384">
      <c r="A29" s="522" t="str">
        <f>IFERROR(VLOOKUP(B29, 'Reference data'!$C$2:$D$21, 2, 0), "Do not enter, will be populated based on other column(s)")</f>
        <v>Sustenance</v>
      </c>
      <c r="B29" s="541" t="s">
        <v>110</v>
      </c>
      <c r="D29" s="552" t="s">
        <v>1419</v>
      </c>
      <c r="E29" s="552" t="s">
        <v>322</v>
      </c>
      <c r="F29" s="552"/>
      <c r="G29" s="522" t="str">
        <f>IFERROR(VLOOKUP(E29,'Reference data'!$M$2:$P$364,4,0), "Do not enter, will be populated based on other column(s)")</f>
        <v>MR</v>
      </c>
      <c r="H29" s="522" t="str">
        <f>IFERROR(VLOOKUP(E29,'Reference data'!$M$2:$O$364, 3,0), "Do not enter, will be populated based on other column(s)")</f>
        <v>Java</v>
      </c>
      <c r="I29" s="522" t="str">
        <f>IFERROR(VLOOKUP(E29,'Reference data'!$M$1:$N$364, 2,0), "Do not enter, will be populated based on other column(s)")</f>
        <v>Usage-UPS</v>
      </c>
      <c r="J29" s="552" t="s">
        <v>203</v>
      </c>
      <c r="K29" s="525" t="str">
        <f>IFERROR(VLOOKUP(J29,'Reference data'!$G$2:$H$7, 2, 0), "Do not enter, will be populated based on other column(s)")</f>
        <v>Muawiah Qaimari</v>
      </c>
      <c r="L29" s="525" t="str">
        <f>IFERROR(VLOOKUP(I29, 'Reference data'!$R$2:$S$55, 2, 0), "Do not enter, will be populated based on other column(s)")</f>
        <v>Kushagra Mathur</v>
      </c>
      <c r="M29" s="525" t="str">
        <f>IFERROR(VLOOKUP(L29, 'Reference data'!$J$2:$K$30, 2, 0), "Do not enter, will be populated based on other column(s)")</f>
        <v>Amit Patidar</v>
      </c>
      <c r="N29" s="472">
        <v>22.07</v>
      </c>
      <c r="O29" s="551" t="str">
        <f>VLOOKUP(N29, 'Reference data'!$U$2:$V$29, 2, 0)</f>
        <v>Jul-22</v>
      </c>
      <c r="P29" s="347" t="s">
        <v>48</v>
      </c>
      <c r="Q29" s="552">
        <v>75</v>
      </c>
      <c r="R29" s="552"/>
      <c r="S29" s="552"/>
      <c r="T29" s="552"/>
      <c r="U29" s="552"/>
      <c r="V29" s="552"/>
      <c r="W29" s="552"/>
      <c r="X29" s="552"/>
      <c r="Y29" s="552"/>
      <c r="Z29" s="552"/>
      <c r="AA29" s="552"/>
      <c r="AB29" s="552">
        <v>60</v>
      </c>
      <c r="AC29" s="552"/>
      <c r="AD29" s="552"/>
      <c r="AE29" s="552"/>
      <c r="AF29" s="552"/>
      <c r="AG29" s="552"/>
      <c r="AH29" s="552"/>
      <c r="AI29" s="552"/>
      <c r="AJ29" s="552"/>
      <c r="AK29" s="552"/>
      <c r="AL29" s="552"/>
      <c r="AM29" s="552"/>
    </row>
    <row r="30" spans="1:45 16384:16384">
      <c r="A30" s="522" t="str">
        <f>IFERROR(VLOOKUP(B30, 'Reference data'!$C$2:$D$21, 2, 0), "Do not enter, will be populated based on other column(s)")</f>
        <v>Sustenance</v>
      </c>
      <c r="B30" s="541" t="s">
        <v>991</v>
      </c>
      <c r="D30" s="552" t="s">
        <v>1420</v>
      </c>
      <c r="E30" s="552" t="s">
        <v>322</v>
      </c>
      <c r="F30" s="552"/>
      <c r="G30" s="522" t="str">
        <f>IFERROR(VLOOKUP(E30,'Reference data'!$M$2:$P$364,4,0), "Do not enter, will be populated based on other column(s)")</f>
        <v>MR</v>
      </c>
      <c r="H30" s="522" t="str">
        <f>IFERROR(VLOOKUP(E30,'Reference data'!$M$2:$O$364, 3,0), "Do not enter, will be populated based on other column(s)")</f>
        <v>Java</v>
      </c>
      <c r="I30" s="522" t="str">
        <f>IFERROR(VLOOKUP(E30,'Reference data'!$M$1:$N$364, 2,0), "Do not enter, will be populated based on other column(s)")</f>
        <v>Usage-UPS</v>
      </c>
      <c r="J30" s="552" t="s">
        <v>203</v>
      </c>
      <c r="K30" s="525" t="str">
        <f>IFERROR(VLOOKUP(J30,'Reference data'!$G$2:$H$7, 2, 0), "Do not enter, will be populated based on other column(s)")</f>
        <v>Muawiah Qaimari</v>
      </c>
      <c r="L30" s="525" t="str">
        <f>IFERROR(VLOOKUP(I30, 'Reference data'!$R$2:$S$55, 2, 0), "Do not enter, will be populated based on other column(s)")</f>
        <v>Kushagra Mathur</v>
      </c>
      <c r="M30" s="525" t="str">
        <f>IFERROR(VLOOKUP(L30, 'Reference data'!$J$2:$K$30, 2, 0), "Do not enter, will be populated based on other column(s)")</f>
        <v>Amit Patidar</v>
      </c>
      <c r="N30" s="347">
        <v>23.02</v>
      </c>
      <c r="O30" s="551" t="str">
        <f>VLOOKUP(N30, 'Reference data'!$U$2:$V$29, 2, 0)</f>
        <v>Feb-23</v>
      </c>
      <c r="P30" s="347" t="s">
        <v>48</v>
      </c>
      <c r="Q30" s="552">
        <v>180</v>
      </c>
      <c r="R30" s="552"/>
      <c r="S30" s="552"/>
      <c r="T30" s="552"/>
      <c r="U30" s="552"/>
      <c r="V30" s="552"/>
      <c r="W30" s="552"/>
      <c r="X30" s="552"/>
      <c r="Y30" s="552"/>
      <c r="Z30" s="552"/>
      <c r="AA30" s="552"/>
      <c r="AB30" s="552">
        <v>120</v>
      </c>
      <c r="AC30" s="552">
        <v>120</v>
      </c>
      <c r="AD30" s="552">
        <v>120</v>
      </c>
      <c r="AE30" s="552">
        <v>150</v>
      </c>
      <c r="AF30" s="552">
        <v>90</v>
      </c>
      <c r="AG30" s="552">
        <v>90</v>
      </c>
      <c r="AH30" s="552">
        <v>90</v>
      </c>
      <c r="AI30" s="552">
        <v>90</v>
      </c>
      <c r="AJ30" s="552"/>
      <c r="AK30" s="552"/>
      <c r="AL30" s="552"/>
      <c r="AM30" s="552"/>
    </row>
    <row r="31" spans="1:45 16384:16384">
      <c r="A31" s="522" t="str">
        <f>IFERROR(VLOOKUP(B31, 'Reference data'!$C$2:$D$21, 2, 0), "Do not enter, will be populated based on other column(s)")</f>
        <v>Sustenance</v>
      </c>
      <c r="B31" s="541" t="s">
        <v>983</v>
      </c>
      <c r="D31" s="552" t="s">
        <v>1421</v>
      </c>
      <c r="E31" s="552" t="s">
        <v>1215</v>
      </c>
      <c r="F31" s="552"/>
      <c r="G31" s="522" t="str">
        <f>IFERROR(VLOOKUP(E31,'Reference data'!$M$2:$P$364,4,0), "Do not enter, will be populated based on other column(s)")</f>
        <v>MF</v>
      </c>
      <c r="H31" s="522" t="str">
        <f>IFERROR(VLOOKUP(E31,'Reference data'!$M$2:$O$364, 3,0), "Do not enter, will be populated based on other column(s)")</f>
        <v>Cobol, IMS-DB</v>
      </c>
      <c r="I31" s="522" t="str">
        <f>IFERROR(VLOOKUP(E31,'Reference data'!$M$1:$N$364, 2,0), "Do not enter, will be populated based on other column(s)")</f>
        <v xml:space="preserve">SW-CRIS-Billing </v>
      </c>
      <c r="J31" s="541" t="s">
        <v>44</v>
      </c>
      <c r="K31" s="525" t="str">
        <f>IFERROR(VLOOKUP(J31,'Reference data'!$G$2:$H$7, 2, 0), "Do not enter, will be populated based on other column(s)")</f>
        <v>Muawiah Qaimari</v>
      </c>
      <c r="L31" s="525" t="str">
        <f>IFERROR(VLOOKUP(I31, 'Reference data'!$R$2:$S$55, 2, 0), "Do not enter, will be populated based on other column(s)")</f>
        <v>Kushagra Mathur</v>
      </c>
      <c r="M31" s="525" t="str">
        <f>IFERROR(VLOOKUP(L31, 'Reference data'!$J$2:$K$30, 2, 0), "Do not enter, will be populated based on other column(s)")</f>
        <v>Amit Patidar</v>
      </c>
      <c r="N31" s="347" t="s">
        <v>283</v>
      </c>
      <c r="O31" s="551" t="str">
        <f>VLOOKUP(N31, 'Reference data'!$U$2:$V$29, 2, 0)</f>
        <v>Ongoing</v>
      </c>
      <c r="P31" s="347" t="s">
        <v>48</v>
      </c>
      <c r="Q31" s="552">
        <v>30</v>
      </c>
      <c r="R31" s="552"/>
      <c r="S31" s="552"/>
      <c r="T31" s="552"/>
      <c r="U31" s="552"/>
      <c r="V31" s="552"/>
      <c r="W31" s="552"/>
      <c r="X31" s="552"/>
      <c r="Y31" s="552"/>
      <c r="Z31" s="552"/>
      <c r="AA31" s="552"/>
      <c r="AB31" s="552">
        <v>60</v>
      </c>
      <c r="AC31" s="552">
        <v>60</v>
      </c>
      <c r="AD31" s="552">
        <v>60</v>
      </c>
      <c r="AE31" s="552">
        <v>60</v>
      </c>
      <c r="AF31" s="552">
        <v>60</v>
      </c>
      <c r="AG31" s="552">
        <v>60</v>
      </c>
      <c r="AH31" s="552">
        <v>30</v>
      </c>
      <c r="AI31" s="552">
        <v>30</v>
      </c>
      <c r="AJ31" s="552">
        <v>30</v>
      </c>
      <c r="AK31" s="552">
        <v>30</v>
      </c>
      <c r="AL31" s="552">
        <v>30</v>
      </c>
      <c r="AM31" s="552">
        <v>30</v>
      </c>
      <c r="AN31" s="347">
        <v>30</v>
      </c>
      <c r="AO31" s="347">
        <v>25</v>
      </c>
      <c r="AP31" s="347">
        <v>25</v>
      </c>
      <c r="AQ31" s="347">
        <v>25</v>
      </c>
      <c r="AR31" s="347">
        <v>25</v>
      </c>
      <c r="AS31" s="347">
        <v>25</v>
      </c>
    </row>
    <row r="32" spans="1:45 16384:16384">
      <c r="A32" s="522" t="str">
        <f>IFERROR(VLOOKUP(B32, 'Reference data'!$C$2:$D$21, 2, 0), "Do not enter, will be populated based on other column(s)")</f>
        <v>Sustenance</v>
      </c>
      <c r="B32" s="541" t="s">
        <v>989</v>
      </c>
      <c r="D32" s="552" t="s">
        <v>1422</v>
      </c>
      <c r="E32" s="552" t="s">
        <v>330</v>
      </c>
      <c r="F32" s="552"/>
      <c r="G32" s="522" t="str">
        <f>IFERROR(VLOOKUP(E32,'Reference data'!$M$2:$P$364,4,0), "Do not enter, will be populated based on other column(s)")</f>
        <v>MF</v>
      </c>
      <c r="H32" s="522" t="str">
        <f>IFERROR(VLOOKUP(E32,'Reference data'!$M$2:$O$364, 3,0), "Do not enter, will be populated based on other column(s)")</f>
        <v>Cobol, IMS-DB</v>
      </c>
      <c r="I32" s="522" t="str">
        <f>IFERROR(VLOOKUP(E32,'Reference data'!$M$1:$N$364, 2,0), "Do not enter, will be populated based on other column(s)")</f>
        <v xml:space="preserve">SW-CRIS-Billing </v>
      </c>
      <c r="J32" s="541" t="s">
        <v>44</v>
      </c>
      <c r="K32" s="525" t="str">
        <f>IFERROR(VLOOKUP(J32,'Reference data'!$G$2:$H$7, 2, 0), "Do not enter, will be populated based on other column(s)")</f>
        <v>Muawiah Qaimari</v>
      </c>
      <c r="L32" s="525" t="str">
        <f>IFERROR(VLOOKUP(I32, 'Reference data'!$R$2:$S$55, 2, 0), "Do not enter, will be populated based on other column(s)")</f>
        <v>Kushagra Mathur</v>
      </c>
      <c r="M32" s="525" t="str">
        <f>IFERROR(VLOOKUP(L32, 'Reference data'!$J$2:$K$30, 2, 0), "Do not enter, will be populated based on other column(s)")</f>
        <v>Amit Patidar</v>
      </c>
      <c r="N32" s="347" t="s">
        <v>283</v>
      </c>
      <c r="O32" s="551" t="str">
        <f>VLOOKUP(N32, 'Reference data'!$U$2:$V$29, 2, 0)</f>
        <v>Ongoing</v>
      </c>
      <c r="P32" s="347" t="s">
        <v>48</v>
      </c>
      <c r="Q32" s="552">
        <v>20</v>
      </c>
      <c r="R32" s="552"/>
      <c r="S32" s="552"/>
      <c r="T32" s="552"/>
      <c r="U32" s="552"/>
      <c r="V32" s="552"/>
      <c r="W32" s="552"/>
      <c r="X32" s="552"/>
      <c r="Y32" s="552"/>
      <c r="Z32" s="552"/>
      <c r="AA32" s="552"/>
      <c r="AB32" s="552">
        <v>45</v>
      </c>
      <c r="AC32" s="552">
        <v>45</v>
      </c>
      <c r="AD32" s="552">
        <v>45</v>
      </c>
      <c r="AE32" s="552">
        <v>45</v>
      </c>
      <c r="AF32" s="552">
        <v>45</v>
      </c>
      <c r="AG32" s="552">
        <v>45</v>
      </c>
      <c r="AH32" s="552">
        <v>20</v>
      </c>
      <c r="AI32" s="552">
        <v>20</v>
      </c>
      <c r="AJ32" s="552">
        <v>20</v>
      </c>
      <c r="AK32" s="552">
        <v>20</v>
      </c>
      <c r="AL32" s="552">
        <v>20</v>
      </c>
      <c r="AM32" s="552">
        <v>20</v>
      </c>
      <c r="AN32" s="347">
        <v>15</v>
      </c>
      <c r="AO32" s="347">
        <v>15</v>
      </c>
      <c r="AP32" s="347">
        <v>15</v>
      </c>
      <c r="AQ32" s="347">
        <v>15</v>
      </c>
      <c r="AR32" s="347">
        <v>10</v>
      </c>
      <c r="AS32" s="347">
        <v>10</v>
      </c>
    </row>
    <row r="33" spans="1:45">
      <c r="A33" s="522" t="str">
        <f>IFERROR(VLOOKUP(B33, 'Reference data'!$C$2:$D$21, 2, 0), "Do not enter, will be populated based on other column(s)")</f>
        <v>Sustenance</v>
      </c>
      <c r="B33" s="541" t="s">
        <v>983</v>
      </c>
      <c r="D33" s="552" t="s">
        <v>1423</v>
      </c>
      <c r="E33" s="552" t="s">
        <v>332</v>
      </c>
      <c r="F33" s="552"/>
      <c r="G33" s="522" t="str">
        <f>IFERROR(VLOOKUP(E33,'Reference data'!$M$2:$P$364,4,0), "Do not enter, will be populated based on other column(s)")</f>
        <v>MF</v>
      </c>
      <c r="H33" s="522" t="str">
        <f>IFERROR(VLOOKUP(E33,'Reference data'!$M$2:$O$364, 3,0), "Do not enter, will be populated based on other column(s)")</f>
        <v>Cobol, DB2</v>
      </c>
      <c r="I33" s="522" t="str">
        <f>IFERROR(VLOOKUP(E33,'Reference data'!$M$1:$N$364, 2,0), "Do not enter, will be populated based on other column(s)")</f>
        <v xml:space="preserve">SW-CRIS-Billing </v>
      </c>
      <c r="J33" s="541" t="s">
        <v>44</v>
      </c>
      <c r="K33" s="525" t="str">
        <f>IFERROR(VLOOKUP(J33,'Reference data'!$G$2:$H$7, 2, 0), "Do not enter, will be populated based on other column(s)")</f>
        <v>Muawiah Qaimari</v>
      </c>
      <c r="L33" s="525" t="str">
        <f>IFERROR(VLOOKUP(I33, 'Reference data'!$R$2:$S$55, 2, 0), "Do not enter, will be populated based on other column(s)")</f>
        <v>Kushagra Mathur</v>
      </c>
      <c r="M33" s="525" t="str">
        <f>IFERROR(VLOOKUP(L33, 'Reference data'!$J$2:$K$30, 2, 0), "Do not enter, will be populated based on other column(s)")</f>
        <v>Amit Patidar</v>
      </c>
      <c r="N33" s="347" t="s">
        <v>283</v>
      </c>
      <c r="O33" s="551" t="str">
        <f>VLOOKUP(N33, 'Reference data'!$U$2:$V$29, 2, 0)</f>
        <v>Ongoing</v>
      </c>
      <c r="P33" s="347" t="s">
        <v>48</v>
      </c>
      <c r="Q33" s="552">
        <v>15</v>
      </c>
      <c r="R33" s="552"/>
      <c r="S33" s="552"/>
      <c r="T33" s="552"/>
      <c r="U33" s="552"/>
      <c r="V33" s="552"/>
      <c r="W33" s="552"/>
      <c r="X33" s="552"/>
      <c r="Y33" s="552"/>
      <c r="Z33" s="552"/>
      <c r="AA33" s="552"/>
      <c r="AB33" s="552">
        <v>15</v>
      </c>
      <c r="AC33" s="552">
        <v>15</v>
      </c>
      <c r="AD33" s="552">
        <v>15</v>
      </c>
      <c r="AE33" s="552">
        <v>15</v>
      </c>
      <c r="AF33" s="552">
        <v>15</v>
      </c>
      <c r="AG33" s="552">
        <v>15</v>
      </c>
      <c r="AH33" s="552">
        <v>15</v>
      </c>
      <c r="AI33" s="552">
        <v>15</v>
      </c>
      <c r="AJ33" s="552">
        <v>15</v>
      </c>
      <c r="AK33" s="552">
        <v>15</v>
      </c>
      <c r="AL33" s="552">
        <v>15</v>
      </c>
      <c r="AM33" s="552">
        <v>15</v>
      </c>
      <c r="AN33" s="347">
        <v>15</v>
      </c>
      <c r="AO33" s="347">
        <v>15</v>
      </c>
      <c r="AP33" s="347">
        <v>15</v>
      </c>
      <c r="AQ33" s="347">
        <v>15</v>
      </c>
      <c r="AR33" s="347">
        <v>10</v>
      </c>
      <c r="AS33" s="347">
        <v>10</v>
      </c>
    </row>
    <row r="34" spans="1:45">
      <c r="A34" s="522" t="str">
        <f>IFERROR(VLOOKUP(B34, 'Reference data'!$C$2:$D$21, 2, 0), "Do not enter, will be populated based on other column(s)")</f>
        <v>Sustenance</v>
      </c>
      <c r="B34" s="541" t="s">
        <v>989</v>
      </c>
      <c r="D34" s="552" t="s">
        <v>1422</v>
      </c>
      <c r="E34" s="552" t="s">
        <v>332</v>
      </c>
      <c r="F34" s="552"/>
      <c r="G34" s="522" t="str">
        <f>IFERROR(VLOOKUP(E34,'Reference data'!$M$2:$P$364,4,0), "Do not enter, will be populated based on other column(s)")</f>
        <v>MF</v>
      </c>
      <c r="H34" s="522" t="str">
        <f>IFERROR(VLOOKUP(E34,'Reference data'!$M$2:$O$364, 3,0), "Do not enter, will be populated based on other column(s)")</f>
        <v>Cobol, DB2</v>
      </c>
      <c r="I34" s="522" t="str">
        <f>IFERROR(VLOOKUP(E34,'Reference data'!$M$1:$N$364, 2,0), "Do not enter, will be populated based on other column(s)")</f>
        <v xml:space="preserve">SW-CRIS-Billing </v>
      </c>
      <c r="J34" s="541" t="s">
        <v>44</v>
      </c>
      <c r="K34" s="525" t="str">
        <f>IFERROR(VLOOKUP(J34,'Reference data'!$G$2:$H$7, 2, 0), "Do not enter, will be populated based on other column(s)")</f>
        <v>Muawiah Qaimari</v>
      </c>
      <c r="L34" s="525" t="str">
        <f>IFERROR(VLOOKUP(I34, 'Reference data'!$R$2:$S$55, 2, 0), "Do not enter, will be populated based on other column(s)")</f>
        <v>Kushagra Mathur</v>
      </c>
      <c r="M34" s="525" t="str">
        <f>IFERROR(VLOOKUP(L34, 'Reference data'!$J$2:$K$30, 2, 0), "Do not enter, will be populated based on other column(s)")</f>
        <v>Amit Patidar</v>
      </c>
      <c r="N34" s="347" t="s">
        <v>283</v>
      </c>
      <c r="O34" s="551" t="str">
        <f>VLOOKUP(N34, 'Reference data'!$U$2:$V$29, 2, 0)</f>
        <v>Ongoing</v>
      </c>
      <c r="P34" s="347" t="s">
        <v>48</v>
      </c>
      <c r="Q34" s="552">
        <v>15</v>
      </c>
      <c r="R34" s="552"/>
      <c r="S34" s="552"/>
      <c r="T34" s="552"/>
      <c r="U34" s="552"/>
      <c r="V34" s="552"/>
      <c r="W34" s="552"/>
      <c r="X34" s="552"/>
      <c r="Y34" s="552"/>
      <c r="Z34" s="552"/>
      <c r="AA34" s="552"/>
      <c r="AB34" s="552">
        <v>15</v>
      </c>
      <c r="AC34" s="552">
        <v>15</v>
      </c>
      <c r="AD34" s="552">
        <v>15</v>
      </c>
      <c r="AE34" s="552">
        <v>15</v>
      </c>
      <c r="AF34" s="552">
        <v>15</v>
      </c>
      <c r="AG34" s="552">
        <v>15</v>
      </c>
      <c r="AH34" s="552">
        <v>15</v>
      </c>
      <c r="AI34" s="552">
        <v>15</v>
      </c>
      <c r="AJ34" s="552">
        <v>15</v>
      </c>
      <c r="AK34" s="552">
        <v>15</v>
      </c>
      <c r="AL34" s="552">
        <v>15</v>
      </c>
      <c r="AM34" s="552">
        <v>15</v>
      </c>
      <c r="AN34" s="347">
        <v>15</v>
      </c>
      <c r="AO34" s="347">
        <v>15</v>
      </c>
      <c r="AP34" s="347">
        <v>15</v>
      </c>
      <c r="AQ34" s="347">
        <v>15</v>
      </c>
      <c r="AR34" s="347">
        <v>10</v>
      </c>
      <c r="AS34" s="347">
        <v>10</v>
      </c>
    </row>
    <row r="35" spans="1:45">
      <c r="A35" s="522" t="str">
        <f>IFERROR(VLOOKUP(B35, 'Reference data'!$C$2:$D$21, 2, 0), "Do not enter, will be populated based on other column(s)")</f>
        <v>Sustenance</v>
      </c>
      <c r="B35" s="541" t="s">
        <v>983</v>
      </c>
      <c r="D35" s="552" t="s">
        <v>1423</v>
      </c>
      <c r="E35" s="552" t="s">
        <v>335</v>
      </c>
      <c r="F35" s="552"/>
      <c r="G35" s="522" t="str">
        <f>IFERROR(VLOOKUP(E35,'Reference data'!$M$2:$P$364,4,0), "Do not enter, will be populated based on other column(s)")</f>
        <v>MF</v>
      </c>
      <c r="H35" s="522" t="str">
        <f>IFERROR(VLOOKUP(E35,'Reference data'!$M$2:$O$364, 3,0), "Do not enter, will be populated based on other column(s)")</f>
        <v>Cobol, DB2</v>
      </c>
      <c r="I35" s="522" t="str">
        <f>IFERROR(VLOOKUP(E35,'Reference data'!$M$1:$N$364, 2,0), "Do not enter, will be populated based on other column(s)")</f>
        <v xml:space="preserve">SW-CRIS-Billing </v>
      </c>
      <c r="J35" s="541" t="s">
        <v>44</v>
      </c>
      <c r="K35" s="525" t="str">
        <f>IFERROR(VLOOKUP(J35,'Reference data'!$G$2:$H$7, 2, 0), "Do not enter, will be populated based on other column(s)")</f>
        <v>Muawiah Qaimari</v>
      </c>
      <c r="L35" s="525" t="str">
        <f>IFERROR(VLOOKUP(I35, 'Reference data'!$R$2:$S$55, 2, 0), "Do not enter, will be populated based on other column(s)")</f>
        <v>Kushagra Mathur</v>
      </c>
      <c r="M35" s="525" t="str">
        <f>IFERROR(VLOOKUP(L35, 'Reference data'!$J$2:$K$30, 2, 0), "Do not enter, will be populated based on other column(s)")</f>
        <v>Amit Patidar</v>
      </c>
      <c r="N35" s="347" t="s">
        <v>283</v>
      </c>
      <c r="O35" s="551" t="str">
        <f>VLOOKUP(N35, 'Reference data'!$U$2:$V$29, 2, 0)</f>
        <v>Ongoing</v>
      </c>
      <c r="P35" s="347" t="s">
        <v>48</v>
      </c>
      <c r="Q35" s="552">
        <v>15</v>
      </c>
      <c r="R35" s="552"/>
      <c r="S35" s="552"/>
      <c r="T35" s="552"/>
      <c r="U35" s="552"/>
      <c r="V35" s="552"/>
      <c r="W35" s="552"/>
      <c r="X35" s="552"/>
      <c r="Y35" s="552"/>
      <c r="Z35" s="552"/>
      <c r="AA35" s="552"/>
      <c r="AB35" s="552">
        <v>15</v>
      </c>
      <c r="AC35" s="552">
        <v>15</v>
      </c>
      <c r="AD35" s="552">
        <v>15</v>
      </c>
      <c r="AE35" s="552">
        <v>15</v>
      </c>
      <c r="AF35" s="552">
        <v>15</v>
      </c>
      <c r="AG35" s="552">
        <v>15</v>
      </c>
      <c r="AH35" s="552">
        <v>15</v>
      </c>
      <c r="AI35" s="552">
        <v>15</v>
      </c>
      <c r="AJ35" s="552">
        <v>15</v>
      </c>
      <c r="AK35" s="552">
        <v>15</v>
      </c>
      <c r="AL35" s="552">
        <v>15</v>
      </c>
      <c r="AM35" s="552">
        <v>15</v>
      </c>
      <c r="AN35" s="347">
        <v>15</v>
      </c>
      <c r="AO35" s="347">
        <v>15</v>
      </c>
      <c r="AP35" s="347">
        <v>15</v>
      </c>
      <c r="AQ35" s="347">
        <v>15</v>
      </c>
    </row>
    <row r="36" spans="1:45">
      <c r="A36" s="522" t="str">
        <f>IFERROR(VLOOKUP(B36, 'Reference data'!$C$2:$D$21, 2, 0), "Do not enter, will be populated based on other column(s)")</f>
        <v>Sustenance</v>
      </c>
      <c r="B36" s="541" t="s">
        <v>989</v>
      </c>
      <c r="D36" s="552" t="s">
        <v>1422</v>
      </c>
      <c r="E36" s="552" t="s">
        <v>335</v>
      </c>
      <c r="F36" s="552"/>
      <c r="G36" s="522" t="str">
        <f>IFERROR(VLOOKUP(E36,'Reference data'!$M$2:$P$364,4,0), "Do not enter, will be populated based on other column(s)")</f>
        <v>MF</v>
      </c>
      <c r="H36" s="522" t="str">
        <f>IFERROR(VLOOKUP(E36,'Reference data'!$M$2:$O$364, 3,0), "Do not enter, will be populated based on other column(s)")</f>
        <v>Cobol, DB2</v>
      </c>
      <c r="I36" s="522" t="str">
        <f>IFERROR(VLOOKUP(E36,'Reference data'!$M$1:$N$364, 2,0), "Do not enter, will be populated based on other column(s)")</f>
        <v xml:space="preserve">SW-CRIS-Billing </v>
      </c>
      <c r="J36" s="541" t="s">
        <v>44</v>
      </c>
      <c r="K36" s="525" t="str">
        <f>IFERROR(VLOOKUP(J36,'Reference data'!$G$2:$H$7, 2, 0), "Do not enter, will be populated based on other column(s)")</f>
        <v>Muawiah Qaimari</v>
      </c>
      <c r="L36" s="525" t="str">
        <f>IFERROR(VLOOKUP(I36, 'Reference data'!$R$2:$S$55, 2, 0), "Do not enter, will be populated based on other column(s)")</f>
        <v>Kushagra Mathur</v>
      </c>
      <c r="M36" s="525" t="str">
        <f>IFERROR(VLOOKUP(L36, 'Reference data'!$J$2:$K$30, 2, 0), "Do not enter, will be populated based on other column(s)")</f>
        <v>Amit Patidar</v>
      </c>
      <c r="N36" s="347" t="s">
        <v>283</v>
      </c>
      <c r="O36" s="551" t="str">
        <f>VLOOKUP(N36, 'Reference data'!$U$2:$V$29, 2, 0)</f>
        <v>Ongoing</v>
      </c>
      <c r="P36" s="347" t="s">
        <v>48</v>
      </c>
      <c r="Q36" s="552">
        <v>15</v>
      </c>
      <c r="R36" s="552"/>
      <c r="S36" s="552"/>
      <c r="T36" s="552"/>
      <c r="U36" s="552"/>
      <c r="V36" s="552"/>
      <c r="W36" s="552"/>
      <c r="X36" s="552"/>
      <c r="Y36" s="552"/>
      <c r="Z36" s="552"/>
      <c r="AA36" s="552"/>
      <c r="AB36" s="552">
        <v>15</v>
      </c>
      <c r="AC36" s="552">
        <v>15</v>
      </c>
      <c r="AD36" s="552">
        <v>15</v>
      </c>
      <c r="AE36" s="552">
        <v>15</v>
      </c>
      <c r="AF36" s="552">
        <v>15</v>
      </c>
      <c r="AG36" s="552">
        <v>15</v>
      </c>
      <c r="AH36" s="552">
        <v>15</v>
      </c>
      <c r="AI36" s="552">
        <v>15</v>
      </c>
      <c r="AJ36" s="552">
        <v>15</v>
      </c>
      <c r="AK36" s="552">
        <v>15</v>
      </c>
      <c r="AL36" s="552">
        <v>15</v>
      </c>
      <c r="AM36" s="552">
        <v>15</v>
      </c>
      <c r="AN36" s="347">
        <v>15</v>
      </c>
      <c r="AO36" s="347">
        <v>15</v>
      </c>
      <c r="AP36" s="347">
        <v>15</v>
      </c>
      <c r="AQ36" s="347">
        <v>15</v>
      </c>
    </row>
    <row r="37" spans="1:45">
      <c r="A37" s="522" t="str">
        <f>IFERROR(VLOOKUP(B37, 'Reference data'!$C$2:$D$21, 2, 0), "Do not enter, will be populated based on other column(s)")</f>
        <v>Enhancement</v>
      </c>
      <c r="B37" s="541" t="s">
        <v>960</v>
      </c>
      <c r="D37" s="552" t="s">
        <v>1424</v>
      </c>
      <c r="E37" s="552" t="s">
        <v>330</v>
      </c>
      <c r="F37" s="552"/>
      <c r="G37" s="522" t="str">
        <f>IFERROR(VLOOKUP(E37,'Reference data'!$M$2:$P$364,4,0), "Do not enter, will be populated based on other column(s)")</f>
        <v>MF</v>
      </c>
      <c r="H37" s="522" t="str">
        <f>IFERROR(VLOOKUP(E37,'Reference data'!$M$2:$O$364, 3,0), "Do not enter, will be populated based on other column(s)")</f>
        <v>Cobol, IMS-DB</v>
      </c>
      <c r="I37" s="522" t="str">
        <f>IFERROR(VLOOKUP(E37,'Reference data'!$M$1:$N$364, 2,0), "Do not enter, will be populated based on other column(s)")</f>
        <v xml:space="preserve">SW-CRIS-Billing </v>
      </c>
      <c r="J37" s="541" t="s">
        <v>44</v>
      </c>
      <c r="K37" s="525" t="str">
        <f>IFERROR(VLOOKUP(J37,'Reference data'!$G$2:$H$7, 2, 0), "Do not enter, will be populated based on other column(s)")</f>
        <v>Muawiah Qaimari</v>
      </c>
      <c r="L37" s="525" t="str">
        <f>IFERROR(VLOOKUP(I37, 'Reference data'!$R$2:$S$55, 2, 0), "Do not enter, will be populated based on other column(s)")</f>
        <v>Kushagra Mathur</v>
      </c>
      <c r="M37" s="525" t="str">
        <f>IFERROR(VLOOKUP(L37, 'Reference data'!$J$2:$K$30, 2, 0), "Do not enter, will be populated based on other column(s)")</f>
        <v>Amit Patidar</v>
      </c>
      <c r="N37" s="472">
        <v>22.07</v>
      </c>
      <c r="O37" s="551" t="str">
        <f>VLOOKUP(N37, 'Reference data'!$U$2:$V$29, 2, 0)</f>
        <v>Jul-22</v>
      </c>
      <c r="P37" s="347" t="s">
        <v>48</v>
      </c>
      <c r="Q37" s="552">
        <v>89</v>
      </c>
      <c r="R37" s="552"/>
      <c r="S37" s="552"/>
      <c r="T37" s="552"/>
      <c r="U37" s="552"/>
      <c r="V37" s="552"/>
      <c r="W37" s="552"/>
      <c r="X37" s="552"/>
      <c r="Y37" s="552"/>
      <c r="Z37" s="552"/>
      <c r="AA37" s="552"/>
      <c r="AB37" s="552">
        <v>19</v>
      </c>
      <c r="AC37" s="552"/>
      <c r="AD37" s="552"/>
      <c r="AE37" s="552"/>
      <c r="AF37" s="552"/>
      <c r="AG37" s="552"/>
      <c r="AH37" s="552"/>
      <c r="AI37" s="552"/>
      <c r="AJ37" s="552"/>
      <c r="AK37" s="552"/>
      <c r="AL37" s="552"/>
      <c r="AM37" s="552"/>
    </row>
    <row r="38" spans="1:45">
      <c r="A38" s="522" t="str">
        <f>IFERROR(VLOOKUP(B38, 'Reference data'!$C$2:$D$21, 2, 0), "Do not enter, will be populated based on other column(s)")</f>
        <v>Enhancement</v>
      </c>
      <c r="B38" s="541" t="s">
        <v>960</v>
      </c>
      <c r="D38" s="552" t="s">
        <v>1425</v>
      </c>
      <c r="E38" s="552" t="s">
        <v>330</v>
      </c>
      <c r="F38" s="552"/>
      <c r="G38" s="522" t="str">
        <f>IFERROR(VLOOKUP(E38,'Reference data'!$M$2:$P$364,4,0), "Do not enter, will be populated based on other column(s)")</f>
        <v>MF</v>
      </c>
      <c r="H38" s="522" t="str">
        <f>IFERROR(VLOOKUP(E38,'Reference data'!$M$2:$O$364, 3,0), "Do not enter, will be populated based on other column(s)")</f>
        <v>Cobol, IMS-DB</v>
      </c>
      <c r="I38" s="522" t="str">
        <f>IFERROR(VLOOKUP(E38,'Reference data'!$M$1:$N$364, 2,0), "Do not enter, will be populated based on other column(s)")</f>
        <v xml:space="preserve">SW-CRIS-Billing </v>
      </c>
      <c r="J38" s="541" t="s">
        <v>44</v>
      </c>
      <c r="K38" s="525" t="str">
        <f>IFERROR(VLOOKUP(J38,'Reference data'!$G$2:$H$7, 2, 0), "Do not enter, will be populated based on other column(s)")</f>
        <v>Muawiah Qaimari</v>
      </c>
      <c r="L38" s="525" t="str">
        <f>IFERROR(VLOOKUP(I38, 'Reference data'!$R$2:$S$55, 2, 0), "Do not enter, will be populated based on other column(s)")</f>
        <v>Kushagra Mathur</v>
      </c>
      <c r="M38" s="525" t="str">
        <f>IFERROR(VLOOKUP(L38, 'Reference data'!$J$2:$K$30, 2, 0), "Do not enter, will be populated based on other column(s)")</f>
        <v>Amit Patidar</v>
      </c>
      <c r="N38" s="347">
        <v>22.06</v>
      </c>
      <c r="O38" s="551" t="str">
        <f>VLOOKUP(N38, 'Reference data'!$U$2:$V$29, 2, 0)</f>
        <v>Jun-22</v>
      </c>
      <c r="P38" s="347" t="s">
        <v>48</v>
      </c>
      <c r="Q38" s="552">
        <v>400</v>
      </c>
      <c r="R38" s="552"/>
      <c r="S38" s="552"/>
      <c r="T38" s="552"/>
      <c r="U38" s="552"/>
      <c r="V38" s="552"/>
      <c r="W38" s="552"/>
      <c r="X38" s="552"/>
      <c r="Y38" s="552"/>
      <c r="Z38" s="552"/>
      <c r="AA38" s="552"/>
      <c r="AB38" s="552"/>
      <c r="AC38" s="552"/>
      <c r="AD38" s="552"/>
      <c r="AE38" s="552"/>
      <c r="AF38" s="552"/>
      <c r="AG38" s="552"/>
      <c r="AH38" s="552"/>
      <c r="AI38" s="552"/>
      <c r="AJ38" s="552"/>
      <c r="AK38" s="552"/>
      <c r="AL38" s="552"/>
      <c r="AM38" s="552"/>
    </row>
    <row r="39" spans="1:45">
      <c r="A39" s="522" t="str">
        <f>IFERROR(VLOOKUP(B39, 'Reference data'!$C$2:$D$21, 2, 0), "Do not enter, will be populated based on other column(s)")</f>
        <v>Enhancement</v>
      </c>
      <c r="B39" s="541" t="s">
        <v>960</v>
      </c>
      <c r="D39" s="552" t="s">
        <v>1426</v>
      </c>
      <c r="E39" s="552" t="s">
        <v>330</v>
      </c>
      <c r="F39" s="552"/>
      <c r="G39" s="522" t="str">
        <f>IFERROR(VLOOKUP(E39,'Reference data'!$M$2:$P$364,4,0), "Do not enter, will be populated based on other column(s)")</f>
        <v>MF</v>
      </c>
      <c r="H39" s="522" t="str">
        <f>IFERROR(VLOOKUP(E39,'Reference data'!$M$2:$O$364, 3,0), "Do not enter, will be populated based on other column(s)")</f>
        <v>Cobol, IMS-DB</v>
      </c>
      <c r="I39" s="522" t="str">
        <f>IFERROR(VLOOKUP(E39,'Reference data'!$M$1:$N$364, 2,0), "Do not enter, will be populated based on other column(s)")</f>
        <v xml:space="preserve">SW-CRIS-Billing </v>
      </c>
      <c r="J39" s="541" t="s">
        <v>44</v>
      </c>
      <c r="K39" s="525" t="str">
        <f>IFERROR(VLOOKUP(J39,'Reference data'!$G$2:$H$7, 2, 0), "Do not enter, will be populated based on other column(s)")</f>
        <v>Muawiah Qaimari</v>
      </c>
      <c r="L39" s="525" t="str">
        <f>IFERROR(VLOOKUP(I39, 'Reference data'!$R$2:$S$55, 2, 0), "Do not enter, will be populated based on other column(s)")</f>
        <v>Kushagra Mathur</v>
      </c>
      <c r="M39" s="525" t="str">
        <f>IFERROR(VLOOKUP(L39, 'Reference data'!$J$2:$K$30, 2, 0), "Do not enter, will be populated based on other column(s)")</f>
        <v>Amit Patidar</v>
      </c>
      <c r="N39" s="347" t="s">
        <v>341</v>
      </c>
      <c r="O39" s="551" t="str">
        <f>VLOOKUP(N39, 'Reference data'!$U$2:$V$29, 2, 0)</f>
        <v>TBD</v>
      </c>
      <c r="P39" s="347" t="s">
        <v>342</v>
      </c>
      <c r="Q39" s="552">
        <v>80</v>
      </c>
      <c r="R39" s="552"/>
      <c r="S39" s="552"/>
      <c r="T39" s="552"/>
      <c r="U39" s="552"/>
      <c r="V39" s="552"/>
      <c r="W39" s="552"/>
      <c r="X39" s="552"/>
      <c r="Y39" s="552"/>
      <c r="Z39" s="552"/>
      <c r="AA39" s="552"/>
      <c r="AB39" s="552"/>
      <c r="AC39" s="552"/>
      <c r="AD39" s="552"/>
      <c r="AE39" s="552"/>
      <c r="AF39" s="552"/>
      <c r="AG39" s="552"/>
      <c r="AH39" s="552"/>
      <c r="AI39" s="552"/>
      <c r="AJ39" s="552"/>
      <c r="AK39" s="552"/>
      <c r="AL39" s="552"/>
      <c r="AM39" s="552"/>
    </row>
    <row r="40" spans="1:45">
      <c r="A40" s="522" t="str">
        <f>IFERROR(VLOOKUP(B40, 'Reference data'!$C$2:$D$21, 2, 0), "Do not enter, will be populated based on other column(s)")</f>
        <v>Enhancement</v>
      </c>
      <c r="B40" s="541" t="s">
        <v>960</v>
      </c>
      <c r="D40" s="552" t="s">
        <v>1427</v>
      </c>
      <c r="E40" s="552" t="s">
        <v>330</v>
      </c>
      <c r="F40" s="552"/>
      <c r="G40" s="522" t="str">
        <f>IFERROR(VLOOKUP(E40,'Reference data'!$M$2:$P$364,4,0), "Do not enter, will be populated based on other column(s)")</f>
        <v>MF</v>
      </c>
      <c r="H40" s="522" t="str">
        <f>IFERROR(VLOOKUP(E40,'Reference data'!$M$2:$O$364, 3,0), "Do not enter, will be populated based on other column(s)")</f>
        <v>Cobol, IMS-DB</v>
      </c>
      <c r="I40" s="522" t="str">
        <f>IFERROR(VLOOKUP(E40,'Reference data'!$M$1:$N$364, 2,0), "Do not enter, will be populated based on other column(s)")</f>
        <v xml:space="preserve">SW-CRIS-Billing </v>
      </c>
      <c r="J40" s="541" t="s">
        <v>44</v>
      </c>
      <c r="K40" s="525" t="str">
        <f>IFERROR(VLOOKUP(J40,'Reference data'!$G$2:$H$7, 2, 0), "Do not enter, will be populated based on other column(s)")</f>
        <v>Muawiah Qaimari</v>
      </c>
      <c r="L40" s="525" t="str">
        <f>IFERROR(VLOOKUP(I40, 'Reference data'!$R$2:$S$55, 2, 0), "Do not enter, will be populated based on other column(s)")</f>
        <v>Kushagra Mathur</v>
      </c>
      <c r="M40" s="525" t="str">
        <f>IFERROR(VLOOKUP(L40, 'Reference data'!$J$2:$K$30, 2, 0), "Do not enter, will be populated based on other column(s)")</f>
        <v>Amit Patidar</v>
      </c>
      <c r="N40" s="347" t="s">
        <v>341</v>
      </c>
      <c r="O40" s="551" t="str">
        <f>VLOOKUP(N40, 'Reference data'!$U$2:$V$29, 2, 0)</f>
        <v>TBD</v>
      </c>
      <c r="P40" s="347" t="s">
        <v>342</v>
      </c>
      <c r="Q40" s="552">
        <v>80</v>
      </c>
      <c r="R40" s="552"/>
      <c r="S40" s="552"/>
      <c r="T40" s="552"/>
      <c r="U40" s="552"/>
      <c r="V40" s="552"/>
      <c r="W40" s="552"/>
      <c r="X40" s="552"/>
      <c r="Y40" s="552"/>
      <c r="Z40" s="552"/>
      <c r="AA40" s="552"/>
      <c r="AB40" s="552"/>
      <c r="AC40" s="552"/>
      <c r="AD40" s="552"/>
      <c r="AE40" s="552"/>
      <c r="AF40" s="552"/>
      <c r="AG40" s="552"/>
      <c r="AH40" s="552"/>
      <c r="AI40" s="552"/>
      <c r="AJ40" s="552"/>
      <c r="AK40" s="552"/>
      <c r="AL40" s="552"/>
      <c r="AM40" s="552"/>
    </row>
    <row r="41" spans="1:45">
      <c r="A41" s="522" t="str">
        <f>IFERROR(VLOOKUP(B41, 'Reference data'!$C$2:$D$21, 2, 0), "Do not enter, will be populated based on other column(s)")</f>
        <v>Enhancement</v>
      </c>
      <c r="B41" s="541" t="s">
        <v>960</v>
      </c>
      <c r="D41" s="552" t="s">
        <v>1428</v>
      </c>
      <c r="E41" s="552" t="s">
        <v>330</v>
      </c>
      <c r="F41" s="552"/>
      <c r="G41" s="522" t="str">
        <f>IFERROR(VLOOKUP(E41,'Reference data'!$M$2:$P$364,4,0), "Do not enter, will be populated based on other column(s)")</f>
        <v>MF</v>
      </c>
      <c r="H41" s="522" t="str">
        <f>IFERROR(VLOOKUP(E41,'Reference data'!$M$2:$O$364, 3,0), "Do not enter, will be populated based on other column(s)")</f>
        <v>Cobol, IMS-DB</v>
      </c>
      <c r="I41" s="522" t="str">
        <f>IFERROR(VLOOKUP(E41,'Reference data'!$M$1:$N$364, 2,0), "Do not enter, will be populated based on other column(s)")</f>
        <v xml:space="preserve">SW-CRIS-Billing </v>
      </c>
      <c r="J41" s="541" t="s">
        <v>44</v>
      </c>
      <c r="K41" s="525" t="str">
        <f>IFERROR(VLOOKUP(J41,'Reference data'!$G$2:$H$7, 2, 0), "Do not enter, will be populated based on other column(s)")</f>
        <v>Muawiah Qaimari</v>
      </c>
      <c r="L41" s="525" t="str">
        <f>IFERROR(VLOOKUP(I41, 'Reference data'!$R$2:$S$55, 2, 0), "Do not enter, will be populated based on other column(s)")</f>
        <v>Kushagra Mathur</v>
      </c>
      <c r="M41" s="525" t="str">
        <f>IFERROR(VLOOKUP(L41, 'Reference data'!$J$2:$K$30, 2, 0), "Do not enter, will be populated based on other column(s)")</f>
        <v>Amit Patidar</v>
      </c>
      <c r="N41" s="347" t="s">
        <v>341</v>
      </c>
      <c r="O41" s="551" t="str">
        <f>VLOOKUP(N41, 'Reference data'!$U$2:$V$29, 2, 0)</f>
        <v>TBD</v>
      </c>
      <c r="P41" s="347" t="s">
        <v>342</v>
      </c>
      <c r="Q41" s="552">
        <v>80</v>
      </c>
      <c r="R41" s="552"/>
      <c r="S41" s="552"/>
      <c r="T41" s="552"/>
      <c r="U41" s="552"/>
      <c r="V41" s="552"/>
      <c r="W41" s="552"/>
      <c r="X41" s="552"/>
      <c r="Y41" s="552"/>
      <c r="Z41" s="552"/>
      <c r="AA41" s="552"/>
      <c r="AB41" s="552"/>
      <c r="AC41" s="552"/>
      <c r="AD41" s="552"/>
      <c r="AE41" s="552"/>
      <c r="AF41" s="552"/>
      <c r="AG41" s="552"/>
      <c r="AH41" s="552"/>
      <c r="AI41" s="552"/>
      <c r="AJ41" s="552"/>
      <c r="AK41" s="552"/>
      <c r="AL41" s="552"/>
      <c r="AM41" s="552"/>
    </row>
    <row r="42" spans="1:45">
      <c r="A42" s="522" t="str">
        <f>IFERROR(VLOOKUP(B42, 'Reference data'!$C$2:$D$21, 2, 0), "Do not enter, will be populated based on other column(s)")</f>
        <v>Enhancement</v>
      </c>
      <c r="B42" s="541" t="s">
        <v>960</v>
      </c>
      <c r="D42" s="552" t="s">
        <v>1429</v>
      </c>
      <c r="E42" s="552" t="s">
        <v>330</v>
      </c>
      <c r="F42" s="552"/>
      <c r="G42" s="522" t="str">
        <f>IFERROR(VLOOKUP(E42,'Reference data'!$M$2:$P$364,4,0), "Do not enter, will be populated based on other column(s)")</f>
        <v>MF</v>
      </c>
      <c r="H42" s="522" t="str">
        <f>IFERROR(VLOOKUP(E42,'Reference data'!$M$2:$O$364, 3,0), "Do not enter, will be populated based on other column(s)")</f>
        <v>Cobol, IMS-DB</v>
      </c>
      <c r="I42" s="522" t="str">
        <f>IFERROR(VLOOKUP(E42,'Reference data'!$M$1:$N$364, 2,0), "Do not enter, will be populated based on other column(s)")</f>
        <v xml:space="preserve">SW-CRIS-Billing </v>
      </c>
      <c r="J42" s="541" t="s">
        <v>44</v>
      </c>
      <c r="K42" s="525" t="str">
        <f>IFERROR(VLOOKUP(J42,'Reference data'!$G$2:$H$7, 2, 0), "Do not enter, will be populated based on other column(s)")</f>
        <v>Muawiah Qaimari</v>
      </c>
      <c r="L42" s="525" t="str">
        <f>IFERROR(VLOOKUP(I42, 'Reference data'!$R$2:$S$55, 2, 0), "Do not enter, will be populated based on other column(s)")</f>
        <v>Kushagra Mathur</v>
      </c>
      <c r="M42" s="525" t="str">
        <f>IFERROR(VLOOKUP(L42, 'Reference data'!$J$2:$K$30, 2, 0), "Do not enter, will be populated based on other column(s)")</f>
        <v>Amit Patidar</v>
      </c>
      <c r="N42" s="347" t="s">
        <v>341</v>
      </c>
      <c r="O42" s="551" t="str">
        <f>VLOOKUP(N42, 'Reference data'!$U$2:$V$29, 2, 0)</f>
        <v>TBD</v>
      </c>
      <c r="P42" s="347" t="s">
        <v>342</v>
      </c>
      <c r="Q42" s="552">
        <v>80</v>
      </c>
      <c r="R42" s="552"/>
      <c r="S42" s="552"/>
      <c r="T42" s="552"/>
      <c r="U42" s="552"/>
      <c r="V42" s="552"/>
      <c r="W42" s="552"/>
      <c r="X42" s="552"/>
      <c r="Y42" s="552"/>
      <c r="Z42" s="552"/>
      <c r="AA42" s="552"/>
      <c r="AB42" s="552"/>
      <c r="AC42" s="552"/>
      <c r="AD42" s="552"/>
      <c r="AE42" s="552"/>
      <c r="AF42" s="552"/>
      <c r="AG42" s="552"/>
      <c r="AH42" s="552"/>
      <c r="AI42" s="552"/>
      <c r="AJ42" s="552"/>
      <c r="AK42" s="552"/>
      <c r="AL42" s="552"/>
      <c r="AM42" s="552"/>
    </row>
    <row r="43" spans="1:45">
      <c r="A43" s="522" t="str">
        <f>IFERROR(VLOOKUP(B43, 'Reference data'!$C$2:$D$21, 2, 0), "Do not enter, will be populated based on other column(s)")</f>
        <v>Enhancement</v>
      </c>
      <c r="B43" s="541" t="s">
        <v>960</v>
      </c>
      <c r="D43" s="552" t="s">
        <v>1430</v>
      </c>
      <c r="E43" s="552" t="s">
        <v>330</v>
      </c>
      <c r="F43" s="552"/>
      <c r="G43" s="522" t="str">
        <f>IFERROR(VLOOKUP(E43,'Reference data'!$M$2:$P$364,4,0), "Do not enter, will be populated based on other column(s)")</f>
        <v>MF</v>
      </c>
      <c r="H43" s="522" t="str">
        <f>IFERROR(VLOOKUP(E43,'Reference data'!$M$2:$O$364, 3,0), "Do not enter, will be populated based on other column(s)")</f>
        <v>Cobol, IMS-DB</v>
      </c>
      <c r="I43" s="522" t="str">
        <f>IFERROR(VLOOKUP(E43,'Reference data'!$M$1:$N$364, 2,0), "Do not enter, will be populated based on other column(s)")</f>
        <v xml:space="preserve">SW-CRIS-Billing </v>
      </c>
      <c r="J43" s="541" t="s">
        <v>44</v>
      </c>
      <c r="K43" s="525" t="str">
        <f>IFERROR(VLOOKUP(J43,'Reference data'!$G$2:$H$7, 2, 0), "Do not enter, will be populated based on other column(s)")</f>
        <v>Muawiah Qaimari</v>
      </c>
      <c r="L43" s="525" t="str">
        <f>IFERROR(VLOOKUP(I43, 'Reference data'!$R$2:$S$55, 2, 0), "Do not enter, will be populated based on other column(s)")</f>
        <v>Kushagra Mathur</v>
      </c>
      <c r="M43" s="525" t="str">
        <f>IFERROR(VLOOKUP(L43, 'Reference data'!$J$2:$K$30, 2, 0), "Do not enter, will be populated based on other column(s)")</f>
        <v>Amit Patidar</v>
      </c>
      <c r="N43" s="347" t="s">
        <v>341</v>
      </c>
      <c r="O43" s="551" t="str">
        <f>VLOOKUP(N43, 'Reference data'!$U$2:$V$29, 2, 0)</f>
        <v>TBD</v>
      </c>
      <c r="P43" s="347" t="s">
        <v>342</v>
      </c>
      <c r="Q43" s="552">
        <v>80</v>
      </c>
      <c r="R43" s="552"/>
      <c r="S43" s="552"/>
      <c r="T43" s="552"/>
      <c r="U43" s="552"/>
      <c r="V43" s="552"/>
      <c r="W43" s="552"/>
      <c r="X43" s="552"/>
      <c r="Y43" s="552"/>
      <c r="Z43" s="552"/>
      <c r="AA43" s="552"/>
      <c r="AB43" s="552"/>
      <c r="AC43" s="552"/>
      <c r="AD43" s="552"/>
      <c r="AE43" s="552"/>
      <c r="AF43" s="552"/>
      <c r="AG43" s="552"/>
      <c r="AH43" s="552"/>
      <c r="AI43" s="552"/>
      <c r="AJ43" s="552"/>
      <c r="AK43" s="552"/>
      <c r="AL43" s="552"/>
      <c r="AM43" s="552"/>
    </row>
    <row r="44" spans="1:45">
      <c r="A44" s="522" t="str">
        <f>IFERROR(VLOOKUP(B44, 'Reference data'!$C$2:$D$21, 2, 0), "Do not enter, will be populated based on other column(s)")</f>
        <v>Enhancement</v>
      </c>
      <c r="B44" s="541" t="s">
        <v>960</v>
      </c>
      <c r="D44" s="552" t="s">
        <v>1431</v>
      </c>
      <c r="E44" s="552" t="s">
        <v>330</v>
      </c>
      <c r="F44" s="552"/>
      <c r="G44" s="522" t="str">
        <f>IFERROR(VLOOKUP(E44,'Reference data'!$M$2:$P$364,4,0), "Do not enter, will be populated based on other column(s)")</f>
        <v>MF</v>
      </c>
      <c r="H44" s="522" t="str">
        <f>IFERROR(VLOOKUP(E44,'Reference data'!$M$2:$O$364, 3,0), "Do not enter, will be populated based on other column(s)")</f>
        <v>Cobol, IMS-DB</v>
      </c>
      <c r="I44" s="522" t="str">
        <f>IFERROR(VLOOKUP(E44,'Reference data'!$M$1:$N$364, 2,0), "Do not enter, will be populated based on other column(s)")</f>
        <v xml:space="preserve">SW-CRIS-Billing </v>
      </c>
      <c r="J44" s="541" t="s">
        <v>44</v>
      </c>
      <c r="K44" s="525" t="str">
        <f>IFERROR(VLOOKUP(J44,'Reference data'!$G$2:$H$7, 2, 0), "Do not enter, will be populated based on other column(s)")</f>
        <v>Muawiah Qaimari</v>
      </c>
      <c r="L44" s="525" t="str">
        <f>IFERROR(VLOOKUP(I44, 'Reference data'!$R$2:$S$55, 2, 0), "Do not enter, will be populated based on other column(s)")</f>
        <v>Kushagra Mathur</v>
      </c>
      <c r="M44" s="525" t="str">
        <f>IFERROR(VLOOKUP(L44, 'Reference data'!$J$2:$K$30, 2, 0), "Do not enter, will be populated based on other column(s)")</f>
        <v>Amit Patidar</v>
      </c>
      <c r="N44" s="347">
        <v>23.02</v>
      </c>
      <c r="O44" s="551" t="str">
        <f>VLOOKUP(N44, 'Reference data'!$U$2:$V$29, 2, 0)</f>
        <v>Feb-23</v>
      </c>
      <c r="P44" s="347" t="s">
        <v>48</v>
      </c>
      <c r="Q44" s="552">
        <v>400</v>
      </c>
      <c r="R44" s="552"/>
      <c r="S44" s="552"/>
      <c r="T44" s="552"/>
      <c r="U44" s="552"/>
      <c r="V44" s="552"/>
      <c r="W44" s="552"/>
      <c r="X44" s="552"/>
      <c r="Y44" s="552"/>
      <c r="Z44" s="552"/>
      <c r="AA44" s="552"/>
      <c r="AB44" s="552"/>
      <c r="AC44" s="552"/>
      <c r="AD44" s="552">
        <v>40</v>
      </c>
      <c r="AE44" s="552">
        <v>100</v>
      </c>
      <c r="AF44" s="552">
        <v>90</v>
      </c>
      <c r="AG44" s="552">
        <v>80</v>
      </c>
      <c r="AH44" s="552">
        <v>60</v>
      </c>
      <c r="AI44" s="552">
        <v>30</v>
      </c>
      <c r="AJ44" s="552"/>
      <c r="AK44" s="552"/>
      <c r="AL44" s="552"/>
      <c r="AM44" s="552"/>
    </row>
    <row r="45" spans="1:45">
      <c r="A45" s="522" t="str">
        <f>IFERROR(VLOOKUP(B45, 'Reference data'!$C$2:$D$21, 2, 0), "Do not enter, will be populated based on other column(s)")</f>
        <v>Enhancement</v>
      </c>
      <c r="B45" s="541" t="s">
        <v>960</v>
      </c>
      <c r="D45" s="552" t="s">
        <v>1432</v>
      </c>
      <c r="E45" s="552" t="s">
        <v>330</v>
      </c>
      <c r="F45" s="552"/>
      <c r="G45" s="522" t="str">
        <f>IFERROR(VLOOKUP(E45,'Reference data'!$M$2:$P$364,4,0), "Do not enter, will be populated based on other column(s)")</f>
        <v>MF</v>
      </c>
      <c r="H45" s="522" t="str">
        <f>IFERROR(VLOOKUP(E45,'Reference data'!$M$2:$O$364, 3,0), "Do not enter, will be populated based on other column(s)")</f>
        <v>Cobol, IMS-DB</v>
      </c>
      <c r="I45" s="522" t="str">
        <f>IFERROR(VLOOKUP(E45,'Reference data'!$M$1:$N$364, 2,0), "Do not enter, will be populated based on other column(s)")</f>
        <v xml:space="preserve">SW-CRIS-Billing </v>
      </c>
      <c r="J45" s="541" t="s">
        <v>44</v>
      </c>
      <c r="K45" s="525" t="str">
        <f>IFERROR(VLOOKUP(J45,'Reference data'!$G$2:$H$7, 2, 0), "Do not enter, will be populated based on other column(s)")</f>
        <v>Muawiah Qaimari</v>
      </c>
      <c r="L45" s="525" t="str">
        <f>IFERROR(VLOOKUP(I45, 'Reference data'!$R$2:$S$55, 2, 0), "Do not enter, will be populated based on other column(s)")</f>
        <v>Kushagra Mathur</v>
      </c>
      <c r="M45" s="525" t="str">
        <f>IFERROR(VLOOKUP(L45, 'Reference data'!$J$2:$K$30, 2, 0), "Do not enter, will be populated based on other column(s)")</f>
        <v>Amit Patidar</v>
      </c>
      <c r="N45" s="347" t="s">
        <v>341</v>
      </c>
      <c r="O45" s="551" t="str">
        <f>VLOOKUP(N45, 'Reference data'!$U$2:$V$29, 2, 0)</f>
        <v>TBD</v>
      </c>
      <c r="P45" s="347" t="s">
        <v>342</v>
      </c>
      <c r="Q45" s="552"/>
      <c r="R45" s="552"/>
      <c r="S45" s="552"/>
      <c r="T45" s="552"/>
      <c r="U45" s="552"/>
      <c r="V45" s="552"/>
      <c r="W45" s="552"/>
      <c r="X45" s="552"/>
      <c r="Y45" s="552"/>
      <c r="Z45" s="552"/>
      <c r="AA45" s="552"/>
      <c r="AB45" s="552"/>
      <c r="AC45" s="552"/>
      <c r="AD45" s="552"/>
      <c r="AE45" s="552"/>
      <c r="AF45" s="552"/>
      <c r="AG45" s="552"/>
      <c r="AH45" s="552"/>
      <c r="AI45" s="552"/>
      <c r="AJ45" s="552"/>
      <c r="AK45" s="552"/>
      <c r="AL45" s="552"/>
      <c r="AM45" s="552"/>
    </row>
    <row r="46" spans="1:45">
      <c r="A46" s="522" t="str">
        <f>IFERROR(VLOOKUP(B46, 'Reference data'!$C$2:$D$21, 2, 0), "Do not enter, will be populated based on other column(s)")</f>
        <v>Enhancement</v>
      </c>
      <c r="B46" s="541" t="s">
        <v>960</v>
      </c>
      <c r="D46" s="552" t="s">
        <v>1433</v>
      </c>
      <c r="E46" s="552" t="s">
        <v>330</v>
      </c>
      <c r="F46" s="552"/>
      <c r="G46" s="522" t="str">
        <f>IFERROR(VLOOKUP(E46,'Reference data'!$M$2:$P$364,4,0), "Do not enter, will be populated based on other column(s)")</f>
        <v>MF</v>
      </c>
      <c r="H46" s="522" t="str">
        <f>IFERROR(VLOOKUP(E46,'Reference data'!$M$2:$O$364, 3,0), "Do not enter, will be populated based on other column(s)")</f>
        <v>Cobol, IMS-DB</v>
      </c>
      <c r="I46" s="522" t="str">
        <f>IFERROR(VLOOKUP(E46,'Reference data'!$M$1:$N$364, 2,0), "Do not enter, will be populated based on other column(s)")</f>
        <v xml:space="preserve">SW-CRIS-Billing </v>
      </c>
      <c r="J46" s="541" t="s">
        <v>44</v>
      </c>
      <c r="K46" s="525" t="str">
        <f>IFERROR(VLOOKUP(J46,'Reference data'!$G$2:$H$7, 2, 0), "Do not enter, will be populated based on other column(s)")</f>
        <v>Muawiah Qaimari</v>
      </c>
      <c r="L46" s="525" t="str">
        <f>IFERROR(VLOOKUP(I46, 'Reference data'!$R$2:$S$55, 2, 0), "Do not enter, will be populated based on other column(s)")</f>
        <v>Kushagra Mathur</v>
      </c>
      <c r="M46" s="525" t="str">
        <f>IFERROR(VLOOKUP(L46, 'Reference data'!$J$2:$K$30, 2, 0), "Do not enter, will be populated based on other column(s)")</f>
        <v>Amit Patidar</v>
      </c>
      <c r="N46" s="347" t="s">
        <v>341</v>
      </c>
      <c r="O46" s="551" t="str">
        <f>VLOOKUP(N46, 'Reference data'!$U$2:$V$29, 2, 0)</f>
        <v>TBD</v>
      </c>
      <c r="P46" s="347" t="s">
        <v>342</v>
      </c>
      <c r="Q46" s="552"/>
      <c r="R46" s="552"/>
      <c r="S46" s="552"/>
      <c r="T46" s="552"/>
      <c r="U46" s="552"/>
      <c r="V46" s="552"/>
      <c r="W46" s="552"/>
      <c r="X46" s="552"/>
      <c r="Y46" s="552"/>
      <c r="Z46" s="552"/>
      <c r="AA46" s="552"/>
      <c r="AB46" s="552"/>
      <c r="AC46" s="552"/>
      <c r="AD46" s="552"/>
      <c r="AE46" s="552"/>
      <c r="AF46" s="552"/>
      <c r="AG46" s="552"/>
      <c r="AH46" s="552"/>
      <c r="AI46" s="552"/>
      <c r="AJ46" s="552"/>
      <c r="AK46" s="552"/>
      <c r="AL46" s="552"/>
      <c r="AM46" s="552"/>
    </row>
    <row r="47" spans="1:45">
      <c r="A47" s="522" t="str">
        <f>IFERROR(VLOOKUP(B47, 'Reference data'!$C$2:$D$21, 2, 0), "Do not enter, will be populated based on other column(s)")</f>
        <v>Enhancement</v>
      </c>
      <c r="B47" s="541" t="s">
        <v>960</v>
      </c>
      <c r="D47" s="552" t="s">
        <v>1434</v>
      </c>
      <c r="E47" s="552" t="s">
        <v>330</v>
      </c>
      <c r="F47" s="552"/>
      <c r="G47" s="522" t="str">
        <f>IFERROR(VLOOKUP(E47,'Reference data'!$M$2:$P$364,4,0), "Do not enter, will be populated based on other column(s)")</f>
        <v>MF</v>
      </c>
      <c r="H47" s="522" t="str">
        <f>IFERROR(VLOOKUP(E47,'Reference data'!$M$2:$O$364, 3,0), "Do not enter, will be populated based on other column(s)")</f>
        <v>Cobol, IMS-DB</v>
      </c>
      <c r="I47" s="522" t="str">
        <f>IFERROR(VLOOKUP(E47,'Reference data'!$M$1:$N$364, 2,0), "Do not enter, will be populated based on other column(s)")</f>
        <v xml:space="preserve">SW-CRIS-Billing </v>
      </c>
      <c r="J47" s="541" t="s">
        <v>44</v>
      </c>
      <c r="K47" s="525" t="str">
        <f>IFERROR(VLOOKUP(J47,'Reference data'!$G$2:$H$7, 2, 0), "Do not enter, will be populated based on other column(s)")</f>
        <v>Muawiah Qaimari</v>
      </c>
      <c r="L47" s="525" t="str">
        <f>IFERROR(VLOOKUP(I47, 'Reference data'!$R$2:$S$55, 2, 0), "Do not enter, will be populated based on other column(s)")</f>
        <v>Kushagra Mathur</v>
      </c>
      <c r="M47" s="525" t="str">
        <f>IFERROR(VLOOKUP(L47, 'Reference data'!$J$2:$K$30, 2, 0), "Do not enter, will be populated based on other column(s)")</f>
        <v>Amit Patidar</v>
      </c>
      <c r="N47" s="347" t="s">
        <v>341</v>
      </c>
      <c r="O47" s="551" t="str">
        <f>VLOOKUP(N47, 'Reference data'!$U$2:$V$29, 2, 0)</f>
        <v>TBD</v>
      </c>
      <c r="P47" s="347" t="s">
        <v>342</v>
      </c>
      <c r="Q47" s="552"/>
      <c r="R47" s="552"/>
      <c r="S47" s="552"/>
      <c r="T47" s="552"/>
      <c r="U47" s="552"/>
      <c r="V47" s="552"/>
      <c r="W47" s="552"/>
      <c r="X47" s="552"/>
      <c r="Y47" s="552"/>
      <c r="Z47" s="552"/>
      <c r="AA47" s="552"/>
      <c r="AB47" s="552"/>
      <c r="AC47" s="552"/>
      <c r="AD47" s="552"/>
      <c r="AE47" s="552"/>
      <c r="AF47" s="552"/>
      <c r="AG47" s="552"/>
      <c r="AH47" s="552"/>
      <c r="AI47" s="552"/>
      <c r="AJ47" s="552"/>
      <c r="AK47" s="552"/>
      <c r="AL47" s="552"/>
      <c r="AM47" s="552"/>
    </row>
    <row r="48" spans="1:45">
      <c r="A48" s="522" t="str">
        <f>IFERROR(VLOOKUP(B48, 'Reference data'!$C$2:$D$21, 2, 0), "Do not enter, will be populated based on other column(s)")</f>
        <v>Enhancement</v>
      </c>
      <c r="B48" s="541" t="s">
        <v>960</v>
      </c>
      <c r="D48" s="552" t="s">
        <v>1435</v>
      </c>
      <c r="E48" s="552" t="s">
        <v>330</v>
      </c>
      <c r="F48" s="552"/>
      <c r="G48" s="522" t="str">
        <f>IFERROR(VLOOKUP(E48,'Reference data'!$M$2:$P$364,4,0), "Do not enter, will be populated based on other column(s)")</f>
        <v>MF</v>
      </c>
      <c r="H48" s="522" t="str">
        <f>IFERROR(VLOOKUP(E48,'Reference data'!$M$2:$O$364, 3,0), "Do not enter, will be populated based on other column(s)")</f>
        <v>Cobol, IMS-DB</v>
      </c>
      <c r="I48" s="522" t="str">
        <f>IFERROR(VLOOKUP(E48,'Reference data'!$M$1:$N$364, 2,0), "Do not enter, will be populated based on other column(s)")</f>
        <v xml:space="preserve">SW-CRIS-Billing </v>
      </c>
      <c r="J48" s="541" t="s">
        <v>44</v>
      </c>
      <c r="K48" s="525" t="str">
        <f>IFERROR(VLOOKUP(J48,'Reference data'!$G$2:$H$7, 2, 0), "Do not enter, will be populated based on other column(s)")</f>
        <v>Muawiah Qaimari</v>
      </c>
      <c r="L48" s="525" t="str">
        <f>IFERROR(VLOOKUP(I48, 'Reference data'!$R$2:$S$55, 2, 0), "Do not enter, will be populated based on other column(s)")</f>
        <v>Kushagra Mathur</v>
      </c>
      <c r="M48" s="525" t="str">
        <f>IFERROR(VLOOKUP(L48, 'Reference data'!$J$2:$K$30, 2, 0), "Do not enter, will be populated based on other column(s)")</f>
        <v>Amit Patidar</v>
      </c>
      <c r="N48" s="347" t="s">
        <v>341</v>
      </c>
      <c r="O48" s="551" t="str">
        <f>VLOOKUP(N48, 'Reference data'!$U$2:$V$29, 2, 0)</f>
        <v>TBD</v>
      </c>
      <c r="P48" s="347" t="s">
        <v>342</v>
      </c>
      <c r="Q48" s="552"/>
      <c r="R48" s="552"/>
      <c r="S48" s="552"/>
      <c r="T48" s="552"/>
      <c r="U48" s="552"/>
      <c r="V48" s="552"/>
      <c r="W48" s="552"/>
      <c r="X48" s="552"/>
      <c r="Y48" s="552"/>
      <c r="Z48" s="552"/>
      <c r="AA48" s="552"/>
      <c r="AB48" s="552"/>
      <c r="AC48" s="552"/>
      <c r="AD48" s="552"/>
      <c r="AE48" s="552"/>
      <c r="AF48" s="552"/>
      <c r="AG48" s="552"/>
      <c r="AH48" s="552"/>
      <c r="AI48" s="552"/>
      <c r="AJ48" s="552"/>
      <c r="AK48" s="552"/>
      <c r="AL48" s="552"/>
      <c r="AM48" s="552"/>
    </row>
    <row r="49" spans="1:43">
      <c r="A49" s="522" t="str">
        <f>IFERROR(VLOOKUP(B49, 'Reference data'!$C$2:$D$21, 2, 0), "Do not enter, will be populated based on other column(s)")</f>
        <v>Enhancement</v>
      </c>
      <c r="B49" s="541" t="s">
        <v>960</v>
      </c>
      <c r="D49" s="552" t="s">
        <v>1436</v>
      </c>
      <c r="E49" s="552" t="s">
        <v>330</v>
      </c>
      <c r="F49" s="552"/>
      <c r="G49" s="522" t="str">
        <f>IFERROR(VLOOKUP(E49,'Reference data'!$M$2:$P$364,4,0), "Do not enter, will be populated based on other column(s)")</f>
        <v>MF</v>
      </c>
      <c r="H49" s="522" t="str">
        <f>IFERROR(VLOOKUP(E49,'Reference data'!$M$2:$O$364, 3,0), "Do not enter, will be populated based on other column(s)")</f>
        <v>Cobol, IMS-DB</v>
      </c>
      <c r="I49" s="522" t="str">
        <f>IFERROR(VLOOKUP(E49,'Reference data'!$M$1:$N$364, 2,0), "Do not enter, will be populated based on other column(s)")</f>
        <v xml:space="preserve">SW-CRIS-Billing </v>
      </c>
      <c r="J49" s="541" t="s">
        <v>44</v>
      </c>
      <c r="K49" s="525" t="str">
        <f>IFERROR(VLOOKUP(J49,'Reference data'!$G$2:$H$7, 2, 0), "Do not enter, will be populated based on other column(s)")</f>
        <v>Muawiah Qaimari</v>
      </c>
      <c r="L49" s="525" t="str">
        <f>IFERROR(VLOOKUP(I49, 'Reference data'!$R$2:$S$55, 2, 0), "Do not enter, will be populated based on other column(s)")</f>
        <v>Kushagra Mathur</v>
      </c>
      <c r="M49" s="525" t="str">
        <f>IFERROR(VLOOKUP(L49, 'Reference data'!$J$2:$K$30, 2, 0), "Do not enter, will be populated based on other column(s)")</f>
        <v>Amit Patidar</v>
      </c>
      <c r="N49" s="347" t="s">
        <v>341</v>
      </c>
      <c r="O49" s="551" t="str">
        <f>VLOOKUP(N49, 'Reference data'!$U$2:$V$29, 2, 0)</f>
        <v>TBD</v>
      </c>
      <c r="P49" s="347" t="s">
        <v>342</v>
      </c>
      <c r="Q49" s="552"/>
      <c r="R49" s="552"/>
      <c r="S49" s="552"/>
      <c r="T49" s="552"/>
      <c r="U49" s="552"/>
      <c r="V49" s="552"/>
      <c r="W49" s="552"/>
      <c r="X49" s="552"/>
      <c r="Y49" s="552"/>
      <c r="Z49" s="552"/>
      <c r="AA49" s="552"/>
      <c r="AB49" s="552"/>
      <c r="AC49" s="552"/>
      <c r="AD49" s="552"/>
      <c r="AE49" s="552"/>
      <c r="AF49" s="552"/>
      <c r="AG49" s="552"/>
      <c r="AH49" s="552"/>
      <c r="AI49" s="552"/>
      <c r="AJ49" s="552"/>
      <c r="AK49" s="552"/>
      <c r="AL49" s="552"/>
      <c r="AM49" s="552"/>
    </row>
    <row r="50" spans="1:43">
      <c r="A50" s="522" t="str">
        <f>IFERROR(VLOOKUP(B50, 'Reference data'!$C$2:$D$21, 2, 0), "Do not enter, will be populated based on other column(s)")</f>
        <v>Sustenance</v>
      </c>
      <c r="B50" s="541" t="s">
        <v>989</v>
      </c>
      <c r="D50" s="552" t="s">
        <v>1437</v>
      </c>
      <c r="E50" s="552" t="s">
        <v>369</v>
      </c>
      <c r="F50" s="552"/>
      <c r="G50" s="522" t="str">
        <f>IFERROR(VLOOKUP(E50,'Reference data'!$M$2:$P$364,4,0), "Do not enter, will be populated based on other column(s)")</f>
        <v>MF</v>
      </c>
      <c r="H50" s="522" t="str">
        <f>IFERROR(VLOOKUP(E50,'Reference data'!$M$2:$O$364, 3,0), "Do not enter, will be populated based on other column(s)")</f>
        <v>Cobol, DB2</v>
      </c>
      <c r="I50" s="522" t="str">
        <f>IFERROR(VLOOKUP(E50,'Reference data'!$M$1:$N$364, 2,0), "Do not enter, will be populated based on other column(s)")</f>
        <v>CARE-MF</v>
      </c>
      <c r="J50" s="552" t="s">
        <v>78</v>
      </c>
      <c r="K50" s="525" t="str">
        <f>IFERROR(VLOOKUP(J50,'Reference data'!$G$2:$H$7, 2, 0), "Do not enter, will be populated based on other column(s)")</f>
        <v>Christine Moretti</v>
      </c>
      <c r="L50" s="525" t="str">
        <f>IFERROR(VLOOKUP(I50, 'Reference data'!$R$2:$S$55, 2, 0), "Do not enter, will be populated based on other column(s)")</f>
        <v>Kushagra Mathur</v>
      </c>
      <c r="M50" s="525" t="str">
        <f>IFERROR(VLOOKUP(L50, 'Reference data'!$J$2:$K$30, 2, 0), "Do not enter, will be populated based on other column(s)")</f>
        <v>Amit Patidar</v>
      </c>
      <c r="N50" s="347" t="s">
        <v>283</v>
      </c>
      <c r="O50" s="551" t="str">
        <f>VLOOKUP(N50, 'Reference data'!$U$2:$V$29, 2, 0)</f>
        <v>Ongoing</v>
      </c>
      <c r="P50" s="347" t="s">
        <v>48</v>
      </c>
      <c r="Q50" s="552">
        <v>15</v>
      </c>
      <c r="R50" s="552"/>
      <c r="S50" s="552"/>
      <c r="T50" s="552"/>
      <c r="U50" s="552"/>
      <c r="V50" s="552"/>
      <c r="W50" s="552"/>
      <c r="X50" s="552"/>
      <c r="Y50" s="552"/>
      <c r="Z50" s="552"/>
      <c r="AA50" s="552"/>
      <c r="AB50" s="552">
        <v>60</v>
      </c>
      <c r="AC50" s="552">
        <v>60</v>
      </c>
      <c r="AD50" s="552">
        <v>60</v>
      </c>
      <c r="AE50" s="552">
        <v>60</v>
      </c>
      <c r="AF50" s="552">
        <v>30</v>
      </c>
      <c r="AG50" s="552">
        <v>30</v>
      </c>
      <c r="AH50" s="552">
        <v>15</v>
      </c>
      <c r="AI50" s="552">
        <v>10</v>
      </c>
      <c r="AJ50" s="552">
        <v>15</v>
      </c>
      <c r="AK50" s="552">
        <v>10</v>
      </c>
      <c r="AL50" s="552">
        <v>10</v>
      </c>
      <c r="AM50" s="552">
        <v>10</v>
      </c>
      <c r="AN50" s="347">
        <v>10</v>
      </c>
      <c r="AO50" s="347">
        <v>10</v>
      </c>
      <c r="AP50" s="347">
        <v>10</v>
      </c>
      <c r="AQ50" s="347">
        <v>10</v>
      </c>
    </row>
    <row r="51" spans="1:43">
      <c r="A51" s="522" t="str">
        <f>IFERROR(VLOOKUP(B51, 'Reference data'!$C$2:$D$21, 2, 0), "Do not enter, will be populated based on other column(s)")</f>
        <v>Sustenance</v>
      </c>
      <c r="B51" s="541" t="s">
        <v>983</v>
      </c>
      <c r="D51" s="552" t="s">
        <v>186</v>
      </c>
      <c r="E51" s="552" t="s">
        <v>369</v>
      </c>
      <c r="F51" s="552"/>
      <c r="G51" s="522" t="str">
        <f>IFERROR(VLOOKUP(E51,'Reference data'!$M$2:$P$364,4,0), "Do not enter, will be populated based on other column(s)")</f>
        <v>MF</v>
      </c>
      <c r="H51" s="522" t="str">
        <f>IFERROR(VLOOKUP(E51,'Reference data'!$M$2:$O$364, 3,0), "Do not enter, will be populated based on other column(s)")</f>
        <v>Cobol, DB2</v>
      </c>
      <c r="I51" s="522" t="str">
        <f>IFERROR(VLOOKUP(E51,'Reference data'!$M$1:$N$364, 2,0), "Do not enter, will be populated based on other column(s)")</f>
        <v>CARE-MF</v>
      </c>
      <c r="J51" s="552" t="s">
        <v>78</v>
      </c>
      <c r="K51" s="525" t="str">
        <f>IFERROR(VLOOKUP(J51,'Reference data'!$G$2:$H$7, 2, 0), "Do not enter, will be populated based on other column(s)")</f>
        <v>Christine Moretti</v>
      </c>
      <c r="L51" s="525" t="str">
        <f>IFERROR(VLOOKUP(I51, 'Reference data'!$R$2:$S$55, 2, 0), "Do not enter, will be populated based on other column(s)")</f>
        <v>Kushagra Mathur</v>
      </c>
      <c r="M51" s="525" t="str">
        <f>IFERROR(VLOOKUP(L51, 'Reference data'!$J$2:$K$30, 2, 0), "Do not enter, will be populated based on other column(s)")</f>
        <v>Amit Patidar</v>
      </c>
      <c r="N51" s="347" t="s">
        <v>283</v>
      </c>
      <c r="O51" s="551" t="str">
        <f>VLOOKUP(N51, 'Reference data'!$U$2:$V$29, 2, 0)</f>
        <v>Ongoing</v>
      </c>
      <c r="P51" s="347" t="s">
        <v>48</v>
      </c>
      <c r="Q51" s="552"/>
      <c r="R51" s="552"/>
      <c r="S51" s="552"/>
      <c r="T51" s="552"/>
      <c r="U51" s="552"/>
      <c r="V51" s="552"/>
      <c r="W51" s="552"/>
      <c r="X51" s="552"/>
      <c r="Y51" s="552"/>
      <c r="Z51" s="552"/>
      <c r="AA51" s="552"/>
      <c r="AB51" s="552">
        <v>15</v>
      </c>
      <c r="AC51" s="552">
        <v>15</v>
      </c>
      <c r="AD51" s="552">
        <v>15</v>
      </c>
      <c r="AE51" s="552">
        <v>15</v>
      </c>
      <c r="AF51" s="552">
        <v>30</v>
      </c>
      <c r="AG51" s="552">
        <v>30</v>
      </c>
      <c r="AH51" s="552">
        <v>10</v>
      </c>
      <c r="AI51" s="552">
        <v>10</v>
      </c>
      <c r="AJ51" s="552">
        <v>10</v>
      </c>
      <c r="AK51" s="552">
        <v>10</v>
      </c>
      <c r="AL51" s="552">
        <v>10</v>
      </c>
      <c r="AM51" s="552">
        <v>10</v>
      </c>
      <c r="AN51" s="552">
        <v>10</v>
      </c>
      <c r="AO51" s="552">
        <v>10</v>
      </c>
      <c r="AP51" s="552">
        <v>10</v>
      </c>
      <c r="AQ51" s="552">
        <v>10</v>
      </c>
    </row>
    <row r="52" spans="1:43">
      <c r="A52" s="522" t="str">
        <f>IFERROR(VLOOKUP(B52, 'Reference data'!$C$2:$D$21, 2, 0), "Do not enter, will be populated based on other column(s)")</f>
        <v>Sustenance</v>
      </c>
      <c r="B52" s="541" t="s">
        <v>110</v>
      </c>
      <c r="D52" s="552" t="s">
        <v>1438</v>
      </c>
      <c r="E52" s="552" t="s">
        <v>1355</v>
      </c>
      <c r="F52" s="552"/>
      <c r="G52" s="522" t="str">
        <f>IFERROR(VLOOKUP(E52,'Reference data'!$M$2:$P$364,4,0), "Do not enter, will be populated based on other column(s)")</f>
        <v>MF</v>
      </c>
      <c r="H52" s="522" t="str">
        <f>IFERROR(VLOOKUP(E52,'Reference data'!$M$2:$O$364, 3,0), "Do not enter, will be populated based on other column(s)")</f>
        <v>Cobol, DB2</v>
      </c>
      <c r="I52" s="522" t="str">
        <f>IFERROR(VLOOKUP(E52,'Reference data'!$M$1:$N$364, 2,0), "Do not enter, will be populated based on other column(s)")</f>
        <v>CARE-MF</v>
      </c>
      <c r="J52" s="552" t="s">
        <v>78</v>
      </c>
      <c r="K52" s="525" t="str">
        <f>IFERROR(VLOOKUP(J52,'Reference data'!$G$2:$H$7, 2, 0), "Do not enter, will be populated based on other column(s)")</f>
        <v>Christine Moretti</v>
      </c>
      <c r="L52" s="525" t="str">
        <f>IFERROR(VLOOKUP(I52, 'Reference data'!$R$2:$S$55, 2, 0), "Do not enter, will be populated based on other column(s)")</f>
        <v>Kushagra Mathur</v>
      </c>
      <c r="M52" s="525" t="str">
        <f>IFERROR(VLOOKUP(L52, 'Reference data'!$J$2:$K$30, 2, 0), "Do not enter, will be populated based on other column(s)")</f>
        <v>Amit Patidar</v>
      </c>
      <c r="N52" s="347" t="s">
        <v>283</v>
      </c>
      <c r="O52" s="551" t="str">
        <f>VLOOKUP(N52, 'Reference data'!$U$2:$V$29, 2, 0)</f>
        <v>Ongoing</v>
      </c>
      <c r="P52" s="347" t="s">
        <v>48</v>
      </c>
      <c r="Q52" s="552">
        <v>15</v>
      </c>
      <c r="R52" s="552"/>
      <c r="S52" s="552"/>
      <c r="T52" s="552"/>
      <c r="U52" s="552"/>
      <c r="V52" s="552"/>
      <c r="W52" s="552"/>
      <c r="X52" s="552"/>
      <c r="Y52" s="552"/>
      <c r="Z52" s="552"/>
      <c r="AA52" s="552"/>
      <c r="AB52" s="552">
        <v>15</v>
      </c>
      <c r="AC52" s="552">
        <v>15</v>
      </c>
      <c r="AD52" s="552">
        <v>15</v>
      </c>
      <c r="AE52" s="552">
        <v>15</v>
      </c>
      <c r="AF52" s="552">
        <v>15</v>
      </c>
      <c r="AG52" s="552">
        <v>15</v>
      </c>
      <c r="AH52" s="552">
        <v>25</v>
      </c>
      <c r="AI52" s="552">
        <v>25</v>
      </c>
      <c r="AJ52" s="552">
        <v>20</v>
      </c>
      <c r="AK52" s="552">
        <v>20</v>
      </c>
      <c r="AL52" s="552">
        <v>20</v>
      </c>
      <c r="AM52" s="552">
        <v>20</v>
      </c>
      <c r="AN52" s="347">
        <v>20</v>
      </c>
      <c r="AO52" s="347">
        <v>20</v>
      </c>
      <c r="AP52" s="347">
        <v>20</v>
      </c>
      <c r="AQ52" s="347">
        <v>20</v>
      </c>
    </row>
    <row r="53" spans="1:43">
      <c r="A53" s="522" t="str">
        <f>IFERROR(VLOOKUP(B53, 'Reference data'!$C$2:$D$21, 2, 0), "Do not enter, will be populated based on other column(s)")</f>
        <v>Sustenance</v>
      </c>
      <c r="B53" s="541" t="s">
        <v>110</v>
      </c>
      <c r="D53" s="552" t="s">
        <v>365</v>
      </c>
      <c r="E53" s="552" t="s">
        <v>1355</v>
      </c>
      <c r="F53" s="552"/>
      <c r="G53" s="522" t="str">
        <f>IFERROR(VLOOKUP(E53,'Reference data'!$M$2:$P$364,4,0), "Do not enter, will be populated based on other column(s)")</f>
        <v>MF</v>
      </c>
      <c r="H53" s="522" t="str">
        <f>IFERROR(VLOOKUP(E53,'Reference data'!$M$2:$O$364, 3,0), "Do not enter, will be populated based on other column(s)")</f>
        <v>Cobol, DB2</v>
      </c>
      <c r="I53" s="522" t="str">
        <f>IFERROR(VLOOKUP(E53,'Reference data'!$M$1:$N$364, 2,0), "Do not enter, will be populated based on other column(s)")</f>
        <v>CARE-MF</v>
      </c>
      <c r="J53" s="552" t="s">
        <v>78</v>
      </c>
      <c r="K53" s="525" t="str">
        <f>IFERROR(VLOOKUP(J53,'Reference data'!$G$2:$H$7, 2, 0), "Do not enter, will be populated based on other column(s)")</f>
        <v>Christine Moretti</v>
      </c>
      <c r="L53" s="525" t="str">
        <f>IFERROR(VLOOKUP(I53, 'Reference data'!$R$2:$S$55, 2, 0), "Do not enter, will be populated based on other column(s)")</f>
        <v>Kushagra Mathur</v>
      </c>
      <c r="M53" s="525" t="str">
        <f>IFERROR(VLOOKUP(L53, 'Reference data'!$J$2:$K$30, 2, 0), "Do not enter, will be populated based on other column(s)")</f>
        <v>Amit Patidar</v>
      </c>
      <c r="N53" s="347" t="s">
        <v>283</v>
      </c>
      <c r="O53" s="551" t="str">
        <f>VLOOKUP(N53, 'Reference data'!$U$2:$V$29, 2, 0)</f>
        <v>Ongoing</v>
      </c>
      <c r="P53" s="347" t="s">
        <v>48</v>
      </c>
      <c r="Q53" s="552"/>
      <c r="R53" s="552"/>
      <c r="S53" s="552"/>
      <c r="T53" s="552"/>
      <c r="U53" s="552"/>
      <c r="V53" s="552"/>
      <c r="W53" s="552"/>
      <c r="X53" s="552"/>
      <c r="Y53" s="552"/>
      <c r="Z53" s="552"/>
      <c r="AA53" s="552"/>
      <c r="AB53" s="552">
        <v>25</v>
      </c>
      <c r="AC53" s="552">
        <v>25</v>
      </c>
      <c r="AD53" s="552">
        <v>25</v>
      </c>
      <c r="AE53" s="552">
        <v>25</v>
      </c>
      <c r="AF53" s="552">
        <v>25</v>
      </c>
      <c r="AG53" s="552">
        <v>25</v>
      </c>
      <c r="AH53" s="552">
        <v>25</v>
      </c>
      <c r="AI53" s="552">
        <v>30</v>
      </c>
      <c r="AJ53" s="552">
        <v>30</v>
      </c>
      <c r="AK53" s="552">
        <v>30</v>
      </c>
      <c r="AL53" s="552">
        <v>30</v>
      </c>
      <c r="AM53" s="552">
        <v>30</v>
      </c>
      <c r="AN53" s="347">
        <v>30</v>
      </c>
      <c r="AO53" s="347">
        <v>30</v>
      </c>
      <c r="AP53" s="347">
        <v>30</v>
      </c>
      <c r="AQ53" s="347">
        <v>30</v>
      </c>
    </row>
    <row r="54" spans="1:43">
      <c r="A54" s="522" t="str">
        <f>IFERROR(VLOOKUP(B54, 'Reference data'!$C$2:$D$21, 2, 0), "Do not enter, will be populated based on other column(s)")</f>
        <v>Enhancement</v>
      </c>
      <c r="B54" s="541" t="s">
        <v>960</v>
      </c>
      <c r="D54" s="552" t="s">
        <v>367</v>
      </c>
      <c r="E54" s="552" t="s">
        <v>369</v>
      </c>
      <c r="F54" s="552"/>
      <c r="G54" s="522" t="str">
        <f>IFERROR(VLOOKUP(E54,'Reference data'!$M$2:$P$364,4,0), "Do not enter, will be populated based on other column(s)")</f>
        <v>MF</v>
      </c>
      <c r="H54" s="522" t="str">
        <f>IFERROR(VLOOKUP(E54,'Reference data'!$M$2:$O$364, 3,0), "Do not enter, will be populated based on other column(s)")</f>
        <v>Cobol, DB2</v>
      </c>
      <c r="I54" s="522" t="str">
        <f>IFERROR(VLOOKUP(E54,'Reference data'!$M$1:$N$364, 2,0), "Do not enter, will be populated based on other column(s)")</f>
        <v>CARE-MF</v>
      </c>
      <c r="J54" s="552" t="s">
        <v>78</v>
      </c>
      <c r="K54" s="525" t="str">
        <f>IFERROR(VLOOKUP(J54,'Reference data'!$G$2:$H$7, 2, 0), "Do not enter, will be populated based on other column(s)")</f>
        <v>Christine Moretti</v>
      </c>
      <c r="L54" s="525" t="str">
        <f>IFERROR(VLOOKUP(I54, 'Reference data'!$R$2:$S$55, 2, 0), "Do not enter, will be populated based on other column(s)")</f>
        <v>Kushagra Mathur</v>
      </c>
      <c r="M54" s="525" t="str">
        <f>IFERROR(VLOOKUP(L54, 'Reference data'!$J$2:$K$30, 2, 0), "Do not enter, will be populated based on other column(s)")</f>
        <v>Amit Patidar</v>
      </c>
      <c r="N54" s="347">
        <v>22.08</v>
      </c>
      <c r="O54" s="551" t="str">
        <f>VLOOKUP(N54, 'Reference data'!$U$2:$V$29, 2, 0)</f>
        <v>Aug-22</v>
      </c>
      <c r="P54" s="347" t="s">
        <v>48</v>
      </c>
      <c r="Q54" s="552">
        <v>115</v>
      </c>
      <c r="R54" s="552"/>
      <c r="S54" s="552"/>
      <c r="T54" s="552"/>
      <c r="U54" s="552"/>
      <c r="V54" s="552"/>
      <c r="W54" s="552"/>
      <c r="X54" s="552"/>
      <c r="Y54" s="552"/>
      <c r="Z54" s="552"/>
      <c r="AA54" s="552"/>
      <c r="AB54" s="552">
        <v>95</v>
      </c>
      <c r="AC54" s="552">
        <v>20</v>
      </c>
      <c r="AD54" s="552"/>
      <c r="AE54" s="552"/>
      <c r="AF54" s="552"/>
      <c r="AG54" s="552"/>
      <c r="AH54" s="552"/>
      <c r="AI54" s="552"/>
      <c r="AJ54" s="552"/>
      <c r="AK54" s="552"/>
      <c r="AL54" s="552"/>
      <c r="AM54" s="552"/>
    </row>
    <row r="55" spans="1:43">
      <c r="A55" s="522" t="str">
        <f>IFERROR(VLOOKUP(B55, 'Reference data'!$C$2:$D$21, 2, 0), "Do not enter, will be populated based on other column(s)")</f>
        <v>Sustenance</v>
      </c>
      <c r="B55" s="541" t="s">
        <v>88</v>
      </c>
      <c r="D55" s="552" t="s">
        <v>368</v>
      </c>
      <c r="E55" s="552" t="s">
        <v>1355</v>
      </c>
      <c r="F55" s="552"/>
      <c r="G55" s="522" t="str">
        <f>IFERROR(VLOOKUP(E55,'Reference data'!$M$2:$P$364,4,0), "Do not enter, will be populated based on other column(s)")</f>
        <v>MF</v>
      </c>
      <c r="H55" s="522" t="str">
        <f>IFERROR(VLOOKUP(E55,'Reference data'!$M$2:$O$364, 3,0), "Do not enter, will be populated based on other column(s)")</f>
        <v>Cobol, DB2</v>
      </c>
      <c r="I55" s="522" t="str">
        <f>IFERROR(VLOOKUP(E55,'Reference data'!$M$1:$N$364, 2,0), "Do not enter, will be populated based on other column(s)")</f>
        <v>CARE-MF</v>
      </c>
      <c r="J55" s="552" t="s">
        <v>78</v>
      </c>
      <c r="K55" s="525" t="str">
        <f>IFERROR(VLOOKUP(J55,'Reference data'!$G$2:$H$7, 2, 0), "Do not enter, will be populated based on other column(s)")</f>
        <v>Christine Moretti</v>
      </c>
      <c r="L55" s="525" t="str">
        <f>IFERROR(VLOOKUP(I55, 'Reference data'!$R$2:$S$55, 2, 0), "Do not enter, will be populated based on other column(s)")</f>
        <v>Kushagra Mathur</v>
      </c>
      <c r="M55" s="525" t="str">
        <f>IFERROR(VLOOKUP(L55, 'Reference data'!$J$2:$K$30, 2, 0), "Do not enter, will be populated based on other column(s)")</f>
        <v>Amit Patidar</v>
      </c>
      <c r="N55" s="472">
        <v>22.07</v>
      </c>
      <c r="O55" s="551" t="str">
        <f>VLOOKUP(N55, 'Reference data'!$U$2:$V$29, 2, 0)</f>
        <v>Jul-22</v>
      </c>
      <c r="P55" s="347" t="s">
        <v>48</v>
      </c>
      <c r="Q55" s="552">
        <v>75</v>
      </c>
      <c r="R55" s="552"/>
      <c r="S55" s="552"/>
      <c r="T55" s="552"/>
      <c r="U55" s="552"/>
      <c r="V55" s="552"/>
      <c r="W55" s="552"/>
      <c r="X55" s="552"/>
      <c r="Y55" s="552"/>
      <c r="Z55" s="552"/>
      <c r="AA55" s="552"/>
      <c r="AB55" s="552">
        <v>30</v>
      </c>
      <c r="AC55" s="552"/>
      <c r="AD55" s="552"/>
      <c r="AE55" s="552"/>
      <c r="AF55" s="552"/>
      <c r="AG55" s="552"/>
      <c r="AH55" s="552"/>
      <c r="AI55" s="552"/>
      <c r="AJ55" s="552"/>
      <c r="AK55" s="552"/>
      <c r="AL55" s="552"/>
      <c r="AM55" s="552"/>
    </row>
    <row r="56" spans="1:43">
      <c r="A56" s="522" t="str">
        <f>IFERROR(VLOOKUP(B56, 'Reference data'!$C$2:$D$21, 2, 0), "Do not enter, will be populated based on other column(s)")</f>
        <v>Sustenance</v>
      </c>
      <c r="B56" s="541" t="s">
        <v>88</v>
      </c>
      <c r="D56" s="552" t="s">
        <v>368</v>
      </c>
      <c r="E56" s="552" t="s">
        <v>369</v>
      </c>
      <c r="F56" s="552"/>
      <c r="G56" s="522" t="str">
        <f>IFERROR(VLOOKUP(E56,'Reference data'!$M$2:$P$364,4,0), "Do not enter, will be populated based on other column(s)")</f>
        <v>MF</v>
      </c>
      <c r="H56" s="522" t="str">
        <f>IFERROR(VLOOKUP(E56,'Reference data'!$M$2:$O$364, 3,0), "Do not enter, will be populated based on other column(s)")</f>
        <v>Cobol, DB2</v>
      </c>
      <c r="I56" s="522" t="str">
        <f>IFERROR(VLOOKUP(E56,'Reference data'!$M$1:$N$364, 2,0), "Do not enter, will be populated based on other column(s)")</f>
        <v>CARE-MF</v>
      </c>
      <c r="J56" s="552" t="s">
        <v>78</v>
      </c>
      <c r="K56" s="525" t="str">
        <f>IFERROR(VLOOKUP(J56,'Reference data'!$G$2:$H$7, 2, 0), "Do not enter, will be populated based on other column(s)")</f>
        <v>Christine Moretti</v>
      </c>
      <c r="L56" s="525" t="str">
        <f>IFERROR(VLOOKUP(I56, 'Reference data'!$R$2:$S$55, 2, 0), "Do not enter, will be populated based on other column(s)")</f>
        <v>Kushagra Mathur</v>
      </c>
      <c r="M56" s="525" t="str">
        <f>IFERROR(VLOOKUP(L56, 'Reference data'!$J$2:$K$30, 2, 0), "Do not enter, will be populated based on other column(s)")</f>
        <v>Amit Patidar</v>
      </c>
      <c r="N56" s="472">
        <v>22.07</v>
      </c>
      <c r="O56" s="551" t="str">
        <f>VLOOKUP(N56, 'Reference data'!$U$2:$V$29, 2, 0)</f>
        <v>Jul-22</v>
      </c>
      <c r="P56" s="347" t="s">
        <v>48</v>
      </c>
      <c r="Q56" s="552">
        <v>40</v>
      </c>
      <c r="R56" s="552"/>
      <c r="S56" s="552"/>
      <c r="T56" s="552"/>
      <c r="U56" s="552"/>
      <c r="V56" s="552"/>
      <c r="W56" s="552"/>
      <c r="X56" s="552"/>
      <c r="Y56" s="552"/>
      <c r="Z56" s="552"/>
      <c r="AA56" s="552"/>
      <c r="AB56" s="552">
        <v>30</v>
      </c>
      <c r="AC56" s="552"/>
      <c r="AD56" s="552"/>
      <c r="AE56" s="552"/>
      <c r="AF56" s="552"/>
      <c r="AG56" s="552"/>
      <c r="AH56" s="552"/>
      <c r="AI56" s="552"/>
      <c r="AJ56" s="552"/>
      <c r="AK56" s="552"/>
      <c r="AL56" s="552"/>
      <c r="AM56" s="552"/>
    </row>
    <row r="57" spans="1:43">
      <c r="A57" s="522" t="str">
        <f>IFERROR(VLOOKUP(B57, 'Reference data'!$C$2:$D$21, 2, 0), "Do not enter, will be populated based on other column(s)")</f>
        <v>Sustenance</v>
      </c>
      <c r="B57" s="541" t="s">
        <v>125</v>
      </c>
      <c r="D57" s="552" t="s">
        <v>1439</v>
      </c>
      <c r="E57" s="552" t="s">
        <v>1355</v>
      </c>
      <c r="F57" s="552"/>
      <c r="G57" s="522" t="str">
        <f>IFERROR(VLOOKUP(E57,'Reference data'!$M$2:$P$364,4,0), "Do not enter, will be populated based on other column(s)")</f>
        <v>MF</v>
      </c>
      <c r="H57" s="522" t="str">
        <f>IFERROR(VLOOKUP(E57,'Reference data'!$M$2:$O$364, 3,0), "Do not enter, will be populated based on other column(s)")</f>
        <v>Cobol, DB2</v>
      </c>
      <c r="I57" s="522" t="str">
        <f>IFERROR(VLOOKUP(E57,'Reference data'!$M$1:$N$364, 2,0), "Do not enter, will be populated based on other column(s)")</f>
        <v>CARE-MF</v>
      </c>
      <c r="J57" s="552" t="s">
        <v>78</v>
      </c>
      <c r="K57" s="525" t="str">
        <f>IFERROR(VLOOKUP(J57,'Reference data'!$G$2:$H$7, 2, 0), "Do not enter, will be populated based on other column(s)")</f>
        <v>Christine Moretti</v>
      </c>
      <c r="L57" s="525" t="str">
        <f>IFERROR(VLOOKUP(I57, 'Reference data'!$R$2:$S$55, 2, 0), "Do not enter, will be populated based on other column(s)")</f>
        <v>Kushagra Mathur</v>
      </c>
      <c r="M57" s="525" t="str">
        <f>IFERROR(VLOOKUP(L57, 'Reference data'!$J$2:$K$30, 2, 0), "Do not enter, will be populated based on other column(s)")</f>
        <v>Amit Patidar</v>
      </c>
      <c r="N57" s="347" t="s">
        <v>283</v>
      </c>
      <c r="O57" s="551" t="str">
        <f>VLOOKUP(N57, 'Reference data'!$U$2:$V$29, 2, 0)</f>
        <v>Ongoing</v>
      </c>
      <c r="P57" s="347" t="s">
        <v>48</v>
      </c>
      <c r="Q57" s="552">
        <v>40</v>
      </c>
      <c r="R57" s="552"/>
      <c r="S57" s="552"/>
      <c r="T57" s="552"/>
      <c r="U57" s="552"/>
      <c r="V57" s="552"/>
      <c r="W57" s="552"/>
      <c r="X57" s="552"/>
      <c r="Y57" s="552"/>
      <c r="Z57" s="552"/>
      <c r="AA57" s="552"/>
      <c r="AB57" s="552">
        <v>40</v>
      </c>
      <c r="AC57" s="552">
        <v>40</v>
      </c>
      <c r="AD57" s="552">
        <v>40</v>
      </c>
      <c r="AE57" s="552">
        <v>40</v>
      </c>
      <c r="AF57" s="552">
        <v>40</v>
      </c>
      <c r="AG57" s="552">
        <v>40</v>
      </c>
      <c r="AH57" s="552">
        <v>40</v>
      </c>
      <c r="AI57" s="552">
        <v>40</v>
      </c>
      <c r="AJ57" s="552">
        <v>40</v>
      </c>
      <c r="AK57" s="552">
        <v>40</v>
      </c>
      <c r="AL57" s="552">
        <v>40</v>
      </c>
      <c r="AM57" s="552">
        <v>40</v>
      </c>
      <c r="AN57" s="347">
        <v>40</v>
      </c>
      <c r="AO57" s="347">
        <v>40</v>
      </c>
      <c r="AP57" s="347">
        <v>40</v>
      </c>
      <c r="AQ57" s="347">
        <v>40</v>
      </c>
    </row>
    <row r="58" spans="1:43">
      <c r="A58" s="522" t="str">
        <f>IFERROR(VLOOKUP(B58, 'Reference data'!$C$2:$D$21, 2, 0), "Do not enter, will be populated based on other column(s)")</f>
        <v>Enhancement</v>
      </c>
      <c r="B58" s="541" t="s">
        <v>960</v>
      </c>
      <c r="D58" s="541" t="s">
        <v>1440</v>
      </c>
      <c r="E58" s="541" t="s">
        <v>269</v>
      </c>
      <c r="F58" s="541"/>
      <c r="G58" s="522" t="str">
        <f>IFERROR(VLOOKUP(E58,'Reference data'!$M$2:$P$364,4,0), "Do not enter, will be populated based on other column(s)")</f>
        <v>MF</v>
      </c>
      <c r="H58" s="522" t="str">
        <f>IFERROR(VLOOKUP(E58,'Reference data'!$M$2:$O$364, 3,0), "Do not enter, will be populated based on other column(s)")</f>
        <v>Cobol, DB2</v>
      </c>
      <c r="I58" s="522" t="str">
        <f>IFERROR(VLOOKUP(E58,'Reference data'!$M$1:$N$364, 2,0), "Do not enter, will be populated based on other column(s)")</f>
        <v>WB-BPP1</v>
      </c>
      <c r="J58" s="541" t="s">
        <v>44</v>
      </c>
      <c r="K58" s="525" t="str">
        <f>IFERROR(VLOOKUP(J58,'Reference data'!$G$2:$H$7, 2, 0), "Do not enter, will be populated based on other column(s)")</f>
        <v>Muawiah Qaimari</v>
      </c>
      <c r="L58" s="525" t="str">
        <f>IFERROR(VLOOKUP(I58, 'Reference data'!$R$2:$S$55, 2, 0), "Do not enter, will be populated based on other column(s)")</f>
        <v>Rakesh Koli</v>
      </c>
      <c r="M58" s="525" t="str">
        <f>IFERROR(VLOOKUP(L58, 'Reference data'!$J$2:$K$30, 2, 0), "Do not enter, will be populated based on other column(s)")</f>
        <v>Amit Patidar</v>
      </c>
      <c r="N58" s="472">
        <v>22.07</v>
      </c>
      <c r="O58" s="551" t="str">
        <f>VLOOKUP(N58, 'Reference data'!$U$2:$V$29, 2, 0)</f>
        <v>Jul-22</v>
      </c>
      <c r="P58" s="472" t="s">
        <v>48</v>
      </c>
      <c r="Q58" s="541">
        <v>100</v>
      </c>
      <c r="R58" s="541"/>
      <c r="S58" s="541"/>
      <c r="T58" s="541"/>
      <c r="U58" s="541"/>
      <c r="V58" s="541"/>
      <c r="W58" s="541"/>
      <c r="X58" s="541"/>
      <c r="Y58" s="541"/>
      <c r="Z58" s="541"/>
      <c r="AA58" s="541"/>
      <c r="AB58" s="541">
        <v>100</v>
      </c>
      <c r="AC58" s="541"/>
      <c r="AD58" s="541"/>
      <c r="AE58" s="541"/>
      <c r="AF58" s="541"/>
      <c r="AG58" s="541"/>
      <c r="AH58" s="541"/>
      <c r="AI58" s="541"/>
      <c r="AJ58" s="541"/>
      <c r="AK58" s="541"/>
      <c r="AL58" s="552"/>
      <c r="AM58" s="552"/>
    </row>
    <row r="59" spans="1:43">
      <c r="A59" s="522" t="str">
        <f>IFERROR(VLOOKUP(B59, 'Reference data'!$C$2:$D$21, 2, 0), "Do not enter, will be populated based on other column(s)")</f>
        <v>Sustenance</v>
      </c>
      <c r="B59" s="541" t="s">
        <v>986</v>
      </c>
      <c r="C59" s="347">
        <v>12</v>
      </c>
      <c r="D59" s="548" t="s">
        <v>198</v>
      </c>
      <c r="E59" s="548" t="s">
        <v>1284</v>
      </c>
      <c r="F59" s="548"/>
      <c r="G59" s="522" t="str">
        <f>IFERROR(VLOOKUP(E59,'Reference data'!$M$2:$P$364,4,0), "Do not enter, will be populated based on other column(s)")</f>
        <v>MF</v>
      </c>
      <c r="H59" s="522" t="str">
        <f>IFERROR(VLOOKUP(E59,'Reference data'!$M$2:$O$364, 3,0), "Do not enter, will be populated based on other column(s)")</f>
        <v>Cobol, DB2</v>
      </c>
      <c r="I59" s="522" t="str">
        <f>IFERROR(VLOOKUP(E59,'Reference data'!$M$1:$N$364, 2,0), "Do not enter, will be populated based on other column(s)")</f>
        <v>WB-BPP1</v>
      </c>
      <c r="J59" s="541" t="s">
        <v>44</v>
      </c>
      <c r="K59" s="525" t="str">
        <f>IFERROR(VLOOKUP(J59,'Reference data'!$G$2:$H$7, 2, 0), "Do not enter, will be populated based on other column(s)")</f>
        <v>Muawiah Qaimari</v>
      </c>
      <c r="L59" s="525" t="str">
        <f>IFERROR(VLOOKUP(I59, 'Reference data'!$R$2:$S$55, 2, 0), "Do not enter, will be populated based on other column(s)")</f>
        <v>Rakesh Koli</v>
      </c>
      <c r="M59" s="525" t="str">
        <f>IFERROR(VLOOKUP(L59, 'Reference data'!$J$2:$K$30, 2, 0), "Do not enter, will be populated based on other column(s)")</f>
        <v>Amit Patidar</v>
      </c>
      <c r="N59" s="347" t="s">
        <v>283</v>
      </c>
      <c r="O59" s="551" t="str">
        <f>VLOOKUP(N59, 'Reference data'!$U$2:$V$29, 2, 0)</f>
        <v>Ongoing</v>
      </c>
      <c r="P59" s="347" t="s">
        <v>48</v>
      </c>
      <c r="Q59" s="548"/>
      <c r="R59" s="548"/>
      <c r="S59" s="548"/>
      <c r="T59" s="548"/>
      <c r="U59" s="548"/>
      <c r="V59" s="548"/>
      <c r="W59" s="548"/>
      <c r="X59" s="548"/>
      <c r="Y59" s="548"/>
      <c r="Z59" s="548"/>
      <c r="AA59" s="548"/>
      <c r="AB59" s="548">
        <v>86</v>
      </c>
      <c r="AC59" s="548">
        <v>86</v>
      </c>
      <c r="AD59" s="548">
        <v>86</v>
      </c>
      <c r="AE59" s="548">
        <v>86</v>
      </c>
      <c r="AF59" s="548">
        <v>86</v>
      </c>
      <c r="AG59" s="548">
        <v>86</v>
      </c>
      <c r="AH59" s="548">
        <v>86</v>
      </c>
      <c r="AI59" s="548">
        <v>86</v>
      </c>
      <c r="AJ59" s="548">
        <v>86</v>
      </c>
      <c r="AK59" s="548">
        <v>86</v>
      </c>
      <c r="AL59" s="548">
        <v>86</v>
      </c>
      <c r="AM59" s="548">
        <v>86</v>
      </c>
      <c r="AN59" s="347">
        <v>86</v>
      </c>
      <c r="AO59" s="347">
        <v>86</v>
      </c>
      <c r="AP59" s="347">
        <v>86</v>
      </c>
    </row>
    <row r="60" spans="1:43">
      <c r="A60" s="522" t="str">
        <f>IFERROR(VLOOKUP(B60, 'Reference data'!$C$2:$D$21, 2, 0), "Do not enter, will be populated based on other column(s)")</f>
        <v>Enhancement</v>
      </c>
      <c r="B60" s="541" t="s">
        <v>960</v>
      </c>
      <c r="D60" s="347" t="s">
        <v>267</v>
      </c>
      <c r="E60" s="347" t="s">
        <v>268</v>
      </c>
      <c r="G60" s="522" t="str">
        <f>IFERROR(VLOOKUP(E60,'Reference data'!$M$2:$P$364,4,0), "Do not enter, will be populated based on other column(s)")</f>
        <v>MF</v>
      </c>
      <c r="H60" s="522" t="str">
        <f>IFERROR(VLOOKUP(E60,'Reference data'!$M$2:$O$364, 3,0), "Do not enter, will be populated based on other column(s)")</f>
        <v>Cobol, DB2</v>
      </c>
      <c r="I60" s="522" t="str">
        <f>IFERROR(VLOOKUP(E60,'Reference data'!$M$1:$N$364, 2,0), "Do not enter, will be populated based on other column(s)")</f>
        <v>WB-BPP1</v>
      </c>
      <c r="J60" s="541" t="s">
        <v>44</v>
      </c>
      <c r="K60" s="525" t="str">
        <f>IFERROR(VLOOKUP(J60,'Reference data'!$G$2:$H$7, 2, 0), "Do not enter, will be populated based on other column(s)")</f>
        <v>Muawiah Qaimari</v>
      </c>
      <c r="L60" s="525" t="str">
        <f>IFERROR(VLOOKUP(I60, 'Reference data'!$R$2:$S$55, 2, 0), "Do not enter, will be populated based on other column(s)")</f>
        <v>Rakesh Koli</v>
      </c>
      <c r="M60" s="525" t="str">
        <f>IFERROR(VLOOKUP(L60, 'Reference data'!$J$2:$K$30, 2, 0), "Do not enter, will be populated based on other column(s)")</f>
        <v>Amit Patidar</v>
      </c>
      <c r="N60" s="347">
        <v>22.11</v>
      </c>
      <c r="O60" s="551" t="str">
        <f>VLOOKUP(N60, 'Reference data'!$U$2:$V$29, 2, 0)</f>
        <v>Nov-22</v>
      </c>
      <c r="P60" s="347" t="s">
        <v>48</v>
      </c>
      <c r="Q60" s="347">
        <v>360</v>
      </c>
      <c r="AB60" s="347">
        <v>70</v>
      </c>
      <c r="AC60" s="347">
        <v>150</v>
      </c>
      <c r="AD60" s="347">
        <v>80</v>
      </c>
      <c r="AE60" s="347">
        <v>50</v>
      </c>
      <c r="AF60" s="347">
        <v>10</v>
      </c>
    </row>
    <row r="61" spans="1:43">
      <c r="A61" s="522" t="str">
        <f>IFERROR(VLOOKUP(B61, 'Reference data'!$C$2:$D$21, 2, 0), "Do not enter, will be populated based on other column(s)")</f>
        <v>Enhancement</v>
      </c>
      <c r="B61" s="541" t="s">
        <v>960</v>
      </c>
      <c r="D61" s="548" t="s">
        <v>267</v>
      </c>
      <c r="E61" s="548" t="s">
        <v>269</v>
      </c>
      <c r="F61" s="548"/>
      <c r="G61" s="522" t="str">
        <f>IFERROR(VLOOKUP(E61,'Reference data'!$M$2:$P$364,4,0), "Do not enter, will be populated based on other column(s)")</f>
        <v>MF</v>
      </c>
      <c r="H61" s="522" t="str">
        <f>IFERROR(VLOOKUP(E61,'Reference data'!$M$2:$O$364, 3,0), "Do not enter, will be populated based on other column(s)")</f>
        <v>Cobol, DB2</v>
      </c>
      <c r="I61" s="522" t="str">
        <f>IFERROR(VLOOKUP(E61,'Reference data'!$M$1:$N$364, 2,0), "Do not enter, will be populated based on other column(s)")</f>
        <v>WB-BPP1</v>
      </c>
      <c r="J61" s="541" t="s">
        <v>44</v>
      </c>
      <c r="K61" s="525" t="str">
        <f>IFERROR(VLOOKUP(J61,'Reference data'!$G$2:$H$7, 2, 0), "Do not enter, will be populated based on other column(s)")</f>
        <v>Muawiah Qaimari</v>
      </c>
      <c r="L61" s="525" t="str">
        <f>IFERROR(VLOOKUP(I61, 'Reference data'!$R$2:$S$55, 2, 0), "Do not enter, will be populated based on other column(s)")</f>
        <v>Rakesh Koli</v>
      </c>
      <c r="M61" s="525" t="str">
        <f>IFERROR(VLOOKUP(L61, 'Reference data'!$J$2:$K$30, 2, 0), "Do not enter, will be populated based on other column(s)")</f>
        <v>Amit Patidar</v>
      </c>
      <c r="N61" s="347">
        <v>22.11</v>
      </c>
      <c r="O61" s="551" t="str">
        <f>VLOOKUP(N61, 'Reference data'!$U$2:$V$29, 2, 0)</f>
        <v>Nov-22</v>
      </c>
      <c r="P61" s="347" t="s">
        <v>48</v>
      </c>
      <c r="Q61" s="548">
        <v>90</v>
      </c>
      <c r="R61" s="548"/>
      <c r="S61" s="548"/>
      <c r="T61" s="548"/>
      <c r="U61" s="548"/>
      <c r="V61" s="548"/>
      <c r="W61" s="548"/>
      <c r="X61" s="548"/>
      <c r="Y61" s="548"/>
      <c r="Z61" s="548"/>
      <c r="AA61" s="548"/>
      <c r="AB61" s="548">
        <v>30</v>
      </c>
      <c r="AC61" s="548">
        <v>30</v>
      </c>
      <c r="AD61" s="548">
        <v>10</v>
      </c>
      <c r="AE61" s="548">
        <v>10</v>
      </c>
      <c r="AF61" s="548">
        <v>10</v>
      </c>
      <c r="AG61" s="548"/>
      <c r="AH61" s="548"/>
      <c r="AI61" s="548"/>
      <c r="AJ61" s="548"/>
      <c r="AK61" s="548"/>
      <c r="AL61" s="548"/>
      <c r="AM61" s="548"/>
    </row>
    <row r="62" spans="1:43">
      <c r="A62" s="522" t="str">
        <f>IFERROR(VLOOKUP(B62, 'Reference data'!$C$2:$D$21, 2, 0), "Do not enter, will be populated based on other column(s)")</f>
        <v>Enhancement</v>
      </c>
      <c r="B62" s="541" t="s">
        <v>960</v>
      </c>
      <c r="D62" s="347" t="s">
        <v>267</v>
      </c>
      <c r="E62" s="347" t="s">
        <v>271</v>
      </c>
      <c r="G62" s="522" t="str">
        <f>IFERROR(VLOOKUP(E62,'Reference data'!$M$2:$P$364,4,0), "Do not enter, will be populated based on other column(s)")</f>
        <v>MF</v>
      </c>
      <c r="H62" s="522" t="str">
        <f>IFERROR(VLOOKUP(E62,'Reference data'!$M$2:$O$364, 3,0), "Do not enter, will be populated based on other column(s)")</f>
        <v>Cobol, DB2</v>
      </c>
      <c r="I62" s="522" t="str">
        <f>IFERROR(VLOOKUP(E62,'Reference data'!$M$1:$N$364, 2,0), "Do not enter, will be populated based on other column(s)")</f>
        <v>WB-BPP1</v>
      </c>
      <c r="J62" s="541" t="s">
        <v>44</v>
      </c>
      <c r="K62" s="525" t="str">
        <f>IFERROR(VLOOKUP(J62,'Reference data'!$G$2:$H$7, 2, 0), "Do not enter, will be populated based on other column(s)")</f>
        <v>Muawiah Qaimari</v>
      </c>
      <c r="L62" s="525" t="str">
        <f>IFERROR(VLOOKUP(I62, 'Reference data'!$R$2:$S$55, 2, 0), "Do not enter, will be populated based on other column(s)")</f>
        <v>Rakesh Koli</v>
      </c>
      <c r="M62" s="525" t="str">
        <f>IFERROR(VLOOKUP(L62, 'Reference data'!$J$2:$K$30, 2, 0), "Do not enter, will be populated based on other column(s)")</f>
        <v>Amit Patidar</v>
      </c>
      <c r="N62" s="347">
        <v>22.11</v>
      </c>
      <c r="O62" s="551" t="str">
        <f>VLOOKUP(N62, 'Reference data'!$U$2:$V$29, 2, 0)</f>
        <v>Nov-22</v>
      </c>
      <c r="P62" s="347" t="s">
        <v>48</v>
      </c>
      <c r="Q62" s="347">
        <v>130</v>
      </c>
      <c r="AB62" s="347">
        <v>30</v>
      </c>
      <c r="AC62" s="347">
        <v>50</v>
      </c>
      <c r="AD62" s="347">
        <v>20</v>
      </c>
      <c r="AE62" s="347">
        <v>20</v>
      </c>
      <c r="AF62" s="347">
        <v>10</v>
      </c>
    </row>
    <row r="63" spans="1:43">
      <c r="A63" s="522" t="str">
        <f>IFERROR(VLOOKUP(B63, 'Reference data'!$C$2:$D$21, 2, 0), "Do not enter, will be populated based on other column(s)")</f>
        <v>Sustenance</v>
      </c>
      <c r="B63" s="541" t="s">
        <v>88</v>
      </c>
      <c r="D63" s="548" t="s">
        <v>272</v>
      </c>
      <c r="E63" s="548" t="s">
        <v>273</v>
      </c>
      <c r="F63" s="548"/>
      <c r="G63" s="522" t="str">
        <f>IFERROR(VLOOKUP(E63,'Reference data'!$M$2:$P$364,4,0), "Do not enter, will be populated based on other column(s)")</f>
        <v>MF</v>
      </c>
      <c r="H63" s="522" t="str">
        <f>IFERROR(VLOOKUP(E63,'Reference data'!$M$2:$O$364, 3,0), "Do not enter, will be populated based on other column(s)")</f>
        <v>Cobol, DB2</v>
      </c>
      <c r="I63" s="522" t="str">
        <f>IFERROR(VLOOKUP(E63,'Reference data'!$M$1:$N$364, 2,0), "Do not enter, will be populated based on other column(s)")</f>
        <v>WB-BPP1</v>
      </c>
      <c r="J63" s="541" t="s">
        <v>44</v>
      </c>
      <c r="K63" s="525" t="str">
        <f>IFERROR(VLOOKUP(J63,'Reference data'!$G$2:$H$7, 2, 0), "Do not enter, will be populated based on other column(s)")</f>
        <v>Muawiah Qaimari</v>
      </c>
      <c r="L63" s="525" t="str">
        <f>IFERROR(VLOOKUP(I63, 'Reference data'!$R$2:$S$55, 2, 0), "Do not enter, will be populated based on other column(s)")</f>
        <v>Rakesh Koli</v>
      </c>
      <c r="M63" s="525" t="str">
        <f>IFERROR(VLOOKUP(L63, 'Reference data'!$J$2:$K$30, 2, 0), "Do not enter, will be populated based on other column(s)")</f>
        <v>Amit Patidar</v>
      </c>
      <c r="N63" s="347">
        <v>22.08</v>
      </c>
      <c r="O63" s="551" t="str">
        <f>VLOOKUP(N63, 'Reference data'!$U$2:$V$29, 2, 0)</f>
        <v>Aug-22</v>
      </c>
      <c r="P63" s="347" t="s">
        <v>48</v>
      </c>
      <c r="Q63" s="548">
        <v>65</v>
      </c>
      <c r="R63" s="548"/>
      <c r="S63" s="548"/>
      <c r="T63" s="548"/>
      <c r="U63" s="548"/>
      <c r="V63" s="548"/>
      <c r="W63" s="548"/>
      <c r="X63" s="548"/>
      <c r="Y63" s="548"/>
      <c r="Z63" s="548"/>
      <c r="AA63" s="548"/>
      <c r="AB63" s="548">
        <v>35</v>
      </c>
      <c r="AC63" s="548">
        <v>30</v>
      </c>
      <c r="AD63" s="548"/>
      <c r="AE63" s="548"/>
      <c r="AF63" s="548"/>
      <c r="AG63" s="548"/>
      <c r="AH63" s="548"/>
      <c r="AI63" s="548"/>
      <c r="AJ63" s="548"/>
      <c r="AK63" s="548"/>
      <c r="AL63" s="548"/>
      <c r="AM63" s="548"/>
    </row>
    <row r="64" spans="1:43">
      <c r="A64" s="522" t="str">
        <f>IFERROR(VLOOKUP(B64, 'Reference data'!$C$2:$D$21, 2, 0), "Do not enter, will be populated based on other column(s)")</f>
        <v>Sustenance</v>
      </c>
      <c r="B64" s="541" t="s">
        <v>88</v>
      </c>
      <c r="D64" s="347" t="s">
        <v>272</v>
      </c>
      <c r="E64" s="347" t="s">
        <v>274</v>
      </c>
      <c r="G64" s="522" t="str">
        <f>IFERROR(VLOOKUP(E64,'Reference data'!$M$2:$P$364,4,0), "Do not enter, will be populated based on other column(s)")</f>
        <v>MF</v>
      </c>
      <c r="H64" s="522" t="str">
        <f>IFERROR(VLOOKUP(E64,'Reference data'!$M$2:$O$364, 3,0), "Do not enter, will be populated based on other column(s)")</f>
        <v>Cobol, DB2</v>
      </c>
      <c r="I64" s="522" t="str">
        <f>IFERROR(VLOOKUP(E64,'Reference data'!$M$1:$N$364, 2,0), "Do not enter, will be populated based on other column(s)")</f>
        <v>WB-BPP1</v>
      </c>
      <c r="J64" s="541" t="s">
        <v>44</v>
      </c>
      <c r="K64" s="525" t="str">
        <f>IFERROR(VLOOKUP(J64,'Reference data'!$G$2:$H$7, 2, 0), "Do not enter, will be populated based on other column(s)")</f>
        <v>Muawiah Qaimari</v>
      </c>
      <c r="L64" s="525" t="str">
        <f>IFERROR(VLOOKUP(I64, 'Reference data'!$R$2:$S$55, 2, 0), "Do not enter, will be populated based on other column(s)")</f>
        <v>Rakesh Koli</v>
      </c>
      <c r="M64" s="525" t="str">
        <f>IFERROR(VLOOKUP(L64, 'Reference data'!$J$2:$K$30, 2, 0), "Do not enter, will be populated based on other column(s)")</f>
        <v>Amit Patidar</v>
      </c>
      <c r="N64" s="347">
        <v>22.08</v>
      </c>
      <c r="O64" s="551" t="str">
        <f>VLOOKUP(N64, 'Reference data'!$U$2:$V$29, 2, 0)</f>
        <v>Aug-22</v>
      </c>
      <c r="P64" s="347" t="s">
        <v>48</v>
      </c>
      <c r="Q64" s="347">
        <v>65</v>
      </c>
      <c r="AB64" s="347">
        <v>35</v>
      </c>
      <c r="AC64" s="347">
        <v>30</v>
      </c>
    </row>
    <row r="65" spans="1:42">
      <c r="A65" s="522" t="str">
        <f>IFERROR(VLOOKUP(B65, 'Reference data'!$C$2:$D$21, 2, 0), "Do not enter, will be populated based on other column(s)")</f>
        <v>Sustenance</v>
      </c>
      <c r="B65" s="541" t="s">
        <v>110</v>
      </c>
      <c r="D65" s="548" t="s">
        <v>1441</v>
      </c>
      <c r="E65" s="548" t="s">
        <v>1343</v>
      </c>
      <c r="F65" s="548"/>
      <c r="G65" s="522" t="str">
        <f>IFERROR(VLOOKUP(E65,'Reference data'!$M$2:$P$364,4,0), "Do not enter, will be populated based on other column(s)")</f>
        <v>MF</v>
      </c>
      <c r="H65" s="522" t="str">
        <f>IFERROR(VLOOKUP(E65,'Reference data'!$M$2:$O$364, 3,0), "Do not enter, will be populated based on other column(s)")</f>
        <v>Cobol, DB2</v>
      </c>
      <c r="I65" s="522" t="str">
        <f>IFERROR(VLOOKUP(E65,'Reference data'!$M$1:$N$364, 2,0), "Do not enter, will be populated based on other column(s)")</f>
        <v>WB-BPP1</v>
      </c>
      <c r="J65" s="541" t="s">
        <v>44</v>
      </c>
      <c r="K65" s="525" t="str">
        <f>IFERROR(VLOOKUP(J65,'Reference data'!$G$2:$H$7, 2, 0), "Do not enter, will be populated based on other column(s)")</f>
        <v>Muawiah Qaimari</v>
      </c>
      <c r="L65" s="525" t="str">
        <f>IFERROR(VLOOKUP(I65, 'Reference data'!$R$2:$S$55, 2, 0), "Do not enter, will be populated based on other column(s)")</f>
        <v>Rakesh Koli</v>
      </c>
      <c r="M65" s="525" t="str">
        <f>IFERROR(VLOOKUP(L65, 'Reference data'!$J$2:$K$30, 2, 0), "Do not enter, will be populated based on other column(s)")</f>
        <v>Amit Patidar</v>
      </c>
      <c r="N65" s="347">
        <v>22.08</v>
      </c>
      <c r="O65" s="551" t="str">
        <f>VLOOKUP(N65, 'Reference data'!$U$2:$V$29, 2, 0)</f>
        <v>Aug-22</v>
      </c>
      <c r="P65" s="347" t="s">
        <v>48</v>
      </c>
      <c r="Q65" s="548">
        <v>50</v>
      </c>
      <c r="R65" s="548"/>
      <c r="S65" s="548"/>
      <c r="T65" s="548"/>
      <c r="U65" s="548"/>
      <c r="V65" s="548"/>
      <c r="W65" s="548"/>
      <c r="X65" s="548"/>
      <c r="Y65" s="548"/>
      <c r="Z65" s="548"/>
      <c r="AA65" s="548"/>
      <c r="AB65" s="548"/>
      <c r="AC65" s="548">
        <v>50</v>
      </c>
      <c r="AD65" s="548"/>
      <c r="AE65" s="548"/>
      <c r="AF65" s="548"/>
      <c r="AG65" s="548"/>
      <c r="AH65" s="548"/>
      <c r="AI65" s="548"/>
      <c r="AJ65" s="548"/>
      <c r="AK65" s="548"/>
      <c r="AL65" s="548"/>
      <c r="AM65" s="548"/>
    </row>
    <row r="66" spans="1:42">
      <c r="A66" s="522" t="str">
        <f>IFERROR(VLOOKUP(B66, 'Reference data'!$C$2:$D$21, 2, 0), "Do not enter, will be populated based on other column(s)")</f>
        <v>Enhancement</v>
      </c>
      <c r="B66" s="541" t="s">
        <v>960</v>
      </c>
      <c r="D66" s="347" t="s">
        <v>275</v>
      </c>
      <c r="E66" s="347" t="s">
        <v>269</v>
      </c>
      <c r="G66" s="522" t="str">
        <f>IFERROR(VLOOKUP(E66,'Reference data'!$M$2:$P$364,4,0), "Do not enter, will be populated based on other column(s)")</f>
        <v>MF</v>
      </c>
      <c r="H66" s="522" t="str">
        <f>IFERROR(VLOOKUP(E66,'Reference data'!$M$2:$O$364, 3,0), "Do not enter, will be populated based on other column(s)")</f>
        <v>Cobol, DB2</v>
      </c>
      <c r="I66" s="522" t="str">
        <f>IFERROR(VLOOKUP(E66,'Reference data'!$M$1:$N$364, 2,0), "Do not enter, will be populated based on other column(s)")</f>
        <v>WB-BPP1</v>
      </c>
      <c r="J66" s="541" t="s">
        <v>44</v>
      </c>
      <c r="K66" s="525" t="str">
        <f>IFERROR(VLOOKUP(J66,'Reference data'!$G$2:$H$7, 2, 0), "Do not enter, will be populated based on other column(s)")</f>
        <v>Muawiah Qaimari</v>
      </c>
      <c r="L66" s="525" t="str">
        <f>IFERROR(VLOOKUP(I66, 'Reference data'!$R$2:$S$55, 2, 0), "Do not enter, will be populated based on other column(s)")</f>
        <v>Rakesh Koli</v>
      </c>
      <c r="M66" s="525" t="str">
        <f>IFERROR(VLOOKUP(L66, 'Reference data'!$J$2:$K$30, 2, 0), "Do not enter, will be populated based on other column(s)")</f>
        <v>Amit Patidar</v>
      </c>
      <c r="N66" s="472">
        <v>22.07</v>
      </c>
      <c r="O66" s="551" t="str">
        <f>VLOOKUP(N66, 'Reference data'!$U$2:$V$29, 2, 0)</f>
        <v>Jul-22</v>
      </c>
      <c r="P66" s="347" t="s">
        <v>48</v>
      </c>
      <c r="Q66" s="347">
        <v>45</v>
      </c>
      <c r="AB66" s="347">
        <v>45</v>
      </c>
    </row>
    <row r="67" spans="1:42">
      <c r="A67" s="522" t="str">
        <f>IFERROR(VLOOKUP(B67, 'Reference data'!$C$2:$D$21, 2, 0), "Do not enter, will be populated based on other column(s)")</f>
        <v>Enhancement</v>
      </c>
      <c r="B67" s="541" t="s">
        <v>960</v>
      </c>
      <c r="D67" s="548" t="s">
        <v>276</v>
      </c>
      <c r="E67" s="548" t="s">
        <v>277</v>
      </c>
      <c r="F67" s="548"/>
      <c r="G67" s="522" t="str">
        <f>IFERROR(VLOOKUP(E67,'Reference data'!$M$2:$P$364,4,0), "Do not enter, will be populated based on other column(s)")</f>
        <v>MF</v>
      </c>
      <c r="H67" s="522" t="str">
        <f>IFERROR(VLOOKUP(E67,'Reference data'!$M$2:$O$364, 3,0), "Do not enter, will be populated based on other column(s)")</f>
        <v>Cobol, DB2</v>
      </c>
      <c r="I67" s="522" t="str">
        <f>IFERROR(VLOOKUP(E67,'Reference data'!$M$1:$N$364, 2,0), "Do not enter, will be populated based on other column(s)")</f>
        <v>WB-BPP1</v>
      </c>
      <c r="J67" s="541" t="s">
        <v>44</v>
      </c>
      <c r="K67" s="525" t="str">
        <f>IFERROR(VLOOKUP(J67,'Reference data'!$G$2:$H$7, 2, 0), "Do not enter, will be populated based on other column(s)")</f>
        <v>Muawiah Qaimari</v>
      </c>
      <c r="L67" s="525" t="str">
        <f>IFERROR(VLOOKUP(I67, 'Reference data'!$R$2:$S$55, 2, 0), "Do not enter, will be populated based on other column(s)")</f>
        <v>Rakesh Koli</v>
      </c>
      <c r="M67" s="525" t="str">
        <f>IFERROR(VLOOKUP(L67, 'Reference data'!$J$2:$K$30, 2, 0), "Do not enter, will be populated based on other column(s)")</f>
        <v>Amit Patidar</v>
      </c>
      <c r="N67" s="347">
        <v>22.12</v>
      </c>
      <c r="O67" s="551" t="str">
        <f>VLOOKUP(N67, 'Reference data'!$U$2:$V$29, 2, 0)</f>
        <v>Dec-22</v>
      </c>
      <c r="P67" s="347" t="s">
        <v>48</v>
      </c>
      <c r="Q67" s="548">
        <v>80</v>
      </c>
      <c r="R67" s="548"/>
      <c r="S67" s="548"/>
      <c r="T67" s="548"/>
      <c r="U67" s="548"/>
      <c r="V67" s="548"/>
      <c r="W67" s="548"/>
      <c r="X67" s="548"/>
      <c r="Y67" s="548"/>
      <c r="Z67" s="548"/>
      <c r="AA67" s="548"/>
      <c r="AB67" s="548">
        <v>20</v>
      </c>
      <c r="AC67" s="548">
        <v>20</v>
      </c>
      <c r="AD67" s="548">
        <v>10</v>
      </c>
      <c r="AE67" s="548">
        <v>10</v>
      </c>
      <c r="AF67" s="548">
        <v>10</v>
      </c>
      <c r="AG67" s="548">
        <v>10</v>
      </c>
      <c r="AH67" s="548"/>
      <c r="AI67" s="548"/>
      <c r="AJ67" s="548"/>
      <c r="AK67" s="548"/>
      <c r="AL67" s="548"/>
      <c r="AM67" s="548"/>
    </row>
    <row r="68" spans="1:42">
      <c r="A68" s="522" t="str">
        <f>IFERROR(VLOOKUP(B68, 'Reference data'!$C$2:$D$21, 2, 0), "Do not enter, will be populated based on other column(s)")</f>
        <v>Enhancement</v>
      </c>
      <c r="B68" s="541" t="s">
        <v>960</v>
      </c>
      <c r="D68" s="548" t="s">
        <v>280</v>
      </c>
      <c r="E68" s="548" t="s">
        <v>271</v>
      </c>
      <c r="F68" s="548"/>
      <c r="G68" s="522" t="str">
        <f>IFERROR(VLOOKUP(E68,'Reference data'!$M$2:$P$364,4,0), "Do not enter, will be populated based on other column(s)")</f>
        <v>MF</v>
      </c>
      <c r="H68" s="522" t="str">
        <f>IFERROR(VLOOKUP(E68,'Reference data'!$M$2:$O$364, 3,0), "Do not enter, will be populated based on other column(s)")</f>
        <v>Cobol, DB2</v>
      </c>
      <c r="I68" s="522" t="str">
        <f>IFERROR(VLOOKUP(E68,'Reference data'!$M$1:$N$364, 2,0), "Do not enter, will be populated based on other column(s)")</f>
        <v>WB-BPP1</v>
      </c>
      <c r="J68" s="541" t="s">
        <v>44</v>
      </c>
      <c r="K68" s="525" t="str">
        <f>IFERROR(VLOOKUP(J68,'Reference data'!$G$2:$H$7, 2, 0), "Do not enter, will be populated based on other column(s)")</f>
        <v>Muawiah Qaimari</v>
      </c>
      <c r="L68" s="525" t="str">
        <f>IFERROR(VLOOKUP(I68, 'Reference data'!$R$2:$S$55, 2, 0), "Do not enter, will be populated based on other column(s)")</f>
        <v>Rakesh Koli</v>
      </c>
      <c r="M68" s="525" t="str">
        <f>IFERROR(VLOOKUP(L68, 'Reference data'!$J$2:$K$30, 2, 0), "Do not enter, will be populated based on other column(s)")</f>
        <v>Amit Patidar</v>
      </c>
      <c r="N68" s="347">
        <v>23.02</v>
      </c>
      <c r="O68" s="551" t="str">
        <f>VLOOKUP(N68, 'Reference data'!$U$2:$V$29, 2, 0)</f>
        <v>Feb-23</v>
      </c>
      <c r="P68" s="347" t="s">
        <v>48</v>
      </c>
      <c r="Q68" s="548">
        <v>140</v>
      </c>
      <c r="R68" s="548"/>
      <c r="S68" s="548"/>
      <c r="T68" s="548"/>
      <c r="U68" s="548"/>
      <c r="V68" s="548"/>
      <c r="W68" s="548"/>
      <c r="X68" s="548"/>
      <c r="Y68" s="548"/>
      <c r="Z68" s="548"/>
      <c r="AA68" s="548"/>
      <c r="AB68" s="548">
        <v>60</v>
      </c>
      <c r="AC68" s="548">
        <v>20</v>
      </c>
      <c r="AD68" s="548">
        <v>20</v>
      </c>
      <c r="AE68" s="548">
        <v>10</v>
      </c>
      <c r="AF68" s="548">
        <v>10</v>
      </c>
      <c r="AG68" s="548">
        <v>10</v>
      </c>
      <c r="AH68" s="548">
        <v>10</v>
      </c>
      <c r="AI68" s="548"/>
      <c r="AJ68" s="548"/>
      <c r="AK68" s="548"/>
      <c r="AL68" s="548"/>
      <c r="AM68" s="548"/>
    </row>
    <row r="69" spans="1:42">
      <c r="A69" s="522" t="str">
        <f>IFERROR(VLOOKUP(B69, 'Reference data'!$C$2:$D$21, 2, 0), "Do not enter, will be populated based on other column(s)")</f>
        <v>Sustenance</v>
      </c>
      <c r="B69" s="541" t="s">
        <v>88</v>
      </c>
      <c r="D69" s="347" t="s">
        <v>281</v>
      </c>
      <c r="E69" s="347" t="s">
        <v>269</v>
      </c>
      <c r="G69" s="522" t="str">
        <f>IFERROR(VLOOKUP(E69,'Reference data'!$M$2:$P$364,4,0), "Do not enter, will be populated based on other column(s)")</f>
        <v>MF</v>
      </c>
      <c r="H69" s="522" t="str">
        <f>IFERROR(VLOOKUP(E69,'Reference data'!$M$2:$O$364, 3,0), "Do not enter, will be populated based on other column(s)")</f>
        <v>Cobol, DB2</v>
      </c>
      <c r="I69" s="522" t="str">
        <f>IFERROR(VLOOKUP(E69,'Reference data'!$M$1:$N$364, 2,0), "Do not enter, will be populated based on other column(s)")</f>
        <v>WB-BPP1</v>
      </c>
      <c r="J69" s="541" t="s">
        <v>44</v>
      </c>
      <c r="K69" s="525" t="str">
        <f>IFERROR(VLOOKUP(J69,'Reference data'!$G$2:$H$7, 2, 0), "Do not enter, will be populated based on other column(s)")</f>
        <v>Muawiah Qaimari</v>
      </c>
      <c r="L69" s="525" t="str">
        <f>IFERROR(VLOOKUP(I69, 'Reference data'!$R$2:$S$55, 2, 0), "Do not enter, will be populated based on other column(s)")</f>
        <v>Rakesh Koli</v>
      </c>
      <c r="M69" s="525" t="str">
        <f>IFERROR(VLOOKUP(L69, 'Reference data'!$J$2:$K$30, 2, 0), "Do not enter, will be populated based on other column(s)")</f>
        <v>Amit Patidar</v>
      </c>
      <c r="N69" s="347">
        <v>22.08</v>
      </c>
      <c r="O69" s="551" t="str">
        <f>VLOOKUP(N69, 'Reference data'!$U$2:$V$29, 2, 0)</f>
        <v>Aug-22</v>
      </c>
      <c r="P69" s="347" t="s">
        <v>48</v>
      </c>
      <c r="Q69" s="347">
        <v>22</v>
      </c>
      <c r="AB69" s="347">
        <v>10</v>
      </c>
      <c r="AC69" s="347">
        <v>12</v>
      </c>
    </row>
    <row r="70" spans="1:42">
      <c r="A70" s="522" t="str">
        <f>IFERROR(VLOOKUP(B70, 'Reference data'!$C$2:$D$21, 2, 0), "Do not enter, will be populated based on other column(s)")</f>
        <v>Sustenance</v>
      </c>
      <c r="B70" s="541" t="s">
        <v>125</v>
      </c>
      <c r="D70" s="548" t="s">
        <v>171</v>
      </c>
      <c r="E70" s="548" t="s">
        <v>269</v>
      </c>
      <c r="F70" s="548"/>
      <c r="G70" s="522" t="str">
        <f>IFERROR(VLOOKUP(E70,'Reference data'!$M$2:$P$364,4,0), "Do not enter, will be populated based on other column(s)")</f>
        <v>MF</v>
      </c>
      <c r="H70" s="522" t="str">
        <f>IFERROR(VLOOKUP(E70,'Reference data'!$M$2:$O$364, 3,0), "Do not enter, will be populated based on other column(s)")</f>
        <v>Cobol, DB2</v>
      </c>
      <c r="I70" s="522" t="str">
        <f>IFERROR(VLOOKUP(E70,'Reference data'!$M$1:$N$364, 2,0), "Do not enter, will be populated based on other column(s)")</f>
        <v>WB-BPP1</v>
      </c>
      <c r="J70" s="541" t="s">
        <v>44</v>
      </c>
      <c r="K70" s="525" t="str">
        <f>IFERROR(VLOOKUP(J70,'Reference data'!$G$2:$H$7, 2, 0), "Do not enter, will be populated based on other column(s)")</f>
        <v>Muawiah Qaimari</v>
      </c>
      <c r="L70" s="525" t="str">
        <f>IFERROR(VLOOKUP(I70, 'Reference data'!$R$2:$S$55, 2, 0), "Do not enter, will be populated based on other column(s)")</f>
        <v>Rakesh Koli</v>
      </c>
      <c r="M70" s="525" t="str">
        <f>IFERROR(VLOOKUP(L70, 'Reference data'!$J$2:$K$30, 2, 0), "Do not enter, will be populated based on other column(s)")</f>
        <v>Amit Patidar</v>
      </c>
      <c r="N70" s="472">
        <v>22.07</v>
      </c>
      <c r="O70" s="551" t="str">
        <f>VLOOKUP(N70, 'Reference data'!$U$2:$V$29, 2, 0)</f>
        <v>Jul-22</v>
      </c>
      <c r="P70" s="347" t="s">
        <v>48</v>
      </c>
      <c r="Q70" s="548">
        <v>6</v>
      </c>
      <c r="R70" s="548"/>
      <c r="S70" s="548"/>
      <c r="T70" s="548"/>
      <c r="U70" s="548"/>
      <c r="V70" s="548"/>
      <c r="W70" s="548"/>
      <c r="X70" s="548"/>
      <c r="Y70" s="548"/>
      <c r="Z70" s="548"/>
      <c r="AA70" s="548"/>
      <c r="AB70" s="548"/>
      <c r="AC70" s="548"/>
      <c r="AD70" s="548"/>
      <c r="AE70" s="548"/>
      <c r="AF70" s="548"/>
      <c r="AG70" s="548"/>
      <c r="AH70" s="548"/>
      <c r="AI70" s="548"/>
      <c r="AJ70" s="548"/>
      <c r="AK70" s="548"/>
      <c r="AL70" s="548"/>
      <c r="AM70" s="548"/>
    </row>
    <row r="71" spans="1:42">
      <c r="A71" s="522" t="str">
        <f>IFERROR(VLOOKUP(B71, 'Reference data'!$C$2:$D$21, 2, 0), "Do not enter, will be populated based on other column(s)")</f>
        <v>Sustenance</v>
      </c>
      <c r="B71" s="541" t="s">
        <v>125</v>
      </c>
      <c r="D71" s="552" t="s">
        <v>173</v>
      </c>
      <c r="E71" s="552" t="s">
        <v>269</v>
      </c>
      <c r="F71" s="552"/>
      <c r="G71" s="522" t="str">
        <f>IFERROR(VLOOKUP(E71,'Reference data'!$M$2:$P$364,4,0), "Do not enter, will be populated based on other column(s)")</f>
        <v>MF</v>
      </c>
      <c r="H71" s="522" t="str">
        <f>IFERROR(VLOOKUP(E71,'Reference data'!$M$2:$O$364, 3,0), "Do not enter, will be populated based on other column(s)")</f>
        <v>Cobol, DB2</v>
      </c>
      <c r="I71" s="522" t="str">
        <f>IFERROR(VLOOKUP(E71,'Reference data'!$M$1:$N$364, 2,0), "Do not enter, will be populated based on other column(s)")</f>
        <v>WB-BPP1</v>
      </c>
      <c r="J71" s="541" t="s">
        <v>44</v>
      </c>
      <c r="K71" s="525" t="str">
        <f>IFERROR(VLOOKUP(J71,'Reference data'!$G$2:$H$7, 2, 0), "Do not enter, will be populated based on other column(s)")</f>
        <v>Muawiah Qaimari</v>
      </c>
      <c r="L71" s="525" t="str">
        <f>IFERROR(VLOOKUP(I71, 'Reference data'!$R$2:$S$55, 2, 0), "Do not enter, will be populated based on other column(s)")</f>
        <v>Rakesh Koli</v>
      </c>
      <c r="M71" s="525" t="str">
        <f>IFERROR(VLOOKUP(L71, 'Reference data'!$J$2:$K$30, 2, 0), "Do not enter, will be populated based on other column(s)")</f>
        <v>Amit Patidar</v>
      </c>
      <c r="N71" s="472">
        <v>22.07</v>
      </c>
      <c r="O71" s="551" t="str">
        <f>VLOOKUP(N71, 'Reference data'!$U$2:$V$29, 2, 0)</f>
        <v>Jul-22</v>
      </c>
      <c r="P71" s="347" t="s">
        <v>48</v>
      </c>
      <c r="Q71" s="552">
        <v>80</v>
      </c>
      <c r="R71" s="552"/>
      <c r="S71" s="552"/>
      <c r="T71" s="552"/>
      <c r="U71" s="552"/>
      <c r="V71" s="552"/>
      <c r="W71" s="552"/>
      <c r="X71" s="552"/>
      <c r="Y71" s="552"/>
      <c r="Z71" s="552"/>
      <c r="AA71" s="552"/>
    </row>
    <row r="72" spans="1:42">
      <c r="A72" s="522" t="str">
        <f>IFERROR(VLOOKUP(B72, 'Reference data'!$C$2:$D$21, 2, 0), "Do not enter, will be populated based on other column(s)")</f>
        <v>Sustenance</v>
      </c>
      <c r="B72" s="541" t="s">
        <v>125</v>
      </c>
      <c r="D72" s="552" t="s">
        <v>282</v>
      </c>
      <c r="E72" s="552" t="s">
        <v>271</v>
      </c>
      <c r="F72" s="552"/>
      <c r="G72" s="522" t="str">
        <f>IFERROR(VLOOKUP(E72,'Reference data'!$M$2:$P$364,4,0), "Do not enter, will be populated based on other column(s)")</f>
        <v>MF</v>
      </c>
      <c r="H72" s="522" t="str">
        <f>IFERROR(VLOOKUP(E72,'Reference data'!$M$2:$O$364, 3,0), "Do not enter, will be populated based on other column(s)")</f>
        <v>Cobol, DB2</v>
      </c>
      <c r="I72" s="522" t="str">
        <f>IFERROR(VLOOKUP(E72,'Reference data'!$M$1:$N$364, 2,0), "Do not enter, will be populated based on other column(s)")</f>
        <v>WB-BPP1</v>
      </c>
      <c r="J72" s="541" t="s">
        <v>44</v>
      </c>
      <c r="K72" s="525" t="str">
        <f>IFERROR(VLOOKUP(J72,'Reference data'!$G$2:$H$7, 2, 0), "Do not enter, will be populated based on other column(s)")</f>
        <v>Muawiah Qaimari</v>
      </c>
      <c r="L72" s="525" t="str">
        <f>IFERROR(VLOOKUP(I72, 'Reference data'!$R$2:$S$55, 2, 0), "Do not enter, will be populated based on other column(s)")</f>
        <v>Rakesh Koli</v>
      </c>
      <c r="M72" s="525" t="str">
        <f>IFERROR(VLOOKUP(L72, 'Reference data'!$J$2:$K$30, 2, 0), "Do not enter, will be populated based on other column(s)")</f>
        <v>Amit Patidar</v>
      </c>
      <c r="N72" s="472">
        <v>22.07</v>
      </c>
      <c r="O72" s="551" t="str">
        <f>VLOOKUP(N72, 'Reference data'!$U$2:$V$29, 2, 0)</f>
        <v>Jul-22</v>
      </c>
      <c r="P72" s="347" t="s">
        <v>48</v>
      </c>
      <c r="Q72" s="552">
        <v>4</v>
      </c>
      <c r="R72" s="552"/>
      <c r="S72" s="552"/>
      <c r="T72" s="552"/>
      <c r="U72" s="552"/>
      <c r="V72" s="552"/>
      <c r="W72" s="552"/>
      <c r="X72" s="552"/>
      <c r="Y72" s="552"/>
      <c r="Z72" s="552"/>
      <c r="AA72" s="552"/>
      <c r="AB72" s="548"/>
      <c r="AC72" s="548"/>
      <c r="AD72" s="548"/>
      <c r="AE72" s="548"/>
      <c r="AF72" s="548"/>
      <c r="AG72" s="548"/>
      <c r="AH72" s="548"/>
      <c r="AI72" s="548"/>
      <c r="AJ72" s="548"/>
      <c r="AK72" s="548"/>
      <c r="AL72" s="548"/>
      <c r="AM72" s="548"/>
    </row>
    <row r="73" spans="1:42">
      <c r="A73" s="522" t="str">
        <f>IFERROR(VLOOKUP(B73, 'Reference data'!$C$2:$D$21, 2, 0), "Do not enter, will be populated based on other column(s)")</f>
        <v>Sustenance</v>
      </c>
      <c r="B73" s="541" t="s">
        <v>125</v>
      </c>
      <c r="D73" s="552" t="s">
        <v>175</v>
      </c>
      <c r="E73" s="552" t="s">
        <v>269</v>
      </c>
      <c r="F73" s="552"/>
      <c r="G73" s="522" t="str">
        <f>IFERROR(VLOOKUP(E73,'Reference data'!$M$2:$P$364,4,0), "Do not enter, will be populated based on other column(s)")</f>
        <v>MF</v>
      </c>
      <c r="H73" s="522" t="str">
        <f>IFERROR(VLOOKUP(E73,'Reference data'!$M$2:$O$364, 3,0), "Do not enter, will be populated based on other column(s)")</f>
        <v>Cobol, DB2</v>
      </c>
      <c r="I73" s="522" t="str">
        <f>IFERROR(VLOOKUP(E73,'Reference data'!$M$1:$N$364, 2,0), "Do not enter, will be populated based on other column(s)")</f>
        <v>WB-BPP1</v>
      </c>
      <c r="J73" s="541" t="s">
        <v>44</v>
      </c>
      <c r="K73" s="525" t="str">
        <f>IFERROR(VLOOKUP(J73,'Reference data'!$G$2:$H$7, 2, 0), "Do not enter, will be populated based on other column(s)")</f>
        <v>Muawiah Qaimari</v>
      </c>
      <c r="L73" s="525" t="str">
        <f>IFERROR(VLOOKUP(I73, 'Reference data'!$R$2:$S$55, 2, 0), "Do not enter, will be populated based on other column(s)")</f>
        <v>Rakesh Koli</v>
      </c>
      <c r="M73" s="525" t="str">
        <f>IFERROR(VLOOKUP(L73, 'Reference data'!$J$2:$K$30, 2, 0), "Do not enter, will be populated based on other column(s)")</f>
        <v>Amit Patidar</v>
      </c>
      <c r="N73" s="347">
        <v>22.08</v>
      </c>
      <c r="O73" s="551" t="str">
        <f>VLOOKUP(N73, 'Reference data'!$U$2:$V$29, 2, 0)</f>
        <v>Aug-22</v>
      </c>
      <c r="P73" s="347" t="s">
        <v>48</v>
      </c>
      <c r="Q73" s="552">
        <v>80</v>
      </c>
      <c r="R73" s="552"/>
      <c r="S73" s="552"/>
      <c r="T73" s="552"/>
      <c r="U73" s="552"/>
      <c r="V73" s="552"/>
      <c r="W73" s="552"/>
      <c r="X73" s="552"/>
      <c r="Y73" s="552"/>
      <c r="Z73" s="552"/>
      <c r="AA73" s="552"/>
    </row>
    <row r="74" spans="1:42">
      <c r="A74" s="522" t="str">
        <f>IFERROR(VLOOKUP(B74, 'Reference data'!$C$2:$D$21, 2, 0), "Do not enter, will be populated based on other column(s)")</f>
        <v>Sustenance</v>
      </c>
      <c r="B74" s="541" t="s">
        <v>125</v>
      </c>
      <c r="D74" s="548" t="s">
        <v>176</v>
      </c>
      <c r="E74" s="548" t="s">
        <v>269</v>
      </c>
      <c r="F74" s="548"/>
      <c r="G74" s="522" t="str">
        <f>IFERROR(VLOOKUP(E74,'Reference data'!$M$2:$P$364,4,0), "Do not enter, will be populated based on other column(s)")</f>
        <v>MF</v>
      </c>
      <c r="H74" s="522" t="str">
        <f>IFERROR(VLOOKUP(E74,'Reference data'!$M$2:$O$364, 3,0), "Do not enter, will be populated based on other column(s)")</f>
        <v>Cobol, DB2</v>
      </c>
      <c r="I74" s="522" t="str">
        <f>IFERROR(VLOOKUP(E74,'Reference data'!$M$1:$N$364, 2,0), "Do not enter, will be populated based on other column(s)")</f>
        <v>WB-BPP1</v>
      </c>
      <c r="J74" s="541" t="s">
        <v>44</v>
      </c>
      <c r="K74" s="525" t="str">
        <f>IFERROR(VLOOKUP(J74,'Reference data'!$G$2:$H$7, 2, 0), "Do not enter, will be populated based on other column(s)")</f>
        <v>Muawiah Qaimari</v>
      </c>
      <c r="L74" s="525" t="str">
        <f>IFERROR(VLOOKUP(I74, 'Reference data'!$R$2:$S$55, 2, 0), "Do not enter, will be populated based on other column(s)")</f>
        <v>Rakesh Koli</v>
      </c>
      <c r="M74" s="525" t="str">
        <f>IFERROR(VLOOKUP(L74, 'Reference data'!$J$2:$K$30, 2, 0), "Do not enter, will be populated based on other column(s)")</f>
        <v>Amit Patidar</v>
      </c>
      <c r="N74" s="347">
        <v>22.08</v>
      </c>
      <c r="O74" s="551" t="str">
        <f>VLOOKUP(N74, 'Reference data'!$U$2:$V$29, 2, 0)</f>
        <v>Aug-22</v>
      </c>
      <c r="P74" s="347" t="s">
        <v>48</v>
      </c>
      <c r="Q74" s="548">
        <v>80</v>
      </c>
      <c r="R74" s="548"/>
      <c r="S74" s="548"/>
      <c r="T74" s="548"/>
      <c r="U74" s="548"/>
      <c r="V74" s="548"/>
      <c r="W74" s="548"/>
      <c r="X74" s="548"/>
      <c r="Y74" s="548"/>
      <c r="Z74" s="548"/>
      <c r="AA74" s="548"/>
      <c r="AB74" s="548"/>
      <c r="AC74" s="548"/>
      <c r="AD74" s="548"/>
      <c r="AE74" s="548"/>
      <c r="AF74" s="548"/>
      <c r="AG74" s="548"/>
      <c r="AH74" s="548"/>
      <c r="AI74" s="548"/>
      <c r="AJ74" s="548"/>
      <c r="AK74" s="548"/>
      <c r="AL74" s="548"/>
      <c r="AM74" s="548"/>
    </row>
    <row r="75" spans="1:42">
      <c r="A75" s="522" t="str">
        <f>IFERROR(VLOOKUP(B75, 'Reference data'!$C$2:$D$21, 2, 0), "Do not enter, will be populated based on other column(s)")</f>
        <v>Sustenance</v>
      </c>
      <c r="B75" s="541" t="s">
        <v>125</v>
      </c>
      <c r="C75" s="347">
        <v>12</v>
      </c>
      <c r="D75" s="552" t="s">
        <v>183</v>
      </c>
      <c r="E75" s="554" t="s">
        <v>1284</v>
      </c>
      <c r="F75" s="554"/>
      <c r="G75" s="522" t="str">
        <f>IFERROR(VLOOKUP(E75,'Reference data'!$M$2:$P$364,4,0), "Do not enter, will be populated based on other column(s)")</f>
        <v>MF</v>
      </c>
      <c r="H75" s="522" t="str">
        <f>IFERROR(VLOOKUP(E75,'Reference data'!$M$2:$O$364, 3,0), "Do not enter, will be populated based on other column(s)")</f>
        <v>Cobol, DB2</v>
      </c>
      <c r="I75" s="522" t="str">
        <f>IFERROR(VLOOKUP(E75,'Reference data'!$M$1:$N$364, 2,0), "Do not enter, will be populated based on other column(s)")</f>
        <v>WB-BPP1</v>
      </c>
      <c r="J75" s="541" t="s">
        <v>44</v>
      </c>
      <c r="K75" s="525" t="str">
        <f>IFERROR(VLOOKUP(J75,'Reference data'!$G$2:$H$7, 2, 0), "Do not enter, will be populated based on other column(s)")</f>
        <v>Muawiah Qaimari</v>
      </c>
      <c r="L75" s="525" t="str">
        <f>IFERROR(VLOOKUP(I75, 'Reference data'!$R$2:$S$55, 2, 0), "Do not enter, will be populated based on other column(s)")</f>
        <v>Rakesh Koli</v>
      </c>
      <c r="M75" s="525" t="str">
        <f>IFERROR(VLOOKUP(L75, 'Reference data'!$J$2:$K$30, 2, 0), "Do not enter, will be populated based on other column(s)")</f>
        <v>Amit Patidar</v>
      </c>
      <c r="N75" s="347" t="s">
        <v>283</v>
      </c>
      <c r="O75" s="551" t="str">
        <f>VLOOKUP(N75, 'Reference data'!$U$2:$V$29, 2, 0)</f>
        <v>Ongoing</v>
      </c>
      <c r="P75" s="347" t="s">
        <v>48</v>
      </c>
      <c r="AB75" s="472">
        <v>200</v>
      </c>
      <c r="AC75" s="472">
        <v>200</v>
      </c>
      <c r="AD75" s="472">
        <v>200</v>
      </c>
      <c r="AE75" s="472">
        <v>200</v>
      </c>
      <c r="AF75" s="472">
        <v>150</v>
      </c>
      <c r="AG75" s="472">
        <v>150</v>
      </c>
      <c r="AH75" s="472">
        <v>150</v>
      </c>
      <c r="AI75" s="472">
        <v>150</v>
      </c>
      <c r="AJ75" s="472">
        <v>150</v>
      </c>
      <c r="AK75" s="472">
        <v>150</v>
      </c>
      <c r="AL75" s="472">
        <v>150</v>
      </c>
      <c r="AM75" s="472">
        <v>150</v>
      </c>
      <c r="AN75" s="347">
        <v>150</v>
      </c>
      <c r="AO75" s="347">
        <v>150</v>
      </c>
      <c r="AP75" s="347">
        <v>150</v>
      </c>
    </row>
    <row r="76" spans="1:42">
      <c r="A76" s="522" t="str">
        <f>IFERROR(VLOOKUP(B76, 'Reference data'!$C$2:$D$21, 2, 0), "Do not enter, will be populated based on other column(s)")</f>
        <v>Sustenance</v>
      </c>
      <c r="B76" s="541" t="s">
        <v>989</v>
      </c>
      <c r="C76" s="347">
        <v>12</v>
      </c>
      <c r="D76" s="548" t="s">
        <v>1442</v>
      </c>
      <c r="E76" s="554" t="s">
        <v>1284</v>
      </c>
      <c r="F76" s="554"/>
      <c r="G76" s="522" t="str">
        <f>IFERROR(VLOOKUP(E76,'Reference data'!$M$2:$P$364,4,0), "Do not enter, will be populated based on other column(s)")</f>
        <v>MF</v>
      </c>
      <c r="H76" s="522" t="str">
        <f>IFERROR(VLOOKUP(E76,'Reference data'!$M$2:$O$364, 3,0), "Do not enter, will be populated based on other column(s)")</f>
        <v>Cobol, DB2</v>
      </c>
      <c r="I76" s="522" t="str">
        <f>IFERROR(VLOOKUP(E76,'Reference data'!$M$1:$N$364, 2,0), "Do not enter, will be populated based on other column(s)")</f>
        <v>WB-BPP1</v>
      </c>
      <c r="J76" s="541" t="s">
        <v>44</v>
      </c>
      <c r="K76" s="525" t="str">
        <f>IFERROR(VLOOKUP(J76,'Reference data'!$G$2:$H$7, 2, 0), "Do not enter, will be populated based on other column(s)")</f>
        <v>Muawiah Qaimari</v>
      </c>
      <c r="L76" s="525" t="str">
        <f>IFERROR(VLOOKUP(I76, 'Reference data'!$R$2:$S$55, 2, 0), "Do not enter, will be populated based on other column(s)")</f>
        <v>Rakesh Koli</v>
      </c>
      <c r="M76" s="525" t="str">
        <f>IFERROR(VLOOKUP(L76, 'Reference data'!$J$2:$K$30, 2, 0), "Do not enter, will be populated based on other column(s)")</f>
        <v>Amit Patidar</v>
      </c>
      <c r="N76" s="347" t="s">
        <v>283</v>
      </c>
      <c r="O76" s="551" t="str">
        <f>VLOOKUP(N76, 'Reference data'!$U$2:$V$29, 2, 0)</f>
        <v>Ongoing</v>
      </c>
      <c r="P76" s="347" t="s">
        <v>48</v>
      </c>
      <c r="Q76" s="548"/>
      <c r="R76" s="548"/>
      <c r="S76" s="548"/>
      <c r="T76" s="548"/>
      <c r="U76" s="548"/>
      <c r="V76" s="548"/>
      <c r="W76" s="548"/>
      <c r="X76" s="548"/>
      <c r="Y76" s="548"/>
      <c r="Z76" s="548"/>
      <c r="AA76" s="548"/>
      <c r="AB76" s="541">
        <v>450</v>
      </c>
      <c r="AC76" s="541">
        <v>450</v>
      </c>
      <c r="AD76" s="541">
        <v>450</v>
      </c>
      <c r="AE76" s="541">
        <v>450</v>
      </c>
      <c r="AF76" s="541">
        <v>30</v>
      </c>
      <c r="AG76" s="541">
        <v>30</v>
      </c>
      <c r="AH76" s="541">
        <v>40</v>
      </c>
      <c r="AI76" s="541">
        <v>40</v>
      </c>
      <c r="AJ76" s="541">
        <v>40</v>
      </c>
      <c r="AK76" s="541">
        <v>40</v>
      </c>
      <c r="AL76" s="541">
        <v>40</v>
      </c>
      <c r="AM76" s="541">
        <v>40</v>
      </c>
      <c r="AN76" s="541">
        <v>40</v>
      </c>
      <c r="AO76" s="347">
        <v>40</v>
      </c>
      <c r="AP76" s="347">
        <v>40</v>
      </c>
    </row>
    <row r="77" spans="1:42">
      <c r="A77" s="522" t="str">
        <f>IFERROR(VLOOKUP(B77, 'Reference data'!$C$2:$D$21, 2, 0), "Do not enter, will be populated based on other column(s)")</f>
        <v>Sustenance</v>
      </c>
      <c r="B77" s="541" t="s">
        <v>110</v>
      </c>
      <c r="C77" s="347">
        <v>12</v>
      </c>
      <c r="D77" s="548" t="s">
        <v>1443</v>
      </c>
      <c r="E77" s="554" t="s">
        <v>1284</v>
      </c>
      <c r="F77" s="554"/>
      <c r="G77" s="522" t="str">
        <f>IFERROR(VLOOKUP(E77,'Reference data'!$M$2:$P$364,4,0), "Do not enter, will be populated based on other column(s)")</f>
        <v>MF</v>
      </c>
      <c r="H77" s="522" t="str">
        <f>IFERROR(VLOOKUP(E77,'Reference data'!$M$2:$O$364, 3,0), "Do not enter, will be populated based on other column(s)")</f>
        <v>Cobol, DB2</v>
      </c>
      <c r="I77" s="522" t="str">
        <f>IFERROR(VLOOKUP(E77,'Reference data'!$M$1:$N$364, 2,0), "Do not enter, will be populated based on other column(s)")</f>
        <v>WB-BPP1</v>
      </c>
      <c r="J77" s="541" t="s">
        <v>44</v>
      </c>
      <c r="K77" s="525" t="str">
        <f>IFERROR(VLOOKUP(J77,'Reference data'!$G$2:$H$7, 2, 0), "Do not enter, will be populated based on other column(s)")</f>
        <v>Muawiah Qaimari</v>
      </c>
      <c r="L77" s="525" t="str">
        <f>IFERROR(VLOOKUP(I77, 'Reference data'!$R$2:$S$55, 2, 0), "Do not enter, will be populated based on other column(s)")</f>
        <v>Rakesh Koli</v>
      </c>
      <c r="M77" s="525" t="str">
        <f>IFERROR(VLOOKUP(L77, 'Reference data'!$J$2:$K$30, 2, 0), "Do not enter, will be populated based on other column(s)")</f>
        <v>Amit Patidar</v>
      </c>
      <c r="N77" s="347" t="s">
        <v>283</v>
      </c>
      <c r="O77" s="551" t="str">
        <f>VLOOKUP(N77, 'Reference data'!$U$2:$V$29, 2, 0)</f>
        <v>Ongoing</v>
      </c>
      <c r="P77" s="347" t="s">
        <v>48</v>
      </c>
      <c r="Q77" s="548"/>
      <c r="R77" s="548"/>
      <c r="S77" s="548"/>
      <c r="T77" s="548"/>
      <c r="U77" s="548"/>
      <c r="V77" s="548"/>
      <c r="W77" s="548"/>
      <c r="X77" s="548"/>
      <c r="Y77" s="548"/>
      <c r="Z77" s="548"/>
      <c r="AA77" s="548"/>
      <c r="AB77" s="541"/>
      <c r="AC77" s="541"/>
      <c r="AD77" s="541"/>
      <c r="AE77" s="541"/>
      <c r="AF77" s="541">
        <v>60</v>
      </c>
      <c r="AG77" s="541">
        <v>60</v>
      </c>
      <c r="AH77" s="541">
        <v>50</v>
      </c>
      <c r="AI77" s="541">
        <v>50</v>
      </c>
      <c r="AJ77" s="541">
        <v>50</v>
      </c>
      <c r="AK77" s="541">
        <v>50</v>
      </c>
      <c r="AL77" s="541">
        <v>50</v>
      </c>
      <c r="AM77" s="541">
        <v>50</v>
      </c>
      <c r="AN77" s="541">
        <v>50</v>
      </c>
      <c r="AO77" s="347">
        <v>50</v>
      </c>
      <c r="AP77" s="347">
        <v>50</v>
      </c>
    </row>
    <row r="78" spans="1:42">
      <c r="A78" s="522" t="str">
        <f>IFERROR(VLOOKUP(B78, 'Reference data'!$C$2:$D$21, 2, 0), "Do not enter, will be populated based on other column(s)")</f>
        <v>Sustenance</v>
      </c>
      <c r="B78" s="541" t="s">
        <v>987</v>
      </c>
      <c r="C78" s="347">
        <v>12</v>
      </c>
      <c r="D78" s="548" t="s">
        <v>1444</v>
      </c>
      <c r="E78" s="554" t="s">
        <v>1284</v>
      </c>
      <c r="F78" s="554"/>
      <c r="G78" s="522" t="str">
        <f>IFERROR(VLOOKUP(E78,'Reference data'!$M$2:$P$364,4,0), "Do not enter, will be populated based on other column(s)")</f>
        <v>MF</v>
      </c>
      <c r="H78" s="522" t="str">
        <f>IFERROR(VLOOKUP(E78,'Reference data'!$M$2:$O$364, 3,0), "Do not enter, will be populated based on other column(s)")</f>
        <v>Cobol, DB2</v>
      </c>
      <c r="I78" s="522" t="str">
        <f>IFERROR(VLOOKUP(E78,'Reference data'!$M$1:$N$364, 2,0), "Do not enter, will be populated based on other column(s)")</f>
        <v>WB-BPP1</v>
      </c>
      <c r="J78" s="541" t="s">
        <v>44</v>
      </c>
      <c r="K78" s="525" t="str">
        <f>IFERROR(VLOOKUP(J78,'Reference data'!$G$2:$H$7, 2, 0), "Do not enter, will be populated based on other column(s)")</f>
        <v>Muawiah Qaimari</v>
      </c>
      <c r="L78" s="525" t="str">
        <f>IFERROR(VLOOKUP(I78, 'Reference data'!$R$2:$S$55, 2, 0), "Do not enter, will be populated based on other column(s)")</f>
        <v>Rakesh Koli</v>
      </c>
      <c r="M78" s="525" t="str">
        <f>IFERROR(VLOOKUP(L78, 'Reference data'!$J$2:$K$30, 2, 0), "Do not enter, will be populated based on other column(s)")</f>
        <v>Amit Patidar</v>
      </c>
      <c r="N78" s="347" t="s">
        <v>283</v>
      </c>
      <c r="O78" s="551" t="str">
        <f>VLOOKUP(N78, 'Reference data'!$U$2:$V$29, 2, 0)</f>
        <v>Ongoing</v>
      </c>
      <c r="P78" s="347" t="s">
        <v>48</v>
      </c>
      <c r="Q78" s="548"/>
      <c r="R78" s="548"/>
      <c r="S78" s="548"/>
      <c r="T78" s="548"/>
      <c r="U78" s="548"/>
      <c r="V78" s="548"/>
      <c r="W78" s="548"/>
      <c r="X78" s="548"/>
      <c r="Y78" s="548"/>
      <c r="Z78" s="548"/>
      <c r="AA78" s="548"/>
      <c r="AB78" s="541"/>
      <c r="AC78" s="541"/>
      <c r="AD78" s="541"/>
      <c r="AE78" s="541"/>
      <c r="AF78" s="541">
        <v>90</v>
      </c>
      <c r="AG78" s="541">
        <v>90</v>
      </c>
      <c r="AH78" s="541">
        <v>30</v>
      </c>
      <c r="AI78" s="541">
        <v>30</v>
      </c>
      <c r="AJ78" s="541">
        <v>30</v>
      </c>
      <c r="AK78" s="541">
        <v>30</v>
      </c>
      <c r="AL78" s="541">
        <v>30</v>
      </c>
      <c r="AM78" s="541">
        <v>30</v>
      </c>
      <c r="AN78" s="347">
        <v>30</v>
      </c>
      <c r="AO78" s="347">
        <v>30</v>
      </c>
      <c r="AP78" s="347">
        <v>30</v>
      </c>
    </row>
    <row r="79" spans="1:42">
      <c r="A79" s="522" t="str">
        <f>IFERROR(VLOOKUP(B79, 'Reference data'!$C$2:$D$21, 2, 0), "Do not enter, will be populated based on other column(s)")</f>
        <v>Sustenance</v>
      </c>
      <c r="B79" s="541" t="s">
        <v>983</v>
      </c>
      <c r="C79" s="347">
        <v>12</v>
      </c>
      <c r="D79" s="548" t="s">
        <v>186</v>
      </c>
      <c r="E79" s="554" t="s">
        <v>1284</v>
      </c>
      <c r="F79" s="554"/>
      <c r="G79" s="522" t="str">
        <f>IFERROR(VLOOKUP(E79,'Reference data'!$M$2:$P$364,4,0), "Do not enter, will be populated based on other column(s)")</f>
        <v>MF</v>
      </c>
      <c r="H79" s="522" t="str">
        <f>IFERROR(VLOOKUP(E79,'Reference data'!$M$2:$O$364, 3,0), "Do not enter, will be populated based on other column(s)")</f>
        <v>Cobol, DB2</v>
      </c>
      <c r="I79" s="522" t="str">
        <f>IFERROR(VLOOKUP(E79,'Reference data'!$M$1:$N$364, 2,0), "Do not enter, will be populated based on other column(s)")</f>
        <v>WB-BPP1</v>
      </c>
      <c r="J79" s="541" t="s">
        <v>44</v>
      </c>
      <c r="K79" s="525" t="str">
        <f>IFERROR(VLOOKUP(J79,'Reference data'!$G$2:$H$7, 2, 0), "Do not enter, will be populated based on other column(s)")</f>
        <v>Muawiah Qaimari</v>
      </c>
      <c r="L79" s="525" t="str">
        <f>IFERROR(VLOOKUP(I79, 'Reference data'!$R$2:$S$55, 2, 0), "Do not enter, will be populated based on other column(s)")</f>
        <v>Rakesh Koli</v>
      </c>
      <c r="M79" s="525" t="str">
        <f>IFERROR(VLOOKUP(L79, 'Reference data'!$J$2:$K$30, 2, 0), "Do not enter, will be populated based on other column(s)")</f>
        <v>Amit Patidar</v>
      </c>
      <c r="N79" s="347" t="s">
        <v>283</v>
      </c>
      <c r="O79" s="551" t="str">
        <f>VLOOKUP(N79, 'Reference data'!$U$2:$V$29, 2, 0)</f>
        <v>Ongoing</v>
      </c>
      <c r="P79" s="347" t="s">
        <v>48</v>
      </c>
      <c r="AB79" s="472">
        <v>172</v>
      </c>
      <c r="AC79" s="472">
        <v>172</v>
      </c>
      <c r="AD79" s="472">
        <v>172</v>
      </c>
      <c r="AE79" s="472">
        <v>172</v>
      </c>
      <c r="AF79" s="472">
        <v>60</v>
      </c>
      <c r="AG79" s="472">
        <v>60</v>
      </c>
      <c r="AH79" s="472">
        <v>40</v>
      </c>
      <c r="AI79" s="472">
        <v>40</v>
      </c>
      <c r="AJ79" s="472">
        <v>40</v>
      </c>
      <c r="AK79" s="472">
        <v>40</v>
      </c>
      <c r="AL79" s="472">
        <v>40</v>
      </c>
      <c r="AM79" s="472">
        <v>40</v>
      </c>
      <c r="AN79" s="347">
        <v>40</v>
      </c>
      <c r="AO79" s="347">
        <v>40</v>
      </c>
      <c r="AP79" s="347">
        <v>40</v>
      </c>
    </row>
    <row r="80" spans="1:42">
      <c r="A80" s="522" t="str">
        <f>IFERROR(VLOOKUP(B80, 'Reference data'!$C$2:$D$21, 2, 0), "Do not enter, will be populated based on other column(s)")</f>
        <v>Sustenance</v>
      </c>
      <c r="B80" s="541" t="s">
        <v>983</v>
      </c>
      <c r="C80" s="347">
        <v>12</v>
      </c>
      <c r="D80" s="548" t="s">
        <v>1445</v>
      </c>
      <c r="E80" s="554" t="s">
        <v>1284</v>
      </c>
      <c r="F80" s="554"/>
      <c r="G80" s="522" t="str">
        <f>IFERROR(VLOOKUP(E80,'Reference data'!$M$2:$P$364,4,0), "Do not enter, will be populated based on other column(s)")</f>
        <v>MF</v>
      </c>
      <c r="H80" s="522" t="str">
        <f>IFERROR(VLOOKUP(E80,'Reference data'!$M$2:$O$364, 3,0), "Do not enter, will be populated based on other column(s)")</f>
        <v>Cobol, DB2</v>
      </c>
      <c r="I80" s="522" t="str">
        <f>IFERROR(VLOOKUP(E80,'Reference data'!$M$1:$N$364, 2,0), "Do not enter, will be populated based on other column(s)")</f>
        <v>WB-BPP1</v>
      </c>
      <c r="J80" s="541" t="s">
        <v>44</v>
      </c>
      <c r="K80" s="525" t="str">
        <f>IFERROR(VLOOKUP(J80,'Reference data'!$G$2:$H$7, 2, 0), "Do not enter, will be populated based on other column(s)")</f>
        <v>Muawiah Qaimari</v>
      </c>
      <c r="L80" s="525" t="str">
        <f>IFERROR(VLOOKUP(I80, 'Reference data'!$R$2:$S$55, 2, 0), "Do not enter, will be populated based on other column(s)")</f>
        <v>Rakesh Koli</v>
      </c>
      <c r="M80" s="525" t="str">
        <f>IFERROR(VLOOKUP(L80, 'Reference data'!$J$2:$K$30, 2, 0), "Do not enter, will be populated based on other column(s)")</f>
        <v>Amit Patidar</v>
      </c>
      <c r="N80" s="347" t="s">
        <v>283</v>
      </c>
      <c r="O80" s="551" t="str">
        <f>VLOOKUP(N80, 'Reference data'!$U$2:$V$29, 2, 0)</f>
        <v>Ongoing</v>
      </c>
      <c r="P80" s="347" t="s">
        <v>48</v>
      </c>
      <c r="Q80" s="548"/>
      <c r="R80" s="548"/>
      <c r="S80" s="548"/>
      <c r="T80" s="548"/>
      <c r="U80" s="548"/>
      <c r="V80" s="548"/>
      <c r="W80" s="548"/>
      <c r="X80" s="548"/>
      <c r="Y80" s="548"/>
      <c r="Z80" s="548"/>
      <c r="AA80" s="548"/>
      <c r="AB80" s="541">
        <v>86</v>
      </c>
      <c r="AC80" s="541">
        <v>86</v>
      </c>
      <c r="AD80" s="541">
        <v>86</v>
      </c>
      <c r="AE80" s="541">
        <v>86</v>
      </c>
      <c r="AF80" s="541">
        <v>30</v>
      </c>
      <c r="AG80" s="541">
        <v>30</v>
      </c>
      <c r="AH80" s="541">
        <v>20</v>
      </c>
      <c r="AI80" s="541">
        <v>30</v>
      </c>
      <c r="AJ80" s="541">
        <v>30</v>
      </c>
      <c r="AK80" s="541">
        <v>30</v>
      </c>
      <c r="AL80" s="541">
        <v>30</v>
      </c>
      <c r="AM80" s="541">
        <v>30</v>
      </c>
      <c r="AN80" s="347">
        <v>30</v>
      </c>
      <c r="AO80" s="347">
        <v>30</v>
      </c>
      <c r="AP80" s="347">
        <v>30</v>
      </c>
    </row>
    <row r="81" spans="1:46">
      <c r="A81" s="522" t="str">
        <f>IFERROR(VLOOKUP(B81, 'Reference data'!$C$2:$D$21, 2, 0), "Do not enter, will be populated based on other column(s)")</f>
        <v>Sustenance</v>
      </c>
      <c r="B81" s="541" t="s">
        <v>985</v>
      </c>
      <c r="C81" s="347">
        <v>12</v>
      </c>
      <c r="D81" s="548" t="s">
        <v>188</v>
      </c>
      <c r="E81" s="554" t="s">
        <v>1284</v>
      </c>
      <c r="F81" s="554"/>
      <c r="G81" s="522" t="str">
        <f>IFERROR(VLOOKUP(E81,'Reference data'!$M$2:$P$364,4,0), "Do not enter, will be populated based on other column(s)")</f>
        <v>MF</v>
      </c>
      <c r="H81" s="522" t="str">
        <f>IFERROR(VLOOKUP(E81,'Reference data'!$M$2:$O$364, 3,0), "Do not enter, will be populated based on other column(s)")</f>
        <v>Cobol, DB2</v>
      </c>
      <c r="I81" s="522" t="str">
        <f>IFERROR(VLOOKUP(E81,'Reference data'!$M$1:$N$364, 2,0), "Do not enter, will be populated based on other column(s)")</f>
        <v>WB-BPP1</v>
      </c>
      <c r="J81" s="541" t="s">
        <v>44</v>
      </c>
      <c r="K81" s="525" t="str">
        <f>IFERROR(VLOOKUP(J81,'Reference data'!$G$2:$H$7, 2, 0), "Do not enter, will be populated based on other column(s)")</f>
        <v>Muawiah Qaimari</v>
      </c>
      <c r="L81" s="525" t="str">
        <f>IFERROR(VLOOKUP(I81, 'Reference data'!$R$2:$S$55, 2, 0), "Do not enter, will be populated based on other column(s)")</f>
        <v>Rakesh Koli</v>
      </c>
      <c r="M81" s="525" t="str">
        <f>IFERROR(VLOOKUP(L81, 'Reference data'!$J$2:$K$30, 2, 0), "Do not enter, will be populated based on other column(s)")</f>
        <v>Amit Patidar</v>
      </c>
      <c r="N81" s="347" t="s">
        <v>283</v>
      </c>
      <c r="O81" s="551" t="str">
        <f>VLOOKUP(N81, 'Reference data'!$U$2:$V$29, 2, 0)</f>
        <v>Ongoing</v>
      </c>
      <c r="P81" s="347" t="s">
        <v>48</v>
      </c>
      <c r="AB81" s="472">
        <v>86</v>
      </c>
      <c r="AC81" s="472">
        <v>86</v>
      </c>
      <c r="AD81" s="472">
        <v>86</v>
      </c>
      <c r="AE81" s="472">
        <v>86</v>
      </c>
      <c r="AF81" s="472">
        <v>50</v>
      </c>
      <c r="AG81" s="472">
        <v>50</v>
      </c>
      <c r="AH81" s="472">
        <v>30</v>
      </c>
      <c r="AI81" s="472">
        <v>30</v>
      </c>
      <c r="AJ81" s="472">
        <v>30</v>
      </c>
      <c r="AK81" s="472">
        <v>30</v>
      </c>
      <c r="AL81" s="472">
        <v>30</v>
      </c>
      <c r="AM81" s="472">
        <v>30</v>
      </c>
      <c r="AN81" s="347">
        <v>30</v>
      </c>
      <c r="AO81" s="347">
        <v>30</v>
      </c>
      <c r="AP81" s="347">
        <v>30</v>
      </c>
    </row>
    <row r="82" spans="1:46">
      <c r="A82" s="522" t="str">
        <f>IFERROR(VLOOKUP(B82, 'Reference data'!$C$2:$D$21, 2, 0), "Do not enter, will be populated based on other column(s)")</f>
        <v>Sustenance</v>
      </c>
      <c r="B82" s="541" t="s">
        <v>110</v>
      </c>
      <c r="C82" s="347">
        <v>1</v>
      </c>
      <c r="D82" s="548" t="s">
        <v>1446</v>
      </c>
      <c r="E82" s="543" t="s">
        <v>1135</v>
      </c>
      <c r="F82" s="347" t="s">
        <v>1447</v>
      </c>
      <c r="G82" s="522" t="str">
        <f>IFERROR(VLOOKUP(E82,'Reference data'!$M$2:$P$364,4,0), "Do not enter, will be populated based on other column(s)")</f>
        <v>MF</v>
      </c>
      <c r="H82" s="522" t="str">
        <f>IFERROR(VLOOKUP(E82,'Reference data'!$M$2:$O$364, 3,0), "Do not enter, will be populated based on other column(s)")</f>
        <v>Cobol, DB2</v>
      </c>
      <c r="I82" s="522" t="str">
        <f>IFERROR(VLOOKUP(E82,'Reference data'!$M$1:$N$364, 2,0), "Do not enter, will be populated based on other column(s)")</f>
        <v>West Usage</v>
      </c>
      <c r="J82" s="548" t="s">
        <v>44</v>
      </c>
      <c r="K82" s="525" t="str">
        <f>IFERROR(VLOOKUP(J82,'Reference data'!$G$2:$H$7, 2, 0), "Do not enter, will be populated based on other column(s)")</f>
        <v>Muawiah Qaimari</v>
      </c>
      <c r="L82" s="525" t="str">
        <f>IFERROR(VLOOKUP(I82, 'Reference data'!$R$2:$S$55, 2, 0), "Do not enter, will be populated based on other column(s)")</f>
        <v>Sanjay Lokhande</v>
      </c>
      <c r="M82" s="525" t="str">
        <f>IFERROR(VLOOKUP(L82, 'Reference data'!$J$2:$K$30, 2, 0), "Do not enter, will be populated based on other column(s)")</f>
        <v>Daljeet Arora</v>
      </c>
      <c r="N82" s="547">
        <v>24.01</v>
      </c>
      <c r="O82" s="551" t="str">
        <f>VLOOKUP(N82, 'Reference data'!$U$2:$V$29, 2, 0)</f>
        <v>Jan-24</v>
      </c>
      <c r="P82" s="347" t="s">
        <v>48</v>
      </c>
      <c r="Q82" s="548">
        <v>1042</v>
      </c>
      <c r="R82" s="548"/>
      <c r="S82" s="548"/>
      <c r="T82" s="548"/>
      <c r="U82" s="548"/>
      <c r="V82" s="548"/>
      <c r="W82" s="548"/>
      <c r="X82" s="548"/>
      <c r="Y82" s="548"/>
      <c r="Z82" s="548"/>
      <c r="AA82" s="548"/>
      <c r="AB82" s="548"/>
      <c r="AC82" s="548"/>
      <c r="AD82" s="548"/>
      <c r="AE82" s="548"/>
      <c r="AF82" s="548"/>
      <c r="AG82" s="548"/>
      <c r="AH82" s="548">
        <v>42</v>
      </c>
      <c r="AI82" s="548">
        <v>150</v>
      </c>
      <c r="AJ82" s="548">
        <v>70</v>
      </c>
      <c r="AK82" s="548"/>
      <c r="AL82" s="548"/>
      <c r="AM82" s="548">
        <v>36</v>
      </c>
      <c r="AN82" s="347">
        <v>120</v>
      </c>
      <c r="AO82" s="347">
        <v>120</v>
      </c>
      <c r="AP82" s="347">
        <v>90</v>
      </c>
      <c r="AQ82" s="347">
        <v>90</v>
      </c>
      <c r="AR82" s="347">
        <v>120</v>
      </c>
      <c r="AS82" s="347">
        <v>120</v>
      </c>
      <c r="AT82" s="347">
        <v>120</v>
      </c>
    </row>
    <row r="83" spans="1:46">
      <c r="A83" s="522" t="str">
        <f>IFERROR(VLOOKUP(B83, 'Reference data'!$C$2:$D$21, 2, 0), "Do not enter, will be populated based on other column(s)")</f>
        <v>Sustenance</v>
      </c>
      <c r="B83" s="541" t="s">
        <v>110</v>
      </c>
      <c r="C83" s="347">
        <v>1</v>
      </c>
      <c r="D83" s="548" t="s">
        <v>1448</v>
      </c>
      <c r="E83" s="543" t="s">
        <v>1134</v>
      </c>
      <c r="F83" s="347" t="s">
        <v>1447</v>
      </c>
      <c r="G83" s="522" t="str">
        <f>IFERROR(VLOOKUP(E83,'Reference data'!$M$2:$P$364,4,0), "Do not enter, will be populated based on other column(s)")</f>
        <v>MF</v>
      </c>
      <c r="H83" s="522" t="str">
        <f>IFERROR(VLOOKUP(E83,'Reference data'!$M$2:$O$364, 3,0), "Do not enter, will be populated based on other column(s)")</f>
        <v>Cobol, DB2</v>
      </c>
      <c r="I83" s="522" t="str">
        <f>IFERROR(VLOOKUP(E83,'Reference data'!$M$1:$N$364, 2,0), "Do not enter, will be populated based on other column(s)")</f>
        <v>West Usage</v>
      </c>
      <c r="J83" s="548" t="s">
        <v>44</v>
      </c>
      <c r="K83" s="525" t="str">
        <f>IFERROR(VLOOKUP(J83,'Reference data'!$G$2:$H$7, 2, 0), "Do not enter, will be populated based on other column(s)")</f>
        <v>Muawiah Qaimari</v>
      </c>
      <c r="L83" s="525" t="str">
        <f>IFERROR(VLOOKUP(I83, 'Reference data'!$R$2:$S$55, 2, 0), "Do not enter, will be populated based on other column(s)")</f>
        <v>Sanjay Lokhande</v>
      </c>
      <c r="M83" s="525" t="str">
        <f>IFERROR(VLOOKUP(L83, 'Reference data'!$J$2:$K$30, 2, 0), "Do not enter, will be populated based on other column(s)")</f>
        <v>Daljeet Arora</v>
      </c>
      <c r="N83" s="547">
        <v>24.01</v>
      </c>
      <c r="O83" s="551" t="str">
        <f>VLOOKUP(N83, 'Reference data'!$U$2:$V$29, 2, 0)</f>
        <v>Jan-24</v>
      </c>
      <c r="P83" s="347" t="s">
        <v>48</v>
      </c>
      <c r="Q83" s="548">
        <v>1924</v>
      </c>
      <c r="R83" s="548"/>
      <c r="S83" s="548"/>
      <c r="T83" s="548"/>
      <c r="U83" s="548"/>
      <c r="V83" s="548"/>
      <c r="W83" s="548"/>
      <c r="X83" s="548"/>
      <c r="Y83" s="548"/>
      <c r="Z83" s="548"/>
      <c r="AA83" s="548"/>
      <c r="AB83" s="548"/>
      <c r="AC83" s="548"/>
      <c r="AD83" s="548"/>
      <c r="AE83" s="548"/>
      <c r="AF83" s="548"/>
      <c r="AG83" s="548"/>
      <c r="AH83" s="548">
        <v>120</v>
      </c>
      <c r="AI83" s="548">
        <v>150</v>
      </c>
      <c r="AJ83" s="548">
        <v>70</v>
      </c>
      <c r="AK83" s="548"/>
      <c r="AL83" s="548"/>
      <c r="AM83" s="548">
        <v>36</v>
      </c>
      <c r="AN83" s="347">
        <v>150</v>
      </c>
      <c r="AO83" s="347">
        <v>150</v>
      </c>
      <c r="AP83" s="347">
        <v>150</v>
      </c>
      <c r="AQ83" s="347">
        <v>150</v>
      </c>
      <c r="AR83" s="347">
        <v>150</v>
      </c>
      <c r="AS83" s="347">
        <v>150</v>
      </c>
      <c r="AT83" s="347">
        <v>150</v>
      </c>
    </row>
    <row r="84" spans="1:46" ht="14.5">
      <c r="A84" s="522" t="str">
        <f>IFERROR(VLOOKUP(B84, 'Reference data'!$C$2:$D$21, 2, 0), "Do not enter, will be populated based on other column(s)")</f>
        <v>Sustenance</v>
      </c>
      <c r="B84" s="541" t="s">
        <v>110</v>
      </c>
      <c r="D84" s="347" t="s">
        <v>1449</v>
      </c>
      <c r="E84" s="543" t="s">
        <v>529</v>
      </c>
      <c r="F84" s="472"/>
      <c r="G84" s="522" t="str">
        <f>IFERROR(VLOOKUP(E84,'Reference data'!$M$2:$P$364,4,0), "Do not enter, will be populated based on other column(s)")</f>
        <v>MF</v>
      </c>
      <c r="H84" s="522" t="str">
        <f>IFERROR(VLOOKUP(E84,'Reference data'!$M$2:$O$364, 3,0), "Do not enter, will be populated based on other column(s)")</f>
        <v>Cobol, DB2</v>
      </c>
      <c r="I84" s="522" t="str">
        <f>IFERROR(VLOOKUP(E84,'Reference data'!$M$1:$N$364, 2,0), "Do not enter, will be populated based on other column(s)")</f>
        <v>SE-BILLING-CARE</v>
      </c>
      <c r="J84" s="347" t="s">
        <v>203</v>
      </c>
      <c r="K84" s="525" t="str">
        <f>IFERROR(VLOOKUP(J84,'Reference data'!$G$2:$H$7, 2, 0), "Do not enter, will be populated based on other column(s)")</f>
        <v>Muawiah Qaimari</v>
      </c>
      <c r="L84" s="525" t="str">
        <f>IFERROR(VLOOKUP(I84, 'Reference data'!$R$2:$S$55, 2, 0), "Do not enter, will be populated based on other column(s)")</f>
        <v>Rudradeep Mandal</v>
      </c>
      <c r="M84" s="525" t="str">
        <f>IFERROR(VLOOKUP(L84, 'Reference data'!$J$2:$K$30, 2, 0), "Do not enter, will be populated based on other column(s)")</f>
        <v>Tarun Raghuwanshi</v>
      </c>
      <c r="N84" s="347">
        <v>23.09</v>
      </c>
      <c r="O84" s="551" t="str">
        <f>VLOOKUP(N84, 'Reference data'!$U$2:$V$29, 2, 0)</f>
        <v>Sep-23</v>
      </c>
      <c r="P84" s="347" t="s">
        <v>48</v>
      </c>
      <c r="Q84" s="488">
        <v>40</v>
      </c>
      <c r="R84" s="488"/>
      <c r="S84" s="488"/>
      <c r="T84" s="488"/>
      <c r="U84" s="488"/>
      <c r="V84" s="488"/>
      <c r="W84" s="488"/>
      <c r="X84" s="488"/>
      <c r="Y84" s="488"/>
      <c r="Z84" s="488"/>
      <c r="AA84" s="488"/>
      <c r="AB84" s="488"/>
      <c r="AC84" s="488"/>
      <c r="AD84" s="488">
        <v>20</v>
      </c>
      <c r="AE84" s="488"/>
      <c r="AF84" s="488"/>
      <c r="AG84" s="488"/>
      <c r="AH84" s="488"/>
      <c r="AI84" s="488"/>
      <c r="AJ84" s="488"/>
      <c r="AK84" s="488"/>
      <c r="AL84" s="488"/>
      <c r="AM84" s="488"/>
      <c r="AN84" s="488"/>
      <c r="AO84" s="488">
        <v>20</v>
      </c>
      <c r="AP84" s="488">
        <v>20</v>
      </c>
      <c r="AQ84" s="488"/>
      <c r="AR84" s="488"/>
      <c r="AS84" s="488"/>
    </row>
    <row r="85" spans="1:46">
      <c r="A85" s="522" t="str">
        <f>IFERROR(VLOOKUP(B85, 'Reference data'!$C$2:$D$21, 2, 0), "Do not enter, will be populated based on other column(s)")</f>
        <v>Enhancement</v>
      </c>
      <c r="B85" s="541" t="s">
        <v>960</v>
      </c>
      <c r="D85" s="548" t="s">
        <v>165</v>
      </c>
      <c r="E85" s="541" t="s">
        <v>164</v>
      </c>
      <c r="F85" s="541"/>
      <c r="G85" s="522" t="str">
        <f>IFERROR(VLOOKUP(E85,'Reference data'!$M$2:$P$364,4,0), "Do not enter, will be populated based on other column(s)")</f>
        <v>MF</v>
      </c>
      <c r="H85" s="522" t="str">
        <f>IFERROR(VLOOKUP(E85,'Reference data'!$M$2:$O$364, 3,0), "Do not enter, will be populated based on other column(s)")</f>
        <v>COBOL, Teradata</v>
      </c>
      <c r="I85" s="522" t="str">
        <f>IFERROR(VLOOKUP(E85,'Reference data'!$M$1:$N$364, 2,0), "Do not enter, will be populated based on other column(s)")</f>
        <v>SALES</v>
      </c>
      <c r="J85" s="541" t="s">
        <v>44</v>
      </c>
      <c r="K85" s="525" t="str">
        <f>IFERROR(VLOOKUP(J85,'Reference data'!$G$2:$H$7, 2, 0), "Do not enter, will be populated based on other column(s)")</f>
        <v>Muawiah Qaimari</v>
      </c>
      <c r="L85" s="525" t="str">
        <f>IFERROR(VLOOKUP(I85, 'Reference data'!$R$2:$S$55, 2, 0), "Do not enter, will be populated based on other column(s)")</f>
        <v>Swapnil Patil</v>
      </c>
      <c r="M85" s="525" t="str">
        <f>IFERROR(VLOOKUP(L85, 'Reference data'!$J$2:$K$30, 2, 0), "Do not enter, will be populated based on other column(s)")</f>
        <v>Amit Patidar</v>
      </c>
      <c r="N85" s="472">
        <v>23.02</v>
      </c>
      <c r="O85" s="551" t="str">
        <f>VLOOKUP(N85, 'Reference data'!$U$2:$V$29, 2, 0)</f>
        <v>Feb-23</v>
      </c>
      <c r="P85" s="472" t="s">
        <v>342</v>
      </c>
      <c r="Q85" s="472">
        <v>350</v>
      </c>
      <c r="R85" s="472"/>
      <c r="S85" s="472"/>
      <c r="T85" s="472"/>
      <c r="U85" s="472"/>
      <c r="V85" s="472"/>
      <c r="W85" s="472"/>
      <c r="X85" s="472"/>
      <c r="Y85" s="472"/>
      <c r="Z85" s="472"/>
      <c r="AA85" s="472"/>
      <c r="AB85" s="472"/>
      <c r="AC85" s="472"/>
      <c r="AD85" s="472"/>
      <c r="AE85" s="472"/>
      <c r="AF85" s="472"/>
      <c r="AG85" s="472"/>
      <c r="AH85" s="472"/>
      <c r="AI85" s="472"/>
      <c r="AJ85" s="472"/>
      <c r="AK85" s="472"/>
      <c r="AL85" s="472"/>
      <c r="AM85" s="472"/>
    </row>
    <row r="86" spans="1:46">
      <c r="A86" s="522" t="str">
        <f>IFERROR(VLOOKUP(B86, 'Reference data'!$C$2:$D$21, 2, 0), "Do not enter, will be populated based on other column(s)")</f>
        <v>Enhancement</v>
      </c>
      <c r="B86" s="541" t="s">
        <v>960</v>
      </c>
      <c r="C86" s="347">
        <v>7</v>
      </c>
      <c r="D86" s="548" t="s">
        <v>166</v>
      </c>
      <c r="E86" s="541" t="s">
        <v>157</v>
      </c>
      <c r="F86" s="541"/>
      <c r="G86" s="522" t="str">
        <f>IFERROR(VLOOKUP(E86,'Reference data'!$M$2:$P$364,4,0), "Do not enter, will be populated based on other column(s)")</f>
        <v>MF</v>
      </c>
      <c r="H86" s="522" t="str">
        <f>IFERROR(VLOOKUP(E86,'Reference data'!$M$2:$O$364, 3,0), "Do not enter, will be populated based on other column(s)")</f>
        <v>Cobol, DB2</v>
      </c>
      <c r="I86" s="522" t="str">
        <f>IFERROR(VLOOKUP(E86,'Reference data'!$M$1:$N$364, 2,0), "Do not enter, will be populated based on other column(s)")</f>
        <v>WB-SAMW</v>
      </c>
      <c r="J86" s="541" t="s">
        <v>44</v>
      </c>
      <c r="K86" s="525" t="str">
        <f>IFERROR(VLOOKUP(J86,'Reference data'!$G$2:$H$7, 2, 0), "Do not enter, will be populated based on other column(s)")</f>
        <v>Muawiah Qaimari</v>
      </c>
      <c r="L86" s="525" t="str">
        <f>IFERROR(VLOOKUP(I86, 'Reference data'!$R$2:$S$55, 2, 0), "Do not enter, will be populated based on other column(s)")</f>
        <v>Swapnil Patil</v>
      </c>
      <c r="M86" s="525" t="str">
        <f>IFERROR(VLOOKUP(L86, 'Reference data'!$J$2:$K$30, 2, 0), "Do not enter, will be populated based on other column(s)")</f>
        <v>Amit Patidar</v>
      </c>
      <c r="N86" s="547">
        <v>22.1</v>
      </c>
      <c r="O86" s="551" t="str">
        <f>VLOOKUP(N86, 'Reference data'!$U$2:$V$29, 2, 0)</f>
        <v>Oct-22</v>
      </c>
      <c r="P86" s="472" t="s">
        <v>48</v>
      </c>
      <c r="Q86" s="541">
        <v>600</v>
      </c>
      <c r="R86" s="541"/>
      <c r="S86" s="541"/>
      <c r="T86" s="541"/>
      <c r="U86" s="541"/>
      <c r="V86" s="541"/>
      <c r="W86" s="541"/>
      <c r="X86" s="541"/>
      <c r="Y86" s="541"/>
      <c r="Z86" s="541"/>
      <c r="AA86" s="541"/>
      <c r="AB86" s="541"/>
      <c r="AC86" s="541"/>
      <c r="AD86" s="541">
        <v>50</v>
      </c>
      <c r="AE86" s="541">
        <v>450</v>
      </c>
      <c r="AF86" s="541">
        <v>100</v>
      </c>
      <c r="AG86" s="541"/>
      <c r="AH86" s="541"/>
      <c r="AI86" s="541"/>
      <c r="AJ86" s="541"/>
      <c r="AK86" s="541"/>
      <c r="AL86" s="541"/>
      <c r="AM86" s="541"/>
    </row>
    <row r="87" spans="1:46">
      <c r="A87" s="522" t="str">
        <f>IFERROR(VLOOKUP(B87, 'Reference data'!$C$2:$D$21, 2, 0), "Do not enter, will be populated based on other column(s)")</f>
        <v>Enhancement</v>
      </c>
      <c r="B87" s="541" t="s">
        <v>960</v>
      </c>
      <c r="C87" s="347">
        <v>7</v>
      </c>
      <c r="D87" s="548" t="s">
        <v>166</v>
      </c>
      <c r="E87" s="472" t="s">
        <v>162</v>
      </c>
      <c r="F87" s="472"/>
      <c r="G87" s="522" t="str">
        <f>IFERROR(VLOOKUP(E87,'Reference data'!$M$2:$P$364,4,0), "Do not enter, will be populated based on other column(s)")</f>
        <v>MF</v>
      </c>
      <c r="H87" s="522" t="str">
        <f>IFERROR(VLOOKUP(E87,'Reference data'!$M$2:$O$364, 3,0), "Do not enter, will be populated based on other column(s)")</f>
        <v>Cobol, DB2</v>
      </c>
      <c r="I87" s="522" t="str">
        <f>IFERROR(VLOOKUP(E87,'Reference data'!$M$1:$N$364, 2,0), "Do not enter, will be populated based on other column(s)")</f>
        <v>WB-SAMW</v>
      </c>
      <c r="J87" s="541" t="s">
        <v>44</v>
      </c>
      <c r="K87" s="525" t="str">
        <f>IFERROR(VLOOKUP(J87,'Reference data'!$G$2:$H$7, 2, 0), "Do not enter, will be populated based on other column(s)")</f>
        <v>Muawiah Qaimari</v>
      </c>
      <c r="L87" s="525" t="str">
        <f>IFERROR(VLOOKUP(I87, 'Reference data'!$R$2:$S$55, 2, 0), "Do not enter, will be populated based on other column(s)")</f>
        <v>Swapnil Patil</v>
      </c>
      <c r="M87" s="525" t="str">
        <f>IFERROR(VLOOKUP(L87, 'Reference data'!$J$2:$K$30, 2, 0), "Do not enter, will be populated based on other column(s)")</f>
        <v>Amit Patidar</v>
      </c>
      <c r="N87" s="547">
        <v>22.1</v>
      </c>
      <c r="O87" s="551" t="str">
        <f>VLOOKUP(N87, 'Reference data'!$U$2:$V$29, 2, 0)</f>
        <v>Oct-22</v>
      </c>
      <c r="P87" s="472" t="s">
        <v>48</v>
      </c>
      <c r="Q87" s="472">
        <v>96</v>
      </c>
      <c r="R87" s="472"/>
      <c r="S87" s="472"/>
      <c r="T87" s="472"/>
      <c r="U87" s="472"/>
      <c r="V87" s="472"/>
      <c r="W87" s="472"/>
      <c r="X87" s="472"/>
      <c r="Y87" s="472"/>
      <c r="Z87" s="472"/>
      <c r="AA87" s="472"/>
      <c r="AB87" s="472"/>
      <c r="AC87" s="472"/>
      <c r="AD87" s="472">
        <v>10</v>
      </c>
      <c r="AE87" s="472">
        <v>66</v>
      </c>
      <c r="AF87" s="472">
        <v>20</v>
      </c>
      <c r="AG87" s="472"/>
      <c r="AH87" s="472"/>
      <c r="AI87" s="472"/>
      <c r="AJ87" s="472"/>
      <c r="AK87" s="472"/>
      <c r="AL87" s="472"/>
      <c r="AM87" s="472"/>
    </row>
    <row r="88" spans="1:46" ht="14.5">
      <c r="A88" s="522" t="str">
        <f>IFERROR(VLOOKUP(B88, 'Reference data'!$C$2:$D$21, 2, 0), "Do not enter, will be populated based on other column(s)")</f>
        <v>Sustenance</v>
      </c>
      <c r="B88" s="541" t="s">
        <v>110</v>
      </c>
      <c r="D88" s="347" t="s">
        <v>1450</v>
      </c>
      <c r="E88" s="543" t="s">
        <v>529</v>
      </c>
      <c r="F88" s="472"/>
      <c r="G88" s="522" t="str">
        <f>IFERROR(VLOOKUP(E88,'Reference data'!$M$2:$P$364,4,0), "Do not enter, will be populated based on other column(s)")</f>
        <v>MF</v>
      </c>
      <c r="H88" s="522" t="str">
        <f>IFERROR(VLOOKUP(E88,'Reference data'!$M$2:$O$364, 3,0), "Do not enter, will be populated based on other column(s)")</f>
        <v>Cobol, DB2</v>
      </c>
      <c r="I88" s="522" t="str">
        <f>IFERROR(VLOOKUP(E88,'Reference data'!$M$1:$N$364, 2,0), "Do not enter, will be populated based on other column(s)")</f>
        <v>SE-BILLING-CARE</v>
      </c>
      <c r="J88" s="347" t="s">
        <v>203</v>
      </c>
      <c r="K88" s="525" t="str">
        <f>IFERROR(VLOOKUP(J88,'Reference data'!$G$2:$H$7, 2, 0), "Do not enter, will be populated based on other column(s)")</f>
        <v>Muawiah Qaimari</v>
      </c>
      <c r="L88" s="525" t="str">
        <f>IFERROR(VLOOKUP(I88, 'Reference data'!$R$2:$S$55, 2, 0), "Do not enter, will be populated based on other column(s)")</f>
        <v>Rudradeep Mandal</v>
      </c>
      <c r="M88" s="525" t="str">
        <f>IFERROR(VLOOKUP(L88, 'Reference data'!$J$2:$K$30, 2, 0), "Do not enter, will be populated based on other column(s)")</f>
        <v>Tarun Raghuwanshi</v>
      </c>
      <c r="N88" s="347">
        <v>23.08</v>
      </c>
      <c r="O88" s="551" t="str">
        <f>VLOOKUP(N88, 'Reference data'!$U$2:$V$29, 2, 0)</f>
        <v>Aug-23</v>
      </c>
      <c r="P88" s="347" t="s">
        <v>48</v>
      </c>
      <c r="Q88" s="488">
        <v>40</v>
      </c>
      <c r="R88" s="488"/>
      <c r="S88" s="488"/>
      <c r="T88" s="488"/>
      <c r="U88" s="488"/>
      <c r="V88" s="488"/>
      <c r="W88" s="488"/>
      <c r="X88" s="488"/>
      <c r="Y88" s="488"/>
      <c r="Z88" s="488"/>
      <c r="AA88" s="488"/>
      <c r="AB88" s="488"/>
      <c r="AC88" s="488"/>
      <c r="AD88" s="488">
        <v>10</v>
      </c>
      <c r="AE88" s="488"/>
      <c r="AF88" s="488"/>
      <c r="AG88" s="488"/>
      <c r="AH88" s="488"/>
      <c r="AI88" s="488"/>
      <c r="AJ88" s="488"/>
      <c r="AK88" s="488"/>
      <c r="AL88" s="488"/>
      <c r="AM88" s="488">
        <v>10</v>
      </c>
      <c r="AN88" s="488">
        <v>10</v>
      </c>
      <c r="AO88" s="488">
        <v>10</v>
      </c>
      <c r="AP88" s="488">
        <v>10</v>
      </c>
      <c r="AQ88" s="488"/>
      <c r="AR88" s="488"/>
      <c r="AS88" s="488"/>
    </row>
    <row r="89" spans="1:46">
      <c r="A89" s="522" t="str">
        <f>IFERROR(VLOOKUP(B89, 'Reference data'!$C$2:$D$21, 2, 0), "Do not enter, will be populated based on other column(s)")</f>
        <v>Enhancement</v>
      </c>
      <c r="B89" s="541" t="s">
        <v>960</v>
      </c>
      <c r="C89" s="347">
        <v>7</v>
      </c>
      <c r="D89" s="548" t="s">
        <v>166</v>
      </c>
      <c r="E89" s="541" t="s">
        <v>168</v>
      </c>
      <c r="F89" s="541"/>
      <c r="G89" s="522" t="str">
        <f>IFERROR(VLOOKUP(E89,'Reference data'!$M$2:$P$364,4,0), "Do not enter, will be populated based on other column(s)")</f>
        <v>MF</v>
      </c>
      <c r="H89" s="522" t="str">
        <f>IFERROR(VLOOKUP(E89,'Reference data'!$M$2:$O$364, 3,0), "Do not enter, will be populated based on other column(s)")</f>
        <v>Cobol, DB2</v>
      </c>
      <c r="I89" s="522" t="str">
        <f>IFERROR(VLOOKUP(E89,'Reference data'!$M$1:$N$364, 2,0), "Do not enter, will be populated based on other column(s)")</f>
        <v>WB-SAMW</v>
      </c>
      <c r="J89" s="541" t="s">
        <v>44</v>
      </c>
      <c r="K89" s="525" t="str">
        <f>IFERROR(VLOOKUP(J89,'Reference data'!$G$2:$H$7, 2, 0), "Do not enter, will be populated based on other column(s)")</f>
        <v>Muawiah Qaimari</v>
      </c>
      <c r="L89" s="525" t="str">
        <f>IFERROR(VLOOKUP(I89, 'Reference data'!$R$2:$S$55, 2, 0), "Do not enter, will be populated based on other column(s)")</f>
        <v>Swapnil Patil</v>
      </c>
      <c r="M89" s="525" t="str">
        <f>IFERROR(VLOOKUP(L89, 'Reference data'!$J$2:$K$30, 2, 0), "Do not enter, will be populated based on other column(s)")</f>
        <v>Amit Patidar</v>
      </c>
      <c r="N89" s="547">
        <v>22.1</v>
      </c>
      <c r="O89" s="551" t="str">
        <f>VLOOKUP(N89, 'Reference data'!$U$2:$V$29, 2, 0)</f>
        <v>Oct-22</v>
      </c>
      <c r="P89" s="472" t="s">
        <v>48</v>
      </c>
      <c r="Q89" s="541">
        <v>88</v>
      </c>
      <c r="R89" s="541"/>
      <c r="S89" s="541"/>
      <c r="T89" s="541"/>
      <c r="U89" s="541"/>
      <c r="V89" s="541"/>
      <c r="W89" s="541"/>
      <c r="X89" s="541"/>
      <c r="Y89" s="541"/>
      <c r="Z89" s="541"/>
      <c r="AA89" s="541"/>
      <c r="AB89" s="541"/>
      <c r="AC89" s="541"/>
      <c r="AD89" s="541">
        <v>10</v>
      </c>
      <c r="AE89" s="541">
        <v>50</v>
      </c>
      <c r="AF89" s="541">
        <v>28</v>
      </c>
      <c r="AG89" s="541"/>
      <c r="AH89" s="541"/>
      <c r="AI89" s="541"/>
      <c r="AJ89" s="541"/>
      <c r="AK89" s="541"/>
      <c r="AL89" s="541"/>
      <c r="AM89" s="541"/>
    </row>
    <row r="90" spans="1:46">
      <c r="A90" s="522" t="str">
        <f>IFERROR(VLOOKUP(B90, 'Reference data'!$C$2:$D$21, 2, 0), "Do not enter, will be populated based on other column(s)")</f>
        <v>Enhancement</v>
      </c>
      <c r="B90" s="541" t="s">
        <v>960</v>
      </c>
      <c r="C90" s="347">
        <v>7</v>
      </c>
      <c r="D90" s="548" t="s">
        <v>166</v>
      </c>
      <c r="E90" s="472" t="s">
        <v>169</v>
      </c>
      <c r="F90" s="472"/>
      <c r="G90" s="522" t="str">
        <f>IFERROR(VLOOKUP(E90,'Reference data'!$M$2:$P$364,4,0), "Do not enter, will be populated based on other column(s)")</f>
        <v>MF</v>
      </c>
      <c r="H90" s="522" t="str">
        <f>IFERROR(VLOOKUP(E90,'Reference data'!$M$2:$O$364, 3,0), "Do not enter, will be populated based on other column(s)")</f>
        <v>Cobol, DB2</v>
      </c>
      <c r="I90" s="522" t="str">
        <f>IFERROR(VLOOKUP(E90,'Reference data'!$M$1:$N$364, 2,0), "Do not enter, will be populated based on other column(s)")</f>
        <v>WB-SAMW</v>
      </c>
      <c r="J90" s="541" t="s">
        <v>44</v>
      </c>
      <c r="K90" s="525" t="str">
        <f>IFERROR(VLOOKUP(J90,'Reference data'!$G$2:$H$7, 2, 0), "Do not enter, will be populated based on other column(s)")</f>
        <v>Muawiah Qaimari</v>
      </c>
      <c r="L90" s="525" t="str">
        <f>IFERROR(VLOOKUP(I90, 'Reference data'!$R$2:$S$55, 2, 0), "Do not enter, will be populated based on other column(s)")</f>
        <v>Swapnil Patil</v>
      </c>
      <c r="M90" s="525" t="str">
        <f>IFERROR(VLOOKUP(L90, 'Reference data'!$J$2:$K$30, 2, 0), "Do not enter, will be populated based on other column(s)")</f>
        <v>Amit Patidar</v>
      </c>
      <c r="N90" s="547">
        <v>22.1</v>
      </c>
      <c r="O90" s="551" t="str">
        <f>VLOOKUP(N90, 'Reference data'!$U$2:$V$29, 2, 0)</f>
        <v>Oct-22</v>
      </c>
      <c r="P90" s="472" t="s">
        <v>48</v>
      </c>
      <c r="Q90" s="472">
        <v>430</v>
      </c>
      <c r="R90" s="472"/>
      <c r="S90" s="472"/>
      <c r="T90" s="472"/>
      <c r="U90" s="472"/>
      <c r="V90" s="472"/>
      <c r="W90" s="472"/>
      <c r="X90" s="472"/>
      <c r="Y90" s="472"/>
      <c r="Z90" s="472"/>
      <c r="AA90" s="472"/>
      <c r="AB90" s="472"/>
      <c r="AC90" s="472"/>
      <c r="AD90" s="472">
        <v>50</v>
      </c>
      <c r="AE90" s="472">
        <v>250</v>
      </c>
      <c r="AF90" s="472">
        <v>130</v>
      </c>
      <c r="AG90" s="472"/>
      <c r="AH90" s="472"/>
      <c r="AI90" s="472"/>
      <c r="AJ90" s="472"/>
      <c r="AK90" s="472"/>
      <c r="AL90" s="472"/>
      <c r="AM90" s="472"/>
    </row>
    <row r="91" spans="1:46">
      <c r="A91" s="522" t="str">
        <f>IFERROR(VLOOKUP(B91, 'Reference data'!$C$2:$D$21, 2, 0), "Do not enter, will be populated based on other column(s)")</f>
        <v>Sustenance</v>
      </c>
      <c r="B91" s="541" t="s">
        <v>110</v>
      </c>
      <c r="C91" s="347">
        <v>7</v>
      </c>
      <c r="D91" s="548" t="s">
        <v>1451</v>
      </c>
      <c r="E91" s="548" t="s">
        <v>168</v>
      </c>
      <c r="F91" s="548"/>
      <c r="G91" s="522" t="str">
        <f>IFERROR(VLOOKUP(E91,'Reference data'!$M$2:$P$364,4,0), "Do not enter, will be populated based on other column(s)")</f>
        <v>MF</v>
      </c>
      <c r="H91" s="522" t="str">
        <f>IFERROR(VLOOKUP(E91,'Reference data'!$M$2:$O$364, 3,0), "Do not enter, will be populated based on other column(s)")</f>
        <v>Cobol, DB2</v>
      </c>
      <c r="I91" s="522" t="str">
        <f>IFERROR(VLOOKUP(E91,'Reference data'!$M$1:$N$364, 2,0), "Do not enter, will be populated based on other column(s)")</f>
        <v>WB-SAMW</v>
      </c>
      <c r="J91" s="548" t="s">
        <v>44</v>
      </c>
      <c r="K91" s="525" t="str">
        <f>IFERROR(VLOOKUP(J91,'Reference data'!$G$2:$H$7, 2, 0), "Do not enter, will be populated based on other column(s)")</f>
        <v>Muawiah Qaimari</v>
      </c>
      <c r="L91" s="525" t="str">
        <f>IFERROR(VLOOKUP(I91, 'Reference data'!$R$2:$S$55, 2, 0), "Do not enter, will be populated based on other column(s)")</f>
        <v>Swapnil Patil</v>
      </c>
      <c r="M91" s="525" t="str">
        <f>IFERROR(VLOOKUP(L91, 'Reference data'!$J$2:$K$30, 2, 0), "Do not enter, will be populated based on other column(s)")</f>
        <v>Amit Patidar</v>
      </c>
      <c r="N91" s="546">
        <v>22.09</v>
      </c>
      <c r="O91" s="551" t="str">
        <f>VLOOKUP(N91, 'Reference data'!$U$2:$V$29, 2, 0)</f>
        <v>Sep-22</v>
      </c>
      <c r="P91" s="347" t="s">
        <v>48</v>
      </c>
      <c r="Q91" s="548">
        <v>150</v>
      </c>
      <c r="R91" s="548"/>
      <c r="S91" s="548"/>
      <c r="T91" s="548"/>
      <c r="U91" s="548"/>
      <c r="V91" s="548"/>
      <c r="W91" s="548"/>
      <c r="X91" s="548"/>
      <c r="Y91" s="548"/>
      <c r="Z91" s="548"/>
      <c r="AA91" s="548"/>
      <c r="AB91" s="548"/>
      <c r="AC91" s="548"/>
      <c r="AD91" s="548">
        <v>120</v>
      </c>
      <c r="AE91" s="548">
        <v>30</v>
      </c>
      <c r="AF91" s="548"/>
      <c r="AG91" s="548"/>
      <c r="AH91" s="548"/>
      <c r="AI91" s="548"/>
      <c r="AJ91" s="548"/>
      <c r="AK91" s="548"/>
      <c r="AL91" s="548"/>
      <c r="AM91" s="548"/>
    </row>
    <row r="92" spans="1:46">
      <c r="A92" s="522" t="str">
        <f>IFERROR(VLOOKUP(B92, 'Reference data'!$C$2:$D$21, 2, 0), "Do not enter, will be populated based on other column(s)")</f>
        <v>Sustenance</v>
      </c>
      <c r="B92" s="541" t="s">
        <v>110</v>
      </c>
      <c r="C92" s="347">
        <v>7</v>
      </c>
      <c r="D92" s="548" t="s">
        <v>170</v>
      </c>
      <c r="E92" s="541" t="s">
        <v>162</v>
      </c>
      <c r="F92" s="541"/>
      <c r="G92" s="522" t="str">
        <f>IFERROR(VLOOKUP(E92,'Reference data'!$M$2:$P$364,4,0), "Do not enter, will be populated based on other column(s)")</f>
        <v>MF</v>
      </c>
      <c r="H92" s="522" t="str">
        <f>IFERROR(VLOOKUP(E92,'Reference data'!$M$2:$O$364, 3,0), "Do not enter, will be populated based on other column(s)")</f>
        <v>Cobol, DB2</v>
      </c>
      <c r="I92" s="522" t="str">
        <f>IFERROR(VLOOKUP(E92,'Reference data'!$M$1:$N$364, 2,0), "Do not enter, will be populated based on other column(s)")</f>
        <v>WB-SAMW</v>
      </c>
      <c r="J92" s="541" t="s">
        <v>44</v>
      </c>
      <c r="K92" s="525" t="str">
        <f>IFERROR(VLOOKUP(J92,'Reference data'!$G$2:$H$7, 2, 0), "Do not enter, will be populated based on other column(s)")</f>
        <v>Muawiah Qaimari</v>
      </c>
      <c r="L92" s="525" t="str">
        <f>IFERROR(VLOOKUP(I92, 'Reference data'!$R$2:$S$55, 2, 0), "Do not enter, will be populated based on other column(s)")</f>
        <v>Swapnil Patil</v>
      </c>
      <c r="M92" s="525" t="str">
        <f>IFERROR(VLOOKUP(L92, 'Reference data'!$J$2:$K$30, 2, 0), "Do not enter, will be populated based on other column(s)")</f>
        <v>Amit Patidar</v>
      </c>
      <c r="N92" s="472">
        <v>22.08</v>
      </c>
      <c r="O92" s="551" t="str">
        <f>VLOOKUP(N92, 'Reference data'!$U$2:$V$29, 2, 0)</f>
        <v>Aug-22</v>
      </c>
      <c r="P92" s="472" t="s">
        <v>48</v>
      </c>
      <c r="Q92" s="541">
        <v>120</v>
      </c>
      <c r="R92" s="541"/>
      <c r="S92" s="541"/>
      <c r="T92" s="541"/>
      <c r="U92" s="541"/>
      <c r="V92" s="541"/>
      <c r="W92" s="541"/>
      <c r="X92" s="541"/>
      <c r="Y92" s="541"/>
      <c r="Z92" s="541"/>
      <c r="AA92" s="541"/>
      <c r="AB92" s="541"/>
      <c r="AC92" s="541">
        <v>120</v>
      </c>
      <c r="AD92" s="541"/>
      <c r="AE92" s="541"/>
      <c r="AF92" s="541"/>
      <c r="AG92" s="541"/>
      <c r="AH92" s="541"/>
      <c r="AI92" s="541"/>
      <c r="AJ92" s="541"/>
      <c r="AK92" s="541"/>
      <c r="AL92" s="541"/>
      <c r="AM92" s="541"/>
    </row>
    <row r="93" spans="1:46">
      <c r="A93" s="522" t="str">
        <f>IFERROR(VLOOKUP(B93, 'Reference data'!$C$2:$D$21, 2, 0), "Do not enter, will be populated based on other column(s)")</f>
        <v>Sustenance</v>
      </c>
      <c r="B93" s="541" t="s">
        <v>125</v>
      </c>
      <c r="C93" s="347">
        <v>7</v>
      </c>
      <c r="D93" s="548" t="s">
        <v>171</v>
      </c>
      <c r="E93" s="543" t="s">
        <v>157</v>
      </c>
      <c r="F93" s="543"/>
      <c r="G93" s="522" t="str">
        <f>IFERROR(VLOOKUP(E93,'Reference data'!$M$2:$P$364,4,0), "Do not enter, will be populated based on other column(s)")</f>
        <v>MF</v>
      </c>
      <c r="H93" s="522" t="str">
        <f>IFERROR(VLOOKUP(E93,'Reference data'!$M$2:$O$364, 3,0), "Do not enter, will be populated based on other column(s)")</f>
        <v>Cobol, DB2</v>
      </c>
      <c r="I93" s="522" t="str">
        <f>IFERROR(VLOOKUP(E93,'Reference data'!$M$1:$N$364, 2,0), "Do not enter, will be populated based on other column(s)")</f>
        <v>WB-SAMW</v>
      </c>
      <c r="J93" s="541" t="s">
        <v>44</v>
      </c>
      <c r="K93" s="525" t="str">
        <f>IFERROR(VLOOKUP(J93,'Reference data'!$G$2:$H$7, 2, 0), "Do not enter, will be populated based on other column(s)")</f>
        <v>Muawiah Qaimari</v>
      </c>
      <c r="L93" s="525" t="str">
        <f>IFERROR(VLOOKUP(I93, 'Reference data'!$R$2:$S$55, 2, 0), "Do not enter, will be populated based on other column(s)")</f>
        <v>Swapnil Patil</v>
      </c>
      <c r="M93" s="525" t="str">
        <f>IFERROR(VLOOKUP(L93, 'Reference data'!$J$2:$K$30, 2, 0), "Do not enter, will be populated based on other column(s)")</f>
        <v>Amit Patidar</v>
      </c>
      <c r="N93" s="472">
        <v>22.07</v>
      </c>
      <c r="O93" s="551" t="str">
        <f>VLOOKUP(N93, 'Reference data'!$U$2:$V$29, 2, 0)</f>
        <v>Jul-22</v>
      </c>
      <c r="P93" s="472" t="s">
        <v>48</v>
      </c>
      <c r="Q93" s="543">
        <v>38</v>
      </c>
      <c r="R93" s="543"/>
      <c r="S93" s="543"/>
      <c r="T93" s="543"/>
      <c r="U93" s="543"/>
      <c r="V93" s="543"/>
      <c r="W93" s="543"/>
      <c r="X93" s="543"/>
      <c r="Y93" s="543"/>
      <c r="Z93" s="543"/>
      <c r="AA93" s="543"/>
      <c r="AB93" s="543"/>
      <c r="AC93" s="543"/>
      <c r="AD93" s="543"/>
      <c r="AE93" s="543"/>
      <c r="AF93" s="543"/>
      <c r="AG93" s="543"/>
      <c r="AH93" s="543"/>
      <c r="AI93" s="543"/>
      <c r="AJ93" s="543"/>
      <c r="AK93" s="543"/>
      <c r="AL93" s="543"/>
      <c r="AM93" s="543"/>
    </row>
    <row r="94" spans="1:46">
      <c r="A94" s="522" t="str">
        <f>IFERROR(VLOOKUP(B94, 'Reference data'!$C$2:$D$21, 2, 0), "Do not enter, will be populated based on other column(s)")</f>
        <v>Sustenance</v>
      </c>
      <c r="B94" s="541" t="s">
        <v>125</v>
      </c>
      <c r="C94" s="347">
        <v>7</v>
      </c>
      <c r="D94" s="548" t="s">
        <v>173</v>
      </c>
      <c r="E94" s="541" t="s">
        <v>157</v>
      </c>
      <c r="F94" s="541"/>
      <c r="G94" s="522" t="str">
        <f>IFERROR(VLOOKUP(E94,'Reference data'!$M$2:$P$364,4,0), "Do not enter, will be populated based on other column(s)")</f>
        <v>MF</v>
      </c>
      <c r="H94" s="522" t="str">
        <f>IFERROR(VLOOKUP(E94,'Reference data'!$M$2:$O$364, 3,0), "Do not enter, will be populated based on other column(s)")</f>
        <v>Cobol, DB2</v>
      </c>
      <c r="I94" s="522" t="str">
        <f>IFERROR(VLOOKUP(E94,'Reference data'!$M$1:$N$364, 2,0), "Do not enter, will be populated based on other column(s)")</f>
        <v>WB-SAMW</v>
      </c>
      <c r="J94" s="541" t="s">
        <v>44</v>
      </c>
      <c r="K94" s="525" t="str">
        <f>IFERROR(VLOOKUP(J94,'Reference data'!$G$2:$H$7, 2, 0), "Do not enter, will be populated based on other column(s)")</f>
        <v>Muawiah Qaimari</v>
      </c>
      <c r="L94" s="525" t="str">
        <f>IFERROR(VLOOKUP(I94, 'Reference data'!$R$2:$S$55, 2, 0), "Do not enter, will be populated based on other column(s)")</f>
        <v>Swapnil Patil</v>
      </c>
      <c r="M94" s="525" t="str">
        <f>IFERROR(VLOOKUP(L94, 'Reference data'!$J$2:$K$30, 2, 0), "Do not enter, will be populated based on other column(s)")</f>
        <v>Amit Patidar</v>
      </c>
      <c r="N94" s="472">
        <v>22.07</v>
      </c>
      <c r="O94" s="551" t="str">
        <f>VLOOKUP(N94, 'Reference data'!$U$2:$V$29, 2, 0)</f>
        <v>Jul-22</v>
      </c>
      <c r="P94" s="472" t="s">
        <v>48</v>
      </c>
      <c r="Q94" s="541">
        <v>55</v>
      </c>
      <c r="R94" s="541"/>
      <c r="S94" s="541"/>
      <c r="T94" s="541"/>
      <c r="U94" s="541"/>
      <c r="V94" s="541"/>
      <c r="W94" s="541"/>
      <c r="X94" s="541"/>
      <c r="Y94" s="541"/>
      <c r="Z94" s="541"/>
      <c r="AA94" s="541"/>
      <c r="AB94" s="541"/>
      <c r="AC94" s="541"/>
      <c r="AD94" s="541"/>
      <c r="AE94" s="541"/>
      <c r="AF94" s="541"/>
      <c r="AG94" s="541"/>
      <c r="AH94" s="541"/>
      <c r="AI94" s="541"/>
      <c r="AJ94" s="541"/>
      <c r="AK94" s="541"/>
      <c r="AL94" s="541"/>
      <c r="AM94" s="541"/>
    </row>
    <row r="95" spans="1:46">
      <c r="A95" s="522" t="str">
        <f>IFERROR(VLOOKUP(B95, 'Reference data'!$C$2:$D$21, 2, 0), "Do not enter, will be populated based on other column(s)")</f>
        <v>Sustenance</v>
      </c>
      <c r="B95" s="541" t="s">
        <v>125</v>
      </c>
      <c r="C95" s="347">
        <v>7</v>
      </c>
      <c r="D95" s="548" t="s">
        <v>174</v>
      </c>
      <c r="E95" s="543" t="s">
        <v>157</v>
      </c>
      <c r="F95" s="543"/>
      <c r="G95" s="522" t="str">
        <f>IFERROR(VLOOKUP(E95,'Reference data'!$M$2:$P$364,4,0), "Do not enter, will be populated based on other column(s)")</f>
        <v>MF</v>
      </c>
      <c r="H95" s="522" t="str">
        <f>IFERROR(VLOOKUP(E95,'Reference data'!$M$2:$O$364, 3,0), "Do not enter, will be populated based on other column(s)")</f>
        <v>Cobol, DB2</v>
      </c>
      <c r="I95" s="522" t="str">
        <f>IFERROR(VLOOKUP(E95,'Reference data'!$M$1:$N$364, 2,0), "Do not enter, will be populated based on other column(s)")</f>
        <v>WB-SAMW</v>
      </c>
      <c r="J95" s="541" t="s">
        <v>44</v>
      </c>
      <c r="K95" s="525" t="str">
        <f>IFERROR(VLOOKUP(J95,'Reference data'!$G$2:$H$7, 2, 0), "Do not enter, will be populated based on other column(s)")</f>
        <v>Muawiah Qaimari</v>
      </c>
      <c r="L95" s="525" t="str">
        <f>IFERROR(VLOOKUP(I95, 'Reference data'!$R$2:$S$55, 2, 0), "Do not enter, will be populated based on other column(s)")</f>
        <v>Swapnil Patil</v>
      </c>
      <c r="M95" s="525" t="str">
        <f>IFERROR(VLOOKUP(L95, 'Reference data'!$J$2:$K$30, 2, 0), "Do not enter, will be populated based on other column(s)")</f>
        <v>Amit Patidar</v>
      </c>
      <c r="N95" s="472">
        <v>22.07</v>
      </c>
      <c r="O95" s="551" t="str">
        <f>VLOOKUP(N95, 'Reference data'!$U$2:$V$29, 2, 0)</f>
        <v>Jul-22</v>
      </c>
      <c r="P95" s="472" t="s">
        <v>48</v>
      </c>
      <c r="Q95" s="543">
        <v>38</v>
      </c>
      <c r="R95" s="543"/>
      <c r="S95" s="543"/>
      <c r="T95" s="543"/>
      <c r="U95" s="543"/>
      <c r="V95" s="543"/>
      <c r="W95" s="543"/>
      <c r="X95" s="543"/>
      <c r="Y95" s="543"/>
      <c r="Z95" s="543"/>
      <c r="AA95" s="543"/>
      <c r="AB95" s="543"/>
      <c r="AC95" s="543"/>
      <c r="AD95" s="543"/>
      <c r="AE95" s="543"/>
      <c r="AF95" s="543"/>
      <c r="AG95" s="543"/>
      <c r="AH95" s="543"/>
      <c r="AI95" s="543"/>
      <c r="AJ95" s="543"/>
      <c r="AK95" s="543"/>
      <c r="AL95" s="543"/>
      <c r="AM95" s="543"/>
    </row>
    <row r="96" spans="1:46">
      <c r="A96" s="522" t="str">
        <f>IFERROR(VLOOKUP(B96, 'Reference data'!$C$2:$D$21, 2, 0), "Do not enter, will be populated based on other column(s)")</f>
        <v>Sustenance</v>
      </c>
      <c r="B96" s="541" t="s">
        <v>125</v>
      </c>
      <c r="C96" s="347">
        <v>7</v>
      </c>
      <c r="D96" s="548" t="s">
        <v>175</v>
      </c>
      <c r="E96" s="541" t="s">
        <v>157</v>
      </c>
      <c r="F96" s="541"/>
      <c r="G96" s="522" t="str">
        <f>IFERROR(VLOOKUP(E96,'Reference data'!$M$2:$P$364,4,0), "Do not enter, will be populated based on other column(s)")</f>
        <v>MF</v>
      </c>
      <c r="H96" s="522" t="str">
        <f>IFERROR(VLOOKUP(E96,'Reference data'!$M$2:$O$364, 3,0), "Do not enter, will be populated based on other column(s)")</f>
        <v>Cobol, DB2</v>
      </c>
      <c r="I96" s="522" t="str">
        <f>IFERROR(VLOOKUP(E96,'Reference data'!$M$1:$N$364, 2,0), "Do not enter, will be populated based on other column(s)")</f>
        <v>WB-SAMW</v>
      </c>
      <c r="J96" s="541" t="s">
        <v>44</v>
      </c>
      <c r="K96" s="525" t="str">
        <f>IFERROR(VLOOKUP(J96,'Reference data'!$G$2:$H$7, 2, 0), "Do not enter, will be populated based on other column(s)")</f>
        <v>Muawiah Qaimari</v>
      </c>
      <c r="L96" s="525" t="str">
        <f>IFERROR(VLOOKUP(I96, 'Reference data'!$R$2:$S$55, 2, 0), "Do not enter, will be populated based on other column(s)")</f>
        <v>Swapnil Patil</v>
      </c>
      <c r="M96" s="525" t="str">
        <f>IFERROR(VLOOKUP(L96, 'Reference data'!$J$2:$K$30, 2, 0), "Do not enter, will be populated based on other column(s)")</f>
        <v>Amit Patidar</v>
      </c>
      <c r="N96" s="472">
        <v>22.08</v>
      </c>
      <c r="O96" s="551" t="str">
        <f>VLOOKUP(N96, 'Reference data'!$U$2:$V$29, 2, 0)</f>
        <v>Aug-22</v>
      </c>
      <c r="P96" s="472" t="s">
        <v>48</v>
      </c>
      <c r="Q96" s="541">
        <v>90</v>
      </c>
      <c r="R96" s="541"/>
      <c r="S96" s="541"/>
      <c r="T96" s="541"/>
      <c r="U96" s="541"/>
      <c r="V96" s="541"/>
      <c r="W96" s="541"/>
      <c r="X96" s="541"/>
      <c r="Y96" s="541"/>
      <c r="Z96" s="541"/>
      <c r="AA96" s="541"/>
      <c r="AB96" s="541"/>
      <c r="AC96" s="541"/>
      <c r="AD96" s="541"/>
      <c r="AE96" s="541"/>
      <c r="AF96" s="541"/>
      <c r="AG96" s="541"/>
      <c r="AH96" s="541"/>
      <c r="AI96" s="541"/>
      <c r="AJ96" s="541"/>
      <c r="AK96" s="541"/>
      <c r="AL96" s="541"/>
      <c r="AM96" s="541"/>
    </row>
    <row r="97" spans="1:42">
      <c r="A97" s="522" t="str">
        <f>IFERROR(VLOOKUP(B97, 'Reference data'!$C$2:$D$21, 2, 0), "Do not enter, will be populated based on other column(s)")</f>
        <v>Sustenance</v>
      </c>
      <c r="B97" s="541" t="s">
        <v>125</v>
      </c>
      <c r="C97" s="347">
        <v>7</v>
      </c>
      <c r="D97" s="548" t="s">
        <v>176</v>
      </c>
      <c r="E97" s="543" t="s">
        <v>157</v>
      </c>
      <c r="F97" s="543"/>
      <c r="G97" s="522" t="str">
        <f>IFERROR(VLOOKUP(E97,'Reference data'!$M$2:$P$364,4,0), "Do not enter, will be populated based on other column(s)")</f>
        <v>MF</v>
      </c>
      <c r="H97" s="522" t="str">
        <f>IFERROR(VLOOKUP(E97,'Reference data'!$M$2:$O$364, 3,0), "Do not enter, will be populated based on other column(s)")</f>
        <v>Cobol, DB2</v>
      </c>
      <c r="I97" s="522" t="str">
        <f>IFERROR(VLOOKUP(E97,'Reference data'!$M$1:$N$364, 2,0), "Do not enter, will be populated based on other column(s)")</f>
        <v>WB-SAMW</v>
      </c>
      <c r="J97" s="541" t="s">
        <v>44</v>
      </c>
      <c r="K97" s="525" t="str">
        <f>IFERROR(VLOOKUP(J97,'Reference data'!$G$2:$H$7, 2, 0), "Do not enter, will be populated based on other column(s)")</f>
        <v>Muawiah Qaimari</v>
      </c>
      <c r="L97" s="525" t="str">
        <f>IFERROR(VLOOKUP(I97, 'Reference data'!$R$2:$S$55, 2, 0), "Do not enter, will be populated based on other column(s)")</f>
        <v>Swapnil Patil</v>
      </c>
      <c r="M97" s="525" t="str">
        <f>IFERROR(VLOOKUP(L97, 'Reference data'!$J$2:$K$30, 2, 0), "Do not enter, will be populated based on other column(s)")</f>
        <v>Amit Patidar</v>
      </c>
      <c r="N97" s="472">
        <v>22.08</v>
      </c>
      <c r="O97" s="551" t="str">
        <f>VLOOKUP(N97, 'Reference data'!$U$2:$V$29, 2, 0)</f>
        <v>Aug-22</v>
      </c>
      <c r="P97" s="472" t="s">
        <v>48</v>
      </c>
      <c r="Q97" s="543">
        <v>90</v>
      </c>
      <c r="R97" s="543"/>
      <c r="S97" s="543"/>
      <c r="T97" s="543"/>
      <c r="U97" s="543"/>
      <c r="V97" s="543"/>
      <c r="W97" s="543"/>
      <c r="X97" s="543"/>
      <c r="Y97" s="543"/>
      <c r="Z97" s="543"/>
      <c r="AA97" s="543"/>
      <c r="AB97" s="543"/>
      <c r="AC97" s="543"/>
      <c r="AD97" s="543"/>
      <c r="AE97" s="543"/>
      <c r="AF97" s="543"/>
      <c r="AG97" s="543"/>
      <c r="AH97" s="543"/>
      <c r="AI97" s="543"/>
      <c r="AJ97" s="543"/>
      <c r="AK97" s="543"/>
      <c r="AL97" s="543"/>
      <c r="AM97" s="543"/>
    </row>
    <row r="98" spans="1:42">
      <c r="A98" s="522" t="str">
        <f>IFERROR(VLOOKUP(B98, 'Reference data'!$C$2:$D$21, 2, 0), "Do not enter, will be populated based on other column(s)")</f>
        <v>Sustenance</v>
      </c>
      <c r="B98" s="541" t="s">
        <v>984</v>
      </c>
      <c r="C98" s="347">
        <v>7</v>
      </c>
      <c r="D98" s="548" t="s">
        <v>1452</v>
      </c>
      <c r="E98" s="472" t="s">
        <v>1285</v>
      </c>
      <c r="F98" s="472"/>
      <c r="G98" s="522" t="str">
        <f>IFERROR(VLOOKUP(E98,'Reference data'!$M$2:$P$364,4,0), "Do not enter, will be populated based on other column(s)")</f>
        <v>MF</v>
      </c>
      <c r="H98" s="522" t="str">
        <f>IFERROR(VLOOKUP(E98,'Reference data'!$M$2:$O$364, 3,0), "Do not enter, will be populated based on other column(s)")</f>
        <v>Cobol, DB2</v>
      </c>
      <c r="I98" s="522" t="str">
        <f>IFERROR(VLOOKUP(E98,'Reference data'!$M$1:$N$364, 2,0), "Do not enter, will be populated based on other column(s)")</f>
        <v>WB-SAMW</v>
      </c>
      <c r="J98" s="541" t="s">
        <v>44</v>
      </c>
      <c r="K98" s="525" t="str">
        <f>IFERROR(VLOOKUP(J98,'Reference data'!$G$2:$H$7, 2, 0), "Do not enter, will be populated based on other column(s)")</f>
        <v>Muawiah Qaimari</v>
      </c>
      <c r="L98" s="525" t="str">
        <f>IFERROR(VLOOKUP(I98, 'Reference data'!$R$2:$S$55, 2, 0), "Do not enter, will be populated based on other column(s)")</f>
        <v>Swapnil Patil</v>
      </c>
      <c r="M98" s="525" t="str">
        <f>IFERROR(VLOOKUP(L98, 'Reference data'!$J$2:$K$30, 2, 0), "Do not enter, will be populated based on other column(s)")</f>
        <v>Amit Patidar</v>
      </c>
      <c r="N98" s="347" t="s">
        <v>283</v>
      </c>
      <c r="O98" s="551" t="str">
        <f>VLOOKUP(N98, 'Reference data'!$U$2:$V$29, 2, 0)</f>
        <v>Ongoing</v>
      </c>
      <c r="P98" s="472" t="s">
        <v>48</v>
      </c>
      <c r="Q98" s="541"/>
      <c r="R98" s="541"/>
      <c r="S98" s="541"/>
      <c r="T98" s="541"/>
      <c r="U98" s="541"/>
      <c r="V98" s="541"/>
      <c r="W98" s="541"/>
      <c r="X98" s="541"/>
      <c r="Y98" s="541"/>
      <c r="Z98" s="541"/>
      <c r="AA98" s="541"/>
      <c r="AB98" s="541"/>
      <c r="AC98" s="541"/>
      <c r="AD98" s="541"/>
      <c r="AE98" s="541"/>
      <c r="AF98" s="541"/>
      <c r="AG98" s="541"/>
      <c r="AH98" s="541">
        <v>50</v>
      </c>
      <c r="AI98" s="541">
        <v>50</v>
      </c>
      <c r="AJ98" s="541">
        <v>50</v>
      </c>
      <c r="AK98" s="541">
        <v>50</v>
      </c>
      <c r="AL98" s="541">
        <v>50</v>
      </c>
      <c r="AM98" s="541">
        <v>50</v>
      </c>
      <c r="AN98" s="541">
        <v>50</v>
      </c>
      <c r="AO98" s="541">
        <v>50</v>
      </c>
      <c r="AP98" s="541">
        <v>50</v>
      </c>
    </row>
    <row r="99" spans="1:42">
      <c r="A99" s="522" t="str">
        <f>IFERROR(VLOOKUP(B99, 'Reference data'!$C$2:$D$21, 2, 0), "Do not enter, will be populated based on other column(s)")</f>
        <v>Sustenance</v>
      </c>
      <c r="B99" s="541" t="s">
        <v>984</v>
      </c>
      <c r="C99" s="347">
        <v>12</v>
      </c>
      <c r="D99" s="548" t="s">
        <v>1453</v>
      </c>
      <c r="E99" s="543" t="s">
        <v>1284</v>
      </c>
      <c r="F99" s="543"/>
      <c r="G99" s="522" t="str">
        <f>IFERROR(VLOOKUP(E99,'Reference data'!$M$2:$P$364,4,0), "Do not enter, will be populated based on other column(s)")</f>
        <v>MF</v>
      </c>
      <c r="H99" s="522" t="str">
        <f>IFERROR(VLOOKUP(E99,'Reference data'!$M$2:$O$364, 3,0), "Do not enter, will be populated based on other column(s)")</f>
        <v>Cobol, DB2</v>
      </c>
      <c r="I99" s="522" t="str">
        <f>IFERROR(VLOOKUP(E99,'Reference data'!$M$1:$N$364, 2,0), "Do not enter, will be populated based on other column(s)")</f>
        <v>WB-BPP1</v>
      </c>
      <c r="J99" s="541" t="s">
        <v>44</v>
      </c>
      <c r="K99" s="525" t="str">
        <f>IFERROR(VLOOKUP(J99,'Reference data'!$G$2:$H$7, 2, 0), "Do not enter, will be populated based on other column(s)")</f>
        <v>Muawiah Qaimari</v>
      </c>
      <c r="L99" s="525" t="str">
        <f>IFERROR(VLOOKUP(I99, 'Reference data'!$R$2:$S$55, 2, 0), "Do not enter, will be populated based on other column(s)")</f>
        <v>Rakesh Koli</v>
      </c>
      <c r="M99" s="525" t="str">
        <f>IFERROR(VLOOKUP(L99, 'Reference data'!$J$2:$K$30, 2, 0), "Do not enter, will be populated based on other column(s)")</f>
        <v>Amit Patidar</v>
      </c>
      <c r="N99" s="347" t="s">
        <v>283</v>
      </c>
      <c r="O99" s="551" t="str">
        <f>VLOOKUP(N99, 'Reference data'!$U$2:$V$29, 2, 0)</f>
        <v>Ongoing</v>
      </c>
      <c r="P99" s="472" t="s">
        <v>48</v>
      </c>
      <c r="Q99" s="543"/>
      <c r="R99" s="543"/>
      <c r="S99" s="543"/>
      <c r="T99" s="543"/>
      <c r="U99" s="543"/>
      <c r="V99" s="543"/>
      <c r="W99" s="543"/>
      <c r="X99" s="543"/>
      <c r="Y99" s="543"/>
      <c r="Z99" s="543"/>
      <c r="AA99" s="543"/>
      <c r="AB99" s="543"/>
      <c r="AC99" s="543"/>
      <c r="AD99" s="543"/>
      <c r="AE99" s="543"/>
      <c r="AF99" s="543"/>
      <c r="AG99" s="543"/>
      <c r="AH99" s="541">
        <v>120</v>
      </c>
      <c r="AI99" s="541">
        <v>120</v>
      </c>
      <c r="AJ99" s="541">
        <v>120</v>
      </c>
      <c r="AK99" s="541">
        <v>120</v>
      </c>
      <c r="AL99" s="541">
        <v>120</v>
      </c>
      <c r="AM99" s="541">
        <v>120</v>
      </c>
      <c r="AN99" s="541">
        <v>120</v>
      </c>
      <c r="AO99" s="541">
        <v>120</v>
      </c>
      <c r="AP99" s="541">
        <v>120</v>
      </c>
    </row>
    <row r="100" spans="1:42">
      <c r="A100" s="522" t="str">
        <f>IFERROR(VLOOKUP(B100, 'Reference data'!$C$2:$D$21, 2, 0), "Do not enter, will be populated based on other column(s)")</f>
        <v>Enhancement</v>
      </c>
      <c r="B100" s="541" t="s">
        <v>960</v>
      </c>
      <c r="C100" s="347">
        <v>7</v>
      </c>
      <c r="D100" s="548" t="s">
        <v>180</v>
      </c>
      <c r="E100" s="541" t="s">
        <v>157</v>
      </c>
      <c r="F100" s="541"/>
      <c r="G100" s="522" t="str">
        <f>IFERROR(VLOOKUP(E100,'Reference data'!$M$2:$P$364,4,0), "Do not enter, will be populated based on other column(s)")</f>
        <v>MF</v>
      </c>
      <c r="H100" s="522" t="str">
        <f>IFERROR(VLOOKUP(E100,'Reference data'!$M$2:$O$364, 3,0), "Do not enter, will be populated based on other column(s)")</f>
        <v>Cobol, DB2</v>
      </c>
      <c r="I100" s="522" t="str">
        <f>IFERROR(VLOOKUP(E100,'Reference data'!$M$1:$N$364, 2,0), "Do not enter, will be populated based on other column(s)")</f>
        <v>WB-SAMW</v>
      </c>
      <c r="J100" s="541" t="s">
        <v>44</v>
      </c>
      <c r="K100" s="525" t="str">
        <f>IFERROR(VLOOKUP(J100,'Reference data'!$G$2:$H$7, 2, 0), "Do not enter, will be populated based on other column(s)")</f>
        <v>Muawiah Qaimari</v>
      </c>
      <c r="L100" s="525" t="str">
        <f>IFERROR(VLOOKUP(I100, 'Reference data'!$R$2:$S$55, 2, 0), "Do not enter, will be populated based on other column(s)")</f>
        <v>Swapnil Patil</v>
      </c>
      <c r="M100" s="525" t="str">
        <f>IFERROR(VLOOKUP(L100, 'Reference data'!$J$2:$K$30, 2, 0), "Do not enter, will be populated based on other column(s)")</f>
        <v>Amit Patidar</v>
      </c>
      <c r="N100" s="472">
        <v>22.08</v>
      </c>
      <c r="O100" s="551" t="str">
        <f>VLOOKUP(N100, 'Reference data'!$U$2:$V$29, 2, 0)</f>
        <v>Aug-22</v>
      </c>
      <c r="P100" s="472" t="s">
        <v>48</v>
      </c>
      <c r="Q100" s="541">
        <v>150</v>
      </c>
      <c r="R100" s="541"/>
      <c r="S100" s="541"/>
      <c r="T100" s="541"/>
      <c r="U100" s="541"/>
      <c r="V100" s="541"/>
      <c r="W100" s="541"/>
      <c r="X100" s="541"/>
      <c r="Y100" s="541"/>
      <c r="Z100" s="541"/>
      <c r="AA100" s="541"/>
      <c r="AB100" s="541">
        <v>75</v>
      </c>
      <c r="AC100" s="541">
        <v>75</v>
      </c>
      <c r="AD100" s="541"/>
      <c r="AE100" s="541"/>
      <c r="AF100" s="541"/>
      <c r="AG100" s="541"/>
      <c r="AH100" s="541"/>
      <c r="AI100" s="541"/>
      <c r="AJ100" s="541"/>
      <c r="AK100" s="541"/>
      <c r="AL100" s="541"/>
      <c r="AM100" s="541"/>
    </row>
    <row r="101" spans="1:42">
      <c r="A101" s="522" t="str">
        <f>IFERROR(VLOOKUP(B101, 'Reference data'!$C$2:$D$21, 2, 0), "Do not enter, will be populated based on other column(s)")</f>
        <v>Enhancement</v>
      </c>
      <c r="B101" s="541" t="s">
        <v>960</v>
      </c>
      <c r="C101" s="347">
        <v>7</v>
      </c>
      <c r="D101" s="548" t="s">
        <v>181</v>
      </c>
      <c r="E101" s="472" t="s">
        <v>157</v>
      </c>
      <c r="F101" s="472"/>
      <c r="G101" s="522" t="str">
        <f>IFERROR(VLOOKUP(E101,'Reference data'!$M$2:$P$364,4,0), "Do not enter, will be populated based on other column(s)")</f>
        <v>MF</v>
      </c>
      <c r="H101" s="522" t="str">
        <f>IFERROR(VLOOKUP(E101,'Reference data'!$M$2:$O$364, 3,0), "Do not enter, will be populated based on other column(s)")</f>
        <v>Cobol, DB2</v>
      </c>
      <c r="I101" s="522" t="str">
        <f>IFERROR(VLOOKUP(E101,'Reference data'!$M$1:$N$364, 2,0), "Do not enter, will be populated based on other column(s)")</f>
        <v>WB-SAMW</v>
      </c>
      <c r="J101" s="541" t="s">
        <v>44</v>
      </c>
      <c r="K101" s="525" t="str">
        <f>IFERROR(VLOOKUP(J101,'Reference data'!$G$2:$H$7, 2, 0), "Do not enter, will be populated based on other column(s)")</f>
        <v>Muawiah Qaimari</v>
      </c>
      <c r="L101" s="525" t="str">
        <f>IFERROR(VLOOKUP(I101, 'Reference data'!$R$2:$S$55, 2, 0), "Do not enter, will be populated based on other column(s)")</f>
        <v>Swapnil Patil</v>
      </c>
      <c r="M101" s="525" t="str">
        <f>IFERROR(VLOOKUP(L101, 'Reference data'!$J$2:$K$30, 2, 0), "Do not enter, will be populated based on other column(s)")</f>
        <v>Amit Patidar</v>
      </c>
      <c r="N101" s="472">
        <v>22.11</v>
      </c>
      <c r="O101" s="551" t="str">
        <f>VLOOKUP(N101, 'Reference data'!$U$2:$V$29, 2, 0)</f>
        <v>Nov-22</v>
      </c>
      <c r="P101" s="472" t="s">
        <v>48</v>
      </c>
      <c r="Q101" s="472">
        <v>150</v>
      </c>
      <c r="R101" s="472"/>
      <c r="S101" s="472"/>
      <c r="T101" s="472"/>
      <c r="U101" s="472"/>
      <c r="V101" s="472"/>
      <c r="W101" s="472"/>
      <c r="X101" s="472"/>
      <c r="Y101" s="472"/>
      <c r="Z101" s="472"/>
      <c r="AA101" s="472"/>
      <c r="AB101" s="472">
        <v>40</v>
      </c>
      <c r="AC101" s="472">
        <v>40</v>
      </c>
      <c r="AD101" s="472">
        <v>40</v>
      </c>
      <c r="AE101" s="472">
        <v>20</v>
      </c>
      <c r="AF101" s="472">
        <v>10</v>
      </c>
      <c r="AG101" s="472"/>
      <c r="AH101" s="472"/>
      <c r="AI101" s="472"/>
      <c r="AJ101" s="472"/>
      <c r="AK101" s="472"/>
      <c r="AL101" s="472"/>
      <c r="AM101" s="472"/>
    </row>
    <row r="102" spans="1:42">
      <c r="A102" s="522" t="str">
        <f>IFERROR(VLOOKUP(B102, 'Reference data'!$C$2:$D$21, 2, 0), "Do not enter, will be populated based on other column(s)")</f>
        <v>Sustenance</v>
      </c>
      <c r="B102" s="541" t="s">
        <v>125</v>
      </c>
      <c r="C102" s="347">
        <v>7</v>
      </c>
      <c r="D102" s="548" t="s">
        <v>182</v>
      </c>
      <c r="E102" s="541" t="s">
        <v>157</v>
      </c>
      <c r="F102" s="541"/>
      <c r="G102" s="522" t="str">
        <f>IFERROR(VLOOKUP(E102,'Reference data'!$M$2:$P$364,4,0), "Do not enter, will be populated based on other column(s)")</f>
        <v>MF</v>
      </c>
      <c r="H102" s="522" t="str">
        <f>IFERROR(VLOOKUP(E102,'Reference data'!$M$2:$O$364, 3,0), "Do not enter, will be populated based on other column(s)")</f>
        <v>Cobol, DB2</v>
      </c>
      <c r="I102" s="522" t="str">
        <f>IFERROR(VLOOKUP(E102,'Reference data'!$M$1:$N$364, 2,0), "Do not enter, will be populated based on other column(s)")</f>
        <v>WB-SAMW</v>
      </c>
      <c r="J102" s="541" t="s">
        <v>44</v>
      </c>
      <c r="K102" s="525" t="str">
        <f>IFERROR(VLOOKUP(J102,'Reference data'!$G$2:$H$7, 2, 0), "Do not enter, will be populated based on other column(s)")</f>
        <v>Muawiah Qaimari</v>
      </c>
      <c r="L102" s="525" t="str">
        <f>IFERROR(VLOOKUP(I102, 'Reference data'!$R$2:$S$55, 2, 0), "Do not enter, will be populated based on other column(s)")</f>
        <v>Swapnil Patil</v>
      </c>
      <c r="M102" s="525" t="str">
        <f>IFERROR(VLOOKUP(L102, 'Reference data'!$J$2:$K$30, 2, 0), "Do not enter, will be populated based on other column(s)")</f>
        <v>Amit Patidar</v>
      </c>
      <c r="N102" s="472">
        <v>22.08</v>
      </c>
      <c r="O102" s="551" t="str">
        <f>VLOOKUP(N102, 'Reference data'!$U$2:$V$29, 2, 0)</f>
        <v>Aug-22</v>
      </c>
      <c r="P102" s="472" t="s">
        <v>48</v>
      </c>
      <c r="Q102" s="541">
        <v>38</v>
      </c>
      <c r="R102" s="541"/>
      <c r="S102" s="541"/>
      <c r="T102" s="541"/>
      <c r="U102" s="541"/>
      <c r="V102" s="541"/>
      <c r="W102" s="541"/>
      <c r="X102" s="541"/>
      <c r="Y102" s="541"/>
      <c r="Z102" s="541"/>
      <c r="AA102" s="541"/>
      <c r="AB102" s="541"/>
      <c r="AC102" s="541"/>
      <c r="AD102" s="541"/>
      <c r="AE102" s="541"/>
      <c r="AF102" s="541"/>
      <c r="AG102" s="541"/>
      <c r="AH102" s="541"/>
      <c r="AI102" s="541"/>
      <c r="AJ102" s="541"/>
      <c r="AK102" s="541"/>
      <c r="AL102" s="541"/>
      <c r="AM102" s="541"/>
    </row>
    <row r="103" spans="1:42">
      <c r="A103" s="522" t="str">
        <f>IFERROR(VLOOKUP(B103, 'Reference data'!$C$2:$D$21, 2, 0), "Do not enter, will be populated based on other column(s)")</f>
        <v>Sustenance</v>
      </c>
      <c r="B103" s="541" t="s">
        <v>125</v>
      </c>
      <c r="C103" s="347">
        <v>7</v>
      </c>
      <c r="D103" s="548" t="s">
        <v>183</v>
      </c>
      <c r="E103" s="472" t="s">
        <v>1285</v>
      </c>
      <c r="F103" s="472"/>
      <c r="G103" s="522" t="str">
        <f>IFERROR(VLOOKUP(E103,'Reference data'!$M$2:$P$364,4,0), "Do not enter, will be populated based on other column(s)")</f>
        <v>MF</v>
      </c>
      <c r="H103" s="522" t="str">
        <f>IFERROR(VLOOKUP(E103,'Reference data'!$M$2:$O$364, 3,0), "Do not enter, will be populated based on other column(s)")</f>
        <v>Cobol, DB2</v>
      </c>
      <c r="I103" s="522" t="str">
        <f>IFERROR(VLOOKUP(E103,'Reference data'!$M$1:$N$364, 2,0), "Do not enter, will be populated based on other column(s)")</f>
        <v>WB-SAMW</v>
      </c>
      <c r="J103" s="541" t="s">
        <v>44</v>
      </c>
      <c r="K103" s="525" t="str">
        <f>IFERROR(VLOOKUP(J103,'Reference data'!$G$2:$H$7, 2, 0), "Do not enter, will be populated based on other column(s)")</f>
        <v>Muawiah Qaimari</v>
      </c>
      <c r="L103" s="525" t="str">
        <f>IFERROR(VLOOKUP(I103, 'Reference data'!$R$2:$S$55, 2, 0), "Do not enter, will be populated based on other column(s)")</f>
        <v>Swapnil Patil</v>
      </c>
      <c r="M103" s="525" t="str">
        <f>IFERROR(VLOOKUP(L103, 'Reference data'!$J$2:$K$30, 2, 0), "Do not enter, will be populated based on other column(s)")</f>
        <v>Amit Patidar</v>
      </c>
      <c r="N103" s="472" t="s">
        <v>283</v>
      </c>
      <c r="O103" s="551" t="str">
        <f>VLOOKUP(N103, 'Reference data'!$U$2:$V$29, 2, 0)</f>
        <v>Ongoing</v>
      </c>
      <c r="P103" s="472" t="s">
        <v>48</v>
      </c>
      <c r="Q103" s="472"/>
      <c r="R103" s="472"/>
      <c r="S103" s="472"/>
      <c r="T103" s="472"/>
      <c r="U103" s="472"/>
      <c r="V103" s="472"/>
      <c r="W103" s="472"/>
      <c r="X103" s="472"/>
      <c r="Y103" s="472"/>
      <c r="Z103" s="472"/>
      <c r="AA103" s="472"/>
      <c r="AB103" s="472">
        <v>150</v>
      </c>
      <c r="AC103" s="472">
        <v>150</v>
      </c>
      <c r="AD103" s="472">
        <v>150</v>
      </c>
      <c r="AE103" s="472">
        <v>150</v>
      </c>
      <c r="AF103" s="472">
        <v>230</v>
      </c>
      <c r="AG103" s="472">
        <v>192</v>
      </c>
      <c r="AH103" s="472">
        <v>180</v>
      </c>
      <c r="AI103" s="472">
        <v>240</v>
      </c>
      <c r="AJ103" s="472">
        <v>260</v>
      </c>
      <c r="AK103" s="472">
        <v>280</v>
      </c>
      <c r="AL103" s="472">
        <v>200</v>
      </c>
      <c r="AM103" s="472">
        <v>200</v>
      </c>
      <c r="AN103" s="347">
        <v>200</v>
      </c>
      <c r="AO103" s="347">
        <v>200</v>
      </c>
      <c r="AP103" s="347">
        <v>200</v>
      </c>
    </row>
    <row r="104" spans="1:42">
      <c r="A104" s="522" t="str">
        <f>IFERROR(VLOOKUP(B104, 'Reference data'!$C$2:$D$21, 2, 0), "Do not enter, will be populated based on other column(s)")</f>
        <v>Sustenance</v>
      </c>
      <c r="B104" s="541" t="s">
        <v>989</v>
      </c>
      <c r="C104" s="347">
        <v>7</v>
      </c>
      <c r="D104" s="548" t="s">
        <v>1454</v>
      </c>
      <c r="E104" s="472" t="s">
        <v>1285</v>
      </c>
      <c r="F104" s="472"/>
      <c r="G104" s="522" t="str">
        <f>IFERROR(VLOOKUP(E104,'Reference data'!$M$2:$P$364,4,0), "Do not enter, will be populated based on other column(s)")</f>
        <v>MF</v>
      </c>
      <c r="H104" s="522" t="str">
        <f>IFERROR(VLOOKUP(E104,'Reference data'!$M$2:$O$364, 3,0), "Do not enter, will be populated based on other column(s)")</f>
        <v>Cobol, DB2</v>
      </c>
      <c r="I104" s="522" t="str">
        <f>IFERROR(VLOOKUP(E104,'Reference data'!$M$1:$N$364, 2,0), "Do not enter, will be populated based on other column(s)")</f>
        <v>WB-SAMW</v>
      </c>
      <c r="J104" s="541" t="s">
        <v>44</v>
      </c>
      <c r="K104" s="525" t="str">
        <f>IFERROR(VLOOKUP(J104,'Reference data'!$G$2:$H$7, 2, 0), "Do not enter, will be populated based on other column(s)")</f>
        <v>Muawiah Qaimari</v>
      </c>
      <c r="L104" s="525" t="str">
        <f>IFERROR(VLOOKUP(I104, 'Reference data'!$R$2:$S$55, 2, 0), "Do not enter, will be populated based on other column(s)")</f>
        <v>Swapnil Patil</v>
      </c>
      <c r="M104" s="525" t="str">
        <f>IFERROR(VLOOKUP(L104, 'Reference data'!$J$2:$K$30, 2, 0), "Do not enter, will be populated based on other column(s)")</f>
        <v>Amit Patidar</v>
      </c>
      <c r="N104" s="472" t="s">
        <v>283</v>
      </c>
      <c r="O104" s="551" t="str">
        <f>VLOOKUP(N104, 'Reference data'!$U$2:$V$29, 2, 0)</f>
        <v>Ongoing</v>
      </c>
      <c r="P104" s="472" t="s">
        <v>48</v>
      </c>
      <c r="Q104" s="472"/>
      <c r="R104" s="472"/>
      <c r="S104" s="472"/>
      <c r="T104" s="472"/>
      <c r="U104" s="472"/>
      <c r="V104" s="472"/>
      <c r="W104" s="472"/>
      <c r="X104" s="472"/>
      <c r="Y104" s="472"/>
      <c r="Z104" s="472"/>
      <c r="AA104" s="472"/>
      <c r="AB104" s="472"/>
      <c r="AC104" s="472"/>
      <c r="AD104" s="472"/>
      <c r="AE104" s="472"/>
      <c r="AF104" s="472">
        <v>25</v>
      </c>
      <c r="AG104" s="472">
        <v>25</v>
      </c>
      <c r="AH104" s="472">
        <v>40</v>
      </c>
      <c r="AI104" s="472">
        <v>40</v>
      </c>
      <c r="AJ104" s="472">
        <v>40</v>
      </c>
      <c r="AK104" s="472">
        <v>40</v>
      </c>
      <c r="AL104" s="472">
        <v>40</v>
      </c>
      <c r="AM104" s="472">
        <v>40</v>
      </c>
      <c r="AN104" s="472">
        <v>40</v>
      </c>
      <c r="AO104" s="347">
        <v>40</v>
      </c>
      <c r="AP104" s="347">
        <v>40</v>
      </c>
    </row>
    <row r="105" spans="1:42">
      <c r="A105" s="522" t="str">
        <f>IFERROR(VLOOKUP(B105, 'Reference data'!$C$2:$D$21, 2, 0), "Do not enter, will be populated based on other column(s)")</f>
        <v>Sustenance</v>
      </c>
      <c r="B105" s="541" t="s">
        <v>110</v>
      </c>
      <c r="C105" s="347">
        <v>7</v>
      </c>
      <c r="D105" s="548" t="s">
        <v>1455</v>
      </c>
      <c r="E105" s="472" t="s">
        <v>1285</v>
      </c>
      <c r="F105" s="472"/>
      <c r="G105" s="522" t="str">
        <f>IFERROR(VLOOKUP(E105,'Reference data'!$M$2:$P$364,4,0), "Do not enter, will be populated based on other column(s)")</f>
        <v>MF</v>
      </c>
      <c r="H105" s="522" t="str">
        <f>IFERROR(VLOOKUP(E105,'Reference data'!$M$2:$O$364, 3,0), "Do not enter, will be populated based on other column(s)")</f>
        <v>Cobol, DB2</v>
      </c>
      <c r="I105" s="522" t="str">
        <f>IFERROR(VLOOKUP(E105,'Reference data'!$M$1:$N$364, 2,0), "Do not enter, will be populated based on other column(s)")</f>
        <v>WB-SAMW</v>
      </c>
      <c r="J105" s="541" t="s">
        <v>44</v>
      </c>
      <c r="K105" s="525" t="str">
        <f>IFERROR(VLOOKUP(J105,'Reference data'!$G$2:$H$7, 2, 0), "Do not enter, will be populated based on other column(s)")</f>
        <v>Muawiah Qaimari</v>
      </c>
      <c r="L105" s="525" t="str">
        <f>IFERROR(VLOOKUP(I105, 'Reference data'!$R$2:$S$55, 2, 0), "Do not enter, will be populated based on other column(s)")</f>
        <v>Swapnil Patil</v>
      </c>
      <c r="M105" s="525" t="str">
        <f>IFERROR(VLOOKUP(L105, 'Reference data'!$J$2:$K$30, 2, 0), "Do not enter, will be populated based on other column(s)")</f>
        <v>Amit Patidar</v>
      </c>
      <c r="N105" s="472" t="s">
        <v>283</v>
      </c>
      <c r="O105" s="551" t="str">
        <f>VLOOKUP(N105, 'Reference data'!$U$2:$V$29, 2, 0)</f>
        <v>Ongoing</v>
      </c>
      <c r="P105" s="472" t="s">
        <v>48</v>
      </c>
      <c r="Q105" s="472"/>
      <c r="R105" s="472"/>
      <c r="S105" s="472"/>
      <c r="T105" s="472"/>
      <c r="U105" s="472"/>
      <c r="V105" s="472"/>
      <c r="W105" s="472"/>
      <c r="X105" s="472"/>
      <c r="Y105" s="472"/>
      <c r="Z105" s="472"/>
      <c r="AA105" s="472"/>
      <c r="AB105" s="472"/>
      <c r="AC105" s="472"/>
      <c r="AD105" s="472"/>
      <c r="AE105" s="472"/>
      <c r="AF105" s="472">
        <v>110</v>
      </c>
      <c r="AG105" s="472">
        <v>80</v>
      </c>
      <c r="AH105" s="472">
        <v>50</v>
      </c>
      <c r="AI105" s="472">
        <v>50</v>
      </c>
      <c r="AJ105" s="472">
        <v>50</v>
      </c>
      <c r="AK105" s="472">
        <v>50</v>
      </c>
      <c r="AL105" s="472">
        <v>50</v>
      </c>
      <c r="AM105" s="472">
        <v>50</v>
      </c>
      <c r="AN105" s="472">
        <v>50</v>
      </c>
      <c r="AO105" s="347">
        <v>50</v>
      </c>
      <c r="AP105" s="347">
        <v>50</v>
      </c>
    </row>
    <row r="106" spans="1:42">
      <c r="A106" s="522" t="str">
        <f>IFERROR(VLOOKUP(B106, 'Reference data'!$C$2:$D$21, 2, 0), "Do not enter, will be populated based on other column(s)")</f>
        <v>Sustenance</v>
      </c>
      <c r="B106" s="541" t="s">
        <v>987</v>
      </c>
      <c r="C106" s="347">
        <v>7</v>
      </c>
      <c r="D106" s="548" t="s">
        <v>1456</v>
      </c>
      <c r="E106" s="472" t="s">
        <v>1285</v>
      </c>
      <c r="F106" s="472"/>
      <c r="G106" s="522" t="str">
        <f>IFERROR(VLOOKUP(E106,'Reference data'!$M$2:$P$364,4,0), "Do not enter, will be populated based on other column(s)")</f>
        <v>MF</v>
      </c>
      <c r="H106" s="522" t="str">
        <f>IFERROR(VLOOKUP(E106,'Reference data'!$M$2:$O$364, 3,0), "Do not enter, will be populated based on other column(s)")</f>
        <v>Cobol, DB2</v>
      </c>
      <c r="I106" s="522" t="str">
        <f>IFERROR(VLOOKUP(E106,'Reference data'!$M$1:$N$364, 2,0), "Do not enter, will be populated based on other column(s)")</f>
        <v>WB-SAMW</v>
      </c>
      <c r="J106" s="541" t="s">
        <v>44</v>
      </c>
      <c r="K106" s="525" t="str">
        <f>IFERROR(VLOOKUP(J106,'Reference data'!$G$2:$H$7, 2, 0), "Do not enter, will be populated based on other column(s)")</f>
        <v>Muawiah Qaimari</v>
      </c>
      <c r="L106" s="525" t="str">
        <f>IFERROR(VLOOKUP(I106, 'Reference data'!$R$2:$S$55, 2, 0), "Do not enter, will be populated based on other column(s)")</f>
        <v>Swapnil Patil</v>
      </c>
      <c r="M106" s="525" t="str">
        <f>IFERROR(VLOOKUP(L106, 'Reference data'!$J$2:$K$30, 2, 0), "Do not enter, will be populated based on other column(s)")</f>
        <v>Amit Patidar</v>
      </c>
      <c r="N106" s="472" t="s">
        <v>283</v>
      </c>
      <c r="O106" s="551" t="str">
        <f>VLOOKUP(N106, 'Reference data'!$U$2:$V$29, 2, 0)</f>
        <v>Ongoing</v>
      </c>
      <c r="P106" s="472" t="s">
        <v>48</v>
      </c>
      <c r="Q106" s="541"/>
      <c r="R106" s="541"/>
      <c r="S106" s="541"/>
      <c r="T106" s="541"/>
      <c r="U106" s="541"/>
      <c r="V106" s="541"/>
      <c r="W106" s="541"/>
      <c r="X106" s="541"/>
      <c r="Y106" s="541"/>
      <c r="Z106" s="541"/>
      <c r="AA106" s="541"/>
      <c r="AB106" s="541">
        <v>300</v>
      </c>
      <c r="AC106" s="541">
        <v>300</v>
      </c>
      <c r="AD106" s="541">
        <v>300</v>
      </c>
      <c r="AE106" s="541">
        <v>300</v>
      </c>
      <c r="AF106" s="541">
        <v>120</v>
      </c>
      <c r="AG106" s="541">
        <v>120</v>
      </c>
      <c r="AH106" s="541">
        <v>100</v>
      </c>
      <c r="AI106" s="541">
        <v>100</v>
      </c>
      <c r="AJ106" s="541">
        <v>100</v>
      </c>
      <c r="AK106" s="541">
        <v>110</v>
      </c>
      <c r="AL106" s="541">
        <v>100</v>
      </c>
      <c r="AM106" s="541">
        <v>90</v>
      </c>
      <c r="AN106" s="541">
        <v>90</v>
      </c>
      <c r="AO106" s="347">
        <v>90</v>
      </c>
      <c r="AP106" s="347">
        <v>90</v>
      </c>
    </row>
    <row r="107" spans="1:42">
      <c r="A107" s="522" t="str">
        <f>IFERROR(VLOOKUP(B107, 'Reference data'!$C$2:$D$21, 2, 0), "Do not enter, will be populated based on other column(s)")</f>
        <v>Sustenance</v>
      </c>
      <c r="B107" s="541" t="s">
        <v>983</v>
      </c>
      <c r="C107" s="347">
        <v>7</v>
      </c>
      <c r="D107" s="548" t="s">
        <v>186</v>
      </c>
      <c r="E107" s="472" t="s">
        <v>1285</v>
      </c>
      <c r="F107" s="472"/>
      <c r="G107" s="522" t="str">
        <f>IFERROR(VLOOKUP(E107,'Reference data'!$M$2:$P$364,4,0), "Do not enter, will be populated based on other column(s)")</f>
        <v>MF</v>
      </c>
      <c r="H107" s="522" t="str">
        <f>IFERROR(VLOOKUP(E107,'Reference data'!$M$2:$O$364, 3,0), "Do not enter, will be populated based on other column(s)")</f>
        <v>Cobol, DB2</v>
      </c>
      <c r="I107" s="522" t="str">
        <f>IFERROR(VLOOKUP(E107,'Reference data'!$M$1:$N$364, 2,0), "Do not enter, will be populated based on other column(s)")</f>
        <v>WB-SAMW</v>
      </c>
      <c r="J107" s="541" t="s">
        <v>44</v>
      </c>
      <c r="K107" s="525" t="str">
        <f>IFERROR(VLOOKUP(J107,'Reference data'!$G$2:$H$7, 2, 0), "Do not enter, will be populated based on other column(s)")</f>
        <v>Muawiah Qaimari</v>
      </c>
      <c r="L107" s="525" t="str">
        <f>IFERROR(VLOOKUP(I107, 'Reference data'!$R$2:$S$55, 2, 0), "Do not enter, will be populated based on other column(s)")</f>
        <v>Swapnil Patil</v>
      </c>
      <c r="M107" s="525" t="str">
        <f>IFERROR(VLOOKUP(L107, 'Reference data'!$J$2:$K$30, 2, 0), "Do not enter, will be populated based on other column(s)")</f>
        <v>Amit Patidar</v>
      </c>
      <c r="N107" s="472" t="s">
        <v>283</v>
      </c>
      <c r="O107" s="551" t="str">
        <f>VLOOKUP(N107, 'Reference data'!$U$2:$V$29, 2, 0)</f>
        <v>Ongoing</v>
      </c>
      <c r="P107" s="472" t="s">
        <v>48</v>
      </c>
      <c r="Q107" s="472"/>
      <c r="R107" s="472"/>
      <c r="S107" s="472"/>
      <c r="T107" s="472"/>
      <c r="U107" s="472"/>
      <c r="V107" s="472"/>
      <c r="W107" s="472"/>
      <c r="X107" s="472"/>
      <c r="Y107" s="472"/>
      <c r="Z107" s="472"/>
      <c r="AA107" s="472"/>
      <c r="AB107" s="472">
        <v>150</v>
      </c>
      <c r="AC107" s="472">
        <v>150</v>
      </c>
      <c r="AD107" s="472">
        <v>150</v>
      </c>
      <c r="AE107" s="472">
        <v>150</v>
      </c>
      <c r="AF107" s="472">
        <v>50</v>
      </c>
      <c r="AG107" s="472">
        <v>50</v>
      </c>
      <c r="AH107" s="472">
        <v>30</v>
      </c>
      <c r="AI107" s="472">
        <v>30</v>
      </c>
      <c r="AJ107" s="472">
        <v>30</v>
      </c>
      <c r="AK107" s="472">
        <v>30</v>
      </c>
      <c r="AL107" s="472">
        <v>30</v>
      </c>
      <c r="AM107" s="472">
        <v>30</v>
      </c>
      <c r="AN107" s="347">
        <v>30</v>
      </c>
      <c r="AO107" s="347">
        <v>30</v>
      </c>
      <c r="AP107" s="347">
        <v>30</v>
      </c>
    </row>
    <row r="108" spans="1:42">
      <c r="A108" s="522" t="str">
        <f>IFERROR(VLOOKUP(B108, 'Reference data'!$C$2:$D$21, 2, 0), "Do not enter, will be populated based on other column(s)")</f>
        <v>Sustenance</v>
      </c>
      <c r="B108" s="541" t="s">
        <v>983</v>
      </c>
      <c r="C108" s="347">
        <v>7</v>
      </c>
      <c r="D108" s="548" t="s">
        <v>1457</v>
      </c>
      <c r="E108" s="472" t="s">
        <v>1285</v>
      </c>
      <c r="F108" s="472"/>
      <c r="G108" s="522" t="str">
        <f>IFERROR(VLOOKUP(E108,'Reference data'!$M$2:$P$364,4,0), "Do not enter, will be populated based on other column(s)")</f>
        <v>MF</v>
      </c>
      <c r="H108" s="522" t="str">
        <f>IFERROR(VLOOKUP(E108,'Reference data'!$M$2:$O$364, 3,0), "Do not enter, will be populated based on other column(s)")</f>
        <v>Cobol, DB2</v>
      </c>
      <c r="I108" s="522" t="str">
        <f>IFERROR(VLOOKUP(E108,'Reference data'!$M$1:$N$364, 2,0), "Do not enter, will be populated based on other column(s)")</f>
        <v>WB-SAMW</v>
      </c>
      <c r="J108" s="541" t="s">
        <v>44</v>
      </c>
      <c r="K108" s="525" t="str">
        <f>IFERROR(VLOOKUP(J108,'Reference data'!$G$2:$H$7, 2, 0), "Do not enter, will be populated based on other column(s)")</f>
        <v>Muawiah Qaimari</v>
      </c>
      <c r="L108" s="525" t="str">
        <f>IFERROR(VLOOKUP(I108, 'Reference data'!$R$2:$S$55, 2, 0), "Do not enter, will be populated based on other column(s)")</f>
        <v>Swapnil Patil</v>
      </c>
      <c r="M108" s="525" t="str">
        <f>IFERROR(VLOOKUP(L108, 'Reference data'!$J$2:$K$30, 2, 0), "Do not enter, will be populated based on other column(s)")</f>
        <v>Amit Patidar</v>
      </c>
      <c r="N108" s="472" t="s">
        <v>283</v>
      </c>
      <c r="O108" s="551" t="str">
        <f>VLOOKUP(N108, 'Reference data'!$U$2:$V$29, 2, 0)</f>
        <v>Ongoing</v>
      </c>
      <c r="P108" s="472" t="s">
        <v>48</v>
      </c>
      <c r="Q108" s="541"/>
      <c r="R108" s="541"/>
      <c r="S108" s="541"/>
      <c r="T108" s="541"/>
      <c r="U108" s="541"/>
      <c r="V108" s="541"/>
      <c r="W108" s="541"/>
      <c r="X108" s="541"/>
      <c r="Y108" s="541"/>
      <c r="Z108" s="541"/>
      <c r="AA108" s="541"/>
      <c r="AB108" s="541">
        <v>100</v>
      </c>
      <c r="AC108" s="541">
        <v>100</v>
      </c>
      <c r="AD108" s="541">
        <v>100</v>
      </c>
      <c r="AE108" s="541">
        <v>100</v>
      </c>
      <c r="AF108" s="541">
        <v>40</v>
      </c>
      <c r="AG108" s="541">
        <v>40</v>
      </c>
      <c r="AH108" s="541">
        <v>20</v>
      </c>
      <c r="AI108" s="541">
        <v>20</v>
      </c>
      <c r="AJ108" s="541">
        <v>20</v>
      </c>
      <c r="AK108" s="541">
        <v>20</v>
      </c>
      <c r="AL108" s="541">
        <v>20</v>
      </c>
      <c r="AM108" s="541">
        <v>20</v>
      </c>
      <c r="AN108" s="541">
        <v>20</v>
      </c>
      <c r="AO108" s="541">
        <v>20</v>
      </c>
      <c r="AP108" s="541">
        <v>20</v>
      </c>
    </row>
    <row r="109" spans="1:42">
      <c r="A109" s="522" t="str">
        <f>IFERROR(VLOOKUP(B109, 'Reference data'!$C$2:$D$21, 2, 0), "Do not enter, will be populated based on other column(s)")</f>
        <v>Sustenance</v>
      </c>
      <c r="B109" s="541" t="s">
        <v>985</v>
      </c>
      <c r="C109" s="347">
        <v>7</v>
      </c>
      <c r="D109" s="548" t="s">
        <v>188</v>
      </c>
      <c r="E109" s="472" t="s">
        <v>1285</v>
      </c>
      <c r="F109" s="472"/>
      <c r="G109" s="522" t="str">
        <f>IFERROR(VLOOKUP(E109,'Reference data'!$M$2:$P$364,4,0), "Do not enter, will be populated based on other column(s)")</f>
        <v>MF</v>
      </c>
      <c r="H109" s="522" t="str">
        <f>IFERROR(VLOOKUP(E109,'Reference data'!$M$2:$O$364, 3,0), "Do not enter, will be populated based on other column(s)")</f>
        <v>Cobol, DB2</v>
      </c>
      <c r="I109" s="522" t="str">
        <f>IFERROR(VLOOKUP(E109,'Reference data'!$M$1:$N$364, 2,0), "Do not enter, will be populated based on other column(s)")</f>
        <v>WB-SAMW</v>
      </c>
      <c r="J109" s="541" t="s">
        <v>44</v>
      </c>
      <c r="K109" s="525" t="str">
        <f>IFERROR(VLOOKUP(J109,'Reference data'!$G$2:$H$7, 2, 0), "Do not enter, will be populated based on other column(s)")</f>
        <v>Muawiah Qaimari</v>
      </c>
      <c r="L109" s="525" t="str">
        <f>IFERROR(VLOOKUP(I109, 'Reference data'!$R$2:$S$55, 2, 0), "Do not enter, will be populated based on other column(s)")</f>
        <v>Swapnil Patil</v>
      </c>
      <c r="M109" s="525" t="str">
        <f>IFERROR(VLOOKUP(L109, 'Reference data'!$J$2:$K$30, 2, 0), "Do not enter, will be populated based on other column(s)")</f>
        <v>Amit Patidar</v>
      </c>
      <c r="N109" s="472" t="s">
        <v>283</v>
      </c>
      <c r="O109" s="551" t="str">
        <f>VLOOKUP(N109, 'Reference data'!$U$2:$V$29, 2, 0)</f>
        <v>Ongoing</v>
      </c>
      <c r="P109" s="472" t="s">
        <v>48</v>
      </c>
      <c r="Q109" s="472"/>
      <c r="R109" s="472"/>
      <c r="S109" s="472"/>
      <c r="T109" s="472"/>
      <c r="U109" s="472"/>
      <c r="V109" s="472"/>
      <c r="W109" s="472"/>
      <c r="X109" s="472"/>
      <c r="Y109" s="472"/>
      <c r="Z109" s="472"/>
      <c r="AA109" s="472"/>
      <c r="AB109" s="472">
        <v>46</v>
      </c>
      <c r="AC109" s="472">
        <v>46</v>
      </c>
      <c r="AD109" s="472">
        <v>46</v>
      </c>
      <c r="AE109" s="472">
        <v>46</v>
      </c>
      <c r="AF109" s="472">
        <v>46</v>
      </c>
      <c r="AG109" s="472">
        <v>46</v>
      </c>
      <c r="AH109" s="472">
        <v>30</v>
      </c>
      <c r="AI109" s="472">
        <v>30</v>
      </c>
      <c r="AJ109" s="472">
        <v>30</v>
      </c>
      <c r="AK109" s="472">
        <v>30</v>
      </c>
      <c r="AL109" s="472">
        <v>30</v>
      </c>
      <c r="AM109" s="472">
        <v>30</v>
      </c>
      <c r="AN109" s="347">
        <v>30</v>
      </c>
      <c r="AO109" s="347">
        <v>30</v>
      </c>
      <c r="AP109" s="347">
        <v>30</v>
      </c>
    </row>
    <row r="110" spans="1:42">
      <c r="A110" s="522" t="str">
        <f>IFERROR(VLOOKUP(B110, 'Reference data'!$C$2:$D$21, 2, 0), "Do not enter, will be populated based on other column(s)")</f>
        <v>Sustenance</v>
      </c>
      <c r="B110" s="541" t="s">
        <v>110</v>
      </c>
      <c r="D110" s="548" t="s">
        <v>1458</v>
      </c>
      <c r="E110" s="541" t="s">
        <v>189</v>
      </c>
      <c r="F110" s="541"/>
      <c r="G110" s="522" t="str">
        <f>IFERROR(VLOOKUP(E110,'Reference data'!$M$2:$P$364,4,0), "Do not enter, will be populated based on other column(s)")</f>
        <v>MF</v>
      </c>
      <c r="H110" s="522" t="str">
        <f>IFERROR(VLOOKUP(E110,'Reference data'!$M$2:$O$364, 3,0), "Do not enter, will be populated based on other column(s)")</f>
        <v>Cobol, DB2</v>
      </c>
      <c r="I110" s="522" t="str">
        <f>IFERROR(VLOOKUP(E110,'Reference data'!$M$1:$N$364, 2,0), "Do not enter, will be populated based on other column(s)")</f>
        <v>CARAT-MVS</v>
      </c>
      <c r="J110" s="548" t="s">
        <v>203</v>
      </c>
      <c r="K110" s="525" t="str">
        <f>IFERROR(VLOOKUP(J110,'Reference data'!$G$2:$H$7, 2, 0), "Do not enter, will be populated based on other column(s)")</f>
        <v>Muawiah Qaimari</v>
      </c>
      <c r="L110" s="525" t="str">
        <f>IFERROR(VLOOKUP(I110, 'Reference data'!$R$2:$S$55, 2, 0), "Do not enter, will be populated based on other column(s)")</f>
        <v>Swapnil Patil</v>
      </c>
      <c r="M110" s="525" t="str">
        <f>IFERROR(VLOOKUP(L110, 'Reference data'!$J$2:$K$30, 2, 0), "Do not enter, will be populated based on other column(s)")</f>
        <v>Amit Patidar</v>
      </c>
      <c r="N110" s="347">
        <v>22.09</v>
      </c>
      <c r="O110" s="551" t="str">
        <f>VLOOKUP(N110, 'Reference data'!$U$2:$V$29, 2, 0)</f>
        <v>Sep-22</v>
      </c>
      <c r="P110" s="347" t="s">
        <v>48</v>
      </c>
      <c r="Q110" s="548">
        <v>160</v>
      </c>
      <c r="R110" s="548"/>
      <c r="S110" s="548"/>
      <c r="T110" s="548"/>
      <c r="U110" s="548"/>
      <c r="V110" s="548"/>
      <c r="W110" s="548"/>
      <c r="X110" s="548"/>
      <c r="Y110" s="548"/>
      <c r="Z110" s="548"/>
      <c r="AA110" s="548"/>
      <c r="AB110" s="548"/>
      <c r="AC110" s="548">
        <v>60</v>
      </c>
      <c r="AD110" s="548">
        <v>100</v>
      </c>
      <c r="AE110" s="548"/>
      <c r="AF110" s="548"/>
      <c r="AG110" s="548"/>
      <c r="AH110" s="548"/>
      <c r="AI110" s="548"/>
      <c r="AJ110" s="548"/>
      <c r="AK110" s="548"/>
      <c r="AL110" s="548"/>
      <c r="AM110" s="548"/>
    </row>
    <row r="111" spans="1:42" ht="13">
      <c r="A111" s="522" t="str">
        <f>IFERROR(VLOOKUP(B111, 'Reference data'!$C$2:$D$21, 2, 0), "Do not enter, will be populated based on other column(s)")</f>
        <v>Sustenance</v>
      </c>
      <c r="B111" s="541" t="s">
        <v>125</v>
      </c>
      <c r="C111" s="347">
        <v>1</v>
      </c>
      <c r="D111" s="560" t="s">
        <v>183</v>
      </c>
      <c r="E111" s="541" t="s">
        <v>189</v>
      </c>
      <c r="F111" s="541"/>
      <c r="G111" s="522" t="str">
        <f>IFERROR(VLOOKUP(E111,'Reference data'!$M$2:$P$364,4,0), "Do not enter, will be populated based on other column(s)")</f>
        <v>MF</v>
      </c>
      <c r="H111" s="522" t="str">
        <f>IFERROR(VLOOKUP(E111,'Reference data'!$M$2:$O$364, 3,0), "Do not enter, will be populated based on other column(s)")</f>
        <v>Cobol, DB2</v>
      </c>
      <c r="I111" s="522" t="str">
        <f>IFERROR(VLOOKUP(E111,'Reference data'!$M$1:$N$364, 2,0), "Do not enter, will be populated based on other column(s)")</f>
        <v>CARAT-MVS</v>
      </c>
      <c r="J111" s="541" t="s">
        <v>44</v>
      </c>
      <c r="K111" s="525" t="str">
        <f>IFERROR(VLOOKUP(J111,'Reference data'!$G$2:$H$7, 2, 0), "Do not enter, will be populated based on other column(s)")</f>
        <v>Muawiah Qaimari</v>
      </c>
      <c r="L111" s="525" t="str">
        <f>IFERROR(VLOOKUP(I111, 'Reference data'!$R$2:$S$55, 2, 0), "Do not enter, will be populated based on other column(s)")</f>
        <v>Swapnil Patil</v>
      </c>
      <c r="M111" s="525" t="str">
        <f>IFERROR(VLOOKUP(L111, 'Reference data'!$J$2:$K$30, 2, 0), "Do not enter, will be populated based on other column(s)")</f>
        <v>Amit Patidar</v>
      </c>
      <c r="N111" s="472" t="s">
        <v>283</v>
      </c>
      <c r="O111" s="551" t="str">
        <f>VLOOKUP(N111, 'Reference data'!$U$2:$V$29, 2, 0)</f>
        <v>Ongoing</v>
      </c>
      <c r="P111" s="472" t="s">
        <v>48</v>
      </c>
      <c r="Q111" s="541"/>
      <c r="R111" s="541"/>
      <c r="S111" s="541"/>
      <c r="T111" s="541"/>
      <c r="U111" s="541"/>
      <c r="V111" s="541"/>
      <c r="W111" s="541"/>
      <c r="X111" s="541"/>
      <c r="Y111" s="541"/>
      <c r="Z111" s="541"/>
      <c r="AA111" s="541"/>
      <c r="AB111" s="541">
        <v>16</v>
      </c>
      <c r="AC111" s="541">
        <v>16</v>
      </c>
      <c r="AD111" s="541">
        <v>16</v>
      </c>
      <c r="AE111" s="541">
        <v>16</v>
      </c>
      <c r="AF111" s="541">
        <v>16</v>
      </c>
      <c r="AG111" s="541">
        <v>16</v>
      </c>
      <c r="AH111" s="541">
        <v>16</v>
      </c>
      <c r="AI111" s="541">
        <v>16</v>
      </c>
      <c r="AJ111" s="541">
        <v>16</v>
      </c>
      <c r="AK111" s="541">
        <v>16</v>
      </c>
      <c r="AL111" s="541">
        <v>16</v>
      </c>
      <c r="AM111" s="541">
        <v>16</v>
      </c>
      <c r="AN111" s="347">
        <v>16</v>
      </c>
      <c r="AO111" s="347">
        <v>16</v>
      </c>
      <c r="AP111" s="347">
        <v>16</v>
      </c>
    </row>
    <row r="112" spans="1:42" ht="13">
      <c r="A112" s="522" t="str">
        <f>IFERROR(VLOOKUP(B112, 'Reference data'!$C$2:$D$21, 2, 0), "Do not enter, will be populated based on other column(s)")</f>
        <v>Sustenance</v>
      </c>
      <c r="B112" s="541" t="s">
        <v>989</v>
      </c>
      <c r="C112" s="347">
        <v>1</v>
      </c>
      <c r="D112" s="561" t="s">
        <v>1459</v>
      </c>
      <c r="E112" s="543" t="s">
        <v>189</v>
      </c>
      <c r="F112" s="472"/>
      <c r="G112" s="522" t="str">
        <f>IFERROR(VLOOKUP(E112,'Reference data'!$M$2:$P$364,4,0), "Do not enter, will be populated based on other column(s)")</f>
        <v>MF</v>
      </c>
      <c r="H112" s="522" t="str">
        <f>IFERROR(VLOOKUP(E112,'Reference data'!$M$2:$O$364, 3,0), "Do not enter, will be populated based on other column(s)")</f>
        <v>Cobol, DB2</v>
      </c>
      <c r="I112" s="522" t="str">
        <f>IFERROR(VLOOKUP(E112,'Reference data'!$M$1:$N$364, 2,0), "Do not enter, will be populated based on other column(s)")</f>
        <v>CARAT-MVS</v>
      </c>
      <c r="J112" s="541" t="s">
        <v>44</v>
      </c>
      <c r="K112" s="525" t="str">
        <f>IFERROR(VLOOKUP(J112,'Reference data'!$G$2:$H$7, 2, 0), "Do not enter, will be populated based on other column(s)")</f>
        <v>Muawiah Qaimari</v>
      </c>
      <c r="L112" s="525" t="str">
        <f>IFERROR(VLOOKUP(I112, 'Reference data'!$R$2:$S$55, 2, 0), "Do not enter, will be populated based on other column(s)")</f>
        <v>Swapnil Patil</v>
      </c>
      <c r="M112" s="525" t="str">
        <f>IFERROR(VLOOKUP(L112, 'Reference data'!$J$2:$K$30, 2, 0), "Do not enter, will be populated based on other column(s)")</f>
        <v>Amit Patidar</v>
      </c>
      <c r="N112" s="472" t="s">
        <v>283</v>
      </c>
      <c r="O112" s="551" t="str">
        <f>VLOOKUP(N112, 'Reference data'!$U$2:$V$29, 2, 0)</f>
        <v>Ongoing</v>
      </c>
      <c r="P112" s="472" t="s">
        <v>48</v>
      </c>
      <c r="Q112" s="543"/>
      <c r="R112" s="543"/>
      <c r="S112" s="543"/>
      <c r="T112" s="543"/>
      <c r="U112" s="543"/>
      <c r="V112" s="543"/>
      <c r="W112" s="543"/>
      <c r="X112" s="543"/>
      <c r="Y112" s="543"/>
      <c r="Z112" s="543"/>
      <c r="AA112" s="543"/>
      <c r="AB112" s="543">
        <v>45</v>
      </c>
      <c r="AC112" s="543">
        <v>45</v>
      </c>
      <c r="AD112" s="543">
        <v>45</v>
      </c>
      <c r="AE112" s="543">
        <v>45</v>
      </c>
      <c r="AF112" s="543">
        <v>40</v>
      </c>
      <c r="AG112" s="543">
        <v>40</v>
      </c>
      <c r="AH112" s="543">
        <v>15</v>
      </c>
      <c r="AI112" s="543">
        <v>15</v>
      </c>
      <c r="AJ112" s="543">
        <v>15</v>
      </c>
      <c r="AK112" s="543">
        <v>15</v>
      </c>
      <c r="AL112" s="543">
        <v>15</v>
      </c>
      <c r="AM112" s="543">
        <v>15</v>
      </c>
      <c r="AN112" s="543">
        <v>15</v>
      </c>
      <c r="AO112" s="543">
        <v>15</v>
      </c>
      <c r="AP112" s="543">
        <v>15</v>
      </c>
    </row>
    <row r="113" spans="1:42" ht="13">
      <c r="A113" s="522" t="str">
        <f>IFERROR(VLOOKUP(B113, 'Reference data'!$C$2:$D$21, 2, 0), "Do not enter, will be populated based on other column(s)")</f>
        <v>Sustenance</v>
      </c>
      <c r="B113" s="541" t="s">
        <v>983</v>
      </c>
      <c r="C113" s="347">
        <v>1</v>
      </c>
      <c r="D113" s="560" t="s">
        <v>1460</v>
      </c>
      <c r="E113" s="541" t="s">
        <v>189</v>
      </c>
      <c r="F113" s="472"/>
      <c r="G113" s="522" t="str">
        <f>IFERROR(VLOOKUP(E113,'Reference data'!$M$2:$P$364,4,0), "Do not enter, will be populated based on other column(s)")</f>
        <v>MF</v>
      </c>
      <c r="H113" s="522" t="str">
        <f>IFERROR(VLOOKUP(E113,'Reference data'!$M$2:$O$364, 3,0), "Do not enter, will be populated based on other column(s)")</f>
        <v>Cobol, DB2</v>
      </c>
      <c r="I113" s="522" t="str">
        <f>IFERROR(VLOOKUP(E113,'Reference data'!$M$1:$N$364, 2,0), "Do not enter, will be populated based on other column(s)")</f>
        <v>CARAT-MVS</v>
      </c>
      <c r="J113" s="541" t="s">
        <v>44</v>
      </c>
      <c r="K113" s="525" t="str">
        <f>IFERROR(VLOOKUP(J113,'Reference data'!$G$2:$H$7, 2, 0), "Do not enter, will be populated based on other column(s)")</f>
        <v>Muawiah Qaimari</v>
      </c>
      <c r="L113" s="525" t="str">
        <f>IFERROR(VLOOKUP(I113, 'Reference data'!$R$2:$S$55, 2, 0), "Do not enter, will be populated based on other column(s)")</f>
        <v>Swapnil Patil</v>
      </c>
      <c r="M113" s="525" t="str">
        <f>IFERROR(VLOOKUP(L113, 'Reference data'!$J$2:$K$30, 2, 0), "Do not enter, will be populated based on other column(s)")</f>
        <v>Amit Patidar</v>
      </c>
      <c r="N113" s="472" t="s">
        <v>283</v>
      </c>
      <c r="O113" s="551" t="str">
        <f>VLOOKUP(N113, 'Reference data'!$U$2:$V$29, 2, 0)</f>
        <v>Ongoing</v>
      </c>
      <c r="P113" s="472" t="s">
        <v>48</v>
      </c>
      <c r="Q113" s="541"/>
      <c r="R113" s="541"/>
      <c r="S113" s="541"/>
      <c r="T113" s="541"/>
      <c r="U113" s="541"/>
      <c r="V113" s="541"/>
      <c r="W113" s="541"/>
      <c r="X113" s="541"/>
      <c r="Y113" s="541"/>
      <c r="Z113" s="541"/>
      <c r="AA113" s="541"/>
      <c r="AB113" s="541">
        <v>48</v>
      </c>
      <c r="AC113" s="541">
        <v>48</v>
      </c>
      <c r="AD113" s="541">
        <v>48</v>
      </c>
      <c r="AE113" s="541">
        <v>48</v>
      </c>
      <c r="AF113" s="541">
        <v>40</v>
      </c>
      <c r="AG113" s="541">
        <v>40</v>
      </c>
      <c r="AH113" s="541">
        <v>40</v>
      </c>
      <c r="AI113" s="541">
        <v>40</v>
      </c>
      <c r="AJ113" s="541">
        <v>40</v>
      </c>
      <c r="AK113" s="541">
        <v>40</v>
      </c>
      <c r="AL113" s="541">
        <v>40</v>
      </c>
      <c r="AM113" s="541">
        <v>40</v>
      </c>
      <c r="AN113" s="347">
        <v>40</v>
      </c>
      <c r="AO113" s="347">
        <v>40</v>
      </c>
      <c r="AP113" s="347">
        <v>40</v>
      </c>
    </row>
    <row r="114" spans="1:42" ht="13">
      <c r="A114" s="522" t="str">
        <f>IFERROR(VLOOKUP(B114, 'Reference data'!$C$2:$D$21, 2, 0), "Do not enter, will be populated based on other column(s)")</f>
        <v>Sustenance</v>
      </c>
      <c r="B114" s="541" t="s">
        <v>983</v>
      </c>
      <c r="C114" s="347">
        <v>1</v>
      </c>
      <c r="D114" s="561" t="s">
        <v>187</v>
      </c>
      <c r="E114" s="543" t="s">
        <v>189</v>
      </c>
      <c r="F114" s="472"/>
      <c r="G114" s="522" t="str">
        <f>IFERROR(VLOOKUP(E114,'Reference data'!$M$2:$P$364,4,0), "Do not enter, will be populated based on other column(s)")</f>
        <v>MF</v>
      </c>
      <c r="H114" s="522" t="str">
        <f>IFERROR(VLOOKUP(E114,'Reference data'!$M$2:$O$364, 3,0), "Do not enter, will be populated based on other column(s)")</f>
        <v>Cobol, DB2</v>
      </c>
      <c r="I114" s="522" t="str">
        <f>IFERROR(VLOOKUP(E114,'Reference data'!$M$1:$N$364, 2,0), "Do not enter, will be populated based on other column(s)")</f>
        <v>CARAT-MVS</v>
      </c>
      <c r="J114" s="541" t="s">
        <v>44</v>
      </c>
      <c r="K114" s="525" t="str">
        <f>IFERROR(VLOOKUP(J114,'Reference data'!$G$2:$H$7, 2, 0), "Do not enter, will be populated based on other column(s)")</f>
        <v>Muawiah Qaimari</v>
      </c>
      <c r="L114" s="525" t="str">
        <f>IFERROR(VLOOKUP(I114, 'Reference data'!$R$2:$S$55, 2, 0), "Do not enter, will be populated based on other column(s)")</f>
        <v>Swapnil Patil</v>
      </c>
      <c r="M114" s="525" t="str">
        <f>IFERROR(VLOOKUP(L114, 'Reference data'!$J$2:$K$30, 2, 0), "Do not enter, will be populated based on other column(s)")</f>
        <v>Amit Patidar</v>
      </c>
      <c r="N114" s="472" t="s">
        <v>283</v>
      </c>
      <c r="O114" s="551" t="str">
        <f>VLOOKUP(N114, 'Reference data'!$U$2:$V$29, 2, 0)</f>
        <v>Ongoing</v>
      </c>
      <c r="P114" s="472" t="s">
        <v>342</v>
      </c>
      <c r="Q114" s="543"/>
      <c r="R114" s="543"/>
      <c r="S114" s="543"/>
      <c r="T114" s="543"/>
      <c r="U114" s="543"/>
      <c r="V114" s="543"/>
      <c r="W114" s="543"/>
      <c r="X114" s="543"/>
      <c r="Y114" s="543"/>
      <c r="Z114" s="543"/>
      <c r="AA114" s="543"/>
      <c r="AB114" s="543"/>
      <c r="AC114" s="543"/>
      <c r="AD114" s="543"/>
      <c r="AE114" s="543"/>
      <c r="AF114" s="543"/>
      <c r="AG114" s="543"/>
      <c r="AH114" s="543"/>
      <c r="AI114" s="543"/>
      <c r="AJ114" s="543"/>
      <c r="AK114" s="543"/>
      <c r="AL114" s="543"/>
      <c r="AM114" s="543"/>
    </row>
    <row r="115" spans="1:42" ht="13">
      <c r="A115" s="522" t="str">
        <f>IFERROR(VLOOKUP(B115, 'Reference data'!$C$2:$D$21, 2, 0), "Do not enter, will be populated based on other column(s)")</f>
        <v>Sustenance</v>
      </c>
      <c r="B115" s="541" t="s">
        <v>985</v>
      </c>
      <c r="C115" s="347">
        <v>1</v>
      </c>
      <c r="D115" s="560" t="s">
        <v>188</v>
      </c>
      <c r="E115" s="541" t="s">
        <v>189</v>
      </c>
      <c r="F115" s="472"/>
      <c r="G115" s="522" t="str">
        <f>IFERROR(VLOOKUP(E115,'Reference data'!$M$2:$P$364,4,0), "Do not enter, will be populated based on other column(s)")</f>
        <v>MF</v>
      </c>
      <c r="H115" s="522" t="str">
        <f>IFERROR(VLOOKUP(E115,'Reference data'!$M$2:$O$364, 3,0), "Do not enter, will be populated based on other column(s)")</f>
        <v>Cobol, DB2</v>
      </c>
      <c r="I115" s="522" t="str">
        <f>IFERROR(VLOOKUP(E115,'Reference data'!$M$1:$N$364, 2,0), "Do not enter, will be populated based on other column(s)")</f>
        <v>CARAT-MVS</v>
      </c>
      <c r="J115" s="541" t="s">
        <v>44</v>
      </c>
      <c r="K115" s="525" t="str">
        <f>IFERROR(VLOOKUP(J115,'Reference data'!$G$2:$H$7, 2, 0), "Do not enter, will be populated based on other column(s)")</f>
        <v>Muawiah Qaimari</v>
      </c>
      <c r="L115" s="525" t="str">
        <f>IFERROR(VLOOKUP(I115, 'Reference data'!$R$2:$S$55, 2, 0), "Do not enter, will be populated based on other column(s)")</f>
        <v>Swapnil Patil</v>
      </c>
      <c r="M115" s="525" t="str">
        <f>IFERROR(VLOOKUP(L115, 'Reference data'!$J$2:$K$30, 2, 0), "Do not enter, will be populated based on other column(s)")</f>
        <v>Amit Patidar</v>
      </c>
      <c r="N115" s="472" t="s">
        <v>283</v>
      </c>
      <c r="O115" s="551" t="str">
        <f>VLOOKUP(N115, 'Reference data'!$U$2:$V$29, 2, 0)</f>
        <v>Ongoing</v>
      </c>
      <c r="P115" s="472" t="s">
        <v>48</v>
      </c>
      <c r="Q115" s="541"/>
      <c r="R115" s="541"/>
      <c r="S115" s="541"/>
      <c r="T115" s="541"/>
      <c r="U115" s="541"/>
      <c r="V115" s="541"/>
      <c r="W115" s="541"/>
      <c r="X115" s="541"/>
      <c r="Y115" s="541"/>
      <c r="Z115" s="541"/>
      <c r="AA115" s="541"/>
      <c r="AB115" s="541">
        <v>20</v>
      </c>
      <c r="AC115" s="541">
        <v>20</v>
      </c>
      <c r="AD115" s="541">
        <v>20</v>
      </c>
      <c r="AE115" s="541">
        <v>20</v>
      </c>
      <c r="AF115" s="541">
        <v>20</v>
      </c>
      <c r="AG115" s="541">
        <v>20</v>
      </c>
      <c r="AH115" s="541">
        <v>10</v>
      </c>
      <c r="AI115" s="541">
        <v>10</v>
      </c>
      <c r="AJ115" s="541">
        <v>10</v>
      </c>
      <c r="AK115" s="541">
        <v>10</v>
      </c>
      <c r="AL115" s="541">
        <v>10</v>
      </c>
      <c r="AM115" s="541">
        <v>10</v>
      </c>
      <c r="AN115" s="347">
        <v>10</v>
      </c>
      <c r="AO115" s="347">
        <v>10</v>
      </c>
      <c r="AP115" s="347">
        <v>10</v>
      </c>
    </row>
    <row r="116" spans="1:42">
      <c r="A116" s="522" t="str">
        <f>IFERROR(VLOOKUP(B116, 'Reference data'!$C$2:$D$21, 2, 0), "Do not enter, will be populated based on other column(s)")</f>
        <v>Sustenance</v>
      </c>
      <c r="B116" s="541" t="s">
        <v>994</v>
      </c>
      <c r="D116" s="543" t="s">
        <v>191</v>
      </c>
      <c r="E116" s="543" t="s">
        <v>192</v>
      </c>
      <c r="F116" s="543"/>
      <c r="G116" s="522" t="str">
        <f>IFERROR(VLOOKUP(E116,'Reference data'!$M$2:$P$364,4,0), "Do not enter, will be populated based on other column(s)")</f>
        <v>MF</v>
      </c>
      <c r="H116" s="522" t="str">
        <f>IFERROR(VLOOKUP(E116,'Reference data'!$M$2:$O$364, 3,0), "Do not enter, will be populated based on other column(s)")</f>
        <v>DM</v>
      </c>
      <c r="I116" s="522" t="str">
        <f>IFERROR(VLOOKUP(E116,'Reference data'!$M$1:$N$364, 2,0), "Do not enter, will be populated based on other column(s)")</f>
        <v>DM-RM</v>
      </c>
      <c r="J116" s="541" t="s">
        <v>44</v>
      </c>
      <c r="K116" s="525" t="str">
        <f>IFERROR(VLOOKUP(J116,'Reference data'!$G$2:$H$7, 2, 0), "Do not enter, will be populated based on other column(s)")</f>
        <v>Muawiah Qaimari</v>
      </c>
      <c r="L116" s="525" t="str">
        <f>IFERROR(VLOOKUP(I116, 'Reference data'!$R$2:$S$55, 2, 0), "Do not enter, will be populated based on other column(s)")</f>
        <v>Swapnil Patil</v>
      </c>
      <c r="M116" s="525" t="str">
        <f>IFERROR(VLOOKUP(L116, 'Reference data'!$J$2:$K$30, 2, 0), "Do not enter, will be populated based on other column(s)")</f>
        <v>Amit Patidar</v>
      </c>
      <c r="N116" s="472" t="s">
        <v>283</v>
      </c>
      <c r="O116" s="551" t="str">
        <f>VLOOKUP(N116, 'Reference data'!$U$2:$V$29, 2, 0)</f>
        <v>Ongoing</v>
      </c>
      <c r="P116" s="472" t="s">
        <v>48</v>
      </c>
      <c r="Q116" s="543"/>
      <c r="R116" s="543"/>
      <c r="S116" s="543"/>
      <c r="T116" s="543"/>
      <c r="U116" s="543"/>
      <c r="V116" s="543"/>
      <c r="W116" s="543"/>
      <c r="X116" s="543"/>
      <c r="Y116" s="543"/>
      <c r="Z116" s="543"/>
      <c r="AA116" s="543"/>
      <c r="AB116" s="543">
        <v>86</v>
      </c>
      <c r="AC116" s="543">
        <v>86</v>
      </c>
      <c r="AD116" s="543">
        <v>86</v>
      </c>
      <c r="AE116" s="543">
        <v>86</v>
      </c>
      <c r="AF116" s="543">
        <v>86</v>
      </c>
      <c r="AG116" s="543">
        <v>86</v>
      </c>
      <c r="AH116" s="543">
        <v>45</v>
      </c>
      <c r="AI116" s="543">
        <v>45</v>
      </c>
      <c r="AJ116" s="543">
        <v>45</v>
      </c>
      <c r="AK116" s="543">
        <v>45</v>
      </c>
      <c r="AL116" s="543">
        <v>45</v>
      </c>
      <c r="AM116" s="543">
        <v>45</v>
      </c>
      <c r="AN116" s="347">
        <v>45</v>
      </c>
      <c r="AO116" s="347">
        <v>45</v>
      </c>
      <c r="AP116" s="347">
        <v>45</v>
      </c>
    </row>
    <row r="117" spans="1:42" ht="13">
      <c r="A117" s="522" t="str">
        <f>IFERROR(VLOOKUP(B117, 'Reference data'!$C$2:$D$21, 2, 0), "Do not enter, will be populated based on other column(s)")</f>
        <v>Sustenance</v>
      </c>
      <c r="B117" s="541" t="s">
        <v>125</v>
      </c>
      <c r="C117" s="347">
        <v>1</v>
      </c>
      <c r="D117" s="560" t="s">
        <v>183</v>
      </c>
      <c r="E117" s="472" t="s">
        <v>164</v>
      </c>
      <c r="F117" s="472"/>
      <c r="G117" s="522" t="str">
        <f>IFERROR(VLOOKUP(E117,'Reference data'!$M$2:$P$364,4,0), "Do not enter, will be populated based on other column(s)")</f>
        <v>MF</v>
      </c>
      <c r="H117" s="522" t="str">
        <f>IFERROR(VLOOKUP(E117,'Reference data'!$M$2:$O$364, 3,0), "Do not enter, will be populated based on other column(s)")</f>
        <v>COBOL, Teradata</v>
      </c>
      <c r="I117" s="522" t="str">
        <f>IFERROR(VLOOKUP(E117,'Reference data'!$M$1:$N$364, 2,0), "Do not enter, will be populated based on other column(s)")</f>
        <v>SALES</v>
      </c>
      <c r="J117" s="541" t="s">
        <v>44</v>
      </c>
      <c r="K117" s="525" t="str">
        <f>IFERROR(VLOOKUP(J117,'Reference data'!$G$2:$H$7, 2, 0), "Do not enter, will be populated based on other column(s)")</f>
        <v>Muawiah Qaimari</v>
      </c>
      <c r="L117" s="525" t="str">
        <f>IFERROR(VLOOKUP(I117, 'Reference data'!$R$2:$S$55, 2, 0), "Do not enter, will be populated based on other column(s)")</f>
        <v>Swapnil Patil</v>
      </c>
      <c r="M117" s="525" t="str">
        <f>IFERROR(VLOOKUP(L117, 'Reference data'!$J$2:$K$30, 2, 0), "Do not enter, will be populated based on other column(s)")</f>
        <v>Amit Patidar</v>
      </c>
      <c r="N117" s="472" t="s">
        <v>283</v>
      </c>
      <c r="O117" s="551" t="str">
        <f>VLOOKUP(N117, 'Reference data'!$U$2:$V$29, 2, 0)</f>
        <v>Ongoing</v>
      </c>
      <c r="P117" s="472" t="s">
        <v>48</v>
      </c>
      <c r="Q117" s="541"/>
      <c r="R117" s="541"/>
      <c r="S117" s="541"/>
      <c r="T117" s="541"/>
      <c r="U117" s="541"/>
      <c r="V117" s="541"/>
      <c r="W117" s="541"/>
      <c r="X117" s="541"/>
      <c r="Y117" s="541"/>
      <c r="Z117" s="541"/>
      <c r="AA117" s="541"/>
      <c r="AB117" s="541">
        <v>20</v>
      </c>
      <c r="AC117" s="541">
        <v>20</v>
      </c>
      <c r="AD117" s="541">
        <v>20</v>
      </c>
      <c r="AE117" s="541">
        <v>20</v>
      </c>
      <c r="AF117" s="541">
        <v>20</v>
      </c>
      <c r="AG117" s="541">
        <v>20</v>
      </c>
      <c r="AH117" s="541">
        <v>10</v>
      </c>
      <c r="AI117" s="541">
        <v>10</v>
      </c>
      <c r="AJ117" s="541">
        <v>10</v>
      </c>
      <c r="AK117" s="541">
        <v>10</v>
      </c>
      <c r="AL117" s="541">
        <v>10</v>
      </c>
      <c r="AM117" s="541">
        <v>10</v>
      </c>
      <c r="AN117" s="347">
        <v>10</v>
      </c>
      <c r="AO117" s="347">
        <v>10</v>
      </c>
      <c r="AP117" s="347">
        <v>10</v>
      </c>
    </row>
    <row r="118" spans="1:42">
      <c r="A118" s="522" t="str">
        <f>IFERROR(VLOOKUP(B118, 'Reference data'!$C$2:$D$21, 2, 0), "Do not enter, will be populated based on other column(s)")</f>
        <v>Sustenance</v>
      </c>
      <c r="B118" s="541" t="s">
        <v>989</v>
      </c>
      <c r="C118" s="347">
        <v>1</v>
      </c>
      <c r="D118" s="543" t="s">
        <v>1461</v>
      </c>
      <c r="E118" s="543" t="s">
        <v>164</v>
      </c>
      <c r="F118" s="472"/>
      <c r="G118" s="522" t="str">
        <f>IFERROR(VLOOKUP(E118,'Reference data'!$M$2:$P$364,4,0), "Do not enter, will be populated based on other column(s)")</f>
        <v>MF</v>
      </c>
      <c r="H118" s="522" t="str">
        <f>IFERROR(VLOOKUP(E118,'Reference data'!$M$2:$O$364, 3,0), "Do not enter, will be populated based on other column(s)")</f>
        <v>COBOL, Teradata</v>
      </c>
      <c r="I118" s="522" t="str">
        <f>IFERROR(VLOOKUP(E118,'Reference data'!$M$1:$N$364, 2,0), "Do not enter, will be populated based on other column(s)")</f>
        <v>SALES</v>
      </c>
      <c r="J118" s="541" t="s">
        <v>44</v>
      </c>
      <c r="K118" s="525" t="str">
        <f>IFERROR(VLOOKUP(J118,'Reference data'!$G$2:$H$7, 2, 0), "Do not enter, will be populated based on other column(s)")</f>
        <v>Muawiah Qaimari</v>
      </c>
      <c r="L118" s="525" t="str">
        <f>IFERROR(VLOOKUP(I118, 'Reference data'!$R$2:$S$55, 2, 0), "Do not enter, will be populated based on other column(s)")</f>
        <v>Swapnil Patil</v>
      </c>
      <c r="M118" s="525" t="str">
        <f>IFERROR(VLOOKUP(L118, 'Reference data'!$J$2:$K$30, 2, 0), "Do not enter, will be populated based on other column(s)")</f>
        <v>Amit Patidar</v>
      </c>
      <c r="N118" s="472" t="s">
        <v>283</v>
      </c>
      <c r="O118" s="551" t="str">
        <f>VLOOKUP(N118, 'Reference data'!$U$2:$V$29, 2, 0)</f>
        <v>Ongoing</v>
      </c>
      <c r="P118" s="472" t="s">
        <v>48</v>
      </c>
      <c r="Q118" s="543"/>
      <c r="R118" s="543"/>
      <c r="S118" s="543"/>
      <c r="T118" s="543"/>
      <c r="U118" s="543"/>
      <c r="V118" s="543"/>
      <c r="W118" s="543"/>
      <c r="X118" s="543"/>
      <c r="Y118" s="543"/>
      <c r="Z118" s="543"/>
      <c r="AA118" s="543"/>
      <c r="AB118" s="543">
        <v>70</v>
      </c>
      <c r="AC118" s="543">
        <v>70</v>
      </c>
      <c r="AD118" s="543">
        <v>70</v>
      </c>
      <c r="AE118" s="543">
        <v>70</v>
      </c>
      <c r="AF118" s="543">
        <v>50</v>
      </c>
      <c r="AG118" s="543">
        <v>50</v>
      </c>
      <c r="AH118" s="543">
        <v>10</v>
      </c>
      <c r="AI118" s="543">
        <v>10</v>
      </c>
      <c r="AJ118" s="543">
        <v>10</v>
      </c>
      <c r="AK118" s="543">
        <v>10</v>
      </c>
      <c r="AL118" s="543">
        <v>10</v>
      </c>
      <c r="AM118" s="543">
        <v>10</v>
      </c>
      <c r="AN118" s="543">
        <v>10</v>
      </c>
      <c r="AO118" s="543">
        <v>10</v>
      </c>
      <c r="AP118" s="543">
        <v>10</v>
      </c>
    </row>
    <row r="119" spans="1:42">
      <c r="A119" s="522" t="str">
        <f>IFERROR(VLOOKUP(B119, 'Reference data'!$C$2:$D$21, 2, 0), "Do not enter, will be populated based on other column(s)")</f>
        <v>Sustenance</v>
      </c>
      <c r="B119" s="541" t="s">
        <v>983</v>
      </c>
      <c r="C119" s="347">
        <v>1</v>
      </c>
      <c r="D119" s="541" t="s">
        <v>186</v>
      </c>
      <c r="E119" s="543" t="s">
        <v>164</v>
      </c>
      <c r="F119" s="472"/>
      <c r="G119" s="522" t="str">
        <f>IFERROR(VLOOKUP(E119,'Reference data'!$M$2:$P$364,4,0), "Do not enter, will be populated based on other column(s)")</f>
        <v>MF</v>
      </c>
      <c r="H119" s="522" t="str">
        <f>IFERROR(VLOOKUP(E119,'Reference data'!$M$2:$O$364, 3,0), "Do not enter, will be populated based on other column(s)")</f>
        <v>COBOL, Teradata</v>
      </c>
      <c r="I119" s="522" t="str">
        <f>IFERROR(VLOOKUP(E119,'Reference data'!$M$1:$N$364, 2,0), "Do not enter, will be populated based on other column(s)")</f>
        <v>SALES</v>
      </c>
      <c r="J119" s="541" t="s">
        <v>44</v>
      </c>
      <c r="K119" s="525" t="str">
        <f>IFERROR(VLOOKUP(J119,'Reference data'!$G$2:$H$7, 2, 0), "Do not enter, will be populated based on other column(s)")</f>
        <v>Muawiah Qaimari</v>
      </c>
      <c r="L119" s="525" t="str">
        <f>IFERROR(VLOOKUP(I119, 'Reference data'!$R$2:$S$55, 2, 0), "Do not enter, will be populated based on other column(s)")</f>
        <v>Swapnil Patil</v>
      </c>
      <c r="M119" s="525" t="str">
        <f>IFERROR(VLOOKUP(L119, 'Reference data'!$J$2:$K$30, 2, 0), "Do not enter, will be populated based on other column(s)")</f>
        <v>Amit Patidar</v>
      </c>
      <c r="N119" s="472" t="s">
        <v>283</v>
      </c>
      <c r="O119" s="551" t="str">
        <f>VLOOKUP(N119, 'Reference data'!$U$2:$V$29, 2, 0)</f>
        <v>Ongoing</v>
      </c>
      <c r="P119" s="472" t="s">
        <v>48</v>
      </c>
      <c r="Q119" s="541"/>
      <c r="R119" s="541"/>
      <c r="S119" s="541"/>
      <c r="T119" s="541"/>
      <c r="U119" s="541"/>
      <c r="V119" s="541"/>
      <c r="W119" s="541"/>
      <c r="X119" s="541"/>
      <c r="Y119" s="541"/>
      <c r="Z119" s="541"/>
      <c r="AA119" s="541"/>
      <c r="AB119" s="541">
        <v>30</v>
      </c>
      <c r="AC119" s="541">
        <v>30</v>
      </c>
      <c r="AD119" s="541">
        <v>30</v>
      </c>
      <c r="AE119" s="541">
        <v>30</v>
      </c>
      <c r="AF119" s="541">
        <v>30</v>
      </c>
      <c r="AG119" s="541">
        <v>30</v>
      </c>
      <c r="AH119" s="541">
        <v>25</v>
      </c>
      <c r="AI119" s="541">
        <v>25</v>
      </c>
      <c r="AJ119" s="541">
        <v>25</v>
      </c>
      <c r="AK119" s="541">
        <v>25</v>
      </c>
      <c r="AL119" s="541">
        <v>15</v>
      </c>
      <c r="AM119" s="541">
        <v>15</v>
      </c>
      <c r="AN119" s="541">
        <v>15</v>
      </c>
      <c r="AO119" s="541">
        <v>15</v>
      </c>
      <c r="AP119" s="541">
        <v>15</v>
      </c>
    </row>
    <row r="120" spans="1:42">
      <c r="A120" s="522" t="str">
        <f>IFERROR(VLOOKUP(B120, 'Reference data'!$C$2:$D$21, 2, 0), "Do not enter, will be populated based on other column(s)")</f>
        <v>Sustenance</v>
      </c>
      <c r="B120" s="541" t="s">
        <v>983</v>
      </c>
      <c r="C120" s="347">
        <v>1</v>
      </c>
      <c r="D120" s="543" t="s">
        <v>187</v>
      </c>
      <c r="E120" s="543" t="s">
        <v>164</v>
      </c>
      <c r="F120" s="472"/>
      <c r="G120" s="522" t="str">
        <f>IFERROR(VLOOKUP(E120,'Reference data'!$M$2:$P$364,4,0), "Do not enter, will be populated based on other column(s)")</f>
        <v>MF</v>
      </c>
      <c r="H120" s="522" t="str">
        <f>IFERROR(VLOOKUP(E120,'Reference data'!$M$2:$O$364, 3,0), "Do not enter, will be populated based on other column(s)")</f>
        <v>COBOL, Teradata</v>
      </c>
      <c r="I120" s="522" t="str">
        <f>IFERROR(VLOOKUP(E120,'Reference data'!$M$1:$N$364, 2,0), "Do not enter, will be populated based on other column(s)")</f>
        <v>SALES</v>
      </c>
      <c r="J120" s="541" t="s">
        <v>44</v>
      </c>
      <c r="K120" s="525" t="str">
        <f>IFERROR(VLOOKUP(J120,'Reference data'!$G$2:$H$7, 2, 0), "Do not enter, will be populated based on other column(s)")</f>
        <v>Muawiah Qaimari</v>
      </c>
      <c r="L120" s="525" t="str">
        <f>IFERROR(VLOOKUP(I120, 'Reference data'!$R$2:$S$55, 2, 0), "Do not enter, will be populated based on other column(s)")</f>
        <v>Swapnil Patil</v>
      </c>
      <c r="M120" s="525" t="str">
        <f>IFERROR(VLOOKUP(L120, 'Reference data'!$J$2:$K$30, 2, 0), "Do not enter, will be populated based on other column(s)")</f>
        <v>Amit Patidar</v>
      </c>
      <c r="N120" s="472" t="s">
        <v>283</v>
      </c>
      <c r="O120" s="551" t="str">
        <f>VLOOKUP(N120, 'Reference data'!$U$2:$V$29, 2, 0)</f>
        <v>Ongoing</v>
      </c>
      <c r="P120" s="472" t="s">
        <v>342</v>
      </c>
      <c r="Q120" s="543"/>
      <c r="R120" s="543"/>
      <c r="S120" s="543"/>
      <c r="T120" s="543"/>
      <c r="U120" s="543"/>
      <c r="V120" s="543"/>
      <c r="W120" s="543"/>
      <c r="X120" s="543"/>
      <c r="Y120" s="543"/>
      <c r="Z120" s="543"/>
      <c r="AA120" s="543"/>
      <c r="AB120" s="543"/>
      <c r="AC120" s="543"/>
      <c r="AD120" s="543"/>
      <c r="AE120" s="543"/>
      <c r="AF120" s="543"/>
      <c r="AG120" s="543"/>
      <c r="AH120" s="543"/>
      <c r="AI120" s="543"/>
      <c r="AJ120" s="543"/>
      <c r="AK120" s="543"/>
      <c r="AL120" s="543"/>
      <c r="AM120" s="543"/>
    </row>
    <row r="121" spans="1:42">
      <c r="A121" s="522" t="str">
        <f>IFERROR(VLOOKUP(B121, 'Reference data'!$C$2:$D$21, 2, 0), "Do not enter, will be populated based on other column(s)")</f>
        <v>Sustenance</v>
      </c>
      <c r="B121" s="541" t="s">
        <v>985</v>
      </c>
      <c r="C121" s="347">
        <v>1</v>
      </c>
      <c r="D121" s="541" t="s">
        <v>188</v>
      </c>
      <c r="E121" s="543" t="s">
        <v>164</v>
      </c>
      <c r="F121" s="472"/>
      <c r="G121" s="522" t="str">
        <f>IFERROR(VLOOKUP(E121,'Reference data'!$M$2:$P$364,4,0), "Do not enter, will be populated based on other column(s)")</f>
        <v>MF</v>
      </c>
      <c r="H121" s="522" t="str">
        <f>IFERROR(VLOOKUP(E121,'Reference data'!$M$2:$O$364, 3,0), "Do not enter, will be populated based on other column(s)")</f>
        <v>COBOL, Teradata</v>
      </c>
      <c r="I121" s="522" t="str">
        <f>IFERROR(VLOOKUP(E121,'Reference data'!$M$1:$N$364, 2,0), "Do not enter, will be populated based on other column(s)")</f>
        <v>SALES</v>
      </c>
      <c r="J121" s="541" t="s">
        <v>44</v>
      </c>
      <c r="K121" s="525" t="str">
        <f>IFERROR(VLOOKUP(J121,'Reference data'!$G$2:$H$7, 2, 0), "Do not enter, will be populated based on other column(s)")</f>
        <v>Muawiah Qaimari</v>
      </c>
      <c r="L121" s="525" t="str">
        <f>IFERROR(VLOOKUP(I121, 'Reference data'!$R$2:$S$55, 2, 0), "Do not enter, will be populated based on other column(s)")</f>
        <v>Swapnil Patil</v>
      </c>
      <c r="M121" s="525" t="str">
        <f>IFERROR(VLOOKUP(L121, 'Reference data'!$J$2:$K$30, 2, 0), "Do not enter, will be populated based on other column(s)")</f>
        <v>Amit Patidar</v>
      </c>
      <c r="N121" s="472" t="s">
        <v>283</v>
      </c>
      <c r="O121" s="551" t="str">
        <f>VLOOKUP(N121, 'Reference data'!$U$2:$V$29, 2, 0)</f>
        <v>Ongoing</v>
      </c>
      <c r="P121" s="472" t="s">
        <v>48</v>
      </c>
      <c r="Q121" s="541"/>
      <c r="R121" s="541"/>
      <c r="S121" s="541"/>
      <c r="T121" s="541"/>
      <c r="U121" s="541"/>
      <c r="V121" s="541"/>
      <c r="W121" s="541"/>
      <c r="X121" s="541"/>
      <c r="Y121" s="541"/>
      <c r="Z121" s="541"/>
      <c r="AA121" s="541"/>
      <c r="AB121" s="541">
        <v>10</v>
      </c>
      <c r="AC121" s="541">
        <v>10</v>
      </c>
      <c r="AD121" s="541">
        <v>10</v>
      </c>
      <c r="AE121" s="541">
        <v>10</v>
      </c>
      <c r="AF121" s="541">
        <v>5</v>
      </c>
      <c r="AG121" s="541">
        <v>5</v>
      </c>
      <c r="AH121" s="541">
        <v>2</v>
      </c>
      <c r="AI121" s="541">
        <v>2</v>
      </c>
      <c r="AJ121" s="541">
        <v>2</v>
      </c>
      <c r="AK121" s="541">
        <v>2</v>
      </c>
      <c r="AL121" s="541">
        <v>2</v>
      </c>
      <c r="AM121" s="541">
        <v>2</v>
      </c>
      <c r="AN121" s="347">
        <v>2</v>
      </c>
      <c r="AO121" s="347">
        <v>2</v>
      </c>
      <c r="AP121" s="347">
        <v>2</v>
      </c>
    </row>
    <row r="122" spans="1:42" ht="13">
      <c r="A122" s="522" t="str">
        <f>IFERROR(VLOOKUP(B122, 'Reference data'!$C$2:$D$21, 2, 0), "Do not enter, will be populated based on other column(s)")</f>
        <v>Sustenance</v>
      </c>
      <c r="B122" s="541" t="s">
        <v>110</v>
      </c>
      <c r="C122" s="347">
        <v>7</v>
      </c>
      <c r="D122" s="560" t="s">
        <v>1462</v>
      </c>
      <c r="E122" s="543" t="s">
        <v>1201</v>
      </c>
      <c r="F122" s="472"/>
      <c r="G122" s="522" t="str">
        <f>IFERROR(VLOOKUP(E122,'Reference data'!$M$2:$P$364,4,0), "Do not enter, will be populated based on other column(s)")</f>
        <v>MF</v>
      </c>
      <c r="H122" s="522" t="str">
        <f>IFERROR(VLOOKUP(E122,'Reference data'!$M$2:$O$364, 3,0), "Do not enter, will be populated based on other column(s)")</f>
        <v>Cobol, DB2</v>
      </c>
      <c r="I122" s="522" t="str">
        <f>IFERROR(VLOOKUP(E122,'Reference data'!$M$1:$N$364, 2,0), "Do not enter, will be populated based on other column(s)")</f>
        <v>WB-SAMW</v>
      </c>
      <c r="J122" s="541" t="s">
        <v>44</v>
      </c>
      <c r="K122" s="525" t="str">
        <f>IFERROR(VLOOKUP(J122,'Reference data'!$G$2:$H$7, 2, 0), "Do not enter, will be populated based on other column(s)")</f>
        <v>Muawiah Qaimari</v>
      </c>
      <c r="L122" s="525" t="str">
        <f>IFERROR(VLOOKUP(I122, 'Reference data'!$R$2:$S$55, 2, 0), "Do not enter, will be populated based on other column(s)")</f>
        <v>Swapnil Patil</v>
      </c>
      <c r="M122" s="525" t="str">
        <f>IFERROR(VLOOKUP(L122, 'Reference data'!$J$2:$K$30, 2, 0), "Do not enter, will be populated based on other column(s)")</f>
        <v>Amit Patidar</v>
      </c>
      <c r="N122" s="472">
        <v>22.11</v>
      </c>
      <c r="O122" s="551" t="str">
        <f>VLOOKUP(N122, 'Reference data'!$U$2:$V$29, 2, 0)</f>
        <v>Nov-22</v>
      </c>
      <c r="P122" s="472" t="s">
        <v>48</v>
      </c>
      <c r="Q122" s="541">
        <v>120</v>
      </c>
      <c r="R122" s="541"/>
      <c r="S122" s="541"/>
      <c r="T122" s="541"/>
      <c r="U122" s="541"/>
      <c r="V122" s="541"/>
      <c r="W122" s="541"/>
      <c r="X122" s="541"/>
      <c r="Y122" s="541"/>
      <c r="Z122" s="541"/>
      <c r="AA122" s="541"/>
      <c r="AB122" s="541"/>
      <c r="AC122" s="541"/>
      <c r="AD122" s="541"/>
      <c r="AE122" s="541">
        <v>40</v>
      </c>
      <c r="AF122" s="541">
        <v>80</v>
      </c>
      <c r="AG122" s="541"/>
      <c r="AH122" s="541"/>
      <c r="AI122" s="541"/>
      <c r="AJ122" s="541"/>
      <c r="AK122" s="541"/>
      <c r="AL122" s="541"/>
      <c r="AM122" s="541"/>
    </row>
    <row r="123" spans="1:42">
      <c r="A123" s="522" t="str">
        <f>IFERROR(VLOOKUP(B123, 'Reference data'!$C$2:$D$21, 2, 0), "Do not enter, will be populated based on other column(s)")</f>
        <v>Enhancement</v>
      </c>
      <c r="B123" s="541" t="s">
        <v>960</v>
      </c>
      <c r="C123" s="347">
        <v>7</v>
      </c>
      <c r="D123" s="548" t="s">
        <v>1463</v>
      </c>
      <c r="E123" s="543" t="s">
        <v>162</v>
      </c>
      <c r="F123" s="548"/>
      <c r="G123" s="522" t="str">
        <f>IFERROR(VLOOKUP(E123,'Reference data'!$M$2:$P$364,4,0), "Do not enter, will be populated based on other column(s)")</f>
        <v>MF</v>
      </c>
      <c r="H123" s="522" t="str">
        <f>IFERROR(VLOOKUP(E123,'Reference data'!$M$2:$O$364, 3,0), "Do not enter, will be populated based on other column(s)")</f>
        <v>Cobol, DB2</v>
      </c>
      <c r="I123" s="522" t="str">
        <f>IFERROR(VLOOKUP(E123,'Reference data'!$M$1:$N$364, 2,0), "Do not enter, will be populated based on other column(s)")</f>
        <v>WB-SAMW</v>
      </c>
      <c r="J123" s="541" t="s">
        <v>44</v>
      </c>
      <c r="K123" s="525" t="str">
        <f>IFERROR(VLOOKUP(J123,'Reference data'!$G$2:$H$7, 2, 0), "Do not enter, will be populated based on other column(s)")</f>
        <v>Muawiah Qaimari</v>
      </c>
      <c r="L123" s="525" t="str">
        <f>IFERROR(VLOOKUP(I123, 'Reference data'!$R$2:$S$55, 2, 0), "Do not enter, will be populated based on other column(s)")</f>
        <v>Swapnil Patil</v>
      </c>
      <c r="M123" s="525" t="str">
        <f>IFERROR(VLOOKUP(L123, 'Reference data'!$J$2:$K$30, 2, 0), "Do not enter, will be populated based on other column(s)")</f>
        <v>Amit Patidar</v>
      </c>
      <c r="N123" s="547">
        <v>22.1</v>
      </c>
      <c r="O123" s="551" t="str">
        <f>VLOOKUP(N123, 'Reference data'!$U$2:$V$29, 2, 0)</f>
        <v>Oct-22</v>
      </c>
      <c r="P123" s="347" t="s">
        <v>48</v>
      </c>
      <c r="Q123" s="548">
        <v>140</v>
      </c>
      <c r="R123" s="548"/>
      <c r="S123" s="548"/>
      <c r="T123" s="548"/>
      <c r="U123" s="548"/>
      <c r="V123" s="548"/>
      <c r="W123" s="548"/>
      <c r="X123" s="548"/>
      <c r="Y123" s="548"/>
      <c r="Z123" s="548"/>
      <c r="AA123" s="548"/>
      <c r="AB123" s="543"/>
      <c r="AC123" s="543">
        <v>70</v>
      </c>
      <c r="AD123" s="543">
        <v>70</v>
      </c>
      <c r="AE123" s="548">
        <v>70</v>
      </c>
      <c r="AF123" s="548">
        <v>70</v>
      </c>
      <c r="AG123" s="548"/>
      <c r="AH123" s="543"/>
      <c r="AI123" s="543"/>
      <c r="AJ123" s="543"/>
      <c r="AK123" s="543"/>
      <c r="AL123" s="543"/>
      <c r="AM123" s="543"/>
    </row>
    <row r="124" spans="1:42">
      <c r="A124" s="522" t="str">
        <f>IFERROR(VLOOKUP(B124, 'Reference data'!$C$2:$D$21, 2, 0), "Do not enter, will be populated based on other column(s)")</f>
        <v>Enhancement</v>
      </c>
      <c r="B124" s="541" t="s">
        <v>960</v>
      </c>
      <c r="C124" s="347">
        <v>7</v>
      </c>
      <c r="D124" s="347" t="s">
        <v>1463</v>
      </c>
      <c r="E124" s="543" t="s">
        <v>168</v>
      </c>
      <c r="G124" s="522" t="str">
        <f>IFERROR(VLOOKUP(E124,'Reference data'!$M$2:$P$364,4,0), "Do not enter, will be populated based on other column(s)")</f>
        <v>MF</v>
      </c>
      <c r="H124" s="522" t="str">
        <f>IFERROR(VLOOKUP(E124,'Reference data'!$M$2:$O$364, 3,0), "Do not enter, will be populated based on other column(s)")</f>
        <v>Cobol, DB2</v>
      </c>
      <c r="I124" s="522" t="str">
        <f>IFERROR(VLOOKUP(E124,'Reference data'!$M$1:$N$364, 2,0), "Do not enter, will be populated based on other column(s)")</f>
        <v>WB-SAMW</v>
      </c>
      <c r="J124" s="541" t="s">
        <v>44</v>
      </c>
      <c r="K124" s="525" t="str">
        <f>IFERROR(VLOOKUP(J124,'Reference data'!$G$2:$H$7, 2, 0), "Do not enter, will be populated based on other column(s)")</f>
        <v>Muawiah Qaimari</v>
      </c>
      <c r="L124" s="525" t="str">
        <f>IFERROR(VLOOKUP(I124, 'Reference data'!$R$2:$S$55, 2, 0), "Do not enter, will be populated based on other column(s)")</f>
        <v>Swapnil Patil</v>
      </c>
      <c r="M124" s="525" t="str">
        <f>IFERROR(VLOOKUP(L124, 'Reference data'!$J$2:$K$30, 2, 0), "Do not enter, will be populated based on other column(s)")</f>
        <v>Amit Patidar</v>
      </c>
      <c r="N124" s="547">
        <v>22.1</v>
      </c>
      <c r="O124" s="551" t="str">
        <f>VLOOKUP(N124, 'Reference data'!$U$2:$V$29, 2, 0)</f>
        <v>Oct-22</v>
      </c>
      <c r="P124" s="347" t="s">
        <v>48</v>
      </c>
      <c r="Q124" s="347">
        <v>50</v>
      </c>
      <c r="AB124" s="541"/>
      <c r="AC124" s="541">
        <v>30</v>
      </c>
      <c r="AD124" s="541">
        <v>30</v>
      </c>
      <c r="AE124" s="347">
        <v>25</v>
      </c>
      <c r="AF124" s="347">
        <v>25</v>
      </c>
      <c r="AH124" s="541"/>
      <c r="AI124" s="541"/>
      <c r="AJ124" s="541"/>
      <c r="AK124" s="541"/>
      <c r="AL124" s="541"/>
      <c r="AM124" s="541"/>
    </row>
    <row r="125" spans="1:42">
      <c r="A125" s="522" t="str">
        <f>IFERROR(VLOOKUP(B125, 'Reference data'!$C$2:$D$21, 2, 0), "Do not enter, will be populated based on other column(s)")</f>
        <v>Enhancement</v>
      </c>
      <c r="B125" s="541" t="s">
        <v>960</v>
      </c>
      <c r="C125" s="347">
        <v>7</v>
      </c>
      <c r="D125" s="548" t="s">
        <v>1464</v>
      </c>
      <c r="E125" s="543" t="s">
        <v>162</v>
      </c>
      <c r="F125" s="548"/>
      <c r="G125" s="522" t="str">
        <f>IFERROR(VLOOKUP(E125,'Reference data'!$M$2:$P$364,4,0), "Do not enter, will be populated based on other column(s)")</f>
        <v>MF</v>
      </c>
      <c r="H125" s="522" t="str">
        <f>IFERROR(VLOOKUP(E125,'Reference data'!$M$2:$O$364, 3,0), "Do not enter, will be populated based on other column(s)")</f>
        <v>Cobol, DB2</v>
      </c>
      <c r="I125" s="522" t="str">
        <f>IFERROR(VLOOKUP(E125,'Reference data'!$M$1:$N$364, 2,0), "Do not enter, will be populated based on other column(s)")</f>
        <v>WB-SAMW</v>
      </c>
      <c r="J125" s="541" t="s">
        <v>44</v>
      </c>
      <c r="K125" s="525" t="str">
        <f>IFERROR(VLOOKUP(J125,'Reference data'!$G$2:$H$7, 2, 0), "Do not enter, will be populated based on other column(s)")</f>
        <v>Muawiah Qaimari</v>
      </c>
      <c r="L125" s="525" t="str">
        <f>IFERROR(VLOOKUP(I125, 'Reference data'!$R$2:$S$55, 2, 0), "Do not enter, will be populated based on other column(s)")</f>
        <v>Swapnil Patil</v>
      </c>
      <c r="M125" s="525" t="str">
        <f>IFERROR(VLOOKUP(L125, 'Reference data'!$J$2:$K$30, 2, 0), "Do not enter, will be populated based on other column(s)")</f>
        <v>Amit Patidar</v>
      </c>
      <c r="N125" s="347">
        <v>22.12</v>
      </c>
      <c r="O125" s="551" t="str">
        <f>VLOOKUP(N125, 'Reference data'!$U$2:$V$29, 2, 0)</f>
        <v>Dec-22</v>
      </c>
      <c r="P125" s="347" t="s">
        <v>48</v>
      </c>
      <c r="Q125" s="548">
        <v>140</v>
      </c>
      <c r="R125" s="548"/>
      <c r="S125" s="548"/>
      <c r="T125" s="548"/>
      <c r="U125" s="548"/>
      <c r="V125" s="548"/>
      <c r="W125" s="548"/>
      <c r="X125" s="548"/>
      <c r="Y125" s="548"/>
      <c r="Z125" s="548"/>
      <c r="AA125" s="548"/>
      <c r="AB125" s="543"/>
      <c r="AC125" s="543"/>
      <c r="AD125" s="543"/>
      <c r="AE125" s="548">
        <v>50</v>
      </c>
      <c r="AF125" s="548">
        <v>70</v>
      </c>
      <c r="AG125" s="548">
        <v>20</v>
      </c>
      <c r="AH125" s="543"/>
      <c r="AI125" s="543"/>
      <c r="AJ125" s="543"/>
      <c r="AK125" s="543"/>
      <c r="AL125" s="543"/>
      <c r="AM125" s="543"/>
    </row>
    <row r="126" spans="1:42">
      <c r="A126" s="522" t="str">
        <f>IFERROR(VLOOKUP(B126, 'Reference data'!$C$2:$D$21, 2, 0), "Do not enter, will be populated based on other column(s)")</f>
        <v>Enhancement</v>
      </c>
      <c r="B126" s="541" t="s">
        <v>960</v>
      </c>
      <c r="C126" s="347">
        <v>7</v>
      </c>
      <c r="D126" s="347" t="s">
        <v>1464</v>
      </c>
      <c r="E126" s="543" t="s">
        <v>168</v>
      </c>
      <c r="G126" s="522" t="str">
        <f>IFERROR(VLOOKUP(E126,'Reference data'!$M$2:$P$364,4,0), "Do not enter, will be populated based on other column(s)")</f>
        <v>MF</v>
      </c>
      <c r="H126" s="522" t="str">
        <f>IFERROR(VLOOKUP(E126,'Reference data'!$M$2:$O$364, 3,0), "Do not enter, will be populated based on other column(s)")</f>
        <v>Cobol, DB2</v>
      </c>
      <c r="I126" s="522" t="str">
        <f>IFERROR(VLOOKUP(E126,'Reference data'!$M$1:$N$364, 2,0), "Do not enter, will be populated based on other column(s)")</f>
        <v>WB-SAMW</v>
      </c>
      <c r="J126" s="541" t="s">
        <v>44</v>
      </c>
      <c r="K126" s="525" t="str">
        <f>IFERROR(VLOOKUP(J126,'Reference data'!$G$2:$H$7, 2, 0), "Do not enter, will be populated based on other column(s)")</f>
        <v>Muawiah Qaimari</v>
      </c>
      <c r="L126" s="525" t="str">
        <f>IFERROR(VLOOKUP(I126, 'Reference data'!$R$2:$S$55, 2, 0), "Do not enter, will be populated based on other column(s)")</f>
        <v>Swapnil Patil</v>
      </c>
      <c r="M126" s="525" t="str">
        <f>IFERROR(VLOOKUP(L126, 'Reference data'!$J$2:$K$30, 2, 0), "Do not enter, will be populated based on other column(s)")</f>
        <v>Amit Patidar</v>
      </c>
      <c r="N126" s="347">
        <v>22.12</v>
      </c>
      <c r="O126" s="551" t="str">
        <f>VLOOKUP(N126, 'Reference data'!$U$2:$V$29, 2, 0)</f>
        <v>Dec-22</v>
      </c>
      <c r="P126" s="347" t="s">
        <v>48</v>
      </c>
      <c r="Q126" s="347">
        <v>50</v>
      </c>
      <c r="AB126" s="541"/>
      <c r="AC126" s="541"/>
      <c r="AD126" s="541"/>
      <c r="AF126" s="347">
        <v>40</v>
      </c>
      <c r="AG126" s="347">
        <v>10</v>
      </c>
      <c r="AH126" s="541"/>
      <c r="AI126" s="541"/>
      <c r="AJ126" s="541"/>
      <c r="AK126" s="541"/>
      <c r="AL126" s="541"/>
      <c r="AM126" s="541"/>
    </row>
    <row r="127" spans="1:42">
      <c r="A127" s="522" t="str">
        <f>IFERROR(VLOOKUP(B127, 'Reference data'!$C$2:$D$21, 2, 0), "Do not enter, will be populated based on other column(s)")</f>
        <v>Sustenance</v>
      </c>
      <c r="B127" s="541" t="s">
        <v>986</v>
      </c>
      <c r="C127" s="347">
        <v>7</v>
      </c>
      <c r="D127" s="548" t="s">
        <v>197</v>
      </c>
      <c r="E127" s="472" t="s">
        <v>1285</v>
      </c>
      <c r="G127" s="522" t="str">
        <f>IFERROR(VLOOKUP(E127,'Reference data'!$M$2:$P$364,4,0), "Do not enter, will be populated based on other column(s)")</f>
        <v>MF</v>
      </c>
      <c r="H127" s="522" t="str">
        <f>IFERROR(VLOOKUP(E127,'Reference data'!$M$2:$O$364, 3,0), "Do not enter, will be populated based on other column(s)")</f>
        <v>Cobol, DB2</v>
      </c>
      <c r="I127" s="522" t="str">
        <f>IFERROR(VLOOKUP(E127,'Reference data'!$M$1:$N$364, 2,0), "Do not enter, will be populated based on other column(s)")</f>
        <v>WB-SAMW</v>
      </c>
      <c r="J127" s="541" t="s">
        <v>44</v>
      </c>
      <c r="K127" s="525" t="str">
        <f>IFERROR(VLOOKUP(J127,'Reference data'!$G$2:$H$7, 2, 0), "Do not enter, will be populated based on other column(s)")</f>
        <v>Muawiah Qaimari</v>
      </c>
      <c r="L127" s="525" t="str">
        <f>IFERROR(VLOOKUP(I127, 'Reference data'!$R$2:$S$55, 2, 0), "Do not enter, will be populated based on other column(s)")</f>
        <v>Swapnil Patil</v>
      </c>
      <c r="M127" s="525" t="str">
        <f>IFERROR(VLOOKUP(L127, 'Reference data'!$J$2:$K$30, 2, 0), "Do not enter, will be populated based on other column(s)")</f>
        <v>Amit Patidar</v>
      </c>
      <c r="N127" s="347" t="s">
        <v>283</v>
      </c>
      <c r="O127" s="551" t="str">
        <f>VLOOKUP(N127, 'Reference data'!$U$2:$V$29, 2, 0)</f>
        <v>Ongoing</v>
      </c>
      <c r="P127" s="347" t="s">
        <v>48</v>
      </c>
      <c r="Q127" s="548"/>
      <c r="R127" s="548"/>
      <c r="S127" s="548"/>
      <c r="T127" s="548"/>
      <c r="U127" s="548"/>
      <c r="V127" s="548"/>
      <c r="W127" s="548"/>
      <c r="X127" s="548"/>
      <c r="Y127" s="548"/>
      <c r="Z127" s="548"/>
      <c r="AA127" s="548"/>
      <c r="AB127" s="548">
        <v>86</v>
      </c>
      <c r="AC127" s="548">
        <v>86</v>
      </c>
      <c r="AD127" s="548">
        <v>86</v>
      </c>
      <c r="AE127" s="548">
        <v>86</v>
      </c>
      <c r="AF127" s="548">
        <v>86</v>
      </c>
      <c r="AG127" s="548">
        <v>86</v>
      </c>
      <c r="AH127" s="548">
        <v>86</v>
      </c>
      <c r="AI127" s="548">
        <v>86</v>
      </c>
      <c r="AJ127" s="548">
        <v>86</v>
      </c>
      <c r="AK127" s="548">
        <v>86</v>
      </c>
      <c r="AL127" s="548">
        <v>86</v>
      </c>
      <c r="AM127" s="548">
        <v>86</v>
      </c>
      <c r="AN127" s="347">
        <v>86</v>
      </c>
      <c r="AO127" s="347">
        <v>86</v>
      </c>
      <c r="AP127" s="347">
        <v>86</v>
      </c>
    </row>
    <row r="128" spans="1:42">
      <c r="A128" s="522" t="str">
        <f>IFERROR(VLOOKUP(B128, 'Reference data'!$C$2:$D$21, 2, 0), "Do not enter, will be populated based on other column(s)")</f>
        <v>Sustenance</v>
      </c>
      <c r="B128" s="541" t="s">
        <v>110</v>
      </c>
      <c r="D128" s="548" t="s">
        <v>272</v>
      </c>
      <c r="E128" s="543" t="s">
        <v>279</v>
      </c>
      <c r="F128" s="548"/>
      <c r="G128" s="522" t="str">
        <f>IFERROR(VLOOKUP(E128,'Reference data'!$M$2:$P$364,4,0), "Do not enter, will be populated based on other column(s)")</f>
        <v>MF</v>
      </c>
      <c r="H128" s="522" t="str">
        <f>IFERROR(VLOOKUP(E128,'Reference data'!$M$2:$O$364, 3,0), "Do not enter, will be populated based on other column(s)")</f>
        <v>Cobol, DB2</v>
      </c>
      <c r="I128" s="522" t="str">
        <f>IFERROR(VLOOKUP(E128,'Reference data'!$M$1:$N$364, 2,0), "Do not enter, will be populated based on other column(s)")</f>
        <v>SALES</v>
      </c>
      <c r="J128" s="541" t="s">
        <v>44</v>
      </c>
      <c r="K128" s="525" t="str">
        <f>IFERROR(VLOOKUP(J128,'Reference data'!$G$2:$H$7, 2, 0), "Do not enter, will be populated based on other column(s)")</f>
        <v>Muawiah Qaimari</v>
      </c>
      <c r="L128" s="525" t="str">
        <f>IFERROR(VLOOKUP(I128, 'Reference data'!$R$2:$S$55, 2, 0), "Do not enter, will be populated based on other column(s)")</f>
        <v>Swapnil Patil</v>
      </c>
      <c r="M128" s="525" t="str">
        <f>IFERROR(VLOOKUP(L128, 'Reference data'!$J$2:$K$30, 2, 0), "Do not enter, will be populated based on other column(s)")</f>
        <v>Amit Patidar</v>
      </c>
      <c r="N128" s="347">
        <v>22.08</v>
      </c>
      <c r="O128" s="551" t="str">
        <f>VLOOKUP(N128, 'Reference data'!$U$2:$V$29, 2, 0)</f>
        <v>Aug-22</v>
      </c>
      <c r="P128" s="347" t="s">
        <v>48</v>
      </c>
      <c r="Q128" s="548">
        <v>55</v>
      </c>
      <c r="R128" s="548"/>
      <c r="S128" s="548"/>
      <c r="T128" s="548"/>
      <c r="U128" s="548"/>
      <c r="V128" s="548"/>
      <c r="W128" s="548"/>
      <c r="X128" s="548"/>
      <c r="Y128" s="548"/>
      <c r="Z128" s="548"/>
      <c r="AA128" s="548"/>
      <c r="AB128" s="548"/>
      <c r="AC128" s="548">
        <v>55</v>
      </c>
      <c r="AD128" s="548"/>
      <c r="AE128" s="548"/>
      <c r="AF128" s="548"/>
      <c r="AG128" s="548"/>
      <c r="AH128" s="548"/>
      <c r="AI128" s="548"/>
      <c r="AJ128" s="548"/>
      <c r="AK128" s="548"/>
      <c r="AL128" s="548"/>
      <c r="AM128" s="548"/>
    </row>
    <row r="129" spans="1:45">
      <c r="A129" s="522" t="str">
        <f>IFERROR(VLOOKUP(B129, 'Reference data'!$C$2:$D$21, 2, 0), "Do not enter, will be populated based on other column(s)")</f>
        <v>Sustenance</v>
      </c>
      <c r="B129" s="541" t="s">
        <v>110</v>
      </c>
      <c r="D129" s="347" t="s">
        <v>272</v>
      </c>
      <c r="E129" s="543" t="s">
        <v>164</v>
      </c>
      <c r="G129" s="522" t="str">
        <f>IFERROR(VLOOKUP(E129,'Reference data'!$M$2:$P$364,4,0), "Do not enter, will be populated based on other column(s)")</f>
        <v>MF</v>
      </c>
      <c r="H129" s="522" t="str">
        <f>IFERROR(VLOOKUP(E129,'Reference data'!$M$2:$O$364, 3,0), "Do not enter, will be populated based on other column(s)")</f>
        <v>COBOL, Teradata</v>
      </c>
      <c r="I129" s="522" t="str">
        <f>IFERROR(VLOOKUP(E129,'Reference data'!$M$1:$N$364, 2,0), "Do not enter, will be populated based on other column(s)")</f>
        <v>SALES</v>
      </c>
      <c r="J129" s="541" t="s">
        <v>44</v>
      </c>
      <c r="K129" s="525" t="str">
        <f>IFERROR(VLOOKUP(J129,'Reference data'!$G$2:$H$7, 2, 0), "Do not enter, will be populated based on other column(s)")</f>
        <v>Muawiah Qaimari</v>
      </c>
      <c r="L129" s="525" t="str">
        <f>IFERROR(VLOOKUP(I129, 'Reference data'!$R$2:$S$55, 2, 0), "Do not enter, will be populated based on other column(s)")</f>
        <v>Swapnil Patil</v>
      </c>
      <c r="M129" s="525" t="str">
        <f>IFERROR(VLOOKUP(L129, 'Reference data'!$J$2:$K$30, 2, 0), "Do not enter, will be populated based on other column(s)")</f>
        <v>Amit Patidar</v>
      </c>
      <c r="N129" s="347">
        <v>22.08</v>
      </c>
      <c r="O129" s="551" t="str">
        <f>VLOOKUP(N129, 'Reference data'!$U$2:$V$29, 2, 0)</f>
        <v>Aug-22</v>
      </c>
      <c r="P129" s="347" t="s">
        <v>48</v>
      </c>
      <c r="Q129" s="347">
        <v>55</v>
      </c>
      <c r="AC129" s="347">
        <v>55</v>
      </c>
    </row>
    <row r="130" spans="1:45" ht="14.5">
      <c r="A130" s="522" t="str">
        <f>IFERROR(VLOOKUP(B130, 'Reference data'!$C$2:$D$21, 2, 0), "Do not enter, will be populated based on other column(s)")</f>
        <v>Sustenance</v>
      </c>
      <c r="B130" s="541" t="s">
        <v>110</v>
      </c>
      <c r="D130" s="347" t="s">
        <v>1465</v>
      </c>
      <c r="E130" s="543" t="s">
        <v>612</v>
      </c>
      <c r="F130" s="472"/>
      <c r="G130" s="522" t="str">
        <f>IFERROR(VLOOKUP(E130,'Reference data'!$M$2:$P$364,4,0), "Do not enter, will be populated based on other column(s)")</f>
        <v>MF</v>
      </c>
      <c r="H130" s="522" t="str">
        <f>IFERROR(VLOOKUP(E130,'Reference data'!$M$2:$O$364, 3,0), "Do not enter, will be populated based on other column(s)")</f>
        <v>Cobol</v>
      </c>
      <c r="I130" s="522" t="str">
        <f>IFERROR(VLOOKUP(E130,'Reference data'!$M$1:$N$364, 2,0), "Do not enter, will be populated based on other column(s)")</f>
        <v>SE-BILLING</v>
      </c>
      <c r="J130" s="347" t="s">
        <v>203</v>
      </c>
      <c r="K130" s="525" t="str">
        <f>IFERROR(VLOOKUP(J130,'Reference data'!$G$2:$H$7, 2, 0), "Do not enter, will be populated based on other column(s)")</f>
        <v>Muawiah Qaimari</v>
      </c>
      <c r="L130" s="525" t="str">
        <f>IFERROR(VLOOKUP(I130, 'Reference data'!$R$2:$S$55, 2, 0), "Do not enter, will be populated based on other column(s)")</f>
        <v>Rudradeep Mandal</v>
      </c>
      <c r="M130" s="525" t="str">
        <f>IFERROR(VLOOKUP(L130, 'Reference data'!$J$2:$K$30, 2, 0), "Do not enter, will be populated based on other column(s)")</f>
        <v>Tarun Raghuwanshi</v>
      </c>
      <c r="N130" s="347">
        <v>23.09</v>
      </c>
      <c r="O130" s="551" t="str">
        <f>VLOOKUP(N130, 'Reference data'!$U$2:$V$29, 2, 0)</f>
        <v>Sep-23</v>
      </c>
      <c r="P130" s="347" t="s">
        <v>48</v>
      </c>
      <c r="Q130" s="488">
        <v>160</v>
      </c>
      <c r="R130" s="488"/>
      <c r="S130" s="488"/>
      <c r="T130" s="488"/>
      <c r="U130" s="488"/>
      <c r="V130" s="488"/>
      <c r="W130" s="488"/>
      <c r="X130" s="488"/>
      <c r="Y130" s="488"/>
      <c r="Z130" s="488"/>
      <c r="AA130" s="488"/>
      <c r="AB130" s="488"/>
      <c r="AC130" s="488"/>
      <c r="AD130" s="488"/>
      <c r="AE130" s="488"/>
      <c r="AF130" s="488" t="s">
        <v>68</v>
      </c>
      <c r="AG130" s="488"/>
      <c r="AH130" s="488"/>
      <c r="AI130" s="488"/>
      <c r="AJ130" s="488"/>
      <c r="AK130" s="488"/>
      <c r="AL130" s="488"/>
      <c r="AM130" s="488">
        <v>40</v>
      </c>
      <c r="AN130" s="488">
        <v>40</v>
      </c>
      <c r="AO130" s="488">
        <v>40</v>
      </c>
      <c r="AP130" s="488">
        <v>40</v>
      </c>
      <c r="AQ130" s="488"/>
      <c r="AR130" s="488"/>
      <c r="AS130" s="488"/>
    </row>
    <row r="131" spans="1:45">
      <c r="A131" s="522" t="str">
        <f>IFERROR(VLOOKUP(B131, 'Reference data'!$C$2:$D$21, 2, 0), "Do not enter, will be populated based on other column(s)")</f>
        <v>Sustenance</v>
      </c>
      <c r="B131" s="541" t="s">
        <v>110</v>
      </c>
      <c r="D131" s="347" t="s">
        <v>1466</v>
      </c>
      <c r="E131" s="543" t="s">
        <v>1038</v>
      </c>
      <c r="G131" s="522" t="str">
        <f>IFERROR(VLOOKUP(E131,'Reference data'!$M$2:$P$364,4,0), "Do not enter, will be populated based on other column(s)")</f>
        <v>MF</v>
      </c>
      <c r="H131" s="522" t="str">
        <f>IFERROR(VLOOKUP(E131,'Reference data'!$M$2:$O$364, 3,0), "Do not enter, will be populated based on other column(s)")</f>
        <v>PL1, IMS-DB, IMS-DC</v>
      </c>
      <c r="I131" s="522" t="str">
        <f>IFERROR(VLOOKUP(E131,'Reference data'!$M$1:$N$364, 2,0), "Do not enter, will be populated based on other column(s)")</f>
        <v>BOSS-PAC</v>
      </c>
      <c r="J131" s="347" t="s">
        <v>442</v>
      </c>
      <c r="K131" s="525" t="str">
        <f>IFERROR(VLOOKUP(J131,'Reference data'!$G$2:$H$7, 2, 0), "Do not enter, will be populated based on other column(s)")</f>
        <v>Christine Moretti</v>
      </c>
      <c r="L131" s="525" t="str">
        <f>IFERROR(VLOOKUP(I131, 'Reference data'!$R$2:$S$55, 2, 0), "Do not enter, will be populated based on other column(s)")</f>
        <v>Kushagra Mathur</v>
      </c>
      <c r="M131" s="525" t="str">
        <f>IFERROR(VLOOKUP(L131, 'Reference data'!$J$2:$K$30, 2, 0), "Do not enter, will be populated based on other column(s)")</f>
        <v>Amit Patidar</v>
      </c>
      <c r="N131" s="347">
        <v>22.09</v>
      </c>
      <c r="O131" s="551" t="str">
        <f>VLOOKUP(N131, 'Reference data'!$U$2:$V$29, 2, 0)</f>
        <v>Sep-22</v>
      </c>
      <c r="P131" s="347" t="s">
        <v>48</v>
      </c>
      <c r="Q131" s="347">
        <v>80</v>
      </c>
      <c r="AC131" s="347">
        <v>20</v>
      </c>
      <c r="AD131" s="347">
        <v>60</v>
      </c>
    </row>
    <row r="132" spans="1:45">
      <c r="A132" s="522" t="str">
        <f>IFERROR(VLOOKUP(B132, 'Reference data'!$C$2:$D$21, 2, 0), "Do not enter, will be populated based on other column(s)")</f>
        <v>Sustenance</v>
      </c>
      <c r="B132" s="541" t="s">
        <v>110</v>
      </c>
      <c r="D132" s="347" t="s">
        <v>1467</v>
      </c>
      <c r="E132" s="543" t="s">
        <v>1038</v>
      </c>
      <c r="G132" s="522" t="str">
        <f>IFERROR(VLOOKUP(E132,'Reference data'!$M$2:$P$364,4,0), "Do not enter, will be populated based on other column(s)")</f>
        <v>MF</v>
      </c>
      <c r="H132" s="522" t="str">
        <f>IFERROR(VLOOKUP(E132,'Reference data'!$M$2:$O$364, 3,0), "Do not enter, will be populated based on other column(s)")</f>
        <v>PL1, IMS-DB, IMS-DC</v>
      </c>
      <c r="I132" s="522" t="str">
        <f>IFERROR(VLOOKUP(E132,'Reference data'!$M$1:$N$364, 2,0), "Do not enter, will be populated based on other column(s)")</f>
        <v>BOSS-PAC</v>
      </c>
      <c r="J132" s="347" t="s">
        <v>442</v>
      </c>
      <c r="K132" s="525" t="str">
        <f>IFERROR(VLOOKUP(J132,'Reference data'!$G$2:$H$7, 2, 0), "Do not enter, will be populated based on other column(s)")</f>
        <v>Christine Moretti</v>
      </c>
      <c r="L132" s="525" t="str">
        <f>IFERROR(VLOOKUP(I132, 'Reference data'!$R$2:$S$55, 2, 0), "Do not enter, will be populated based on other column(s)")</f>
        <v>Kushagra Mathur</v>
      </c>
      <c r="M132" s="525" t="str">
        <f>IFERROR(VLOOKUP(L132, 'Reference data'!$J$2:$K$30, 2, 0), "Do not enter, will be populated based on other column(s)")</f>
        <v>Amit Patidar</v>
      </c>
      <c r="N132" s="546">
        <v>22.1</v>
      </c>
      <c r="O132" s="551" t="str">
        <f>VLOOKUP(N132, 'Reference data'!$U$2:$V$29, 2, 0)</f>
        <v>Oct-22</v>
      </c>
      <c r="P132" s="347" t="s">
        <v>48</v>
      </c>
      <c r="Q132" s="347">
        <v>60</v>
      </c>
      <c r="AD132" s="347">
        <v>30</v>
      </c>
      <c r="AE132" s="347">
        <v>30</v>
      </c>
    </row>
    <row r="133" spans="1:45">
      <c r="A133" s="522" t="str">
        <f>IFERROR(VLOOKUP(B133, 'Reference data'!$C$2:$D$21, 2, 0), "Do not enter, will be populated based on other column(s)")</f>
        <v>Sustenance</v>
      </c>
      <c r="B133" s="541" t="s">
        <v>110</v>
      </c>
      <c r="D133" s="347" t="s">
        <v>1468</v>
      </c>
      <c r="E133" s="543" t="s">
        <v>1038</v>
      </c>
      <c r="G133" s="522" t="str">
        <f>IFERROR(VLOOKUP(E133,'Reference data'!$M$2:$P$364,4,0), "Do not enter, will be populated based on other column(s)")</f>
        <v>MF</v>
      </c>
      <c r="H133" s="522" t="str">
        <f>IFERROR(VLOOKUP(E133,'Reference data'!$M$2:$O$364, 3,0), "Do not enter, will be populated based on other column(s)")</f>
        <v>PL1, IMS-DB, IMS-DC</v>
      </c>
      <c r="I133" s="522" t="str">
        <f>IFERROR(VLOOKUP(E133,'Reference data'!$M$1:$N$364, 2,0), "Do not enter, will be populated based on other column(s)")</f>
        <v>BOSS-PAC</v>
      </c>
      <c r="J133" s="347" t="s">
        <v>442</v>
      </c>
      <c r="K133" s="525" t="str">
        <f>IFERROR(VLOOKUP(J133,'Reference data'!$G$2:$H$7, 2, 0), "Do not enter, will be populated based on other column(s)")</f>
        <v>Christine Moretti</v>
      </c>
      <c r="L133" s="525" t="str">
        <f>IFERROR(VLOOKUP(I133, 'Reference data'!$R$2:$S$55, 2, 0), "Do not enter, will be populated based on other column(s)")</f>
        <v>Kushagra Mathur</v>
      </c>
      <c r="M133" s="525" t="str">
        <f>IFERROR(VLOOKUP(L133, 'Reference data'!$J$2:$K$30, 2, 0), "Do not enter, will be populated based on other column(s)")</f>
        <v>Amit Patidar</v>
      </c>
      <c r="N133" s="347">
        <v>23.01</v>
      </c>
      <c r="O133" s="551" t="str">
        <f>VLOOKUP(N133, 'Reference data'!$U$2:$V$29, 2, 0)</f>
        <v>Jan-23</v>
      </c>
      <c r="P133" s="347" t="s">
        <v>48</v>
      </c>
      <c r="Q133" s="347">
        <v>320</v>
      </c>
      <c r="AE133" s="347">
        <v>50</v>
      </c>
      <c r="AF133" s="347">
        <v>50</v>
      </c>
      <c r="AG133" s="347">
        <v>100</v>
      </c>
      <c r="AH133" s="347">
        <v>30</v>
      </c>
      <c r="AI133" s="347">
        <v>60</v>
      </c>
      <c r="AJ133" s="347">
        <v>30</v>
      </c>
    </row>
    <row r="134" spans="1:45">
      <c r="A134" s="522" t="str">
        <f>IFERROR(VLOOKUP(B134, 'Reference data'!$C$2:$D$21, 2, 0), "Do not enter, will be populated based on other column(s)")</f>
        <v>Sustenance</v>
      </c>
      <c r="B134" s="541" t="s">
        <v>110</v>
      </c>
      <c r="D134" s="347" t="s">
        <v>1469</v>
      </c>
      <c r="E134" s="543" t="s">
        <v>322</v>
      </c>
      <c r="G134" s="522" t="str">
        <f>IFERROR(VLOOKUP(E134,'Reference data'!$M$2:$P$364,4,0), "Do not enter, will be populated based on other column(s)")</f>
        <v>MR</v>
      </c>
      <c r="H134" s="522" t="str">
        <f>IFERROR(VLOOKUP(E134,'Reference data'!$M$2:$O$364, 3,0), "Do not enter, will be populated based on other column(s)")</f>
        <v>Java</v>
      </c>
      <c r="I134" s="522" t="str">
        <f>IFERROR(VLOOKUP(E134,'Reference data'!$M$1:$N$364, 2,0), "Do not enter, will be populated based on other column(s)")</f>
        <v>Usage-UPS</v>
      </c>
      <c r="J134" s="347" t="s">
        <v>203</v>
      </c>
      <c r="K134" s="525" t="str">
        <f>IFERROR(VLOOKUP(J134,'Reference data'!$G$2:$H$7, 2, 0), "Do not enter, will be populated based on other column(s)")</f>
        <v>Muawiah Qaimari</v>
      </c>
      <c r="L134" s="525" t="str">
        <f>IFERROR(VLOOKUP(I134, 'Reference data'!$R$2:$S$55, 2, 0), "Do not enter, will be populated based on other column(s)")</f>
        <v>Kushagra Mathur</v>
      </c>
      <c r="M134" s="525" t="str">
        <f>IFERROR(VLOOKUP(L134, 'Reference data'!$J$2:$K$30, 2, 0), "Do not enter, will be populated based on other column(s)")</f>
        <v>Amit Patidar</v>
      </c>
      <c r="N134" s="347">
        <v>22.11</v>
      </c>
      <c r="O134" s="551" t="str">
        <f>VLOOKUP(N134, 'Reference data'!$U$2:$V$29, 2, 0)</f>
        <v>Nov-22</v>
      </c>
      <c r="P134" s="347" t="s">
        <v>48</v>
      </c>
      <c r="Q134" s="347">
        <v>80</v>
      </c>
      <c r="AE134" s="347">
        <v>40</v>
      </c>
      <c r="AF134" s="347">
        <v>40</v>
      </c>
    </row>
    <row r="135" spans="1:45">
      <c r="A135" s="522" t="str">
        <f>IFERROR(VLOOKUP(B135, 'Reference data'!$C$2:$D$21, 2, 0), "Do not enter, will be populated based on other column(s)")</f>
        <v>Sustenance</v>
      </c>
      <c r="B135" s="541" t="s">
        <v>110</v>
      </c>
      <c r="D135" s="347" t="s">
        <v>1470</v>
      </c>
      <c r="E135" s="543" t="s">
        <v>322</v>
      </c>
      <c r="G135" s="522" t="str">
        <f>IFERROR(VLOOKUP(E135,'Reference data'!$M$2:$P$364,4,0), "Do not enter, will be populated based on other column(s)")</f>
        <v>MR</v>
      </c>
      <c r="H135" s="522" t="str">
        <f>IFERROR(VLOOKUP(E135,'Reference data'!$M$2:$O$364, 3,0), "Do not enter, will be populated based on other column(s)")</f>
        <v>Java</v>
      </c>
      <c r="I135" s="522" t="str">
        <f>IFERROR(VLOOKUP(E135,'Reference data'!$M$1:$N$364, 2,0), "Do not enter, will be populated based on other column(s)")</f>
        <v>Usage-UPS</v>
      </c>
      <c r="J135" s="347" t="s">
        <v>203</v>
      </c>
      <c r="K135" s="525" t="str">
        <f>IFERROR(VLOOKUP(J135,'Reference data'!$G$2:$H$7, 2, 0), "Do not enter, will be populated based on other column(s)")</f>
        <v>Muawiah Qaimari</v>
      </c>
      <c r="L135" s="525" t="str">
        <f>IFERROR(VLOOKUP(I135, 'Reference data'!$R$2:$S$55, 2, 0), "Do not enter, will be populated based on other column(s)")</f>
        <v>Kushagra Mathur</v>
      </c>
      <c r="M135" s="525" t="str">
        <f>IFERROR(VLOOKUP(L135, 'Reference data'!$J$2:$K$30, 2, 0), "Do not enter, will be populated based on other column(s)")</f>
        <v>Amit Patidar</v>
      </c>
      <c r="N135" s="546">
        <v>22.1</v>
      </c>
      <c r="O135" s="551" t="str">
        <f>VLOOKUP(N135, 'Reference data'!$U$2:$V$29, 2, 0)</f>
        <v>Oct-22</v>
      </c>
      <c r="P135" s="347" t="s">
        <v>48</v>
      </c>
      <c r="Q135" s="347">
        <v>50</v>
      </c>
      <c r="AD135" s="347">
        <v>20</v>
      </c>
      <c r="AE135" s="347">
        <v>30</v>
      </c>
    </row>
    <row r="136" spans="1:45">
      <c r="A136" s="522" t="str">
        <f>IFERROR(VLOOKUP(B136, 'Reference data'!$C$2:$D$21, 2, 0), "Do not enter, will be populated based on other column(s)")</f>
        <v>Sustenance</v>
      </c>
      <c r="B136" s="541" t="s">
        <v>110</v>
      </c>
      <c r="D136" s="347" t="s">
        <v>1471</v>
      </c>
      <c r="E136" s="543" t="s">
        <v>322</v>
      </c>
      <c r="G136" s="522" t="str">
        <f>IFERROR(VLOOKUP(E136,'Reference data'!$M$2:$P$364,4,0), "Do not enter, will be populated based on other column(s)")</f>
        <v>MR</v>
      </c>
      <c r="H136" s="522" t="str">
        <f>IFERROR(VLOOKUP(E136,'Reference data'!$M$2:$O$364, 3,0), "Do not enter, will be populated based on other column(s)")</f>
        <v>Java</v>
      </c>
      <c r="I136" s="522" t="str">
        <f>IFERROR(VLOOKUP(E136,'Reference data'!$M$1:$N$364, 2,0), "Do not enter, will be populated based on other column(s)")</f>
        <v>Usage-UPS</v>
      </c>
      <c r="J136" s="347" t="s">
        <v>203</v>
      </c>
      <c r="K136" s="525" t="str">
        <f>IFERROR(VLOOKUP(J136,'Reference data'!$G$2:$H$7, 2, 0), "Do not enter, will be populated based on other column(s)")</f>
        <v>Muawiah Qaimari</v>
      </c>
      <c r="L136" s="525" t="str">
        <f>IFERROR(VLOOKUP(I136, 'Reference data'!$R$2:$S$55, 2, 0), "Do not enter, will be populated based on other column(s)")</f>
        <v>Kushagra Mathur</v>
      </c>
      <c r="M136" s="525" t="str">
        <f>IFERROR(VLOOKUP(L136, 'Reference data'!$J$2:$K$30, 2, 0), "Do not enter, will be populated based on other column(s)")</f>
        <v>Amit Patidar</v>
      </c>
      <c r="N136" s="347">
        <v>22.09</v>
      </c>
      <c r="O136" s="551" t="str">
        <f>VLOOKUP(N136, 'Reference data'!$U$2:$V$29, 2, 0)</f>
        <v>Sep-22</v>
      </c>
      <c r="P136" s="347" t="s">
        <v>48</v>
      </c>
      <c r="Q136" s="347">
        <v>35</v>
      </c>
      <c r="AD136" s="347">
        <v>35</v>
      </c>
    </row>
    <row r="137" spans="1:45" ht="26.9" customHeight="1">
      <c r="A137" s="522" t="str">
        <f>IFERROR(VLOOKUP(B137, 'Reference data'!$C$2:$D$21, 2, 0), "Do not enter, will be populated based on other column(s)")</f>
        <v>Sustenance</v>
      </c>
      <c r="B137" s="541" t="s">
        <v>110</v>
      </c>
      <c r="D137" s="347" t="s">
        <v>1471</v>
      </c>
      <c r="E137" s="543" t="s">
        <v>1355</v>
      </c>
      <c r="G137" s="522" t="str">
        <f>IFERROR(VLOOKUP(E137,'Reference data'!$M$2:$P$364,4,0), "Do not enter, will be populated based on other column(s)")</f>
        <v>MF</v>
      </c>
      <c r="H137" s="522" t="str">
        <f>IFERROR(VLOOKUP(E137,'Reference data'!$M$2:$O$364, 3,0), "Do not enter, will be populated based on other column(s)")</f>
        <v>Cobol, DB2</v>
      </c>
      <c r="I137" s="522" t="str">
        <f>IFERROR(VLOOKUP(E137,'Reference data'!$M$1:$N$364, 2,0), "Do not enter, will be populated based on other column(s)")</f>
        <v>CARE-MF</v>
      </c>
      <c r="J137" s="347" t="s">
        <v>78</v>
      </c>
      <c r="K137" s="525" t="str">
        <f>IFERROR(VLOOKUP(J137,'Reference data'!$G$2:$H$7, 2, 0), "Do not enter, will be populated based on other column(s)")</f>
        <v>Christine Moretti</v>
      </c>
      <c r="L137" s="525" t="str">
        <f>IFERROR(VLOOKUP(I137, 'Reference data'!$R$2:$S$55, 2, 0), "Do not enter, will be populated based on other column(s)")</f>
        <v>Kushagra Mathur</v>
      </c>
      <c r="M137" s="525" t="str">
        <f>IFERROR(VLOOKUP(L137, 'Reference data'!$J$2:$K$30, 2, 0), "Do not enter, will be populated based on other column(s)")</f>
        <v>Amit Patidar</v>
      </c>
      <c r="N137" s="347">
        <v>22.09</v>
      </c>
      <c r="O137" s="551" t="str">
        <f>VLOOKUP(N137, 'Reference data'!$U$2:$V$29, 2, 0)</f>
        <v>Sep-22</v>
      </c>
      <c r="P137" s="347" t="s">
        <v>48</v>
      </c>
      <c r="Q137" s="347">
        <v>25</v>
      </c>
      <c r="AD137" s="347">
        <v>25</v>
      </c>
    </row>
    <row r="138" spans="1:45" ht="39.65" customHeight="1">
      <c r="A138" s="522" t="str">
        <f>IFERROR(VLOOKUP(B138, 'Reference data'!$C$2:$D$21, 2, 0), "Do not enter, will be populated based on other column(s)")</f>
        <v>Sustenance</v>
      </c>
      <c r="B138" s="541" t="s">
        <v>110</v>
      </c>
      <c r="D138" s="347" t="s">
        <v>1471</v>
      </c>
      <c r="E138" s="543" t="s">
        <v>369</v>
      </c>
      <c r="G138" s="522" t="str">
        <f>IFERROR(VLOOKUP(E138,'Reference data'!$M$2:$P$364,4,0), "Do not enter, will be populated based on other column(s)")</f>
        <v>MF</v>
      </c>
      <c r="H138" s="522" t="str">
        <f>IFERROR(VLOOKUP(E138,'Reference data'!$M$2:$O$364, 3,0), "Do not enter, will be populated based on other column(s)")</f>
        <v>Cobol, DB2</v>
      </c>
      <c r="I138" s="522" t="str">
        <f>IFERROR(VLOOKUP(E138,'Reference data'!$M$1:$N$364, 2,0), "Do not enter, will be populated based on other column(s)")</f>
        <v>CARE-MF</v>
      </c>
      <c r="J138" s="347" t="s">
        <v>78</v>
      </c>
      <c r="K138" s="525" t="str">
        <f>IFERROR(VLOOKUP(J138,'Reference data'!$G$2:$H$7, 2, 0), "Do not enter, will be populated based on other column(s)")</f>
        <v>Christine Moretti</v>
      </c>
      <c r="L138" s="525" t="str">
        <f>IFERROR(VLOOKUP(I138, 'Reference data'!$R$2:$S$55, 2, 0), "Do not enter, will be populated based on other column(s)")</f>
        <v>Kushagra Mathur</v>
      </c>
      <c r="M138" s="525" t="str">
        <f>IFERROR(VLOOKUP(L138, 'Reference data'!$J$2:$K$30, 2, 0), "Do not enter, will be populated based on other column(s)")</f>
        <v>Amit Patidar</v>
      </c>
      <c r="N138" s="347">
        <v>22.11</v>
      </c>
      <c r="O138" s="551" t="str">
        <f>VLOOKUP(N138, 'Reference data'!$U$2:$V$29, 2, 0)</f>
        <v>Nov-22</v>
      </c>
      <c r="P138" s="347" t="s">
        <v>48</v>
      </c>
      <c r="Q138" s="347">
        <v>25</v>
      </c>
      <c r="AF138" s="347">
        <v>25</v>
      </c>
    </row>
    <row r="139" spans="1:45" ht="39.65" customHeight="1">
      <c r="A139" s="522" t="str">
        <f>IFERROR(VLOOKUP(B139, 'Reference data'!$C$2:$D$21, 2, 0), "Do not enter, will be populated based on other column(s)")</f>
        <v>Sustenance</v>
      </c>
      <c r="B139" s="541" t="s">
        <v>110</v>
      </c>
      <c r="D139" s="347" t="s">
        <v>1472</v>
      </c>
      <c r="E139" s="543" t="s">
        <v>1199</v>
      </c>
      <c r="G139" s="522" t="str">
        <f>IFERROR(VLOOKUP(E139,'Reference data'!$M$2:$P$364,4,0), "Do not enter, will be populated based on other column(s)")</f>
        <v>MF</v>
      </c>
      <c r="H139" s="522" t="str">
        <f>IFERROR(VLOOKUP(E139,'Reference data'!$M$2:$O$364, 3,0), "Do not enter, will be populated based on other column(s)")</f>
        <v>Cobol, DB2</v>
      </c>
      <c r="I139" s="522" t="str">
        <f>IFERROR(VLOOKUP(E139,'Reference data'!$M$1:$N$364, 2,0), "Do not enter, will be populated based on other column(s)")</f>
        <v>WB-BPP1</v>
      </c>
      <c r="J139" s="347" t="s">
        <v>44</v>
      </c>
      <c r="K139" s="525" t="str">
        <f>IFERROR(VLOOKUP(J139,'Reference data'!$G$2:$H$7, 2, 0), "Do not enter, will be populated based on other column(s)")</f>
        <v>Muawiah Qaimari</v>
      </c>
      <c r="L139" s="525" t="str">
        <f>IFERROR(VLOOKUP(I139, 'Reference data'!$R$2:$S$55, 2, 0), "Do not enter, will be populated based on other column(s)")</f>
        <v>Rakesh Koli</v>
      </c>
      <c r="M139" s="525" t="str">
        <f>IFERROR(VLOOKUP(L139, 'Reference data'!$J$2:$K$30, 2, 0), "Do not enter, will be populated based on other column(s)")</f>
        <v>Amit Patidar</v>
      </c>
      <c r="N139" s="347">
        <v>22.11</v>
      </c>
      <c r="O139" s="551" t="str">
        <f>VLOOKUP(N139, 'Reference data'!$U$2:$V$29, 2, 0)</f>
        <v>Nov-22</v>
      </c>
      <c r="P139" s="347" t="s">
        <v>48</v>
      </c>
      <c r="Q139" s="347">
        <v>10</v>
      </c>
      <c r="AF139" s="347">
        <v>10</v>
      </c>
    </row>
    <row r="140" spans="1:45">
      <c r="A140" s="522" t="str">
        <f>IFERROR(VLOOKUP(B140, 'Reference data'!$C$2:$D$21, 2, 0), "Do not enter, will be populated based on other column(s)")</f>
        <v>Sustenance</v>
      </c>
      <c r="B140" s="541" t="s">
        <v>110</v>
      </c>
      <c r="D140" s="347" t="s">
        <v>1472</v>
      </c>
      <c r="E140" s="543" t="s">
        <v>1206</v>
      </c>
      <c r="G140" s="522" t="str">
        <f>IFERROR(VLOOKUP(E140,'Reference data'!$M$2:$P$364,4,0), "Do not enter, will be populated based on other column(s)")</f>
        <v>MF</v>
      </c>
      <c r="H140" s="522" t="str">
        <f>IFERROR(VLOOKUP(E140,'Reference data'!$M$2:$O$364, 3,0), "Do not enter, will be populated based on other column(s)")</f>
        <v>COBOL, DB2</v>
      </c>
      <c r="I140" s="522" t="str">
        <f>IFERROR(VLOOKUP(E140,'Reference data'!$M$1:$N$364, 2,0), "Do not enter, will be populated based on other column(s)")</f>
        <v xml:space="preserve">SW-CRIS-Billing </v>
      </c>
      <c r="J140" s="347" t="s">
        <v>44</v>
      </c>
      <c r="K140" s="525" t="str">
        <f>IFERROR(VLOOKUP(J140,'Reference data'!$G$2:$H$7, 2, 0), "Do not enter, will be populated based on other column(s)")</f>
        <v>Muawiah Qaimari</v>
      </c>
      <c r="L140" s="525" t="str">
        <f>IFERROR(VLOOKUP(I140, 'Reference data'!$R$2:$S$55, 2, 0), "Do not enter, will be populated based on other column(s)")</f>
        <v>Kushagra Mathur</v>
      </c>
      <c r="M140" s="525" t="str">
        <f>IFERROR(VLOOKUP(L140, 'Reference data'!$J$2:$K$30, 2, 0), "Do not enter, will be populated based on other column(s)")</f>
        <v>Amit Patidar</v>
      </c>
      <c r="N140" s="347">
        <v>22.11</v>
      </c>
      <c r="O140" s="551" t="str">
        <f>VLOOKUP(N140, 'Reference data'!$U$2:$V$29, 2, 0)</f>
        <v>Nov-22</v>
      </c>
      <c r="P140" s="347" t="s">
        <v>48</v>
      </c>
      <c r="Q140" s="347">
        <v>15</v>
      </c>
      <c r="AF140" s="347">
        <v>15</v>
      </c>
    </row>
    <row r="141" spans="1:45">
      <c r="A141" s="522" t="str">
        <f>IFERROR(VLOOKUP(B141, 'Reference data'!$C$2:$D$21, 2, 0), "Do not enter, will be populated based on other column(s)")</f>
        <v>Sustenance</v>
      </c>
      <c r="B141" s="541" t="s">
        <v>110</v>
      </c>
      <c r="D141" s="347" t="s">
        <v>1472</v>
      </c>
      <c r="E141" s="543" t="s">
        <v>1211</v>
      </c>
      <c r="G141" s="522" t="str">
        <f>IFERROR(VLOOKUP(E141,'Reference data'!$M$2:$P$364,4,0), "Do not enter, will be populated based on other column(s)")</f>
        <v>MF</v>
      </c>
      <c r="H141" s="522" t="str">
        <f>IFERROR(VLOOKUP(E141,'Reference data'!$M$2:$O$364, 3,0), "Do not enter, will be populated based on other column(s)")</f>
        <v>Cobol, DB2</v>
      </c>
      <c r="I141" s="522" t="str">
        <f>IFERROR(VLOOKUP(E141,'Reference data'!$M$1:$N$364, 2,0), "Do not enter, will be populated based on other column(s)")</f>
        <v xml:space="preserve">SW-CRIS-Billing </v>
      </c>
      <c r="J141" s="347" t="s">
        <v>44</v>
      </c>
      <c r="K141" s="525" t="str">
        <f>IFERROR(VLOOKUP(J141,'Reference data'!$G$2:$H$7, 2, 0), "Do not enter, will be populated based on other column(s)")</f>
        <v>Muawiah Qaimari</v>
      </c>
      <c r="L141" s="525" t="str">
        <f>IFERROR(VLOOKUP(I141, 'Reference data'!$R$2:$S$55, 2, 0), "Do not enter, will be populated based on other column(s)")</f>
        <v>Kushagra Mathur</v>
      </c>
      <c r="M141" s="525" t="str">
        <f>IFERROR(VLOOKUP(L141, 'Reference data'!$J$2:$K$30, 2, 0), "Do not enter, will be populated based on other column(s)")</f>
        <v>Amit Patidar</v>
      </c>
      <c r="N141" s="347">
        <v>22.11</v>
      </c>
      <c r="O141" s="551" t="str">
        <f>VLOOKUP(N141, 'Reference data'!$U$2:$V$29, 2, 0)</f>
        <v>Nov-22</v>
      </c>
      <c r="P141" s="347" t="s">
        <v>48</v>
      </c>
      <c r="Q141" s="347">
        <v>15</v>
      </c>
      <c r="AF141" s="347">
        <v>15</v>
      </c>
    </row>
    <row r="142" spans="1:45">
      <c r="A142" s="522" t="str">
        <f>IFERROR(VLOOKUP(B142, 'Reference data'!$C$2:$D$21, 2, 0), "Do not enter, will be populated based on other column(s)")</f>
        <v>Sustenance</v>
      </c>
      <c r="B142" s="541" t="s">
        <v>110</v>
      </c>
      <c r="D142" s="347" t="s">
        <v>1472</v>
      </c>
      <c r="E142" s="543" t="s">
        <v>1217</v>
      </c>
      <c r="G142" s="522" t="str">
        <f>IFERROR(VLOOKUP(E142,'Reference data'!$M$2:$P$364,4,0), "Do not enter, will be populated based on other column(s)")</f>
        <v>MF</v>
      </c>
      <c r="H142" s="522" t="str">
        <f>IFERROR(VLOOKUP(E142,'Reference data'!$M$2:$O$364, 3,0), "Do not enter, will be populated based on other column(s)")</f>
        <v>Cobol, DB2</v>
      </c>
      <c r="I142" s="522" t="str">
        <f>IFERROR(VLOOKUP(E142,'Reference data'!$M$1:$N$364, 2,0), "Do not enter, will be populated based on other column(s)")</f>
        <v xml:space="preserve">SW-CRIS-Billing </v>
      </c>
      <c r="J142" s="347" t="s">
        <v>44</v>
      </c>
      <c r="K142" s="525" t="str">
        <f>IFERROR(VLOOKUP(J142,'Reference data'!$G$2:$H$7, 2, 0), "Do not enter, will be populated based on other column(s)")</f>
        <v>Muawiah Qaimari</v>
      </c>
      <c r="L142" s="525" t="str">
        <f>IFERROR(VLOOKUP(I142, 'Reference data'!$R$2:$S$55, 2, 0), "Do not enter, will be populated based on other column(s)")</f>
        <v>Kushagra Mathur</v>
      </c>
      <c r="M142" s="525" t="str">
        <f>IFERROR(VLOOKUP(L142, 'Reference data'!$J$2:$K$30, 2, 0), "Do not enter, will be populated based on other column(s)")</f>
        <v>Amit Patidar</v>
      </c>
      <c r="N142" s="347">
        <v>22.11</v>
      </c>
      <c r="O142" s="551" t="str">
        <f>VLOOKUP(N142, 'Reference data'!$U$2:$V$29, 2, 0)</f>
        <v>Nov-22</v>
      </c>
      <c r="P142" s="347" t="s">
        <v>48</v>
      </c>
      <c r="Q142" s="347">
        <v>15</v>
      </c>
      <c r="AF142" s="347">
        <v>15</v>
      </c>
    </row>
    <row r="143" spans="1:45">
      <c r="A143" s="522" t="str">
        <f>IFERROR(VLOOKUP(B143, 'Reference data'!$C$2:$D$21, 2, 0), "Do not enter, will be populated based on other column(s)")</f>
        <v>Sustenance</v>
      </c>
      <c r="B143" s="541" t="s">
        <v>110</v>
      </c>
      <c r="D143" s="347" t="s">
        <v>1472</v>
      </c>
      <c r="E143" s="543" t="s">
        <v>1215</v>
      </c>
      <c r="G143" s="522" t="str">
        <f>IFERROR(VLOOKUP(E143,'Reference data'!$M$2:$P$364,4,0), "Do not enter, will be populated based on other column(s)")</f>
        <v>MF</v>
      </c>
      <c r="H143" s="522" t="str">
        <f>IFERROR(VLOOKUP(E143,'Reference data'!$M$2:$O$364, 3,0), "Do not enter, will be populated based on other column(s)")</f>
        <v>Cobol, IMS-DB</v>
      </c>
      <c r="I143" s="522" t="str">
        <f>IFERROR(VLOOKUP(E143,'Reference data'!$M$1:$N$364, 2,0), "Do not enter, will be populated based on other column(s)")</f>
        <v xml:space="preserve">SW-CRIS-Billing </v>
      </c>
      <c r="J143" s="347" t="s">
        <v>44</v>
      </c>
      <c r="K143" s="525" t="str">
        <f>IFERROR(VLOOKUP(J143,'Reference data'!$G$2:$H$7, 2, 0), "Do not enter, will be populated based on other column(s)")</f>
        <v>Muawiah Qaimari</v>
      </c>
      <c r="L143" s="525" t="str">
        <f>IFERROR(VLOOKUP(I143, 'Reference data'!$R$2:$S$55, 2, 0), "Do not enter, will be populated based on other column(s)")</f>
        <v>Kushagra Mathur</v>
      </c>
      <c r="M143" s="525" t="str">
        <f>IFERROR(VLOOKUP(L143, 'Reference data'!$J$2:$K$30, 2, 0), "Do not enter, will be populated based on other column(s)")</f>
        <v>Amit Patidar</v>
      </c>
      <c r="N143" s="347">
        <v>22.11</v>
      </c>
      <c r="O143" s="551" t="str">
        <f>VLOOKUP(N143, 'Reference data'!$U$2:$V$29, 2, 0)</f>
        <v>Nov-22</v>
      </c>
      <c r="P143" s="347" t="s">
        <v>48</v>
      </c>
      <c r="Q143" s="347">
        <v>25</v>
      </c>
      <c r="AF143" s="347">
        <v>25</v>
      </c>
    </row>
    <row r="144" spans="1:45" ht="14.5">
      <c r="A144" s="522" t="str">
        <f>IFERROR(VLOOKUP(B144, 'Reference data'!$C$2:$D$21, 2, 0), "Do not enter, will be populated based on other column(s)")</f>
        <v>Sustenance</v>
      </c>
      <c r="B144" s="541" t="s">
        <v>110</v>
      </c>
      <c r="D144" s="347" t="s">
        <v>1473</v>
      </c>
      <c r="E144" s="543" t="s">
        <v>480</v>
      </c>
      <c r="F144" s="472"/>
      <c r="G144" s="522" t="str">
        <f>IFERROR(VLOOKUP(E144,'Reference data'!$M$2:$P$364,4,0), "Do not enter, will be populated based on other column(s)")</f>
        <v>MF</v>
      </c>
      <c r="H144" s="522" t="str">
        <f>IFERROR(VLOOKUP(E144,'Reference data'!$M$2:$O$364, 3,0), "Do not enter, will be populated based on other column(s)")</f>
        <v>Cobol, DB2</v>
      </c>
      <c r="I144" s="522" t="str">
        <f>IFERROR(VLOOKUP(E144,'Reference data'!$M$1:$N$364, 2,0), "Do not enter, will be populated based on other column(s)")</f>
        <v>SE-BILLING-CARE</v>
      </c>
      <c r="J144" s="347" t="s">
        <v>203</v>
      </c>
      <c r="K144" s="525" t="str">
        <f>IFERROR(VLOOKUP(J144,'Reference data'!$G$2:$H$7, 2, 0), "Do not enter, will be populated based on other column(s)")</f>
        <v>Muawiah Qaimari</v>
      </c>
      <c r="L144" s="525" t="str">
        <f>IFERROR(VLOOKUP(I144, 'Reference data'!$R$2:$S$55, 2, 0), "Do not enter, will be populated based on other column(s)")</f>
        <v>Rudradeep Mandal</v>
      </c>
      <c r="M144" s="525" t="str">
        <f>IFERROR(VLOOKUP(L144, 'Reference data'!$J$2:$K$30, 2, 0), "Do not enter, will be populated based on other column(s)")</f>
        <v>Tarun Raghuwanshi</v>
      </c>
      <c r="N144" s="347">
        <v>23.09</v>
      </c>
      <c r="O144" s="551" t="str">
        <f>VLOOKUP(N144, 'Reference data'!$U$2:$V$29, 2, 0)</f>
        <v>Sep-23</v>
      </c>
      <c r="P144" s="347" t="s">
        <v>48</v>
      </c>
      <c r="Q144" s="488">
        <v>160</v>
      </c>
      <c r="R144" s="488"/>
      <c r="S144" s="488"/>
      <c r="T144" s="488"/>
      <c r="U144" s="488"/>
      <c r="V144" s="488"/>
      <c r="W144" s="488"/>
      <c r="X144" s="488"/>
      <c r="Y144" s="488"/>
      <c r="Z144" s="488"/>
      <c r="AA144" s="488"/>
      <c r="AB144" s="488"/>
      <c r="AC144" s="488"/>
      <c r="AD144" s="488"/>
      <c r="AE144" s="488"/>
      <c r="AF144" s="488" t="s">
        <v>68</v>
      </c>
      <c r="AG144" s="488"/>
      <c r="AH144" s="488"/>
      <c r="AI144" s="488"/>
      <c r="AJ144" s="488"/>
      <c r="AK144" s="488"/>
      <c r="AL144" s="488"/>
      <c r="AM144" s="488">
        <v>40</v>
      </c>
      <c r="AN144" s="488">
        <v>40</v>
      </c>
      <c r="AO144" s="488">
        <v>40</v>
      </c>
      <c r="AP144" s="488">
        <v>40</v>
      </c>
      <c r="AQ144" s="488"/>
      <c r="AR144" s="488"/>
      <c r="AS144" s="488"/>
    </row>
    <row r="145" spans="1:45">
      <c r="A145" s="522" t="str">
        <f>IFERROR(VLOOKUP(B145, 'Reference data'!$C$2:$D$21, 2, 0), "Do not enter, will be populated based on other column(s)")</f>
        <v>Sustenance</v>
      </c>
      <c r="B145" s="541" t="s">
        <v>110</v>
      </c>
      <c r="D145" s="347" t="s">
        <v>1474</v>
      </c>
      <c r="E145" s="543" t="s">
        <v>1215</v>
      </c>
      <c r="G145" s="522" t="str">
        <f>IFERROR(VLOOKUP(E145,'Reference data'!$M$2:$P$364,4,0), "Do not enter, will be populated based on other column(s)")</f>
        <v>MF</v>
      </c>
      <c r="H145" s="522" t="str">
        <f>IFERROR(VLOOKUP(E145,'Reference data'!$M$2:$O$364, 3,0), "Do not enter, will be populated based on other column(s)")</f>
        <v>Cobol, IMS-DB</v>
      </c>
      <c r="I145" s="522" t="str">
        <f>IFERROR(VLOOKUP(E145,'Reference data'!$M$1:$N$364, 2,0), "Do not enter, will be populated based on other column(s)")</f>
        <v xml:space="preserve">SW-CRIS-Billing </v>
      </c>
      <c r="J145" s="347" t="s">
        <v>44</v>
      </c>
      <c r="K145" s="525" t="str">
        <f>IFERROR(VLOOKUP(J145,'Reference data'!$G$2:$H$7, 2, 0), "Do not enter, will be populated based on other column(s)")</f>
        <v>Muawiah Qaimari</v>
      </c>
      <c r="L145" s="525" t="str">
        <f>IFERROR(VLOOKUP(I145, 'Reference data'!$R$2:$S$55, 2, 0), "Do not enter, will be populated based on other column(s)")</f>
        <v>Kushagra Mathur</v>
      </c>
      <c r="M145" s="525" t="str">
        <f>IFERROR(VLOOKUP(L145, 'Reference data'!$J$2:$K$30, 2, 0), "Do not enter, will be populated based on other column(s)")</f>
        <v>Amit Patidar</v>
      </c>
      <c r="N145" s="347" t="s">
        <v>341</v>
      </c>
      <c r="O145" s="551" t="str">
        <f>VLOOKUP(N145, 'Reference data'!$U$2:$V$29, 2, 0)</f>
        <v>TBD</v>
      </c>
      <c r="P145" s="347" t="s">
        <v>342</v>
      </c>
    </row>
    <row r="146" spans="1:45">
      <c r="A146" s="522" t="str">
        <f>IFERROR(VLOOKUP(B146, 'Reference data'!$C$2:$D$21, 2, 0), "Do not enter, will be populated based on other column(s)")</f>
        <v>Sustenance</v>
      </c>
      <c r="B146" s="541" t="s">
        <v>110</v>
      </c>
      <c r="D146" s="347" t="s">
        <v>1471</v>
      </c>
      <c r="E146" s="543" t="s">
        <v>269</v>
      </c>
      <c r="G146" s="522" t="str">
        <f>IFERROR(VLOOKUP(E146,'Reference data'!$M$2:$P$364,4,0), "Do not enter, will be populated based on other column(s)")</f>
        <v>MF</v>
      </c>
      <c r="H146" s="522" t="str">
        <f>IFERROR(VLOOKUP(E146,'Reference data'!$M$2:$O$364, 3,0), "Do not enter, will be populated based on other column(s)")</f>
        <v>Cobol, DB2</v>
      </c>
      <c r="I146" s="522" t="str">
        <f>IFERROR(VLOOKUP(E146,'Reference data'!$M$1:$N$364, 2,0), "Do not enter, will be populated based on other column(s)")</f>
        <v>WB-BPP1</v>
      </c>
      <c r="J146" s="347" t="s">
        <v>44</v>
      </c>
      <c r="K146" s="525" t="str">
        <f>IFERROR(VLOOKUP(J146,'Reference data'!$G$2:$H$7, 2, 0), "Do not enter, will be populated based on other column(s)")</f>
        <v>Muawiah Qaimari</v>
      </c>
      <c r="L146" s="525" t="str">
        <f>IFERROR(VLOOKUP(I146, 'Reference data'!$R$2:$S$55, 2, 0), "Do not enter, will be populated based on other column(s)")</f>
        <v>Rakesh Koli</v>
      </c>
      <c r="M146" s="525" t="str">
        <f>IFERROR(VLOOKUP(L146, 'Reference data'!$J$2:$K$30, 2, 0), "Do not enter, will be populated based on other column(s)")</f>
        <v>Amit Patidar</v>
      </c>
      <c r="N146" s="347">
        <v>22.09</v>
      </c>
      <c r="O146" s="551" t="str">
        <f>VLOOKUP(N146, 'Reference data'!$U$2:$V$29, 2, 0)</f>
        <v>Sep-22</v>
      </c>
      <c r="P146" s="347" t="s">
        <v>48</v>
      </c>
      <c r="Q146" s="347">
        <v>30</v>
      </c>
      <c r="AD146" s="347">
        <v>30</v>
      </c>
    </row>
    <row r="147" spans="1:45">
      <c r="A147" s="522" t="str">
        <f>IFERROR(VLOOKUP(B147, 'Reference data'!$C$2:$D$21, 2, 0), "Do not enter, will be populated based on other column(s)")</f>
        <v>Sustenance</v>
      </c>
      <c r="B147" s="541" t="s">
        <v>110</v>
      </c>
      <c r="D147" s="347" t="s">
        <v>1471</v>
      </c>
      <c r="E147" s="543" t="s">
        <v>1106</v>
      </c>
      <c r="G147" s="522" t="str">
        <f>IFERROR(VLOOKUP(E147,'Reference data'!$M$2:$P$364,4,0), "Do not enter, will be populated based on other column(s)")</f>
        <v>MF</v>
      </c>
      <c r="H147" s="522" t="str">
        <f>IFERROR(VLOOKUP(E147,'Reference data'!$M$2:$O$364, 3,0), "Do not enter, will be populated based on other column(s)")</f>
        <v>Cobol, DB2</v>
      </c>
      <c r="I147" s="522" t="str">
        <f>IFERROR(VLOOKUP(E147,'Reference data'!$M$1:$N$364, 2,0), "Do not enter, will be populated based on other column(s)")</f>
        <v>WB-BPP1</v>
      </c>
      <c r="J147" s="347" t="s">
        <v>44</v>
      </c>
      <c r="K147" s="525" t="str">
        <f>IFERROR(VLOOKUP(J147,'Reference data'!$G$2:$H$7, 2, 0), "Do not enter, will be populated based on other column(s)")</f>
        <v>Muawiah Qaimari</v>
      </c>
      <c r="L147" s="525" t="str">
        <f>IFERROR(VLOOKUP(I147, 'Reference data'!$R$2:$S$55, 2, 0), "Do not enter, will be populated based on other column(s)")</f>
        <v>Rakesh Koli</v>
      </c>
      <c r="M147" s="525" t="str">
        <f>IFERROR(VLOOKUP(L147, 'Reference data'!$J$2:$K$30, 2, 0), "Do not enter, will be populated based on other column(s)")</f>
        <v>Amit Patidar</v>
      </c>
      <c r="N147" s="347">
        <v>22.09</v>
      </c>
      <c r="O147" s="551" t="str">
        <f>VLOOKUP(N147, 'Reference data'!$U$2:$V$29, 2, 0)</f>
        <v>Sep-22</v>
      </c>
      <c r="P147" s="347" t="s">
        <v>48</v>
      </c>
      <c r="Q147" s="347">
        <v>30</v>
      </c>
      <c r="AD147" s="347">
        <v>30</v>
      </c>
    </row>
    <row r="148" spans="1:45">
      <c r="A148" s="522" t="str">
        <f>IFERROR(VLOOKUP(B148, 'Reference data'!$C$2:$D$21, 2, 0), "Do not enter, will be populated based on other column(s)")</f>
        <v>Sustenance</v>
      </c>
      <c r="B148" s="541" t="s">
        <v>110</v>
      </c>
      <c r="D148" s="347" t="s">
        <v>1471</v>
      </c>
      <c r="E148" s="543" t="s">
        <v>277</v>
      </c>
      <c r="G148" s="522" t="str">
        <f>IFERROR(VLOOKUP(E148,'Reference data'!$M$2:$P$364,4,0), "Do not enter, will be populated based on other column(s)")</f>
        <v>MF</v>
      </c>
      <c r="H148" s="522" t="str">
        <f>IFERROR(VLOOKUP(E148,'Reference data'!$M$2:$O$364, 3,0), "Do not enter, will be populated based on other column(s)")</f>
        <v>Cobol, DB2</v>
      </c>
      <c r="I148" s="522" t="str">
        <f>IFERROR(VLOOKUP(E148,'Reference data'!$M$1:$N$364, 2,0), "Do not enter, will be populated based on other column(s)")</f>
        <v>WB-BPP1</v>
      </c>
      <c r="J148" s="347" t="s">
        <v>44</v>
      </c>
      <c r="K148" s="525" t="str">
        <f>IFERROR(VLOOKUP(J148,'Reference data'!$G$2:$H$7, 2, 0), "Do not enter, will be populated based on other column(s)")</f>
        <v>Muawiah Qaimari</v>
      </c>
      <c r="L148" s="525" t="str">
        <f>IFERROR(VLOOKUP(I148, 'Reference data'!$R$2:$S$55, 2, 0), "Do not enter, will be populated based on other column(s)")</f>
        <v>Rakesh Koli</v>
      </c>
      <c r="M148" s="525" t="str">
        <f>IFERROR(VLOOKUP(L148, 'Reference data'!$J$2:$K$30, 2, 0), "Do not enter, will be populated based on other column(s)")</f>
        <v>Amit Patidar</v>
      </c>
      <c r="N148" s="347">
        <v>22.09</v>
      </c>
      <c r="O148" s="551" t="str">
        <f>VLOOKUP(N148, 'Reference data'!$U$2:$V$29, 2, 0)</f>
        <v>Sep-22</v>
      </c>
      <c r="P148" s="347" t="s">
        <v>48</v>
      </c>
      <c r="Q148" s="347">
        <v>30</v>
      </c>
      <c r="AD148" s="347">
        <v>30</v>
      </c>
    </row>
    <row r="149" spans="1:45">
      <c r="A149" s="522" t="str">
        <f>IFERROR(VLOOKUP(B149, 'Reference data'!$C$2:$D$21, 2, 0), "Do not enter, will be populated based on other column(s)")</f>
        <v>Sustenance</v>
      </c>
      <c r="B149" s="541" t="s">
        <v>110</v>
      </c>
      <c r="D149" s="347" t="s">
        <v>1471</v>
      </c>
      <c r="E149" s="543" t="s">
        <v>268</v>
      </c>
      <c r="G149" s="522" t="str">
        <f>IFERROR(VLOOKUP(E149,'Reference data'!$M$2:$P$364,4,0), "Do not enter, will be populated based on other column(s)")</f>
        <v>MF</v>
      </c>
      <c r="H149" s="522" t="str">
        <f>IFERROR(VLOOKUP(E149,'Reference data'!$M$2:$O$364, 3,0), "Do not enter, will be populated based on other column(s)")</f>
        <v>Cobol, DB2</v>
      </c>
      <c r="I149" s="522" t="str">
        <f>IFERROR(VLOOKUP(E149,'Reference data'!$M$1:$N$364, 2,0), "Do not enter, will be populated based on other column(s)")</f>
        <v>WB-BPP1</v>
      </c>
      <c r="J149" s="347" t="s">
        <v>44</v>
      </c>
      <c r="K149" s="525" t="str">
        <f>IFERROR(VLOOKUP(J149,'Reference data'!$G$2:$H$7, 2, 0), "Do not enter, will be populated based on other column(s)")</f>
        <v>Muawiah Qaimari</v>
      </c>
      <c r="L149" s="525" t="str">
        <f>IFERROR(VLOOKUP(I149, 'Reference data'!$R$2:$S$55, 2, 0), "Do not enter, will be populated based on other column(s)")</f>
        <v>Rakesh Koli</v>
      </c>
      <c r="M149" s="525" t="str">
        <f>IFERROR(VLOOKUP(L149, 'Reference data'!$J$2:$K$30, 2, 0), "Do not enter, will be populated based on other column(s)")</f>
        <v>Amit Patidar</v>
      </c>
      <c r="N149" s="347">
        <v>22.09</v>
      </c>
      <c r="O149" s="551" t="str">
        <f>VLOOKUP(N149, 'Reference data'!$U$2:$V$29, 2, 0)</f>
        <v>Sep-22</v>
      </c>
      <c r="P149" s="347" t="s">
        <v>48</v>
      </c>
      <c r="Q149" s="347">
        <v>30</v>
      </c>
      <c r="AD149" s="347">
        <v>30</v>
      </c>
    </row>
    <row r="150" spans="1:45">
      <c r="A150" s="522" t="str">
        <f>IFERROR(VLOOKUP(B150, 'Reference data'!$C$2:$D$21, 2, 0), "Do not enter, will be populated based on other column(s)")</f>
        <v>Sustenance</v>
      </c>
      <c r="B150" s="541" t="s">
        <v>110</v>
      </c>
      <c r="D150" s="347" t="s">
        <v>1471</v>
      </c>
      <c r="E150" s="543" t="s">
        <v>1234</v>
      </c>
      <c r="G150" s="522" t="str">
        <f>IFERROR(VLOOKUP(E150,'Reference data'!$M$2:$P$364,4,0), "Do not enter, will be populated based on other column(s)")</f>
        <v>MF</v>
      </c>
      <c r="H150" s="522" t="str">
        <f>IFERROR(VLOOKUP(E150,'Reference data'!$M$2:$O$364, 3,0), "Do not enter, will be populated based on other column(s)")</f>
        <v>Cobol, DB2</v>
      </c>
      <c r="I150" s="522" t="str">
        <f>IFERROR(VLOOKUP(E150,'Reference data'!$M$1:$N$364, 2,0), "Do not enter, will be populated based on other column(s)")</f>
        <v>WB-BPP1</v>
      </c>
      <c r="J150" s="347" t="s">
        <v>44</v>
      </c>
      <c r="K150" s="525" t="str">
        <f>IFERROR(VLOOKUP(J150,'Reference data'!$G$2:$H$7, 2, 0), "Do not enter, will be populated based on other column(s)")</f>
        <v>Muawiah Qaimari</v>
      </c>
      <c r="L150" s="525" t="str">
        <f>IFERROR(VLOOKUP(I150, 'Reference data'!$R$2:$S$55, 2, 0), "Do not enter, will be populated based on other column(s)")</f>
        <v>Rakesh Koli</v>
      </c>
      <c r="M150" s="525" t="str">
        <f>IFERROR(VLOOKUP(L150, 'Reference data'!$J$2:$K$30, 2, 0), "Do not enter, will be populated based on other column(s)")</f>
        <v>Amit Patidar</v>
      </c>
      <c r="N150" s="347">
        <v>22.09</v>
      </c>
      <c r="O150" s="551" t="str">
        <f>VLOOKUP(N150, 'Reference data'!$U$2:$V$29, 2, 0)</f>
        <v>Sep-22</v>
      </c>
      <c r="P150" s="347" t="s">
        <v>48</v>
      </c>
      <c r="Q150" s="347">
        <v>30</v>
      </c>
      <c r="AD150" s="347">
        <v>30</v>
      </c>
    </row>
    <row r="151" spans="1:45">
      <c r="A151" s="522" t="str">
        <f>IFERROR(VLOOKUP(B151, 'Reference data'!$C$2:$D$21, 2, 0), "Do not enter, will be populated based on other column(s)")</f>
        <v>Sustenance</v>
      </c>
      <c r="B151" s="541" t="s">
        <v>110</v>
      </c>
      <c r="D151" s="347" t="s">
        <v>1471</v>
      </c>
      <c r="E151" s="543" t="s">
        <v>1171</v>
      </c>
      <c r="G151" s="522" t="str">
        <f>IFERROR(VLOOKUP(E151,'Reference data'!$M$2:$P$364,4,0), "Do not enter, will be populated based on other column(s)")</f>
        <v>MF</v>
      </c>
      <c r="H151" s="522" t="str">
        <f>IFERROR(VLOOKUP(E151,'Reference data'!$M$2:$O$364, 3,0), "Do not enter, will be populated based on other column(s)")</f>
        <v>Cobol, DB2</v>
      </c>
      <c r="I151" s="522" t="str">
        <f>IFERROR(VLOOKUP(E151,'Reference data'!$M$1:$N$364, 2,0), "Do not enter, will be populated based on other column(s)")</f>
        <v>WB-BPP1</v>
      </c>
      <c r="J151" s="347" t="s">
        <v>44</v>
      </c>
      <c r="K151" s="525" t="str">
        <f>IFERROR(VLOOKUP(J151,'Reference data'!$G$2:$H$7, 2, 0), "Do not enter, will be populated based on other column(s)")</f>
        <v>Muawiah Qaimari</v>
      </c>
      <c r="L151" s="525" t="str">
        <f>IFERROR(VLOOKUP(I151, 'Reference data'!$R$2:$S$55, 2, 0), "Do not enter, will be populated based on other column(s)")</f>
        <v>Rakesh Koli</v>
      </c>
      <c r="M151" s="525" t="str">
        <f>IFERROR(VLOOKUP(L151, 'Reference data'!$J$2:$K$30, 2, 0), "Do not enter, will be populated based on other column(s)")</f>
        <v>Amit Patidar</v>
      </c>
      <c r="N151" s="347">
        <v>22.09</v>
      </c>
      <c r="O151" s="551" t="str">
        <f>VLOOKUP(N151, 'Reference data'!$U$2:$V$29, 2, 0)</f>
        <v>Sep-22</v>
      </c>
      <c r="P151" s="347" t="s">
        <v>48</v>
      </c>
      <c r="Q151" s="347">
        <v>30</v>
      </c>
      <c r="AD151" s="347">
        <v>30</v>
      </c>
    </row>
    <row r="152" spans="1:45">
      <c r="A152" s="522" t="str">
        <f>IFERROR(VLOOKUP(B152, 'Reference data'!$C$2:$D$21, 2, 0), "Do not enter, will be populated based on other column(s)")</f>
        <v>Sustenance</v>
      </c>
      <c r="B152" s="541" t="s">
        <v>110</v>
      </c>
      <c r="D152" s="347" t="s">
        <v>1471</v>
      </c>
      <c r="E152" s="543" t="s">
        <v>1229</v>
      </c>
      <c r="G152" s="522" t="str">
        <f>IFERROR(VLOOKUP(E152,'Reference data'!$M$2:$P$364,4,0), "Do not enter, will be populated based on other column(s)")</f>
        <v>MF</v>
      </c>
      <c r="H152" s="522" t="str">
        <f>IFERROR(VLOOKUP(E152,'Reference data'!$M$2:$O$364, 3,0), "Do not enter, will be populated based on other column(s)")</f>
        <v>Cobol, DB2</v>
      </c>
      <c r="I152" s="522" t="str">
        <f>IFERROR(VLOOKUP(E152,'Reference data'!$M$1:$N$364, 2,0), "Do not enter, will be populated based on other column(s)")</f>
        <v>WB-BPP1</v>
      </c>
      <c r="J152" s="347" t="s">
        <v>44</v>
      </c>
      <c r="K152" s="525" t="str">
        <f>IFERROR(VLOOKUP(J152,'Reference data'!$G$2:$H$7, 2, 0), "Do not enter, will be populated based on other column(s)")</f>
        <v>Muawiah Qaimari</v>
      </c>
      <c r="L152" s="525" t="str">
        <f>IFERROR(VLOOKUP(I152, 'Reference data'!$R$2:$S$55, 2, 0), "Do not enter, will be populated based on other column(s)")</f>
        <v>Rakesh Koli</v>
      </c>
      <c r="M152" s="525" t="str">
        <f>IFERROR(VLOOKUP(L152, 'Reference data'!$J$2:$K$30, 2, 0), "Do not enter, will be populated based on other column(s)")</f>
        <v>Amit Patidar</v>
      </c>
      <c r="N152" s="347">
        <v>22.09</v>
      </c>
      <c r="O152" s="551" t="str">
        <f>VLOOKUP(N152, 'Reference data'!$U$2:$V$29, 2, 0)</f>
        <v>Sep-22</v>
      </c>
      <c r="P152" s="347" t="s">
        <v>48</v>
      </c>
      <c r="Q152" s="347">
        <v>30</v>
      </c>
      <c r="AD152" s="347">
        <v>30</v>
      </c>
    </row>
    <row r="153" spans="1:45">
      <c r="A153" s="522" t="str">
        <f>IFERROR(VLOOKUP(B153, 'Reference data'!$C$2:$D$21, 2, 0), "Do not enter, will be populated based on other column(s)")</f>
        <v>Sustenance</v>
      </c>
      <c r="B153" s="541" t="s">
        <v>110</v>
      </c>
      <c r="D153" s="347" t="s">
        <v>1471</v>
      </c>
      <c r="E153" s="543" t="s">
        <v>1343</v>
      </c>
      <c r="G153" s="522" t="str">
        <f>IFERROR(VLOOKUP(E153,'Reference data'!$M$2:$P$364,4,0), "Do not enter, will be populated based on other column(s)")</f>
        <v>MF</v>
      </c>
      <c r="H153" s="522" t="str">
        <f>IFERROR(VLOOKUP(E153,'Reference data'!$M$2:$O$364, 3,0), "Do not enter, will be populated based on other column(s)")</f>
        <v>Cobol, DB2</v>
      </c>
      <c r="I153" s="522" t="str">
        <f>IFERROR(VLOOKUP(E153,'Reference data'!$M$1:$N$364, 2,0), "Do not enter, will be populated based on other column(s)")</f>
        <v>WB-BPP1</v>
      </c>
      <c r="J153" s="347" t="s">
        <v>44</v>
      </c>
      <c r="K153" s="525" t="str">
        <f>IFERROR(VLOOKUP(J153,'Reference data'!$G$2:$H$7, 2, 0), "Do not enter, will be populated based on other column(s)")</f>
        <v>Muawiah Qaimari</v>
      </c>
      <c r="L153" s="525" t="str">
        <f>IFERROR(VLOOKUP(I153, 'Reference data'!$R$2:$S$55, 2, 0), "Do not enter, will be populated based on other column(s)")</f>
        <v>Rakesh Koli</v>
      </c>
      <c r="M153" s="525" t="str">
        <f>IFERROR(VLOOKUP(L153, 'Reference data'!$J$2:$K$30, 2, 0), "Do not enter, will be populated based on other column(s)")</f>
        <v>Amit Patidar</v>
      </c>
      <c r="N153" s="347">
        <v>22.09</v>
      </c>
      <c r="O153" s="551" t="str">
        <f>VLOOKUP(N153, 'Reference data'!$U$2:$V$29, 2, 0)</f>
        <v>Sep-22</v>
      </c>
      <c r="P153" s="347" t="s">
        <v>48</v>
      </c>
      <c r="Q153" s="347">
        <v>30</v>
      </c>
      <c r="AD153" s="347">
        <v>30</v>
      </c>
    </row>
    <row r="154" spans="1:45">
      <c r="A154" s="522" t="str">
        <f>IFERROR(VLOOKUP(B154, 'Reference data'!$C$2:$D$21, 2, 0), "Do not enter, will be populated based on other column(s)")</f>
        <v>Sustenance</v>
      </c>
      <c r="B154" s="541" t="s">
        <v>110</v>
      </c>
      <c r="D154" s="347" t="s">
        <v>1471</v>
      </c>
      <c r="E154" s="543" t="s">
        <v>274</v>
      </c>
      <c r="G154" s="522" t="str">
        <f>IFERROR(VLOOKUP(E154,'Reference data'!$M$2:$P$364,4,0), "Do not enter, will be populated based on other column(s)")</f>
        <v>MF</v>
      </c>
      <c r="H154" s="522" t="str">
        <f>IFERROR(VLOOKUP(E154,'Reference data'!$M$2:$O$364, 3,0), "Do not enter, will be populated based on other column(s)")</f>
        <v>Cobol, DB2</v>
      </c>
      <c r="I154" s="522" t="str">
        <f>IFERROR(VLOOKUP(E154,'Reference data'!$M$1:$N$364, 2,0), "Do not enter, will be populated based on other column(s)")</f>
        <v>WB-BPP1</v>
      </c>
      <c r="J154" s="347" t="s">
        <v>44</v>
      </c>
      <c r="K154" s="525" t="str">
        <f>IFERROR(VLOOKUP(J154,'Reference data'!$G$2:$H$7, 2, 0), "Do not enter, will be populated based on other column(s)")</f>
        <v>Muawiah Qaimari</v>
      </c>
      <c r="L154" s="525" t="str">
        <f>IFERROR(VLOOKUP(I154, 'Reference data'!$R$2:$S$55, 2, 0), "Do not enter, will be populated based on other column(s)")</f>
        <v>Rakesh Koli</v>
      </c>
      <c r="M154" s="525" t="str">
        <f>IFERROR(VLOOKUP(L154, 'Reference data'!$J$2:$K$30, 2, 0), "Do not enter, will be populated based on other column(s)")</f>
        <v>Amit Patidar</v>
      </c>
      <c r="N154" s="347">
        <v>22.09</v>
      </c>
      <c r="O154" s="551" t="str">
        <f>VLOOKUP(N154, 'Reference data'!$U$2:$V$29, 2, 0)</f>
        <v>Sep-22</v>
      </c>
      <c r="P154" s="347" t="s">
        <v>48</v>
      </c>
      <c r="Q154" s="347">
        <v>30</v>
      </c>
      <c r="AD154" s="347">
        <v>30</v>
      </c>
    </row>
    <row r="155" spans="1:45">
      <c r="A155" s="522" t="str">
        <f>IFERROR(VLOOKUP(B155, 'Reference data'!$C$2:$D$21, 2, 0), "Do not enter, will be populated based on other column(s)")</f>
        <v>Sustenance</v>
      </c>
      <c r="B155" s="541" t="s">
        <v>110</v>
      </c>
      <c r="D155" s="347" t="s">
        <v>1471</v>
      </c>
      <c r="E155" s="543" t="s">
        <v>273</v>
      </c>
      <c r="G155" s="522" t="str">
        <f>IFERROR(VLOOKUP(E155,'Reference data'!$M$2:$P$364,4,0), "Do not enter, will be populated based on other column(s)")</f>
        <v>MF</v>
      </c>
      <c r="H155" s="522" t="str">
        <f>IFERROR(VLOOKUP(E155,'Reference data'!$M$2:$O$364, 3,0), "Do not enter, will be populated based on other column(s)")</f>
        <v>Cobol, DB2</v>
      </c>
      <c r="I155" s="522" t="str">
        <f>IFERROR(VLOOKUP(E155,'Reference data'!$M$1:$N$364, 2,0), "Do not enter, will be populated based on other column(s)")</f>
        <v>WB-BPP1</v>
      </c>
      <c r="J155" s="347" t="s">
        <v>44</v>
      </c>
      <c r="K155" s="525" t="str">
        <f>IFERROR(VLOOKUP(J155,'Reference data'!$G$2:$H$7, 2, 0), "Do not enter, will be populated based on other column(s)")</f>
        <v>Muawiah Qaimari</v>
      </c>
      <c r="L155" s="525" t="str">
        <f>IFERROR(VLOOKUP(I155, 'Reference data'!$R$2:$S$55, 2, 0), "Do not enter, will be populated based on other column(s)")</f>
        <v>Rakesh Koli</v>
      </c>
      <c r="M155" s="525" t="str">
        <f>IFERROR(VLOOKUP(L155, 'Reference data'!$J$2:$K$30, 2, 0), "Do not enter, will be populated based on other column(s)")</f>
        <v>Amit Patidar</v>
      </c>
      <c r="N155" s="347">
        <v>22.09</v>
      </c>
      <c r="O155" s="551" t="str">
        <f>VLOOKUP(N155, 'Reference data'!$U$2:$V$29, 2, 0)</f>
        <v>Sep-22</v>
      </c>
      <c r="P155" s="347" t="s">
        <v>48</v>
      </c>
      <c r="Q155" s="347">
        <v>30</v>
      </c>
      <c r="AD155" s="347">
        <v>30</v>
      </c>
    </row>
    <row r="156" spans="1:45">
      <c r="A156" s="522" t="str">
        <f>IFERROR(VLOOKUP(B156, 'Reference data'!$C$2:$D$21, 2, 0), "Do not enter, will be populated based on other column(s)")</f>
        <v>Sustenance</v>
      </c>
      <c r="B156" s="541" t="s">
        <v>110</v>
      </c>
      <c r="D156" s="347" t="s">
        <v>1471</v>
      </c>
      <c r="E156" s="543" t="s">
        <v>271</v>
      </c>
      <c r="G156" s="522" t="str">
        <f>IFERROR(VLOOKUP(E156,'Reference data'!$M$2:$P$364,4,0), "Do not enter, will be populated based on other column(s)")</f>
        <v>MF</v>
      </c>
      <c r="H156" s="522" t="str">
        <f>IFERROR(VLOOKUP(E156,'Reference data'!$M$2:$O$364, 3,0), "Do not enter, will be populated based on other column(s)")</f>
        <v>Cobol, DB2</v>
      </c>
      <c r="I156" s="522" t="str">
        <f>IFERROR(VLOOKUP(E156,'Reference data'!$M$1:$N$364, 2,0), "Do not enter, will be populated based on other column(s)")</f>
        <v>WB-BPP1</v>
      </c>
      <c r="J156" s="347" t="s">
        <v>44</v>
      </c>
      <c r="K156" s="525" t="str">
        <f>IFERROR(VLOOKUP(J156,'Reference data'!$G$2:$H$7, 2, 0), "Do not enter, will be populated based on other column(s)")</f>
        <v>Muawiah Qaimari</v>
      </c>
      <c r="L156" s="525" t="str">
        <f>IFERROR(VLOOKUP(I156, 'Reference data'!$R$2:$S$55, 2, 0), "Do not enter, will be populated based on other column(s)")</f>
        <v>Rakesh Koli</v>
      </c>
      <c r="M156" s="525" t="str">
        <f>IFERROR(VLOOKUP(L156, 'Reference data'!$J$2:$K$30, 2, 0), "Do not enter, will be populated based on other column(s)")</f>
        <v>Amit Patidar</v>
      </c>
      <c r="N156" s="347">
        <v>22.09</v>
      </c>
      <c r="O156" s="551" t="str">
        <f>VLOOKUP(N156, 'Reference data'!$U$2:$V$29, 2, 0)</f>
        <v>Sep-22</v>
      </c>
      <c r="P156" s="347" t="s">
        <v>48</v>
      </c>
      <c r="Q156" s="347">
        <v>30</v>
      </c>
      <c r="AD156" s="347">
        <v>30</v>
      </c>
    </row>
    <row r="157" spans="1:45">
      <c r="A157" s="522" t="str">
        <f>IFERROR(VLOOKUP(B157, 'Reference data'!$C$2:$D$21, 2, 0), "Do not enter, will be populated based on other column(s)")</f>
        <v>Sustenance</v>
      </c>
      <c r="B157" s="541" t="s">
        <v>110</v>
      </c>
      <c r="D157" s="347" t="s">
        <v>1471</v>
      </c>
      <c r="E157" s="543" t="s">
        <v>1262</v>
      </c>
      <c r="G157" s="522" t="str">
        <f>IFERROR(VLOOKUP(E157,'Reference data'!$M$2:$P$364,4,0), "Do not enter, will be populated based on other column(s)")</f>
        <v>MF</v>
      </c>
      <c r="H157" s="522" t="str">
        <f>IFERROR(VLOOKUP(E157,'Reference data'!$M$2:$O$364, 3,0), "Do not enter, will be populated based on other column(s)")</f>
        <v>Cobol, DB2</v>
      </c>
      <c r="I157" s="522" t="str">
        <f>IFERROR(VLOOKUP(E157,'Reference data'!$M$1:$N$364, 2,0), "Do not enter, will be populated based on other column(s)")</f>
        <v>WB-BPP1</v>
      </c>
      <c r="J157" s="347" t="s">
        <v>44</v>
      </c>
      <c r="K157" s="525" t="str">
        <f>IFERROR(VLOOKUP(J157,'Reference data'!$G$2:$H$7, 2, 0), "Do not enter, will be populated based on other column(s)")</f>
        <v>Muawiah Qaimari</v>
      </c>
      <c r="L157" s="525" t="str">
        <f>IFERROR(VLOOKUP(I157, 'Reference data'!$R$2:$S$55, 2, 0), "Do not enter, will be populated based on other column(s)")</f>
        <v>Rakesh Koli</v>
      </c>
      <c r="M157" s="525" t="str">
        <f>IFERROR(VLOOKUP(L157, 'Reference data'!$J$2:$K$30, 2, 0), "Do not enter, will be populated based on other column(s)")</f>
        <v>Amit Patidar</v>
      </c>
      <c r="N157" s="347">
        <v>22.09</v>
      </c>
      <c r="O157" s="551" t="str">
        <f>VLOOKUP(N157, 'Reference data'!$U$2:$V$29, 2, 0)</f>
        <v>Sep-22</v>
      </c>
      <c r="P157" s="347" t="s">
        <v>48</v>
      </c>
      <c r="Q157" s="347">
        <v>30</v>
      </c>
      <c r="AD157" s="347">
        <v>30</v>
      </c>
    </row>
    <row r="158" spans="1:45">
      <c r="A158" s="522" t="str">
        <f>IFERROR(VLOOKUP(B158, 'Reference data'!$C$2:$D$21, 2, 0), "Do not enter, will be populated based on other column(s)")</f>
        <v>Sustenance</v>
      </c>
      <c r="B158" s="541" t="s">
        <v>110</v>
      </c>
      <c r="D158" s="347" t="s">
        <v>1475</v>
      </c>
      <c r="E158" s="543" t="s">
        <v>277</v>
      </c>
      <c r="G158" s="522" t="str">
        <f>IFERROR(VLOOKUP(E158,'Reference data'!$M$2:$P$364,4,0), "Do not enter, will be populated based on other column(s)")</f>
        <v>MF</v>
      </c>
      <c r="H158" s="522" t="str">
        <f>IFERROR(VLOOKUP(E158,'Reference data'!$M$2:$O$364, 3,0), "Do not enter, will be populated based on other column(s)")</f>
        <v>Cobol, DB2</v>
      </c>
      <c r="I158" s="522" t="str">
        <f>IFERROR(VLOOKUP(E158,'Reference data'!$M$1:$N$364, 2,0), "Do not enter, will be populated based on other column(s)")</f>
        <v>WB-BPP1</v>
      </c>
      <c r="J158" s="347" t="s">
        <v>44</v>
      </c>
      <c r="K158" s="525" t="str">
        <f>IFERROR(VLOOKUP(J158,'Reference data'!$G$2:$H$7, 2, 0), "Do not enter, will be populated based on other column(s)")</f>
        <v>Muawiah Qaimari</v>
      </c>
      <c r="L158" s="525" t="str">
        <f>IFERROR(VLOOKUP(I158, 'Reference data'!$R$2:$S$55, 2, 0), "Do not enter, will be populated based on other column(s)")</f>
        <v>Rakesh Koli</v>
      </c>
      <c r="M158" s="525" t="str">
        <f>IFERROR(VLOOKUP(L158, 'Reference data'!$J$2:$K$30, 2, 0), "Do not enter, will be populated based on other column(s)")</f>
        <v>Amit Patidar</v>
      </c>
      <c r="N158" s="347">
        <v>22.11</v>
      </c>
      <c r="O158" s="551" t="str">
        <f>VLOOKUP(N158, 'Reference data'!$U$2:$V$29, 2, 0)</f>
        <v>Nov-22</v>
      </c>
      <c r="P158" s="347" t="s">
        <v>48</v>
      </c>
      <c r="Q158" s="347">
        <v>30</v>
      </c>
      <c r="AF158" s="347">
        <v>30</v>
      </c>
    </row>
    <row r="159" spans="1:45" ht="14.5">
      <c r="A159" s="522" t="str">
        <f>IFERROR(VLOOKUP(B159, 'Reference data'!$C$2:$D$21, 2, 0), "Do not enter, will be populated based on other column(s)")</f>
        <v>Sustenance</v>
      </c>
      <c r="B159" s="541" t="s">
        <v>110</v>
      </c>
      <c r="D159" s="347" t="s">
        <v>1476</v>
      </c>
      <c r="E159" s="543" t="s">
        <v>634</v>
      </c>
      <c r="F159" s="472"/>
      <c r="G159" s="522" t="str">
        <f>IFERROR(VLOOKUP(E159,'Reference data'!$M$2:$P$364,4,0), "Do not enter, will be populated based on other column(s)")</f>
        <v>MF</v>
      </c>
      <c r="H159" s="522" t="str">
        <f>IFERROR(VLOOKUP(E159,'Reference data'!$M$2:$O$364, 3,0), "Do not enter, will be populated based on other column(s)")</f>
        <v>Cobol</v>
      </c>
      <c r="I159" s="522" t="str">
        <f>IFERROR(VLOOKUP(E159,'Reference data'!$M$1:$N$364, 2,0), "Do not enter, will be populated based on other column(s)")</f>
        <v>SE-BILLING</v>
      </c>
      <c r="J159" s="347" t="s">
        <v>203</v>
      </c>
      <c r="K159" s="525" t="str">
        <f>IFERROR(VLOOKUP(J159,'Reference data'!$G$2:$H$7, 2, 0), "Do not enter, will be populated based on other column(s)")</f>
        <v>Muawiah Qaimari</v>
      </c>
      <c r="L159" s="525" t="str">
        <f>IFERROR(VLOOKUP(I159, 'Reference data'!$R$2:$S$55, 2, 0), "Do not enter, will be populated based on other column(s)")</f>
        <v>Rudradeep Mandal</v>
      </c>
      <c r="M159" s="525" t="str">
        <f>IFERROR(VLOOKUP(L159, 'Reference data'!$J$2:$K$30, 2, 0), "Do not enter, will be populated based on other column(s)")</f>
        <v>Tarun Raghuwanshi</v>
      </c>
      <c r="N159" s="347">
        <v>23.09</v>
      </c>
      <c r="O159" s="551" t="str">
        <f>VLOOKUP(N159, 'Reference data'!$U$2:$V$29, 2, 0)</f>
        <v>Sep-23</v>
      </c>
      <c r="P159" s="347" t="s">
        <v>48</v>
      </c>
      <c r="Q159" s="488">
        <v>160</v>
      </c>
      <c r="R159" s="488"/>
      <c r="S159" s="488"/>
      <c r="T159" s="488"/>
      <c r="U159" s="488"/>
      <c r="V159" s="488"/>
      <c r="W159" s="488"/>
      <c r="X159" s="488"/>
      <c r="Y159" s="488"/>
      <c r="Z159" s="488"/>
      <c r="AA159" s="488"/>
      <c r="AB159" s="488"/>
      <c r="AC159" s="488"/>
      <c r="AD159" s="488"/>
      <c r="AE159" s="488"/>
      <c r="AF159" s="488" t="s">
        <v>68</v>
      </c>
      <c r="AG159" s="488"/>
      <c r="AH159" s="488"/>
      <c r="AI159" s="488"/>
      <c r="AJ159" s="488"/>
      <c r="AK159" s="488"/>
      <c r="AL159" s="488"/>
      <c r="AM159" s="488">
        <v>40</v>
      </c>
      <c r="AN159" s="488">
        <v>70</v>
      </c>
      <c r="AO159" s="488">
        <v>40</v>
      </c>
      <c r="AP159" s="488">
        <v>20</v>
      </c>
      <c r="AQ159" s="488"/>
      <c r="AR159" s="488"/>
      <c r="AS159" s="488"/>
    </row>
    <row r="160" spans="1:45" ht="14.5">
      <c r="A160" s="522" t="str">
        <f>IFERROR(VLOOKUP(B160, 'Reference data'!$C$2:$D$21, 2, 0), "Do not enter, will be populated based on other column(s)")</f>
        <v>Sustenance</v>
      </c>
      <c r="B160" s="541" t="s">
        <v>110</v>
      </c>
      <c r="D160" s="347" t="s">
        <v>1477</v>
      </c>
      <c r="E160" s="543" t="s">
        <v>469</v>
      </c>
      <c r="F160" s="472"/>
      <c r="G160" s="522" t="str">
        <f>IFERROR(VLOOKUP(E160,'Reference data'!$M$2:$P$364,4,0), "Do not enter, will be populated based on other column(s)")</f>
        <v>MF</v>
      </c>
      <c r="H160" s="522" t="str">
        <f>IFERROR(VLOOKUP(E160,'Reference data'!$M$2:$O$364, 3,0), "Do not enter, will be populated based on other column(s)")</f>
        <v>Cobol, IMS-DC</v>
      </c>
      <c r="I160" s="522" t="str">
        <f>IFERROR(VLOOKUP(E160,'Reference data'!$M$1:$N$364, 2,0), "Do not enter, will be populated based on other column(s)")</f>
        <v>SE-BILLING</v>
      </c>
      <c r="J160" s="347" t="s">
        <v>203</v>
      </c>
      <c r="K160" s="525" t="str">
        <f>IFERROR(VLOOKUP(J160,'Reference data'!$G$2:$H$7, 2, 0), "Do not enter, will be populated based on other column(s)")</f>
        <v>Muawiah Qaimari</v>
      </c>
      <c r="L160" s="525" t="str">
        <f>IFERROR(VLOOKUP(I160, 'Reference data'!$R$2:$S$55, 2, 0), "Do not enter, will be populated based on other column(s)")</f>
        <v>Rudradeep Mandal</v>
      </c>
      <c r="M160" s="525" t="str">
        <f>IFERROR(VLOOKUP(L160, 'Reference data'!$J$2:$K$30, 2, 0), "Do not enter, will be populated based on other column(s)")</f>
        <v>Tarun Raghuwanshi</v>
      </c>
      <c r="N160" s="347">
        <v>23.09</v>
      </c>
      <c r="O160" s="551" t="str">
        <f>VLOOKUP(N160, 'Reference data'!$U$2:$V$29, 2, 0)</f>
        <v>Sep-23</v>
      </c>
      <c r="P160" s="347" t="s">
        <v>48</v>
      </c>
      <c r="Q160" s="488">
        <v>260</v>
      </c>
      <c r="R160" s="488"/>
      <c r="S160" s="488"/>
      <c r="T160" s="488"/>
      <c r="U160" s="488"/>
      <c r="V160" s="488"/>
      <c r="W160" s="488"/>
      <c r="X160" s="488"/>
      <c r="Y160" s="488"/>
      <c r="Z160" s="488"/>
      <c r="AA160" s="488"/>
      <c r="AB160" s="488"/>
      <c r="AC160" s="488"/>
      <c r="AD160" s="488"/>
      <c r="AE160" s="488"/>
      <c r="AF160" s="488" t="s">
        <v>68</v>
      </c>
      <c r="AG160" s="488"/>
      <c r="AH160" s="488"/>
      <c r="AI160" s="488"/>
      <c r="AJ160" s="488"/>
      <c r="AK160" s="488"/>
      <c r="AL160" s="488">
        <v>30</v>
      </c>
      <c r="AM160" s="488">
        <v>30</v>
      </c>
      <c r="AN160" s="488"/>
      <c r="AO160" s="488"/>
      <c r="AP160" s="488"/>
      <c r="AQ160" s="488"/>
      <c r="AR160" s="488"/>
      <c r="AS160" s="488"/>
    </row>
    <row r="161" spans="1:44">
      <c r="A161" s="522" t="str">
        <f>IFERROR(VLOOKUP(B161, 'Reference data'!$C$2:$D$21, 2, 0), "Do not enter, will be populated based on other column(s)")</f>
        <v>Sustenance</v>
      </c>
      <c r="B161" s="541" t="s">
        <v>88</v>
      </c>
      <c r="C161" s="347">
        <v>1</v>
      </c>
      <c r="D161" s="347" t="s">
        <v>1478</v>
      </c>
      <c r="E161" s="543" t="s">
        <v>660</v>
      </c>
      <c r="F161" s="474" t="s">
        <v>1479</v>
      </c>
      <c r="G161" s="522" t="str">
        <f>IFERROR(VLOOKUP(E161,'Reference data'!$M$2:$P$364,4,0), "Do not enter, will be populated based on other column(s)")</f>
        <v>MF</v>
      </c>
      <c r="H161" s="522" t="str">
        <f>IFERROR(VLOOKUP(E161,'Reference data'!$M$2:$O$364, 3,0), "Do not enter, will be populated based on other column(s)")</f>
        <v>Cobol, DB2</v>
      </c>
      <c r="I161" s="522" t="str">
        <f>IFERROR(VLOOKUP(E161,'Reference data'!$M$1:$N$364, 2,0), "Do not enter, will be populated based on other column(s)")</f>
        <v>JW</v>
      </c>
      <c r="J161" s="548" t="s">
        <v>44</v>
      </c>
      <c r="K161" s="525" t="str">
        <f>IFERROR(VLOOKUP(J161,'Reference data'!$G$2:$H$7, 2, 0), "Do not enter, will be populated based on other column(s)")</f>
        <v>Muawiah Qaimari</v>
      </c>
      <c r="L161" s="525" t="str">
        <f>IFERROR(VLOOKUP(I161, 'Reference data'!$R$2:$S$55, 2, 0), "Do not enter, will be populated based on other column(s)")</f>
        <v>Rajan Patil</v>
      </c>
      <c r="M161" s="525" t="str">
        <f>IFERROR(VLOOKUP(L161, 'Reference data'!$J$2:$K$30, 2, 0), "Do not enter, will be populated based on other column(s)")</f>
        <v>Tarun Raghuwanshi</v>
      </c>
      <c r="N161" s="347">
        <v>23.05</v>
      </c>
      <c r="O161" s="551" t="str">
        <f>VLOOKUP(N161, 'Reference data'!$U$2:$V$29, 2, 0)</f>
        <v>May-23</v>
      </c>
      <c r="P161" s="347" t="s">
        <v>48</v>
      </c>
      <c r="Q161" s="347">
        <v>180</v>
      </c>
      <c r="AH161" s="347" t="s">
        <v>68</v>
      </c>
      <c r="AI161" s="347" t="s">
        <v>68</v>
      </c>
      <c r="AJ161" s="347">
        <v>50</v>
      </c>
      <c r="AK161" s="347">
        <v>60</v>
      </c>
      <c r="AL161" s="347">
        <v>70</v>
      </c>
    </row>
    <row r="162" spans="1:44">
      <c r="A162" s="522" t="str">
        <f>IFERROR(VLOOKUP(B162, 'Reference data'!$C$2:$D$21, 2, 0), "Do not enter, will be populated based on other column(s)")</f>
        <v>Sustenance</v>
      </c>
      <c r="B162" s="541" t="s">
        <v>88</v>
      </c>
      <c r="C162" s="347">
        <v>1</v>
      </c>
      <c r="D162" s="472" t="s">
        <v>1480</v>
      </c>
      <c r="E162" s="543" t="s">
        <v>279</v>
      </c>
      <c r="F162" s="562"/>
      <c r="G162" s="522" t="str">
        <f>IFERROR(VLOOKUP(E162,'Reference data'!$M$2:$P$364,4,0), "Do not enter, will be populated based on other column(s)")</f>
        <v>MF</v>
      </c>
      <c r="H162" s="522" t="str">
        <f>IFERROR(VLOOKUP(E162,'Reference data'!$M$2:$O$364, 3,0), "Do not enter, will be populated based on other column(s)")</f>
        <v>Cobol, DB2</v>
      </c>
      <c r="I162" s="522" t="str">
        <f>IFERROR(VLOOKUP(E162,'Reference data'!$M$1:$N$364, 2,0), "Do not enter, will be populated based on other column(s)")</f>
        <v>SALES</v>
      </c>
      <c r="J162" s="472" t="s">
        <v>44</v>
      </c>
      <c r="K162" s="525" t="str">
        <f>IFERROR(VLOOKUP(J162,'Reference data'!$G$2:$H$7, 2, 0), "Do not enter, will be populated based on other column(s)")</f>
        <v>Muawiah Qaimari</v>
      </c>
      <c r="L162" s="525" t="str">
        <f>IFERROR(VLOOKUP(I162, 'Reference data'!$R$2:$S$55, 2, 0), "Do not enter, will be populated based on other column(s)")</f>
        <v>Swapnil Patil</v>
      </c>
      <c r="M162" s="525" t="str">
        <f>IFERROR(VLOOKUP(L162, 'Reference data'!$J$2:$K$30, 2, 0), "Do not enter, will be populated based on other column(s)")</f>
        <v>Amit Patidar</v>
      </c>
      <c r="N162" s="472" t="s">
        <v>795</v>
      </c>
      <c r="O162" s="551" t="str">
        <f>VLOOKUP(N162, 'Reference data'!$U$2:$V$29, 2, 0)</f>
        <v>On hold</v>
      </c>
      <c r="P162" s="472" t="s">
        <v>342</v>
      </c>
      <c r="Q162" s="347">
        <v>280</v>
      </c>
      <c r="AI162" s="347">
        <v>150</v>
      </c>
      <c r="AJ162" s="347">
        <v>130</v>
      </c>
    </row>
    <row r="163" spans="1:44">
      <c r="A163" s="522" t="str">
        <f>IFERROR(VLOOKUP(B163, 'Reference data'!$C$2:$D$21, 2, 0), "Do not enter, will be populated based on other column(s)")</f>
        <v>Sustenance</v>
      </c>
      <c r="B163" s="541" t="s">
        <v>110</v>
      </c>
      <c r="D163" s="347" t="s">
        <v>1471</v>
      </c>
      <c r="E163" s="543" t="s">
        <v>279</v>
      </c>
      <c r="G163" s="522" t="str">
        <f>IFERROR(VLOOKUP(E163,'Reference data'!$M$2:$P$364,4,0), "Do not enter, will be populated based on other column(s)")</f>
        <v>MF</v>
      </c>
      <c r="H163" s="522" t="str">
        <f>IFERROR(VLOOKUP(E163,'Reference data'!$M$2:$O$364, 3,0), "Do not enter, will be populated based on other column(s)")</f>
        <v>Cobol, DB2</v>
      </c>
      <c r="I163" s="522" t="str">
        <f>IFERROR(VLOOKUP(E163,'Reference data'!$M$1:$N$364, 2,0), "Do not enter, will be populated based on other column(s)")</f>
        <v>SALES</v>
      </c>
      <c r="J163" s="347" t="s">
        <v>44</v>
      </c>
      <c r="K163" s="525" t="str">
        <f>IFERROR(VLOOKUP(J163,'Reference data'!$G$2:$H$7, 2, 0), "Do not enter, will be populated based on other column(s)")</f>
        <v>Muawiah Qaimari</v>
      </c>
      <c r="L163" s="525" t="str">
        <f>IFERROR(VLOOKUP(I163, 'Reference data'!$R$2:$S$55, 2, 0), "Do not enter, will be populated based on other column(s)")</f>
        <v>Swapnil Patil</v>
      </c>
      <c r="M163" s="525" t="str">
        <f>IFERROR(VLOOKUP(L163, 'Reference data'!$J$2:$K$30, 2, 0), "Do not enter, will be populated based on other column(s)")</f>
        <v>Amit Patidar</v>
      </c>
      <c r="N163" s="347">
        <v>22.09</v>
      </c>
      <c r="O163" s="551" t="str">
        <f>VLOOKUP(N163, 'Reference data'!$U$2:$V$29, 2, 0)</f>
        <v>Sep-22</v>
      </c>
      <c r="P163" s="347" t="s">
        <v>48</v>
      </c>
      <c r="Q163" s="347">
        <v>35</v>
      </c>
      <c r="AD163" s="347">
        <v>35</v>
      </c>
    </row>
    <row r="164" spans="1:44">
      <c r="A164" s="522" t="str">
        <f>IFERROR(VLOOKUP(B164, 'Reference data'!$C$2:$D$21, 2, 0), "Do not enter, will be populated based on other column(s)")</f>
        <v>Sustenance</v>
      </c>
      <c r="B164" s="541" t="s">
        <v>110</v>
      </c>
      <c r="D164" s="347" t="s">
        <v>1471</v>
      </c>
      <c r="E164" s="543" t="s">
        <v>164</v>
      </c>
      <c r="G164" s="522" t="str">
        <f>IFERROR(VLOOKUP(E164,'Reference data'!$M$2:$P$364,4,0), "Do not enter, will be populated based on other column(s)")</f>
        <v>MF</v>
      </c>
      <c r="H164" s="522" t="str">
        <f>IFERROR(VLOOKUP(E164,'Reference data'!$M$2:$O$364, 3,0), "Do not enter, will be populated based on other column(s)")</f>
        <v>COBOL, Teradata</v>
      </c>
      <c r="I164" s="522" t="str">
        <f>IFERROR(VLOOKUP(E164,'Reference data'!$M$1:$N$364, 2,0), "Do not enter, will be populated based on other column(s)")</f>
        <v>SALES</v>
      </c>
      <c r="J164" s="347" t="s">
        <v>44</v>
      </c>
      <c r="K164" s="525" t="str">
        <f>IFERROR(VLOOKUP(J164,'Reference data'!$G$2:$H$7, 2, 0), "Do not enter, will be populated based on other column(s)")</f>
        <v>Muawiah Qaimari</v>
      </c>
      <c r="L164" s="525" t="str">
        <f>IFERROR(VLOOKUP(I164, 'Reference data'!$R$2:$S$55, 2, 0), "Do not enter, will be populated based on other column(s)")</f>
        <v>Swapnil Patil</v>
      </c>
      <c r="M164" s="525" t="str">
        <f>IFERROR(VLOOKUP(L164, 'Reference data'!$J$2:$K$30, 2, 0), "Do not enter, will be populated based on other column(s)")</f>
        <v>Amit Patidar</v>
      </c>
      <c r="N164" s="347">
        <v>22.09</v>
      </c>
      <c r="O164" s="551" t="str">
        <f>VLOOKUP(N164, 'Reference data'!$U$2:$V$29, 2, 0)</f>
        <v>Sep-22</v>
      </c>
      <c r="P164" s="347" t="s">
        <v>48</v>
      </c>
      <c r="Q164" s="347">
        <v>35</v>
      </c>
      <c r="AD164" s="347">
        <v>35</v>
      </c>
    </row>
    <row r="165" spans="1:44">
      <c r="A165" s="522" t="str">
        <f>IFERROR(VLOOKUP(B165, 'Reference data'!$C$2:$D$21, 2, 0), "Do not enter, will be populated based on other column(s)")</f>
        <v>Sustenance</v>
      </c>
      <c r="B165" s="541" t="s">
        <v>110</v>
      </c>
      <c r="D165" s="347" t="s">
        <v>1475</v>
      </c>
      <c r="E165" s="543" t="s">
        <v>189</v>
      </c>
      <c r="G165" s="522" t="str">
        <f>IFERROR(VLOOKUP(E165,'Reference data'!$M$2:$P$364,4,0), "Do not enter, will be populated based on other column(s)")</f>
        <v>MF</v>
      </c>
      <c r="H165" s="522" t="str">
        <f>IFERROR(VLOOKUP(E165,'Reference data'!$M$2:$O$364, 3,0), "Do not enter, will be populated based on other column(s)")</f>
        <v>Cobol, DB2</v>
      </c>
      <c r="I165" s="522" t="str">
        <f>IFERROR(VLOOKUP(E165,'Reference data'!$M$1:$N$364, 2,0), "Do not enter, will be populated based on other column(s)")</f>
        <v>CARAT-MVS</v>
      </c>
      <c r="J165" s="347" t="s">
        <v>44</v>
      </c>
      <c r="K165" s="525" t="str">
        <f>IFERROR(VLOOKUP(J165,'Reference data'!$G$2:$H$7, 2, 0), "Do not enter, will be populated based on other column(s)")</f>
        <v>Muawiah Qaimari</v>
      </c>
      <c r="L165" s="525" t="str">
        <f>IFERROR(VLOOKUP(I165, 'Reference data'!$R$2:$S$55, 2, 0), "Do not enter, will be populated based on other column(s)")</f>
        <v>Swapnil Patil</v>
      </c>
      <c r="M165" s="525" t="str">
        <f>IFERROR(VLOOKUP(L165, 'Reference data'!$J$2:$K$30, 2, 0), "Do not enter, will be populated based on other column(s)")</f>
        <v>Amit Patidar</v>
      </c>
      <c r="N165" s="347">
        <v>22.11</v>
      </c>
      <c r="O165" s="551" t="str">
        <f>VLOOKUP(N165, 'Reference data'!$U$2:$V$29, 2, 0)</f>
        <v>Nov-22</v>
      </c>
      <c r="P165" s="347" t="s">
        <v>48</v>
      </c>
      <c r="Q165" s="347">
        <v>120</v>
      </c>
      <c r="AD165" s="347">
        <v>35</v>
      </c>
      <c r="AF165" s="347">
        <v>120</v>
      </c>
    </row>
    <row r="166" spans="1:44">
      <c r="A166" s="522" t="str">
        <f>IFERROR(VLOOKUP(B166, 'Reference data'!$C$2:$D$21, 2, 0), "Do not enter, will be populated based on other column(s)")</f>
        <v>Enhancement</v>
      </c>
      <c r="B166" s="541" t="s">
        <v>960</v>
      </c>
      <c r="D166" s="347" t="s">
        <v>1481</v>
      </c>
      <c r="E166" s="543" t="s">
        <v>1171</v>
      </c>
      <c r="G166" s="522" t="str">
        <f>IFERROR(VLOOKUP(E166,'Reference data'!$M$2:$P$364,4,0), "Do not enter, will be populated based on other column(s)")</f>
        <v>MF</v>
      </c>
      <c r="H166" s="522" t="str">
        <f>IFERROR(VLOOKUP(E166,'Reference data'!$M$2:$O$364, 3,0), "Do not enter, will be populated based on other column(s)")</f>
        <v>Cobol, DB2</v>
      </c>
      <c r="I166" s="522" t="str">
        <f>IFERROR(VLOOKUP(E166,'Reference data'!$M$1:$N$364, 2,0), "Do not enter, will be populated based on other column(s)")</f>
        <v>WB-BPP1</v>
      </c>
      <c r="J166" s="347" t="s">
        <v>44</v>
      </c>
      <c r="K166" s="525" t="str">
        <f>IFERROR(VLOOKUP(J166,'Reference data'!$G$2:$H$7, 2, 0), "Do not enter, will be populated based on other column(s)")</f>
        <v>Muawiah Qaimari</v>
      </c>
      <c r="L166" s="525" t="str">
        <f>IFERROR(VLOOKUP(I166, 'Reference data'!$R$2:$S$55, 2, 0), "Do not enter, will be populated based on other column(s)")</f>
        <v>Rakesh Koli</v>
      </c>
      <c r="M166" s="525" t="str">
        <f>IFERROR(VLOOKUP(L166, 'Reference data'!$J$2:$K$30, 2, 0), "Do not enter, will be populated based on other column(s)")</f>
        <v>Amit Patidar</v>
      </c>
      <c r="N166" s="347">
        <v>23.11</v>
      </c>
      <c r="O166" s="551" t="str">
        <f>VLOOKUP(N166, 'Reference data'!$U$2:$V$29, 2, 0)</f>
        <v>Nov-23</v>
      </c>
      <c r="P166" s="347" t="s">
        <v>342</v>
      </c>
      <c r="Q166" s="347">
        <v>70</v>
      </c>
      <c r="AK166" s="347">
        <v>10</v>
      </c>
      <c r="AL166" s="347">
        <v>20</v>
      </c>
      <c r="AM166" s="347">
        <v>20</v>
      </c>
    </row>
    <row r="167" spans="1:44">
      <c r="A167" s="522" t="str">
        <f>IFERROR(VLOOKUP(B167, 'Reference data'!$C$2:$D$21, 2, 0), "Do not enter, will be populated based on other column(s)")</f>
        <v>Enhancement</v>
      </c>
      <c r="B167" s="541" t="s">
        <v>960</v>
      </c>
      <c r="D167" s="347" t="s">
        <v>1481</v>
      </c>
      <c r="E167" s="543" t="s">
        <v>269</v>
      </c>
      <c r="G167" s="522" t="str">
        <f>IFERROR(VLOOKUP(E167,'Reference data'!$M$2:$P$364,4,0), "Do not enter, will be populated based on other column(s)")</f>
        <v>MF</v>
      </c>
      <c r="H167" s="522" t="str">
        <f>IFERROR(VLOOKUP(E167,'Reference data'!$M$2:$O$364, 3,0), "Do not enter, will be populated based on other column(s)")</f>
        <v>Cobol, DB2</v>
      </c>
      <c r="I167" s="522" t="str">
        <f>IFERROR(VLOOKUP(E167,'Reference data'!$M$1:$N$364, 2,0), "Do not enter, will be populated based on other column(s)")</f>
        <v>WB-BPP1</v>
      </c>
      <c r="J167" s="347" t="s">
        <v>44</v>
      </c>
      <c r="K167" s="525" t="str">
        <f>IFERROR(VLOOKUP(J167,'Reference data'!$G$2:$H$7, 2, 0), "Do not enter, will be populated based on other column(s)")</f>
        <v>Muawiah Qaimari</v>
      </c>
      <c r="L167" s="525" t="str">
        <f>IFERROR(VLOOKUP(I167, 'Reference data'!$R$2:$S$55, 2, 0), "Do not enter, will be populated based on other column(s)")</f>
        <v>Rakesh Koli</v>
      </c>
      <c r="M167" s="525" t="str">
        <f>IFERROR(VLOOKUP(L167, 'Reference data'!$J$2:$K$30, 2, 0), "Do not enter, will be populated based on other column(s)")</f>
        <v>Amit Patidar</v>
      </c>
      <c r="N167" s="347">
        <v>23.11</v>
      </c>
      <c r="O167" s="551" t="str">
        <f>VLOOKUP(N167, 'Reference data'!$U$2:$V$29, 2, 0)</f>
        <v>Nov-23</v>
      </c>
      <c r="P167" s="347" t="s">
        <v>342</v>
      </c>
      <c r="Q167" s="347">
        <v>300</v>
      </c>
      <c r="AK167" s="347">
        <v>30</v>
      </c>
      <c r="AL167" s="347">
        <v>50</v>
      </c>
      <c r="AM167" s="347">
        <v>80</v>
      </c>
    </row>
    <row r="168" spans="1:44">
      <c r="A168" s="522" t="str">
        <f>IFERROR(VLOOKUP(B168, 'Reference data'!$C$2:$D$21, 2, 0), "Do not enter, will be populated based on other column(s)")</f>
        <v>Enhancement</v>
      </c>
      <c r="B168" s="541" t="s">
        <v>960</v>
      </c>
      <c r="D168" s="347" t="s">
        <v>1481</v>
      </c>
      <c r="E168" s="543" t="s">
        <v>1234</v>
      </c>
      <c r="G168" s="522" t="str">
        <f>IFERROR(VLOOKUP(E168,'Reference data'!$M$2:$P$364,4,0), "Do not enter, will be populated based on other column(s)")</f>
        <v>MF</v>
      </c>
      <c r="H168" s="522" t="str">
        <f>IFERROR(VLOOKUP(E168,'Reference data'!$M$2:$O$364, 3,0), "Do not enter, will be populated based on other column(s)")</f>
        <v>Cobol, DB2</v>
      </c>
      <c r="I168" s="522" t="str">
        <f>IFERROR(VLOOKUP(E168,'Reference data'!$M$1:$N$364, 2,0), "Do not enter, will be populated based on other column(s)")</f>
        <v>WB-BPP1</v>
      </c>
      <c r="J168" s="347" t="s">
        <v>44</v>
      </c>
      <c r="K168" s="525" t="str">
        <f>IFERROR(VLOOKUP(J168,'Reference data'!$G$2:$H$7, 2, 0), "Do not enter, will be populated based on other column(s)")</f>
        <v>Muawiah Qaimari</v>
      </c>
      <c r="L168" s="525" t="str">
        <f>IFERROR(VLOOKUP(I168, 'Reference data'!$R$2:$S$55, 2, 0), "Do not enter, will be populated based on other column(s)")</f>
        <v>Rakesh Koli</v>
      </c>
      <c r="M168" s="525" t="str">
        <f>IFERROR(VLOOKUP(L168, 'Reference data'!$J$2:$K$30, 2, 0), "Do not enter, will be populated based on other column(s)")</f>
        <v>Amit Patidar</v>
      </c>
      <c r="N168" s="347">
        <v>23.11</v>
      </c>
      <c r="O168" s="551" t="str">
        <f>VLOOKUP(N168, 'Reference data'!$U$2:$V$29, 2, 0)</f>
        <v>Nov-23</v>
      </c>
      <c r="P168" s="347" t="s">
        <v>342</v>
      </c>
      <c r="Q168" s="347">
        <v>100</v>
      </c>
      <c r="AK168" s="347">
        <v>10</v>
      </c>
      <c r="AL168" s="347">
        <v>20</v>
      </c>
      <c r="AM168" s="347">
        <v>30</v>
      </c>
    </row>
    <row r="169" spans="1:44">
      <c r="A169" s="522" t="str">
        <f>IFERROR(VLOOKUP(B169, 'Reference data'!$C$2:$D$21, 2, 0), "Do not enter, will be populated based on other column(s)")</f>
        <v>Enhancement</v>
      </c>
      <c r="B169" s="541" t="s">
        <v>960</v>
      </c>
      <c r="D169" s="347" t="s">
        <v>1481</v>
      </c>
      <c r="E169" s="543" t="s">
        <v>277</v>
      </c>
      <c r="G169" s="522" t="str">
        <f>IFERROR(VLOOKUP(E169,'Reference data'!$M$2:$P$364,4,0), "Do not enter, will be populated based on other column(s)")</f>
        <v>MF</v>
      </c>
      <c r="H169" s="522" t="str">
        <f>IFERROR(VLOOKUP(E169,'Reference data'!$M$2:$O$364, 3,0), "Do not enter, will be populated based on other column(s)")</f>
        <v>Cobol, DB2</v>
      </c>
      <c r="I169" s="522" t="str">
        <f>IFERROR(VLOOKUP(E169,'Reference data'!$M$1:$N$364, 2,0), "Do not enter, will be populated based on other column(s)")</f>
        <v>WB-BPP1</v>
      </c>
      <c r="J169" s="347" t="s">
        <v>44</v>
      </c>
      <c r="K169" s="525" t="str">
        <f>IFERROR(VLOOKUP(J169,'Reference data'!$G$2:$H$7, 2, 0), "Do not enter, will be populated based on other column(s)")</f>
        <v>Muawiah Qaimari</v>
      </c>
      <c r="L169" s="525" t="str">
        <f>IFERROR(VLOOKUP(I169, 'Reference data'!$R$2:$S$55, 2, 0), "Do not enter, will be populated based on other column(s)")</f>
        <v>Rakesh Koli</v>
      </c>
      <c r="M169" s="525" t="str">
        <f>IFERROR(VLOOKUP(L169, 'Reference data'!$J$2:$K$30, 2, 0), "Do not enter, will be populated based on other column(s)")</f>
        <v>Amit Patidar</v>
      </c>
      <c r="N169" s="347">
        <v>23.11</v>
      </c>
      <c r="O169" s="551" t="str">
        <f>VLOOKUP(N169, 'Reference data'!$U$2:$V$29, 2, 0)</f>
        <v>Nov-23</v>
      </c>
      <c r="P169" s="347" t="s">
        <v>342</v>
      </c>
      <c r="Q169" s="347">
        <v>500</v>
      </c>
      <c r="AK169" s="347">
        <v>50</v>
      </c>
      <c r="AL169" s="347">
        <v>100</v>
      </c>
      <c r="AM169" s="347">
        <v>120</v>
      </c>
    </row>
    <row r="170" spans="1:44">
      <c r="A170" s="522" t="str">
        <f>IFERROR(VLOOKUP(B170, 'Reference data'!$C$2:$D$21, 2, 0), "Do not enter, will be populated based on other column(s)")</f>
        <v>Enhancement</v>
      </c>
      <c r="B170" s="541" t="s">
        <v>960</v>
      </c>
      <c r="D170" s="347" t="s">
        <v>1481</v>
      </c>
      <c r="E170" s="543" t="s">
        <v>273</v>
      </c>
      <c r="G170" s="522" t="str">
        <f>IFERROR(VLOOKUP(E170,'Reference data'!$M$2:$P$364,4,0), "Do not enter, will be populated based on other column(s)")</f>
        <v>MF</v>
      </c>
      <c r="H170" s="522" t="str">
        <f>IFERROR(VLOOKUP(E170,'Reference data'!$M$2:$O$364, 3,0), "Do not enter, will be populated based on other column(s)")</f>
        <v>Cobol, DB2</v>
      </c>
      <c r="I170" s="522" t="str">
        <f>IFERROR(VLOOKUP(E170,'Reference data'!$M$1:$N$364, 2,0), "Do not enter, will be populated based on other column(s)")</f>
        <v>WB-BPP1</v>
      </c>
      <c r="J170" s="347" t="s">
        <v>44</v>
      </c>
      <c r="K170" s="525" t="str">
        <f>IFERROR(VLOOKUP(J170,'Reference data'!$G$2:$H$7, 2, 0), "Do not enter, will be populated based on other column(s)")</f>
        <v>Muawiah Qaimari</v>
      </c>
      <c r="L170" s="525" t="str">
        <f>IFERROR(VLOOKUP(I170, 'Reference data'!$R$2:$S$55, 2, 0), "Do not enter, will be populated based on other column(s)")</f>
        <v>Rakesh Koli</v>
      </c>
      <c r="M170" s="525" t="str">
        <f>IFERROR(VLOOKUP(L170, 'Reference data'!$J$2:$K$30, 2, 0), "Do not enter, will be populated based on other column(s)")</f>
        <v>Amit Patidar</v>
      </c>
      <c r="N170" s="347">
        <v>23.11</v>
      </c>
      <c r="O170" s="551" t="str">
        <f>VLOOKUP(N170, 'Reference data'!$U$2:$V$29, 2, 0)</f>
        <v>Nov-23</v>
      </c>
      <c r="P170" s="347" t="s">
        <v>342</v>
      </c>
      <c r="Q170" s="347">
        <v>125</v>
      </c>
      <c r="AK170" s="347">
        <v>20</v>
      </c>
      <c r="AL170" s="347">
        <v>30</v>
      </c>
      <c r="AM170" s="347">
        <v>50</v>
      </c>
    </row>
    <row r="171" spans="1:44">
      <c r="A171" s="522" t="str">
        <f>IFERROR(VLOOKUP(B171, 'Reference data'!$C$2:$D$21, 2, 0), "Do not enter, will be populated based on other column(s)")</f>
        <v>Enhancement</v>
      </c>
      <c r="B171" s="541" t="s">
        <v>960</v>
      </c>
      <c r="D171" s="472" t="s">
        <v>166</v>
      </c>
      <c r="E171" s="543" t="s">
        <v>269</v>
      </c>
      <c r="F171" s="472"/>
      <c r="G171" s="522" t="str">
        <f>IFERROR(VLOOKUP(E171,'Reference data'!$M$2:$P$364,4,0), "Do not enter, will be populated based on other column(s)")</f>
        <v>MF</v>
      </c>
      <c r="H171" s="522" t="str">
        <f>IFERROR(VLOOKUP(E171,'Reference data'!$M$2:$O$364, 3,0), "Do not enter, will be populated based on other column(s)")</f>
        <v>Cobol, DB2</v>
      </c>
      <c r="I171" s="522" t="str">
        <f>IFERROR(VLOOKUP(E171,'Reference data'!$M$1:$N$364, 2,0), "Do not enter, will be populated based on other column(s)")</f>
        <v>WB-BPP1</v>
      </c>
      <c r="J171" s="541" t="s">
        <v>44</v>
      </c>
      <c r="K171" s="525" t="str">
        <f>IFERROR(VLOOKUP(J171,'Reference data'!$G$2:$H$7, 2, 0), "Do not enter, will be populated based on other column(s)")</f>
        <v>Muawiah Qaimari</v>
      </c>
      <c r="L171" s="525" t="str">
        <f>IFERROR(VLOOKUP(I171, 'Reference data'!$R$2:$S$55, 2, 0), "Do not enter, will be populated based on other column(s)")</f>
        <v>Rakesh Koli</v>
      </c>
      <c r="M171" s="525" t="str">
        <f>IFERROR(VLOOKUP(L171, 'Reference data'!$J$2:$K$30, 2, 0), "Do not enter, will be populated based on other column(s)")</f>
        <v>Amit Patidar</v>
      </c>
      <c r="N171" s="547">
        <v>22.1</v>
      </c>
      <c r="O171" s="551" t="str">
        <f>VLOOKUP(N171, 'Reference data'!$U$2:$V$29, 2, 0)</f>
        <v>Oct-22</v>
      </c>
      <c r="P171" s="472" t="s">
        <v>48</v>
      </c>
      <c r="Q171" s="472">
        <v>60</v>
      </c>
      <c r="R171" s="472"/>
      <c r="S171" s="472"/>
      <c r="T171" s="472">
        <v>10</v>
      </c>
      <c r="U171" s="472">
        <v>76</v>
      </c>
      <c r="V171" s="472">
        <v>10</v>
      </c>
      <c r="W171" s="472"/>
      <c r="X171" s="472"/>
      <c r="Y171" s="472"/>
      <c r="Z171" s="472"/>
      <c r="AA171" s="472"/>
      <c r="AB171" s="472"/>
      <c r="AC171" s="472"/>
      <c r="AE171" s="347">
        <v>40</v>
      </c>
      <c r="AF171" s="347">
        <v>20</v>
      </c>
    </row>
    <row r="172" spans="1:44">
      <c r="A172" s="522" t="str">
        <f>IFERROR(VLOOKUP(B172, 'Reference data'!$C$2:$D$21, 2, 0), "Do not enter, will be populated based on other column(s)")</f>
        <v>Enhancement</v>
      </c>
      <c r="B172" s="541" t="s">
        <v>960</v>
      </c>
      <c r="C172" s="347">
        <v>1</v>
      </c>
      <c r="D172" s="347" t="s">
        <v>1482</v>
      </c>
      <c r="E172" s="543" t="s">
        <v>1050</v>
      </c>
      <c r="F172" s="475" t="s">
        <v>1479</v>
      </c>
      <c r="G172" s="522" t="str">
        <f>IFERROR(VLOOKUP(E172,'Reference data'!$M$2:$P$364,4,0), "Do not enter, will be populated based on other column(s)")</f>
        <v>MF</v>
      </c>
      <c r="H172" s="522" t="str">
        <f>IFERROR(VLOOKUP(E172,'Reference data'!$M$2:$O$364, 3,0), "Do not enter, will be populated based on other column(s)")</f>
        <v>Cobol</v>
      </c>
      <c r="I172" s="522" t="str">
        <f>IFERROR(VLOOKUP(E172,'Reference data'!$M$1:$N$364, 2,0), "Do not enter, will be populated based on other column(s)")</f>
        <v>SE-BILLING-USAGE</v>
      </c>
      <c r="J172" s="347" t="s">
        <v>203</v>
      </c>
      <c r="K172" s="525" t="str">
        <f>IFERROR(VLOOKUP(J172,'Reference data'!$G$2:$H$7, 2, 0), "Do not enter, will be populated based on other column(s)")</f>
        <v>Muawiah Qaimari</v>
      </c>
      <c r="L172" s="525" t="str">
        <f>IFERROR(VLOOKUP(I172, 'Reference data'!$R$2:$S$55, 2, 0), "Do not enter, will be populated based on other column(s)")</f>
        <v>Rudradeep Mandal</v>
      </c>
      <c r="M172" s="525" t="str">
        <f>IFERROR(VLOOKUP(L172, 'Reference data'!$J$2:$K$30, 2, 0), "Do not enter, will be populated based on other column(s)")</f>
        <v>Tarun Raghuwanshi</v>
      </c>
      <c r="N172" s="347">
        <v>23.05</v>
      </c>
      <c r="P172" s="347" t="s">
        <v>48</v>
      </c>
      <c r="Q172" s="347">
        <v>120</v>
      </c>
      <c r="AJ172" s="347">
        <v>50</v>
      </c>
      <c r="AK172" s="347">
        <v>30</v>
      </c>
      <c r="AL172" s="347">
        <v>40</v>
      </c>
    </row>
    <row r="173" spans="1:44">
      <c r="A173" s="522" t="str">
        <f>IFERROR(VLOOKUP(B173, 'Reference data'!$C$2:$D$21, 2, 0), "Do not enter, will be populated based on other column(s)")</f>
        <v>Enhancement</v>
      </c>
      <c r="B173" s="555" t="s">
        <v>960</v>
      </c>
      <c r="C173" s="347">
        <v>4</v>
      </c>
      <c r="D173" s="347" t="s">
        <v>1483</v>
      </c>
      <c r="E173" s="564" t="s">
        <v>1241</v>
      </c>
      <c r="F173" s="474" t="s">
        <v>1484</v>
      </c>
      <c r="G173" s="522" t="str">
        <f>IFERROR(VLOOKUP(E173,'Reference data'!$M$2:$P$364,4,0), "Do not enter, will be populated based on other column(s)")</f>
        <v>MF</v>
      </c>
      <c r="H173" s="522" t="str">
        <f>IFERROR(VLOOKUP(E173,'Reference data'!$M$2:$O$364, 3,0), "Do not enter, will be populated based on other column(s)")</f>
        <v>Tandem, Powerbuilder</v>
      </c>
      <c r="I173" s="522" t="str">
        <f>IFERROR(VLOOKUP(E173,'Reference data'!$M$1:$N$364, 2,0), "Do not enter, will be populated based on other column(s)")</f>
        <v>Tandem</v>
      </c>
      <c r="J173" s="548" t="s">
        <v>442</v>
      </c>
      <c r="K173" s="525" t="str">
        <f>IFERROR(VLOOKUP(J173,'Reference data'!$G$2:$H$7, 2, 0), "Do not enter, will be populated based on other column(s)")</f>
        <v>Christine Moretti</v>
      </c>
      <c r="L173" s="556" t="str">
        <f>IFERROR(VLOOKUP(I173, 'Reference data'!$R$2:$S$55, 2, 0), "Do not enter, will be populated based on other column(s)")</f>
        <v>Istiyaqahmed Shaikh</v>
      </c>
      <c r="M173" s="525" t="str">
        <f>IFERROR(VLOOKUP(L173, 'Reference data'!$J$2:$K$30, 2, 0), "Do not enter, will be populated based on other column(s)")</f>
        <v>Daljeet Arora</v>
      </c>
      <c r="N173" s="347">
        <v>23.11</v>
      </c>
      <c r="O173" s="557" t="str">
        <f>VLOOKUP(N173, 'Reference data'!$U$2:$V$29, 2, 0)</f>
        <v>Nov-23</v>
      </c>
      <c r="P173" s="347" t="s">
        <v>342</v>
      </c>
      <c r="Q173" s="347">
        <v>800</v>
      </c>
      <c r="AN173" s="347">
        <v>100</v>
      </c>
      <c r="AO173" s="347">
        <v>250</v>
      </c>
      <c r="AP173" s="347">
        <v>250</v>
      </c>
      <c r="AQ173" s="347">
        <v>100</v>
      </c>
      <c r="AR173" s="347">
        <v>100</v>
      </c>
    </row>
    <row r="174" spans="1:44">
      <c r="A174" s="522" t="str">
        <f>IFERROR(VLOOKUP(B174, 'Reference data'!$C$2:$D$21, 2, 0), "Do not enter, will be populated based on other column(s)")</f>
        <v>Enhancement</v>
      </c>
      <c r="B174" s="541" t="s">
        <v>960</v>
      </c>
      <c r="D174" s="472" t="s">
        <v>166</v>
      </c>
      <c r="E174" s="543" t="s">
        <v>1234</v>
      </c>
      <c r="F174" s="472"/>
      <c r="G174" s="522" t="str">
        <f>IFERROR(VLOOKUP(E174,'Reference data'!$M$2:$P$364,4,0), "Do not enter, will be populated based on other column(s)")</f>
        <v>MF</v>
      </c>
      <c r="H174" s="522" t="str">
        <f>IFERROR(VLOOKUP(E174,'Reference data'!$M$2:$O$364, 3,0), "Do not enter, will be populated based on other column(s)")</f>
        <v>Cobol, DB2</v>
      </c>
      <c r="I174" s="522" t="str">
        <f>IFERROR(VLOOKUP(E174,'Reference data'!$M$1:$N$364, 2,0), "Do not enter, will be populated based on other column(s)")</f>
        <v>WB-BPP1</v>
      </c>
      <c r="J174" s="541" t="s">
        <v>44</v>
      </c>
      <c r="K174" s="525" t="str">
        <f>IFERROR(VLOOKUP(J174,'Reference data'!$G$2:$H$7, 2, 0), "Do not enter, will be populated based on other column(s)")</f>
        <v>Muawiah Qaimari</v>
      </c>
      <c r="L174" s="525" t="str">
        <f>IFERROR(VLOOKUP(I174, 'Reference data'!$R$2:$S$55, 2, 0), "Do not enter, will be populated based on other column(s)")</f>
        <v>Rakesh Koli</v>
      </c>
      <c r="M174" s="525" t="str">
        <f>IFERROR(VLOOKUP(L174, 'Reference data'!$J$2:$K$30, 2, 0), "Do not enter, will be populated based on other column(s)")</f>
        <v>Amit Patidar</v>
      </c>
      <c r="N174" s="547">
        <v>22.1</v>
      </c>
      <c r="O174" s="551" t="str">
        <f>VLOOKUP(N174, 'Reference data'!$U$2:$V$29, 2, 0)</f>
        <v>Oct-22</v>
      </c>
      <c r="P174" s="472" t="s">
        <v>48</v>
      </c>
      <c r="Q174" s="472">
        <v>60</v>
      </c>
      <c r="AE174" s="347">
        <v>40</v>
      </c>
      <c r="AF174" s="347">
        <v>20</v>
      </c>
    </row>
    <row r="175" spans="1:44">
      <c r="A175" s="522" t="str">
        <f>IFERROR(VLOOKUP(B175, 'Reference data'!$C$2:$D$21, 2, 0), "Do not enter, will be populated based on other column(s)")</f>
        <v>Sustenance</v>
      </c>
      <c r="B175" s="541" t="s">
        <v>110</v>
      </c>
      <c r="D175" s="347" t="s">
        <v>1485</v>
      </c>
      <c r="E175" s="543" t="s">
        <v>269</v>
      </c>
      <c r="G175" s="522" t="str">
        <f>IFERROR(VLOOKUP(E175,'Reference data'!$M$2:$P$364,4,0), "Do not enter, will be populated based on other column(s)")</f>
        <v>MF</v>
      </c>
      <c r="H175" s="522" t="str">
        <f>IFERROR(VLOOKUP(E175,'Reference data'!$M$2:$O$364, 3,0), "Do not enter, will be populated based on other column(s)")</f>
        <v>Cobol, DB2</v>
      </c>
      <c r="I175" s="522" t="str">
        <f>IFERROR(VLOOKUP(E175,'Reference data'!$M$1:$N$364, 2,0), "Do not enter, will be populated based on other column(s)")</f>
        <v>WB-BPP1</v>
      </c>
      <c r="J175" s="347" t="s">
        <v>44</v>
      </c>
      <c r="K175" s="525" t="str">
        <f>IFERROR(VLOOKUP(J175,'Reference data'!$G$2:$H$7, 2, 0), "Do not enter, will be populated based on other column(s)")</f>
        <v>Muawiah Qaimari</v>
      </c>
      <c r="L175" s="525" t="str">
        <f>IFERROR(VLOOKUP(I175, 'Reference data'!$R$2:$S$55, 2, 0), "Do not enter, will be populated based on other column(s)")</f>
        <v>Rakesh Koli</v>
      </c>
      <c r="M175" s="525" t="str">
        <f>IFERROR(VLOOKUP(L175, 'Reference data'!$J$2:$K$30, 2, 0), "Do not enter, will be populated based on other column(s)")</f>
        <v>Amit Patidar</v>
      </c>
      <c r="N175" s="347">
        <v>22.11</v>
      </c>
      <c r="O175" s="551" t="str">
        <f>VLOOKUP(N175, 'Reference data'!$U$2:$V$29, 2, 0)</f>
        <v>Nov-22</v>
      </c>
      <c r="P175" s="347" t="s">
        <v>48</v>
      </c>
      <c r="Q175" s="347">
        <v>150</v>
      </c>
      <c r="V175" s="347">
        <v>30</v>
      </c>
      <c r="AC175" s="347">
        <v>40</v>
      </c>
      <c r="AD175" s="347">
        <v>40</v>
      </c>
      <c r="AE175" s="347">
        <v>60</v>
      </c>
      <c r="AF175" s="347">
        <v>10</v>
      </c>
    </row>
    <row r="176" spans="1:44">
      <c r="A176" s="522" t="str">
        <f>IFERROR(VLOOKUP(B176, 'Reference data'!$C$2:$D$21, 2, 0), "Do not enter, will be populated based on other column(s)")</f>
        <v>Sustenance</v>
      </c>
      <c r="B176" s="541" t="s">
        <v>88</v>
      </c>
      <c r="D176" s="347" t="s">
        <v>1486</v>
      </c>
      <c r="E176" s="543" t="s">
        <v>279</v>
      </c>
      <c r="G176" s="522" t="str">
        <f>IFERROR(VLOOKUP(E176,'Reference data'!$M$2:$P$364,4,0), "Do not enter, will be populated based on other column(s)")</f>
        <v>MF</v>
      </c>
      <c r="H176" s="522" t="str">
        <f>IFERROR(VLOOKUP(E176,'Reference data'!$M$2:$O$364, 3,0), "Do not enter, will be populated based on other column(s)")</f>
        <v>Cobol, DB2</v>
      </c>
      <c r="I176" s="522" t="str">
        <f>IFERROR(VLOOKUP(E176,'Reference data'!$M$1:$N$364, 2,0), "Do not enter, will be populated based on other column(s)")</f>
        <v>SALES</v>
      </c>
      <c r="J176" s="347" t="s">
        <v>44</v>
      </c>
      <c r="K176" s="525" t="str">
        <f>IFERROR(VLOOKUP(J176,'Reference data'!$G$2:$H$7, 2, 0), "Do not enter, will be populated based on other column(s)")</f>
        <v>Muawiah Qaimari</v>
      </c>
      <c r="L176" s="525" t="str">
        <f>IFERROR(VLOOKUP(I176, 'Reference data'!$R$2:$S$55, 2, 0), "Do not enter, will be populated based on other column(s)")</f>
        <v>Swapnil Patil</v>
      </c>
      <c r="M176" s="525" t="str">
        <f>IFERROR(VLOOKUP(L176, 'Reference data'!$J$2:$K$30, 2, 0), "Do not enter, will be populated based on other column(s)")</f>
        <v>Amit Patidar</v>
      </c>
      <c r="N176" s="547">
        <v>22.1</v>
      </c>
      <c r="O176" s="551" t="str">
        <f>VLOOKUP(N176, 'Reference data'!$U$2:$V$29, 2, 0)</f>
        <v>Oct-22</v>
      </c>
      <c r="P176" s="347" t="s">
        <v>48</v>
      </c>
      <c r="Q176" s="347">
        <v>20</v>
      </c>
      <c r="V176" s="347">
        <v>30</v>
      </c>
      <c r="AC176" s="347" t="s">
        <v>1487</v>
      </c>
      <c r="AD176" s="347" t="s">
        <v>68</v>
      </c>
      <c r="AE176" s="347">
        <v>20</v>
      </c>
    </row>
    <row r="177" spans="1:51">
      <c r="A177" s="522" t="str">
        <f>IFERROR(VLOOKUP(B177, 'Reference data'!$C$2:$D$21, 2, 0), "Do not enter, will be populated based on other column(s)")</f>
        <v>Sustenance</v>
      </c>
      <c r="B177" s="541" t="s">
        <v>125</v>
      </c>
      <c r="D177" s="347" t="s">
        <v>1488</v>
      </c>
      <c r="E177" s="543" t="s">
        <v>1355</v>
      </c>
      <c r="G177" s="522" t="str">
        <f>IFERROR(VLOOKUP(E177,'Reference data'!$M$2:$P$364,4,0), "Do not enter, will be populated based on other column(s)")</f>
        <v>MF</v>
      </c>
      <c r="H177" s="522" t="str">
        <f>IFERROR(VLOOKUP(E177,'Reference data'!$M$2:$O$364, 3,0), "Do not enter, will be populated based on other column(s)")</f>
        <v>Cobol, DB2</v>
      </c>
      <c r="I177" s="522" t="str">
        <f>IFERROR(VLOOKUP(E177,'Reference data'!$M$1:$N$364, 2,0), "Do not enter, will be populated based on other column(s)")</f>
        <v>CARE-MF</v>
      </c>
      <c r="J177" s="347" t="s">
        <v>78</v>
      </c>
      <c r="K177" s="525" t="str">
        <f>IFERROR(VLOOKUP(J177,'Reference data'!$G$2:$H$7, 2, 0), "Do not enter, will be populated based on other column(s)")</f>
        <v>Christine Moretti</v>
      </c>
      <c r="L177" s="525" t="str">
        <f>IFERROR(VLOOKUP(I177, 'Reference data'!$R$2:$S$55, 2, 0), "Do not enter, will be populated based on other column(s)")</f>
        <v>Kushagra Mathur</v>
      </c>
      <c r="M177" s="525" t="str">
        <f>IFERROR(VLOOKUP(L177, 'Reference data'!$J$2:$K$30, 2, 0), "Do not enter, will be populated based on other column(s)")</f>
        <v>Amit Patidar</v>
      </c>
      <c r="N177" s="547">
        <v>22.1</v>
      </c>
      <c r="O177" s="551" t="str">
        <f>VLOOKUP(N177, 'Reference data'!$U$2:$V$29, 2, 0)</f>
        <v>Oct-22</v>
      </c>
      <c r="P177" s="347" t="s">
        <v>48</v>
      </c>
      <c r="Q177" s="347">
        <v>124</v>
      </c>
      <c r="S177" s="347">
        <v>30</v>
      </c>
      <c r="T177" s="347">
        <v>40</v>
      </c>
      <c r="U177" s="347">
        <v>20</v>
      </c>
      <c r="V177" s="347">
        <v>30</v>
      </c>
      <c r="AC177" s="347" t="s">
        <v>1487</v>
      </c>
      <c r="AD177" s="347">
        <v>24</v>
      </c>
      <c r="AE177" s="347">
        <v>100</v>
      </c>
    </row>
    <row r="178" spans="1:51">
      <c r="A178" s="522" t="str">
        <f>IFERROR(VLOOKUP(B178, 'Reference data'!$C$2:$D$21, 2, 0), "Do not enter, will be populated based on other column(s)")</f>
        <v>Sustenance</v>
      </c>
      <c r="B178" s="541" t="s">
        <v>125</v>
      </c>
      <c r="D178" s="347" t="s">
        <v>1488</v>
      </c>
      <c r="E178" s="543" t="s">
        <v>369</v>
      </c>
      <c r="G178" s="522" t="str">
        <f>IFERROR(VLOOKUP(E178,'Reference data'!$M$2:$P$364,4,0), "Do not enter, will be populated based on other column(s)")</f>
        <v>MF</v>
      </c>
      <c r="H178" s="522" t="str">
        <f>IFERROR(VLOOKUP(E178,'Reference data'!$M$2:$O$364, 3,0), "Do not enter, will be populated based on other column(s)")</f>
        <v>Cobol, DB2</v>
      </c>
      <c r="I178" s="522" t="str">
        <f>IFERROR(VLOOKUP(E178,'Reference data'!$M$1:$N$364, 2,0), "Do not enter, will be populated based on other column(s)")</f>
        <v>CARE-MF</v>
      </c>
      <c r="J178" s="347" t="s">
        <v>78</v>
      </c>
      <c r="K178" s="525" t="str">
        <f>IFERROR(VLOOKUP(J178,'Reference data'!$G$2:$H$7, 2, 0), "Do not enter, will be populated based on other column(s)")</f>
        <v>Christine Moretti</v>
      </c>
      <c r="L178" s="525" t="str">
        <f>IFERROR(VLOOKUP(I178, 'Reference data'!$R$2:$S$55, 2, 0), "Do not enter, will be populated based on other column(s)")</f>
        <v>Kushagra Mathur</v>
      </c>
      <c r="M178" s="525" t="str">
        <f>IFERROR(VLOOKUP(L178, 'Reference data'!$J$2:$K$30, 2, 0), "Do not enter, will be populated based on other column(s)")</f>
        <v>Amit Patidar</v>
      </c>
      <c r="N178" s="547">
        <v>22.1</v>
      </c>
      <c r="O178" s="551" t="str">
        <f>VLOOKUP(N178, 'Reference data'!$U$2:$V$29, 2, 0)</f>
        <v>Oct-22</v>
      </c>
      <c r="P178" s="347" t="s">
        <v>48</v>
      </c>
      <c r="Q178" s="347">
        <v>80</v>
      </c>
      <c r="AE178" s="347">
        <v>80</v>
      </c>
    </row>
    <row r="179" spans="1:51">
      <c r="A179" s="522" t="str">
        <f>IFERROR(VLOOKUP(B179, 'Reference data'!$C$2:$D$21, 2, 0), "Do not enter, will be populated based on other column(s)")</f>
        <v>Sustenance</v>
      </c>
      <c r="B179" s="541" t="s">
        <v>983</v>
      </c>
      <c r="D179" s="552" t="s">
        <v>1489</v>
      </c>
      <c r="E179" s="543" t="s">
        <v>1355</v>
      </c>
      <c r="F179" s="552"/>
      <c r="G179" s="522" t="str">
        <f>IFERROR(VLOOKUP(E179,'Reference data'!$M$2:$P$364,4,0), "Do not enter, will be populated based on other column(s)")</f>
        <v>MF</v>
      </c>
      <c r="H179" s="522" t="str">
        <f>IFERROR(VLOOKUP(E179,'Reference data'!$M$2:$O$364, 3,0), "Do not enter, will be populated based on other column(s)")</f>
        <v>Cobol, DB2</v>
      </c>
      <c r="I179" s="522" t="str">
        <f>IFERROR(VLOOKUP(E179,'Reference data'!$M$1:$N$364, 2,0), "Do not enter, will be populated based on other column(s)")</f>
        <v>CARE-MF</v>
      </c>
      <c r="J179" s="552" t="s">
        <v>78</v>
      </c>
      <c r="K179" s="525" t="str">
        <f>IFERROR(VLOOKUP(J179,'Reference data'!$G$2:$H$7, 2, 0), "Do not enter, will be populated based on other column(s)")</f>
        <v>Christine Moretti</v>
      </c>
      <c r="L179" s="525" t="str">
        <f>IFERROR(VLOOKUP(I179, 'Reference data'!$R$2:$S$55, 2, 0), "Do not enter, will be populated based on other column(s)")</f>
        <v>Kushagra Mathur</v>
      </c>
      <c r="M179" s="525" t="str">
        <f>IFERROR(VLOOKUP(L179, 'Reference data'!$J$2:$K$30, 2, 0), "Do not enter, will be populated based on other column(s)")</f>
        <v>Amit Patidar</v>
      </c>
      <c r="N179" s="347" t="s">
        <v>283</v>
      </c>
      <c r="O179" s="551" t="str">
        <f>VLOOKUP(N179, 'Reference data'!$U$2:$V$29, 2, 0)</f>
        <v>Ongoing</v>
      </c>
      <c r="P179" s="347" t="s">
        <v>48</v>
      </c>
      <c r="Q179" s="552"/>
      <c r="AB179" s="347">
        <v>30</v>
      </c>
      <c r="AC179" s="347">
        <v>30</v>
      </c>
      <c r="AD179" s="347">
        <v>30</v>
      </c>
      <c r="AE179" s="347">
        <v>30</v>
      </c>
      <c r="AF179" s="347">
        <v>30</v>
      </c>
      <c r="AG179" s="347">
        <v>30</v>
      </c>
      <c r="AH179" s="347">
        <v>20</v>
      </c>
      <c r="AI179" s="347">
        <v>20</v>
      </c>
      <c r="AJ179" s="347">
        <v>20</v>
      </c>
      <c r="AK179" s="347">
        <v>20</v>
      </c>
      <c r="AL179" s="347">
        <v>20</v>
      </c>
      <c r="AM179" s="347">
        <v>20</v>
      </c>
      <c r="AN179" s="347">
        <v>20</v>
      </c>
      <c r="AO179" s="347">
        <v>20</v>
      </c>
      <c r="AP179" s="347">
        <v>20</v>
      </c>
      <c r="AQ179" s="347">
        <v>20</v>
      </c>
    </row>
    <row r="180" spans="1:51" ht="13">
      <c r="A180" s="522" t="str">
        <f>IFERROR(VLOOKUP(B180, 'Reference data'!$C$2:$D$21, 2, 0), "Do not enter, will be populated based on other column(s)")</f>
        <v>Sustenance</v>
      </c>
      <c r="B180" s="541" t="s">
        <v>989</v>
      </c>
      <c r="C180" s="347">
        <v>1</v>
      </c>
      <c r="D180" s="561" t="s">
        <v>1461</v>
      </c>
      <c r="E180" s="543" t="s">
        <v>279</v>
      </c>
      <c r="F180" s="543"/>
      <c r="G180" s="522" t="str">
        <f>IFERROR(VLOOKUP(E180,'Reference data'!$M$2:$P$364,4,0), "Do not enter, will be populated based on other column(s)")</f>
        <v>MF</v>
      </c>
      <c r="H180" s="522" t="str">
        <f>IFERROR(VLOOKUP(E180,'Reference data'!$M$2:$O$364, 3,0), "Do not enter, will be populated based on other column(s)")</f>
        <v>Cobol, DB2</v>
      </c>
      <c r="I180" s="522" t="str">
        <f>IFERROR(VLOOKUP(E180,'Reference data'!$M$1:$N$364, 2,0), "Do not enter, will be populated based on other column(s)")</f>
        <v>SALES</v>
      </c>
      <c r="J180" s="541" t="s">
        <v>44</v>
      </c>
      <c r="K180" s="525" t="str">
        <f>IFERROR(VLOOKUP(J180,'Reference data'!$G$2:$H$7, 2, 0), "Do not enter, will be populated based on other column(s)")</f>
        <v>Muawiah Qaimari</v>
      </c>
      <c r="L180" s="525" t="str">
        <f>IFERROR(VLOOKUP(I180, 'Reference data'!$R$2:$S$55, 2, 0), "Do not enter, will be populated based on other column(s)")</f>
        <v>Swapnil Patil</v>
      </c>
      <c r="M180" s="525" t="str">
        <f>IFERROR(VLOOKUP(L180, 'Reference data'!$J$2:$K$30, 2, 0), "Do not enter, will be populated based on other column(s)")</f>
        <v>Amit Patidar</v>
      </c>
      <c r="N180" s="472" t="s">
        <v>283</v>
      </c>
      <c r="O180" s="551" t="str">
        <f>VLOOKUP(N180, 'Reference data'!$U$2:$V$29, 2, 0)</f>
        <v>Ongoing</v>
      </c>
      <c r="P180" s="472" t="s">
        <v>48</v>
      </c>
      <c r="Q180" s="543"/>
      <c r="R180" s="543">
        <v>92</v>
      </c>
      <c r="S180" s="543">
        <v>92</v>
      </c>
      <c r="T180" s="543">
        <v>92</v>
      </c>
      <c r="U180" s="543">
        <v>92</v>
      </c>
      <c r="V180" s="543">
        <v>92</v>
      </c>
      <c r="W180" s="543">
        <v>92</v>
      </c>
      <c r="X180" s="543">
        <v>92</v>
      </c>
      <c r="Y180" s="543">
        <v>92</v>
      </c>
      <c r="Z180" s="543">
        <v>92</v>
      </c>
      <c r="AA180" s="543">
        <v>92</v>
      </c>
      <c r="AB180" s="543">
        <v>70</v>
      </c>
      <c r="AC180" s="543">
        <v>70</v>
      </c>
      <c r="AD180" s="543">
        <v>70</v>
      </c>
      <c r="AE180" s="543">
        <v>70</v>
      </c>
      <c r="AF180" s="543">
        <v>50</v>
      </c>
      <c r="AG180" s="543">
        <v>50</v>
      </c>
      <c r="AH180" s="543">
        <v>10</v>
      </c>
      <c r="AI180" s="543">
        <v>10</v>
      </c>
      <c r="AJ180" s="543">
        <v>10</v>
      </c>
      <c r="AK180" s="543">
        <v>10</v>
      </c>
      <c r="AL180" s="543">
        <v>10</v>
      </c>
      <c r="AM180" s="543">
        <v>10</v>
      </c>
      <c r="AN180" s="543">
        <v>10</v>
      </c>
      <c r="AO180" s="543">
        <v>10</v>
      </c>
      <c r="AP180" s="543">
        <v>10</v>
      </c>
    </row>
    <row r="181" spans="1:51" ht="13">
      <c r="A181" s="522" t="str">
        <f>IFERROR(VLOOKUP(B181, 'Reference data'!$C$2:$D$21, 2, 0), "Do not enter, will be populated based on other column(s)")</f>
        <v>Sustenance</v>
      </c>
      <c r="B181" s="541" t="s">
        <v>983</v>
      </c>
      <c r="C181" s="347">
        <v>1</v>
      </c>
      <c r="D181" s="560" t="s">
        <v>186</v>
      </c>
      <c r="E181" s="543" t="s">
        <v>279</v>
      </c>
      <c r="F181" s="472"/>
      <c r="G181" s="522" t="str">
        <f>IFERROR(VLOOKUP(E181,'Reference data'!$M$2:$P$364,4,0), "Do not enter, will be populated based on other column(s)")</f>
        <v>MF</v>
      </c>
      <c r="H181" s="522" t="str">
        <f>IFERROR(VLOOKUP(E181,'Reference data'!$M$2:$O$364, 3,0), "Do not enter, will be populated based on other column(s)")</f>
        <v>Cobol, DB2</v>
      </c>
      <c r="I181" s="522" t="str">
        <f>IFERROR(VLOOKUP(E181,'Reference data'!$M$1:$N$364, 2,0), "Do not enter, will be populated based on other column(s)")</f>
        <v>SALES</v>
      </c>
      <c r="J181" s="541" t="s">
        <v>44</v>
      </c>
      <c r="K181" s="525" t="str">
        <f>IFERROR(VLOOKUP(J181,'Reference data'!$G$2:$H$7, 2, 0), "Do not enter, will be populated based on other column(s)")</f>
        <v>Muawiah Qaimari</v>
      </c>
      <c r="L181" s="525" t="str">
        <f>IFERROR(VLOOKUP(I181, 'Reference data'!$R$2:$S$55, 2, 0), "Do not enter, will be populated based on other column(s)")</f>
        <v>Swapnil Patil</v>
      </c>
      <c r="M181" s="525" t="str">
        <f>IFERROR(VLOOKUP(L181, 'Reference data'!$J$2:$K$30, 2, 0), "Do not enter, will be populated based on other column(s)")</f>
        <v>Amit Patidar</v>
      </c>
      <c r="N181" s="472" t="s">
        <v>283</v>
      </c>
      <c r="O181" s="551" t="str">
        <f>VLOOKUP(N181, 'Reference data'!$U$2:$V$29, 2, 0)</f>
        <v>Ongoing</v>
      </c>
      <c r="P181" s="472" t="s">
        <v>48</v>
      </c>
      <c r="Q181" s="541"/>
      <c r="R181" s="541">
        <v>40</v>
      </c>
      <c r="S181" s="541">
        <v>40</v>
      </c>
      <c r="T181" s="541">
        <v>40</v>
      </c>
      <c r="U181" s="541">
        <v>40</v>
      </c>
      <c r="V181" s="541">
        <v>40</v>
      </c>
      <c r="W181" s="541">
        <v>40</v>
      </c>
      <c r="X181" s="541">
        <v>40</v>
      </c>
      <c r="Y181" s="541">
        <v>40</v>
      </c>
      <c r="Z181" s="541">
        <v>40</v>
      </c>
      <c r="AA181" s="541">
        <v>40</v>
      </c>
      <c r="AB181" s="541">
        <v>30</v>
      </c>
      <c r="AC181" s="541">
        <v>30</v>
      </c>
      <c r="AD181" s="541">
        <v>30</v>
      </c>
      <c r="AE181" s="541">
        <v>30</v>
      </c>
      <c r="AF181" s="541">
        <v>30</v>
      </c>
      <c r="AG181" s="541">
        <v>30</v>
      </c>
      <c r="AH181" s="541">
        <v>20</v>
      </c>
      <c r="AI181" s="541">
        <v>20</v>
      </c>
      <c r="AJ181" s="541">
        <v>20</v>
      </c>
      <c r="AK181" s="541">
        <v>20</v>
      </c>
      <c r="AL181" s="541">
        <v>20</v>
      </c>
      <c r="AM181" s="541">
        <v>20</v>
      </c>
      <c r="AN181" s="541">
        <v>20</v>
      </c>
      <c r="AO181" s="541">
        <v>20</v>
      </c>
      <c r="AP181" s="541">
        <v>20</v>
      </c>
    </row>
    <row r="182" spans="1:51" ht="13">
      <c r="A182" s="522" t="str">
        <f>IFERROR(VLOOKUP(B182, 'Reference data'!$C$2:$D$21, 2, 0), "Do not enter, will be populated based on other column(s)")</f>
        <v>Sustenance</v>
      </c>
      <c r="B182" s="541" t="s">
        <v>983</v>
      </c>
      <c r="C182" s="347">
        <v>1</v>
      </c>
      <c r="D182" s="561" t="s">
        <v>187</v>
      </c>
      <c r="E182" s="543" t="s">
        <v>279</v>
      </c>
      <c r="F182" s="543"/>
      <c r="G182" s="522" t="str">
        <f>IFERROR(VLOOKUP(E182,'Reference data'!$M$2:$P$364,4,0), "Do not enter, will be populated based on other column(s)")</f>
        <v>MF</v>
      </c>
      <c r="H182" s="522" t="str">
        <f>IFERROR(VLOOKUP(E182,'Reference data'!$M$2:$O$364, 3,0), "Do not enter, will be populated based on other column(s)")</f>
        <v>Cobol, DB2</v>
      </c>
      <c r="I182" s="522" t="str">
        <f>IFERROR(VLOOKUP(E182,'Reference data'!$M$1:$N$364, 2,0), "Do not enter, will be populated based on other column(s)")</f>
        <v>SALES</v>
      </c>
      <c r="J182" s="541" t="s">
        <v>44</v>
      </c>
      <c r="K182" s="525" t="str">
        <f>IFERROR(VLOOKUP(J182,'Reference data'!$G$2:$H$7, 2, 0), "Do not enter, will be populated based on other column(s)")</f>
        <v>Muawiah Qaimari</v>
      </c>
      <c r="L182" s="525" t="str">
        <f>IFERROR(VLOOKUP(I182, 'Reference data'!$R$2:$S$55, 2, 0), "Do not enter, will be populated based on other column(s)")</f>
        <v>Swapnil Patil</v>
      </c>
      <c r="M182" s="525" t="str">
        <f>IFERROR(VLOOKUP(L182, 'Reference data'!$J$2:$K$30, 2, 0), "Do not enter, will be populated based on other column(s)")</f>
        <v>Amit Patidar</v>
      </c>
      <c r="N182" s="472" t="s">
        <v>283</v>
      </c>
      <c r="O182" s="551" t="str">
        <f>VLOOKUP(N182, 'Reference data'!$U$2:$V$29, 2, 0)</f>
        <v>Ongoing</v>
      </c>
      <c r="P182" s="472" t="s">
        <v>342</v>
      </c>
      <c r="Q182" s="543"/>
      <c r="R182" s="543"/>
      <c r="S182" s="543"/>
      <c r="T182" s="543"/>
      <c r="U182" s="543"/>
      <c r="V182" s="543"/>
      <c r="W182" s="543"/>
      <c r="X182" s="543"/>
      <c r="Y182" s="543"/>
      <c r="Z182" s="543"/>
      <c r="AA182" s="543"/>
      <c r="AB182" s="543"/>
      <c r="AC182" s="543"/>
      <c r="AD182" s="543"/>
      <c r="AE182" s="543"/>
      <c r="AF182" s="543"/>
      <c r="AG182" s="543"/>
      <c r="AH182" s="543"/>
      <c r="AI182" s="543"/>
      <c r="AJ182" s="543"/>
      <c r="AK182" s="543"/>
      <c r="AL182" s="543"/>
      <c r="AM182" s="543"/>
    </row>
    <row r="183" spans="1:51" ht="13">
      <c r="A183" s="522" t="str">
        <f>IFERROR(VLOOKUP(B183, 'Reference data'!$C$2:$D$21, 2, 0), "Do not enter, will be populated based on other column(s)")</f>
        <v>Sustenance</v>
      </c>
      <c r="B183" s="541" t="s">
        <v>985</v>
      </c>
      <c r="C183" s="347">
        <v>1</v>
      </c>
      <c r="D183" s="560" t="s">
        <v>188</v>
      </c>
      <c r="E183" s="543" t="s">
        <v>279</v>
      </c>
      <c r="F183" s="472"/>
      <c r="G183" s="522" t="str">
        <f>IFERROR(VLOOKUP(E183,'Reference data'!$M$2:$P$364,4,0), "Do not enter, will be populated based on other column(s)")</f>
        <v>MF</v>
      </c>
      <c r="H183" s="522" t="str">
        <f>IFERROR(VLOOKUP(E183,'Reference data'!$M$2:$O$364, 3,0), "Do not enter, will be populated based on other column(s)")</f>
        <v>Cobol, DB2</v>
      </c>
      <c r="I183" s="522" t="str">
        <f>IFERROR(VLOOKUP(E183,'Reference data'!$M$1:$N$364, 2,0), "Do not enter, will be populated based on other column(s)")</f>
        <v>SALES</v>
      </c>
      <c r="J183" s="541" t="s">
        <v>44</v>
      </c>
      <c r="K183" s="525" t="str">
        <f>IFERROR(VLOOKUP(J183,'Reference data'!$G$2:$H$7, 2, 0), "Do not enter, will be populated based on other column(s)")</f>
        <v>Muawiah Qaimari</v>
      </c>
      <c r="L183" s="525" t="str">
        <f>IFERROR(VLOOKUP(I183, 'Reference data'!$R$2:$S$55, 2, 0), "Do not enter, will be populated based on other column(s)")</f>
        <v>Swapnil Patil</v>
      </c>
      <c r="M183" s="525" t="str">
        <f>IFERROR(VLOOKUP(L183, 'Reference data'!$J$2:$K$30, 2, 0), "Do not enter, will be populated based on other column(s)")</f>
        <v>Amit Patidar</v>
      </c>
      <c r="N183" s="472" t="s">
        <v>283</v>
      </c>
      <c r="O183" s="551" t="str">
        <f>VLOOKUP(N183, 'Reference data'!$U$2:$V$29, 2, 0)</f>
        <v>Ongoing</v>
      </c>
      <c r="P183" s="472" t="s">
        <v>48</v>
      </c>
      <c r="Q183" s="541"/>
      <c r="R183" s="541">
        <v>20</v>
      </c>
      <c r="S183" s="541">
        <v>20</v>
      </c>
      <c r="T183" s="541">
        <v>20</v>
      </c>
      <c r="U183" s="541">
        <v>20</v>
      </c>
      <c r="V183" s="541">
        <v>20</v>
      </c>
      <c r="W183" s="541">
        <v>20</v>
      </c>
      <c r="X183" s="541">
        <v>20</v>
      </c>
      <c r="Y183" s="541">
        <v>20</v>
      </c>
      <c r="Z183" s="541">
        <v>20</v>
      </c>
      <c r="AA183" s="541">
        <v>20</v>
      </c>
      <c r="AB183" s="541">
        <v>10</v>
      </c>
      <c r="AC183" s="541">
        <v>10</v>
      </c>
      <c r="AD183" s="541">
        <v>10</v>
      </c>
      <c r="AE183" s="541">
        <v>10</v>
      </c>
      <c r="AF183" s="541">
        <v>5</v>
      </c>
      <c r="AG183" s="541">
        <v>5</v>
      </c>
      <c r="AH183" s="541">
        <v>2</v>
      </c>
      <c r="AI183" s="541">
        <v>2</v>
      </c>
      <c r="AJ183" s="541">
        <v>2</v>
      </c>
      <c r="AK183" s="541">
        <v>2</v>
      </c>
      <c r="AL183" s="541">
        <v>2</v>
      </c>
      <c r="AM183" s="541">
        <v>2</v>
      </c>
      <c r="AN183" s="347">
        <v>2</v>
      </c>
      <c r="AO183" s="347">
        <v>2</v>
      </c>
      <c r="AP183" s="347">
        <v>2</v>
      </c>
    </row>
    <row r="184" spans="1:51" ht="13">
      <c r="A184" s="522" t="str">
        <f>IFERROR(VLOOKUP(B184, 'Reference data'!$C$2:$D$21, 2, 0), "Do not enter, will be populated based on other column(s)")</f>
        <v>Sustenance</v>
      </c>
      <c r="B184" s="541" t="s">
        <v>984</v>
      </c>
      <c r="C184" s="347">
        <v>1</v>
      </c>
      <c r="D184" s="560" t="s">
        <v>1490</v>
      </c>
      <c r="E184" s="543" t="s">
        <v>279</v>
      </c>
      <c r="F184" s="472"/>
      <c r="G184" s="522" t="str">
        <f>IFERROR(VLOOKUP(E184,'Reference data'!$M$2:$P$364,4,0), "Do not enter, will be populated based on other column(s)")</f>
        <v>MF</v>
      </c>
      <c r="H184" s="522" t="str">
        <f>IFERROR(VLOOKUP(E184,'Reference data'!$M$2:$O$364, 3,0), "Do not enter, will be populated based on other column(s)")</f>
        <v>Cobol, DB2</v>
      </c>
      <c r="I184" s="522" t="str">
        <f>IFERROR(VLOOKUP(E184,'Reference data'!$M$1:$N$364, 2,0), "Do not enter, will be populated based on other column(s)")</f>
        <v>SALES</v>
      </c>
      <c r="J184" s="472" t="s">
        <v>44</v>
      </c>
      <c r="K184" s="525" t="str">
        <f>IFERROR(VLOOKUP(J184,'Reference data'!$G$2:$H$7, 2, 0), "Do not enter, will be populated based on other column(s)")</f>
        <v>Muawiah Qaimari</v>
      </c>
      <c r="L184" s="525" t="str">
        <f>IFERROR(VLOOKUP(I184, 'Reference data'!$R$2:$S$55, 2, 0), "Do not enter, will be populated based on other column(s)")</f>
        <v>Swapnil Patil</v>
      </c>
      <c r="M184" s="525" t="str">
        <f>IFERROR(VLOOKUP(L184, 'Reference data'!$J$2:$K$30, 2, 0), "Do not enter, will be populated based on other column(s)")</f>
        <v>Amit Patidar</v>
      </c>
      <c r="N184" s="347" t="s">
        <v>283</v>
      </c>
      <c r="O184" s="551" t="str">
        <f>VLOOKUP(N184, 'Reference data'!$U$2:$V$29, 2, 0)</f>
        <v>Ongoing</v>
      </c>
      <c r="P184" s="472" t="s">
        <v>48</v>
      </c>
      <c r="Q184" s="472"/>
      <c r="R184" s="472">
        <v>30</v>
      </c>
      <c r="S184" s="472">
        <v>30</v>
      </c>
      <c r="T184" s="472">
        <v>30</v>
      </c>
      <c r="U184" s="472">
        <v>30</v>
      </c>
      <c r="V184" s="472">
        <v>30</v>
      </c>
      <c r="W184" s="472">
        <v>30</v>
      </c>
      <c r="X184" s="472">
        <v>30</v>
      </c>
      <c r="Y184" s="472">
        <v>30</v>
      </c>
      <c r="Z184" s="472">
        <v>30</v>
      </c>
      <c r="AA184" s="472">
        <v>30</v>
      </c>
      <c r="AB184" s="472"/>
      <c r="AC184" s="472"/>
      <c r="AH184" s="347">
        <v>12</v>
      </c>
      <c r="AI184" s="347">
        <v>12</v>
      </c>
      <c r="AJ184" s="347">
        <v>12</v>
      </c>
      <c r="AK184" s="347">
        <v>12</v>
      </c>
      <c r="AL184" s="347">
        <v>12</v>
      </c>
      <c r="AM184" s="347">
        <v>12</v>
      </c>
      <c r="AN184" s="347">
        <v>12</v>
      </c>
      <c r="AO184" s="347">
        <v>12</v>
      </c>
      <c r="AP184" s="347">
        <v>12</v>
      </c>
    </row>
    <row r="185" spans="1:51" ht="14.5">
      <c r="A185" s="522" t="str">
        <f>IFERROR(VLOOKUP(B185, 'Reference data'!$C$2:$D$21, 2, 0), "Do not enter, will be populated based on other column(s)")</f>
        <v>Sustenance</v>
      </c>
      <c r="B185" s="541" t="s">
        <v>125</v>
      </c>
      <c r="D185" s="347" t="s">
        <v>1491</v>
      </c>
      <c r="E185" s="543" t="s">
        <v>1075</v>
      </c>
      <c r="F185" s="472"/>
      <c r="G185" s="522" t="str">
        <f>IFERROR(VLOOKUP(E185,'Reference data'!$M$2:$P$364,4,0), "Do not enter, will be populated based on other column(s)")</f>
        <v>MF</v>
      </c>
      <c r="H185" s="522" t="str">
        <f>IFERROR(VLOOKUP(E185,'Reference data'!$M$2:$O$364, 3,0), "Do not enter, will be populated based on other column(s)")</f>
        <v>Cobol,Assembler,IMS-DB,IMS-DC,DB2</v>
      </c>
      <c r="I185" s="522" t="str">
        <f>IFERROR(VLOOKUP(E185,'Reference data'!$M$1:$N$364, 2,0), "Do not enter, will be populated based on other column(s)")</f>
        <v>BRAVO-MF-Rick</v>
      </c>
      <c r="J185" s="347" t="s">
        <v>442</v>
      </c>
      <c r="K185" s="525" t="str">
        <f>IFERROR(VLOOKUP(J185,'Reference data'!$G$2:$H$7, 2, 0), "Do not enter, will be populated based on other column(s)")</f>
        <v>Christine Moretti</v>
      </c>
      <c r="L185" s="525" t="str">
        <f>IFERROR(VLOOKUP(I185, 'Reference data'!$R$2:$S$55, 2, 0), "Do not enter, will be populated based on other column(s)")</f>
        <v xml:space="preserve">Hrishikesh Kamathe </v>
      </c>
      <c r="M185" s="525" t="str">
        <f>IFERROR(VLOOKUP(L185, 'Reference data'!$J$2:$K$30, 2, 0), "Do not enter, will be populated based on other column(s)")</f>
        <v>Tarun Raghuwanshi</v>
      </c>
      <c r="N185" s="347">
        <v>23.11</v>
      </c>
      <c r="O185" s="551" t="str">
        <f>VLOOKUP(N185, 'Reference data'!$U$2:$V$29, 2, 0)</f>
        <v>Nov-23</v>
      </c>
      <c r="P185" s="347" t="s">
        <v>48</v>
      </c>
      <c r="Q185" s="488">
        <v>25</v>
      </c>
      <c r="R185" s="488"/>
      <c r="S185" s="488"/>
      <c r="T185" s="488"/>
      <c r="U185" s="488"/>
      <c r="V185" s="488"/>
      <c r="W185" s="488"/>
      <c r="X185" s="488"/>
      <c r="Y185" s="488"/>
      <c r="Z185" s="488"/>
      <c r="AA185" s="488"/>
      <c r="AB185" s="488"/>
      <c r="AC185" s="488"/>
      <c r="AD185" s="488"/>
      <c r="AE185" s="488"/>
      <c r="AF185" s="488">
        <v>25</v>
      </c>
      <c r="AG185" s="488"/>
      <c r="AH185" s="488"/>
      <c r="AI185" s="488"/>
      <c r="AJ185" s="488"/>
      <c r="AK185" s="488"/>
      <c r="AL185" s="488"/>
      <c r="AM185" s="488"/>
      <c r="AN185" s="488">
        <v>25</v>
      </c>
      <c r="AO185" s="488">
        <v>25</v>
      </c>
      <c r="AP185" s="488">
        <v>25</v>
      </c>
      <c r="AQ185" s="488">
        <v>25</v>
      </c>
      <c r="AR185" s="488">
        <v>25</v>
      </c>
      <c r="AS185" s="488">
        <v>25</v>
      </c>
      <c r="AT185" s="347">
        <v>25</v>
      </c>
      <c r="AU185" s="347">
        <v>25</v>
      </c>
      <c r="AV185" s="347">
        <v>25</v>
      </c>
      <c r="AW185" s="347">
        <v>25</v>
      </c>
      <c r="AX185" s="347">
        <v>25</v>
      </c>
      <c r="AY185" s="347">
        <v>25</v>
      </c>
    </row>
    <row r="186" spans="1:51" ht="19.5" customHeight="1">
      <c r="A186" s="522" t="str">
        <f>IFERROR(VLOOKUP(B186, 'Reference data'!$C$2:$D$21, 2, 0), "Do not enter, will be populated based on other column(s)")</f>
        <v>Enhancement</v>
      </c>
      <c r="B186" s="555" t="s">
        <v>960</v>
      </c>
      <c r="C186" s="347">
        <v>4</v>
      </c>
      <c r="D186" s="347" t="s">
        <v>81</v>
      </c>
      <c r="E186" s="564" t="s">
        <v>82</v>
      </c>
      <c r="G186" s="522" t="str">
        <f>IFERROR(VLOOKUP(E186,'Reference data'!$M$2:$P$364,4,0), "Do not enter, will be populated based on other column(s)")</f>
        <v>MF</v>
      </c>
      <c r="H186" s="522" t="str">
        <f>IFERROR(VLOOKUP(E186,'Reference data'!$M$2:$O$364, 3,0), "Do not enter, will be populated based on other column(s)")</f>
        <v>AS400</v>
      </c>
      <c r="I186" s="522" t="str">
        <f>IFERROR(VLOOKUP(E186,'Reference data'!$M$1:$N$364, 2,0), "Do not enter, will be populated based on other column(s)")</f>
        <v>BOSS-SW-ABOM</v>
      </c>
      <c r="J186" s="347" t="s">
        <v>442</v>
      </c>
      <c r="K186" s="525" t="str">
        <f>IFERROR(VLOOKUP(J186,'Reference data'!$G$2:$H$7, 2, 0), "Do not enter, will be populated based on other column(s)")</f>
        <v>Christine Moretti</v>
      </c>
      <c r="L186" s="556" t="str">
        <f>IFERROR(VLOOKUP(I186, 'Reference data'!$R$2:$S$55, 2, 0), "Do not enter, will be populated based on other column(s)")</f>
        <v>Istiyaqahmed Shaikh</v>
      </c>
      <c r="M186" s="525" t="str">
        <f>IFERROR(VLOOKUP(L186, 'Reference data'!$J$2:$K$30, 2, 0), "Do not enter, will be populated based on other column(s)")</f>
        <v>Daljeet Arora</v>
      </c>
      <c r="N186" s="476">
        <v>22.07</v>
      </c>
      <c r="O186" s="557" t="str">
        <f>VLOOKUP(N186, 'Reference data'!$U$2:$V$29, 2, 0)</f>
        <v>Jul-22</v>
      </c>
      <c r="P186" s="347" t="s">
        <v>342</v>
      </c>
      <c r="Q186" s="347">
        <v>1000</v>
      </c>
      <c r="AB186" s="347">
        <v>100</v>
      </c>
    </row>
    <row r="187" spans="1:51" ht="31.4" customHeight="1">
      <c r="A187" s="522" t="str">
        <f>IFERROR(VLOOKUP(B187, 'Reference data'!$C$2:$D$21, 2, 0), "Do not enter, will be populated based on other column(s)")</f>
        <v>Enhancement</v>
      </c>
      <c r="B187" s="555" t="s">
        <v>960</v>
      </c>
      <c r="C187" s="347">
        <v>4</v>
      </c>
      <c r="D187" s="347" t="s">
        <v>1483</v>
      </c>
      <c r="E187" s="564" t="s">
        <v>1243</v>
      </c>
      <c r="F187" s="474" t="s">
        <v>1484</v>
      </c>
      <c r="G187" s="522" t="str">
        <f>IFERROR(VLOOKUP(E187,'Reference data'!$M$2:$P$364,4,0), "Do not enter, will be populated based on other column(s)")</f>
        <v>MF</v>
      </c>
      <c r="H187" s="522" t="str">
        <f>IFERROR(VLOOKUP(E187,'Reference data'!$M$2:$O$364, 3,0), "Do not enter, will be populated based on other column(s)")</f>
        <v>Tandem, Powerbuilder</v>
      </c>
      <c r="I187" s="522" t="str">
        <f>IFERROR(VLOOKUP(E187,'Reference data'!$M$1:$N$364, 2,0), "Do not enter, will be populated based on other column(s)")</f>
        <v>Tandem</v>
      </c>
      <c r="J187" s="548" t="s">
        <v>442</v>
      </c>
      <c r="K187" s="525" t="str">
        <f>IFERROR(VLOOKUP(J187,'Reference data'!$G$2:$H$7, 2, 0), "Do not enter, will be populated based on other column(s)")</f>
        <v>Christine Moretti</v>
      </c>
      <c r="L187" s="556" t="str">
        <f>IFERROR(VLOOKUP(I187, 'Reference data'!$R$2:$S$55, 2, 0), "Do not enter, will be populated based on other column(s)")</f>
        <v>Istiyaqahmed Shaikh</v>
      </c>
      <c r="M187" s="525" t="str">
        <f>IFERROR(VLOOKUP(L187, 'Reference data'!$J$2:$K$30, 2, 0), "Do not enter, will be populated based on other column(s)")</f>
        <v>Daljeet Arora</v>
      </c>
      <c r="N187" s="347">
        <v>23.11</v>
      </c>
      <c r="O187" s="557" t="str">
        <f>VLOOKUP(N187, 'Reference data'!$U$2:$V$29, 2, 0)</f>
        <v>Nov-23</v>
      </c>
      <c r="P187" s="347" t="s">
        <v>342</v>
      </c>
      <c r="Q187" s="347">
        <v>800</v>
      </c>
      <c r="AN187" s="347">
        <v>100</v>
      </c>
      <c r="AO187" s="347">
        <v>250</v>
      </c>
      <c r="AP187" s="347">
        <v>250</v>
      </c>
      <c r="AQ187" s="347">
        <v>100</v>
      </c>
      <c r="AR187" s="347">
        <v>100</v>
      </c>
    </row>
    <row r="188" spans="1:51" ht="18" customHeight="1">
      <c r="A188" s="522" t="str">
        <f>IFERROR(VLOOKUP(B188, 'Reference data'!$C$2:$D$21, 2, 0), "Do not enter, will be populated based on other column(s)")</f>
        <v>Sustenance</v>
      </c>
      <c r="B188" s="555" t="s">
        <v>88</v>
      </c>
      <c r="C188" s="347">
        <v>4</v>
      </c>
      <c r="D188" s="548" t="s">
        <v>89</v>
      </c>
      <c r="E188" s="564" t="s">
        <v>84</v>
      </c>
      <c r="F188" s="548"/>
      <c r="G188" s="522" t="str">
        <f>IFERROR(VLOOKUP(E188,'Reference data'!$M$2:$P$364,4,0), "Do not enter, will be populated based on other column(s)")</f>
        <v>MF</v>
      </c>
      <c r="H188" s="522" t="str">
        <f>IFERROR(VLOOKUP(E188,'Reference data'!$M$2:$O$364, 3,0), "Do not enter, will be populated based on other column(s)")</f>
        <v>Cobol, IMS-DB, IMS-DC</v>
      </c>
      <c r="I188" s="522" t="str">
        <f>IFERROR(VLOOKUP(E188,'Reference data'!$M$1:$N$364, 2,0), "Do not enter, will be populated based on other column(s)")</f>
        <v>BOSS-SW-ABOM</v>
      </c>
      <c r="J188" s="347" t="s">
        <v>442</v>
      </c>
      <c r="K188" s="525" t="str">
        <f>IFERROR(VLOOKUP(J188,'Reference data'!$G$2:$H$7, 2, 0), "Do not enter, will be populated based on other column(s)")</f>
        <v>Christine Moretti</v>
      </c>
      <c r="L188" s="556" t="str">
        <f>IFERROR(VLOOKUP(I188, 'Reference data'!$R$2:$S$55, 2, 0), "Do not enter, will be populated based on other column(s)")</f>
        <v>Istiyaqahmed Shaikh</v>
      </c>
      <c r="M188" s="525" t="str">
        <f>IFERROR(VLOOKUP(L188, 'Reference data'!$J$2:$K$30, 2, 0), "Do not enter, will be populated based on other column(s)")</f>
        <v>Daljeet Arora</v>
      </c>
      <c r="N188" s="347">
        <v>22.11</v>
      </c>
      <c r="O188" s="557" t="str">
        <f>VLOOKUP(N188, 'Reference data'!$U$2:$V$29, 2, 0)</f>
        <v>Nov-22</v>
      </c>
      <c r="P188" s="347" t="s">
        <v>342</v>
      </c>
      <c r="Q188" s="548">
        <v>40</v>
      </c>
      <c r="R188" s="548"/>
      <c r="S188" s="548"/>
      <c r="T188" s="548"/>
      <c r="U188" s="548"/>
      <c r="V188" s="548"/>
      <c r="W188" s="548"/>
      <c r="X188" s="548"/>
      <c r="Y188" s="548"/>
      <c r="Z188" s="548"/>
      <c r="AA188" s="548"/>
      <c r="AB188" s="548"/>
      <c r="AC188" s="548"/>
      <c r="AD188" s="548"/>
      <c r="AE188" s="548"/>
      <c r="AF188" s="548"/>
      <c r="AG188" s="548"/>
      <c r="AH188" s="548"/>
      <c r="AI188" s="548"/>
      <c r="AJ188" s="548"/>
      <c r="AK188" s="548"/>
      <c r="AL188" s="548"/>
      <c r="AM188" s="548"/>
    </row>
    <row r="189" spans="1:51" ht="18" customHeight="1">
      <c r="A189" s="522" t="str">
        <f>IFERROR(VLOOKUP(B189, 'Reference data'!$C$2:$D$21, 2, 0), "Do not enter, will be populated based on other column(s)")</f>
        <v>Sustenance</v>
      </c>
      <c r="B189" s="555" t="s">
        <v>88</v>
      </c>
      <c r="C189" s="347">
        <v>4</v>
      </c>
      <c r="D189" s="347" t="s">
        <v>1492</v>
      </c>
      <c r="E189" s="564" t="s">
        <v>84</v>
      </c>
      <c r="G189" s="522" t="str">
        <f>IFERROR(VLOOKUP(E189,'Reference data'!$M$2:$P$364,4,0), "Do not enter, will be populated based on other column(s)")</f>
        <v>MF</v>
      </c>
      <c r="H189" s="522" t="str">
        <f>IFERROR(VLOOKUP(E189,'Reference data'!$M$2:$O$364, 3,0), "Do not enter, will be populated based on other column(s)")</f>
        <v>Cobol, IMS-DB, IMS-DC</v>
      </c>
      <c r="I189" s="522" t="str">
        <f>IFERROR(VLOOKUP(E189,'Reference data'!$M$1:$N$364, 2,0), "Do not enter, will be populated based on other column(s)")</f>
        <v>BOSS-SW-ABOM</v>
      </c>
      <c r="J189" s="347" t="s">
        <v>442</v>
      </c>
      <c r="K189" s="525" t="str">
        <f>IFERROR(VLOOKUP(J189,'Reference data'!$G$2:$H$7, 2, 0), "Do not enter, will be populated based on other column(s)")</f>
        <v>Christine Moretti</v>
      </c>
      <c r="L189" s="556" t="str">
        <f>IFERROR(VLOOKUP(I189, 'Reference data'!$R$2:$S$55, 2, 0), "Do not enter, will be populated based on other column(s)")</f>
        <v>Istiyaqahmed Shaikh</v>
      </c>
      <c r="M189" s="525" t="str">
        <f>IFERROR(VLOOKUP(L189, 'Reference data'!$J$2:$K$30, 2, 0), "Do not enter, will be populated based on other column(s)")</f>
        <v>Daljeet Arora</v>
      </c>
      <c r="N189" s="347">
        <v>22.12</v>
      </c>
      <c r="O189" s="557" t="str">
        <f>VLOOKUP(N189, 'Reference data'!$U$2:$V$29, 2, 0)</f>
        <v>Dec-22</v>
      </c>
      <c r="P189" s="347" t="s">
        <v>342</v>
      </c>
      <c r="Q189" s="347">
        <v>100</v>
      </c>
    </row>
    <row r="190" spans="1:51" ht="18" customHeight="1">
      <c r="A190" s="522" t="str">
        <f>IFERROR(VLOOKUP(B190, 'Reference data'!$C$2:$D$21, 2, 0), "Do not enter, will be populated based on other column(s)")</f>
        <v>Sustenance</v>
      </c>
      <c r="B190" s="555" t="s">
        <v>88</v>
      </c>
      <c r="C190" s="347">
        <v>4</v>
      </c>
      <c r="D190" s="548" t="s">
        <v>1493</v>
      </c>
      <c r="E190" s="564" t="s">
        <v>84</v>
      </c>
      <c r="F190" s="548"/>
      <c r="G190" s="522" t="str">
        <f>IFERROR(VLOOKUP(E190,'Reference data'!$M$2:$P$364,4,0), "Do not enter, will be populated based on other column(s)")</f>
        <v>MF</v>
      </c>
      <c r="H190" s="522" t="str">
        <f>IFERROR(VLOOKUP(E190,'Reference data'!$M$2:$O$364, 3,0), "Do not enter, will be populated based on other column(s)")</f>
        <v>Cobol, IMS-DB, IMS-DC</v>
      </c>
      <c r="I190" s="522" t="str">
        <f>IFERROR(VLOOKUP(E190,'Reference data'!$M$1:$N$364, 2,0), "Do not enter, will be populated based on other column(s)")</f>
        <v>BOSS-SW-ABOM</v>
      </c>
      <c r="J190" s="347" t="s">
        <v>442</v>
      </c>
      <c r="K190" s="525" t="str">
        <f>IFERROR(VLOOKUP(J190,'Reference data'!$G$2:$H$7, 2, 0), "Do not enter, will be populated based on other column(s)")</f>
        <v>Christine Moretti</v>
      </c>
      <c r="L190" s="556" t="str">
        <f>IFERROR(VLOOKUP(I190, 'Reference data'!$R$2:$S$55, 2, 0), "Do not enter, will be populated based on other column(s)")</f>
        <v>Istiyaqahmed Shaikh</v>
      </c>
      <c r="M190" s="525" t="str">
        <f>IFERROR(VLOOKUP(L190, 'Reference data'!$J$2:$K$30, 2, 0), "Do not enter, will be populated based on other column(s)")</f>
        <v>Daljeet Arora</v>
      </c>
      <c r="N190" s="347">
        <v>22.12</v>
      </c>
      <c r="O190" s="557" t="str">
        <f>VLOOKUP(N190, 'Reference data'!$U$2:$V$29, 2, 0)</f>
        <v>Dec-22</v>
      </c>
      <c r="P190" s="347" t="s">
        <v>342</v>
      </c>
      <c r="Q190" s="548">
        <v>100</v>
      </c>
      <c r="R190" s="548"/>
      <c r="S190" s="548"/>
      <c r="T190" s="548"/>
      <c r="U190" s="548"/>
      <c r="V190" s="548"/>
      <c r="W190" s="548"/>
      <c r="X190" s="548"/>
      <c r="Y190" s="548"/>
      <c r="Z190" s="548"/>
      <c r="AA190" s="548"/>
      <c r="AB190" s="548"/>
      <c r="AC190" s="548"/>
      <c r="AD190" s="548"/>
      <c r="AE190" s="548"/>
      <c r="AF190" s="548"/>
      <c r="AG190" s="548"/>
      <c r="AH190" s="548"/>
      <c r="AI190" s="548"/>
      <c r="AJ190" s="548"/>
      <c r="AK190" s="548"/>
      <c r="AL190" s="548"/>
      <c r="AM190" s="548"/>
    </row>
    <row r="191" spans="1:51" ht="19.5" customHeight="1">
      <c r="A191" s="522" t="str">
        <f>IFERROR(VLOOKUP(B191, 'Reference data'!$C$2:$D$21, 2, 0), "Do not enter, will be populated based on other column(s)")</f>
        <v>Sustenance</v>
      </c>
      <c r="B191" s="555" t="s">
        <v>88</v>
      </c>
      <c r="C191" s="347">
        <v>4</v>
      </c>
      <c r="D191" s="347" t="s">
        <v>1494</v>
      </c>
      <c r="E191" s="564" t="s">
        <v>84</v>
      </c>
      <c r="G191" s="522" t="str">
        <f>IFERROR(VLOOKUP(E191,'Reference data'!$M$2:$P$364,4,0), "Do not enter, will be populated based on other column(s)")</f>
        <v>MF</v>
      </c>
      <c r="H191" s="522" t="str">
        <f>IFERROR(VLOOKUP(E191,'Reference data'!$M$2:$O$364, 3,0), "Do not enter, will be populated based on other column(s)")</f>
        <v>Cobol, IMS-DB, IMS-DC</v>
      </c>
      <c r="I191" s="522" t="str">
        <f>IFERROR(VLOOKUP(E191,'Reference data'!$M$1:$N$364, 2,0), "Do not enter, will be populated based on other column(s)")</f>
        <v>BOSS-SW-ABOM</v>
      </c>
      <c r="J191" s="347" t="s">
        <v>442</v>
      </c>
      <c r="K191" s="525" t="str">
        <f>IFERROR(VLOOKUP(J191,'Reference data'!$G$2:$H$7, 2, 0), "Do not enter, will be populated based on other column(s)")</f>
        <v>Christine Moretti</v>
      </c>
      <c r="L191" s="556" t="str">
        <f>IFERROR(VLOOKUP(I191, 'Reference data'!$R$2:$S$55, 2, 0), "Do not enter, will be populated based on other column(s)")</f>
        <v>Istiyaqahmed Shaikh</v>
      </c>
      <c r="M191" s="525" t="str">
        <f>IFERROR(VLOOKUP(L191, 'Reference data'!$J$2:$K$30, 2, 0), "Do not enter, will be populated based on other column(s)")</f>
        <v>Daljeet Arora</v>
      </c>
      <c r="N191" s="347">
        <v>22.09</v>
      </c>
      <c r="O191" s="557" t="str">
        <f>VLOOKUP(N191, 'Reference data'!$U$2:$V$29, 2, 0)</f>
        <v>Sep-22</v>
      </c>
      <c r="P191" s="347" t="s">
        <v>342</v>
      </c>
      <c r="Q191" s="347">
        <v>150</v>
      </c>
    </row>
    <row r="192" spans="1:51">
      <c r="A192" s="522" t="str">
        <f>IFERROR(VLOOKUP(B192, 'Reference data'!$C$2:$D$21, 2, 0), "Do not enter, will be populated based on other column(s)")</f>
        <v>Enhancement</v>
      </c>
      <c r="B192" s="555" t="s">
        <v>960</v>
      </c>
      <c r="C192" s="347">
        <v>4</v>
      </c>
      <c r="D192" s="347" t="s">
        <v>1495</v>
      </c>
      <c r="E192" s="564" t="s">
        <v>84</v>
      </c>
      <c r="G192" s="522" t="str">
        <f>IFERROR(VLOOKUP(E192,'Reference data'!$M$2:$P$364,4,0), "Do not enter, will be populated based on other column(s)")</f>
        <v>MF</v>
      </c>
      <c r="H192" s="522" t="str">
        <f>IFERROR(VLOOKUP(E192,'Reference data'!$M$2:$O$364, 3,0), "Do not enter, will be populated based on other column(s)")</f>
        <v>Cobol, IMS-DB, IMS-DC</v>
      </c>
      <c r="I192" s="522" t="str">
        <f>IFERROR(VLOOKUP(E192,'Reference data'!$M$1:$N$364, 2,0), "Do not enter, will be populated based on other column(s)")</f>
        <v>BOSS-SW-ABOM</v>
      </c>
      <c r="J192" s="347" t="s">
        <v>442</v>
      </c>
      <c r="K192" s="525" t="str">
        <f>IFERROR(VLOOKUP(J192,'Reference data'!$G$2:$H$7, 2, 0), "Do not enter, will be populated based on other column(s)")</f>
        <v>Christine Moretti</v>
      </c>
      <c r="L192" s="556" t="str">
        <f>IFERROR(VLOOKUP(I192, 'Reference data'!$R$2:$S$55, 2, 0), "Do not enter, will be populated based on other column(s)")</f>
        <v>Istiyaqahmed Shaikh</v>
      </c>
      <c r="M192" s="525" t="str">
        <f>IFERROR(VLOOKUP(L192, 'Reference data'!$J$2:$K$30, 2, 0), "Do not enter, will be populated based on other column(s)")</f>
        <v>Daljeet Arora</v>
      </c>
      <c r="N192" s="347">
        <v>23.02</v>
      </c>
      <c r="O192" s="557" t="str">
        <f>VLOOKUP(N192, 'Reference data'!$U$2:$V$29, 2, 0)</f>
        <v>Feb-23</v>
      </c>
      <c r="P192" s="347" t="s">
        <v>48</v>
      </c>
      <c r="Q192" s="347">
        <v>30</v>
      </c>
      <c r="AH192" s="347">
        <v>25</v>
      </c>
      <c r="AI192" s="347">
        <v>5</v>
      </c>
    </row>
    <row r="193" spans="1:51" ht="18" customHeight="1">
      <c r="A193" s="522" t="str">
        <f>IFERROR(VLOOKUP(B193, 'Reference data'!$C$2:$D$21, 2, 0), "Do not enter, will be populated based on other column(s)")</f>
        <v>Enhancement</v>
      </c>
      <c r="B193" s="555" t="s">
        <v>960</v>
      </c>
      <c r="C193" s="347">
        <v>4</v>
      </c>
      <c r="D193" s="347" t="s">
        <v>1496</v>
      </c>
      <c r="E193" s="564" t="s">
        <v>84</v>
      </c>
      <c r="G193" s="522" t="str">
        <f>IFERROR(VLOOKUP(E193,'Reference data'!$M$2:$P$364,4,0), "Do not enter, will be populated based on other column(s)")</f>
        <v>MF</v>
      </c>
      <c r="H193" s="522" t="str">
        <f>IFERROR(VLOOKUP(E193,'Reference data'!$M$2:$O$364, 3,0), "Do not enter, will be populated based on other column(s)")</f>
        <v>Cobol, IMS-DB, IMS-DC</v>
      </c>
      <c r="I193" s="522" t="str">
        <f>IFERROR(VLOOKUP(E193,'Reference data'!$M$1:$N$364, 2,0), "Do not enter, will be populated based on other column(s)")</f>
        <v>BOSS-SW-ABOM</v>
      </c>
      <c r="J193" s="347" t="s">
        <v>442</v>
      </c>
      <c r="K193" s="525" t="str">
        <f>IFERROR(VLOOKUP(J193,'Reference data'!$G$2:$H$7, 2, 0), "Do not enter, will be populated based on other column(s)")</f>
        <v>Christine Moretti</v>
      </c>
      <c r="L193" s="556" t="str">
        <f>IFERROR(VLOOKUP(I193, 'Reference data'!$R$2:$S$55, 2, 0), "Do not enter, will be populated based on other column(s)")</f>
        <v>Istiyaqahmed Shaikh</v>
      </c>
      <c r="M193" s="525" t="str">
        <f>IFERROR(VLOOKUP(L193, 'Reference data'!$J$2:$K$30, 2, 0), "Do not enter, will be populated based on other column(s)")</f>
        <v>Daljeet Arora</v>
      </c>
      <c r="N193" s="347">
        <v>23.02</v>
      </c>
      <c r="O193" s="557" t="str">
        <f>VLOOKUP(N193, 'Reference data'!$U$2:$V$29, 2, 0)</f>
        <v>Feb-23</v>
      </c>
      <c r="P193" s="347" t="s">
        <v>48</v>
      </c>
      <c r="Q193" s="347">
        <v>630</v>
      </c>
      <c r="R193" s="548"/>
      <c r="S193" s="548"/>
      <c r="T193" s="548"/>
      <c r="U193" s="548"/>
      <c r="V193" s="548"/>
      <c r="W193" s="548"/>
      <c r="X193" s="548"/>
      <c r="Y193" s="548"/>
      <c r="Z193" s="548"/>
      <c r="AA193" s="548"/>
      <c r="AB193" s="548"/>
      <c r="AC193" s="548"/>
      <c r="AD193" s="548"/>
      <c r="AE193" s="548"/>
      <c r="AF193" s="548">
        <v>20</v>
      </c>
      <c r="AG193" s="548">
        <v>20</v>
      </c>
      <c r="AH193" s="347">
        <v>20</v>
      </c>
      <c r="AI193" s="347">
        <v>20</v>
      </c>
    </row>
    <row r="194" spans="1:51" ht="18" customHeight="1">
      <c r="A194" s="522" t="str">
        <f>IFERROR(VLOOKUP(B194, 'Reference data'!$C$2:$D$21, 2, 0), "Do not enter, will be populated based on other column(s)")</f>
        <v>Sustenance</v>
      </c>
      <c r="B194" s="555" t="s">
        <v>983</v>
      </c>
      <c r="C194" s="347">
        <v>4</v>
      </c>
      <c r="D194" s="347" t="s">
        <v>1497</v>
      </c>
      <c r="E194" s="564" t="s">
        <v>84</v>
      </c>
      <c r="G194" s="522" t="str">
        <f>IFERROR(VLOOKUP(E194,'Reference data'!$M$2:$P$364,4,0), "Do not enter, will be populated based on other column(s)")</f>
        <v>MF</v>
      </c>
      <c r="H194" s="522" t="str">
        <f>IFERROR(VLOOKUP(E194,'Reference data'!$M$2:$O$364, 3,0), "Do not enter, will be populated based on other column(s)")</f>
        <v>Cobol, IMS-DB, IMS-DC</v>
      </c>
      <c r="I194" s="522" t="str">
        <f>IFERROR(VLOOKUP(E194,'Reference data'!$M$1:$N$364, 2,0), "Do not enter, will be populated based on other column(s)")</f>
        <v>BOSS-SW-ABOM</v>
      </c>
      <c r="J194" s="347" t="s">
        <v>442</v>
      </c>
      <c r="K194" s="525" t="str">
        <f>IFERROR(VLOOKUP(J194,'Reference data'!$G$2:$H$7, 2, 0), "Do not enter, will be populated based on other column(s)")</f>
        <v>Christine Moretti</v>
      </c>
      <c r="L194" s="556" t="str">
        <f>IFERROR(VLOOKUP(I194, 'Reference data'!$R$2:$S$55, 2, 0), "Do not enter, will be populated based on other column(s)")</f>
        <v>Istiyaqahmed Shaikh</v>
      </c>
      <c r="M194" s="525" t="str">
        <f>IFERROR(VLOOKUP(L194, 'Reference data'!$J$2:$K$30, 2, 0), "Do not enter, will be populated based on other column(s)")</f>
        <v>Daljeet Arora</v>
      </c>
      <c r="N194" s="347" t="s">
        <v>283</v>
      </c>
      <c r="O194" s="557" t="str">
        <f>VLOOKUP(N194, 'Reference data'!$U$2:$V$29, 2, 0)</f>
        <v>Ongoing</v>
      </c>
      <c r="P194" s="347" t="s">
        <v>48</v>
      </c>
      <c r="AH194" s="347">
        <v>9</v>
      </c>
      <c r="AI194" s="347">
        <v>9</v>
      </c>
      <c r="AJ194" s="347">
        <v>9</v>
      </c>
      <c r="AK194" s="347">
        <v>9</v>
      </c>
      <c r="AL194" s="347">
        <v>9</v>
      </c>
      <c r="AM194" s="347">
        <v>9</v>
      </c>
      <c r="AN194" s="347">
        <v>9</v>
      </c>
      <c r="AO194" s="347">
        <v>9</v>
      </c>
      <c r="AP194" s="347">
        <v>9</v>
      </c>
      <c r="AQ194" s="347">
        <v>9</v>
      </c>
      <c r="AR194" s="347">
        <v>9</v>
      </c>
      <c r="AS194" s="347">
        <v>9</v>
      </c>
      <c r="AT194" s="347">
        <v>9</v>
      </c>
      <c r="AU194" s="347">
        <v>9</v>
      </c>
      <c r="AV194" s="347">
        <v>9</v>
      </c>
      <c r="AW194" s="347">
        <v>9</v>
      </c>
      <c r="AX194" s="347">
        <v>9</v>
      </c>
      <c r="AY194" s="347">
        <v>9</v>
      </c>
    </row>
    <row r="195" spans="1:51" ht="19.5" customHeight="1">
      <c r="A195" s="522" t="str">
        <f>IFERROR(VLOOKUP(B195, 'Reference data'!$C$2:$D$21, 2, 0), "Do not enter, will be populated based on other column(s)")</f>
        <v>Enhancement</v>
      </c>
      <c r="B195" s="555" t="s">
        <v>960</v>
      </c>
      <c r="C195" s="347">
        <v>4</v>
      </c>
      <c r="D195" s="347" t="s">
        <v>1498</v>
      </c>
      <c r="E195" s="564" t="s">
        <v>84</v>
      </c>
      <c r="G195" s="522" t="str">
        <f>IFERROR(VLOOKUP(E195,'Reference data'!$M$2:$P$364,4,0), "Do not enter, will be populated based on other column(s)")</f>
        <v>MF</v>
      </c>
      <c r="H195" s="522" t="str">
        <f>IFERROR(VLOOKUP(E195,'Reference data'!$M$2:$O$364, 3,0), "Do not enter, will be populated based on other column(s)")</f>
        <v>Cobol, IMS-DB, IMS-DC</v>
      </c>
      <c r="I195" s="522" t="str">
        <f>IFERROR(VLOOKUP(E195,'Reference data'!$M$1:$N$364, 2,0), "Do not enter, will be populated based on other column(s)")</f>
        <v>BOSS-SW-ABOM</v>
      </c>
      <c r="J195" s="347" t="s">
        <v>442</v>
      </c>
      <c r="K195" s="525" t="str">
        <f>IFERROR(VLOOKUP(J195,'Reference data'!$G$2:$H$7, 2, 0), "Do not enter, will be populated based on other column(s)")</f>
        <v>Christine Moretti</v>
      </c>
      <c r="L195" s="556" t="str">
        <f>IFERROR(VLOOKUP(I195, 'Reference data'!$R$2:$S$55, 2, 0), "Do not enter, will be populated based on other column(s)")</f>
        <v>Istiyaqahmed Shaikh</v>
      </c>
      <c r="M195" s="525" t="str">
        <f>IFERROR(VLOOKUP(L195, 'Reference data'!$J$2:$K$30, 2, 0), "Do not enter, will be populated based on other column(s)")</f>
        <v>Daljeet Arora</v>
      </c>
      <c r="N195" s="347" t="s">
        <v>1114</v>
      </c>
      <c r="O195" s="557" t="str">
        <f>VLOOKUP(N195, 'Reference data'!$U$2:$V$29, 2, 0)</f>
        <v>On hold</v>
      </c>
      <c r="P195" s="347" t="s">
        <v>342</v>
      </c>
    </row>
    <row r="196" spans="1:51" ht="18" customHeight="1">
      <c r="A196" s="522" t="str">
        <f>IFERROR(VLOOKUP(B196, 'Reference data'!$C$2:$D$21, 2, 0), "Do not enter, will be populated based on other column(s)")</f>
        <v>Enhancement</v>
      </c>
      <c r="B196" s="555" t="s">
        <v>960</v>
      </c>
      <c r="C196" s="347">
        <v>12</v>
      </c>
      <c r="D196" s="347" t="s">
        <v>1499</v>
      </c>
      <c r="E196" s="564" t="s">
        <v>128</v>
      </c>
      <c r="G196" s="522" t="str">
        <f>IFERROR(VLOOKUP(E196,'Reference data'!$M$2:$P$364,4,0), "Do not enter, will be populated based on other column(s)")</f>
        <v>MF</v>
      </c>
      <c r="H196" s="522" t="str">
        <f>IFERROR(VLOOKUP(E196,'Reference data'!$M$2:$O$364, 3,0), "Do not enter, will be populated based on other column(s)")</f>
        <v>Cobol, IMS-DB</v>
      </c>
      <c r="I196" s="522" t="str">
        <f>IFERROR(VLOOKUP(E196,'Reference data'!$M$1:$N$364, 2,0), "Do not enter, will be populated based on other column(s)")</f>
        <v>SW-USAGE</v>
      </c>
      <c r="J196" s="552" t="s">
        <v>203</v>
      </c>
      <c r="K196" s="525" t="str">
        <f>IFERROR(VLOOKUP(J196,'Reference data'!$G$2:$H$7, 2, 0), "Do not enter, will be populated based on other column(s)")</f>
        <v>Muawiah Qaimari</v>
      </c>
      <c r="L196" s="556" t="str">
        <f>IFERROR(VLOOKUP(I196, 'Reference data'!$R$2:$S$55, 2, 0), "Do not enter, will be populated based on other column(s)")</f>
        <v>Istiyaqahmed Shaikh</v>
      </c>
      <c r="M196" s="525" t="str">
        <f>IFERROR(VLOOKUP(L196, 'Reference data'!$J$2:$K$30, 2, 0), "Do not enter, will be populated based on other column(s)")</f>
        <v>Daljeet Arora</v>
      </c>
      <c r="N196" s="347">
        <v>22.11</v>
      </c>
      <c r="O196" s="557" t="str">
        <f>VLOOKUP(N196, 'Reference data'!$U$2:$V$29, 2, 0)</f>
        <v>Nov-22</v>
      </c>
      <c r="P196" s="347" t="s">
        <v>48</v>
      </c>
      <c r="Q196" s="347">
        <v>75</v>
      </c>
      <c r="AD196" s="347">
        <v>30</v>
      </c>
      <c r="AE196" s="347">
        <v>35</v>
      </c>
      <c r="AF196" s="347">
        <v>10</v>
      </c>
    </row>
    <row r="197" spans="1:51" ht="18" customHeight="1">
      <c r="A197" s="522" t="str">
        <f>IFERROR(VLOOKUP(B197, 'Reference data'!$C$2:$D$21, 2, 0), "Do not enter, will be populated based on other column(s)")</f>
        <v>Enhancement</v>
      </c>
      <c r="B197" s="555" t="s">
        <v>960</v>
      </c>
      <c r="C197" s="347">
        <v>12</v>
      </c>
      <c r="D197" s="548" t="s">
        <v>1499</v>
      </c>
      <c r="E197" s="564" t="s">
        <v>1298</v>
      </c>
      <c r="F197" s="548"/>
      <c r="G197" s="522" t="str">
        <f>IFERROR(VLOOKUP(E197,'Reference data'!$M$2:$P$364,4,0), "Do not enter, will be populated based on other column(s)")</f>
        <v>MF</v>
      </c>
      <c r="H197" s="522" t="str">
        <f>IFERROR(VLOOKUP(E197,'Reference data'!$M$2:$O$364, 3,0), "Do not enter, will be populated based on other column(s)")</f>
        <v>Cobol, IMS-DB</v>
      </c>
      <c r="I197" s="522" t="str">
        <f>IFERROR(VLOOKUP(E197,'Reference data'!$M$1:$N$364, 2,0), "Do not enter, will be populated based on other column(s)")</f>
        <v>SW-USAGE</v>
      </c>
      <c r="J197" s="552" t="s">
        <v>203</v>
      </c>
      <c r="K197" s="525" t="str">
        <f>IFERROR(VLOOKUP(J197,'Reference data'!$G$2:$H$7, 2, 0), "Do not enter, will be populated based on other column(s)")</f>
        <v>Muawiah Qaimari</v>
      </c>
      <c r="L197" s="556" t="str">
        <f>IFERROR(VLOOKUP(I197, 'Reference data'!$R$2:$S$55, 2, 0), "Do not enter, will be populated based on other column(s)")</f>
        <v>Istiyaqahmed Shaikh</v>
      </c>
      <c r="M197" s="525" t="str">
        <f>IFERROR(VLOOKUP(L197, 'Reference data'!$J$2:$K$30, 2, 0), "Do not enter, will be populated based on other column(s)")</f>
        <v>Daljeet Arora</v>
      </c>
      <c r="N197" s="347">
        <v>22.11</v>
      </c>
      <c r="O197" s="557" t="str">
        <f>VLOOKUP(N197, 'Reference data'!$U$2:$V$29, 2, 0)</f>
        <v>Nov-22</v>
      </c>
      <c r="P197" s="347" t="s">
        <v>48</v>
      </c>
      <c r="Q197" s="548">
        <v>75</v>
      </c>
      <c r="R197" s="548"/>
      <c r="S197" s="548"/>
      <c r="T197" s="548"/>
      <c r="U197" s="548"/>
      <c r="V197" s="548"/>
      <c r="W197" s="548"/>
      <c r="X197" s="548"/>
      <c r="Y197" s="548"/>
      <c r="Z197" s="548"/>
      <c r="AA197" s="548"/>
      <c r="AB197" s="548"/>
      <c r="AC197" s="548"/>
      <c r="AD197" s="548">
        <v>30</v>
      </c>
      <c r="AE197" s="548">
        <v>35</v>
      </c>
      <c r="AF197" s="548">
        <v>10</v>
      </c>
      <c r="AG197" s="548"/>
      <c r="AH197" s="548"/>
      <c r="AI197" s="548"/>
      <c r="AJ197" s="548"/>
      <c r="AK197" s="548"/>
      <c r="AL197" s="548"/>
      <c r="AM197" s="548"/>
    </row>
    <row r="198" spans="1:51" ht="18" customHeight="1">
      <c r="A198" s="522" t="str">
        <f>IFERROR(VLOOKUP(B198, 'Reference data'!$C$2:$D$21, 2, 0), "Do not enter, will be populated based on other column(s)")</f>
        <v>Enhancement</v>
      </c>
      <c r="B198" s="555" t="s">
        <v>960</v>
      </c>
      <c r="C198" s="347">
        <v>12</v>
      </c>
      <c r="D198" s="347" t="s">
        <v>1500</v>
      </c>
      <c r="E198" s="564" t="s">
        <v>128</v>
      </c>
      <c r="G198" s="522" t="str">
        <f>IFERROR(VLOOKUP(E198,'Reference data'!$M$2:$P$364,4,0), "Do not enter, will be populated based on other column(s)")</f>
        <v>MF</v>
      </c>
      <c r="H198" s="522" t="str">
        <f>IFERROR(VLOOKUP(E198,'Reference data'!$M$2:$O$364, 3,0), "Do not enter, will be populated based on other column(s)")</f>
        <v>Cobol, IMS-DB</v>
      </c>
      <c r="I198" s="522" t="str">
        <f>IFERROR(VLOOKUP(E198,'Reference data'!$M$1:$N$364, 2,0), "Do not enter, will be populated based on other column(s)")</f>
        <v>SW-USAGE</v>
      </c>
      <c r="J198" s="552" t="s">
        <v>203</v>
      </c>
      <c r="K198" s="525" t="str">
        <f>IFERROR(VLOOKUP(J198,'Reference data'!$G$2:$H$7, 2, 0), "Do not enter, will be populated based on other column(s)")</f>
        <v>Muawiah Qaimari</v>
      </c>
      <c r="L198" s="556" t="str">
        <f>IFERROR(VLOOKUP(I198, 'Reference data'!$R$2:$S$55, 2, 0), "Do not enter, will be populated based on other column(s)")</f>
        <v>Istiyaqahmed Shaikh</v>
      </c>
      <c r="M198" s="525" t="str">
        <f>IFERROR(VLOOKUP(L198, 'Reference data'!$J$2:$K$30, 2, 0), "Do not enter, will be populated based on other column(s)")</f>
        <v>Daljeet Arora</v>
      </c>
      <c r="N198" s="347">
        <v>22.11</v>
      </c>
      <c r="O198" s="557" t="str">
        <f>VLOOKUP(N198, 'Reference data'!$U$2:$V$29, 2, 0)</f>
        <v>Nov-22</v>
      </c>
      <c r="P198" s="347" t="s">
        <v>48</v>
      </c>
      <c r="Q198" s="347">
        <v>20</v>
      </c>
      <c r="AD198" s="347">
        <v>10</v>
      </c>
      <c r="AE198" s="347">
        <v>5</v>
      </c>
      <c r="AF198" s="347">
        <v>5</v>
      </c>
    </row>
    <row r="199" spans="1:51" ht="19.5" customHeight="1">
      <c r="A199" s="522" t="str">
        <f>IFERROR(VLOOKUP(B199, 'Reference data'!$C$2:$D$21, 2, 0), "Do not enter, will be populated based on other column(s)")</f>
        <v>Sustenance</v>
      </c>
      <c r="B199" s="555" t="s">
        <v>125</v>
      </c>
      <c r="C199" s="347">
        <v>12</v>
      </c>
      <c r="D199" s="548" t="s">
        <v>126</v>
      </c>
      <c r="E199" s="564" t="s">
        <v>124</v>
      </c>
      <c r="F199" s="548"/>
      <c r="G199" s="522" t="str">
        <f>IFERROR(VLOOKUP(E199,'Reference data'!$M$2:$P$364,4,0), "Do not enter, will be populated based on other column(s)")</f>
        <v>MF</v>
      </c>
      <c r="H199" s="522" t="str">
        <f>IFERROR(VLOOKUP(E199,'Reference data'!$M$2:$O$364, 3,0), "Do not enter, will be populated based on other column(s)")</f>
        <v>Cobol, IMS-DB</v>
      </c>
      <c r="I199" s="522" t="str">
        <f>IFERROR(VLOOKUP(E199,'Reference data'!$M$1:$N$364, 2,0), "Do not enter, will be populated based on other column(s)")</f>
        <v>SW-USAGE</v>
      </c>
      <c r="J199" s="552" t="s">
        <v>203</v>
      </c>
      <c r="K199" s="525" t="str">
        <f>IFERROR(VLOOKUP(J199,'Reference data'!$G$2:$H$7, 2, 0), "Do not enter, will be populated based on other column(s)")</f>
        <v>Muawiah Qaimari</v>
      </c>
      <c r="L199" s="556" t="str">
        <f>IFERROR(VLOOKUP(I199, 'Reference data'!$R$2:$S$55, 2, 0), "Do not enter, will be populated based on other column(s)")</f>
        <v>Istiyaqahmed Shaikh</v>
      </c>
      <c r="M199" s="525" t="str">
        <f>IFERROR(VLOOKUP(L199, 'Reference data'!$J$2:$K$30, 2, 0), "Do not enter, will be populated based on other column(s)")</f>
        <v>Daljeet Arora</v>
      </c>
      <c r="N199" s="347">
        <v>22.08</v>
      </c>
      <c r="O199" s="557" t="str">
        <f>VLOOKUP(N199, 'Reference data'!$U$2:$V$29, 2, 0)</f>
        <v>Aug-22</v>
      </c>
      <c r="P199" s="347" t="s">
        <v>342</v>
      </c>
      <c r="Q199" s="548">
        <v>20</v>
      </c>
      <c r="R199" s="548"/>
      <c r="S199" s="548"/>
      <c r="T199" s="548"/>
      <c r="U199" s="548"/>
      <c r="V199" s="548"/>
      <c r="W199" s="548"/>
      <c r="X199" s="548"/>
      <c r="Y199" s="548"/>
      <c r="Z199" s="548"/>
      <c r="AA199" s="548"/>
      <c r="AB199" s="548"/>
      <c r="AC199" s="548"/>
      <c r="AD199" s="548"/>
      <c r="AE199" s="548"/>
      <c r="AF199" s="548"/>
      <c r="AG199" s="548"/>
      <c r="AH199" s="548"/>
      <c r="AI199" s="548"/>
      <c r="AJ199" s="548"/>
      <c r="AK199" s="548"/>
      <c r="AL199" s="548"/>
      <c r="AM199" s="548"/>
    </row>
    <row r="200" spans="1:51" ht="19.5" customHeight="1">
      <c r="A200" s="522" t="str">
        <f>IFERROR(VLOOKUP(B200, 'Reference data'!$C$2:$D$21, 2, 0), "Do not enter, will be populated based on other column(s)")</f>
        <v>Sustenance</v>
      </c>
      <c r="B200" s="555" t="s">
        <v>125</v>
      </c>
      <c r="C200" s="347">
        <v>12</v>
      </c>
      <c r="D200" s="347" t="s">
        <v>127</v>
      </c>
      <c r="E200" s="564" t="s">
        <v>128</v>
      </c>
      <c r="G200" s="522" t="str">
        <f>IFERROR(VLOOKUP(E200,'Reference data'!$M$2:$P$364,4,0), "Do not enter, will be populated based on other column(s)")</f>
        <v>MF</v>
      </c>
      <c r="H200" s="522" t="str">
        <f>IFERROR(VLOOKUP(E200,'Reference data'!$M$2:$O$364, 3,0), "Do not enter, will be populated based on other column(s)")</f>
        <v>Cobol, IMS-DB</v>
      </c>
      <c r="I200" s="522" t="str">
        <f>IFERROR(VLOOKUP(E200,'Reference data'!$M$1:$N$364, 2,0), "Do not enter, will be populated based on other column(s)")</f>
        <v>SW-USAGE</v>
      </c>
      <c r="J200" s="552" t="s">
        <v>203</v>
      </c>
      <c r="K200" s="525" t="str">
        <f>IFERROR(VLOOKUP(J200,'Reference data'!$G$2:$H$7, 2, 0), "Do not enter, will be populated based on other column(s)")</f>
        <v>Muawiah Qaimari</v>
      </c>
      <c r="L200" s="556" t="str">
        <f>IFERROR(VLOOKUP(I200, 'Reference data'!$R$2:$S$55, 2, 0), "Do not enter, will be populated based on other column(s)")</f>
        <v>Istiyaqahmed Shaikh</v>
      </c>
      <c r="M200" s="525" t="str">
        <f>IFERROR(VLOOKUP(L200, 'Reference data'!$J$2:$K$30, 2, 0), "Do not enter, will be populated based on other column(s)")</f>
        <v>Daljeet Arora</v>
      </c>
      <c r="N200" s="476">
        <v>22.07</v>
      </c>
      <c r="O200" s="557" t="str">
        <f>VLOOKUP(N200, 'Reference data'!$U$2:$V$29, 2, 0)</f>
        <v>Jul-22</v>
      </c>
      <c r="P200" s="347" t="s">
        <v>342</v>
      </c>
      <c r="Q200" s="347">
        <v>20</v>
      </c>
    </row>
    <row r="201" spans="1:51" ht="19.5" customHeight="1">
      <c r="A201" s="522" t="str">
        <f>IFERROR(VLOOKUP(B201, 'Reference data'!$C$2:$D$21, 2, 0), "Do not enter, will be populated based on other column(s)")</f>
        <v>Sustenance</v>
      </c>
      <c r="B201" s="555" t="s">
        <v>125</v>
      </c>
      <c r="C201" s="347">
        <v>12</v>
      </c>
      <c r="D201" s="548" t="s">
        <v>129</v>
      </c>
      <c r="E201" s="564" t="s">
        <v>128</v>
      </c>
      <c r="F201" s="548"/>
      <c r="G201" s="522" t="str">
        <f>IFERROR(VLOOKUP(E201,'Reference data'!$M$2:$P$364,4,0), "Do not enter, will be populated based on other column(s)")</f>
        <v>MF</v>
      </c>
      <c r="H201" s="522" t="str">
        <f>IFERROR(VLOOKUP(E201,'Reference data'!$M$2:$O$364, 3,0), "Do not enter, will be populated based on other column(s)")</f>
        <v>Cobol, IMS-DB</v>
      </c>
      <c r="I201" s="522" t="str">
        <f>IFERROR(VLOOKUP(E201,'Reference data'!$M$1:$N$364, 2,0), "Do not enter, will be populated based on other column(s)")</f>
        <v>SW-USAGE</v>
      </c>
      <c r="J201" s="552" t="s">
        <v>203</v>
      </c>
      <c r="K201" s="525" t="str">
        <f>IFERROR(VLOOKUP(J201,'Reference data'!$G$2:$H$7, 2, 0), "Do not enter, will be populated based on other column(s)")</f>
        <v>Muawiah Qaimari</v>
      </c>
      <c r="L201" s="556" t="str">
        <f>IFERROR(VLOOKUP(I201, 'Reference data'!$R$2:$S$55, 2, 0), "Do not enter, will be populated based on other column(s)")</f>
        <v>Istiyaqahmed Shaikh</v>
      </c>
      <c r="M201" s="525" t="str">
        <f>IFERROR(VLOOKUP(L201, 'Reference data'!$J$2:$K$30, 2, 0), "Do not enter, will be populated based on other column(s)")</f>
        <v>Daljeet Arora</v>
      </c>
      <c r="N201" s="347">
        <v>22.09</v>
      </c>
      <c r="O201" s="557" t="str">
        <f>VLOOKUP(N201, 'Reference data'!$U$2:$V$29, 2, 0)</f>
        <v>Sep-22</v>
      </c>
      <c r="P201" s="347" t="s">
        <v>342</v>
      </c>
      <c r="Q201" s="548">
        <v>20</v>
      </c>
      <c r="R201" s="548"/>
      <c r="S201" s="548"/>
      <c r="T201" s="548"/>
      <c r="U201" s="548"/>
      <c r="V201" s="548"/>
      <c r="W201" s="548"/>
      <c r="X201" s="548"/>
      <c r="Y201" s="548"/>
      <c r="Z201" s="548"/>
      <c r="AA201" s="548"/>
      <c r="AB201" s="548"/>
      <c r="AC201" s="548"/>
      <c r="AD201" s="548"/>
      <c r="AE201" s="548"/>
      <c r="AF201" s="548"/>
      <c r="AG201" s="548"/>
      <c r="AH201" s="548"/>
      <c r="AI201" s="548"/>
      <c r="AJ201" s="548"/>
      <c r="AK201" s="548"/>
      <c r="AL201" s="548"/>
      <c r="AM201" s="548"/>
    </row>
    <row r="202" spans="1:51" ht="19.5" customHeight="1">
      <c r="A202" s="522" t="str">
        <f>IFERROR(VLOOKUP(B202, 'Reference data'!$C$2:$D$21, 2, 0), "Do not enter, will be populated based on other column(s)")</f>
        <v>Sustenance</v>
      </c>
      <c r="B202" s="555" t="s">
        <v>125</v>
      </c>
      <c r="C202" s="347">
        <v>12</v>
      </c>
      <c r="D202" s="548" t="s">
        <v>1501</v>
      </c>
      <c r="E202" s="564" t="s">
        <v>128</v>
      </c>
      <c r="F202" s="548"/>
      <c r="G202" s="522" t="str">
        <f>IFERROR(VLOOKUP(E202,'Reference data'!$M$2:$P$364,4,0), "Do not enter, will be populated based on other column(s)")</f>
        <v>MF</v>
      </c>
      <c r="H202" s="522" t="str">
        <f>IFERROR(VLOOKUP(E202,'Reference data'!$M$2:$O$364, 3,0), "Do not enter, will be populated based on other column(s)")</f>
        <v>Cobol, IMS-DB</v>
      </c>
      <c r="I202" s="522" t="str">
        <f>IFERROR(VLOOKUP(E202,'Reference data'!$M$1:$N$364, 2,0), "Do not enter, will be populated based on other column(s)")</f>
        <v>SW-USAGE</v>
      </c>
      <c r="J202" s="552" t="s">
        <v>203</v>
      </c>
      <c r="K202" s="525" t="str">
        <f>IFERROR(VLOOKUP(J202,'Reference data'!$G$2:$H$7, 2, 0), "Do not enter, will be populated based on other column(s)")</f>
        <v>Muawiah Qaimari</v>
      </c>
      <c r="L202" s="556" t="str">
        <f>IFERROR(VLOOKUP(I202, 'Reference data'!$R$2:$S$55, 2, 0), "Do not enter, will be populated based on other column(s)")</f>
        <v>Istiyaqahmed Shaikh</v>
      </c>
      <c r="M202" s="525" t="str">
        <f>IFERROR(VLOOKUP(L202, 'Reference data'!$J$2:$K$30, 2, 0), "Do not enter, will be populated based on other column(s)")</f>
        <v>Daljeet Arora</v>
      </c>
      <c r="N202" s="347">
        <v>22.08</v>
      </c>
      <c r="O202" s="557" t="str">
        <f>VLOOKUP(N202, 'Reference data'!$U$2:$V$29, 2, 0)</f>
        <v>Aug-22</v>
      </c>
      <c r="P202" s="347" t="s">
        <v>342</v>
      </c>
      <c r="Q202" s="548">
        <v>20</v>
      </c>
      <c r="R202" s="548"/>
      <c r="S202" s="548"/>
      <c r="T202" s="548"/>
      <c r="U202" s="548"/>
      <c r="V202" s="548"/>
      <c r="W202" s="548"/>
      <c r="X202" s="548"/>
      <c r="Y202" s="548"/>
      <c r="Z202" s="548"/>
      <c r="AA202" s="548"/>
      <c r="AB202" s="548"/>
      <c r="AC202" s="548"/>
      <c r="AD202" s="548"/>
      <c r="AE202" s="548"/>
      <c r="AF202" s="548"/>
      <c r="AG202" s="548"/>
      <c r="AH202" s="548"/>
      <c r="AI202" s="548"/>
      <c r="AJ202" s="548"/>
      <c r="AK202" s="548"/>
      <c r="AL202" s="548"/>
      <c r="AM202" s="548"/>
    </row>
    <row r="203" spans="1:51" ht="19.5" customHeight="1">
      <c r="A203" s="522" t="str">
        <f>IFERROR(VLOOKUP(B203, 'Reference data'!$C$2:$D$21, 2, 0), "Do not enter, will be populated based on other column(s)")</f>
        <v>Sustenance</v>
      </c>
      <c r="B203" s="555" t="s">
        <v>125</v>
      </c>
      <c r="C203" s="347">
        <v>12</v>
      </c>
      <c r="D203" s="347" t="s">
        <v>1502</v>
      </c>
      <c r="E203" s="564" t="s">
        <v>124</v>
      </c>
      <c r="G203" s="522" t="str">
        <f>IFERROR(VLOOKUP(E203,'Reference data'!$M$2:$P$364,4,0), "Do not enter, will be populated based on other column(s)")</f>
        <v>MF</v>
      </c>
      <c r="H203" s="522" t="str">
        <f>IFERROR(VLOOKUP(E203,'Reference data'!$M$2:$O$364, 3,0), "Do not enter, will be populated based on other column(s)")</f>
        <v>Cobol, IMS-DB</v>
      </c>
      <c r="I203" s="522" t="str">
        <f>IFERROR(VLOOKUP(E203,'Reference data'!$M$1:$N$364, 2,0), "Do not enter, will be populated based on other column(s)")</f>
        <v>SW-USAGE</v>
      </c>
      <c r="J203" s="552" t="s">
        <v>203</v>
      </c>
      <c r="K203" s="525" t="str">
        <f>IFERROR(VLOOKUP(J203,'Reference data'!$G$2:$H$7, 2, 0), "Do not enter, will be populated based on other column(s)")</f>
        <v>Muawiah Qaimari</v>
      </c>
      <c r="L203" s="556" t="str">
        <f>IFERROR(VLOOKUP(I203, 'Reference data'!$R$2:$S$55, 2, 0), "Do not enter, will be populated based on other column(s)")</f>
        <v>Istiyaqahmed Shaikh</v>
      </c>
      <c r="M203" s="525" t="str">
        <f>IFERROR(VLOOKUP(L203, 'Reference data'!$J$2:$K$30, 2, 0), "Do not enter, will be populated based on other column(s)")</f>
        <v>Daljeet Arora</v>
      </c>
      <c r="N203" s="347">
        <v>22.08</v>
      </c>
      <c r="O203" s="557" t="str">
        <f>VLOOKUP(N203, 'Reference data'!$U$2:$V$29, 2, 0)</f>
        <v>Aug-22</v>
      </c>
      <c r="P203" s="347" t="s">
        <v>48</v>
      </c>
      <c r="Q203" s="347">
        <v>20</v>
      </c>
    </row>
    <row r="204" spans="1:51" ht="19.5" customHeight="1">
      <c r="A204" s="522" t="str">
        <f>IFERROR(VLOOKUP(B204, 'Reference data'!$C$2:$D$21, 2, 0), "Do not enter, will be populated based on other column(s)")</f>
        <v>Sustenance</v>
      </c>
      <c r="B204" s="555" t="s">
        <v>125</v>
      </c>
      <c r="C204" s="347">
        <v>12</v>
      </c>
      <c r="D204" s="548" t="s">
        <v>1502</v>
      </c>
      <c r="E204" s="564" t="s">
        <v>1298</v>
      </c>
      <c r="F204" s="548"/>
      <c r="G204" s="522" t="str">
        <f>IFERROR(VLOOKUP(E204,'Reference data'!$M$2:$P$364,4,0), "Do not enter, will be populated based on other column(s)")</f>
        <v>MF</v>
      </c>
      <c r="H204" s="522" t="str">
        <f>IFERROR(VLOOKUP(E204,'Reference data'!$M$2:$O$364, 3,0), "Do not enter, will be populated based on other column(s)")</f>
        <v>Cobol, IMS-DB</v>
      </c>
      <c r="I204" s="522" t="str">
        <f>IFERROR(VLOOKUP(E204,'Reference data'!$M$1:$N$364, 2,0), "Do not enter, will be populated based on other column(s)")</f>
        <v>SW-USAGE</v>
      </c>
      <c r="J204" s="552" t="s">
        <v>203</v>
      </c>
      <c r="K204" s="525" t="str">
        <f>IFERROR(VLOOKUP(J204,'Reference data'!$G$2:$H$7, 2, 0), "Do not enter, will be populated based on other column(s)")</f>
        <v>Muawiah Qaimari</v>
      </c>
      <c r="L204" s="556" t="str">
        <f>IFERROR(VLOOKUP(I204, 'Reference data'!$R$2:$S$55, 2, 0), "Do not enter, will be populated based on other column(s)")</f>
        <v>Istiyaqahmed Shaikh</v>
      </c>
      <c r="M204" s="525" t="str">
        <f>IFERROR(VLOOKUP(L204, 'Reference data'!$J$2:$K$30, 2, 0), "Do not enter, will be populated based on other column(s)")</f>
        <v>Daljeet Arora</v>
      </c>
      <c r="N204" s="347">
        <v>22.08</v>
      </c>
      <c r="O204" s="557" t="str">
        <f>VLOOKUP(N204, 'Reference data'!$U$2:$V$29, 2, 0)</f>
        <v>Aug-22</v>
      </c>
      <c r="P204" s="347" t="s">
        <v>342</v>
      </c>
      <c r="Q204" s="548">
        <v>20</v>
      </c>
      <c r="R204" s="548"/>
      <c r="S204" s="548"/>
      <c r="T204" s="548"/>
      <c r="U204" s="548"/>
      <c r="V204" s="548"/>
      <c r="W204" s="548"/>
      <c r="X204" s="548"/>
      <c r="Y204" s="548"/>
      <c r="Z204" s="548"/>
      <c r="AA204" s="548"/>
      <c r="AB204" s="548"/>
      <c r="AC204" s="548"/>
      <c r="AD204" s="548"/>
      <c r="AE204" s="548"/>
      <c r="AF204" s="548"/>
      <c r="AG204" s="548"/>
      <c r="AH204" s="548"/>
      <c r="AI204" s="548"/>
      <c r="AJ204" s="548"/>
      <c r="AK204" s="548"/>
      <c r="AL204" s="548"/>
      <c r="AM204" s="548"/>
    </row>
    <row r="205" spans="1:51" ht="19.5" customHeight="1">
      <c r="A205" s="522" t="str">
        <f>IFERROR(VLOOKUP(B205, 'Reference data'!$C$2:$D$21, 2, 0), "Do not enter, will be populated based on other column(s)")</f>
        <v>Sustenance</v>
      </c>
      <c r="B205" s="555" t="s">
        <v>125</v>
      </c>
      <c r="C205" s="347">
        <v>12</v>
      </c>
      <c r="D205" s="347" t="s">
        <v>1503</v>
      </c>
      <c r="E205" s="564" t="s">
        <v>128</v>
      </c>
      <c r="G205" s="522" t="str">
        <f>IFERROR(VLOOKUP(E205,'Reference data'!$M$2:$P$364,4,0), "Do not enter, will be populated based on other column(s)")</f>
        <v>MF</v>
      </c>
      <c r="H205" s="522" t="str">
        <f>IFERROR(VLOOKUP(E205,'Reference data'!$M$2:$O$364, 3,0), "Do not enter, will be populated based on other column(s)")</f>
        <v>Cobol, IMS-DB</v>
      </c>
      <c r="I205" s="522" t="str">
        <f>IFERROR(VLOOKUP(E205,'Reference data'!$M$1:$N$364, 2,0), "Do not enter, will be populated based on other column(s)")</f>
        <v>SW-USAGE</v>
      </c>
      <c r="J205" s="552" t="s">
        <v>203</v>
      </c>
      <c r="K205" s="525" t="str">
        <f>IFERROR(VLOOKUP(J205,'Reference data'!$G$2:$H$7, 2, 0), "Do not enter, will be populated based on other column(s)")</f>
        <v>Muawiah Qaimari</v>
      </c>
      <c r="L205" s="556" t="str">
        <f>IFERROR(VLOOKUP(I205, 'Reference data'!$R$2:$S$55, 2, 0), "Do not enter, will be populated based on other column(s)")</f>
        <v>Istiyaqahmed Shaikh</v>
      </c>
      <c r="M205" s="525" t="str">
        <f>IFERROR(VLOOKUP(L205, 'Reference data'!$J$2:$K$30, 2, 0), "Do not enter, will be populated based on other column(s)")</f>
        <v>Daljeet Arora</v>
      </c>
      <c r="N205" s="347">
        <v>22.08</v>
      </c>
      <c r="O205" s="557" t="str">
        <f>VLOOKUP(N205, 'Reference data'!$U$2:$V$29, 2, 0)</f>
        <v>Aug-22</v>
      </c>
      <c r="P205" s="347" t="s">
        <v>342</v>
      </c>
      <c r="Q205" s="347">
        <v>20</v>
      </c>
    </row>
    <row r="206" spans="1:51" ht="19.5" customHeight="1">
      <c r="A206" s="522" t="str">
        <f>IFERROR(VLOOKUP(B206, 'Reference data'!$C$2:$D$21, 2, 0), "Do not enter, will be populated based on other column(s)")</f>
        <v>Sustenance</v>
      </c>
      <c r="B206" s="555" t="s">
        <v>125</v>
      </c>
      <c r="C206" s="347">
        <v>12</v>
      </c>
      <c r="D206" s="548" t="s">
        <v>1504</v>
      </c>
      <c r="E206" s="564" t="s">
        <v>128</v>
      </c>
      <c r="F206" s="548"/>
      <c r="G206" s="522" t="str">
        <f>IFERROR(VLOOKUP(E206,'Reference data'!$M$2:$P$364,4,0), "Do not enter, will be populated based on other column(s)")</f>
        <v>MF</v>
      </c>
      <c r="H206" s="522" t="str">
        <f>IFERROR(VLOOKUP(E206,'Reference data'!$M$2:$O$364, 3,0), "Do not enter, will be populated based on other column(s)")</f>
        <v>Cobol, IMS-DB</v>
      </c>
      <c r="I206" s="522" t="str">
        <f>IFERROR(VLOOKUP(E206,'Reference data'!$M$1:$N$364, 2,0), "Do not enter, will be populated based on other column(s)")</f>
        <v>SW-USAGE</v>
      </c>
      <c r="J206" s="552" t="s">
        <v>203</v>
      </c>
      <c r="K206" s="525" t="str">
        <f>IFERROR(VLOOKUP(J206,'Reference data'!$G$2:$H$7, 2, 0), "Do not enter, will be populated based on other column(s)")</f>
        <v>Muawiah Qaimari</v>
      </c>
      <c r="L206" s="556" t="str">
        <f>IFERROR(VLOOKUP(I206, 'Reference data'!$R$2:$S$55, 2, 0), "Do not enter, will be populated based on other column(s)")</f>
        <v>Istiyaqahmed Shaikh</v>
      </c>
      <c r="M206" s="525" t="str">
        <f>IFERROR(VLOOKUP(L206, 'Reference data'!$J$2:$K$30, 2, 0), "Do not enter, will be populated based on other column(s)")</f>
        <v>Daljeet Arora</v>
      </c>
      <c r="N206" s="347">
        <v>22.08</v>
      </c>
      <c r="O206" s="557" t="str">
        <f>VLOOKUP(N206, 'Reference data'!$U$2:$V$29, 2, 0)</f>
        <v>Aug-22</v>
      </c>
      <c r="P206" s="347" t="s">
        <v>48</v>
      </c>
      <c r="Q206" s="548">
        <v>20</v>
      </c>
      <c r="R206" s="548"/>
      <c r="S206" s="548"/>
      <c r="T206" s="548"/>
      <c r="U206" s="548"/>
      <c r="V206" s="548"/>
      <c r="W206" s="548"/>
      <c r="X206" s="548"/>
      <c r="Y206" s="548"/>
      <c r="Z206" s="548"/>
      <c r="AA206" s="548"/>
      <c r="AB206" s="548"/>
      <c r="AC206" s="548"/>
      <c r="AD206" s="548"/>
      <c r="AE206" s="548"/>
      <c r="AF206" s="548"/>
      <c r="AG206" s="548"/>
      <c r="AH206" s="548"/>
      <c r="AI206" s="548"/>
      <c r="AJ206" s="548"/>
      <c r="AK206" s="548"/>
      <c r="AL206" s="548"/>
      <c r="AM206" s="548"/>
    </row>
    <row r="207" spans="1:51" ht="18" customHeight="1">
      <c r="A207" s="522" t="str">
        <f>IFERROR(VLOOKUP(B207, 'Reference data'!$C$2:$D$21, 2, 0), "Do not enter, will be populated based on other column(s)")</f>
        <v>Sustenance</v>
      </c>
      <c r="B207" s="555" t="s">
        <v>110</v>
      </c>
      <c r="C207" s="347">
        <v>12</v>
      </c>
      <c r="D207" s="347" t="s">
        <v>1505</v>
      </c>
      <c r="E207" s="564" t="s">
        <v>128</v>
      </c>
      <c r="F207" s="474" t="s">
        <v>1506</v>
      </c>
      <c r="G207" s="522" t="str">
        <f>IFERROR(VLOOKUP(E207,'Reference data'!$M$2:$P$364,4,0), "Do not enter, will be populated based on other column(s)")</f>
        <v>MF</v>
      </c>
      <c r="H207" s="522" t="str">
        <f>IFERROR(VLOOKUP(E207,'Reference data'!$M$2:$O$364, 3,0), "Do not enter, will be populated based on other column(s)")</f>
        <v>Cobol, IMS-DB</v>
      </c>
      <c r="I207" s="522" t="str">
        <f>IFERROR(VLOOKUP(E207,'Reference data'!$M$1:$N$364, 2,0), "Do not enter, will be populated based on other column(s)")</f>
        <v>SW-USAGE</v>
      </c>
      <c r="J207" s="552" t="s">
        <v>203</v>
      </c>
      <c r="K207" s="525" t="str">
        <f>IFERROR(VLOOKUP(J207,'Reference data'!$G$2:$H$7, 2, 0), "Do not enter, will be populated based on other column(s)")</f>
        <v>Muawiah Qaimari</v>
      </c>
      <c r="L207" s="556" t="str">
        <f>IFERROR(VLOOKUP(I207, 'Reference data'!$R$2:$S$55, 2, 0), "Do not enter, will be populated based on other column(s)")</f>
        <v>Istiyaqahmed Shaikh</v>
      </c>
      <c r="M207" s="525" t="str">
        <f>IFERROR(VLOOKUP(L207, 'Reference data'!$J$2:$K$30, 2, 0), "Do not enter, will be populated based on other column(s)")</f>
        <v>Daljeet Arora</v>
      </c>
      <c r="N207" s="347">
        <v>23.02</v>
      </c>
      <c r="O207" s="557" t="str">
        <f>VLOOKUP(N207, 'Reference data'!$U$2:$V$29, 2, 0)</f>
        <v>Feb-23</v>
      </c>
      <c r="P207" s="347" t="s">
        <v>342</v>
      </c>
      <c r="Q207" s="347">
        <v>20</v>
      </c>
    </row>
    <row r="208" spans="1:51" ht="18" customHeight="1">
      <c r="A208" s="522" t="str">
        <f>IFERROR(VLOOKUP(B208, 'Reference data'!$C$2:$D$21, 2, 0), "Do not enter, will be populated based on other column(s)")</f>
        <v>Sustenance</v>
      </c>
      <c r="B208" s="555" t="s">
        <v>88</v>
      </c>
      <c r="C208" s="347">
        <v>12</v>
      </c>
      <c r="D208" s="548" t="s">
        <v>1507</v>
      </c>
      <c r="E208" s="564" t="s">
        <v>124</v>
      </c>
      <c r="F208" s="548"/>
      <c r="G208" s="522" t="str">
        <f>IFERROR(VLOOKUP(E208,'Reference data'!$M$2:$P$364,4,0), "Do not enter, will be populated based on other column(s)")</f>
        <v>MF</v>
      </c>
      <c r="H208" s="522" t="str">
        <f>IFERROR(VLOOKUP(E208,'Reference data'!$M$2:$O$364, 3,0), "Do not enter, will be populated based on other column(s)")</f>
        <v>Cobol, IMS-DB</v>
      </c>
      <c r="I208" s="522" t="str">
        <f>IFERROR(VLOOKUP(E208,'Reference data'!$M$1:$N$364, 2,0), "Do not enter, will be populated based on other column(s)")</f>
        <v>SW-USAGE</v>
      </c>
      <c r="J208" s="552" t="s">
        <v>203</v>
      </c>
      <c r="K208" s="525" t="str">
        <f>IFERROR(VLOOKUP(J208,'Reference data'!$G$2:$H$7, 2, 0), "Do not enter, will be populated based on other column(s)")</f>
        <v>Muawiah Qaimari</v>
      </c>
      <c r="L208" s="556" t="str">
        <f>IFERROR(VLOOKUP(I208, 'Reference data'!$R$2:$S$55, 2, 0), "Do not enter, will be populated based on other column(s)")</f>
        <v>Istiyaqahmed Shaikh</v>
      </c>
      <c r="M208" s="525" t="str">
        <f>IFERROR(VLOOKUP(L208, 'Reference data'!$J$2:$K$30, 2, 0), "Do not enter, will be populated based on other column(s)")</f>
        <v>Daljeet Arora</v>
      </c>
      <c r="N208" s="347">
        <v>22.12</v>
      </c>
      <c r="O208" s="557" t="str">
        <f>VLOOKUP(N208, 'Reference data'!$U$2:$V$29, 2, 0)</f>
        <v>Dec-22</v>
      </c>
      <c r="P208" s="347" t="s">
        <v>745</v>
      </c>
      <c r="Q208" s="548">
        <v>120</v>
      </c>
      <c r="R208" s="548"/>
      <c r="S208" s="548"/>
      <c r="T208" s="548"/>
      <c r="U208" s="548"/>
      <c r="V208" s="548"/>
      <c r="W208" s="548"/>
      <c r="X208" s="548"/>
      <c r="Y208" s="548"/>
      <c r="Z208" s="548"/>
      <c r="AA208" s="548"/>
      <c r="AB208" s="548"/>
      <c r="AC208" s="548"/>
      <c r="AD208" s="548"/>
      <c r="AE208" s="548"/>
      <c r="AF208" s="548"/>
      <c r="AG208" s="548"/>
      <c r="AH208" s="548"/>
      <c r="AI208" s="548"/>
      <c r="AJ208" s="548"/>
      <c r="AK208" s="548"/>
      <c r="AL208" s="548"/>
      <c r="AM208" s="548"/>
    </row>
    <row r="209" spans="1:47" ht="18" customHeight="1">
      <c r="A209" s="522" t="str">
        <f>IFERROR(VLOOKUP(B209, 'Reference data'!$C$2:$D$21, 2, 0), "Do not enter, will be populated based on other column(s)")</f>
        <v>Sustenance</v>
      </c>
      <c r="B209" s="555" t="s">
        <v>110</v>
      </c>
      <c r="C209" s="347">
        <v>12</v>
      </c>
      <c r="D209" s="347" t="s">
        <v>1508</v>
      </c>
      <c r="E209" s="564" t="s">
        <v>1296</v>
      </c>
      <c r="F209" s="474" t="s">
        <v>1506</v>
      </c>
      <c r="G209" s="522" t="str">
        <f>IFERROR(VLOOKUP(E209,'Reference data'!$M$2:$P$364,4,0), "Do not enter, will be populated based on other column(s)")</f>
        <v>MF</v>
      </c>
      <c r="H209" s="522" t="str">
        <f>IFERROR(VLOOKUP(E209,'Reference data'!$M$2:$O$364, 3,0), "Do not enter, will be populated based on other column(s)")</f>
        <v>Cobol, IMS-DB</v>
      </c>
      <c r="I209" s="522" t="str">
        <f>IFERROR(VLOOKUP(E209,'Reference data'!$M$1:$N$364, 2,0), "Do not enter, will be populated based on other column(s)")</f>
        <v>SW-USAGE</v>
      </c>
      <c r="J209" s="552" t="s">
        <v>203</v>
      </c>
      <c r="K209" s="525" t="str">
        <f>IFERROR(VLOOKUP(J209,'Reference data'!$G$2:$H$7, 2, 0), "Do not enter, will be populated based on other column(s)")</f>
        <v>Muawiah Qaimari</v>
      </c>
      <c r="L209" s="556" t="str">
        <f>IFERROR(VLOOKUP(I209, 'Reference data'!$R$2:$S$55, 2, 0), "Do not enter, will be populated based on other column(s)")</f>
        <v>Istiyaqahmed Shaikh</v>
      </c>
      <c r="M209" s="525" t="str">
        <f>IFERROR(VLOOKUP(L209, 'Reference data'!$J$2:$K$30, 2, 0), "Do not enter, will be populated based on other column(s)")</f>
        <v>Daljeet Arora</v>
      </c>
      <c r="N209" s="347">
        <v>23.07</v>
      </c>
      <c r="O209" s="557" t="str">
        <f>VLOOKUP(N209, 'Reference data'!$U$2:$V$29, 2, 0)</f>
        <v>Jul-23</v>
      </c>
      <c r="P209" s="347" t="s">
        <v>342</v>
      </c>
      <c r="Q209" s="347">
        <v>10</v>
      </c>
    </row>
    <row r="210" spans="1:47" ht="18" customHeight="1">
      <c r="A210" s="522" t="str">
        <f>IFERROR(VLOOKUP(B210, 'Reference data'!$C$2:$D$21, 2, 0), "Do not enter, will be populated based on other column(s)")</f>
        <v>Sustenance</v>
      </c>
      <c r="B210" s="555" t="s">
        <v>110</v>
      </c>
      <c r="C210" s="347">
        <v>12</v>
      </c>
      <c r="D210" s="548" t="s">
        <v>1509</v>
      </c>
      <c r="E210" s="564" t="s">
        <v>1296</v>
      </c>
      <c r="F210" s="566" t="s">
        <v>1506</v>
      </c>
      <c r="G210" s="522" t="str">
        <f>IFERROR(VLOOKUP(E210,'Reference data'!$M$2:$P$364,4,0), "Do not enter, will be populated based on other column(s)")</f>
        <v>MF</v>
      </c>
      <c r="H210" s="522" t="str">
        <f>IFERROR(VLOOKUP(E210,'Reference data'!$M$2:$O$364, 3,0), "Do not enter, will be populated based on other column(s)")</f>
        <v>Cobol, IMS-DB</v>
      </c>
      <c r="I210" s="522" t="str">
        <f>IFERROR(VLOOKUP(E210,'Reference data'!$M$1:$N$364, 2,0), "Do not enter, will be populated based on other column(s)")</f>
        <v>SW-USAGE</v>
      </c>
      <c r="J210" s="552" t="s">
        <v>203</v>
      </c>
      <c r="K210" s="525" t="str">
        <f>IFERROR(VLOOKUP(J210,'Reference data'!$G$2:$H$7, 2, 0), "Do not enter, will be populated based on other column(s)")</f>
        <v>Muawiah Qaimari</v>
      </c>
      <c r="L210" s="556" t="str">
        <f>IFERROR(VLOOKUP(I210, 'Reference data'!$R$2:$S$55, 2, 0), "Do not enter, will be populated based on other column(s)")</f>
        <v>Istiyaqahmed Shaikh</v>
      </c>
      <c r="M210" s="525" t="str">
        <f>IFERROR(VLOOKUP(L210, 'Reference data'!$J$2:$K$30, 2, 0), "Do not enter, will be populated based on other column(s)")</f>
        <v>Daljeet Arora</v>
      </c>
      <c r="N210" s="347">
        <v>23.07</v>
      </c>
      <c r="O210" s="557" t="str">
        <f>VLOOKUP(N210, 'Reference data'!$U$2:$V$29, 2, 0)</f>
        <v>Jul-23</v>
      </c>
      <c r="P210" s="347" t="s">
        <v>342</v>
      </c>
      <c r="Q210" s="548">
        <v>50</v>
      </c>
      <c r="R210" s="548"/>
      <c r="S210" s="548"/>
      <c r="T210" s="548"/>
      <c r="U210" s="548"/>
      <c r="V210" s="548"/>
      <c r="W210" s="548"/>
      <c r="X210" s="548"/>
      <c r="Y210" s="548"/>
      <c r="Z210" s="548"/>
      <c r="AA210" s="548"/>
      <c r="AB210" s="548"/>
      <c r="AC210" s="548"/>
      <c r="AD210" s="548"/>
      <c r="AE210" s="548"/>
      <c r="AF210" s="548"/>
      <c r="AG210" s="548"/>
      <c r="AH210" s="548"/>
      <c r="AI210" s="548"/>
      <c r="AJ210" s="548"/>
      <c r="AK210" s="548"/>
      <c r="AL210" s="548"/>
      <c r="AM210" s="548"/>
    </row>
    <row r="211" spans="1:47" ht="18" customHeight="1">
      <c r="A211" s="522" t="str">
        <f>IFERROR(VLOOKUP(B211, 'Reference data'!$C$2:$D$21, 2, 0), "Do not enter, will be populated based on other column(s)")</f>
        <v>Sustenance</v>
      </c>
      <c r="B211" s="555" t="s">
        <v>110</v>
      </c>
      <c r="C211" s="347">
        <v>12</v>
      </c>
      <c r="D211" s="347" t="s">
        <v>1510</v>
      </c>
      <c r="E211" s="564" t="s">
        <v>124</v>
      </c>
      <c r="F211" s="474" t="s">
        <v>1506</v>
      </c>
      <c r="G211" s="522" t="str">
        <f>IFERROR(VLOOKUP(E211,'Reference data'!$M$2:$P$364,4,0), "Do not enter, will be populated based on other column(s)")</f>
        <v>MF</v>
      </c>
      <c r="H211" s="522" t="str">
        <f>IFERROR(VLOOKUP(E211,'Reference data'!$M$2:$O$364, 3,0), "Do not enter, will be populated based on other column(s)")</f>
        <v>Cobol, IMS-DB</v>
      </c>
      <c r="I211" s="522" t="str">
        <f>IFERROR(VLOOKUP(E211,'Reference data'!$M$1:$N$364, 2,0), "Do not enter, will be populated based on other column(s)")</f>
        <v>SW-USAGE</v>
      </c>
      <c r="J211" s="552" t="s">
        <v>203</v>
      </c>
      <c r="K211" s="525" t="str">
        <f>IFERROR(VLOOKUP(J211,'Reference data'!$G$2:$H$7, 2, 0), "Do not enter, will be populated based on other column(s)")</f>
        <v>Muawiah Qaimari</v>
      </c>
      <c r="L211" s="556" t="str">
        <f>IFERROR(VLOOKUP(I211, 'Reference data'!$R$2:$S$55, 2, 0), "Do not enter, will be populated based on other column(s)")</f>
        <v>Istiyaqahmed Shaikh</v>
      </c>
      <c r="M211" s="525" t="str">
        <f>IFERROR(VLOOKUP(L211, 'Reference data'!$J$2:$K$30, 2, 0), "Do not enter, will be populated based on other column(s)")</f>
        <v>Daljeet Arora</v>
      </c>
      <c r="N211" s="347">
        <v>23.07</v>
      </c>
      <c r="O211" s="557" t="str">
        <f>VLOOKUP(N211, 'Reference data'!$U$2:$V$29, 2, 0)</f>
        <v>Jul-23</v>
      </c>
      <c r="P211" s="347" t="s">
        <v>342</v>
      </c>
      <c r="Q211" s="347">
        <v>50</v>
      </c>
    </row>
    <row r="212" spans="1:47" ht="18" customHeight="1">
      <c r="A212" s="522" t="str">
        <f>IFERROR(VLOOKUP(B212, 'Reference data'!$C$2:$D$21, 2, 0), "Do not enter, will be populated based on other column(s)")</f>
        <v>Sustenance</v>
      </c>
      <c r="B212" s="555" t="s">
        <v>110</v>
      </c>
      <c r="C212" s="347">
        <v>12</v>
      </c>
      <c r="D212" s="548" t="s">
        <v>1511</v>
      </c>
      <c r="E212" s="564" t="s">
        <v>128</v>
      </c>
      <c r="F212" s="474" t="s">
        <v>1506</v>
      </c>
      <c r="G212" s="522" t="str">
        <f>IFERROR(VLOOKUP(E212,'Reference data'!$M$2:$P$364,4,0), "Do not enter, will be populated based on other column(s)")</f>
        <v>MF</v>
      </c>
      <c r="H212" s="522" t="str">
        <f>IFERROR(VLOOKUP(E212,'Reference data'!$M$2:$O$364, 3,0), "Do not enter, will be populated based on other column(s)")</f>
        <v>Cobol, IMS-DB</v>
      </c>
      <c r="I212" s="522" t="str">
        <f>IFERROR(VLOOKUP(E212,'Reference data'!$M$1:$N$364, 2,0), "Do not enter, will be populated based on other column(s)")</f>
        <v>SW-USAGE</v>
      </c>
      <c r="J212" s="552" t="s">
        <v>203</v>
      </c>
      <c r="K212" s="525" t="str">
        <f>IFERROR(VLOOKUP(J212,'Reference data'!$G$2:$H$7, 2, 0), "Do not enter, will be populated based on other column(s)")</f>
        <v>Muawiah Qaimari</v>
      </c>
      <c r="L212" s="556" t="str">
        <f>IFERROR(VLOOKUP(I212, 'Reference data'!$R$2:$S$55, 2, 0), "Do not enter, will be populated based on other column(s)")</f>
        <v>Istiyaqahmed Shaikh</v>
      </c>
      <c r="M212" s="525" t="str">
        <f>IFERROR(VLOOKUP(L212, 'Reference data'!$J$2:$K$30, 2, 0), "Do not enter, will be populated based on other column(s)")</f>
        <v>Daljeet Arora</v>
      </c>
      <c r="N212" s="347">
        <v>23.07</v>
      </c>
      <c r="O212" s="557" t="str">
        <f>VLOOKUP(N212, 'Reference data'!$U$2:$V$29, 2, 0)</f>
        <v>Jul-23</v>
      </c>
      <c r="P212" s="347" t="s">
        <v>342</v>
      </c>
      <c r="Q212" s="548">
        <v>10</v>
      </c>
      <c r="R212" s="548"/>
      <c r="S212" s="548"/>
      <c r="T212" s="548"/>
      <c r="U212" s="548"/>
      <c r="V212" s="548"/>
      <c r="W212" s="548"/>
      <c r="X212" s="548"/>
      <c r="Y212" s="548"/>
      <c r="Z212" s="548"/>
      <c r="AA212" s="548"/>
      <c r="AB212" s="548"/>
      <c r="AC212" s="548"/>
      <c r="AD212" s="548"/>
      <c r="AE212" s="548"/>
      <c r="AF212" s="548"/>
      <c r="AG212" s="548"/>
      <c r="AH212" s="548"/>
      <c r="AI212" s="548"/>
      <c r="AJ212" s="548"/>
      <c r="AK212" s="548"/>
      <c r="AL212" s="548"/>
      <c r="AM212" s="548"/>
    </row>
    <row r="213" spans="1:47">
      <c r="A213" s="522" t="str">
        <f>IFERROR(VLOOKUP(B213, 'Reference data'!$C$2:$D$21, 2, 0), "Do not enter, will be populated based on other column(s)")</f>
        <v>Enhancement</v>
      </c>
      <c r="B213" s="555" t="s">
        <v>960</v>
      </c>
      <c r="C213" s="347">
        <v>3</v>
      </c>
      <c r="D213" s="548" t="s">
        <v>1512</v>
      </c>
      <c r="E213" s="564" t="s">
        <v>43</v>
      </c>
      <c r="F213" s="578" t="s">
        <v>1513</v>
      </c>
      <c r="G213" s="522" t="str">
        <f>IFERROR(VLOOKUP(E213,'Reference data'!$M$2:$P$364,4,0), "Do not enter, will be populated based on other column(s)")</f>
        <v>MF</v>
      </c>
      <c r="H213" s="522" t="str">
        <f>IFERROR(VLOOKUP(E213,'Reference data'!$M$2:$O$364, 3,0), "Do not enter, will be populated based on other column(s)")</f>
        <v>Cobol, DB2</v>
      </c>
      <c r="I213" s="522" t="str">
        <f>IFERROR(VLOOKUP(E213,'Reference data'!$M$1:$N$364, 2,0), "Do not enter, will be populated based on other column(s)")</f>
        <v>SW-CRIS</v>
      </c>
      <c r="J213" s="548" t="s">
        <v>44</v>
      </c>
      <c r="K213" s="525" t="str">
        <f>IFERROR(VLOOKUP(J213,'Reference data'!$G$2:$H$7, 2, 0), "Do not enter, will be populated based on other column(s)")</f>
        <v>Muawiah Qaimari</v>
      </c>
      <c r="L213" s="556" t="str">
        <f>IFERROR(VLOOKUP(I213, 'Reference data'!$R$2:$S$55, 2, 0), "Do not enter, will be populated based on other column(s)")</f>
        <v>Istiyaqahmed Shaikh</v>
      </c>
      <c r="M213" s="525" t="str">
        <f>IFERROR(VLOOKUP(L213, 'Reference data'!$J$2:$K$30, 2, 0), "Do not enter, will be populated based on other column(s)")</f>
        <v>Daljeet Arora</v>
      </c>
      <c r="N213" s="347">
        <v>23.07</v>
      </c>
      <c r="O213" s="557" t="str">
        <f>VLOOKUP(N213, 'Reference data'!$U$2:$V$29, 2, 0)</f>
        <v>Jul-23</v>
      </c>
      <c r="P213" s="347" t="s">
        <v>48</v>
      </c>
      <c r="Q213" s="548">
        <v>680</v>
      </c>
      <c r="R213" s="548"/>
      <c r="S213" s="548"/>
      <c r="T213" s="548"/>
      <c r="U213" s="548"/>
      <c r="V213" s="548"/>
      <c r="W213" s="548"/>
      <c r="X213" s="548"/>
      <c r="Y213" s="548"/>
      <c r="Z213" s="548"/>
      <c r="AA213" s="548"/>
      <c r="AB213" s="548"/>
      <c r="AC213" s="548"/>
      <c r="AD213" s="548"/>
      <c r="AE213" s="548"/>
      <c r="AF213" s="548"/>
      <c r="AG213" s="548"/>
      <c r="AH213" s="548"/>
      <c r="AI213" s="548"/>
      <c r="AJ213" s="548"/>
      <c r="AK213" s="548"/>
      <c r="AL213" s="548"/>
      <c r="AM213" s="548">
        <v>580</v>
      </c>
      <c r="AN213" s="347">
        <v>100</v>
      </c>
      <c r="AQ213" s="347">
        <v>200</v>
      </c>
      <c r="AR213" s="347">
        <v>200</v>
      </c>
      <c r="AS213" s="347">
        <v>200</v>
      </c>
      <c r="AT213" s="347">
        <v>200</v>
      </c>
      <c r="AU213" s="347">
        <v>200</v>
      </c>
    </row>
    <row r="214" spans="1:47" ht="63.65" customHeight="1">
      <c r="A214" s="522" t="str">
        <f>IFERROR(VLOOKUP(B214, 'Reference data'!$C$2:$D$21, 2, 0), "Do not enter, will be populated based on other column(s)")</f>
        <v>Enhancement</v>
      </c>
      <c r="B214" s="555" t="s">
        <v>960</v>
      </c>
      <c r="C214" s="347">
        <v>3</v>
      </c>
      <c r="D214" s="347" t="s">
        <v>1512</v>
      </c>
      <c r="E214" s="564" t="s">
        <v>49</v>
      </c>
      <c r="F214" s="578" t="s">
        <v>1513</v>
      </c>
      <c r="G214" s="522" t="str">
        <f>IFERROR(VLOOKUP(E214,'Reference data'!$M$2:$P$364,4,0), "Do not enter, will be populated based on other column(s)")</f>
        <v>MF</v>
      </c>
      <c r="H214" s="522" t="str">
        <f>IFERROR(VLOOKUP(E214,'Reference data'!$M$2:$O$364, 3,0), "Do not enter, will be populated based on other column(s)")</f>
        <v>Cobol, DB2</v>
      </c>
      <c r="I214" s="522" t="str">
        <f>IFERROR(VLOOKUP(E214,'Reference data'!$M$1:$N$364, 2,0), "Do not enter, will be populated based on other column(s)")</f>
        <v>SW-CRIS</v>
      </c>
      <c r="J214" s="347" t="s">
        <v>44</v>
      </c>
      <c r="K214" s="525" t="str">
        <f>IFERROR(VLOOKUP(J214,'Reference data'!$G$2:$H$7, 2, 0), "Do not enter, will be populated based on other column(s)")</f>
        <v>Muawiah Qaimari</v>
      </c>
      <c r="L214" s="556" t="str">
        <f>IFERROR(VLOOKUP(I214, 'Reference data'!$R$2:$S$55, 2, 0), "Do not enter, will be populated based on other column(s)")</f>
        <v>Istiyaqahmed Shaikh</v>
      </c>
      <c r="M214" s="525" t="str">
        <f>IFERROR(VLOOKUP(L214, 'Reference data'!$J$2:$K$30, 2, 0), "Do not enter, will be populated based on other column(s)")</f>
        <v>Daljeet Arora</v>
      </c>
      <c r="N214" s="347">
        <v>23.07</v>
      </c>
      <c r="O214" s="557" t="str">
        <f>VLOOKUP(N214, 'Reference data'!$U$2:$V$29, 2, 0)</f>
        <v>Jul-23</v>
      </c>
      <c r="P214" s="347" t="s">
        <v>48</v>
      </c>
      <c r="Q214" s="347">
        <v>100</v>
      </c>
      <c r="AM214" s="347">
        <v>50</v>
      </c>
      <c r="AN214" s="347">
        <v>50</v>
      </c>
      <c r="AQ214" s="347">
        <v>20</v>
      </c>
      <c r="AR214" s="347">
        <v>20</v>
      </c>
      <c r="AS214" s="347">
        <v>20</v>
      </c>
      <c r="AT214" s="347">
        <v>20</v>
      </c>
      <c r="AU214" s="347">
        <v>20</v>
      </c>
    </row>
    <row r="215" spans="1:47" ht="18" customHeight="1">
      <c r="A215" s="522" t="str">
        <f>IFERROR(VLOOKUP(B215, 'Reference data'!$C$2:$D$21, 2, 0), "Do not enter, will be populated based on other column(s)")</f>
        <v>Enhancement</v>
      </c>
      <c r="B215" s="555" t="s">
        <v>960</v>
      </c>
      <c r="C215" s="347">
        <v>6</v>
      </c>
      <c r="D215" s="548" t="s">
        <v>50</v>
      </c>
      <c r="E215" s="564" t="s">
        <v>51</v>
      </c>
      <c r="F215" s="566" t="s">
        <v>1514</v>
      </c>
      <c r="G215" s="522" t="str">
        <f>IFERROR(VLOOKUP(E215,'Reference data'!$M$2:$P$364,4,0), "Do not enter, will be populated based on other column(s)")</f>
        <v>MF</v>
      </c>
      <c r="H215" s="522" t="str">
        <f>IFERROR(VLOOKUP(E215,'Reference data'!$M$2:$O$364, 3,0), "Do not enter, will be populated based on other column(s)")</f>
        <v>Assembler</v>
      </c>
      <c r="I215" s="522" t="str">
        <f>IFERROR(VLOOKUP(E215,'Reference data'!$M$1:$N$364, 2,0), "Do not enter, will be populated based on other column(s)")</f>
        <v>SW-CRIS</v>
      </c>
      <c r="J215" s="548" t="s">
        <v>44</v>
      </c>
      <c r="K215" s="525" t="str">
        <f>IFERROR(VLOOKUP(J215,'Reference data'!$G$2:$H$7, 2, 0), "Do not enter, will be populated based on other column(s)")</f>
        <v>Muawiah Qaimari</v>
      </c>
      <c r="L215" s="556" t="str">
        <f>IFERROR(VLOOKUP(I215, 'Reference data'!$R$2:$S$55, 2, 0), "Do not enter, will be populated based on other column(s)")</f>
        <v>Istiyaqahmed Shaikh</v>
      </c>
      <c r="M215" s="525" t="str">
        <f>IFERROR(VLOOKUP(L215, 'Reference data'!$J$2:$K$30, 2, 0), "Do not enter, will be populated based on other column(s)")</f>
        <v>Daljeet Arora</v>
      </c>
      <c r="N215" s="347" t="s">
        <v>341</v>
      </c>
      <c r="O215" s="557" t="str">
        <f>VLOOKUP(N215, 'Reference data'!$U$2:$V$29, 2, 0)</f>
        <v>TBD</v>
      </c>
      <c r="P215" s="347" t="s">
        <v>342</v>
      </c>
      <c r="Q215" s="564">
        <v>800</v>
      </c>
      <c r="R215" s="548"/>
      <c r="S215" s="548"/>
      <c r="T215" s="548"/>
      <c r="U215" s="548"/>
      <c r="V215" s="548"/>
      <c r="W215" s="548"/>
      <c r="X215" s="548"/>
      <c r="Y215" s="548"/>
      <c r="Z215" s="548"/>
      <c r="AA215" s="548"/>
      <c r="AB215" s="548"/>
      <c r="AC215" s="548"/>
      <c r="AD215" s="548"/>
      <c r="AE215" s="548"/>
      <c r="AF215" s="543"/>
      <c r="AG215" s="543"/>
      <c r="AH215" s="564"/>
      <c r="AI215" s="564"/>
      <c r="AJ215" s="548"/>
      <c r="AK215" s="548"/>
      <c r="AL215" s="548"/>
      <c r="AM215" s="548"/>
    </row>
    <row r="216" spans="1:47" ht="18" customHeight="1">
      <c r="A216" s="522" t="str">
        <f>IFERROR(VLOOKUP(B216, 'Reference data'!$C$2:$D$21, 2, 0), "Do not enter, will be populated based on other column(s)")</f>
        <v>Enhancement</v>
      </c>
      <c r="B216" s="555" t="s">
        <v>960</v>
      </c>
      <c r="C216" s="347">
        <v>6</v>
      </c>
      <c r="D216" s="347" t="s">
        <v>50</v>
      </c>
      <c r="E216" s="564" t="s">
        <v>53</v>
      </c>
      <c r="F216" s="566" t="s">
        <v>1514</v>
      </c>
      <c r="G216" s="522" t="str">
        <f>IFERROR(VLOOKUP(E216,'Reference data'!$M$2:$P$364,4,0), "Do not enter, will be populated based on other column(s)")</f>
        <v>MF</v>
      </c>
      <c r="H216" s="522" t="str">
        <f>IFERROR(VLOOKUP(E216,'Reference data'!$M$2:$O$364, 3,0), "Do not enter, will be populated based on other column(s)")</f>
        <v>PL1, Assembler</v>
      </c>
      <c r="I216" s="522" t="str">
        <f>IFERROR(VLOOKUP(E216,'Reference data'!$M$1:$N$364, 2,0), "Do not enter, will be populated based on other column(s)")</f>
        <v>SW-CRIS</v>
      </c>
      <c r="J216" s="347" t="s">
        <v>44</v>
      </c>
      <c r="K216" s="525" t="str">
        <f>IFERROR(VLOOKUP(J216,'Reference data'!$G$2:$H$7, 2, 0), "Do not enter, will be populated based on other column(s)")</f>
        <v>Muawiah Qaimari</v>
      </c>
      <c r="L216" s="556" t="str">
        <f>IFERROR(VLOOKUP(I216, 'Reference data'!$R$2:$S$55, 2, 0), "Do not enter, will be populated based on other column(s)")</f>
        <v>Istiyaqahmed Shaikh</v>
      </c>
      <c r="M216" s="525" t="str">
        <f>IFERROR(VLOOKUP(L216, 'Reference data'!$J$2:$K$30, 2, 0), "Do not enter, will be populated based on other column(s)")</f>
        <v>Daljeet Arora</v>
      </c>
      <c r="N216" s="347" t="s">
        <v>341</v>
      </c>
      <c r="O216" s="557" t="str">
        <f>VLOOKUP(N216, 'Reference data'!$U$2:$V$29, 2, 0)</f>
        <v>TBD</v>
      </c>
      <c r="P216" s="347" t="s">
        <v>342</v>
      </c>
      <c r="Q216" s="476">
        <v>800</v>
      </c>
      <c r="AF216" s="472"/>
      <c r="AG216" s="472"/>
      <c r="AH216" s="476"/>
      <c r="AI216" s="476"/>
    </row>
    <row r="217" spans="1:47" ht="18" customHeight="1">
      <c r="A217" s="522" t="str">
        <f>IFERROR(VLOOKUP(B217, 'Reference data'!$C$2:$D$21, 2, 0), "Do not enter, will be populated based on other column(s)")</f>
        <v>Enhancement</v>
      </c>
      <c r="B217" s="555" t="s">
        <v>960</v>
      </c>
      <c r="C217" s="347">
        <v>6</v>
      </c>
      <c r="D217" s="548" t="s">
        <v>50</v>
      </c>
      <c r="E217" s="564" t="s">
        <v>54</v>
      </c>
      <c r="F217" s="566" t="s">
        <v>1514</v>
      </c>
      <c r="G217" s="522" t="str">
        <f>IFERROR(VLOOKUP(E217,'Reference data'!$M$2:$P$364,4,0), "Do not enter, will be populated based on other column(s)")</f>
        <v>MF</v>
      </c>
      <c r="H217" s="522" t="str">
        <f>IFERROR(VLOOKUP(E217,'Reference data'!$M$2:$O$364, 3,0), "Do not enter, will be populated based on other column(s)")</f>
        <v>Assembler</v>
      </c>
      <c r="I217" s="522" t="str">
        <f>IFERROR(VLOOKUP(E217,'Reference data'!$M$1:$N$364, 2,0), "Do not enter, will be populated based on other column(s)")</f>
        <v>SW-CRIS</v>
      </c>
      <c r="J217" s="548" t="s">
        <v>44</v>
      </c>
      <c r="K217" s="525" t="str">
        <f>IFERROR(VLOOKUP(J217,'Reference data'!$G$2:$H$7, 2, 0), "Do not enter, will be populated based on other column(s)")</f>
        <v>Muawiah Qaimari</v>
      </c>
      <c r="L217" s="556" t="str">
        <f>IFERROR(VLOOKUP(I217, 'Reference data'!$R$2:$S$55, 2, 0), "Do not enter, will be populated based on other column(s)")</f>
        <v>Istiyaqahmed Shaikh</v>
      </c>
      <c r="M217" s="525" t="str">
        <f>IFERROR(VLOOKUP(L217, 'Reference data'!$J$2:$K$30, 2, 0), "Do not enter, will be populated based on other column(s)")</f>
        <v>Daljeet Arora</v>
      </c>
      <c r="N217" s="347" t="s">
        <v>341</v>
      </c>
      <c r="O217" s="557" t="str">
        <f>VLOOKUP(N217, 'Reference data'!$U$2:$V$29, 2, 0)</f>
        <v>TBD</v>
      </c>
      <c r="P217" s="347" t="s">
        <v>342</v>
      </c>
      <c r="Q217" s="564">
        <v>800</v>
      </c>
      <c r="R217" s="548"/>
      <c r="S217" s="548"/>
      <c r="T217" s="548"/>
      <c r="U217" s="548"/>
      <c r="V217" s="548"/>
      <c r="W217" s="548"/>
      <c r="X217" s="548"/>
      <c r="Y217" s="548"/>
      <c r="Z217" s="548"/>
      <c r="AA217" s="548"/>
      <c r="AB217" s="548"/>
      <c r="AC217" s="568"/>
      <c r="AD217" s="548"/>
      <c r="AE217" s="548"/>
      <c r="AF217" s="543"/>
      <c r="AG217" s="543"/>
      <c r="AH217" s="564"/>
      <c r="AI217" s="564"/>
      <c r="AJ217" s="548"/>
      <c r="AK217" s="548"/>
      <c r="AL217" s="548"/>
      <c r="AM217" s="548"/>
      <c r="AN217" s="476"/>
    </row>
    <row r="218" spans="1:47" ht="18" customHeight="1">
      <c r="A218" s="522" t="str">
        <f>IFERROR(VLOOKUP(B218, 'Reference data'!$C$2:$D$21, 2, 0), "Do not enter, will be populated based on other column(s)")</f>
        <v>Enhancement</v>
      </c>
      <c r="B218" s="555" t="s">
        <v>960</v>
      </c>
      <c r="C218" s="347">
        <v>4</v>
      </c>
      <c r="D218" s="347" t="s">
        <v>50</v>
      </c>
      <c r="E218" s="564" t="s">
        <v>55</v>
      </c>
      <c r="F218" s="566" t="s">
        <v>1514</v>
      </c>
      <c r="G218" s="522" t="str">
        <f>IFERROR(VLOOKUP(E218,'Reference data'!$M$2:$P$364,4,0), "Do not enter, will be populated based on other column(s)")</f>
        <v>MF</v>
      </c>
      <c r="H218" s="522" t="str">
        <f>IFERROR(VLOOKUP(E218,'Reference data'!$M$2:$O$364, 3,0), "Do not enter, will be populated based on other column(s)")</f>
        <v>Cobol, DB2</v>
      </c>
      <c r="I218" s="522" t="str">
        <f>IFERROR(VLOOKUP(E218,'Reference data'!$M$1:$N$364, 2,0), "Do not enter, will be populated based on other column(s)")</f>
        <v>SW-CRIS</v>
      </c>
      <c r="J218" s="347" t="s">
        <v>44</v>
      </c>
      <c r="K218" s="525" t="str">
        <f>IFERROR(VLOOKUP(J218,'Reference data'!$G$2:$H$7, 2, 0), "Do not enter, will be populated based on other column(s)")</f>
        <v>Muawiah Qaimari</v>
      </c>
      <c r="L218" s="556" t="str">
        <f>IFERROR(VLOOKUP(I218, 'Reference data'!$R$2:$S$55, 2, 0), "Do not enter, will be populated based on other column(s)")</f>
        <v>Istiyaqahmed Shaikh</v>
      </c>
      <c r="M218" s="525" t="str">
        <f>IFERROR(VLOOKUP(L218, 'Reference data'!$J$2:$K$30, 2, 0), "Do not enter, will be populated based on other column(s)")</f>
        <v>Daljeet Arora</v>
      </c>
      <c r="N218" s="347" t="s">
        <v>341</v>
      </c>
      <c r="O218" s="557" t="str">
        <f>VLOOKUP(N218, 'Reference data'!$U$2:$V$29, 2, 0)</f>
        <v>TBD</v>
      </c>
      <c r="P218" s="347" t="s">
        <v>342</v>
      </c>
      <c r="Q218" s="476">
        <v>800</v>
      </c>
      <c r="AF218" s="472"/>
      <c r="AG218" s="472"/>
      <c r="AH218" s="476"/>
      <c r="AI218" s="476"/>
      <c r="AN218" s="476"/>
    </row>
    <row r="219" spans="1:47" ht="18" customHeight="1">
      <c r="A219" s="522" t="str">
        <f>IFERROR(VLOOKUP(B219, 'Reference data'!$C$2:$D$21, 2, 0), "Do not enter, will be populated based on other column(s)")</f>
        <v>Enhancement</v>
      </c>
      <c r="B219" s="555" t="s">
        <v>960</v>
      </c>
      <c r="C219" s="347">
        <v>4</v>
      </c>
      <c r="D219" s="548" t="s">
        <v>50</v>
      </c>
      <c r="E219" s="564" t="s">
        <v>56</v>
      </c>
      <c r="F219" s="566" t="s">
        <v>1514</v>
      </c>
      <c r="G219" s="522" t="str">
        <f>IFERROR(VLOOKUP(E219,'Reference data'!$M$2:$P$364,4,0), "Do not enter, will be populated based on other column(s)")</f>
        <v>MF</v>
      </c>
      <c r="H219" s="522" t="str">
        <f>IFERROR(VLOOKUP(E219,'Reference data'!$M$2:$O$364, 3,0), "Do not enter, will be populated based on other column(s)")</f>
        <v>Cobol, DB2</v>
      </c>
      <c r="I219" s="522" t="str">
        <f>IFERROR(VLOOKUP(E219,'Reference data'!$M$1:$N$364, 2,0), "Do not enter, will be populated based on other column(s)")</f>
        <v>SW-CRIS</v>
      </c>
      <c r="J219" s="548" t="s">
        <v>44</v>
      </c>
      <c r="K219" s="525" t="str">
        <f>IFERROR(VLOOKUP(J219,'Reference data'!$G$2:$H$7, 2, 0), "Do not enter, will be populated based on other column(s)")</f>
        <v>Muawiah Qaimari</v>
      </c>
      <c r="L219" s="556" t="str">
        <f>IFERROR(VLOOKUP(I219, 'Reference data'!$R$2:$S$55, 2, 0), "Do not enter, will be populated based on other column(s)")</f>
        <v>Istiyaqahmed Shaikh</v>
      </c>
      <c r="M219" s="525" t="str">
        <f>IFERROR(VLOOKUP(L219, 'Reference data'!$J$2:$K$30, 2, 0), "Do not enter, will be populated based on other column(s)")</f>
        <v>Daljeet Arora</v>
      </c>
      <c r="N219" s="347" t="s">
        <v>341</v>
      </c>
      <c r="O219" s="557" t="str">
        <f>VLOOKUP(N219, 'Reference data'!$U$2:$V$29, 2, 0)</f>
        <v>TBD</v>
      </c>
      <c r="P219" s="347" t="s">
        <v>342</v>
      </c>
      <c r="Q219" s="564">
        <v>800</v>
      </c>
      <c r="R219" s="548"/>
      <c r="S219" s="548"/>
      <c r="T219" s="548"/>
      <c r="U219" s="548"/>
      <c r="V219" s="548"/>
      <c r="W219" s="548"/>
      <c r="X219" s="548"/>
      <c r="Y219" s="548"/>
      <c r="Z219" s="548"/>
      <c r="AA219" s="548"/>
      <c r="AB219" s="548"/>
      <c r="AC219" s="548"/>
      <c r="AD219" s="548"/>
      <c r="AE219" s="548"/>
      <c r="AF219" s="543"/>
      <c r="AG219" s="543"/>
      <c r="AH219" s="564"/>
      <c r="AI219" s="564"/>
      <c r="AJ219" s="548"/>
      <c r="AK219" s="548"/>
      <c r="AL219" s="548"/>
      <c r="AM219" s="548"/>
      <c r="AN219" s="476"/>
    </row>
    <row r="220" spans="1:47" ht="18" customHeight="1">
      <c r="A220" s="522" t="str">
        <f>IFERROR(VLOOKUP(B220, 'Reference data'!$C$2:$D$21, 2, 0), "Do not enter, will be populated based on other column(s)")</f>
        <v>Enhancement</v>
      </c>
      <c r="B220" s="555" t="s">
        <v>960</v>
      </c>
      <c r="C220" s="347">
        <v>4</v>
      </c>
      <c r="D220" s="347" t="s">
        <v>50</v>
      </c>
      <c r="E220" s="564" t="s">
        <v>57</v>
      </c>
      <c r="F220" s="566" t="s">
        <v>1514</v>
      </c>
      <c r="G220" s="522" t="str">
        <f>IFERROR(VLOOKUP(E220,'Reference data'!$M$2:$P$364,4,0), "Do not enter, will be populated based on other column(s)")</f>
        <v>MF</v>
      </c>
      <c r="H220" s="522" t="str">
        <f>IFERROR(VLOOKUP(E220,'Reference data'!$M$2:$O$364, 3,0), "Do not enter, will be populated based on other column(s)")</f>
        <v>Cobol, DB2, CICS</v>
      </c>
      <c r="I220" s="522" t="str">
        <f>IFERROR(VLOOKUP(E220,'Reference data'!$M$1:$N$364, 2,0), "Do not enter, will be populated based on other column(s)")</f>
        <v>SW-CRIS</v>
      </c>
      <c r="J220" s="347" t="s">
        <v>44</v>
      </c>
      <c r="K220" s="525" t="str">
        <f>IFERROR(VLOOKUP(J220,'Reference data'!$G$2:$H$7, 2, 0), "Do not enter, will be populated based on other column(s)")</f>
        <v>Muawiah Qaimari</v>
      </c>
      <c r="L220" s="556" t="str">
        <f>IFERROR(VLOOKUP(I220, 'Reference data'!$R$2:$S$55, 2, 0), "Do not enter, will be populated based on other column(s)")</f>
        <v>Istiyaqahmed Shaikh</v>
      </c>
      <c r="M220" s="525" t="str">
        <f>IFERROR(VLOOKUP(L220, 'Reference data'!$J$2:$K$30, 2, 0), "Do not enter, will be populated based on other column(s)")</f>
        <v>Daljeet Arora</v>
      </c>
      <c r="N220" s="347" t="s">
        <v>341</v>
      </c>
      <c r="O220" s="557" t="str">
        <f>VLOOKUP(N220, 'Reference data'!$U$2:$V$29, 2, 0)</f>
        <v>TBD</v>
      </c>
      <c r="P220" s="347" t="s">
        <v>342</v>
      </c>
      <c r="Q220" s="476">
        <v>500</v>
      </c>
      <c r="AF220" s="472"/>
      <c r="AG220" s="472"/>
      <c r="AH220" s="476"/>
      <c r="AI220" s="476"/>
      <c r="AJ220" s="476"/>
      <c r="AN220" s="476"/>
    </row>
    <row r="221" spans="1:47" ht="14.5">
      <c r="A221" s="522" t="str">
        <f>IFERROR(VLOOKUP(B221, 'Reference data'!$C$2:$D$21, 2, 0), "Do not enter, will be populated based on other column(s)")</f>
        <v>Sustenance</v>
      </c>
      <c r="B221" s="541" t="s">
        <v>125</v>
      </c>
      <c r="D221" s="347" t="s">
        <v>1515</v>
      </c>
      <c r="E221" s="543" t="s">
        <v>1075</v>
      </c>
      <c r="F221" s="472"/>
      <c r="G221" s="522" t="str">
        <f>IFERROR(VLOOKUP(E221,'Reference data'!$M$2:$P$364,4,0), "Do not enter, will be populated based on other column(s)")</f>
        <v>MF</v>
      </c>
      <c r="H221" s="522" t="str">
        <f>IFERROR(VLOOKUP(E221,'Reference data'!$M$2:$O$364, 3,0), "Do not enter, will be populated based on other column(s)")</f>
        <v>Cobol,Assembler,IMS-DB,IMS-DC,DB2</v>
      </c>
      <c r="I221" s="522" t="str">
        <f>IFERROR(VLOOKUP(E221,'Reference data'!$M$1:$N$364, 2,0), "Do not enter, will be populated based on other column(s)")</f>
        <v>BRAVO-MF-Rick</v>
      </c>
      <c r="J221" s="347" t="s">
        <v>442</v>
      </c>
      <c r="K221" s="525" t="str">
        <f>IFERROR(VLOOKUP(J221,'Reference data'!$G$2:$H$7, 2, 0), "Do not enter, will be populated based on other column(s)")</f>
        <v>Christine Moretti</v>
      </c>
      <c r="L221" s="525" t="str">
        <f>IFERROR(VLOOKUP(I221, 'Reference data'!$R$2:$S$55, 2, 0), "Do not enter, will be populated based on other column(s)")</f>
        <v xml:space="preserve">Hrishikesh Kamathe </v>
      </c>
      <c r="M221" s="525" t="str">
        <f>IFERROR(VLOOKUP(L221, 'Reference data'!$J$2:$K$30, 2, 0), "Do not enter, will be populated based on other column(s)")</f>
        <v>Tarun Raghuwanshi</v>
      </c>
      <c r="N221" s="347">
        <v>23.11</v>
      </c>
      <c r="O221" s="551" t="str">
        <f>VLOOKUP(N221, 'Reference data'!$U$2:$V$29, 2, 0)</f>
        <v>Nov-23</v>
      </c>
      <c r="P221" s="347" t="s">
        <v>48</v>
      </c>
      <c r="Q221" s="488">
        <v>25</v>
      </c>
      <c r="R221" s="488"/>
      <c r="S221" s="488"/>
      <c r="T221" s="488"/>
      <c r="U221" s="488"/>
      <c r="V221" s="488"/>
      <c r="W221" s="488"/>
      <c r="X221" s="488"/>
      <c r="Y221" s="488"/>
      <c r="Z221" s="488"/>
      <c r="AA221" s="488"/>
      <c r="AB221" s="488"/>
      <c r="AC221" s="488"/>
      <c r="AD221" s="488"/>
      <c r="AE221" s="488"/>
      <c r="AF221" s="488">
        <v>25</v>
      </c>
      <c r="AG221" s="488"/>
      <c r="AH221" s="488"/>
      <c r="AI221" s="488"/>
      <c r="AJ221" s="488"/>
      <c r="AK221" s="488"/>
      <c r="AL221" s="488"/>
      <c r="AM221" s="488"/>
      <c r="AN221" s="488"/>
      <c r="AO221" s="488"/>
      <c r="AP221" s="488"/>
      <c r="AQ221" s="488"/>
      <c r="AR221" s="488"/>
      <c r="AS221" s="488"/>
    </row>
    <row r="222" spans="1:47" ht="18" customHeight="1">
      <c r="A222" s="522" t="str">
        <f>IFERROR(VLOOKUP(B222, 'Reference data'!$C$2:$D$21, 2, 0), "Do not enter, will be populated based on other column(s)")</f>
        <v>Sustenance</v>
      </c>
      <c r="B222" s="541" t="s">
        <v>110</v>
      </c>
      <c r="C222" s="347">
        <v>1</v>
      </c>
      <c r="D222" s="347" t="s">
        <v>1516</v>
      </c>
      <c r="E222" s="543" t="s">
        <v>202</v>
      </c>
      <c r="G222" s="522" t="str">
        <f>IFERROR(VLOOKUP(E222,'Reference data'!$M$2:$P$364,4,0), "Do not enter, will be populated based on other column(s)")</f>
        <v>MR</v>
      </c>
      <c r="H222" s="522" t="str">
        <f>IFERROR(VLOOKUP(E222,'Reference data'!$M$2:$O$364, 3,0), "Do not enter, will be populated based on other column(s)")</f>
        <v>Hadoop, Java</v>
      </c>
      <c r="I222" s="522" t="str">
        <f>IFERROR(VLOOKUP(E222,'Reference data'!$M$1:$N$364, 2,0), "Do not enter, will be populated based on other column(s)")</f>
        <v>CARAT</v>
      </c>
      <c r="J222" s="347" t="s">
        <v>203</v>
      </c>
      <c r="K222" s="525" t="str">
        <f>IFERROR(VLOOKUP(J222,'Reference data'!$G$2:$H$7, 2, 0), "Do not enter, will be populated based on other column(s)")</f>
        <v>Muawiah Qaimari</v>
      </c>
      <c r="L222" s="525" t="str">
        <f>IFERROR(VLOOKUP(I222, 'Reference data'!$R$2:$S$55, 2, 0), "Do not enter, will be populated based on other column(s)")</f>
        <v>Ashish Bartwal</v>
      </c>
      <c r="M222" s="525" t="str">
        <f>IFERROR(VLOOKUP(L222, 'Reference data'!$J$2:$K$30, 2, 0), "Do not enter, will be populated based on other column(s)")</f>
        <v>Himanshu Mathur</v>
      </c>
      <c r="N222" s="347">
        <v>23.09</v>
      </c>
      <c r="O222" s="551" t="str">
        <f>VLOOKUP(N222, 'Reference data'!$U$2:$V$29, 2, 0)</f>
        <v>Sep-23</v>
      </c>
      <c r="P222" s="347" t="s">
        <v>48</v>
      </c>
      <c r="Q222" s="488">
        <v>600</v>
      </c>
      <c r="R222" s="488"/>
      <c r="S222" s="488"/>
      <c r="T222" s="488"/>
      <c r="U222" s="488"/>
      <c r="V222" s="488"/>
      <c r="W222" s="488"/>
      <c r="X222" s="488"/>
      <c r="Y222" s="488"/>
      <c r="Z222" s="488"/>
      <c r="AA222" s="488"/>
      <c r="AB222" s="488"/>
      <c r="AC222" s="488"/>
      <c r="AD222" s="488"/>
      <c r="AE222" s="488"/>
      <c r="AF222" s="488"/>
      <c r="AG222" s="488"/>
      <c r="AK222" s="488">
        <v>100</v>
      </c>
      <c r="AL222" s="488">
        <v>100</v>
      </c>
      <c r="AM222" s="488">
        <v>100</v>
      </c>
      <c r="AN222" s="488">
        <v>100</v>
      </c>
      <c r="AO222" s="488">
        <v>100</v>
      </c>
      <c r="AP222" s="488">
        <v>100</v>
      </c>
      <c r="AQ222" s="488"/>
      <c r="AR222" s="488"/>
      <c r="AS222" s="488"/>
    </row>
    <row r="223" spans="1:47" ht="18" customHeight="1">
      <c r="A223" s="522" t="str">
        <f>IFERROR(VLOOKUP(B223, 'Reference data'!$C$2:$D$21, 2, 0), "Do not enter, will be populated based on other column(s)")</f>
        <v>Sustenance</v>
      </c>
      <c r="B223" s="541" t="s">
        <v>110</v>
      </c>
      <c r="C223" s="347">
        <v>1</v>
      </c>
      <c r="D223" s="347" t="s">
        <v>1517</v>
      </c>
      <c r="E223" s="543" t="s">
        <v>202</v>
      </c>
      <c r="F223" s="472"/>
      <c r="G223" s="522" t="str">
        <f>IFERROR(VLOOKUP(E223,'Reference data'!$M$2:$P$364,4,0), "Do not enter, will be populated based on other column(s)")</f>
        <v>MR</v>
      </c>
      <c r="H223" s="522" t="str">
        <f>IFERROR(VLOOKUP(E223,'Reference data'!$M$2:$O$364, 3,0), "Do not enter, will be populated based on other column(s)")</f>
        <v>Hadoop, Java</v>
      </c>
      <c r="I223" s="522" t="str">
        <f>IFERROR(VLOOKUP(E223,'Reference data'!$M$1:$N$364, 2,0), "Do not enter, will be populated based on other column(s)")</f>
        <v>CARAT</v>
      </c>
      <c r="J223" s="347" t="s">
        <v>203</v>
      </c>
      <c r="K223" s="525" t="str">
        <f>IFERROR(VLOOKUP(J223,'Reference data'!$G$2:$H$7, 2, 0), "Do not enter, will be populated based on other column(s)")</f>
        <v>Muawiah Qaimari</v>
      </c>
      <c r="L223" s="525" t="str">
        <f>IFERROR(VLOOKUP(I223, 'Reference data'!$R$2:$S$55, 2, 0), "Do not enter, will be populated based on other column(s)")</f>
        <v>Ashish Bartwal</v>
      </c>
      <c r="M223" s="525" t="str">
        <f>IFERROR(VLOOKUP(L223, 'Reference data'!$J$2:$K$30, 2, 0), "Do not enter, will be populated based on other column(s)")</f>
        <v>Himanshu Mathur</v>
      </c>
      <c r="N223" s="347">
        <v>23.09</v>
      </c>
      <c r="O223" s="551" t="str">
        <f>VLOOKUP(N223, 'Reference data'!$U$2:$V$29, 2, 0)</f>
        <v>Sep-23</v>
      </c>
      <c r="P223" s="347" t="s">
        <v>48</v>
      </c>
      <c r="Q223" s="488">
        <v>45</v>
      </c>
      <c r="R223" s="488"/>
      <c r="S223" s="488"/>
      <c r="T223" s="488"/>
      <c r="U223" s="488"/>
      <c r="V223" s="488"/>
      <c r="W223" s="488"/>
      <c r="X223" s="488"/>
      <c r="Y223" s="488"/>
      <c r="Z223" s="488"/>
      <c r="AA223" s="488"/>
      <c r="AB223" s="488"/>
      <c r="AC223" s="488"/>
      <c r="AD223" s="488"/>
      <c r="AE223" s="488"/>
      <c r="AF223" s="488"/>
      <c r="AG223" s="488"/>
      <c r="AH223" s="488"/>
      <c r="AI223" s="488">
        <v>15</v>
      </c>
      <c r="AJ223" s="488">
        <v>10</v>
      </c>
      <c r="AK223" s="488">
        <v>10</v>
      </c>
      <c r="AL223" s="488">
        <v>10</v>
      </c>
      <c r="AM223" s="488">
        <v>15</v>
      </c>
      <c r="AN223" s="488">
        <v>20</v>
      </c>
      <c r="AO223" s="488">
        <v>15</v>
      </c>
      <c r="AP223" s="488">
        <v>10</v>
      </c>
      <c r="AQ223" s="488"/>
      <c r="AR223" s="488"/>
      <c r="AS223" s="488"/>
    </row>
    <row r="224" spans="1:47" ht="18" customHeight="1">
      <c r="A224" s="522" t="str">
        <f>IFERROR(VLOOKUP(B224, 'Reference data'!$C$2:$D$21, 2, 0), "Do not enter, will be populated based on other column(s)")</f>
        <v>Enhancement</v>
      </c>
      <c r="B224" s="555" t="s">
        <v>960</v>
      </c>
      <c r="C224" s="347">
        <v>6</v>
      </c>
      <c r="D224" s="476" t="s">
        <v>60</v>
      </c>
      <c r="E224" s="564" t="s">
        <v>61</v>
      </c>
      <c r="F224" s="566" t="s">
        <v>1518</v>
      </c>
      <c r="G224" s="522" t="str">
        <f>IFERROR(VLOOKUP(E224,'Reference data'!$M$2:$P$364,4,0), "Do not enter, will be populated based on other column(s)")</f>
        <v>MF</v>
      </c>
      <c r="H224" s="522" t="str">
        <f>IFERROR(VLOOKUP(E224,'Reference data'!$M$2:$O$364, 3,0), "Do not enter, will be populated based on other column(s)")</f>
        <v>Cobol, IMS-DB, Assembler</v>
      </c>
      <c r="I224" s="522" t="str">
        <f>IFERROR(VLOOKUP(E224,'Reference data'!$M$1:$N$364, 2,0), "Do not enter, will be populated based on other column(s)")</f>
        <v>SW-CRIS</v>
      </c>
      <c r="J224" s="347" t="s">
        <v>44</v>
      </c>
      <c r="K224" s="525" t="str">
        <f>IFERROR(VLOOKUP(J224,'Reference data'!$G$2:$H$7, 2, 0), "Do not enter, will be populated based on other column(s)")</f>
        <v>Muawiah Qaimari</v>
      </c>
      <c r="L224" s="556" t="str">
        <f>IFERROR(VLOOKUP(I224, 'Reference data'!$R$2:$S$55, 2, 0), "Do not enter, will be populated based on other column(s)")</f>
        <v>Istiyaqahmed Shaikh</v>
      </c>
      <c r="M224" s="525" t="str">
        <f>IFERROR(VLOOKUP(L224, 'Reference data'!$J$2:$K$30, 2, 0), "Do not enter, will be populated based on other column(s)")</f>
        <v>Daljeet Arora</v>
      </c>
      <c r="N224" s="347" t="s">
        <v>1114</v>
      </c>
      <c r="O224" s="557" t="str">
        <f>VLOOKUP(N224, 'Reference data'!$U$2:$V$29, 2, 0)</f>
        <v>On hold</v>
      </c>
      <c r="P224" s="347" t="s">
        <v>342</v>
      </c>
      <c r="Q224" s="347">
        <v>410</v>
      </c>
      <c r="AD224" s="472"/>
      <c r="AE224" s="472"/>
      <c r="AF224" s="472"/>
      <c r="AG224" s="472"/>
      <c r="AH224" s="476"/>
    </row>
    <row r="225" spans="1:45" ht="18" customHeight="1">
      <c r="A225" s="522" t="str">
        <f>IFERROR(VLOOKUP(B225, 'Reference data'!$C$2:$D$21, 2, 0), "Do not enter, will be populated based on other column(s)")</f>
        <v>Enhancement</v>
      </c>
      <c r="B225" s="555" t="s">
        <v>960</v>
      </c>
      <c r="C225" s="347">
        <v>6</v>
      </c>
      <c r="D225" s="476" t="s">
        <v>1519</v>
      </c>
      <c r="E225" s="564" t="s">
        <v>61</v>
      </c>
      <c r="F225" s="566" t="s">
        <v>1520</v>
      </c>
      <c r="G225" s="522" t="str">
        <f>IFERROR(VLOOKUP(E225,'Reference data'!$M$2:$P$364,4,0), "Do not enter, will be populated based on other column(s)")</f>
        <v>MF</v>
      </c>
      <c r="H225" s="522" t="str">
        <f>IFERROR(VLOOKUP(E225,'Reference data'!$M$2:$O$364, 3,0), "Do not enter, will be populated based on other column(s)")</f>
        <v>Cobol, IMS-DB, Assembler</v>
      </c>
      <c r="I225" s="522" t="str">
        <f>IFERROR(VLOOKUP(E225,'Reference data'!$M$1:$N$364, 2,0), "Do not enter, will be populated based on other column(s)")</f>
        <v>SW-CRIS</v>
      </c>
      <c r="J225" s="347" t="s">
        <v>44</v>
      </c>
      <c r="K225" s="525" t="str">
        <f>IFERROR(VLOOKUP(J225,'Reference data'!$G$2:$H$7, 2, 0), "Do not enter, will be populated based on other column(s)")</f>
        <v>Muawiah Qaimari</v>
      </c>
      <c r="L225" s="556" t="str">
        <f>IFERROR(VLOOKUP(I225, 'Reference data'!$R$2:$S$55, 2, 0), "Do not enter, will be populated based on other column(s)")</f>
        <v>Istiyaqahmed Shaikh</v>
      </c>
      <c r="M225" s="525" t="str">
        <f>IFERROR(VLOOKUP(L225, 'Reference data'!$J$2:$K$30, 2, 0), "Do not enter, will be populated based on other column(s)")</f>
        <v>Daljeet Arora</v>
      </c>
      <c r="N225" s="347" t="s">
        <v>341</v>
      </c>
      <c r="O225" s="557" t="str">
        <f>VLOOKUP(N225, 'Reference data'!$U$2:$V$29, 2, 0)</f>
        <v>TBD</v>
      </c>
      <c r="P225" s="347" t="s">
        <v>342</v>
      </c>
      <c r="Q225" s="347">
        <v>60</v>
      </c>
      <c r="AD225" s="472"/>
      <c r="AE225" s="472"/>
      <c r="AF225" s="472"/>
      <c r="AG225" s="472"/>
      <c r="AH225" s="476"/>
    </row>
    <row r="226" spans="1:45" ht="18" customHeight="1">
      <c r="A226" s="522" t="str">
        <f>IFERROR(VLOOKUP(B226, 'Reference data'!$C$2:$D$21, 2, 0), "Do not enter, will be populated based on other column(s)")</f>
        <v>Sustenance</v>
      </c>
      <c r="B226" s="555" t="s">
        <v>88</v>
      </c>
      <c r="C226" s="347">
        <v>4</v>
      </c>
      <c r="D226" s="564" t="s">
        <v>1521</v>
      </c>
      <c r="E226" s="564" t="s">
        <v>57</v>
      </c>
      <c r="F226" s="566" t="s">
        <v>1522</v>
      </c>
      <c r="G226" s="522" t="str">
        <f>IFERROR(VLOOKUP(E226,'Reference data'!$M$2:$P$364,4,0), "Do not enter, will be populated based on other column(s)")</f>
        <v>MF</v>
      </c>
      <c r="H226" s="522" t="str">
        <f>IFERROR(VLOOKUP(E226,'Reference data'!$M$2:$O$364, 3,0), "Do not enter, will be populated based on other column(s)")</f>
        <v>Cobol, DB2, CICS</v>
      </c>
      <c r="I226" s="522" t="str">
        <f>IFERROR(VLOOKUP(E226,'Reference data'!$M$1:$N$364, 2,0), "Do not enter, will be populated based on other column(s)")</f>
        <v>SW-CRIS</v>
      </c>
      <c r="J226" s="548" t="s">
        <v>44</v>
      </c>
      <c r="K226" s="525" t="str">
        <f>IFERROR(VLOOKUP(J226,'Reference data'!$G$2:$H$7, 2, 0), "Do not enter, will be populated based on other column(s)")</f>
        <v>Muawiah Qaimari</v>
      </c>
      <c r="L226" s="556" t="str">
        <f>IFERROR(VLOOKUP(I226, 'Reference data'!$R$2:$S$55, 2, 0), "Do not enter, will be populated based on other column(s)")</f>
        <v>Istiyaqahmed Shaikh</v>
      </c>
      <c r="M226" s="525" t="str">
        <f>IFERROR(VLOOKUP(L226, 'Reference data'!$J$2:$K$30, 2, 0), "Do not enter, will be populated based on other column(s)")</f>
        <v>Daljeet Arora</v>
      </c>
      <c r="N226" s="347">
        <v>23.01</v>
      </c>
      <c r="O226" s="557" t="str">
        <f>VLOOKUP(N226, 'Reference data'!$U$2:$V$29, 2, 0)</f>
        <v>Jan-23</v>
      </c>
      <c r="P226" s="347" t="s">
        <v>48</v>
      </c>
      <c r="Q226" s="564">
        <v>40</v>
      </c>
      <c r="R226" s="548"/>
      <c r="S226" s="548"/>
      <c r="T226" s="548"/>
      <c r="U226" s="548"/>
      <c r="V226" s="548"/>
      <c r="W226" s="548"/>
      <c r="X226" s="548"/>
      <c r="Y226" s="548"/>
      <c r="Z226" s="548"/>
      <c r="AA226" s="548"/>
      <c r="AG226" s="543"/>
      <c r="AH226" s="564">
        <v>40</v>
      </c>
      <c r="AI226" s="564"/>
      <c r="AJ226" s="564"/>
      <c r="AK226" s="564"/>
      <c r="AL226" s="548"/>
      <c r="AM226" s="548"/>
    </row>
    <row r="227" spans="1:45" ht="18" customHeight="1">
      <c r="A227" s="522" t="str">
        <f>IFERROR(VLOOKUP(B227, 'Reference data'!$C$2:$D$21, 2, 0), "Do not enter, will be populated based on other column(s)")</f>
        <v>Sustenance</v>
      </c>
      <c r="B227" s="555" t="s">
        <v>88</v>
      </c>
      <c r="C227" s="347">
        <v>4</v>
      </c>
      <c r="D227" s="476" t="s">
        <v>1523</v>
      </c>
      <c r="E227" s="564" t="s">
        <v>99</v>
      </c>
      <c r="F227" s="558" t="s">
        <v>1522</v>
      </c>
      <c r="G227" s="522" t="str">
        <f>IFERROR(VLOOKUP(E227,'Reference data'!$M$2:$P$364,4,0), "Do not enter, will be populated based on other column(s)")</f>
        <v>MF</v>
      </c>
      <c r="H227" s="522" t="str">
        <f>IFERROR(VLOOKUP(E227,'Reference data'!$M$2:$O$364, 3,0), "Do not enter, will be populated based on other column(s)")</f>
        <v>Cobol, DB2, CICS</v>
      </c>
      <c r="I227" s="522" t="str">
        <f>IFERROR(VLOOKUP(E227,'Reference data'!$M$1:$N$364, 2,0), "Do not enter, will be populated based on other column(s)")</f>
        <v>SW-CRIS</v>
      </c>
      <c r="J227" s="548" t="s">
        <v>44</v>
      </c>
      <c r="K227" s="525" t="str">
        <f>IFERROR(VLOOKUP(J227,'Reference data'!$G$2:$H$7, 2, 0), "Do not enter, will be populated based on other column(s)")</f>
        <v>Muawiah Qaimari</v>
      </c>
      <c r="L227" s="556" t="str">
        <f>IFERROR(VLOOKUP(I227, 'Reference data'!$R$2:$S$55, 2, 0), "Do not enter, will be populated based on other column(s)")</f>
        <v>Istiyaqahmed Shaikh</v>
      </c>
      <c r="M227" s="525" t="str">
        <f>IFERROR(VLOOKUP(L227, 'Reference data'!$J$2:$K$30, 2, 0), "Do not enter, will be populated based on other column(s)")</f>
        <v>Daljeet Arora</v>
      </c>
      <c r="N227" s="347">
        <v>23.03</v>
      </c>
      <c r="O227" s="557"/>
      <c r="P227" s="347" t="s">
        <v>48</v>
      </c>
      <c r="Q227" s="564">
        <v>40</v>
      </c>
      <c r="R227" s="548"/>
      <c r="S227" s="548"/>
      <c r="T227" s="548"/>
      <c r="U227" s="548"/>
      <c r="V227" s="548"/>
      <c r="W227" s="548"/>
      <c r="X227" s="548"/>
      <c r="Y227" s="548"/>
      <c r="Z227" s="548"/>
      <c r="AA227" s="548"/>
      <c r="AG227" s="543"/>
      <c r="AH227" s="564"/>
      <c r="AI227" s="564"/>
      <c r="AJ227" s="564">
        <v>40</v>
      </c>
      <c r="AK227" s="564"/>
      <c r="AL227" s="548"/>
      <c r="AM227" s="548"/>
    </row>
    <row r="228" spans="1:45" ht="18" customHeight="1">
      <c r="A228" s="522" t="str">
        <f>IFERROR(VLOOKUP(B228, 'Reference data'!$C$2:$D$21, 2, 0), "Do not enter, will be populated based on other column(s)")</f>
        <v>Sustenance</v>
      </c>
      <c r="B228" s="555" t="s">
        <v>88</v>
      </c>
      <c r="C228" s="347">
        <v>4</v>
      </c>
      <c r="D228" s="476" t="s">
        <v>1524</v>
      </c>
      <c r="E228" s="564" t="s">
        <v>99</v>
      </c>
      <c r="F228" s="566" t="s">
        <v>1522</v>
      </c>
      <c r="G228" s="522" t="str">
        <f>IFERROR(VLOOKUP(E228,'Reference data'!$M$2:$P$364,4,0), "Do not enter, will be populated based on other column(s)")</f>
        <v>MF</v>
      </c>
      <c r="H228" s="522" t="str">
        <f>IFERROR(VLOOKUP(E228,'Reference data'!$M$2:$O$364, 3,0), "Do not enter, will be populated based on other column(s)")</f>
        <v>Cobol, DB2, CICS</v>
      </c>
      <c r="I228" s="522" t="str">
        <f>IFERROR(VLOOKUP(E228,'Reference data'!$M$1:$N$364, 2,0), "Do not enter, will be populated based on other column(s)")</f>
        <v>SW-CRIS</v>
      </c>
      <c r="J228" s="347" t="s">
        <v>44</v>
      </c>
      <c r="K228" s="525" t="str">
        <f>IFERROR(VLOOKUP(J228,'Reference data'!$G$2:$H$7, 2, 0), "Do not enter, will be populated based on other column(s)")</f>
        <v>Muawiah Qaimari</v>
      </c>
      <c r="L228" s="556" t="str">
        <f>IFERROR(VLOOKUP(I228, 'Reference data'!$R$2:$S$55, 2, 0), "Do not enter, will be populated based on other column(s)")</f>
        <v>Istiyaqahmed Shaikh</v>
      </c>
      <c r="M228" s="525" t="str">
        <f>IFERROR(VLOOKUP(L228, 'Reference data'!$J$2:$K$30, 2, 0), "Do not enter, will be populated based on other column(s)")</f>
        <v>Daljeet Arora</v>
      </c>
      <c r="N228" s="347">
        <v>23.01</v>
      </c>
      <c r="O228" s="557" t="str">
        <f>VLOOKUP(N228, 'Reference data'!$U$2:$V$29, 2, 0)</f>
        <v>Jan-23</v>
      </c>
      <c r="P228" s="347" t="s">
        <v>48</v>
      </c>
      <c r="Q228" s="476">
        <v>40</v>
      </c>
      <c r="AG228" s="472"/>
      <c r="AH228" s="476">
        <v>40</v>
      </c>
      <c r="AI228" s="476"/>
      <c r="AJ228" s="476"/>
      <c r="AK228" s="476"/>
    </row>
    <row r="229" spans="1:45" ht="18" customHeight="1">
      <c r="A229" s="522" t="str">
        <f>IFERROR(VLOOKUP(B229, 'Reference data'!$C$2:$D$21, 2, 0), "Do not enter, will be populated based on other column(s)")</f>
        <v>Enhancement</v>
      </c>
      <c r="B229" s="555" t="s">
        <v>960</v>
      </c>
      <c r="C229" s="347">
        <v>6</v>
      </c>
      <c r="D229" s="564" t="s">
        <v>1525</v>
      </c>
      <c r="E229" s="564" t="s">
        <v>51</v>
      </c>
      <c r="F229" s="566" t="s">
        <v>1526</v>
      </c>
      <c r="G229" s="522" t="str">
        <f>IFERROR(VLOOKUP(E229,'Reference data'!$M$2:$P$364,4,0), "Do not enter, will be populated based on other column(s)")</f>
        <v>MF</v>
      </c>
      <c r="H229" s="522" t="str">
        <f>IFERROR(VLOOKUP(E229,'Reference data'!$M$2:$O$364, 3,0), "Do not enter, will be populated based on other column(s)")</f>
        <v>Assembler</v>
      </c>
      <c r="I229" s="522" t="str">
        <f>IFERROR(VLOOKUP(E229,'Reference data'!$M$1:$N$364, 2,0), "Do not enter, will be populated based on other column(s)")</f>
        <v>SW-CRIS</v>
      </c>
      <c r="J229" s="548" t="s">
        <v>44</v>
      </c>
      <c r="K229" s="525" t="str">
        <f>IFERROR(VLOOKUP(J229,'Reference data'!$G$2:$H$7, 2, 0), "Do not enter, will be populated based on other column(s)")</f>
        <v>Muawiah Qaimari</v>
      </c>
      <c r="L229" s="556" t="str">
        <f>IFERROR(VLOOKUP(I229, 'Reference data'!$R$2:$S$55, 2, 0), "Do not enter, will be populated based on other column(s)")</f>
        <v>Istiyaqahmed Shaikh</v>
      </c>
      <c r="M229" s="525" t="str">
        <f>IFERROR(VLOOKUP(L229, 'Reference data'!$J$2:$K$30, 2, 0), "Do not enter, will be populated based on other column(s)")</f>
        <v>Daljeet Arora</v>
      </c>
      <c r="N229" s="347">
        <v>23.02</v>
      </c>
      <c r="O229" s="557" t="str">
        <f>VLOOKUP(N229, 'Reference data'!$U$2:$V$29, 2, 0)</f>
        <v>Feb-23</v>
      </c>
      <c r="P229" s="347" t="s">
        <v>48</v>
      </c>
      <c r="Q229" s="564">
        <v>150</v>
      </c>
      <c r="R229" s="548"/>
      <c r="S229" s="548"/>
      <c r="T229" s="548"/>
      <c r="U229" s="548"/>
      <c r="V229" s="548"/>
      <c r="W229" s="548"/>
      <c r="X229" s="548"/>
      <c r="Y229" s="548"/>
      <c r="Z229" s="548"/>
      <c r="AA229" s="548"/>
      <c r="AB229" s="548"/>
      <c r="AC229" s="548"/>
      <c r="AD229" s="548"/>
      <c r="AE229" s="548"/>
      <c r="AF229" s="548">
        <v>50</v>
      </c>
      <c r="AG229" s="543">
        <v>50</v>
      </c>
      <c r="AH229" s="564">
        <v>30</v>
      </c>
      <c r="AI229" s="564">
        <v>20</v>
      </c>
      <c r="AJ229" s="548"/>
      <c r="AK229" s="548"/>
      <c r="AL229" s="548"/>
      <c r="AM229" s="548"/>
    </row>
    <row r="230" spans="1:45" ht="18" customHeight="1">
      <c r="A230" s="522" t="str">
        <f>IFERROR(VLOOKUP(B230, 'Reference data'!$C$2:$D$21, 2, 0), "Do not enter, will be populated based on other column(s)")</f>
        <v>Enhancement</v>
      </c>
      <c r="B230" s="555" t="s">
        <v>960</v>
      </c>
      <c r="C230" s="347">
        <v>6</v>
      </c>
      <c r="D230" s="476" t="s">
        <v>1525</v>
      </c>
      <c r="E230" s="564" t="s">
        <v>53</v>
      </c>
      <c r="F230" s="566" t="s">
        <v>1526</v>
      </c>
      <c r="G230" s="522" t="str">
        <f>IFERROR(VLOOKUP(E230,'Reference data'!$M$2:$P$364,4,0), "Do not enter, will be populated based on other column(s)")</f>
        <v>MF</v>
      </c>
      <c r="H230" s="522" t="str">
        <f>IFERROR(VLOOKUP(E230,'Reference data'!$M$2:$O$364, 3,0), "Do not enter, will be populated based on other column(s)")</f>
        <v>PL1, Assembler</v>
      </c>
      <c r="I230" s="522" t="str">
        <f>IFERROR(VLOOKUP(E230,'Reference data'!$M$1:$N$364, 2,0), "Do not enter, will be populated based on other column(s)")</f>
        <v>SW-CRIS</v>
      </c>
      <c r="J230" s="347" t="s">
        <v>44</v>
      </c>
      <c r="K230" s="525" t="str">
        <f>IFERROR(VLOOKUP(J230,'Reference data'!$G$2:$H$7, 2, 0), "Do not enter, will be populated based on other column(s)")</f>
        <v>Muawiah Qaimari</v>
      </c>
      <c r="L230" s="556" t="str">
        <f>IFERROR(VLOOKUP(I230, 'Reference data'!$R$2:$S$55, 2, 0), "Do not enter, will be populated based on other column(s)")</f>
        <v>Istiyaqahmed Shaikh</v>
      </c>
      <c r="M230" s="525" t="str">
        <f>IFERROR(VLOOKUP(L230, 'Reference data'!$J$2:$K$30, 2, 0), "Do not enter, will be populated based on other column(s)")</f>
        <v>Daljeet Arora</v>
      </c>
      <c r="N230" s="347">
        <v>23.02</v>
      </c>
      <c r="O230" s="557" t="str">
        <f>VLOOKUP(N230, 'Reference data'!$U$2:$V$29, 2, 0)</f>
        <v>Feb-23</v>
      </c>
      <c r="P230" s="347" t="s">
        <v>48</v>
      </c>
      <c r="Q230" s="476">
        <v>150</v>
      </c>
      <c r="AF230" s="347">
        <v>50</v>
      </c>
      <c r="AG230" s="472">
        <v>50</v>
      </c>
      <c r="AH230" s="476">
        <v>30</v>
      </c>
      <c r="AI230" s="476">
        <v>20</v>
      </c>
    </row>
    <row r="231" spans="1:45" ht="59.9" customHeight="1">
      <c r="A231" s="522" t="str">
        <f>IFERROR(VLOOKUP(B231, 'Reference data'!$C$2:$D$21, 2, 0), "Do not enter, will be populated based on other column(s)")</f>
        <v>Enhancement</v>
      </c>
      <c r="B231" s="541" t="s">
        <v>960</v>
      </c>
      <c r="C231" s="347">
        <v>33</v>
      </c>
      <c r="D231" s="347" t="s">
        <v>1527</v>
      </c>
      <c r="E231" s="543" t="s">
        <v>469</v>
      </c>
      <c r="F231" s="474" t="s">
        <v>1528</v>
      </c>
      <c r="G231" s="522" t="str">
        <f>IFERROR(VLOOKUP(E231,'Reference data'!$M$2:$P$364,4,0), "Do not enter, will be populated based on other column(s)")</f>
        <v>MF</v>
      </c>
      <c r="H231" s="522" t="str">
        <f>IFERROR(VLOOKUP(E231,'Reference data'!$M$2:$O$364, 3,0), "Do not enter, will be populated based on other column(s)")</f>
        <v>Cobol, IMS-DC</v>
      </c>
      <c r="I231" s="522" t="str">
        <f>IFERROR(VLOOKUP(E231,'Reference data'!$M$1:$N$364, 2,0), "Do not enter, will be populated based on other column(s)")</f>
        <v>SE-BILLING</v>
      </c>
      <c r="J231" s="347" t="s">
        <v>203</v>
      </c>
      <c r="K231" s="525" t="str">
        <f>IFERROR(VLOOKUP(J231,'Reference data'!$G$2:$H$7, 2, 0), "Do not enter, will be populated based on other column(s)")</f>
        <v>Muawiah Qaimari</v>
      </c>
      <c r="L231" s="525" t="str">
        <f>IFERROR(VLOOKUP(I231, 'Reference data'!$R$2:$S$55, 2, 0), "Do not enter, will be populated based on other column(s)")</f>
        <v>Rudradeep Mandal</v>
      </c>
      <c r="M231" s="525" t="str">
        <f>IFERROR(VLOOKUP(L231, 'Reference data'!$J$2:$K$30, 2, 0), "Do not enter, will be populated based on other column(s)")</f>
        <v>Tarun Raghuwanshi</v>
      </c>
      <c r="N231" s="347">
        <v>23.06</v>
      </c>
      <c r="O231" s="551" t="str">
        <f>VLOOKUP(N231, 'Reference data'!$U$2:$V$29, 2, 0)</f>
        <v>Jun-23</v>
      </c>
      <c r="P231" s="347" t="s">
        <v>48</v>
      </c>
      <c r="Q231" s="569">
        <v>3900</v>
      </c>
      <c r="AH231" s="347">
        <v>100</v>
      </c>
      <c r="AI231" s="347">
        <v>700</v>
      </c>
      <c r="AJ231" s="347">
        <v>800</v>
      </c>
      <c r="AK231" s="347">
        <v>800</v>
      </c>
      <c r="AL231" s="347">
        <v>700</v>
      </c>
      <c r="AM231" s="347">
        <v>600</v>
      </c>
      <c r="AN231" s="347">
        <v>200</v>
      </c>
    </row>
    <row r="232" spans="1:45" ht="18" customHeight="1">
      <c r="A232" s="522" t="str">
        <f>IFERROR(VLOOKUP(B232, 'Reference data'!$C$2:$D$21, 2, 0), "Do not enter, will be populated based on other column(s)")</f>
        <v>Enhancement</v>
      </c>
      <c r="B232" s="541" t="s">
        <v>960</v>
      </c>
      <c r="C232" s="347">
        <v>1</v>
      </c>
      <c r="D232" s="347" t="s">
        <v>1529</v>
      </c>
      <c r="E232" s="543" t="s">
        <v>1213</v>
      </c>
      <c r="F232" s="474"/>
      <c r="G232" s="522" t="str">
        <f>IFERROR(VLOOKUP(E232,'Reference data'!$M$2:$P$364,4,0), "Do not enter, will be populated based on other column(s)")</f>
        <v>MF</v>
      </c>
      <c r="H232" s="522" t="str">
        <f>IFERROR(VLOOKUP(E232,'Reference data'!$M$2:$O$364, 3,0), "Do not enter, will be populated based on other column(s)")</f>
        <v>Cobol, IMS-DC, DB2</v>
      </c>
      <c r="I232" s="522" t="str">
        <f>IFERROR(VLOOKUP(E232,'Reference data'!$M$1:$N$364, 2,0), "Do not enter, will be populated based on other column(s)")</f>
        <v>SE-BILLING-USAGE</v>
      </c>
      <c r="J232" s="548" t="s">
        <v>203</v>
      </c>
      <c r="K232" s="525" t="str">
        <f>IFERROR(VLOOKUP(J232,'Reference data'!$G$2:$H$7, 2, 0), "Do not enter, will be populated based on other column(s)")</f>
        <v>Muawiah Qaimari</v>
      </c>
      <c r="L232" s="525" t="str">
        <f>IFERROR(VLOOKUP(I232, 'Reference data'!$R$2:$S$55, 2, 0), "Do not enter, will be populated based on other column(s)")</f>
        <v>Rudradeep Mandal</v>
      </c>
      <c r="M232" s="525" t="str">
        <f>IFERROR(VLOOKUP(L232, 'Reference data'!$J$2:$K$30, 2, 0), "Do not enter, will be populated based on other column(s)")</f>
        <v>Tarun Raghuwanshi</v>
      </c>
      <c r="N232" s="347">
        <v>23.11</v>
      </c>
      <c r="O232" s="551" t="str">
        <f>VLOOKUP(N232, 'Reference data'!$U$2:$V$29, 2, 0)</f>
        <v>Nov-23</v>
      </c>
      <c r="P232" s="347" t="s">
        <v>342</v>
      </c>
      <c r="Q232" s="347">
        <v>100</v>
      </c>
      <c r="AP232" s="347">
        <v>20</v>
      </c>
      <c r="AQ232" s="347">
        <v>40</v>
      </c>
      <c r="AR232" s="347">
        <v>40</v>
      </c>
      <c r="AS232" s="347" t="s">
        <v>68</v>
      </c>
    </row>
    <row r="233" spans="1:45" ht="18" customHeight="1">
      <c r="A233" s="522" t="str">
        <f>IFERROR(VLOOKUP(B233, 'Reference data'!$C$2:$D$21, 2, 0), "Do not enter, will be populated based on other column(s)")</f>
        <v>Enhancement</v>
      </c>
      <c r="B233" s="555" t="s">
        <v>960</v>
      </c>
      <c r="C233" s="347">
        <v>6</v>
      </c>
      <c r="D233" s="564" t="s">
        <v>65</v>
      </c>
      <c r="E233" s="564" t="s">
        <v>51</v>
      </c>
      <c r="F233" s="566" t="s">
        <v>1530</v>
      </c>
      <c r="G233" s="522" t="str">
        <f>IFERROR(VLOOKUP(E233,'Reference data'!$M$2:$P$364,4,0), "Do not enter, will be populated based on other column(s)")</f>
        <v>MF</v>
      </c>
      <c r="H233" s="522" t="str">
        <f>IFERROR(VLOOKUP(E233,'Reference data'!$M$2:$O$364, 3,0), "Do not enter, will be populated based on other column(s)")</f>
        <v>Assembler</v>
      </c>
      <c r="I233" s="522" t="str">
        <f>IFERROR(VLOOKUP(E233,'Reference data'!$M$1:$N$364, 2,0), "Do not enter, will be populated based on other column(s)")</f>
        <v>SW-CRIS</v>
      </c>
      <c r="J233" s="548" t="s">
        <v>44</v>
      </c>
      <c r="K233" s="525" t="str">
        <f>IFERROR(VLOOKUP(J233,'Reference data'!$G$2:$H$7, 2, 0), "Do not enter, will be populated based on other column(s)")</f>
        <v>Muawiah Qaimari</v>
      </c>
      <c r="L233" s="556" t="str">
        <f>IFERROR(VLOOKUP(I233, 'Reference data'!$R$2:$S$55, 2, 0), "Do not enter, will be populated based on other column(s)")</f>
        <v>Istiyaqahmed Shaikh</v>
      </c>
      <c r="M233" s="525" t="str">
        <f>IFERROR(VLOOKUP(L233, 'Reference data'!$J$2:$K$30, 2, 0), "Do not enter, will be populated based on other column(s)")</f>
        <v>Daljeet Arora</v>
      </c>
      <c r="N233" s="347">
        <v>23.02</v>
      </c>
      <c r="O233" s="557" t="str">
        <f>VLOOKUP(N233, 'Reference data'!$U$2:$V$29, 2, 0)</f>
        <v>Feb-23</v>
      </c>
      <c r="P233" s="347" t="s">
        <v>48</v>
      </c>
      <c r="Q233" s="564">
        <v>80</v>
      </c>
      <c r="R233" s="548"/>
      <c r="S233" s="548"/>
      <c r="T233" s="548"/>
      <c r="U233" s="548"/>
      <c r="V233" s="548"/>
      <c r="W233" s="548"/>
      <c r="X233" s="548"/>
      <c r="Y233" s="548"/>
      <c r="Z233" s="548"/>
      <c r="AA233" s="548"/>
      <c r="AB233" s="543"/>
      <c r="AC233" s="543"/>
      <c r="AD233" s="543"/>
      <c r="AE233" s="543"/>
      <c r="AF233" s="543">
        <v>35</v>
      </c>
      <c r="AG233" s="543">
        <v>35</v>
      </c>
      <c r="AH233" s="564">
        <v>5</v>
      </c>
      <c r="AI233" s="548">
        <v>5</v>
      </c>
      <c r="AJ233" s="548"/>
      <c r="AK233" s="548"/>
      <c r="AL233" s="548"/>
      <c r="AM233" s="548"/>
      <c r="AN233" s="476"/>
    </row>
    <row r="234" spans="1:45" ht="18" customHeight="1">
      <c r="A234" s="522" t="str">
        <f>IFERROR(VLOOKUP(B234, 'Reference data'!$C$2:$D$21, 2, 0), "Do not enter, will be populated based on other column(s)")</f>
        <v>Enhancement</v>
      </c>
      <c r="B234" s="555" t="s">
        <v>960</v>
      </c>
      <c r="C234" s="347">
        <v>6</v>
      </c>
      <c r="D234" s="476" t="s">
        <v>65</v>
      </c>
      <c r="E234" s="564" t="s">
        <v>61</v>
      </c>
      <c r="F234" s="566" t="s">
        <v>1530</v>
      </c>
      <c r="G234" s="522" t="str">
        <f>IFERROR(VLOOKUP(E234,'Reference data'!$M$2:$P$364,4,0), "Do not enter, will be populated based on other column(s)")</f>
        <v>MF</v>
      </c>
      <c r="H234" s="522" t="str">
        <f>IFERROR(VLOOKUP(E234,'Reference data'!$M$2:$O$364, 3,0), "Do not enter, will be populated based on other column(s)")</f>
        <v>Cobol, IMS-DB, Assembler</v>
      </c>
      <c r="I234" s="522" t="str">
        <f>IFERROR(VLOOKUP(E234,'Reference data'!$M$1:$N$364, 2,0), "Do not enter, will be populated based on other column(s)")</f>
        <v>SW-CRIS</v>
      </c>
      <c r="J234" s="347" t="s">
        <v>44</v>
      </c>
      <c r="K234" s="525" t="str">
        <f>IFERROR(VLOOKUP(J234,'Reference data'!$G$2:$H$7, 2, 0), "Do not enter, will be populated based on other column(s)")</f>
        <v>Muawiah Qaimari</v>
      </c>
      <c r="L234" s="556" t="str">
        <f>IFERROR(VLOOKUP(I234, 'Reference data'!$R$2:$S$55, 2, 0), "Do not enter, will be populated based on other column(s)")</f>
        <v>Istiyaqahmed Shaikh</v>
      </c>
      <c r="M234" s="525" t="str">
        <f>IFERROR(VLOOKUP(L234, 'Reference data'!$J$2:$K$30, 2, 0), "Do not enter, will be populated based on other column(s)")</f>
        <v>Daljeet Arora</v>
      </c>
      <c r="N234" s="347">
        <v>23.02</v>
      </c>
      <c r="O234" s="557" t="str">
        <f>VLOOKUP(N234, 'Reference data'!$U$2:$V$29, 2, 0)</f>
        <v>Feb-23</v>
      </c>
      <c r="P234" s="347" t="s">
        <v>48</v>
      </c>
      <c r="Q234" s="476">
        <v>80</v>
      </c>
      <c r="AB234" s="472"/>
      <c r="AC234" s="472"/>
      <c r="AD234" s="472"/>
      <c r="AE234" s="472"/>
      <c r="AF234" s="472">
        <v>35</v>
      </c>
      <c r="AG234" s="472">
        <v>35</v>
      </c>
      <c r="AH234" s="476">
        <v>5</v>
      </c>
      <c r="AI234" s="347">
        <v>5</v>
      </c>
      <c r="AN234" s="476"/>
    </row>
    <row r="235" spans="1:45" ht="18" customHeight="1">
      <c r="A235" s="522" t="str">
        <f>IFERROR(VLOOKUP(B235, 'Reference data'!$C$2:$D$21, 2, 0), "Do not enter, will be populated based on other column(s)")</f>
        <v>Sustenance</v>
      </c>
      <c r="B235" s="541" t="s">
        <v>88</v>
      </c>
      <c r="C235" s="347">
        <v>1</v>
      </c>
      <c r="D235" s="347" t="s">
        <v>1531</v>
      </c>
      <c r="E235" s="543" t="s">
        <v>271</v>
      </c>
      <c r="F235" s="472"/>
      <c r="G235" s="522" t="str">
        <f>IFERROR(VLOOKUP(E235,'Reference data'!$M$2:$P$364,4,0), "Do not enter, will be populated based on other column(s)")</f>
        <v>MF</v>
      </c>
      <c r="H235" s="522" t="str">
        <f>IFERROR(VLOOKUP(E235,'Reference data'!$M$2:$O$364, 3,0), "Do not enter, will be populated based on other column(s)")</f>
        <v>Cobol, DB2</v>
      </c>
      <c r="I235" s="522" t="str">
        <f>IFERROR(VLOOKUP(E235,'Reference data'!$M$1:$N$364, 2,0), "Do not enter, will be populated based on other column(s)")</f>
        <v>WB-BPP1</v>
      </c>
      <c r="J235" s="347" t="s">
        <v>44</v>
      </c>
      <c r="K235" s="525" t="str">
        <f>IFERROR(VLOOKUP(J235,'Reference data'!$G$2:$H$7, 2, 0), "Do not enter, will be populated based on other column(s)")</f>
        <v>Muawiah Qaimari</v>
      </c>
      <c r="L235" s="525" t="str">
        <f>IFERROR(VLOOKUP(I235, 'Reference data'!$R$2:$S$55, 2, 0), "Do not enter, will be populated based on other column(s)")</f>
        <v>Rakesh Koli</v>
      </c>
      <c r="M235" s="525" t="str">
        <f>IFERROR(VLOOKUP(L235, 'Reference data'!$J$2:$K$30, 2, 0), "Do not enter, will be populated based on other column(s)")</f>
        <v>Amit Patidar</v>
      </c>
      <c r="N235" s="347">
        <v>23.11</v>
      </c>
      <c r="P235" s="347" t="s">
        <v>48</v>
      </c>
      <c r="Q235" s="488">
        <v>360</v>
      </c>
      <c r="R235" s="488"/>
      <c r="S235" s="488"/>
      <c r="T235" s="488"/>
      <c r="U235" s="488"/>
      <c r="V235" s="488"/>
      <c r="W235" s="488"/>
      <c r="X235" s="488"/>
      <c r="Y235" s="488"/>
      <c r="Z235" s="488"/>
      <c r="AA235" s="488"/>
      <c r="AB235" s="488"/>
      <c r="AC235" s="488"/>
      <c r="AD235" s="488"/>
      <c r="AE235" s="488"/>
      <c r="AF235" s="488"/>
      <c r="AG235" s="488"/>
      <c r="AH235" s="488"/>
      <c r="AI235" s="488"/>
      <c r="AJ235" s="488"/>
      <c r="AK235" s="488"/>
      <c r="AL235" s="488"/>
      <c r="AM235" s="488"/>
      <c r="AN235" s="488"/>
      <c r="AO235" s="488"/>
      <c r="AP235" s="488">
        <v>120</v>
      </c>
      <c r="AQ235" s="488">
        <v>240</v>
      </c>
      <c r="AR235" s="488"/>
      <c r="AS235" s="488"/>
    </row>
    <row r="236" spans="1:45" ht="18" customHeight="1">
      <c r="A236" s="522" t="str">
        <f>IFERROR(VLOOKUP(B236, 'Reference data'!$C$2:$D$21, 2, 0), "Do not enter, will be populated based on other column(s)")</f>
        <v>Enhancement</v>
      </c>
      <c r="B236" s="555" t="s">
        <v>960</v>
      </c>
      <c r="C236" s="347">
        <v>4</v>
      </c>
      <c r="D236" s="476" t="s">
        <v>67</v>
      </c>
      <c r="E236" s="564" t="s">
        <v>55</v>
      </c>
      <c r="F236" s="474" t="s">
        <v>1514</v>
      </c>
      <c r="G236" s="522" t="str">
        <f>IFERROR(VLOOKUP(E236,'Reference data'!$M$2:$P$364,4,0), "Do not enter, will be populated based on other column(s)")</f>
        <v>MF</v>
      </c>
      <c r="H236" s="522" t="str">
        <f>IFERROR(VLOOKUP(E236,'Reference data'!$M$2:$O$364, 3,0), "Do not enter, will be populated based on other column(s)")</f>
        <v>Cobol, DB2</v>
      </c>
      <c r="I236" s="522" t="str">
        <f>IFERROR(VLOOKUP(E236,'Reference data'!$M$1:$N$364, 2,0), "Do not enter, will be populated based on other column(s)")</f>
        <v>SW-CRIS</v>
      </c>
      <c r="J236" s="347" t="s">
        <v>44</v>
      </c>
      <c r="K236" s="525" t="str">
        <f>IFERROR(VLOOKUP(J236,'Reference data'!$G$2:$H$7, 2, 0), "Do not enter, will be populated based on other column(s)")</f>
        <v>Muawiah Qaimari</v>
      </c>
      <c r="L236" s="556" t="str">
        <f>IFERROR(VLOOKUP(I236, 'Reference data'!$R$2:$S$55, 2, 0), "Do not enter, will be populated based on other column(s)")</f>
        <v>Istiyaqahmed Shaikh</v>
      </c>
      <c r="M236" s="525" t="str">
        <f>IFERROR(VLOOKUP(L236, 'Reference data'!$J$2:$K$30, 2, 0), "Do not enter, will be populated based on other column(s)")</f>
        <v>Daljeet Arora</v>
      </c>
      <c r="N236" s="347" t="s">
        <v>341</v>
      </c>
      <c r="O236" s="557" t="str">
        <f>VLOOKUP(N236, 'Reference data'!$U$2:$V$29, 2, 0)</f>
        <v>TBD</v>
      </c>
      <c r="P236" s="347" t="s">
        <v>342</v>
      </c>
      <c r="Q236" s="476">
        <v>700</v>
      </c>
      <c r="AD236" s="472"/>
      <c r="AE236" s="472"/>
      <c r="AF236" s="472"/>
      <c r="AG236" s="472"/>
      <c r="AH236" s="476"/>
      <c r="AI236" s="476"/>
    </row>
    <row r="237" spans="1:45" ht="18" customHeight="1">
      <c r="A237" s="522" t="str">
        <f>IFERROR(VLOOKUP(B237, 'Reference data'!$C$2:$D$21, 2, 0), "Do not enter, will be populated based on other column(s)")</f>
        <v>Enhancement</v>
      </c>
      <c r="B237" s="555" t="s">
        <v>960</v>
      </c>
      <c r="C237" s="347">
        <v>4</v>
      </c>
      <c r="D237" s="564" t="s">
        <v>67</v>
      </c>
      <c r="E237" s="564" t="s">
        <v>56</v>
      </c>
      <c r="F237" s="474" t="s">
        <v>1514</v>
      </c>
      <c r="G237" s="522" t="str">
        <f>IFERROR(VLOOKUP(E237,'Reference data'!$M$2:$P$364,4,0), "Do not enter, will be populated based on other column(s)")</f>
        <v>MF</v>
      </c>
      <c r="H237" s="522" t="str">
        <f>IFERROR(VLOOKUP(E237,'Reference data'!$M$2:$O$364, 3,0), "Do not enter, will be populated based on other column(s)")</f>
        <v>Cobol, DB2</v>
      </c>
      <c r="I237" s="522" t="str">
        <f>IFERROR(VLOOKUP(E237,'Reference data'!$M$1:$N$364, 2,0), "Do not enter, will be populated based on other column(s)")</f>
        <v>SW-CRIS</v>
      </c>
      <c r="J237" s="548" t="s">
        <v>44</v>
      </c>
      <c r="K237" s="525" t="str">
        <f>IFERROR(VLOOKUP(J237,'Reference data'!$G$2:$H$7, 2, 0), "Do not enter, will be populated based on other column(s)")</f>
        <v>Muawiah Qaimari</v>
      </c>
      <c r="L237" s="556" t="str">
        <f>IFERROR(VLOOKUP(I237, 'Reference data'!$R$2:$S$55, 2, 0), "Do not enter, will be populated based on other column(s)")</f>
        <v>Istiyaqahmed Shaikh</v>
      </c>
      <c r="M237" s="525" t="str">
        <f>IFERROR(VLOOKUP(L237, 'Reference data'!$J$2:$K$30, 2, 0), "Do not enter, will be populated based on other column(s)")</f>
        <v>Daljeet Arora</v>
      </c>
      <c r="N237" s="347" t="s">
        <v>341</v>
      </c>
      <c r="O237" s="557" t="str">
        <f>VLOOKUP(N237, 'Reference data'!$U$2:$V$29, 2, 0)</f>
        <v>TBD</v>
      </c>
      <c r="P237" s="347" t="s">
        <v>342</v>
      </c>
      <c r="Q237" s="564">
        <v>650</v>
      </c>
      <c r="R237" s="548"/>
      <c r="S237" s="548"/>
      <c r="T237" s="548"/>
      <c r="U237" s="548"/>
      <c r="V237" s="548"/>
      <c r="W237" s="548"/>
      <c r="X237" s="548"/>
      <c r="Y237" s="548"/>
      <c r="Z237" s="548"/>
      <c r="AA237" s="548"/>
      <c r="AB237" s="548"/>
      <c r="AC237" s="548"/>
      <c r="AD237" s="543"/>
      <c r="AE237" s="543"/>
      <c r="AF237" s="543"/>
      <c r="AG237" s="543"/>
      <c r="AH237" s="564"/>
      <c r="AI237" s="564"/>
      <c r="AJ237" s="548"/>
      <c r="AK237" s="548"/>
      <c r="AL237" s="548"/>
      <c r="AM237" s="548"/>
    </row>
    <row r="238" spans="1:45" ht="18" customHeight="1">
      <c r="A238" s="522" t="str">
        <f>IFERROR(VLOOKUP(B238, 'Reference data'!$C$2:$D$21, 2, 0), "Do not enter, will be populated based on other column(s)")</f>
        <v>Enhancement</v>
      </c>
      <c r="B238" s="555" t="s">
        <v>960</v>
      </c>
      <c r="C238" s="347">
        <v>4</v>
      </c>
      <c r="D238" s="347" t="s">
        <v>69</v>
      </c>
      <c r="E238" s="564" t="s">
        <v>57</v>
      </c>
      <c r="G238" s="522" t="str">
        <f>IFERROR(VLOOKUP(E238,'Reference data'!$M$2:$P$364,4,0), "Do not enter, will be populated based on other column(s)")</f>
        <v>MF</v>
      </c>
      <c r="H238" s="522" t="str">
        <f>IFERROR(VLOOKUP(E238,'Reference data'!$M$2:$O$364, 3,0), "Do not enter, will be populated based on other column(s)")</f>
        <v>Cobol, DB2, CICS</v>
      </c>
      <c r="I238" s="522" t="str">
        <f>IFERROR(VLOOKUP(E238,'Reference data'!$M$1:$N$364, 2,0), "Do not enter, will be populated based on other column(s)")</f>
        <v>SW-CRIS</v>
      </c>
      <c r="J238" s="347" t="s">
        <v>44</v>
      </c>
      <c r="K238" s="525" t="str">
        <f>IFERROR(VLOOKUP(J238,'Reference data'!$G$2:$H$7, 2, 0), "Do not enter, will be populated based on other column(s)")</f>
        <v>Muawiah Qaimari</v>
      </c>
      <c r="L238" s="556" t="str">
        <f>IFERROR(VLOOKUP(I238, 'Reference data'!$R$2:$S$55, 2, 0), "Do not enter, will be populated based on other column(s)")</f>
        <v>Istiyaqahmed Shaikh</v>
      </c>
      <c r="M238" s="525" t="str">
        <f>IFERROR(VLOOKUP(L238, 'Reference data'!$J$2:$K$30, 2, 0), "Do not enter, will be populated based on other column(s)")</f>
        <v>Daljeet Arora</v>
      </c>
      <c r="N238" s="347">
        <v>22.11</v>
      </c>
      <c r="O238" s="557" t="str">
        <f>VLOOKUP(N238, 'Reference data'!$U$2:$V$29, 2, 0)</f>
        <v>Nov-22</v>
      </c>
      <c r="P238" s="347" t="s">
        <v>48</v>
      </c>
      <c r="Q238" s="347">
        <v>550</v>
      </c>
      <c r="AF238" s="347">
        <v>25</v>
      </c>
    </row>
    <row r="239" spans="1:45" ht="19.5" customHeight="1">
      <c r="A239" s="522" t="str">
        <f>IFERROR(VLOOKUP(B239, 'Reference data'!$C$2:$D$21, 2, 0), "Do not enter, will be populated based on other column(s)")</f>
        <v>Enhancement</v>
      </c>
      <c r="B239" s="555" t="s">
        <v>960</v>
      </c>
      <c r="C239" s="347">
        <v>4</v>
      </c>
      <c r="D239" s="548" t="s">
        <v>69</v>
      </c>
      <c r="E239" s="564" t="s">
        <v>55</v>
      </c>
      <c r="F239" s="548"/>
      <c r="G239" s="522" t="str">
        <f>IFERROR(VLOOKUP(E239,'Reference data'!$M$2:$P$364,4,0), "Do not enter, will be populated based on other column(s)")</f>
        <v>MF</v>
      </c>
      <c r="H239" s="522" t="str">
        <f>IFERROR(VLOOKUP(E239,'Reference data'!$M$2:$O$364, 3,0), "Do not enter, will be populated based on other column(s)")</f>
        <v>Cobol, DB2</v>
      </c>
      <c r="I239" s="522" t="str">
        <f>IFERROR(VLOOKUP(E239,'Reference data'!$M$1:$N$364, 2,0), "Do not enter, will be populated based on other column(s)")</f>
        <v>SW-CRIS</v>
      </c>
      <c r="J239" s="548" t="s">
        <v>44</v>
      </c>
      <c r="K239" s="525" t="str">
        <f>IFERROR(VLOOKUP(J239,'Reference data'!$G$2:$H$7, 2, 0), "Do not enter, will be populated based on other column(s)")</f>
        <v>Muawiah Qaimari</v>
      </c>
      <c r="L239" s="556" t="str">
        <f>IFERROR(VLOOKUP(I239, 'Reference data'!$R$2:$S$55, 2, 0), "Do not enter, will be populated based on other column(s)")</f>
        <v>Istiyaqahmed Shaikh</v>
      </c>
      <c r="M239" s="525" t="str">
        <f>IFERROR(VLOOKUP(L239, 'Reference data'!$J$2:$K$30, 2, 0), "Do not enter, will be populated based on other column(s)")</f>
        <v>Daljeet Arora</v>
      </c>
      <c r="N239" s="546">
        <v>22.1</v>
      </c>
      <c r="O239" s="557" t="str">
        <f>VLOOKUP(N239, 'Reference data'!$U$2:$V$29, 2, 0)</f>
        <v>Oct-22</v>
      </c>
      <c r="P239" s="347" t="s">
        <v>48</v>
      </c>
      <c r="Q239" s="548">
        <v>45</v>
      </c>
      <c r="R239" s="548"/>
      <c r="S239" s="548"/>
      <c r="T239" s="548"/>
      <c r="U239" s="548"/>
      <c r="V239" s="548"/>
      <c r="W239" s="548"/>
      <c r="X239" s="548"/>
      <c r="Y239" s="548"/>
      <c r="Z239" s="548"/>
      <c r="AA239" s="548"/>
      <c r="AB239" s="548"/>
      <c r="AC239" s="548"/>
      <c r="AD239" s="548">
        <v>25</v>
      </c>
      <c r="AE239" s="548">
        <v>20</v>
      </c>
      <c r="AF239" s="548"/>
      <c r="AG239" s="548"/>
      <c r="AH239" s="548"/>
      <c r="AI239" s="548"/>
      <c r="AJ239" s="548"/>
      <c r="AK239" s="548"/>
      <c r="AL239" s="548"/>
      <c r="AM239" s="548"/>
    </row>
    <row r="240" spans="1:45">
      <c r="A240" s="522" t="str">
        <f>IFERROR(VLOOKUP(B240, 'Reference data'!$C$2:$D$21, 2, 0), "Do not enter, will be populated based on other column(s)")</f>
        <v>Enhancement</v>
      </c>
      <c r="B240" s="555" t="s">
        <v>960</v>
      </c>
      <c r="C240" s="347">
        <v>3</v>
      </c>
      <c r="D240" s="347" t="s">
        <v>70</v>
      </c>
      <c r="E240" s="564" t="s">
        <v>71</v>
      </c>
      <c r="F240" s="558" t="s">
        <v>1532</v>
      </c>
      <c r="G240" s="522" t="str">
        <f>IFERROR(VLOOKUP(E240,'Reference data'!$M$2:$P$364,4,0), "Do not enter, will be populated based on other column(s)")</f>
        <v>MF</v>
      </c>
      <c r="H240" s="522" t="str">
        <f>IFERROR(VLOOKUP(E240,'Reference data'!$M$2:$O$364, 3,0), "Do not enter, will be populated based on other column(s)")</f>
        <v>Cobol, DB2</v>
      </c>
      <c r="I240" s="522" t="str">
        <f>IFERROR(VLOOKUP(E240,'Reference data'!$M$1:$N$364, 2,0), "Do not enter, will be populated based on other column(s)")</f>
        <v>SW-CRIS</v>
      </c>
      <c r="J240" s="347" t="s">
        <v>44</v>
      </c>
      <c r="K240" s="525" t="str">
        <f>IFERROR(VLOOKUP(J240,'Reference data'!$G$2:$H$7, 2, 0), "Do not enter, will be populated based on other column(s)")</f>
        <v>Muawiah Qaimari</v>
      </c>
      <c r="L240" s="556" t="str">
        <f>IFERROR(VLOOKUP(I240, 'Reference data'!$R$2:$S$55, 2, 0), "Do not enter, will be populated based on other column(s)")</f>
        <v>Istiyaqahmed Shaikh</v>
      </c>
      <c r="M240" s="525" t="str">
        <f>IFERROR(VLOOKUP(L240, 'Reference data'!$J$2:$K$30, 2, 0), "Do not enter, will be populated based on other column(s)")</f>
        <v>Daljeet Arora</v>
      </c>
      <c r="N240" s="347">
        <v>23.06</v>
      </c>
      <c r="O240" s="557" t="str">
        <f>VLOOKUP(N240, 'Reference data'!$U$2:$V$29, 2, 0)</f>
        <v>Jun-23</v>
      </c>
      <c r="P240" s="347" t="s">
        <v>48</v>
      </c>
      <c r="Q240" s="347">
        <v>80</v>
      </c>
      <c r="AK240" s="347">
        <v>20</v>
      </c>
      <c r="AL240" s="347">
        <v>30</v>
      </c>
      <c r="AM240" s="347">
        <v>30</v>
      </c>
    </row>
    <row r="241" spans="1:40" ht="18" customHeight="1">
      <c r="A241" s="522" t="str">
        <f>IFERROR(VLOOKUP(B241, 'Reference data'!$C$2:$D$21, 2, 0), "Do not enter, will be populated based on other column(s)")</f>
        <v>Enhancement</v>
      </c>
      <c r="B241" s="555" t="s">
        <v>960</v>
      </c>
      <c r="C241" s="347">
        <v>6</v>
      </c>
      <c r="D241" s="548" t="s">
        <v>72</v>
      </c>
      <c r="E241" s="564" t="s">
        <v>54</v>
      </c>
      <c r="F241" s="566" t="s">
        <v>1518</v>
      </c>
      <c r="G241" s="522" t="str">
        <f>IFERROR(VLOOKUP(E241,'Reference data'!$M$2:$P$364,4,0), "Do not enter, will be populated based on other column(s)")</f>
        <v>MF</v>
      </c>
      <c r="H241" s="522" t="str">
        <f>IFERROR(VLOOKUP(E241,'Reference data'!$M$2:$O$364, 3,0), "Do not enter, will be populated based on other column(s)")</f>
        <v>Assembler</v>
      </c>
      <c r="I241" s="522" t="str">
        <f>IFERROR(VLOOKUP(E241,'Reference data'!$M$1:$N$364, 2,0), "Do not enter, will be populated based on other column(s)")</f>
        <v>SW-CRIS</v>
      </c>
      <c r="J241" s="548" t="s">
        <v>44</v>
      </c>
      <c r="K241" s="525" t="str">
        <f>IFERROR(VLOOKUP(J241,'Reference data'!$G$2:$H$7, 2, 0), "Do not enter, will be populated based on other column(s)")</f>
        <v>Muawiah Qaimari</v>
      </c>
      <c r="L241" s="556" t="str">
        <f>IFERROR(VLOOKUP(I241, 'Reference data'!$R$2:$S$55, 2, 0), "Do not enter, will be populated based on other column(s)")</f>
        <v>Istiyaqahmed Shaikh</v>
      </c>
      <c r="M241" s="525" t="str">
        <f>IFERROR(VLOOKUP(L241, 'Reference data'!$J$2:$K$30, 2, 0), "Do not enter, will be populated based on other column(s)")</f>
        <v>Daljeet Arora</v>
      </c>
      <c r="N241" s="347" t="s">
        <v>1114</v>
      </c>
      <c r="O241" s="557" t="str">
        <f>VLOOKUP(N241, 'Reference data'!$U$2:$V$29, 2, 0)</f>
        <v>On hold</v>
      </c>
      <c r="P241" s="347" t="s">
        <v>342</v>
      </c>
      <c r="Q241" s="548">
        <v>70</v>
      </c>
      <c r="R241" s="548"/>
      <c r="S241" s="548"/>
      <c r="T241" s="548"/>
      <c r="U241" s="548"/>
      <c r="V241" s="548"/>
      <c r="W241" s="548"/>
      <c r="X241" s="548"/>
      <c r="Y241" s="548"/>
      <c r="Z241" s="548"/>
      <c r="AA241" s="548"/>
      <c r="AB241" s="548"/>
      <c r="AC241" s="548"/>
      <c r="AD241" s="548"/>
      <c r="AE241" s="548"/>
      <c r="AF241" s="548"/>
      <c r="AG241" s="548"/>
      <c r="AH241" s="548"/>
      <c r="AI241" s="548"/>
      <c r="AJ241" s="548"/>
      <c r="AK241" s="548"/>
      <c r="AL241" s="548"/>
      <c r="AM241" s="548"/>
    </row>
    <row r="242" spans="1:40" ht="19.5" customHeight="1">
      <c r="A242" s="522" t="str">
        <f>IFERROR(VLOOKUP(B242, 'Reference data'!$C$2:$D$21, 2, 0), "Do not enter, will be populated based on other column(s)")</f>
        <v>Enhancement</v>
      </c>
      <c r="B242" s="555" t="s">
        <v>960</v>
      </c>
      <c r="C242" s="347">
        <v>4</v>
      </c>
      <c r="D242" s="347" t="s">
        <v>74</v>
      </c>
      <c r="E242" s="564" t="s">
        <v>55</v>
      </c>
      <c r="G242" s="522" t="str">
        <f>IFERROR(VLOOKUP(E242,'Reference data'!$M$2:$P$364,4,0), "Do not enter, will be populated based on other column(s)")</f>
        <v>MF</v>
      </c>
      <c r="H242" s="522" t="str">
        <f>IFERROR(VLOOKUP(E242,'Reference data'!$M$2:$O$364, 3,0), "Do not enter, will be populated based on other column(s)")</f>
        <v>Cobol, DB2</v>
      </c>
      <c r="I242" s="522" t="str">
        <f>IFERROR(VLOOKUP(E242,'Reference data'!$M$1:$N$364, 2,0), "Do not enter, will be populated based on other column(s)")</f>
        <v>SW-CRIS</v>
      </c>
      <c r="J242" s="347" t="s">
        <v>44</v>
      </c>
      <c r="K242" s="525" t="str">
        <f>IFERROR(VLOOKUP(J242,'Reference data'!$G$2:$H$7, 2, 0), "Do not enter, will be populated based on other column(s)")</f>
        <v>Muawiah Qaimari</v>
      </c>
      <c r="L242" s="556" t="str">
        <f>IFERROR(VLOOKUP(I242, 'Reference data'!$R$2:$S$55, 2, 0), "Do not enter, will be populated based on other column(s)")</f>
        <v>Istiyaqahmed Shaikh</v>
      </c>
      <c r="M242" s="525" t="str">
        <f>IFERROR(VLOOKUP(L242, 'Reference data'!$J$2:$K$30, 2, 0), "Do not enter, will be populated based on other column(s)")</f>
        <v>Daljeet Arora</v>
      </c>
      <c r="N242" s="476">
        <v>22.07</v>
      </c>
      <c r="O242" s="557" t="str">
        <f>VLOOKUP(N242, 'Reference data'!$U$2:$V$29, 2, 0)</f>
        <v>Jul-22</v>
      </c>
      <c r="P242" s="347" t="s">
        <v>48</v>
      </c>
      <c r="Q242" s="347">
        <v>100</v>
      </c>
      <c r="AB242" s="347">
        <v>30</v>
      </c>
    </row>
    <row r="243" spans="1:40" ht="18" customHeight="1">
      <c r="A243" s="522" t="str">
        <f>IFERROR(VLOOKUP(B243, 'Reference data'!$C$2:$D$21, 2, 0), "Do not enter, will be populated based on other column(s)")</f>
        <v>Sustenance</v>
      </c>
      <c r="B243" s="555" t="s">
        <v>88</v>
      </c>
      <c r="C243" s="347">
        <v>6</v>
      </c>
      <c r="D243" s="347" t="s">
        <v>90</v>
      </c>
      <c r="E243" s="564" t="s">
        <v>61</v>
      </c>
      <c r="G243" s="522" t="str">
        <f>IFERROR(VLOOKUP(E243,'Reference data'!$M$2:$P$364,4,0), "Do not enter, will be populated based on other column(s)")</f>
        <v>MF</v>
      </c>
      <c r="H243" s="522" t="str">
        <f>IFERROR(VLOOKUP(E243,'Reference data'!$M$2:$O$364, 3,0), "Do not enter, will be populated based on other column(s)")</f>
        <v>Cobol, IMS-DB, Assembler</v>
      </c>
      <c r="I243" s="522" t="str">
        <f>IFERROR(VLOOKUP(E243,'Reference data'!$M$1:$N$364, 2,0), "Do not enter, will be populated based on other column(s)")</f>
        <v>SW-CRIS</v>
      </c>
      <c r="J243" s="347" t="s">
        <v>44</v>
      </c>
      <c r="K243" s="525" t="str">
        <f>IFERROR(VLOOKUP(J243,'Reference data'!$G$2:$H$7, 2, 0), "Do not enter, will be populated based on other column(s)")</f>
        <v>Muawiah Qaimari</v>
      </c>
      <c r="L243" s="556" t="str">
        <f>IFERROR(VLOOKUP(I243, 'Reference data'!$R$2:$S$55, 2, 0), "Do not enter, will be populated based on other column(s)")</f>
        <v>Istiyaqahmed Shaikh</v>
      </c>
      <c r="M243" s="525" t="str">
        <f>IFERROR(VLOOKUP(L243, 'Reference data'!$J$2:$K$30, 2, 0), "Do not enter, will be populated based on other column(s)")</f>
        <v>Daljeet Arora</v>
      </c>
      <c r="N243" s="347">
        <v>22.11</v>
      </c>
      <c r="O243" s="557" t="str">
        <f>VLOOKUP(N243, 'Reference data'!$U$2:$V$29, 2, 0)</f>
        <v>Nov-22</v>
      </c>
      <c r="P243" s="347" t="s">
        <v>48</v>
      </c>
      <c r="Q243" s="347">
        <v>15</v>
      </c>
      <c r="AB243" s="347">
        <v>15</v>
      </c>
    </row>
    <row r="244" spans="1:40" ht="18" customHeight="1">
      <c r="A244" s="522" t="str">
        <f>IFERROR(VLOOKUP(B244, 'Reference data'!$C$2:$D$21, 2, 0), "Do not enter, will be populated based on other column(s)")</f>
        <v>Sustenance</v>
      </c>
      <c r="B244" s="555" t="s">
        <v>88</v>
      </c>
      <c r="C244" s="347">
        <v>6</v>
      </c>
      <c r="D244" s="548" t="s">
        <v>91</v>
      </c>
      <c r="E244" s="564" t="s">
        <v>53</v>
      </c>
      <c r="F244" s="548"/>
      <c r="G244" s="522" t="str">
        <f>IFERROR(VLOOKUP(E244,'Reference data'!$M$2:$P$364,4,0), "Do not enter, will be populated based on other column(s)")</f>
        <v>MF</v>
      </c>
      <c r="H244" s="522" t="str">
        <f>IFERROR(VLOOKUP(E244,'Reference data'!$M$2:$O$364, 3,0), "Do not enter, will be populated based on other column(s)")</f>
        <v>PL1, Assembler</v>
      </c>
      <c r="I244" s="522" t="str">
        <f>IFERROR(VLOOKUP(E244,'Reference data'!$M$1:$N$364, 2,0), "Do not enter, will be populated based on other column(s)")</f>
        <v>SW-CRIS</v>
      </c>
      <c r="J244" s="548" t="s">
        <v>44</v>
      </c>
      <c r="K244" s="525" t="str">
        <f>IFERROR(VLOOKUP(J244,'Reference data'!$G$2:$H$7, 2, 0), "Do not enter, will be populated based on other column(s)")</f>
        <v>Muawiah Qaimari</v>
      </c>
      <c r="L244" s="556" t="str">
        <f>IFERROR(VLOOKUP(I244, 'Reference data'!$R$2:$S$55, 2, 0), "Do not enter, will be populated based on other column(s)")</f>
        <v>Istiyaqahmed Shaikh</v>
      </c>
      <c r="M244" s="525" t="str">
        <f>IFERROR(VLOOKUP(L244, 'Reference data'!$J$2:$K$30, 2, 0), "Do not enter, will be populated based on other column(s)")</f>
        <v>Daljeet Arora</v>
      </c>
      <c r="N244" s="347">
        <v>22.11</v>
      </c>
      <c r="O244" s="557" t="str">
        <f>VLOOKUP(N244, 'Reference data'!$U$2:$V$29, 2, 0)</f>
        <v>Nov-22</v>
      </c>
      <c r="P244" s="347" t="s">
        <v>48</v>
      </c>
      <c r="Q244" s="548">
        <v>15</v>
      </c>
      <c r="R244" s="548"/>
      <c r="S244" s="548"/>
      <c r="T244" s="548"/>
      <c r="U244" s="548"/>
      <c r="V244" s="548"/>
      <c r="W244" s="548"/>
      <c r="X244" s="548"/>
      <c r="Y244" s="548"/>
      <c r="Z244" s="548"/>
      <c r="AA244" s="548"/>
      <c r="AB244" s="548">
        <v>15</v>
      </c>
      <c r="AC244" s="548"/>
      <c r="AD244" s="548"/>
      <c r="AE244" s="548"/>
      <c r="AF244" s="548"/>
      <c r="AG244" s="548"/>
      <c r="AH244" s="548"/>
      <c r="AI244" s="548"/>
      <c r="AJ244" s="548"/>
      <c r="AK244" s="548"/>
      <c r="AL244" s="548"/>
      <c r="AM244" s="548"/>
    </row>
    <row r="245" spans="1:40" ht="18" customHeight="1">
      <c r="A245" s="522" t="str">
        <f>IFERROR(VLOOKUP(B245, 'Reference data'!$C$2:$D$21, 2, 0), "Do not enter, will be populated based on other column(s)")</f>
        <v>Sustenance</v>
      </c>
      <c r="B245" s="555" t="s">
        <v>88</v>
      </c>
      <c r="C245" s="347">
        <v>6</v>
      </c>
      <c r="D245" s="347" t="s">
        <v>92</v>
      </c>
      <c r="E245" s="564" t="s">
        <v>54</v>
      </c>
      <c r="G245" s="522" t="str">
        <f>IFERROR(VLOOKUP(E245,'Reference data'!$M$2:$P$364,4,0), "Do not enter, will be populated based on other column(s)")</f>
        <v>MF</v>
      </c>
      <c r="H245" s="522" t="str">
        <f>IFERROR(VLOOKUP(E245,'Reference data'!$M$2:$O$364, 3,0), "Do not enter, will be populated based on other column(s)")</f>
        <v>Assembler</v>
      </c>
      <c r="I245" s="522" t="str">
        <f>IFERROR(VLOOKUP(E245,'Reference data'!$M$1:$N$364, 2,0), "Do not enter, will be populated based on other column(s)")</f>
        <v>SW-CRIS</v>
      </c>
      <c r="J245" s="347" t="s">
        <v>44</v>
      </c>
      <c r="K245" s="525" t="str">
        <f>IFERROR(VLOOKUP(J245,'Reference data'!$G$2:$H$7, 2, 0), "Do not enter, will be populated based on other column(s)")</f>
        <v>Muawiah Qaimari</v>
      </c>
      <c r="L245" s="556" t="str">
        <f>IFERROR(VLOOKUP(I245, 'Reference data'!$R$2:$S$55, 2, 0), "Do not enter, will be populated based on other column(s)")</f>
        <v>Istiyaqahmed Shaikh</v>
      </c>
      <c r="M245" s="525" t="str">
        <f>IFERROR(VLOOKUP(L245, 'Reference data'!$J$2:$K$30, 2, 0), "Do not enter, will be populated based on other column(s)")</f>
        <v>Daljeet Arora</v>
      </c>
      <c r="N245" s="347">
        <v>22.11</v>
      </c>
      <c r="O245" s="557" t="str">
        <f>VLOOKUP(N245, 'Reference data'!$U$2:$V$29, 2, 0)</f>
        <v>Nov-22</v>
      </c>
      <c r="P245" s="347" t="s">
        <v>48</v>
      </c>
      <c r="Q245" s="347">
        <v>30</v>
      </c>
      <c r="AB245" s="347">
        <v>30</v>
      </c>
    </row>
    <row r="246" spans="1:40" ht="18" customHeight="1">
      <c r="A246" s="522" t="str">
        <f>IFERROR(VLOOKUP(B246, 'Reference data'!$C$2:$D$21, 2, 0), "Do not enter, will be populated based on other column(s)")</f>
        <v>Sustenance</v>
      </c>
      <c r="B246" s="555" t="s">
        <v>88</v>
      </c>
      <c r="C246" s="347">
        <v>4</v>
      </c>
      <c r="D246" s="548" t="s">
        <v>93</v>
      </c>
      <c r="E246" s="564" t="s">
        <v>56</v>
      </c>
      <c r="F246" s="548"/>
      <c r="G246" s="522" t="str">
        <f>IFERROR(VLOOKUP(E246,'Reference data'!$M$2:$P$364,4,0), "Do not enter, will be populated based on other column(s)")</f>
        <v>MF</v>
      </c>
      <c r="H246" s="522" t="str">
        <f>IFERROR(VLOOKUP(E246,'Reference data'!$M$2:$O$364, 3,0), "Do not enter, will be populated based on other column(s)")</f>
        <v>Cobol, DB2</v>
      </c>
      <c r="I246" s="522" t="str">
        <f>IFERROR(VLOOKUP(E246,'Reference data'!$M$1:$N$364, 2,0), "Do not enter, will be populated based on other column(s)")</f>
        <v>SW-CRIS</v>
      </c>
      <c r="J246" s="548" t="s">
        <v>44</v>
      </c>
      <c r="K246" s="525" t="str">
        <f>IFERROR(VLOOKUP(J246,'Reference data'!$G$2:$H$7, 2, 0), "Do not enter, will be populated based on other column(s)")</f>
        <v>Muawiah Qaimari</v>
      </c>
      <c r="L246" s="556" t="str">
        <f>IFERROR(VLOOKUP(I246, 'Reference data'!$R$2:$S$55, 2, 0), "Do not enter, will be populated based on other column(s)")</f>
        <v>Istiyaqahmed Shaikh</v>
      </c>
      <c r="M246" s="525" t="str">
        <f>IFERROR(VLOOKUP(L246, 'Reference data'!$J$2:$K$30, 2, 0), "Do not enter, will be populated based on other column(s)")</f>
        <v>Daljeet Arora</v>
      </c>
      <c r="N246" s="347">
        <v>22.11</v>
      </c>
      <c r="O246" s="557" t="str">
        <f>VLOOKUP(N246, 'Reference data'!$U$2:$V$29, 2, 0)</f>
        <v>Nov-22</v>
      </c>
      <c r="P246" s="347" t="s">
        <v>48</v>
      </c>
      <c r="Q246" s="548">
        <v>30</v>
      </c>
      <c r="R246" s="548"/>
      <c r="S246" s="548"/>
      <c r="T246" s="548"/>
      <c r="U246" s="548"/>
      <c r="V246" s="548"/>
      <c r="W246" s="548"/>
      <c r="X246" s="548"/>
      <c r="Y246" s="548"/>
      <c r="Z246" s="548"/>
      <c r="AA246" s="548"/>
      <c r="AB246" s="548">
        <v>30</v>
      </c>
      <c r="AC246" s="548"/>
      <c r="AD246" s="548"/>
      <c r="AE246" s="548"/>
      <c r="AF246" s="548"/>
      <c r="AG246" s="548"/>
      <c r="AH246" s="548"/>
      <c r="AI246" s="548"/>
      <c r="AJ246" s="548"/>
      <c r="AK246" s="548"/>
      <c r="AL246" s="548"/>
      <c r="AM246" s="548"/>
    </row>
    <row r="247" spans="1:40" ht="18" customHeight="1">
      <c r="A247" s="522" t="str">
        <f>IFERROR(VLOOKUP(B247, 'Reference data'!$C$2:$D$21, 2, 0), "Do not enter, will be populated based on other column(s)")</f>
        <v>Sustenance</v>
      </c>
      <c r="B247" s="555" t="s">
        <v>88</v>
      </c>
      <c r="C247" s="347">
        <v>4</v>
      </c>
      <c r="D247" s="347" t="s">
        <v>94</v>
      </c>
      <c r="E247" s="564" t="s">
        <v>55</v>
      </c>
      <c r="G247" s="522" t="str">
        <f>IFERROR(VLOOKUP(E247,'Reference data'!$M$2:$P$364,4,0), "Do not enter, will be populated based on other column(s)")</f>
        <v>MF</v>
      </c>
      <c r="H247" s="522" t="str">
        <f>IFERROR(VLOOKUP(E247,'Reference data'!$M$2:$O$364, 3,0), "Do not enter, will be populated based on other column(s)")</f>
        <v>Cobol, DB2</v>
      </c>
      <c r="I247" s="522" t="str">
        <f>IFERROR(VLOOKUP(E247,'Reference data'!$M$1:$N$364, 2,0), "Do not enter, will be populated based on other column(s)")</f>
        <v>SW-CRIS</v>
      </c>
      <c r="J247" s="347" t="s">
        <v>44</v>
      </c>
      <c r="K247" s="525" t="str">
        <f>IFERROR(VLOOKUP(J247,'Reference data'!$G$2:$H$7, 2, 0), "Do not enter, will be populated based on other column(s)")</f>
        <v>Muawiah Qaimari</v>
      </c>
      <c r="L247" s="556" t="str">
        <f>IFERROR(VLOOKUP(I247, 'Reference data'!$R$2:$S$55, 2, 0), "Do not enter, will be populated based on other column(s)")</f>
        <v>Istiyaqahmed Shaikh</v>
      </c>
      <c r="M247" s="525" t="str">
        <f>IFERROR(VLOOKUP(L247, 'Reference data'!$J$2:$K$30, 2, 0), "Do not enter, will be populated based on other column(s)")</f>
        <v>Daljeet Arora</v>
      </c>
      <c r="N247" s="347">
        <v>22.11</v>
      </c>
      <c r="O247" s="557" t="str">
        <f>VLOOKUP(N247, 'Reference data'!$U$2:$V$29, 2, 0)</f>
        <v>Nov-22</v>
      </c>
      <c r="P247" s="347" t="s">
        <v>48</v>
      </c>
      <c r="Q247" s="347">
        <v>15</v>
      </c>
      <c r="AB247" s="347">
        <v>15</v>
      </c>
    </row>
    <row r="248" spans="1:40" ht="18" customHeight="1">
      <c r="A248" s="522" t="str">
        <f>IFERROR(VLOOKUP(B248, 'Reference data'!$C$2:$D$21, 2, 0), "Do not enter, will be populated based on other column(s)")</f>
        <v>Sustenance</v>
      </c>
      <c r="B248" s="555" t="s">
        <v>88</v>
      </c>
      <c r="C248" s="347">
        <v>6</v>
      </c>
      <c r="D248" s="548" t="s">
        <v>95</v>
      </c>
      <c r="E248" s="564" t="s">
        <v>53</v>
      </c>
      <c r="F248" s="548"/>
      <c r="G248" s="522" t="str">
        <f>IFERROR(VLOOKUP(E248,'Reference data'!$M$2:$P$364,4,0), "Do not enter, will be populated based on other column(s)")</f>
        <v>MF</v>
      </c>
      <c r="H248" s="522" t="str">
        <f>IFERROR(VLOOKUP(E248,'Reference data'!$M$2:$O$364, 3,0), "Do not enter, will be populated based on other column(s)")</f>
        <v>PL1, Assembler</v>
      </c>
      <c r="I248" s="522" t="str">
        <f>IFERROR(VLOOKUP(E248,'Reference data'!$M$1:$N$364, 2,0), "Do not enter, will be populated based on other column(s)")</f>
        <v>SW-CRIS</v>
      </c>
      <c r="J248" s="548" t="s">
        <v>44</v>
      </c>
      <c r="K248" s="525" t="str">
        <f>IFERROR(VLOOKUP(J248,'Reference data'!$G$2:$H$7, 2, 0), "Do not enter, will be populated based on other column(s)")</f>
        <v>Muawiah Qaimari</v>
      </c>
      <c r="L248" s="556" t="str">
        <f>IFERROR(VLOOKUP(I248, 'Reference data'!$R$2:$S$55, 2, 0), "Do not enter, will be populated based on other column(s)")</f>
        <v>Istiyaqahmed Shaikh</v>
      </c>
      <c r="M248" s="525" t="str">
        <f>IFERROR(VLOOKUP(L248, 'Reference data'!$J$2:$K$30, 2, 0), "Do not enter, will be populated based on other column(s)")</f>
        <v>Daljeet Arora</v>
      </c>
      <c r="N248" s="347">
        <v>22.11</v>
      </c>
      <c r="O248" s="557" t="str">
        <f>VLOOKUP(N248, 'Reference data'!$U$2:$V$29, 2, 0)</f>
        <v>Nov-22</v>
      </c>
      <c r="P248" s="347" t="s">
        <v>48</v>
      </c>
      <c r="Q248" s="548">
        <v>16</v>
      </c>
      <c r="R248" s="548"/>
      <c r="S248" s="548"/>
      <c r="T248" s="548"/>
      <c r="U248" s="548"/>
      <c r="V248" s="548"/>
      <c r="W248" s="548"/>
      <c r="X248" s="548"/>
      <c r="Y248" s="548"/>
      <c r="Z248" s="548"/>
      <c r="AA248" s="548"/>
      <c r="AB248" s="548"/>
      <c r="AC248" s="548"/>
      <c r="AD248" s="548"/>
      <c r="AE248" s="548">
        <v>16</v>
      </c>
      <c r="AF248" s="548"/>
      <c r="AG248" s="548"/>
      <c r="AH248" s="548"/>
      <c r="AI248" s="548"/>
      <c r="AJ248" s="548"/>
      <c r="AK248" s="548"/>
      <c r="AL248" s="548"/>
      <c r="AM248" s="548"/>
    </row>
    <row r="249" spans="1:40" ht="18" customHeight="1">
      <c r="A249" s="522" t="str">
        <f>IFERROR(VLOOKUP(B249, 'Reference data'!$C$2:$D$21, 2, 0), "Do not enter, will be populated based on other column(s)")</f>
        <v>Sustenance</v>
      </c>
      <c r="B249" s="555" t="s">
        <v>88</v>
      </c>
      <c r="C249" s="347">
        <v>6</v>
      </c>
      <c r="D249" s="347" t="s">
        <v>96</v>
      </c>
      <c r="E249" s="564" t="s">
        <v>97</v>
      </c>
      <c r="G249" s="522" t="str">
        <f>IFERROR(VLOOKUP(E249,'Reference data'!$M$2:$P$364,4,0), "Do not enter, will be populated based on other column(s)")</f>
        <v>MF</v>
      </c>
      <c r="H249" s="522" t="str">
        <f>IFERROR(VLOOKUP(E249,'Reference data'!$M$2:$O$364, 3,0), "Do not enter, will be populated based on other column(s)")</f>
        <v>Cobol, IMS-DB</v>
      </c>
      <c r="I249" s="522" t="str">
        <f>IFERROR(VLOOKUP(E249,'Reference data'!$M$1:$N$364, 2,0), "Do not enter, will be populated based on other column(s)")</f>
        <v>SW-CRIS</v>
      </c>
      <c r="J249" s="347" t="s">
        <v>44</v>
      </c>
      <c r="K249" s="525" t="str">
        <f>IFERROR(VLOOKUP(J249,'Reference data'!$G$2:$H$7, 2, 0), "Do not enter, will be populated based on other column(s)")</f>
        <v>Muawiah Qaimari</v>
      </c>
      <c r="L249" s="556" t="str">
        <f>IFERROR(VLOOKUP(I249, 'Reference data'!$R$2:$S$55, 2, 0), "Do not enter, will be populated based on other column(s)")</f>
        <v>Istiyaqahmed Shaikh</v>
      </c>
      <c r="M249" s="525" t="str">
        <f>IFERROR(VLOOKUP(L249, 'Reference data'!$J$2:$K$30, 2, 0), "Do not enter, will be populated based on other column(s)")</f>
        <v>Daljeet Arora</v>
      </c>
      <c r="N249" s="347">
        <v>22.11</v>
      </c>
      <c r="O249" s="557" t="str">
        <f>VLOOKUP(N249, 'Reference data'!$U$2:$V$29, 2, 0)</f>
        <v>Nov-22</v>
      </c>
      <c r="P249" s="347" t="s">
        <v>48</v>
      </c>
      <c r="Q249" s="347">
        <v>16</v>
      </c>
      <c r="AE249" s="347">
        <v>16</v>
      </c>
    </row>
    <row r="250" spans="1:40" ht="18" customHeight="1">
      <c r="A250" s="522" t="str">
        <f>IFERROR(VLOOKUP(B250, 'Reference data'!$C$2:$D$21, 2, 0), "Do not enter, will be populated based on other column(s)")</f>
        <v>Sustenance</v>
      </c>
      <c r="B250" s="555" t="s">
        <v>88</v>
      </c>
      <c r="C250" s="347">
        <v>4</v>
      </c>
      <c r="D250" s="548" t="s">
        <v>98</v>
      </c>
      <c r="E250" s="564" t="s">
        <v>99</v>
      </c>
      <c r="F250" s="548"/>
      <c r="G250" s="522" t="str">
        <f>IFERROR(VLOOKUP(E250,'Reference data'!$M$2:$P$364,4,0), "Do not enter, will be populated based on other column(s)")</f>
        <v>MF</v>
      </c>
      <c r="H250" s="522" t="str">
        <f>IFERROR(VLOOKUP(E250,'Reference data'!$M$2:$O$364, 3,0), "Do not enter, will be populated based on other column(s)")</f>
        <v>Cobol, DB2, CICS</v>
      </c>
      <c r="I250" s="522" t="str">
        <f>IFERROR(VLOOKUP(E250,'Reference data'!$M$1:$N$364, 2,0), "Do not enter, will be populated based on other column(s)")</f>
        <v>SW-CRIS</v>
      </c>
      <c r="J250" s="548" t="s">
        <v>44</v>
      </c>
      <c r="K250" s="525" t="str">
        <f>IFERROR(VLOOKUP(J250,'Reference data'!$G$2:$H$7, 2, 0), "Do not enter, will be populated based on other column(s)")</f>
        <v>Muawiah Qaimari</v>
      </c>
      <c r="L250" s="556" t="str">
        <f>IFERROR(VLOOKUP(I250, 'Reference data'!$R$2:$S$55, 2, 0), "Do not enter, will be populated based on other column(s)")</f>
        <v>Istiyaqahmed Shaikh</v>
      </c>
      <c r="M250" s="525" t="str">
        <f>IFERROR(VLOOKUP(L250, 'Reference data'!$J$2:$K$30, 2, 0), "Do not enter, will be populated based on other column(s)")</f>
        <v>Daljeet Arora</v>
      </c>
      <c r="N250" s="347">
        <v>22.11</v>
      </c>
      <c r="O250" s="557" t="str">
        <f>VLOOKUP(N250, 'Reference data'!$U$2:$V$29, 2, 0)</f>
        <v>Nov-22</v>
      </c>
      <c r="P250" s="347" t="s">
        <v>48</v>
      </c>
      <c r="Q250" s="548">
        <v>16</v>
      </c>
      <c r="R250" s="548"/>
      <c r="S250" s="548"/>
      <c r="T250" s="548"/>
      <c r="U250" s="548"/>
      <c r="V250" s="548"/>
      <c r="W250" s="548"/>
      <c r="X250" s="548"/>
      <c r="Y250" s="548"/>
      <c r="Z250" s="548"/>
      <c r="AA250" s="548"/>
      <c r="AB250" s="548"/>
      <c r="AC250" s="548"/>
      <c r="AD250" s="548"/>
      <c r="AE250" s="548">
        <v>16</v>
      </c>
      <c r="AF250" s="548"/>
      <c r="AG250" s="548"/>
      <c r="AH250" s="548"/>
      <c r="AI250" s="548"/>
      <c r="AJ250" s="548"/>
      <c r="AK250" s="548"/>
      <c r="AL250" s="548"/>
      <c r="AM250" s="548"/>
      <c r="AN250" s="347" t="s">
        <v>1533</v>
      </c>
    </row>
    <row r="251" spans="1:40" ht="18" customHeight="1">
      <c r="A251" s="522" t="str">
        <f>IFERROR(VLOOKUP(B251, 'Reference data'!$C$2:$D$21, 2, 0), "Do not enter, will be populated based on other column(s)")</f>
        <v>Sustenance</v>
      </c>
      <c r="B251" s="555" t="s">
        <v>88</v>
      </c>
      <c r="C251" s="347">
        <v>6</v>
      </c>
      <c r="D251" s="347" t="s">
        <v>100</v>
      </c>
      <c r="E251" s="564" t="s">
        <v>51</v>
      </c>
      <c r="G251" s="522" t="str">
        <f>IFERROR(VLOOKUP(E251,'Reference data'!$M$2:$P$364,4,0), "Do not enter, will be populated based on other column(s)")</f>
        <v>MF</v>
      </c>
      <c r="H251" s="522" t="str">
        <f>IFERROR(VLOOKUP(E251,'Reference data'!$M$2:$O$364, 3,0), "Do not enter, will be populated based on other column(s)")</f>
        <v>Assembler</v>
      </c>
      <c r="I251" s="522" t="str">
        <f>IFERROR(VLOOKUP(E251,'Reference data'!$M$1:$N$364, 2,0), "Do not enter, will be populated based on other column(s)")</f>
        <v>SW-CRIS</v>
      </c>
      <c r="J251" s="347" t="s">
        <v>44</v>
      </c>
      <c r="K251" s="525" t="str">
        <f>IFERROR(VLOOKUP(J251,'Reference data'!$G$2:$H$7, 2, 0), "Do not enter, will be populated based on other column(s)")</f>
        <v>Muawiah Qaimari</v>
      </c>
      <c r="L251" s="556" t="str">
        <f>IFERROR(VLOOKUP(I251, 'Reference data'!$R$2:$S$55, 2, 0), "Do not enter, will be populated based on other column(s)")</f>
        <v>Istiyaqahmed Shaikh</v>
      </c>
      <c r="M251" s="525" t="str">
        <f>IFERROR(VLOOKUP(L251, 'Reference data'!$J$2:$K$30, 2, 0), "Do not enter, will be populated based on other column(s)")</f>
        <v>Daljeet Arora</v>
      </c>
      <c r="N251" s="347">
        <v>22.11</v>
      </c>
      <c r="O251" s="557" t="str">
        <f>VLOOKUP(N251, 'Reference data'!$U$2:$V$29, 2, 0)</f>
        <v>Nov-22</v>
      </c>
      <c r="P251" s="347" t="s">
        <v>48</v>
      </c>
      <c r="Q251" s="347">
        <v>16</v>
      </c>
      <c r="AE251" s="347">
        <v>16</v>
      </c>
      <c r="AN251" s="347" t="s">
        <v>1533</v>
      </c>
    </row>
    <row r="252" spans="1:40" ht="18" customHeight="1">
      <c r="A252" s="522" t="str">
        <f>IFERROR(VLOOKUP(B252, 'Reference data'!$C$2:$D$21, 2, 0), "Do not enter, will be populated based on other column(s)")</f>
        <v>Sustenance</v>
      </c>
      <c r="B252" s="555" t="s">
        <v>88</v>
      </c>
      <c r="C252" s="347">
        <v>6</v>
      </c>
      <c r="D252" s="548" t="s">
        <v>101</v>
      </c>
      <c r="E252" s="564" t="s">
        <v>61</v>
      </c>
      <c r="F252" s="548"/>
      <c r="G252" s="522" t="str">
        <f>IFERROR(VLOOKUP(E252,'Reference data'!$M$2:$P$364,4,0), "Do not enter, will be populated based on other column(s)")</f>
        <v>MF</v>
      </c>
      <c r="H252" s="522" t="str">
        <f>IFERROR(VLOOKUP(E252,'Reference data'!$M$2:$O$364, 3,0), "Do not enter, will be populated based on other column(s)")</f>
        <v>Cobol, IMS-DB, Assembler</v>
      </c>
      <c r="I252" s="522" t="str">
        <f>IFERROR(VLOOKUP(E252,'Reference data'!$M$1:$N$364, 2,0), "Do not enter, will be populated based on other column(s)")</f>
        <v>SW-CRIS</v>
      </c>
      <c r="J252" s="548" t="s">
        <v>44</v>
      </c>
      <c r="K252" s="525" t="str">
        <f>IFERROR(VLOOKUP(J252,'Reference data'!$G$2:$H$7, 2, 0), "Do not enter, will be populated based on other column(s)")</f>
        <v>Muawiah Qaimari</v>
      </c>
      <c r="L252" s="556" t="str">
        <f>IFERROR(VLOOKUP(I252, 'Reference data'!$R$2:$S$55, 2, 0), "Do not enter, will be populated based on other column(s)")</f>
        <v>Istiyaqahmed Shaikh</v>
      </c>
      <c r="M252" s="525" t="str">
        <f>IFERROR(VLOOKUP(L252, 'Reference data'!$J$2:$K$30, 2, 0), "Do not enter, will be populated based on other column(s)")</f>
        <v>Daljeet Arora</v>
      </c>
      <c r="N252" s="347">
        <v>22.11</v>
      </c>
      <c r="O252" s="557" t="str">
        <f>VLOOKUP(N252, 'Reference data'!$U$2:$V$29, 2, 0)</f>
        <v>Nov-22</v>
      </c>
      <c r="P252" s="347" t="s">
        <v>48</v>
      </c>
      <c r="Q252" s="548">
        <v>16</v>
      </c>
      <c r="R252" s="548"/>
      <c r="S252" s="548"/>
      <c r="T252" s="548"/>
      <c r="U252" s="548"/>
      <c r="V252" s="548"/>
      <c r="W252" s="548"/>
      <c r="X252" s="548"/>
      <c r="Y252" s="548"/>
      <c r="Z252" s="548"/>
      <c r="AA252" s="548"/>
      <c r="AB252" s="548"/>
      <c r="AC252" s="548"/>
      <c r="AD252" s="548"/>
      <c r="AE252" s="548">
        <v>16</v>
      </c>
      <c r="AF252" s="548"/>
      <c r="AG252" s="548"/>
      <c r="AH252" s="548"/>
      <c r="AI252" s="548"/>
      <c r="AJ252" s="548"/>
      <c r="AK252" s="548"/>
      <c r="AL252" s="548"/>
      <c r="AM252" s="548"/>
    </row>
    <row r="253" spans="1:40" ht="18" customHeight="1">
      <c r="A253" s="522" t="str">
        <f>IFERROR(VLOOKUP(B253, 'Reference data'!$C$2:$D$21, 2, 0), "Do not enter, will be populated based on other column(s)")</f>
        <v>Sustenance</v>
      </c>
      <c r="B253" s="555" t="s">
        <v>88</v>
      </c>
      <c r="C253" s="347">
        <v>3</v>
      </c>
      <c r="D253" s="347" t="s">
        <v>102</v>
      </c>
      <c r="E253" s="564" t="s">
        <v>43</v>
      </c>
      <c r="G253" s="522" t="str">
        <f>IFERROR(VLOOKUP(E253,'Reference data'!$M$2:$P$364,4,0), "Do not enter, will be populated based on other column(s)")</f>
        <v>MF</v>
      </c>
      <c r="H253" s="522" t="str">
        <f>IFERROR(VLOOKUP(E253,'Reference data'!$M$2:$O$364, 3,0), "Do not enter, will be populated based on other column(s)")</f>
        <v>Cobol, DB2</v>
      </c>
      <c r="I253" s="522" t="str">
        <f>IFERROR(VLOOKUP(E253,'Reference data'!$M$1:$N$364, 2,0), "Do not enter, will be populated based on other column(s)")</f>
        <v>SW-CRIS</v>
      </c>
      <c r="J253" s="347" t="s">
        <v>44</v>
      </c>
      <c r="K253" s="525" t="str">
        <f>IFERROR(VLOOKUP(J253,'Reference data'!$G$2:$H$7, 2, 0), "Do not enter, will be populated based on other column(s)")</f>
        <v>Muawiah Qaimari</v>
      </c>
      <c r="L253" s="556" t="str">
        <f>IFERROR(VLOOKUP(I253, 'Reference data'!$R$2:$S$55, 2, 0), "Do not enter, will be populated based on other column(s)")</f>
        <v>Istiyaqahmed Shaikh</v>
      </c>
      <c r="M253" s="525" t="str">
        <f>IFERROR(VLOOKUP(L253, 'Reference data'!$J$2:$K$30, 2, 0), "Do not enter, will be populated based on other column(s)")</f>
        <v>Daljeet Arora</v>
      </c>
      <c r="N253" s="347">
        <v>22.11</v>
      </c>
      <c r="O253" s="557" t="str">
        <f>VLOOKUP(N253, 'Reference data'!$U$2:$V$29, 2, 0)</f>
        <v>Nov-22</v>
      </c>
      <c r="P253" s="347" t="s">
        <v>48</v>
      </c>
      <c r="Q253" s="347">
        <v>16</v>
      </c>
      <c r="AE253" s="347">
        <v>16</v>
      </c>
    </row>
    <row r="254" spans="1:40" ht="18" customHeight="1">
      <c r="A254" s="522" t="str">
        <f>IFERROR(VLOOKUP(B254, 'Reference data'!$C$2:$D$21, 2, 0), "Do not enter, will be populated based on other column(s)")</f>
        <v>Sustenance</v>
      </c>
      <c r="B254" s="555" t="s">
        <v>88</v>
      </c>
      <c r="C254" s="347">
        <v>3</v>
      </c>
      <c r="D254" s="548" t="s">
        <v>103</v>
      </c>
      <c r="E254" s="564" t="s">
        <v>71</v>
      </c>
      <c r="F254" s="548"/>
      <c r="G254" s="522" t="str">
        <f>IFERROR(VLOOKUP(E254,'Reference data'!$M$2:$P$364,4,0), "Do not enter, will be populated based on other column(s)")</f>
        <v>MF</v>
      </c>
      <c r="H254" s="522" t="str">
        <f>IFERROR(VLOOKUP(E254,'Reference data'!$M$2:$O$364, 3,0), "Do not enter, will be populated based on other column(s)")</f>
        <v>Cobol, DB2</v>
      </c>
      <c r="I254" s="522" t="str">
        <f>IFERROR(VLOOKUP(E254,'Reference data'!$M$1:$N$364, 2,0), "Do not enter, will be populated based on other column(s)")</f>
        <v>SW-CRIS</v>
      </c>
      <c r="J254" s="548" t="s">
        <v>44</v>
      </c>
      <c r="K254" s="525" t="str">
        <f>IFERROR(VLOOKUP(J254,'Reference data'!$G$2:$H$7, 2, 0), "Do not enter, will be populated based on other column(s)")</f>
        <v>Muawiah Qaimari</v>
      </c>
      <c r="L254" s="556" t="str">
        <f>IFERROR(VLOOKUP(I254, 'Reference data'!$R$2:$S$55, 2, 0), "Do not enter, will be populated based on other column(s)")</f>
        <v>Istiyaqahmed Shaikh</v>
      </c>
      <c r="M254" s="525" t="str">
        <f>IFERROR(VLOOKUP(L254, 'Reference data'!$J$2:$K$30, 2, 0), "Do not enter, will be populated based on other column(s)")</f>
        <v>Daljeet Arora</v>
      </c>
      <c r="N254" s="347">
        <v>22.11</v>
      </c>
      <c r="O254" s="557" t="str">
        <f>VLOOKUP(N254, 'Reference data'!$U$2:$V$29, 2, 0)</f>
        <v>Nov-22</v>
      </c>
      <c r="P254" s="347" t="s">
        <v>48</v>
      </c>
      <c r="Q254" s="548">
        <v>16</v>
      </c>
      <c r="R254" s="548"/>
      <c r="S254" s="548"/>
      <c r="T254" s="548"/>
      <c r="U254" s="548"/>
      <c r="V254" s="548"/>
      <c r="W254" s="548"/>
      <c r="X254" s="548"/>
      <c r="Y254" s="548"/>
      <c r="Z254" s="548"/>
      <c r="AA254" s="548"/>
      <c r="AB254" s="548"/>
      <c r="AC254" s="548"/>
      <c r="AD254" s="548"/>
      <c r="AE254" s="548">
        <v>16</v>
      </c>
      <c r="AF254" s="548"/>
      <c r="AG254" s="548"/>
      <c r="AH254" s="548"/>
      <c r="AI254" s="548"/>
      <c r="AJ254" s="548"/>
      <c r="AK254" s="548"/>
      <c r="AL254" s="548"/>
      <c r="AM254" s="548"/>
    </row>
    <row r="255" spans="1:40" ht="18" customHeight="1">
      <c r="A255" s="522" t="str">
        <f>IFERROR(VLOOKUP(B255, 'Reference data'!$C$2:$D$21, 2, 0), "Do not enter, will be populated based on other column(s)")</f>
        <v>Sustenance</v>
      </c>
      <c r="B255" s="555" t="s">
        <v>88</v>
      </c>
      <c r="C255" s="347">
        <v>6</v>
      </c>
      <c r="D255" s="347" t="s">
        <v>104</v>
      </c>
      <c r="E255" s="564" t="s">
        <v>105</v>
      </c>
      <c r="G255" s="522" t="str">
        <f>IFERROR(VLOOKUP(E255,'Reference data'!$M$2:$P$364,4,0), "Do not enter, will be populated based on other column(s)")</f>
        <v>MF</v>
      </c>
      <c r="H255" s="522" t="str">
        <f>IFERROR(VLOOKUP(E255,'Reference data'!$M$2:$O$364, 3,0), "Do not enter, will be populated based on other column(s)")</f>
        <v>Cobol, IMS-DB</v>
      </c>
      <c r="I255" s="522" t="str">
        <f>IFERROR(VLOOKUP(E255,'Reference data'!$M$1:$N$364, 2,0), "Do not enter, will be populated based on other column(s)")</f>
        <v>SW-CRIS</v>
      </c>
      <c r="J255" s="347" t="s">
        <v>44</v>
      </c>
      <c r="K255" s="525" t="str">
        <f>IFERROR(VLOOKUP(J255,'Reference data'!$G$2:$H$7, 2, 0), "Do not enter, will be populated based on other column(s)")</f>
        <v>Muawiah Qaimari</v>
      </c>
      <c r="L255" s="556" t="str">
        <f>IFERROR(VLOOKUP(I255, 'Reference data'!$R$2:$S$55, 2, 0), "Do not enter, will be populated based on other column(s)")</f>
        <v>Istiyaqahmed Shaikh</v>
      </c>
      <c r="M255" s="525" t="str">
        <f>IFERROR(VLOOKUP(L255, 'Reference data'!$J$2:$K$30, 2, 0), "Do not enter, will be populated based on other column(s)")</f>
        <v>Daljeet Arora</v>
      </c>
      <c r="N255" s="347">
        <v>22.11</v>
      </c>
      <c r="O255" s="557" t="str">
        <f>VLOOKUP(N255, 'Reference data'!$U$2:$V$29, 2, 0)</f>
        <v>Nov-22</v>
      </c>
      <c r="P255" s="347" t="s">
        <v>48</v>
      </c>
      <c r="Q255" s="347">
        <v>16</v>
      </c>
      <c r="AE255" s="347">
        <v>16</v>
      </c>
    </row>
    <row r="256" spans="1:40" ht="18" customHeight="1">
      <c r="A256" s="522" t="str">
        <f>IFERROR(VLOOKUP(B256, 'Reference data'!$C$2:$D$21, 2, 0), "Do not enter, will be populated based on other column(s)")</f>
        <v>Sustenance</v>
      </c>
      <c r="B256" s="555" t="s">
        <v>88</v>
      </c>
      <c r="C256" s="347">
        <v>4</v>
      </c>
      <c r="D256" s="548" t="s">
        <v>106</v>
      </c>
      <c r="E256" s="564" t="s">
        <v>56</v>
      </c>
      <c r="F256" s="548"/>
      <c r="G256" s="522" t="str">
        <f>IFERROR(VLOOKUP(E256,'Reference data'!$M$2:$P$364,4,0), "Do not enter, will be populated based on other column(s)")</f>
        <v>MF</v>
      </c>
      <c r="H256" s="522" t="str">
        <f>IFERROR(VLOOKUP(E256,'Reference data'!$M$2:$O$364, 3,0), "Do not enter, will be populated based on other column(s)")</f>
        <v>Cobol, DB2</v>
      </c>
      <c r="I256" s="522" t="str">
        <f>IFERROR(VLOOKUP(E256,'Reference data'!$M$1:$N$364, 2,0), "Do not enter, will be populated based on other column(s)")</f>
        <v>SW-CRIS</v>
      </c>
      <c r="J256" s="548" t="s">
        <v>44</v>
      </c>
      <c r="K256" s="525" t="str">
        <f>IFERROR(VLOOKUP(J256,'Reference data'!$G$2:$H$7, 2, 0), "Do not enter, will be populated based on other column(s)")</f>
        <v>Muawiah Qaimari</v>
      </c>
      <c r="L256" s="556" t="str">
        <f>IFERROR(VLOOKUP(I256, 'Reference data'!$R$2:$S$55, 2, 0), "Do not enter, will be populated based on other column(s)")</f>
        <v>Istiyaqahmed Shaikh</v>
      </c>
      <c r="M256" s="525" t="str">
        <f>IFERROR(VLOOKUP(L256, 'Reference data'!$J$2:$K$30, 2, 0), "Do not enter, will be populated based on other column(s)")</f>
        <v>Daljeet Arora</v>
      </c>
      <c r="N256" s="347">
        <v>22.11</v>
      </c>
      <c r="O256" s="557" t="str">
        <f>VLOOKUP(N256, 'Reference data'!$U$2:$V$29, 2, 0)</f>
        <v>Nov-22</v>
      </c>
      <c r="P256" s="347" t="s">
        <v>48</v>
      </c>
      <c r="Q256" s="548">
        <v>16</v>
      </c>
      <c r="R256" s="548"/>
      <c r="S256" s="548"/>
      <c r="T256" s="548"/>
      <c r="U256" s="548"/>
      <c r="V256" s="548"/>
      <c r="W256" s="548"/>
      <c r="X256" s="548"/>
      <c r="Y256" s="548"/>
      <c r="Z256" s="548"/>
      <c r="AA256" s="548"/>
      <c r="AB256" s="548"/>
      <c r="AC256" s="548"/>
      <c r="AD256" s="548"/>
      <c r="AE256" s="548">
        <v>16</v>
      </c>
      <c r="AF256" s="548"/>
      <c r="AG256" s="548"/>
      <c r="AH256" s="548"/>
      <c r="AI256" s="548"/>
      <c r="AJ256" s="548"/>
      <c r="AK256" s="548"/>
      <c r="AL256" s="548"/>
      <c r="AM256" s="548"/>
    </row>
    <row r="257" spans="1:51" ht="18" customHeight="1">
      <c r="A257" s="522" t="str">
        <f>IFERROR(VLOOKUP(B257, 'Reference data'!$C$2:$D$21, 2, 0), "Do not enter, will be populated based on other column(s)")</f>
        <v>Sustenance</v>
      </c>
      <c r="B257" s="555" t="s">
        <v>88</v>
      </c>
      <c r="C257" s="347">
        <v>6</v>
      </c>
      <c r="D257" s="347" t="s">
        <v>107</v>
      </c>
      <c r="E257" s="564" t="s">
        <v>54</v>
      </c>
      <c r="G257" s="522" t="str">
        <f>IFERROR(VLOOKUP(E257,'Reference data'!$M$2:$P$364,4,0), "Do not enter, will be populated based on other column(s)")</f>
        <v>MF</v>
      </c>
      <c r="H257" s="522" t="str">
        <f>IFERROR(VLOOKUP(E257,'Reference data'!$M$2:$O$364, 3,0), "Do not enter, will be populated based on other column(s)")</f>
        <v>Assembler</v>
      </c>
      <c r="I257" s="522" t="str">
        <f>IFERROR(VLOOKUP(E257,'Reference data'!$M$1:$N$364, 2,0), "Do not enter, will be populated based on other column(s)")</f>
        <v>SW-CRIS</v>
      </c>
      <c r="J257" s="347" t="s">
        <v>44</v>
      </c>
      <c r="K257" s="525" t="str">
        <f>IFERROR(VLOOKUP(J257,'Reference data'!$G$2:$H$7, 2, 0), "Do not enter, will be populated based on other column(s)")</f>
        <v>Muawiah Qaimari</v>
      </c>
      <c r="L257" s="556" t="str">
        <f>IFERROR(VLOOKUP(I257, 'Reference data'!$R$2:$S$55, 2, 0), "Do not enter, will be populated based on other column(s)")</f>
        <v>Istiyaqahmed Shaikh</v>
      </c>
      <c r="M257" s="525" t="str">
        <f>IFERROR(VLOOKUP(L257, 'Reference data'!$J$2:$K$30, 2, 0), "Do not enter, will be populated based on other column(s)")</f>
        <v>Daljeet Arora</v>
      </c>
      <c r="N257" s="347">
        <v>22.11</v>
      </c>
      <c r="O257" s="557" t="str">
        <f>VLOOKUP(N257, 'Reference data'!$U$2:$V$29, 2, 0)</f>
        <v>Nov-22</v>
      </c>
      <c r="P257" s="347" t="s">
        <v>48</v>
      </c>
      <c r="Q257" s="347">
        <v>16</v>
      </c>
      <c r="AE257" s="347">
        <v>16</v>
      </c>
    </row>
    <row r="258" spans="1:51" ht="18" customHeight="1">
      <c r="A258" s="522" t="str">
        <f>IFERROR(VLOOKUP(B258, 'Reference data'!$C$2:$D$21, 2, 0), "Do not enter, will be populated based on other column(s)")</f>
        <v>Sustenance</v>
      </c>
      <c r="B258" s="555" t="s">
        <v>88</v>
      </c>
      <c r="C258" s="347">
        <v>4</v>
      </c>
      <c r="D258" s="548" t="s">
        <v>108</v>
      </c>
      <c r="E258" s="564" t="s">
        <v>57</v>
      </c>
      <c r="F258" s="548"/>
      <c r="G258" s="522" t="str">
        <f>IFERROR(VLOOKUP(E258,'Reference data'!$M$2:$P$364,4,0), "Do not enter, will be populated based on other column(s)")</f>
        <v>MF</v>
      </c>
      <c r="H258" s="522" t="str">
        <f>IFERROR(VLOOKUP(E258,'Reference data'!$M$2:$O$364, 3,0), "Do not enter, will be populated based on other column(s)")</f>
        <v>Cobol, DB2, CICS</v>
      </c>
      <c r="I258" s="522" t="str">
        <f>IFERROR(VLOOKUP(E258,'Reference data'!$M$1:$N$364, 2,0), "Do not enter, will be populated based on other column(s)")</f>
        <v>SW-CRIS</v>
      </c>
      <c r="J258" s="548" t="s">
        <v>44</v>
      </c>
      <c r="K258" s="525" t="str">
        <f>IFERROR(VLOOKUP(J258,'Reference data'!$G$2:$H$7, 2, 0), "Do not enter, will be populated based on other column(s)")</f>
        <v>Muawiah Qaimari</v>
      </c>
      <c r="L258" s="556" t="str">
        <f>IFERROR(VLOOKUP(I258, 'Reference data'!$R$2:$S$55, 2, 0), "Do not enter, will be populated based on other column(s)")</f>
        <v>Istiyaqahmed Shaikh</v>
      </c>
      <c r="M258" s="525" t="str">
        <f>IFERROR(VLOOKUP(L258, 'Reference data'!$J$2:$K$30, 2, 0), "Do not enter, will be populated based on other column(s)")</f>
        <v>Daljeet Arora</v>
      </c>
      <c r="N258" s="347">
        <v>22.11</v>
      </c>
      <c r="O258" s="557" t="str">
        <f>VLOOKUP(N258, 'Reference data'!$U$2:$V$29, 2, 0)</f>
        <v>Nov-22</v>
      </c>
      <c r="P258" s="347" t="s">
        <v>48</v>
      </c>
      <c r="Q258" s="548">
        <v>16</v>
      </c>
      <c r="R258" s="548"/>
      <c r="S258" s="548"/>
      <c r="T258" s="548"/>
      <c r="U258" s="548"/>
      <c r="V258" s="548"/>
      <c r="W258" s="548"/>
      <c r="X258" s="548"/>
      <c r="Y258" s="548"/>
      <c r="Z258" s="548"/>
      <c r="AA258" s="548"/>
      <c r="AB258" s="548"/>
      <c r="AC258" s="548"/>
      <c r="AD258" s="548"/>
      <c r="AE258" s="548">
        <v>16</v>
      </c>
      <c r="AF258" s="548"/>
      <c r="AG258" s="548"/>
      <c r="AH258" s="548"/>
      <c r="AI258" s="548"/>
      <c r="AJ258" s="548"/>
      <c r="AK258" s="548"/>
      <c r="AL258" s="548"/>
      <c r="AM258" s="548"/>
    </row>
    <row r="259" spans="1:51" ht="18" customHeight="1">
      <c r="A259" s="522" t="str">
        <f>IFERROR(VLOOKUP(B259, 'Reference data'!$C$2:$D$21, 2, 0), "Do not enter, will be populated based on other column(s)")</f>
        <v>Sustenance</v>
      </c>
      <c r="B259" s="555" t="s">
        <v>88</v>
      </c>
      <c r="C259" s="347">
        <v>4</v>
      </c>
      <c r="D259" s="347" t="s">
        <v>109</v>
      </c>
      <c r="E259" s="564" t="s">
        <v>56</v>
      </c>
      <c r="G259" s="522" t="str">
        <f>IFERROR(VLOOKUP(E259,'Reference data'!$M$2:$P$364,4,0), "Do not enter, will be populated based on other column(s)")</f>
        <v>MF</v>
      </c>
      <c r="H259" s="522" t="str">
        <f>IFERROR(VLOOKUP(E259,'Reference data'!$M$2:$O$364, 3,0), "Do not enter, will be populated based on other column(s)")</f>
        <v>Cobol, DB2</v>
      </c>
      <c r="I259" s="522" t="str">
        <f>IFERROR(VLOOKUP(E259,'Reference data'!$M$1:$N$364, 2,0), "Do not enter, will be populated based on other column(s)")</f>
        <v>SW-CRIS</v>
      </c>
      <c r="J259" s="347" t="s">
        <v>44</v>
      </c>
      <c r="K259" s="525" t="str">
        <f>IFERROR(VLOOKUP(J259,'Reference data'!$G$2:$H$7, 2, 0), "Do not enter, will be populated based on other column(s)")</f>
        <v>Muawiah Qaimari</v>
      </c>
      <c r="L259" s="556" t="str">
        <f>IFERROR(VLOOKUP(I259, 'Reference data'!$R$2:$S$55, 2, 0), "Do not enter, will be populated based on other column(s)")</f>
        <v>Istiyaqahmed Shaikh</v>
      </c>
      <c r="M259" s="525" t="str">
        <f>IFERROR(VLOOKUP(L259, 'Reference data'!$J$2:$K$30, 2, 0), "Do not enter, will be populated based on other column(s)")</f>
        <v>Daljeet Arora</v>
      </c>
      <c r="N259" s="347">
        <v>22.11</v>
      </c>
      <c r="O259" s="557" t="str">
        <f>VLOOKUP(N259, 'Reference data'!$U$2:$V$29, 2, 0)</f>
        <v>Nov-22</v>
      </c>
      <c r="P259" s="347" t="s">
        <v>48</v>
      </c>
      <c r="Q259" s="347">
        <v>16</v>
      </c>
      <c r="AE259" s="347">
        <v>16</v>
      </c>
    </row>
    <row r="260" spans="1:51" ht="18" customHeight="1">
      <c r="A260" s="522" t="str">
        <f>IFERROR(VLOOKUP(B260, 'Reference data'!$C$2:$D$21, 2, 0), "Do not enter, will be populated based on other column(s)")</f>
        <v>Sustenance</v>
      </c>
      <c r="B260" s="555" t="s">
        <v>110</v>
      </c>
      <c r="C260" s="347">
        <v>4</v>
      </c>
      <c r="D260" s="548" t="s">
        <v>1534</v>
      </c>
      <c r="E260" s="564" t="s">
        <v>55</v>
      </c>
      <c r="F260" s="548"/>
      <c r="G260" s="522" t="str">
        <f>IFERROR(VLOOKUP(E260,'Reference data'!$M$2:$P$364,4,0), "Do not enter, will be populated based on other column(s)")</f>
        <v>MF</v>
      </c>
      <c r="H260" s="522" t="str">
        <f>IFERROR(VLOOKUP(E260,'Reference data'!$M$2:$O$364, 3,0), "Do not enter, will be populated based on other column(s)")</f>
        <v>Cobol, DB2</v>
      </c>
      <c r="I260" s="522" t="str">
        <f>IFERROR(VLOOKUP(E260,'Reference data'!$M$1:$N$364, 2,0), "Do not enter, will be populated based on other column(s)")</f>
        <v>SW-CRIS</v>
      </c>
      <c r="J260" s="548" t="s">
        <v>44</v>
      </c>
      <c r="K260" s="525" t="str">
        <f>IFERROR(VLOOKUP(J260,'Reference data'!$G$2:$H$7, 2, 0), "Do not enter, will be populated based on other column(s)")</f>
        <v>Muawiah Qaimari</v>
      </c>
      <c r="L260" s="556" t="str">
        <f>IFERROR(VLOOKUP(I260, 'Reference data'!$R$2:$S$55, 2, 0), "Do not enter, will be populated based on other column(s)")</f>
        <v>Istiyaqahmed Shaikh</v>
      </c>
      <c r="M260" s="525" t="str">
        <f>IFERROR(VLOOKUP(L260, 'Reference data'!$J$2:$K$30, 2, 0), "Do not enter, will be populated based on other column(s)")</f>
        <v>Daljeet Arora</v>
      </c>
      <c r="N260" s="347">
        <v>22.11</v>
      </c>
      <c r="O260" s="557" t="str">
        <f>VLOOKUP(N260, 'Reference data'!$U$2:$V$29, 2, 0)</f>
        <v>Nov-22</v>
      </c>
      <c r="P260" s="347" t="s">
        <v>342</v>
      </c>
      <c r="Q260" s="548">
        <v>130</v>
      </c>
      <c r="R260" s="548"/>
      <c r="S260" s="548"/>
      <c r="T260" s="548"/>
      <c r="U260" s="548"/>
      <c r="V260" s="548"/>
      <c r="W260" s="548"/>
      <c r="X260" s="548"/>
      <c r="Y260" s="548"/>
      <c r="Z260" s="548"/>
      <c r="AA260" s="548"/>
      <c r="AB260" s="548"/>
      <c r="AC260" s="548"/>
      <c r="AD260" s="548">
        <v>60</v>
      </c>
      <c r="AE260" s="548">
        <v>60</v>
      </c>
      <c r="AF260" s="548">
        <v>10</v>
      </c>
      <c r="AG260" s="548"/>
      <c r="AH260" s="548"/>
      <c r="AI260" s="548"/>
      <c r="AJ260" s="548"/>
      <c r="AK260" s="548"/>
      <c r="AL260" s="548"/>
      <c r="AM260" s="548"/>
    </row>
    <row r="261" spans="1:51" ht="18" customHeight="1">
      <c r="A261" s="522" t="str">
        <f>IFERROR(VLOOKUP(B261, 'Reference data'!$C$2:$D$21, 2, 0), "Do not enter, will be populated based on other column(s)")</f>
        <v>Sustenance</v>
      </c>
      <c r="B261" s="555" t="s">
        <v>110</v>
      </c>
      <c r="C261" s="347">
        <v>4</v>
      </c>
      <c r="D261" s="347" t="s">
        <v>1535</v>
      </c>
      <c r="E261" s="564" t="s">
        <v>56</v>
      </c>
      <c r="G261" s="522" t="str">
        <f>IFERROR(VLOOKUP(E261,'Reference data'!$M$2:$P$364,4,0), "Do not enter, will be populated based on other column(s)")</f>
        <v>MF</v>
      </c>
      <c r="H261" s="522" t="str">
        <f>IFERROR(VLOOKUP(E261,'Reference data'!$M$2:$O$364, 3,0), "Do not enter, will be populated based on other column(s)")</f>
        <v>Cobol, DB2</v>
      </c>
      <c r="I261" s="522" t="str">
        <f>IFERROR(VLOOKUP(E261,'Reference data'!$M$1:$N$364, 2,0), "Do not enter, will be populated based on other column(s)")</f>
        <v>SW-CRIS</v>
      </c>
      <c r="J261" s="347" t="s">
        <v>44</v>
      </c>
      <c r="K261" s="525" t="str">
        <f>IFERROR(VLOOKUP(J261,'Reference data'!$G$2:$H$7, 2, 0), "Do not enter, will be populated based on other column(s)")</f>
        <v>Muawiah Qaimari</v>
      </c>
      <c r="L261" s="556" t="str">
        <f>IFERROR(VLOOKUP(I261, 'Reference data'!$R$2:$S$55, 2, 0), "Do not enter, will be populated based on other column(s)")</f>
        <v>Istiyaqahmed Shaikh</v>
      </c>
      <c r="M261" s="525" t="str">
        <f>IFERROR(VLOOKUP(L261, 'Reference data'!$J$2:$K$30, 2, 0), "Do not enter, will be populated based on other column(s)")</f>
        <v>Daljeet Arora</v>
      </c>
      <c r="N261" s="347">
        <v>22.11</v>
      </c>
      <c r="O261" s="557" t="str">
        <f>VLOOKUP(N261, 'Reference data'!$U$2:$V$29, 2, 0)</f>
        <v>Nov-22</v>
      </c>
      <c r="P261" s="347" t="s">
        <v>342</v>
      </c>
      <c r="Q261" s="347">
        <v>130</v>
      </c>
      <c r="AD261" s="347">
        <v>60</v>
      </c>
      <c r="AE261" s="347">
        <v>60</v>
      </c>
      <c r="AF261" s="347">
        <v>10</v>
      </c>
    </row>
    <row r="262" spans="1:51" ht="18" customHeight="1">
      <c r="A262" s="522" t="str">
        <f>IFERROR(VLOOKUP(B262, 'Reference data'!$C$2:$D$21, 2, 0), "Do not enter, will be populated based on other column(s)")</f>
        <v>Sustenance</v>
      </c>
      <c r="B262" s="555" t="s">
        <v>110</v>
      </c>
      <c r="C262" s="347">
        <v>6</v>
      </c>
      <c r="D262" s="548" t="s">
        <v>1536</v>
      </c>
      <c r="E262" s="564" t="s">
        <v>54</v>
      </c>
      <c r="F262" s="548"/>
      <c r="G262" s="522" t="str">
        <f>IFERROR(VLOOKUP(E262,'Reference data'!$M$2:$P$364,4,0), "Do not enter, will be populated based on other column(s)")</f>
        <v>MF</v>
      </c>
      <c r="H262" s="522" t="str">
        <f>IFERROR(VLOOKUP(E262,'Reference data'!$M$2:$O$364, 3,0), "Do not enter, will be populated based on other column(s)")</f>
        <v>Assembler</v>
      </c>
      <c r="I262" s="522" t="str">
        <f>IFERROR(VLOOKUP(E262,'Reference data'!$M$1:$N$364, 2,0), "Do not enter, will be populated based on other column(s)")</f>
        <v>SW-CRIS</v>
      </c>
      <c r="J262" s="548" t="s">
        <v>44</v>
      </c>
      <c r="K262" s="525" t="str">
        <f>IFERROR(VLOOKUP(J262,'Reference data'!$G$2:$H$7, 2, 0), "Do not enter, will be populated based on other column(s)")</f>
        <v>Muawiah Qaimari</v>
      </c>
      <c r="L262" s="556" t="str">
        <f>IFERROR(VLOOKUP(I262, 'Reference data'!$R$2:$S$55, 2, 0), "Do not enter, will be populated based on other column(s)")</f>
        <v>Istiyaqahmed Shaikh</v>
      </c>
      <c r="M262" s="525" t="str">
        <f>IFERROR(VLOOKUP(L262, 'Reference data'!$J$2:$K$30, 2, 0), "Do not enter, will be populated based on other column(s)")</f>
        <v>Daljeet Arora</v>
      </c>
      <c r="N262" s="347">
        <v>22.12</v>
      </c>
      <c r="O262" s="557" t="str">
        <f>VLOOKUP(N262, 'Reference data'!$U$2:$V$29, 2, 0)</f>
        <v>Dec-22</v>
      </c>
      <c r="P262" s="347" t="s">
        <v>342</v>
      </c>
      <c r="Q262" s="548">
        <v>130</v>
      </c>
      <c r="R262" s="548"/>
      <c r="S262" s="548"/>
      <c r="T262" s="548"/>
      <c r="U262" s="548"/>
      <c r="V262" s="548"/>
      <c r="W262" s="548"/>
      <c r="X262" s="548"/>
      <c r="Y262" s="548"/>
      <c r="Z262" s="548"/>
      <c r="AA262" s="548"/>
      <c r="AB262" s="548"/>
      <c r="AC262" s="548"/>
      <c r="AD262" s="548"/>
      <c r="AE262" s="548">
        <v>70</v>
      </c>
      <c r="AF262" s="548">
        <v>30</v>
      </c>
      <c r="AG262" s="548">
        <v>30</v>
      </c>
      <c r="AH262" s="548"/>
      <c r="AI262" s="548"/>
      <c r="AJ262" s="548"/>
      <c r="AK262" s="548"/>
      <c r="AL262" s="548"/>
      <c r="AM262" s="548"/>
    </row>
    <row r="263" spans="1:51" ht="18" customHeight="1">
      <c r="A263" s="522" t="str">
        <f>IFERROR(VLOOKUP(B263, 'Reference data'!$C$2:$D$21, 2, 0), "Do not enter, will be populated based on other column(s)")</f>
        <v>Sustenance</v>
      </c>
      <c r="B263" s="555" t="s">
        <v>110</v>
      </c>
      <c r="C263" s="347">
        <v>4</v>
      </c>
      <c r="D263" s="347" t="s">
        <v>114</v>
      </c>
      <c r="E263" s="564" t="s">
        <v>55</v>
      </c>
      <c r="G263" s="522" t="str">
        <f>IFERROR(VLOOKUP(E263,'Reference data'!$M$2:$P$364,4,0), "Do not enter, will be populated based on other column(s)")</f>
        <v>MF</v>
      </c>
      <c r="H263" s="522" t="str">
        <f>IFERROR(VLOOKUP(E263,'Reference data'!$M$2:$O$364, 3,0), "Do not enter, will be populated based on other column(s)")</f>
        <v>Cobol, DB2</v>
      </c>
      <c r="I263" s="522" t="str">
        <f>IFERROR(VLOOKUP(E263,'Reference data'!$M$1:$N$364, 2,0), "Do not enter, will be populated based on other column(s)")</f>
        <v>SW-CRIS</v>
      </c>
      <c r="J263" s="347" t="s">
        <v>44</v>
      </c>
      <c r="K263" s="525" t="str">
        <f>IFERROR(VLOOKUP(J263,'Reference data'!$G$2:$H$7, 2, 0), "Do not enter, will be populated based on other column(s)")</f>
        <v>Muawiah Qaimari</v>
      </c>
      <c r="L263" s="556" t="str">
        <f>IFERROR(VLOOKUP(I263, 'Reference data'!$R$2:$S$55, 2, 0), "Do not enter, will be populated based on other column(s)")</f>
        <v>Istiyaqahmed Shaikh</v>
      </c>
      <c r="M263" s="525" t="str">
        <f>IFERROR(VLOOKUP(L263, 'Reference data'!$J$2:$K$30, 2, 0), "Do not enter, will be populated based on other column(s)")</f>
        <v>Daljeet Arora</v>
      </c>
      <c r="N263" s="347">
        <v>22.11</v>
      </c>
      <c r="O263" s="557" t="str">
        <f>VLOOKUP(N263, 'Reference data'!$U$2:$V$29, 2, 0)</f>
        <v>Nov-22</v>
      </c>
      <c r="P263" s="347" t="s">
        <v>48</v>
      </c>
      <c r="Q263" s="347">
        <v>148</v>
      </c>
      <c r="AC263" s="347">
        <v>50</v>
      </c>
      <c r="AD263" s="347">
        <v>50</v>
      </c>
      <c r="AE263" s="347">
        <v>43</v>
      </c>
      <c r="AF263" s="347">
        <v>5</v>
      </c>
    </row>
    <row r="264" spans="1:51" ht="18" customHeight="1">
      <c r="A264" s="522" t="str">
        <f>IFERROR(VLOOKUP(B264, 'Reference data'!$C$2:$D$21, 2, 0), "Do not enter, will be populated based on other column(s)")</f>
        <v>Sustenance</v>
      </c>
      <c r="B264" s="555" t="s">
        <v>110</v>
      </c>
      <c r="C264" s="347">
        <v>4</v>
      </c>
      <c r="D264" s="548" t="s">
        <v>115</v>
      </c>
      <c r="E264" s="564" t="s">
        <v>56</v>
      </c>
      <c r="F264" s="548"/>
      <c r="G264" s="522" t="str">
        <f>IFERROR(VLOOKUP(E264,'Reference data'!$M$2:$P$364,4,0), "Do not enter, will be populated based on other column(s)")</f>
        <v>MF</v>
      </c>
      <c r="H264" s="522" t="str">
        <f>IFERROR(VLOOKUP(E264,'Reference data'!$M$2:$O$364, 3,0), "Do not enter, will be populated based on other column(s)")</f>
        <v>Cobol, DB2</v>
      </c>
      <c r="I264" s="522" t="str">
        <f>IFERROR(VLOOKUP(E264,'Reference data'!$M$1:$N$364, 2,0), "Do not enter, will be populated based on other column(s)")</f>
        <v>SW-CRIS</v>
      </c>
      <c r="J264" s="548" t="s">
        <v>44</v>
      </c>
      <c r="K264" s="525" t="str">
        <f>IFERROR(VLOOKUP(J264,'Reference data'!$G$2:$H$7, 2, 0), "Do not enter, will be populated based on other column(s)")</f>
        <v>Muawiah Qaimari</v>
      </c>
      <c r="L264" s="556" t="str">
        <f>IFERROR(VLOOKUP(I264, 'Reference data'!$R$2:$S$55, 2, 0), "Do not enter, will be populated based on other column(s)")</f>
        <v>Istiyaqahmed Shaikh</v>
      </c>
      <c r="M264" s="525" t="str">
        <f>IFERROR(VLOOKUP(L264, 'Reference data'!$J$2:$K$30, 2, 0), "Do not enter, will be populated based on other column(s)")</f>
        <v>Daljeet Arora</v>
      </c>
      <c r="N264" s="347">
        <v>22.11</v>
      </c>
      <c r="O264" s="557" t="str">
        <f>VLOOKUP(N264, 'Reference data'!$U$2:$V$29, 2, 0)</f>
        <v>Nov-22</v>
      </c>
      <c r="P264" s="347" t="s">
        <v>48</v>
      </c>
      <c r="Q264" s="548">
        <v>148</v>
      </c>
      <c r="R264" s="548"/>
      <c r="S264" s="548"/>
      <c r="T264" s="548"/>
      <c r="U264" s="548"/>
      <c r="V264" s="548"/>
      <c r="W264" s="548"/>
      <c r="X264" s="548"/>
      <c r="Y264" s="548"/>
      <c r="Z264" s="548"/>
      <c r="AA264" s="548"/>
      <c r="AB264" s="548"/>
      <c r="AC264" s="548">
        <v>50</v>
      </c>
      <c r="AD264" s="548">
        <v>50</v>
      </c>
      <c r="AE264" s="548">
        <v>43</v>
      </c>
      <c r="AF264" s="548">
        <v>5</v>
      </c>
      <c r="AG264" s="548"/>
      <c r="AH264" s="548"/>
      <c r="AI264" s="548"/>
      <c r="AJ264" s="548"/>
      <c r="AK264" s="548"/>
      <c r="AL264" s="548"/>
      <c r="AM264" s="548"/>
    </row>
    <row r="265" spans="1:51" ht="18" customHeight="1">
      <c r="A265" s="522" t="str">
        <f>IFERROR(VLOOKUP(B265, 'Reference data'!$C$2:$D$21, 2, 0), "Do not enter, will be populated based on other column(s)")</f>
        <v>Sustenance</v>
      </c>
      <c r="B265" s="555" t="s">
        <v>110</v>
      </c>
      <c r="C265" s="347">
        <v>3</v>
      </c>
      <c r="D265" s="347" t="s">
        <v>116</v>
      </c>
      <c r="E265" s="564" t="s">
        <v>43</v>
      </c>
      <c r="G265" s="522" t="str">
        <f>IFERROR(VLOOKUP(E265,'Reference data'!$M$2:$P$364,4,0), "Do not enter, will be populated based on other column(s)")</f>
        <v>MF</v>
      </c>
      <c r="H265" s="522" t="str">
        <f>IFERROR(VLOOKUP(E265,'Reference data'!$M$2:$O$364, 3,0), "Do not enter, will be populated based on other column(s)")</f>
        <v>Cobol, DB2</v>
      </c>
      <c r="I265" s="522" t="str">
        <f>IFERROR(VLOOKUP(E265,'Reference data'!$M$1:$N$364, 2,0), "Do not enter, will be populated based on other column(s)")</f>
        <v>SW-CRIS</v>
      </c>
      <c r="J265" s="347" t="s">
        <v>44</v>
      </c>
      <c r="K265" s="525" t="str">
        <f>IFERROR(VLOOKUP(J265,'Reference data'!$G$2:$H$7, 2, 0), "Do not enter, will be populated based on other column(s)")</f>
        <v>Muawiah Qaimari</v>
      </c>
      <c r="L265" s="556" t="str">
        <f>IFERROR(VLOOKUP(I265, 'Reference data'!$R$2:$S$55, 2, 0), "Do not enter, will be populated based on other column(s)")</f>
        <v>Istiyaqahmed Shaikh</v>
      </c>
      <c r="M265" s="525" t="str">
        <f>IFERROR(VLOOKUP(L265, 'Reference data'!$J$2:$K$30, 2, 0), "Do not enter, will be populated based on other column(s)")</f>
        <v>Daljeet Arora</v>
      </c>
      <c r="N265" s="347">
        <v>22.11</v>
      </c>
      <c r="O265" s="557" t="str">
        <f>VLOOKUP(N265, 'Reference data'!$U$2:$V$29, 2, 0)</f>
        <v>Nov-22</v>
      </c>
      <c r="P265" s="347" t="s">
        <v>48</v>
      </c>
      <c r="Q265" s="347">
        <v>60</v>
      </c>
      <c r="AC265" s="347">
        <v>20</v>
      </c>
      <c r="AD265" s="347">
        <v>20</v>
      </c>
      <c r="AE265" s="347">
        <v>15</v>
      </c>
      <c r="AF265" s="347">
        <v>5</v>
      </c>
    </row>
    <row r="266" spans="1:51" ht="19.5" customHeight="1">
      <c r="A266" s="522" t="str">
        <f>IFERROR(VLOOKUP(B266, 'Reference data'!$C$2:$D$21, 2, 0), "Do not enter, will be populated based on other column(s)")</f>
        <v>Sustenance</v>
      </c>
      <c r="B266" s="555" t="s">
        <v>110</v>
      </c>
      <c r="C266" s="347">
        <v>6</v>
      </c>
      <c r="D266" s="548" t="s">
        <v>117</v>
      </c>
      <c r="E266" s="564" t="s">
        <v>54</v>
      </c>
      <c r="F266" s="548"/>
      <c r="G266" s="522" t="str">
        <f>IFERROR(VLOOKUP(E266,'Reference data'!$M$2:$P$364,4,0), "Do not enter, will be populated based on other column(s)")</f>
        <v>MF</v>
      </c>
      <c r="H266" s="522" t="str">
        <f>IFERROR(VLOOKUP(E266,'Reference data'!$M$2:$O$364, 3,0), "Do not enter, will be populated based on other column(s)")</f>
        <v>Assembler</v>
      </c>
      <c r="I266" s="522" t="str">
        <f>IFERROR(VLOOKUP(E266,'Reference data'!$M$1:$N$364, 2,0), "Do not enter, will be populated based on other column(s)")</f>
        <v>SW-CRIS</v>
      </c>
      <c r="J266" s="548" t="s">
        <v>44</v>
      </c>
      <c r="K266" s="525" t="str">
        <f>IFERROR(VLOOKUP(J266,'Reference data'!$G$2:$H$7, 2, 0), "Do not enter, will be populated based on other column(s)")</f>
        <v>Muawiah Qaimari</v>
      </c>
      <c r="L266" s="556" t="str">
        <f>IFERROR(VLOOKUP(I266, 'Reference data'!$R$2:$S$55, 2, 0), "Do not enter, will be populated based on other column(s)")</f>
        <v>Istiyaqahmed Shaikh</v>
      </c>
      <c r="M266" s="525" t="str">
        <f>IFERROR(VLOOKUP(L266, 'Reference data'!$J$2:$K$30, 2, 0), "Do not enter, will be populated based on other column(s)")</f>
        <v>Daljeet Arora</v>
      </c>
      <c r="N266" s="546">
        <v>22.1</v>
      </c>
      <c r="O266" s="557" t="str">
        <f>VLOOKUP(N266, 'Reference data'!$U$2:$V$29, 2, 0)</f>
        <v>Oct-22</v>
      </c>
      <c r="P266" s="347" t="s">
        <v>48</v>
      </c>
      <c r="Q266" s="548">
        <v>150</v>
      </c>
      <c r="R266" s="548"/>
      <c r="S266" s="548"/>
      <c r="T266" s="548"/>
      <c r="U266" s="548"/>
      <c r="V266" s="548"/>
      <c r="W266" s="548"/>
      <c r="X266" s="548"/>
      <c r="Y266" s="548"/>
      <c r="Z266" s="548"/>
      <c r="AA266" s="548"/>
      <c r="AB266" s="548"/>
      <c r="AC266" s="548"/>
      <c r="AD266" s="548">
        <v>75</v>
      </c>
      <c r="AE266" s="548">
        <v>75</v>
      </c>
      <c r="AF266" s="548"/>
      <c r="AG266" s="548"/>
      <c r="AH266" s="548"/>
      <c r="AI266" s="548"/>
      <c r="AJ266" s="548"/>
      <c r="AK266" s="548"/>
      <c r="AL266" s="548"/>
      <c r="AM266" s="548"/>
    </row>
    <row r="267" spans="1:51" ht="19.5" customHeight="1">
      <c r="A267" s="522" t="str">
        <f>IFERROR(VLOOKUP(B267, 'Reference data'!$C$2:$D$21, 2, 0), "Do not enter, will be populated based on other column(s)")</f>
        <v>Sustenance</v>
      </c>
      <c r="B267" s="555" t="s">
        <v>110</v>
      </c>
      <c r="C267" s="347">
        <v>3</v>
      </c>
      <c r="D267" s="347" t="s">
        <v>118</v>
      </c>
      <c r="E267" s="564" t="s">
        <v>71</v>
      </c>
      <c r="G267" s="522" t="str">
        <f>IFERROR(VLOOKUP(E267,'Reference data'!$M$2:$P$364,4,0), "Do not enter, will be populated based on other column(s)")</f>
        <v>MF</v>
      </c>
      <c r="H267" s="522" t="str">
        <f>IFERROR(VLOOKUP(E267,'Reference data'!$M$2:$O$364, 3,0), "Do not enter, will be populated based on other column(s)")</f>
        <v>Cobol, DB2</v>
      </c>
      <c r="I267" s="522" t="str">
        <f>IFERROR(VLOOKUP(E267,'Reference data'!$M$1:$N$364, 2,0), "Do not enter, will be populated based on other column(s)")</f>
        <v>SW-CRIS</v>
      </c>
      <c r="J267" s="347" t="s">
        <v>44</v>
      </c>
      <c r="K267" s="525" t="str">
        <f>IFERROR(VLOOKUP(J267,'Reference data'!$G$2:$H$7, 2, 0), "Do not enter, will be populated based on other column(s)")</f>
        <v>Muawiah Qaimari</v>
      </c>
      <c r="L267" s="556" t="str">
        <f>IFERROR(VLOOKUP(I267, 'Reference data'!$R$2:$S$55, 2, 0), "Do not enter, will be populated based on other column(s)")</f>
        <v>Istiyaqahmed Shaikh</v>
      </c>
      <c r="M267" s="525" t="str">
        <f>IFERROR(VLOOKUP(L267, 'Reference data'!$J$2:$K$30, 2, 0), "Do not enter, will be populated based on other column(s)")</f>
        <v>Daljeet Arora</v>
      </c>
      <c r="N267" s="546">
        <v>22.1</v>
      </c>
      <c r="O267" s="557" t="str">
        <f>VLOOKUP(N267, 'Reference data'!$U$2:$V$29, 2, 0)</f>
        <v>Oct-22</v>
      </c>
      <c r="P267" s="347" t="s">
        <v>48</v>
      </c>
      <c r="Q267" s="347">
        <v>195</v>
      </c>
      <c r="AC267" s="347">
        <v>50</v>
      </c>
      <c r="AD267" s="347">
        <v>50</v>
      </c>
      <c r="AE267" s="347">
        <v>95</v>
      </c>
    </row>
    <row r="268" spans="1:51" ht="18" customHeight="1">
      <c r="A268" s="522" t="str">
        <f>IFERROR(VLOOKUP(B268, 'Reference data'!$C$2:$D$21, 2, 0), "Do not enter, will be populated based on other column(s)")</f>
        <v>Sustenance</v>
      </c>
      <c r="B268" s="555" t="s">
        <v>110</v>
      </c>
      <c r="C268" s="347">
        <v>6</v>
      </c>
      <c r="D268" s="548" t="s">
        <v>119</v>
      </c>
      <c r="E268" s="564" t="s">
        <v>53</v>
      </c>
      <c r="F268" s="548"/>
      <c r="G268" s="522" t="str">
        <f>IFERROR(VLOOKUP(E268,'Reference data'!$M$2:$P$364,4,0), "Do not enter, will be populated based on other column(s)")</f>
        <v>MF</v>
      </c>
      <c r="H268" s="522" t="str">
        <f>IFERROR(VLOOKUP(E268,'Reference data'!$M$2:$O$364, 3,0), "Do not enter, will be populated based on other column(s)")</f>
        <v>PL1, Assembler</v>
      </c>
      <c r="I268" s="522" t="str">
        <f>IFERROR(VLOOKUP(E268,'Reference data'!$M$1:$N$364, 2,0), "Do not enter, will be populated based on other column(s)")</f>
        <v>SW-CRIS</v>
      </c>
      <c r="J268" s="548" t="s">
        <v>44</v>
      </c>
      <c r="K268" s="525" t="str">
        <f>IFERROR(VLOOKUP(J268,'Reference data'!$G$2:$H$7, 2, 0), "Do not enter, will be populated based on other column(s)")</f>
        <v>Muawiah Qaimari</v>
      </c>
      <c r="L268" s="556" t="str">
        <f>IFERROR(VLOOKUP(I268, 'Reference data'!$R$2:$S$55, 2, 0), "Do not enter, will be populated based on other column(s)")</f>
        <v>Istiyaqahmed Shaikh</v>
      </c>
      <c r="M268" s="525" t="str">
        <f>IFERROR(VLOOKUP(L268, 'Reference data'!$J$2:$K$30, 2, 0), "Do not enter, will be populated based on other column(s)")</f>
        <v>Daljeet Arora</v>
      </c>
      <c r="N268" s="347">
        <v>22.11</v>
      </c>
      <c r="O268" s="557" t="str">
        <f>VLOOKUP(N268, 'Reference data'!$U$2:$V$29, 2, 0)</f>
        <v>Nov-22</v>
      </c>
      <c r="P268" s="347" t="s">
        <v>48</v>
      </c>
      <c r="Q268" s="548">
        <v>210</v>
      </c>
      <c r="R268" s="548"/>
      <c r="S268" s="548"/>
      <c r="T268" s="548"/>
      <c r="U268" s="548"/>
      <c r="V268" s="548"/>
      <c r="W268" s="548"/>
      <c r="X268" s="548"/>
      <c r="Y268" s="548"/>
      <c r="Z268" s="548"/>
      <c r="AA268" s="548"/>
      <c r="AB268" s="548">
        <v>50</v>
      </c>
      <c r="AC268" s="548">
        <v>50</v>
      </c>
      <c r="AD268" s="548">
        <v>50</v>
      </c>
      <c r="AE268" s="548">
        <v>50</v>
      </c>
      <c r="AF268" s="548">
        <v>10</v>
      </c>
      <c r="AG268" s="548"/>
      <c r="AH268" s="548"/>
      <c r="AI268" s="548"/>
      <c r="AJ268" s="548"/>
      <c r="AK268" s="548"/>
      <c r="AL268" s="548"/>
      <c r="AM268" s="548"/>
    </row>
    <row r="269" spans="1:51" ht="18" customHeight="1">
      <c r="A269" s="522" t="str">
        <f>IFERROR(VLOOKUP(B269, 'Reference data'!$C$2:$D$21, 2, 0), "Do not enter, will be populated based on other column(s)")</f>
        <v>Sustenance</v>
      </c>
      <c r="B269" s="555" t="s">
        <v>110</v>
      </c>
      <c r="C269" s="347">
        <v>6</v>
      </c>
      <c r="D269" s="347" t="s">
        <v>1537</v>
      </c>
      <c r="E269" s="564" t="s">
        <v>54</v>
      </c>
      <c r="G269" s="522" t="str">
        <f>IFERROR(VLOOKUP(E269,'Reference data'!$M$2:$P$364,4,0), "Do not enter, will be populated based on other column(s)")</f>
        <v>MF</v>
      </c>
      <c r="H269" s="522" t="str">
        <f>IFERROR(VLOOKUP(E269,'Reference data'!$M$2:$O$364, 3,0), "Do not enter, will be populated based on other column(s)")</f>
        <v>Assembler</v>
      </c>
      <c r="I269" s="522" t="str">
        <f>IFERROR(VLOOKUP(E269,'Reference data'!$M$1:$N$364, 2,0), "Do not enter, will be populated based on other column(s)")</f>
        <v>SW-CRIS</v>
      </c>
      <c r="J269" s="347" t="s">
        <v>44</v>
      </c>
      <c r="K269" s="525" t="str">
        <f>IFERROR(VLOOKUP(J269,'Reference data'!$G$2:$H$7, 2, 0), "Do not enter, will be populated based on other column(s)")</f>
        <v>Muawiah Qaimari</v>
      </c>
      <c r="L269" s="556" t="str">
        <f>IFERROR(VLOOKUP(I269, 'Reference data'!$R$2:$S$55, 2, 0), "Do not enter, will be populated based on other column(s)")</f>
        <v>Istiyaqahmed Shaikh</v>
      </c>
      <c r="M269" s="525" t="str">
        <f>IFERROR(VLOOKUP(L269, 'Reference data'!$J$2:$K$30, 2, 0), "Do not enter, will be populated based on other column(s)")</f>
        <v>Daljeet Arora</v>
      </c>
      <c r="N269" s="347">
        <v>22.11</v>
      </c>
      <c r="O269" s="557" t="str">
        <f>VLOOKUP(N269, 'Reference data'!$U$2:$V$29, 2, 0)</f>
        <v>Nov-22</v>
      </c>
      <c r="P269" s="347" t="s">
        <v>342</v>
      </c>
      <c r="Q269" s="347">
        <v>100</v>
      </c>
      <c r="AF269" s="347">
        <v>100</v>
      </c>
    </row>
    <row r="270" spans="1:51" ht="18" customHeight="1">
      <c r="A270" s="522" t="str">
        <f>IFERROR(VLOOKUP(B270, 'Reference data'!$C$2:$D$21, 2, 0), "Do not enter, will be populated based on other column(s)")</f>
        <v>Sustenance</v>
      </c>
      <c r="B270" s="555" t="s">
        <v>986</v>
      </c>
      <c r="C270" s="347">
        <v>13</v>
      </c>
      <c r="D270" s="570" t="s">
        <v>1538</v>
      </c>
      <c r="E270" s="564" t="s">
        <v>54</v>
      </c>
      <c r="F270" s="566" t="s">
        <v>1506</v>
      </c>
      <c r="G270" s="522" t="str">
        <f>IFERROR(VLOOKUP(E270,'Reference data'!$M$2:$P$364,4,0), "Do not enter, will be populated based on other column(s)")</f>
        <v>MF</v>
      </c>
      <c r="H270" s="522" t="str">
        <f>IFERROR(VLOOKUP(E270,'Reference data'!$M$2:$O$364, 3,0), "Do not enter, will be populated based on other column(s)")</f>
        <v>Assembler</v>
      </c>
      <c r="I270" s="522" t="str">
        <f>IFERROR(VLOOKUP(E270,'Reference data'!$M$1:$N$364, 2,0), "Do not enter, will be populated based on other column(s)")</f>
        <v>SW-CRIS</v>
      </c>
      <c r="J270" s="548" t="s">
        <v>44</v>
      </c>
      <c r="K270" s="525" t="str">
        <f>IFERROR(VLOOKUP(J270,'Reference data'!$G$2:$H$7, 2, 0), "Do not enter, will be populated based on other column(s)")</f>
        <v>Muawiah Qaimari</v>
      </c>
      <c r="L270" s="556" t="str">
        <f>IFERROR(VLOOKUP(I270, 'Reference data'!$R$2:$S$55, 2, 0), "Do not enter, will be populated based on other column(s)")</f>
        <v>Istiyaqahmed Shaikh</v>
      </c>
      <c r="M270" s="525" t="str">
        <f>IFERROR(VLOOKUP(L270, 'Reference data'!$J$2:$K$30, 2, 0), "Do not enter, will be populated based on other column(s)")</f>
        <v>Daljeet Arora</v>
      </c>
      <c r="N270" s="347" t="s">
        <v>283</v>
      </c>
      <c r="O270" s="557" t="str">
        <f>VLOOKUP(N270, 'Reference data'!$U$2:$V$29, 2, 0)</f>
        <v>Ongoing</v>
      </c>
      <c r="P270" s="347" t="s">
        <v>48</v>
      </c>
      <c r="Q270" s="548"/>
      <c r="R270" s="548"/>
      <c r="S270" s="548"/>
      <c r="T270" s="548"/>
      <c r="U270" s="548"/>
      <c r="V270" s="548"/>
      <c r="W270" s="548"/>
      <c r="X270" s="548"/>
      <c r="Y270" s="548"/>
      <c r="Z270" s="548"/>
      <c r="AA270" s="548"/>
      <c r="AB270" s="548">
        <v>86</v>
      </c>
      <c r="AC270" s="548">
        <v>86</v>
      </c>
      <c r="AD270" s="548">
        <v>86</v>
      </c>
      <c r="AE270" s="548">
        <v>86</v>
      </c>
      <c r="AF270" s="548">
        <v>86</v>
      </c>
      <c r="AG270" s="548">
        <v>86</v>
      </c>
      <c r="AH270" s="548">
        <v>86</v>
      </c>
      <c r="AI270" s="548">
        <v>86</v>
      </c>
      <c r="AJ270" s="548">
        <v>86</v>
      </c>
      <c r="AK270" s="548">
        <v>86</v>
      </c>
      <c r="AL270" s="548">
        <v>86</v>
      </c>
      <c r="AM270" s="548">
        <v>86</v>
      </c>
      <c r="AN270" s="548">
        <v>86</v>
      </c>
      <c r="AO270" s="548">
        <v>86</v>
      </c>
      <c r="AP270" s="548">
        <v>86</v>
      </c>
      <c r="AQ270" s="548">
        <v>86</v>
      </c>
      <c r="AR270" s="548">
        <v>86</v>
      </c>
      <c r="AS270" s="548">
        <v>86</v>
      </c>
      <c r="AT270" s="548">
        <v>86</v>
      </c>
      <c r="AU270" s="548">
        <v>86</v>
      </c>
      <c r="AV270" s="548">
        <v>86</v>
      </c>
      <c r="AW270" s="548">
        <v>86</v>
      </c>
      <c r="AX270" s="548">
        <v>86</v>
      </c>
      <c r="AY270" s="548">
        <v>86</v>
      </c>
    </row>
    <row r="271" spans="1:51" ht="19.5" customHeight="1">
      <c r="A271" s="522" t="str">
        <f>IFERROR(VLOOKUP(B271, 'Reference data'!$C$2:$D$21, 2, 0), "Do not enter, will be populated based on other column(s)")</f>
        <v>Sustenance</v>
      </c>
      <c r="B271" s="555" t="s">
        <v>110</v>
      </c>
      <c r="C271" s="347">
        <v>4</v>
      </c>
      <c r="D271" s="347" t="s">
        <v>131</v>
      </c>
      <c r="E271" s="564" t="s">
        <v>55</v>
      </c>
      <c r="G271" s="522" t="str">
        <f>IFERROR(VLOOKUP(E271,'Reference data'!$M$2:$P$364,4,0), "Do not enter, will be populated based on other column(s)")</f>
        <v>MF</v>
      </c>
      <c r="H271" s="522" t="str">
        <f>IFERROR(VLOOKUP(E271,'Reference data'!$M$2:$O$364, 3,0), "Do not enter, will be populated based on other column(s)")</f>
        <v>Cobol, DB2</v>
      </c>
      <c r="I271" s="522" t="str">
        <f>IFERROR(VLOOKUP(E271,'Reference data'!$M$1:$N$364, 2,0), "Do not enter, will be populated based on other column(s)")</f>
        <v>SW-CRIS</v>
      </c>
      <c r="J271" s="347" t="s">
        <v>44</v>
      </c>
      <c r="K271" s="525" t="str">
        <f>IFERROR(VLOOKUP(J271,'Reference data'!$G$2:$H$7, 2, 0), "Do not enter, will be populated based on other column(s)")</f>
        <v>Muawiah Qaimari</v>
      </c>
      <c r="L271" s="556" t="str">
        <f>IFERROR(VLOOKUP(I271, 'Reference data'!$R$2:$S$55, 2, 0), "Do not enter, will be populated based on other column(s)")</f>
        <v>Istiyaqahmed Shaikh</v>
      </c>
      <c r="M271" s="525" t="str">
        <f>IFERROR(VLOOKUP(L271, 'Reference data'!$J$2:$K$30, 2, 0), "Do not enter, will be populated based on other column(s)")</f>
        <v>Daljeet Arora</v>
      </c>
      <c r="N271" s="347">
        <v>22.08</v>
      </c>
      <c r="O271" s="557" t="str">
        <f>VLOOKUP(N271, 'Reference data'!$U$2:$V$29, 2, 0)</f>
        <v>Aug-22</v>
      </c>
      <c r="P271" s="347" t="s">
        <v>48</v>
      </c>
      <c r="Q271" s="347">
        <v>50</v>
      </c>
      <c r="AB271" s="347">
        <v>25</v>
      </c>
      <c r="AC271" s="347">
        <v>25</v>
      </c>
    </row>
    <row r="272" spans="1:51" ht="19.5" customHeight="1">
      <c r="A272" s="522" t="str">
        <f>IFERROR(VLOOKUP(B272, 'Reference data'!$C$2:$D$21, 2, 0), "Do not enter, will be populated based on other column(s)")</f>
        <v>Sustenance</v>
      </c>
      <c r="B272" s="555" t="s">
        <v>110</v>
      </c>
      <c r="C272" s="347">
        <v>4</v>
      </c>
      <c r="D272" s="548" t="s">
        <v>132</v>
      </c>
      <c r="E272" s="564" t="s">
        <v>56</v>
      </c>
      <c r="F272" s="548"/>
      <c r="G272" s="522" t="str">
        <f>IFERROR(VLOOKUP(E272,'Reference data'!$M$2:$P$364,4,0), "Do not enter, will be populated based on other column(s)")</f>
        <v>MF</v>
      </c>
      <c r="H272" s="522" t="str">
        <f>IFERROR(VLOOKUP(E272,'Reference data'!$M$2:$O$364, 3,0), "Do not enter, will be populated based on other column(s)")</f>
        <v>Cobol, DB2</v>
      </c>
      <c r="I272" s="522" t="str">
        <f>IFERROR(VLOOKUP(E272,'Reference data'!$M$1:$N$364, 2,0), "Do not enter, will be populated based on other column(s)")</f>
        <v>SW-CRIS</v>
      </c>
      <c r="J272" s="548" t="s">
        <v>44</v>
      </c>
      <c r="K272" s="525" t="str">
        <f>IFERROR(VLOOKUP(J272,'Reference data'!$G$2:$H$7, 2, 0), "Do not enter, will be populated based on other column(s)")</f>
        <v>Muawiah Qaimari</v>
      </c>
      <c r="L272" s="556" t="str">
        <f>IFERROR(VLOOKUP(I272, 'Reference data'!$R$2:$S$55, 2, 0), "Do not enter, will be populated based on other column(s)")</f>
        <v>Istiyaqahmed Shaikh</v>
      </c>
      <c r="M272" s="525" t="str">
        <f>IFERROR(VLOOKUP(L272, 'Reference data'!$J$2:$K$30, 2, 0), "Do not enter, will be populated based on other column(s)")</f>
        <v>Daljeet Arora</v>
      </c>
      <c r="N272" s="347">
        <v>22.08</v>
      </c>
      <c r="O272" s="557" t="str">
        <f>VLOOKUP(N272, 'Reference data'!$U$2:$V$29, 2, 0)</f>
        <v>Aug-22</v>
      </c>
      <c r="P272" s="347" t="s">
        <v>48</v>
      </c>
      <c r="Q272" s="548">
        <v>50</v>
      </c>
      <c r="R272" s="548"/>
      <c r="S272" s="548"/>
      <c r="T272" s="548"/>
      <c r="U272" s="548"/>
      <c r="V272" s="548"/>
      <c r="W272" s="548"/>
      <c r="X272" s="548"/>
      <c r="Y272" s="548"/>
      <c r="Z272" s="548"/>
      <c r="AA272" s="548"/>
      <c r="AB272" s="548">
        <v>25</v>
      </c>
      <c r="AC272" s="548">
        <v>25</v>
      </c>
      <c r="AD272" s="548"/>
      <c r="AE272" s="548"/>
      <c r="AF272" s="548"/>
      <c r="AG272" s="548"/>
      <c r="AH272" s="548"/>
      <c r="AI272" s="548"/>
      <c r="AJ272" s="548"/>
      <c r="AK272" s="548"/>
      <c r="AL272" s="548"/>
      <c r="AM272" s="548"/>
    </row>
    <row r="273" spans="1:39" ht="19.5" customHeight="1">
      <c r="A273" s="522" t="str">
        <f>IFERROR(VLOOKUP(B273, 'Reference data'!$C$2:$D$21, 2, 0), "Do not enter, will be populated based on other column(s)")</f>
        <v>Sustenance</v>
      </c>
      <c r="B273" s="555" t="s">
        <v>110</v>
      </c>
      <c r="C273" s="347">
        <v>4</v>
      </c>
      <c r="D273" s="347" t="s">
        <v>133</v>
      </c>
      <c r="E273" s="564" t="s">
        <v>55</v>
      </c>
      <c r="G273" s="522" t="str">
        <f>IFERROR(VLOOKUP(E273,'Reference data'!$M$2:$P$364,4,0), "Do not enter, will be populated based on other column(s)")</f>
        <v>MF</v>
      </c>
      <c r="H273" s="522" t="str">
        <f>IFERROR(VLOOKUP(E273,'Reference data'!$M$2:$O$364, 3,0), "Do not enter, will be populated based on other column(s)")</f>
        <v>Cobol, DB2</v>
      </c>
      <c r="I273" s="522" t="str">
        <f>IFERROR(VLOOKUP(E273,'Reference data'!$M$1:$N$364, 2,0), "Do not enter, will be populated based on other column(s)")</f>
        <v>SW-CRIS</v>
      </c>
      <c r="J273" s="347" t="s">
        <v>44</v>
      </c>
      <c r="K273" s="525" t="str">
        <f>IFERROR(VLOOKUP(J273,'Reference data'!$G$2:$H$7, 2, 0), "Do not enter, will be populated based on other column(s)")</f>
        <v>Muawiah Qaimari</v>
      </c>
      <c r="L273" s="556" t="str">
        <f>IFERROR(VLOOKUP(I273, 'Reference data'!$R$2:$S$55, 2, 0), "Do not enter, will be populated based on other column(s)")</f>
        <v>Istiyaqahmed Shaikh</v>
      </c>
      <c r="M273" s="525" t="str">
        <f>IFERROR(VLOOKUP(L273, 'Reference data'!$J$2:$K$30, 2, 0), "Do not enter, will be populated based on other column(s)")</f>
        <v>Daljeet Arora</v>
      </c>
      <c r="N273" s="347">
        <v>22.08</v>
      </c>
      <c r="O273" s="557" t="str">
        <f>VLOOKUP(N273, 'Reference data'!$U$2:$V$29, 2, 0)</f>
        <v>Aug-22</v>
      </c>
      <c r="P273" s="347" t="s">
        <v>48</v>
      </c>
      <c r="Q273" s="347">
        <v>50</v>
      </c>
      <c r="AB273" s="347">
        <v>25</v>
      </c>
      <c r="AC273" s="347">
        <v>25</v>
      </c>
    </row>
    <row r="274" spans="1:39" ht="19.5" customHeight="1">
      <c r="A274" s="522" t="str">
        <f>IFERROR(VLOOKUP(B274, 'Reference data'!$C$2:$D$21, 2, 0), "Do not enter, will be populated based on other column(s)")</f>
        <v>Sustenance</v>
      </c>
      <c r="B274" s="555" t="s">
        <v>110</v>
      </c>
      <c r="C274" s="347">
        <v>4</v>
      </c>
      <c r="D274" s="548" t="s">
        <v>134</v>
      </c>
      <c r="E274" s="564" t="s">
        <v>56</v>
      </c>
      <c r="F274" s="548"/>
      <c r="G274" s="522" t="str">
        <f>IFERROR(VLOOKUP(E274,'Reference data'!$M$2:$P$364,4,0), "Do not enter, will be populated based on other column(s)")</f>
        <v>MF</v>
      </c>
      <c r="H274" s="522" t="str">
        <f>IFERROR(VLOOKUP(E274,'Reference data'!$M$2:$O$364, 3,0), "Do not enter, will be populated based on other column(s)")</f>
        <v>Cobol, DB2</v>
      </c>
      <c r="I274" s="522" t="str">
        <f>IFERROR(VLOOKUP(E274,'Reference data'!$M$1:$N$364, 2,0), "Do not enter, will be populated based on other column(s)")</f>
        <v>SW-CRIS</v>
      </c>
      <c r="J274" s="548" t="s">
        <v>44</v>
      </c>
      <c r="K274" s="525" t="str">
        <f>IFERROR(VLOOKUP(J274,'Reference data'!$G$2:$H$7, 2, 0), "Do not enter, will be populated based on other column(s)")</f>
        <v>Muawiah Qaimari</v>
      </c>
      <c r="L274" s="556" t="str">
        <f>IFERROR(VLOOKUP(I274, 'Reference data'!$R$2:$S$55, 2, 0), "Do not enter, will be populated based on other column(s)")</f>
        <v>Istiyaqahmed Shaikh</v>
      </c>
      <c r="M274" s="525" t="str">
        <f>IFERROR(VLOOKUP(L274, 'Reference data'!$J$2:$K$30, 2, 0), "Do not enter, will be populated based on other column(s)")</f>
        <v>Daljeet Arora</v>
      </c>
      <c r="N274" s="347">
        <v>22.08</v>
      </c>
      <c r="O274" s="557" t="str">
        <f>VLOOKUP(N274, 'Reference data'!$U$2:$V$29, 2, 0)</f>
        <v>Aug-22</v>
      </c>
      <c r="P274" s="347" t="s">
        <v>48</v>
      </c>
      <c r="Q274" s="548">
        <v>50</v>
      </c>
      <c r="R274" s="548"/>
      <c r="S274" s="548"/>
      <c r="T274" s="548"/>
      <c r="U274" s="548"/>
      <c r="V274" s="548"/>
      <c r="W274" s="548"/>
      <c r="X274" s="548"/>
      <c r="Y274" s="548"/>
      <c r="Z274" s="548"/>
      <c r="AA274" s="548"/>
      <c r="AB274" s="548">
        <v>25</v>
      </c>
      <c r="AC274" s="548">
        <v>25</v>
      </c>
      <c r="AD274" s="548"/>
      <c r="AE274" s="548"/>
      <c r="AF274" s="548"/>
      <c r="AG274" s="548"/>
      <c r="AH274" s="548"/>
      <c r="AI274" s="548"/>
      <c r="AJ274" s="548"/>
      <c r="AK274" s="548"/>
      <c r="AL274" s="548"/>
      <c r="AM274" s="548"/>
    </row>
    <row r="275" spans="1:39" ht="18" customHeight="1">
      <c r="A275" s="522" t="str">
        <f>IFERROR(VLOOKUP(B275, 'Reference data'!$C$2:$D$21, 2, 0), "Do not enter, will be populated based on other column(s)")</f>
        <v>Sustenance</v>
      </c>
      <c r="B275" s="555" t="s">
        <v>110</v>
      </c>
      <c r="C275" s="347">
        <v>6</v>
      </c>
      <c r="D275" s="347" t="s">
        <v>135</v>
      </c>
      <c r="E275" s="564" t="s">
        <v>54</v>
      </c>
      <c r="G275" s="522" t="str">
        <f>IFERROR(VLOOKUP(E275,'Reference data'!$M$2:$P$364,4,0), "Do not enter, will be populated based on other column(s)")</f>
        <v>MF</v>
      </c>
      <c r="H275" s="522" t="str">
        <f>IFERROR(VLOOKUP(E275,'Reference data'!$M$2:$O$364, 3,0), "Do not enter, will be populated based on other column(s)")</f>
        <v>Assembler</v>
      </c>
      <c r="I275" s="522" t="str">
        <f>IFERROR(VLOOKUP(E275,'Reference data'!$M$1:$N$364, 2,0), "Do not enter, will be populated based on other column(s)")</f>
        <v>SW-CRIS</v>
      </c>
      <c r="J275" s="347" t="s">
        <v>44</v>
      </c>
      <c r="K275" s="525" t="str">
        <f>IFERROR(VLOOKUP(J275,'Reference data'!$G$2:$H$7, 2, 0), "Do not enter, will be populated based on other column(s)")</f>
        <v>Muawiah Qaimari</v>
      </c>
      <c r="L275" s="556" t="str">
        <f>IFERROR(VLOOKUP(I275, 'Reference data'!$R$2:$S$55, 2, 0), "Do not enter, will be populated based on other column(s)")</f>
        <v>Istiyaqahmed Shaikh</v>
      </c>
      <c r="M275" s="525" t="str">
        <f>IFERROR(VLOOKUP(L275, 'Reference data'!$J$2:$K$30, 2, 0), "Do not enter, will be populated based on other column(s)")</f>
        <v>Daljeet Arora</v>
      </c>
      <c r="N275" s="347">
        <v>22.11</v>
      </c>
      <c r="O275" s="557" t="str">
        <f>VLOOKUP(N275, 'Reference data'!$U$2:$V$29, 2, 0)</f>
        <v>Nov-22</v>
      </c>
      <c r="P275" s="347" t="s">
        <v>48</v>
      </c>
      <c r="Q275" s="347">
        <v>200</v>
      </c>
      <c r="AB275" s="347">
        <v>50</v>
      </c>
      <c r="AC275" s="347">
        <v>50</v>
      </c>
      <c r="AD275" s="347">
        <v>50</v>
      </c>
      <c r="AE275" s="347">
        <v>50</v>
      </c>
      <c r="AF275" s="347">
        <v>20</v>
      </c>
    </row>
    <row r="276" spans="1:39" ht="18" customHeight="1">
      <c r="A276" s="522" t="str">
        <f>IFERROR(VLOOKUP(B276, 'Reference data'!$C$2:$D$21, 2, 0), "Do not enter, will be populated based on other column(s)")</f>
        <v>Sustenance</v>
      </c>
      <c r="B276" s="555" t="s">
        <v>110</v>
      </c>
      <c r="C276" s="347">
        <v>6</v>
      </c>
      <c r="D276" s="548" t="s">
        <v>136</v>
      </c>
      <c r="E276" s="564" t="s">
        <v>53</v>
      </c>
      <c r="F276" s="548"/>
      <c r="G276" s="522" t="str">
        <f>IFERROR(VLOOKUP(E276,'Reference data'!$M$2:$P$364,4,0), "Do not enter, will be populated based on other column(s)")</f>
        <v>MF</v>
      </c>
      <c r="H276" s="522" t="str">
        <f>IFERROR(VLOOKUP(E276,'Reference data'!$M$2:$O$364, 3,0), "Do not enter, will be populated based on other column(s)")</f>
        <v>PL1, Assembler</v>
      </c>
      <c r="I276" s="522" t="str">
        <f>IFERROR(VLOOKUP(E276,'Reference data'!$M$1:$N$364, 2,0), "Do not enter, will be populated based on other column(s)")</f>
        <v>SW-CRIS</v>
      </c>
      <c r="J276" s="548" t="s">
        <v>44</v>
      </c>
      <c r="K276" s="525" t="str">
        <f>IFERROR(VLOOKUP(J276,'Reference data'!$G$2:$H$7, 2, 0), "Do not enter, will be populated based on other column(s)")</f>
        <v>Muawiah Qaimari</v>
      </c>
      <c r="L276" s="556" t="str">
        <f>IFERROR(VLOOKUP(I276, 'Reference data'!$R$2:$S$55, 2, 0), "Do not enter, will be populated based on other column(s)")</f>
        <v>Istiyaqahmed Shaikh</v>
      </c>
      <c r="M276" s="525" t="str">
        <f>IFERROR(VLOOKUP(L276, 'Reference data'!$J$2:$K$30, 2, 0), "Do not enter, will be populated based on other column(s)")</f>
        <v>Daljeet Arora</v>
      </c>
      <c r="N276" s="347">
        <v>22.11</v>
      </c>
      <c r="O276" s="557" t="str">
        <f>VLOOKUP(N276, 'Reference data'!$U$2:$V$29, 2, 0)</f>
        <v>Nov-22</v>
      </c>
      <c r="P276" s="347" t="s">
        <v>48</v>
      </c>
      <c r="Q276" s="548">
        <v>75</v>
      </c>
      <c r="R276" s="548"/>
      <c r="S276" s="548"/>
      <c r="T276" s="548"/>
      <c r="U276" s="548"/>
      <c r="V276" s="548"/>
      <c r="W276" s="548"/>
      <c r="X276" s="548"/>
      <c r="Y276" s="548"/>
      <c r="Z276" s="548"/>
      <c r="AA276" s="548"/>
      <c r="AB276" s="548">
        <v>15</v>
      </c>
      <c r="AC276" s="548">
        <v>25</v>
      </c>
      <c r="AD276" s="548">
        <v>25</v>
      </c>
      <c r="AE276" s="548">
        <v>10</v>
      </c>
      <c r="AF276" s="548">
        <v>5</v>
      </c>
      <c r="AG276" s="548"/>
      <c r="AH276" s="548"/>
      <c r="AI276" s="548"/>
      <c r="AJ276" s="548"/>
      <c r="AK276" s="548"/>
      <c r="AL276" s="548"/>
      <c r="AM276" s="548"/>
    </row>
    <row r="277" spans="1:39" ht="18" customHeight="1">
      <c r="A277" s="522" t="str">
        <f>IFERROR(VLOOKUP(B277, 'Reference data'!$C$2:$D$21, 2, 0), "Do not enter, will be populated based on other column(s)")</f>
        <v>Sustenance</v>
      </c>
      <c r="B277" s="555" t="s">
        <v>110</v>
      </c>
      <c r="C277" s="347">
        <v>4</v>
      </c>
      <c r="D277" s="347" t="s">
        <v>137</v>
      </c>
      <c r="E277" s="564" t="s">
        <v>55</v>
      </c>
      <c r="G277" s="522" t="str">
        <f>IFERROR(VLOOKUP(E277,'Reference data'!$M$2:$P$364,4,0), "Do not enter, will be populated based on other column(s)")</f>
        <v>MF</v>
      </c>
      <c r="H277" s="522" t="str">
        <f>IFERROR(VLOOKUP(E277,'Reference data'!$M$2:$O$364, 3,0), "Do not enter, will be populated based on other column(s)")</f>
        <v>Cobol, DB2</v>
      </c>
      <c r="I277" s="522" t="str">
        <f>IFERROR(VLOOKUP(E277,'Reference data'!$M$1:$N$364, 2,0), "Do not enter, will be populated based on other column(s)")</f>
        <v>SW-CRIS</v>
      </c>
      <c r="J277" s="347" t="s">
        <v>44</v>
      </c>
      <c r="K277" s="525" t="str">
        <f>IFERROR(VLOOKUP(J277,'Reference data'!$G$2:$H$7, 2, 0), "Do not enter, will be populated based on other column(s)")</f>
        <v>Muawiah Qaimari</v>
      </c>
      <c r="L277" s="556" t="str">
        <f>IFERROR(VLOOKUP(I277, 'Reference data'!$R$2:$S$55, 2, 0), "Do not enter, will be populated based on other column(s)")</f>
        <v>Istiyaqahmed Shaikh</v>
      </c>
      <c r="M277" s="525" t="str">
        <f>IFERROR(VLOOKUP(L277, 'Reference data'!$J$2:$K$30, 2, 0), "Do not enter, will be populated based on other column(s)")</f>
        <v>Daljeet Arora</v>
      </c>
      <c r="N277" s="347">
        <v>22.11</v>
      </c>
      <c r="O277" s="557" t="str">
        <f>VLOOKUP(N277, 'Reference data'!$U$2:$V$29, 2, 0)</f>
        <v>Nov-22</v>
      </c>
      <c r="P277" s="347" t="s">
        <v>48</v>
      </c>
      <c r="Q277" s="347">
        <v>75</v>
      </c>
      <c r="AB277" s="347">
        <v>20</v>
      </c>
      <c r="AC277" s="347">
        <v>20</v>
      </c>
      <c r="AD277" s="347">
        <v>25</v>
      </c>
      <c r="AE277" s="347">
        <v>10</v>
      </c>
      <c r="AF277" s="347">
        <v>5</v>
      </c>
    </row>
    <row r="278" spans="1:39" ht="19.5" customHeight="1">
      <c r="A278" s="522" t="str">
        <f>IFERROR(VLOOKUP(B278, 'Reference data'!$C$2:$D$21, 2, 0), "Do not enter, will be populated based on other column(s)")</f>
        <v>Sustenance</v>
      </c>
      <c r="B278" s="555" t="s">
        <v>110</v>
      </c>
      <c r="C278" s="347">
        <v>6</v>
      </c>
      <c r="D278" s="548" t="s">
        <v>138</v>
      </c>
      <c r="E278" s="564" t="s">
        <v>61</v>
      </c>
      <c r="F278" s="548"/>
      <c r="G278" s="522" t="str">
        <f>IFERROR(VLOOKUP(E278,'Reference data'!$M$2:$P$364,4,0), "Do not enter, will be populated based on other column(s)")</f>
        <v>MF</v>
      </c>
      <c r="H278" s="522" t="str">
        <f>IFERROR(VLOOKUP(E278,'Reference data'!$M$2:$O$364, 3,0), "Do not enter, will be populated based on other column(s)")</f>
        <v>Cobol, IMS-DB, Assembler</v>
      </c>
      <c r="I278" s="522" t="str">
        <f>IFERROR(VLOOKUP(E278,'Reference data'!$M$1:$N$364, 2,0), "Do not enter, will be populated based on other column(s)")</f>
        <v>SW-CRIS</v>
      </c>
      <c r="J278" s="548" t="s">
        <v>44</v>
      </c>
      <c r="K278" s="525" t="str">
        <f>IFERROR(VLOOKUP(J278,'Reference data'!$G$2:$H$7, 2, 0), "Do not enter, will be populated based on other column(s)")</f>
        <v>Muawiah Qaimari</v>
      </c>
      <c r="L278" s="556" t="str">
        <f>IFERROR(VLOOKUP(I278, 'Reference data'!$R$2:$S$55, 2, 0), "Do not enter, will be populated based on other column(s)")</f>
        <v>Istiyaqahmed Shaikh</v>
      </c>
      <c r="M278" s="525" t="str">
        <f>IFERROR(VLOOKUP(L278, 'Reference data'!$J$2:$K$30, 2, 0), "Do not enter, will be populated based on other column(s)")</f>
        <v>Daljeet Arora</v>
      </c>
      <c r="N278" s="546">
        <v>22.1</v>
      </c>
      <c r="O278" s="557" t="str">
        <f>VLOOKUP(N278, 'Reference data'!$U$2:$V$29, 2, 0)</f>
        <v>Oct-22</v>
      </c>
      <c r="P278" s="347" t="s">
        <v>48</v>
      </c>
      <c r="Q278" s="548">
        <v>100</v>
      </c>
      <c r="R278" s="548"/>
      <c r="S278" s="548"/>
      <c r="T278" s="548"/>
      <c r="U278" s="548"/>
      <c r="V278" s="548"/>
      <c r="W278" s="548"/>
      <c r="X278" s="548"/>
      <c r="Y278" s="548"/>
      <c r="Z278" s="548"/>
      <c r="AA278" s="548"/>
      <c r="AB278" s="548"/>
      <c r="AC278" s="548">
        <v>25</v>
      </c>
      <c r="AD278" s="548">
        <v>50</v>
      </c>
      <c r="AE278" s="548">
        <v>25</v>
      </c>
      <c r="AF278" s="548"/>
      <c r="AG278" s="548"/>
      <c r="AH278" s="548"/>
      <c r="AI278" s="548"/>
      <c r="AJ278" s="548"/>
      <c r="AK278" s="548"/>
      <c r="AL278" s="548"/>
      <c r="AM278" s="548"/>
    </row>
    <row r="279" spans="1:39" ht="19.5" customHeight="1">
      <c r="A279" s="522" t="str">
        <f>IFERROR(VLOOKUP(B279, 'Reference data'!$C$2:$D$21, 2, 0), "Do not enter, will be populated based on other column(s)")</f>
        <v>Sustenance</v>
      </c>
      <c r="B279" s="555" t="s">
        <v>110</v>
      </c>
      <c r="C279" s="347">
        <v>6</v>
      </c>
      <c r="D279" s="347" t="s">
        <v>139</v>
      </c>
      <c r="E279" s="564" t="s">
        <v>61</v>
      </c>
      <c r="G279" s="522" t="str">
        <f>IFERROR(VLOOKUP(E279,'Reference data'!$M$2:$P$364,4,0), "Do not enter, will be populated based on other column(s)")</f>
        <v>MF</v>
      </c>
      <c r="H279" s="522" t="str">
        <f>IFERROR(VLOOKUP(E279,'Reference data'!$M$2:$O$364, 3,0), "Do not enter, will be populated based on other column(s)")</f>
        <v>Cobol, IMS-DB, Assembler</v>
      </c>
      <c r="I279" s="522" t="str">
        <f>IFERROR(VLOOKUP(E279,'Reference data'!$M$1:$N$364, 2,0), "Do not enter, will be populated based on other column(s)")</f>
        <v>SW-CRIS</v>
      </c>
      <c r="J279" s="347" t="s">
        <v>44</v>
      </c>
      <c r="K279" s="525" t="str">
        <f>IFERROR(VLOOKUP(J279,'Reference data'!$G$2:$H$7, 2, 0), "Do not enter, will be populated based on other column(s)")</f>
        <v>Muawiah Qaimari</v>
      </c>
      <c r="L279" s="556" t="str">
        <f>IFERROR(VLOOKUP(I279, 'Reference data'!$R$2:$S$55, 2, 0), "Do not enter, will be populated based on other column(s)")</f>
        <v>Istiyaqahmed Shaikh</v>
      </c>
      <c r="M279" s="525" t="str">
        <f>IFERROR(VLOOKUP(L279, 'Reference data'!$J$2:$K$30, 2, 0), "Do not enter, will be populated based on other column(s)")</f>
        <v>Daljeet Arora</v>
      </c>
      <c r="N279" s="546">
        <v>22.1</v>
      </c>
      <c r="O279" s="557" t="str">
        <f>VLOOKUP(N279, 'Reference data'!$U$2:$V$29, 2, 0)</f>
        <v>Oct-22</v>
      </c>
      <c r="P279" s="347" t="s">
        <v>48</v>
      </c>
      <c r="Q279" s="347">
        <v>150</v>
      </c>
      <c r="AC279" s="347">
        <v>50</v>
      </c>
      <c r="AD279" s="347">
        <v>50</v>
      </c>
      <c r="AE279" s="347">
        <v>50</v>
      </c>
    </row>
    <row r="280" spans="1:39" ht="18" customHeight="1">
      <c r="A280" s="522" t="str">
        <f>IFERROR(VLOOKUP(B280, 'Reference data'!$C$2:$D$21, 2, 0), "Do not enter, will be populated based on other column(s)")</f>
        <v>Sustenance</v>
      </c>
      <c r="B280" s="555" t="s">
        <v>110</v>
      </c>
      <c r="C280" s="347">
        <v>6</v>
      </c>
      <c r="D280" s="548" t="s">
        <v>140</v>
      </c>
      <c r="E280" s="564" t="s">
        <v>54</v>
      </c>
      <c r="F280" s="566" t="s">
        <v>1539</v>
      </c>
      <c r="G280" s="522" t="str">
        <f>IFERROR(VLOOKUP(E280,'Reference data'!$M$2:$P$364,4,0), "Do not enter, will be populated based on other column(s)")</f>
        <v>MF</v>
      </c>
      <c r="H280" s="522" t="str">
        <f>IFERROR(VLOOKUP(E280,'Reference data'!$M$2:$O$364, 3,0), "Do not enter, will be populated based on other column(s)")</f>
        <v>Assembler</v>
      </c>
      <c r="I280" s="522" t="str">
        <f>IFERROR(VLOOKUP(E280,'Reference data'!$M$1:$N$364, 2,0), "Do not enter, will be populated based on other column(s)")</f>
        <v>SW-CRIS</v>
      </c>
      <c r="J280" s="548" t="s">
        <v>44</v>
      </c>
      <c r="K280" s="525" t="str">
        <f>IFERROR(VLOOKUP(J280,'Reference data'!$G$2:$H$7, 2, 0), "Do not enter, will be populated based on other column(s)")</f>
        <v>Muawiah Qaimari</v>
      </c>
      <c r="L280" s="556" t="str">
        <f>IFERROR(VLOOKUP(I280, 'Reference data'!$R$2:$S$55, 2, 0), "Do not enter, will be populated based on other column(s)")</f>
        <v>Istiyaqahmed Shaikh</v>
      </c>
      <c r="M280" s="525" t="str">
        <f>IFERROR(VLOOKUP(L280, 'Reference data'!$J$2:$K$30, 2, 0), "Do not enter, will be populated based on other column(s)")</f>
        <v>Daljeet Arora</v>
      </c>
      <c r="N280" s="347">
        <v>23.02</v>
      </c>
      <c r="O280" s="557" t="str">
        <f>VLOOKUP(N280, 'Reference data'!$U$2:$V$29, 2, 0)</f>
        <v>Feb-23</v>
      </c>
      <c r="P280" s="347" t="s">
        <v>48</v>
      </c>
      <c r="Q280" s="548">
        <v>250</v>
      </c>
      <c r="R280" s="548"/>
      <c r="S280" s="548"/>
      <c r="T280" s="548"/>
      <c r="U280" s="548"/>
      <c r="V280" s="548"/>
      <c r="W280" s="548"/>
      <c r="X280" s="548"/>
      <c r="Y280" s="548"/>
      <c r="Z280" s="548"/>
      <c r="AA280" s="548"/>
      <c r="AB280" s="548">
        <v>50</v>
      </c>
      <c r="AC280" s="548">
        <v>50</v>
      </c>
      <c r="AD280" s="548">
        <v>50</v>
      </c>
      <c r="AE280" s="548">
        <v>50</v>
      </c>
      <c r="AF280" s="548">
        <v>15</v>
      </c>
      <c r="AG280" s="548">
        <v>15</v>
      </c>
      <c r="AH280" s="548">
        <v>10</v>
      </c>
      <c r="AI280" s="548">
        <v>10</v>
      </c>
      <c r="AJ280" s="548"/>
      <c r="AK280" s="548"/>
      <c r="AL280" s="548"/>
      <c r="AM280" s="548"/>
    </row>
    <row r="281" spans="1:39" ht="18" customHeight="1">
      <c r="A281" s="522" t="str">
        <f>IFERROR(VLOOKUP(B281, 'Reference data'!$C$2:$D$21, 2, 0), "Do not enter, will be populated based on other column(s)")</f>
        <v>Sustenance</v>
      </c>
      <c r="B281" s="555" t="s">
        <v>110</v>
      </c>
      <c r="C281" s="347">
        <v>4</v>
      </c>
      <c r="D281" s="347" t="s">
        <v>142</v>
      </c>
      <c r="E281" s="564" t="s">
        <v>55</v>
      </c>
      <c r="F281" s="566" t="s">
        <v>1539</v>
      </c>
      <c r="G281" s="522" t="str">
        <f>IFERROR(VLOOKUP(E281,'Reference data'!$M$2:$P$364,4,0), "Do not enter, will be populated based on other column(s)")</f>
        <v>MF</v>
      </c>
      <c r="H281" s="522" t="str">
        <f>IFERROR(VLOOKUP(E281,'Reference data'!$M$2:$O$364, 3,0), "Do not enter, will be populated based on other column(s)")</f>
        <v>Cobol, DB2</v>
      </c>
      <c r="I281" s="522" t="str">
        <f>IFERROR(VLOOKUP(E281,'Reference data'!$M$1:$N$364, 2,0), "Do not enter, will be populated based on other column(s)")</f>
        <v>SW-CRIS</v>
      </c>
      <c r="J281" s="347" t="s">
        <v>44</v>
      </c>
      <c r="K281" s="525" t="str">
        <f>IFERROR(VLOOKUP(J281,'Reference data'!$G$2:$H$7, 2, 0), "Do not enter, will be populated based on other column(s)")</f>
        <v>Muawiah Qaimari</v>
      </c>
      <c r="L281" s="556" t="str">
        <f>IFERROR(VLOOKUP(I281, 'Reference data'!$R$2:$S$55, 2, 0), "Do not enter, will be populated based on other column(s)")</f>
        <v>Istiyaqahmed Shaikh</v>
      </c>
      <c r="M281" s="525" t="str">
        <f>IFERROR(VLOOKUP(L281, 'Reference data'!$J$2:$K$30, 2, 0), "Do not enter, will be populated based on other column(s)")</f>
        <v>Daljeet Arora</v>
      </c>
      <c r="N281" s="347">
        <v>23.06</v>
      </c>
      <c r="O281" s="557" t="str">
        <f>VLOOKUP(N281, 'Reference data'!$U$2:$V$29, 2, 0)</f>
        <v>Jun-23</v>
      </c>
      <c r="P281" s="347" t="s">
        <v>342</v>
      </c>
      <c r="Q281" s="347">
        <v>200</v>
      </c>
    </row>
    <row r="282" spans="1:39" ht="18" customHeight="1">
      <c r="A282" s="522" t="str">
        <f>IFERROR(VLOOKUP(B282, 'Reference data'!$C$2:$D$21, 2, 0), "Do not enter, will be populated based on other column(s)")</f>
        <v>Sustenance</v>
      </c>
      <c r="B282" s="555" t="s">
        <v>110</v>
      </c>
      <c r="C282" s="347">
        <v>4</v>
      </c>
      <c r="D282" s="548" t="s">
        <v>143</v>
      </c>
      <c r="E282" s="564" t="s">
        <v>57</v>
      </c>
      <c r="F282" s="566" t="s">
        <v>1539</v>
      </c>
      <c r="G282" s="522" t="str">
        <f>IFERROR(VLOOKUP(E282,'Reference data'!$M$2:$P$364,4,0), "Do not enter, will be populated based on other column(s)")</f>
        <v>MF</v>
      </c>
      <c r="H282" s="522" t="str">
        <f>IFERROR(VLOOKUP(E282,'Reference data'!$M$2:$O$364, 3,0), "Do not enter, will be populated based on other column(s)")</f>
        <v>Cobol, DB2, CICS</v>
      </c>
      <c r="I282" s="522" t="str">
        <f>IFERROR(VLOOKUP(E282,'Reference data'!$M$1:$N$364, 2,0), "Do not enter, will be populated based on other column(s)")</f>
        <v>SW-CRIS</v>
      </c>
      <c r="J282" s="548" t="s">
        <v>44</v>
      </c>
      <c r="K282" s="525" t="str">
        <f>IFERROR(VLOOKUP(J282,'Reference data'!$G$2:$H$7, 2, 0), "Do not enter, will be populated based on other column(s)")</f>
        <v>Muawiah Qaimari</v>
      </c>
      <c r="L282" s="556" t="str">
        <f>IFERROR(VLOOKUP(I282, 'Reference data'!$R$2:$S$55, 2, 0), "Do not enter, will be populated based on other column(s)")</f>
        <v>Istiyaqahmed Shaikh</v>
      </c>
      <c r="M282" s="525" t="str">
        <f>IFERROR(VLOOKUP(L282, 'Reference data'!$J$2:$K$30, 2, 0), "Do not enter, will be populated based on other column(s)")</f>
        <v>Daljeet Arora</v>
      </c>
      <c r="N282" s="347">
        <v>23.06</v>
      </c>
      <c r="O282" s="557" t="str">
        <f>VLOOKUP(N282, 'Reference data'!$U$2:$V$29, 2, 0)</f>
        <v>Jun-23</v>
      </c>
      <c r="P282" s="347" t="s">
        <v>342</v>
      </c>
      <c r="Q282" s="548">
        <v>200</v>
      </c>
      <c r="R282" s="548"/>
      <c r="S282" s="548"/>
      <c r="T282" s="548"/>
      <c r="U282" s="548"/>
      <c r="V282" s="548"/>
      <c r="W282" s="548"/>
      <c r="X282" s="548"/>
      <c r="Y282" s="548"/>
      <c r="Z282" s="548"/>
      <c r="AA282" s="548"/>
      <c r="AB282" s="548"/>
      <c r="AC282" s="548"/>
      <c r="AD282" s="548"/>
      <c r="AE282" s="548"/>
      <c r="AF282" s="548"/>
      <c r="AG282" s="548"/>
      <c r="AH282" s="548"/>
      <c r="AI282" s="548"/>
      <c r="AJ282" s="548"/>
      <c r="AK282" s="548"/>
      <c r="AL282" s="548"/>
      <c r="AM282" s="548"/>
    </row>
    <row r="283" spans="1:39" ht="18" customHeight="1">
      <c r="A283" s="522" t="str">
        <f>IFERROR(VLOOKUP(B283, 'Reference data'!$C$2:$D$21, 2, 0), "Do not enter, will be populated based on other column(s)")</f>
        <v>Sustenance</v>
      </c>
      <c r="B283" s="555" t="s">
        <v>110</v>
      </c>
      <c r="C283" s="347">
        <v>4</v>
      </c>
      <c r="D283" s="347" t="s">
        <v>144</v>
      </c>
      <c r="E283" s="564" t="s">
        <v>56</v>
      </c>
      <c r="F283" s="566" t="s">
        <v>1539</v>
      </c>
      <c r="G283" s="522" t="str">
        <f>IFERROR(VLOOKUP(E283,'Reference data'!$M$2:$P$364,4,0), "Do not enter, will be populated based on other column(s)")</f>
        <v>MF</v>
      </c>
      <c r="H283" s="522" t="str">
        <f>IFERROR(VLOOKUP(E283,'Reference data'!$M$2:$O$364, 3,0), "Do not enter, will be populated based on other column(s)")</f>
        <v>Cobol, DB2</v>
      </c>
      <c r="I283" s="522" t="str">
        <f>IFERROR(VLOOKUP(E283,'Reference data'!$M$1:$N$364, 2,0), "Do not enter, will be populated based on other column(s)")</f>
        <v>SW-CRIS</v>
      </c>
      <c r="J283" s="347" t="s">
        <v>44</v>
      </c>
      <c r="K283" s="525" t="str">
        <f>IFERROR(VLOOKUP(J283,'Reference data'!$G$2:$H$7, 2, 0), "Do not enter, will be populated based on other column(s)")</f>
        <v>Muawiah Qaimari</v>
      </c>
      <c r="L283" s="556" t="str">
        <f>IFERROR(VLOOKUP(I283, 'Reference data'!$R$2:$S$55, 2, 0), "Do not enter, will be populated based on other column(s)")</f>
        <v>Istiyaqahmed Shaikh</v>
      </c>
      <c r="M283" s="525" t="str">
        <f>IFERROR(VLOOKUP(L283, 'Reference data'!$J$2:$K$30, 2, 0), "Do not enter, will be populated based on other column(s)")</f>
        <v>Daljeet Arora</v>
      </c>
      <c r="N283" s="347">
        <v>23.06</v>
      </c>
      <c r="O283" s="557" t="str">
        <f>VLOOKUP(N283, 'Reference data'!$U$2:$V$29, 2, 0)</f>
        <v>Jun-23</v>
      </c>
      <c r="P283" s="347" t="s">
        <v>342</v>
      </c>
      <c r="Q283" s="347">
        <v>400</v>
      </c>
    </row>
    <row r="284" spans="1:39" ht="18" customHeight="1">
      <c r="A284" s="522" t="str">
        <f>IFERROR(VLOOKUP(B284, 'Reference data'!$C$2:$D$21, 2, 0), "Do not enter, will be populated based on other column(s)")</f>
        <v>Sustenance</v>
      </c>
      <c r="B284" s="555" t="s">
        <v>110</v>
      </c>
      <c r="C284" s="347">
        <v>4</v>
      </c>
      <c r="D284" s="548" t="s">
        <v>145</v>
      </c>
      <c r="E284" s="564" t="s">
        <v>56</v>
      </c>
      <c r="F284" s="566" t="s">
        <v>1506</v>
      </c>
      <c r="G284" s="522" t="str">
        <f>IFERROR(VLOOKUP(E284,'Reference data'!$M$2:$P$364,4,0), "Do not enter, will be populated based on other column(s)")</f>
        <v>MF</v>
      </c>
      <c r="H284" s="522" t="str">
        <f>IFERROR(VLOOKUP(E284,'Reference data'!$M$2:$O$364, 3,0), "Do not enter, will be populated based on other column(s)")</f>
        <v>Cobol, DB2</v>
      </c>
      <c r="I284" s="522" t="str">
        <f>IFERROR(VLOOKUP(E284,'Reference data'!$M$1:$N$364, 2,0), "Do not enter, will be populated based on other column(s)")</f>
        <v>SW-CRIS</v>
      </c>
      <c r="J284" s="548" t="s">
        <v>44</v>
      </c>
      <c r="K284" s="525" t="str">
        <f>IFERROR(VLOOKUP(J284,'Reference data'!$G$2:$H$7, 2, 0), "Do not enter, will be populated based on other column(s)")</f>
        <v>Muawiah Qaimari</v>
      </c>
      <c r="L284" s="556" t="str">
        <f>IFERROR(VLOOKUP(I284, 'Reference data'!$R$2:$S$55, 2, 0), "Do not enter, will be populated based on other column(s)")</f>
        <v>Istiyaqahmed Shaikh</v>
      </c>
      <c r="M284" s="525" t="str">
        <f>IFERROR(VLOOKUP(L284, 'Reference data'!$J$2:$K$30, 2, 0), "Do not enter, will be populated based on other column(s)")</f>
        <v>Daljeet Arora</v>
      </c>
      <c r="N284" s="347" t="s">
        <v>341</v>
      </c>
      <c r="O284" s="557" t="str">
        <f>VLOOKUP(N284, 'Reference data'!$U$2:$V$29, 2, 0)</f>
        <v>TBD</v>
      </c>
      <c r="P284" s="347" t="s">
        <v>342</v>
      </c>
      <c r="Q284" s="548">
        <v>300</v>
      </c>
      <c r="R284" s="548"/>
      <c r="S284" s="548"/>
      <c r="T284" s="548"/>
      <c r="U284" s="548"/>
      <c r="V284" s="548"/>
      <c r="W284" s="548"/>
      <c r="X284" s="548"/>
      <c r="Y284" s="548"/>
      <c r="Z284" s="548"/>
      <c r="AA284" s="548"/>
      <c r="AB284" s="548"/>
      <c r="AC284" s="548"/>
      <c r="AD284" s="548"/>
      <c r="AE284" s="548"/>
      <c r="AF284" s="548"/>
      <c r="AG284" s="548"/>
      <c r="AH284" s="548"/>
      <c r="AI284" s="548"/>
      <c r="AJ284" s="548"/>
      <c r="AK284" s="548"/>
      <c r="AL284" s="548"/>
      <c r="AM284" s="548"/>
    </row>
    <row r="285" spans="1:39" ht="19.5" customHeight="1">
      <c r="A285" s="522" t="str">
        <f>IFERROR(VLOOKUP(B285, 'Reference data'!$C$2:$D$21, 2, 0), "Do not enter, will be populated based on other column(s)")</f>
        <v>Sustenance</v>
      </c>
      <c r="B285" s="555" t="s">
        <v>110</v>
      </c>
      <c r="C285" s="347">
        <v>6</v>
      </c>
      <c r="D285" s="548" t="s">
        <v>146</v>
      </c>
      <c r="E285" s="564" t="s">
        <v>54</v>
      </c>
      <c r="F285" s="548"/>
      <c r="G285" s="522" t="str">
        <f>IFERROR(VLOOKUP(E285,'Reference data'!$M$2:$P$364,4,0), "Do not enter, will be populated based on other column(s)")</f>
        <v>MF</v>
      </c>
      <c r="H285" s="522" t="str">
        <f>IFERROR(VLOOKUP(E285,'Reference data'!$M$2:$O$364, 3,0), "Do not enter, will be populated based on other column(s)")</f>
        <v>Assembler</v>
      </c>
      <c r="I285" s="522" t="str">
        <f>IFERROR(VLOOKUP(E285,'Reference data'!$M$1:$N$364, 2,0), "Do not enter, will be populated based on other column(s)")</f>
        <v>SW-CRIS</v>
      </c>
      <c r="J285" s="548" t="s">
        <v>44</v>
      </c>
      <c r="K285" s="525" t="str">
        <f>IFERROR(VLOOKUP(J285,'Reference data'!$G$2:$H$7, 2, 0), "Do not enter, will be populated based on other column(s)")</f>
        <v>Muawiah Qaimari</v>
      </c>
      <c r="L285" s="556" t="str">
        <f>IFERROR(VLOOKUP(I285, 'Reference data'!$R$2:$S$55, 2, 0), "Do not enter, will be populated based on other column(s)")</f>
        <v>Istiyaqahmed Shaikh</v>
      </c>
      <c r="M285" s="525" t="str">
        <f>IFERROR(VLOOKUP(L285, 'Reference data'!$J$2:$K$30, 2, 0), "Do not enter, will be populated based on other column(s)")</f>
        <v>Daljeet Arora</v>
      </c>
      <c r="N285" s="347">
        <v>22.08</v>
      </c>
      <c r="O285" s="557" t="str">
        <f>VLOOKUP(N285, 'Reference data'!$U$2:$V$29, 2, 0)</f>
        <v>Aug-22</v>
      </c>
      <c r="P285" s="347" t="s">
        <v>48</v>
      </c>
      <c r="Q285" s="548">
        <v>60</v>
      </c>
      <c r="R285" s="548"/>
      <c r="S285" s="548"/>
      <c r="T285" s="548"/>
      <c r="U285" s="548"/>
      <c r="V285" s="548"/>
      <c r="W285" s="548"/>
      <c r="X285" s="548"/>
      <c r="Y285" s="548"/>
      <c r="Z285" s="548"/>
      <c r="AA285" s="548"/>
      <c r="AB285" s="548">
        <v>30</v>
      </c>
      <c r="AC285" s="548">
        <v>30</v>
      </c>
      <c r="AD285" s="548"/>
      <c r="AE285" s="548"/>
      <c r="AF285" s="548"/>
      <c r="AG285" s="548"/>
      <c r="AH285" s="548"/>
      <c r="AI285" s="548"/>
      <c r="AJ285" s="548"/>
      <c r="AK285" s="548"/>
      <c r="AL285" s="548"/>
      <c r="AM285" s="548"/>
    </row>
    <row r="286" spans="1:39" ht="19.5" customHeight="1">
      <c r="A286" s="522" t="str">
        <f>IFERROR(VLOOKUP(B286, 'Reference data'!$C$2:$D$21, 2, 0), "Do not enter, will be populated based on other column(s)")</f>
        <v>Sustenance</v>
      </c>
      <c r="B286" s="555" t="s">
        <v>110</v>
      </c>
      <c r="C286" s="347">
        <v>4</v>
      </c>
      <c r="D286" s="347" t="s">
        <v>147</v>
      </c>
      <c r="E286" s="564" t="s">
        <v>56</v>
      </c>
      <c r="G286" s="522" t="str">
        <f>IFERROR(VLOOKUP(E286,'Reference data'!$M$2:$P$364,4,0), "Do not enter, will be populated based on other column(s)")</f>
        <v>MF</v>
      </c>
      <c r="H286" s="522" t="str">
        <f>IFERROR(VLOOKUP(E286,'Reference data'!$M$2:$O$364, 3,0), "Do not enter, will be populated based on other column(s)")</f>
        <v>Cobol, DB2</v>
      </c>
      <c r="I286" s="522" t="str">
        <f>IFERROR(VLOOKUP(E286,'Reference data'!$M$1:$N$364, 2,0), "Do not enter, will be populated based on other column(s)")</f>
        <v>SW-CRIS</v>
      </c>
      <c r="J286" s="347" t="s">
        <v>44</v>
      </c>
      <c r="K286" s="525" t="str">
        <f>IFERROR(VLOOKUP(J286,'Reference data'!$G$2:$H$7, 2, 0), "Do not enter, will be populated based on other column(s)")</f>
        <v>Muawiah Qaimari</v>
      </c>
      <c r="L286" s="556" t="str">
        <f>IFERROR(VLOOKUP(I286, 'Reference data'!$R$2:$S$55, 2, 0), "Do not enter, will be populated based on other column(s)")</f>
        <v>Istiyaqahmed Shaikh</v>
      </c>
      <c r="M286" s="525" t="str">
        <f>IFERROR(VLOOKUP(L286, 'Reference data'!$J$2:$K$30, 2, 0), "Do not enter, will be populated based on other column(s)")</f>
        <v>Daljeet Arora</v>
      </c>
      <c r="N286" s="347">
        <v>22.08</v>
      </c>
      <c r="O286" s="557" t="str">
        <f>VLOOKUP(N286, 'Reference data'!$U$2:$V$29, 2, 0)</f>
        <v>Aug-22</v>
      </c>
      <c r="P286" s="347" t="s">
        <v>48</v>
      </c>
      <c r="Q286" s="347">
        <v>5</v>
      </c>
      <c r="AC286" s="347">
        <v>5</v>
      </c>
    </row>
    <row r="287" spans="1:39" ht="19.5" customHeight="1">
      <c r="A287" s="522" t="str">
        <f>IFERROR(VLOOKUP(B287, 'Reference data'!$C$2:$D$21, 2, 0), "Do not enter, will be populated based on other column(s)")</f>
        <v>Sustenance</v>
      </c>
      <c r="B287" s="555" t="s">
        <v>110</v>
      </c>
      <c r="C287" s="347">
        <v>6</v>
      </c>
      <c r="D287" s="548" t="s">
        <v>148</v>
      </c>
      <c r="E287" s="564" t="s">
        <v>53</v>
      </c>
      <c r="F287" s="548"/>
      <c r="G287" s="522" t="str">
        <f>IFERROR(VLOOKUP(E287,'Reference data'!$M$2:$P$364,4,0), "Do not enter, will be populated based on other column(s)")</f>
        <v>MF</v>
      </c>
      <c r="H287" s="522" t="str">
        <f>IFERROR(VLOOKUP(E287,'Reference data'!$M$2:$O$364, 3,0), "Do not enter, will be populated based on other column(s)")</f>
        <v>PL1, Assembler</v>
      </c>
      <c r="I287" s="522" t="str">
        <f>IFERROR(VLOOKUP(E287,'Reference data'!$M$1:$N$364, 2,0), "Do not enter, will be populated based on other column(s)")</f>
        <v>SW-CRIS</v>
      </c>
      <c r="J287" s="548" t="s">
        <v>44</v>
      </c>
      <c r="K287" s="525" t="str">
        <f>IFERROR(VLOOKUP(J287,'Reference data'!$G$2:$H$7, 2, 0), "Do not enter, will be populated based on other column(s)")</f>
        <v>Muawiah Qaimari</v>
      </c>
      <c r="L287" s="556" t="str">
        <f>IFERROR(VLOOKUP(I287, 'Reference data'!$R$2:$S$55, 2, 0), "Do not enter, will be populated based on other column(s)")</f>
        <v>Istiyaqahmed Shaikh</v>
      </c>
      <c r="M287" s="525" t="str">
        <f>IFERROR(VLOOKUP(L287, 'Reference data'!$J$2:$K$30, 2, 0), "Do not enter, will be populated based on other column(s)")</f>
        <v>Daljeet Arora</v>
      </c>
      <c r="N287" s="347">
        <v>22.08</v>
      </c>
      <c r="O287" s="557" t="str">
        <f>VLOOKUP(N287, 'Reference data'!$U$2:$V$29, 2, 0)</f>
        <v>Aug-22</v>
      </c>
      <c r="P287" s="347" t="s">
        <v>48</v>
      </c>
      <c r="Q287" s="548">
        <v>17</v>
      </c>
      <c r="R287" s="548"/>
      <c r="S287" s="548"/>
      <c r="T287" s="548"/>
      <c r="U287" s="548"/>
      <c r="V287" s="548"/>
      <c r="W287" s="548"/>
      <c r="X287" s="548"/>
      <c r="Y287" s="548"/>
      <c r="Z287" s="548"/>
      <c r="AA287" s="548"/>
      <c r="AB287" s="548"/>
      <c r="AC287" s="548">
        <v>17</v>
      </c>
      <c r="AD287" s="548"/>
      <c r="AE287" s="548"/>
      <c r="AF287" s="548"/>
      <c r="AG287" s="548"/>
      <c r="AH287" s="548"/>
      <c r="AI287" s="548"/>
      <c r="AJ287" s="548"/>
      <c r="AK287" s="548"/>
      <c r="AL287" s="548"/>
      <c r="AM287" s="548"/>
    </row>
    <row r="288" spans="1:39" ht="19.5" customHeight="1">
      <c r="A288" s="522" t="str">
        <f>IFERROR(VLOOKUP(B288, 'Reference data'!$C$2:$D$21, 2, 0), "Do not enter, will be populated based on other column(s)")</f>
        <v>Sustenance</v>
      </c>
      <c r="B288" s="555" t="s">
        <v>110</v>
      </c>
      <c r="C288" s="347">
        <v>6</v>
      </c>
      <c r="D288" s="347" t="s">
        <v>149</v>
      </c>
      <c r="E288" s="564" t="s">
        <v>61</v>
      </c>
      <c r="G288" s="522" t="str">
        <f>IFERROR(VLOOKUP(E288,'Reference data'!$M$2:$P$364,4,0), "Do not enter, will be populated based on other column(s)")</f>
        <v>MF</v>
      </c>
      <c r="H288" s="522" t="str">
        <f>IFERROR(VLOOKUP(E288,'Reference data'!$M$2:$O$364, 3,0), "Do not enter, will be populated based on other column(s)")</f>
        <v>Cobol, IMS-DB, Assembler</v>
      </c>
      <c r="I288" s="522" t="str">
        <f>IFERROR(VLOOKUP(E288,'Reference data'!$M$1:$N$364, 2,0), "Do not enter, will be populated based on other column(s)")</f>
        <v>SW-CRIS</v>
      </c>
      <c r="J288" s="347" t="s">
        <v>44</v>
      </c>
      <c r="K288" s="525" t="str">
        <f>IFERROR(VLOOKUP(J288,'Reference data'!$G$2:$H$7, 2, 0), "Do not enter, will be populated based on other column(s)")</f>
        <v>Muawiah Qaimari</v>
      </c>
      <c r="L288" s="556" t="str">
        <f>IFERROR(VLOOKUP(I288, 'Reference data'!$R$2:$S$55, 2, 0), "Do not enter, will be populated based on other column(s)")</f>
        <v>Istiyaqahmed Shaikh</v>
      </c>
      <c r="M288" s="525" t="str">
        <f>IFERROR(VLOOKUP(L288, 'Reference data'!$J$2:$K$30, 2, 0), "Do not enter, will be populated based on other column(s)")</f>
        <v>Daljeet Arora</v>
      </c>
      <c r="N288" s="347">
        <v>22.08</v>
      </c>
      <c r="O288" s="557" t="str">
        <f>VLOOKUP(N288, 'Reference data'!$U$2:$V$29, 2, 0)</f>
        <v>Aug-22</v>
      </c>
      <c r="P288" s="347" t="s">
        <v>48</v>
      </c>
      <c r="Q288" s="347">
        <v>12</v>
      </c>
      <c r="AC288" s="347">
        <v>12</v>
      </c>
    </row>
    <row r="289" spans="1:39" ht="19.5" customHeight="1">
      <c r="A289" s="522" t="str">
        <f>IFERROR(VLOOKUP(B289, 'Reference data'!$C$2:$D$21, 2, 0), "Do not enter, will be populated based on other column(s)")</f>
        <v>Sustenance</v>
      </c>
      <c r="B289" s="555" t="s">
        <v>110</v>
      </c>
      <c r="C289" s="347">
        <v>3</v>
      </c>
      <c r="D289" s="548" t="s">
        <v>150</v>
      </c>
      <c r="E289" s="564" t="s">
        <v>43</v>
      </c>
      <c r="F289" s="548"/>
      <c r="G289" s="522" t="str">
        <f>IFERROR(VLOOKUP(E289,'Reference data'!$M$2:$P$364,4,0), "Do not enter, will be populated based on other column(s)")</f>
        <v>MF</v>
      </c>
      <c r="H289" s="522" t="str">
        <f>IFERROR(VLOOKUP(E289,'Reference data'!$M$2:$O$364, 3,0), "Do not enter, will be populated based on other column(s)")</f>
        <v>Cobol, DB2</v>
      </c>
      <c r="I289" s="522" t="str">
        <f>IFERROR(VLOOKUP(E289,'Reference data'!$M$1:$N$364, 2,0), "Do not enter, will be populated based on other column(s)")</f>
        <v>SW-CRIS</v>
      </c>
      <c r="J289" s="548" t="s">
        <v>44</v>
      </c>
      <c r="K289" s="525" t="str">
        <f>IFERROR(VLOOKUP(J289,'Reference data'!$G$2:$H$7, 2, 0), "Do not enter, will be populated based on other column(s)")</f>
        <v>Muawiah Qaimari</v>
      </c>
      <c r="L289" s="556" t="str">
        <f>IFERROR(VLOOKUP(I289, 'Reference data'!$R$2:$S$55, 2, 0), "Do not enter, will be populated based on other column(s)")</f>
        <v>Istiyaqahmed Shaikh</v>
      </c>
      <c r="M289" s="525" t="str">
        <f>IFERROR(VLOOKUP(L289, 'Reference data'!$J$2:$K$30, 2, 0), "Do not enter, will be populated based on other column(s)")</f>
        <v>Daljeet Arora</v>
      </c>
      <c r="N289" s="347">
        <v>22.08</v>
      </c>
      <c r="O289" s="557" t="str">
        <f>VLOOKUP(N289, 'Reference data'!$U$2:$V$29, 2, 0)</f>
        <v>Aug-22</v>
      </c>
      <c r="P289" s="347" t="s">
        <v>48</v>
      </c>
      <c r="Q289" s="548">
        <v>17</v>
      </c>
      <c r="R289" s="548"/>
      <c r="S289" s="548"/>
      <c r="T289" s="548"/>
      <c r="U289" s="548"/>
      <c r="V289" s="548"/>
      <c r="W289" s="548"/>
      <c r="X289" s="548"/>
      <c r="Y289" s="548"/>
      <c r="Z289" s="548"/>
      <c r="AA289" s="548"/>
      <c r="AB289" s="548"/>
      <c r="AC289" s="548">
        <v>17</v>
      </c>
      <c r="AD289" s="548"/>
      <c r="AE289" s="548"/>
      <c r="AF289" s="548"/>
      <c r="AG289" s="548"/>
      <c r="AH289" s="548"/>
      <c r="AI289" s="548"/>
      <c r="AJ289" s="548"/>
      <c r="AK289" s="548"/>
      <c r="AL289" s="548"/>
      <c r="AM289" s="548"/>
    </row>
    <row r="290" spans="1:39" ht="19.5" customHeight="1">
      <c r="A290" s="522" t="str">
        <f>IFERROR(VLOOKUP(B290, 'Reference data'!$C$2:$D$21, 2, 0), "Do not enter, will be populated based on other column(s)")</f>
        <v>Sustenance</v>
      </c>
      <c r="B290" s="555" t="s">
        <v>110</v>
      </c>
      <c r="C290" s="347">
        <v>3</v>
      </c>
      <c r="D290" s="347" t="s">
        <v>151</v>
      </c>
      <c r="E290" s="564" t="s">
        <v>49</v>
      </c>
      <c r="G290" s="522" t="str">
        <f>IFERROR(VLOOKUP(E290,'Reference data'!$M$2:$P$364,4,0), "Do not enter, will be populated based on other column(s)")</f>
        <v>MF</v>
      </c>
      <c r="H290" s="522" t="str">
        <f>IFERROR(VLOOKUP(E290,'Reference data'!$M$2:$O$364, 3,0), "Do not enter, will be populated based on other column(s)")</f>
        <v>Cobol, DB2</v>
      </c>
      <c r="I290" s="522" t="str">
        <f>IFERROR(VLOOKUP(E290,'Reference data'!$M$1:$N$364, 2,0), "Do not enter, will be populated based on other column(s)")</f>
        <v>SW-CRIS</v>
      </c>
      <c r="J290" s="347" t="s">
        <v>44</v>
      </c>
      <c r="K290" s="525" t="str">
        <f>IFERROR(VLOOKUP(J290,'Reference data'!$G$2:$H$7, 2, 0), "Do not enter, will be populated based on other column(s)")</f>
        <v>Muawiah Qaimari</v>
      </c>
      <c r="L290" s="556" t="str">
        <f>IFERROR(VLOOKUP(I290, 'Reference data'!$R$2:$S$55, 2, 0), "Do not enter, will be populated based on other column(s)")</f>
        <v>Istiyaqahmed Shaikh</v>
      </c>
      <c r="M290" s="525" t="str">
        <f>IFERROR(VLOOKUP(L290, 'Reference data'!$J$2:$K$30, 2, 0), "Do not enter, will be populated based on other column(s)")</f>
        <v>Daljeet Arora</v>
      </c>
      <c r="N290" s="347">
        <v>22.08</v>
      </c>
      <c r="O290" s="557" t="str">
        <f>VLOOKUP(N290, 'Reference data'!$U$2:$V$29, 2, 0)</f>
        <v>Aug-22</v>
      </c>
      <c r="P290" s="347" t="s">
        <v>48</v>
      </c>
      <c r="Q290" s="347">
        <v>12</v>
      </c>
      <c r="AC290" s="347">
        <v>12</v>
      </c>
    </row>
    <row r="291" spans="1:39" ht="19.5" customHeight="1">
      <c r="A291" s="522" t="str">
        <f>IFERROR(VLOOKUP(B291, 'Reference data'!$C$2:$D$21, 2, 0), "Do not enter, will be populated based on other column(s)")</f>
        <v>Sustenance</v>
      </c>
      <c r="B291" s="555" t="s">
        <v>110</v>
      </c>
      <c r="C291" s="347">
        <v>4</v>
      </c>
      <c r="D291" s="548" t="s">
        <v>152</v>
      </c>
      <c r="E291" s="564" t="s">
        <v>99</v>
      </c>
      <c r="F291" s="548"/>
      <c r="G291" s="522" t="str">
        <f>IFERROR(VLOOKUP(E291,'Reference data'!$M$2:$P$364,4,0), "Do not enter, will be populated based on other column(s)")</f>
        <v>MF</v>
      </c>
      <c r="H291" s="522" t="str">
        <f>IFERROR(VLOOKUP(E291,'Reference data'!$M$2:$O$364, 3,0), "Do not enter, will be populated based on other column(s)")</f>
        <v>Cobol, DB2, CICS</v>
      </c>
      <c r="I291" s="522" t="str">
        <f>IFERROR(VLOOKUP(E291,'Reference data'!$M$1:$N$364, 2,0), "Do not enter, will be populated based on other column(s)")</f>
        <v>SW-CRIS</v>
      </c>
      <c r="J291" s="548" t="s">
        <v>44</v>
      </c>
      <c r="K291" s="525" t="str">
        <f>IFERROR(VLOOKUP(J291,'Reference data'!$G$2:$H$7, 2, 0), "Do not enter, will be populated based on other column(s)")</f>
        <v>Muawiah Qaimari</v>
      </c>
      <c r="L291" s="556" t="str">
        <f>IFERROR(VLOOKUP(I291, 'Reference data'!$R$2:$S$55, 2, 0), "Do not enter, will be populated based on other column(s)")</f>
        <v>Istiyaqahmed Shaikh</v>
      </c>
      <c r="M291" s="525" t="str">
        <f>IFERROR(VLOOKUP(L291, 'Reference data'!$J$2:$K$30, 2, 0), "Do not enter, will be populated based on other column(s)")</f>
        <v>Daljeet Arora</v>
      </c>
      <c r="N291" s="347">
        <v>22.08</v>
      </c>
      <c r="O291" s="557" t="str">
        <f>VLOOKUP(N291, 'Reference data'!$U$2:$V$29, 2, 0)</f>
        <v>Aug-22</v>
      </c>
      <c r="P291" s="347" t="s">
        <v>48</v>
      </c>
      <c r="Q291" s="548">
        <v>5</v>
      </c>
      <c r="R291" s="548"/>
      <c r="S291" s="548"/>
      <c r="T291" s="548"/>
      <c r="U291" s="548"/>
      <c r="V291" s="548"/>
      <c r="W291" s="548"/>
      <c r="X291" s="548"/>
      <c r="Y291" s="548"/>
      <c r="Z291" s="548"/>
      <c r="AA291" s="548"/>
      <c r="AB291" s="548"/>
      <c r="AC291" s="548">
        <v>5</v>
      </c>
      <c r="AD291" s="548"/>
      <c r="AE291" s="548"/>
      <c r="AF291" s="548"/>
      <c r="AG291" s="548"/>
      <c r="AH291" s="548"/>
      <c r="AI291" s="548"/>
      <c r="AJ291" s="548"/>
      <c r="AK291" s="548"/>
      <c r="AL291" s="548"/>
      <c r="AM291" s="548"/>
    </row>
    <row r="292" spans="1:39" ht="19.5" customHeight="1">
      <c r="A292" s="522" t="str">
        <f>IFERROR(VLOOKUP(B292, 'Reference data'!$C$2:$D$21, 2, 0), "Do not enter, will be populated based on other column(s)")</f>
        <v>Sustenance</v>
      </c>
      <c r="B292" s="555" t="s">
        <v>110</v>
      </c>
      <c r="C292" s="347">
        <v>4</v>
      </c>
      <c r="D292" s="347" t="s">
        <v>153</v>
      </c>
      <c r="E292" s="564" t="s">
        <v>57</v>
      </c>
      <c r="G292" s="522" t="str">
        <f>IFERROR(VLOOKUP(E292,'Reference data'!$M$2:$P$364,4,0), "Do not enter, will be populated based on other column(s)")</f>
        <v>MF</v>
      </c>
      <c r="H292" s="522" t="str">
        <f>IFERROR(VLOOKUP(E292,'Reference data'!$M$2:$O$364, 3,0), "Do not enter, will be populated based on other column(s)")</f>
        <v>Cobol, DB2, CICS</v>
      </c>
      <c r="I292" s="522" t="str">
        <f>IFERROR(VLOOKUP(E292,'Reference data'!$M$1:$N$364, 2,0), "Do not enter, will be populated based on other column(s)")</f>
        <v>SW-CRIS</v>
      </c>
      <c r="J292" s="347" t="s">
        <v>44</v>
      </c>
      <c r="K292" s="525" t="str">
        <f>IFERROR(VLOOKUP(J292,'Reference data'!$G$2:$H$7, 2, 0), "Do not enter, will be populated based on other column(s)")</f>
        <v>Muawiah Qaimari</v>
      </c>
      <c r="L292" s="556" t="str">
        <f>IFERROR(VLOOKUP(I292, 'Reference data'!$R$2:$S$55, 2, 0), "Do not enter, will be populated based on other column(s)")</f>
        <v>Istiyaqahmed Shaikh</v>
      </c>
      <c r="M292" s="525" t="str">
        <f>IFERROR(VLOOKUP(L292, 'Reference data'!$J$2:$K$30, 2, 0), "Do not enter, will be populated based on other column(s)")</f>
        <v>Daljeet Arora</v>
      </c>
      <c r="N292" s="347">
        <v>22.08</v>
      </c>
      <c r="O292" s="557" t="str">
        <f>VLOOKUP(N292, 'Reference data'!$U$2:$V$29, 2, 0)</f>
        <v>Aug-22</v>
      </c>
      <c r="P292" s="347" t="s">
        <v>48</v>
      </c>
      <c r="Q292" s="347">
        <v>5</v>
      </c>
      <c r="AC292" s="347">
        <v>5</v>
      </c>
    </row>
    <row r="293" spans="1:39" ht="19.5" customHeight="1">
      <c r="A293" s="522" t="str">
        <f>IFERROR(VLOOKUP(B293, 'Reference data'!$C$2:$D$21, 2, 0), "Do not enter, will be populated based on other column(s)")</f>
        <v>Sustenance</v>
      </c>
      <c r="B293" s="555" t="s">
        <v>110</v>
      </c>
      <c r="C293" s="347">
        <v>4</v>
      </c>
      <c r="D293" s="548" t="s">
        <v>152</v>
      </c>
      <c r="E293" s="564" t="s">
        <v>55</v>
      </c>
      <c r="F293" s="548"/>
      <c r="G293" s="522" t="str">
        <f>IFERROR(VLOOKUP(E293,'Reference data'!$M$2:$P$364,4,0), "Do not enter, will be populated based on other column(s)")</f>
        <v>MF</v>
      </c>
      <c r="H293" s="522" t="str">
        <f>IFERROR(VLOOKUP(E293,'Reference data'!$M$2:$O$364, 3,0), "Do not enter, will be populated based on other column(s)")</f>
        <v>Cobol, DB2</v>
      </c>
      <c r="I293" s="522" t="str">
        <f>IFERROR(VLOOKUP(E293,'Reference data'!$M$1:$N$364, 2,0), "Do not enter, will be populated based on other column(s)")</f>
        <v>SW-CRIS</v>
      </c>
      <c r="J293" s="548" t="s">
        <v>44</v>
      </c>
      <c r="K293" s="525" t="str">
        <f>IFERROR(VLOOKUP(J293,'Reference data'!$G$2:$H$7, 2, 0), "Do not enter, will be populated based on other column(s)")</f>
        <v>Muawiah Qaimari</v>
      </c>
      <c r="L293" s="556" t="str">
        <f>IFERROR(VLOOKUP(I293, 'Reference data'!$R$2:$S$55, 2, 0), "Do not enter, will be populated based on other column(s)")</f>
        <v>Istiyaqahmed Shaikh</v>
      </c>
      <c r="M293" s="525" t="str">
        <f>IFERROR(VLOOKUP(L293, 'Reference data'!$J$2:$K$30, 2, 0), "Do not enter, will be populated based on other column(s)")</f>
        <v>Daljeet Arora</v>
      </c>
      <c r="N293" s="347">
        <v>22.08</v>
      </c>
      <c r="O293" s="557" t="str">
        <f>VLOOKUP(N293, 'Reference data'!$U$2:$V$29, 2, 0)</f>
        <v>Aug-22</v>
      </c>
      <c r="P293" s="347" t="s">
        <v>48</v>
      </c>
      <c r="Q293" s="548">
        <v>5</v>
      </c>
      <c r="R293" s="548"/>
      <c r="S293" s="548"/>
      <c r="T293" s="548"/>
      <c r="U293" s="548"/>
      <c r="V293" s="548"/>
      <c r="W293" s="548"/>
      <c r="X293" s="548"/>
      <c r="Y293" s="548"/>
      <c r="Z293" s="548"/>
      <c r="AA293" s="548"/>
      <c r="AB293" s="548"/>
      <c r="AC293" s="548">
        <v>5</v>
      </c>
      <c r="AD293" s="548"/>
      <c r="AE293" s="548"/>
      <c r="AF293" s="548"/>
      <c r="AG293" s="548"/>
      <c r="AH293" s="548"/>
      <c r="AI293" s="548"/>
      <c r="AJ293" s="548"/>
      <c r="AK293" s="548"/>
      <c r="AL293" s="548"/>
      <c r="AM293" s="548"/>
    </row>
    <row r="294" spans="1:39" ht="19.5" customHeight="1">
      <c r="A294" s="522" t="str">
        <f>IFERROR(VLOOKUP(B294, 'Reference data'!$C$2:$D$21, 2, 0), "Do not enter, will be populated based on other column(s)")</f>
        <v>Sustenance</v>
      </c>
      <c r="B294" s="555" t="s">
        <v>110</v>
      </c>
      <c r="C294" s="347">
        <v>6</v>
      </c>
      <c r="D294" s="347" t="s">
        <v>154</v>
      </c>
      <c r="E294" s="564" t="s">
        <v>105</v>
      </c>
      <c r="G294" s="522" t="str">
        <f>IFERROR(VLOOKUP(E294,'Reference data'!$M$2:$P$364,4,0), "Do not enter, will be populated based on other column(s)")</f>
        <v>MF</v>
      </c>
      <c r="H294" s="522" t="str">
        <f>IFERROR(VLOOKUP(E294,'Reference data'!$M$2:$O$364, 3,0), "Do not enter, will be populated based on other column(s)")</f>
        <v>Cobol, IMS-DB</v>
      </c>
      <c r="I294" s="522" t="str">
        <f>IFERROR(VLOOKUP(E294,'Reference data'!$M$1:$N$364, 2,0), "Do not enter, will be populated based on other column(s)")</f>
        <v>SW-CRIS</v>
      </c>
      <c r="J294" s="347" t="s">
        <v>44</v>
      </c>
      <c r="K294" s="525" t="str">
        <f>IFERROR(VLOOKUP(J294,'Reference data'!$G$2:$H$7, 2, 0), "Do not enter, will be populated based on other column(s)")</f>
        <v>Muawiah Qaimari</v>
      </c>
      <c r="L294" s="556" t="str">
        <f>IFERROR(VLOOKUP(I294, 'Reference data'!$R$2:$S$55, 2, 0), "Do not enter, will be populated based on other column(s)")</f>
        <v>Istiyaqahmed Shaikh</v>
      </c>
      <c r="M294" s="525" t="str">
        <f>IFERROR(VLOOKUP(L294, 'Reference data'!$J$2:$K$30, 2, 0), "Do not enter, will be populated based on other column(s)")</f>
        <v>Daljeet Arora</v>
      </c>
      <c r="N294" s="347">
        <v>22.08</v>
      </c>
      <c r="O294" s="557" t="str">
        <f>VLOOKUP(N294, 'Reference data'!$U$2:$V$29, 2, 0)</f>
        <v>Aug-22</v>
      </c>
      <c r="P294" s="347" t="s">
        <v>48</v>
      </c>
      <c r="Q294" s="347">
        <v>17</v>
      </c>
      <c r="AC294" s="347">
        <v>17</v>
      </c>
    </row>
    <row r="295" spans="1:39" ht="19.5" customHeight="1">
      <c r="A295" s="522" t="str">
        <f>IFERROR(VLOOKUP(B295, 'Reference data'!$C$2:$D$21, 2, 0), "Do not enter, will be populated based on other column(s)")</f>
        <v>Sustenance</v>
      </c>
      <c r="B295" s="555" t="s">
        <v>110</v>
      </c>
      <c r="C295" s="347">
        <v>6</v>
      </c>
      <c r="D295" s="548" t="s">
        <v>1540</v>
      </c>
      <c r="E295" s="564" t="s">
        <v>54</v>
      </c>
      <c r="F295" s="548"/>
      <c r="G295" s="522" t="str">
        <f>IFERROR(VLOOKUP(E295,'Reference data'!$M$2:$P$364,4,0), "Do not enter, will be populated based on other column(s)")</f>
        <v>MF</v>
      </c>
      <c r="H295" s="522" t="str">
        <f>IFERROR(VLOOKUP(E295,'Reference data'!$M$2:$O$364, 3,0), "Do not enter, will be populated based on other column(s)")</f>
        <v>Assembler</v>
      </c>
      <c r="I295" s="522" t="str">
        <f>IFERROR(VLOOKUP(E295,'Reference data'!$M$1:$N$364, 2,0), "Do not enter, will be populated based on other column(s)")</f>
        <v>SW-CRIS</v>
      </c>
      <c r="J295" s="548" t="s">
        <v>44</v>
      </c>
      <c r="K295" s="525" t="str">
        <f>IFERROR(VLOOKUP(J295,'Reference data'!$G$2:$H$7, 2, 0), "Do not enter, will be populated based on other column(s)")</f>
        <v>Muawiah Qaimari</v>
      </c>
      <c r="L295" s="556" t="str">
        <f>IFERROR(VLOOKUP(I295, 'Reference data'!$R$2:$S$55, 2, 0), "Do not enter, will be populated based on other column(s)")</f>
        <v>Istiyaqahmed Shaikh</v>
      </c>
      <c r="M295" s="525" t="str">
        <f>IFERROR(VLOOKUP(L295, 'Reference data'!$J$2:$K$30, 2, 0), "Do not enter, will be populated based on other column(s)")</f>
        <v>Daljeet Arora</v>
      </c>
      <c r="N295" s="347">
        <v>22.08</v>
      </c>
      <c r="O295" s="557" t="str">
        <f>VLOOKUP(N295, 'Reference data'!$U$2:$V$29, 2, 0)</f>
        <v>Aug-22</v>
      </c>
      <c r="P295" s="347" t="s">
        <v>48</v>
      </c>
      <c r="Q295" s="548">
        <v>22</v>
      </c>
      <c r="R295" s="548"/>
      <c r="S295" s="548"/>
      <c r="T295" s="548"/>
      <c r="U295" s="548"/>
      <c r="V295" s="548"/>
      <c r="W295" s="548"/>
      <c r="X295" s="548"/>
      <c r="Y295" s="548"/>
      <c r="Z295" s="548"/>
      <c r="AA295" s="548"/>
      <c r="AB295" s="548"/>
      <c r="AC295" s="548">
        <v>22</v>
      </c>
      <c r="AD295" s="548"/>
      <c r="AE295" s="548"/>
      <c r="AF295" s="548"/>
      <c r="AG295" s="548"/>
      <c r="AH295" s="548"/>
      <c r="AI295" s="548"/>
      <c r="AJ295" s="548"/>
      <c r="AK295" s="548"/>
      <c r="AL295" s="548"/>
      <c r="AM295" s="548"/>
    </row>
    <row r="296" spans="1:39" ht="19.5" customHeight="1">
      <c r="A296" s="522" t="str">
        <f>IFERROR(VLOOKUP(B296, 'Reference data'!$C$2:$D$21, 2, 0), "Do not enter, will be populated based on other column(s)")</f>
        <v>Sustenance</v>
      </c>
      <c r="B296" s="555" t="s">
        <v>110</v>
      </c>
      <c r="C296" s="347">
        <v>6</v>
      </c>
      <c r="D296" s="347" t="s">
        <v>1541</v>
      </c>
      <c r="E296" s="564" t="s">
        <v>51</v>
      </c>
      <c r="G296" s="522" t="str">
        <f>IFERROR(VLOOKUP(E296,'Reference data'!$M$2:$P$364,4,0), "Do not enter, will be populated based on other column(s)")</f>
        <v>MF</v>
      </c>
      <c r="H296" s="522" t="str">
        <f>IFERROR(VLOOKUP(E296,'Reference data'!$M$2:$O$364, 3,0), "Do not enter, will be populated based on other column(s)")</f>
        <v>Assembler</v>
      </c>
      <c r="I296" s="522" t="str">
        <f>IFERROR(VLOOKUP(E296,'Reference data'!$M$1:$N$364, 2,0), "Do not enter, will be populated based on other column(s)")</f>
        <v>SW-CRIS</v>
      </c>
      <c r="J296" s="347" t="s">
        <v>44</v>
      </c>
      <c r="K296" s="525" t="str">
        <f>IFERROR(VLOOKUP(J296,'Reference data'!$G$2:$H$7, 2, 0), "Do not enter, will be populated based on other column(s)")</f>
        <v>Muawiah Qaimari</v>
      </c>
      <c r="L296" s="556" t="str">
        <f>IFERROR(VLOOKUP(I296, 'Reference data'!$R$2:$S$55, 2, 0), "Do not enter, will be populated based on other column(s)")</f>
        <v>Istiyaqahmed Shaikh</v>
      </c>
      <c r="M296" s="525" t="str">
        <f>IFERROR(VLOOKUP(L296, 'Reference data'!$J$2:$K$30, 2, 0), "Do not enter, will be populated based on other column(s)")</f>
        <v>Daljeet Arora</v>
      </c>
      <c r="N296" s="347">
        <v>22.08</v>
      </c>
      <c r="O296" s="557" t="str">
        <f>VLOOKUP(N296, 'Reference data'!$U$2:$V$29, 2, 0)</f>
        <v>Aug-22</v>
      </c>
      <c r="P296" s="347" t="s">
        <v>48</v>
      </c>
      <c r="Q296" s="347">
        <v>17</v>
      </c>
      <c r="AC296" s="347">
        <v>17</v>
      </c>
    </row>
    <row r="297" spans="1:39" ht="19.5" customHeight="1">
      <c r="A297" s="522" t="str">
        <f>IFERROR(VLOOKUP(B297, 'Reference data'!$C$2:$D$21, 2, 0), "Do not enter, will be populated based on other column(s)")</f>
        <v>Sustenance</v>
      </c>
      <c r="B297" s="555" t="s">
        <v>110</v>
      </c>
      <c r="C297" s="347">
        <v>3</v>
      </c>
      <c r="D297" s="548" t="s">
        <v>1542</v>
      </c>
      <c r="E297" s="564" t="s">
        <v>71</v>
      </c>
      <c r="F297" s="548"/>
      <c r="G297" s="522" t="str">
        <f>IFERROR(VLOOKUP(E297,'Reference data'!$M$2:$P$364,4,0), "Do not enter, will be populated based on other column(s)")</f>
        <v>MF</v>
      </c>
      <c r="H297" s="522" t="str">
        <f>IFERROR(VLOOKUP(E297,'Reference data'!$M$2:$O$364, 3,0), "Do not enter, will be populated based on other column(s)")</f>
        <v>Cobol, DB2</v>
      </c>
      <c r="I297" s="522" t="str">
        <f>IFERROR(VLOOKUP(E297,'Reference data'!$M$1:$N$364, 2,0), "Do not enter, will be populated based on other column(s)")</f>
        <v>SW-CRIS</v>
      </c>
      <c r="J297" s="548" t="s">
        <v>44</v>
      </c>
      <c r="K297" s="525" t="str">
        <f>IFERROR(VLOOKUP(J297,'Reference data'!$G$2:$H$7, 2, 0), "Do not enter, will be populated based on other column(s)")</f>
        <v>Muawiah Qaimari</v>
      </c>
      <c r="L297" s="556" t="str">
        <f>IFERROR(VLOOKUP(I297, 'Reference data'!$R$2:$S$55, 2, 0), "Do not enter, will be populated based on other column(s)")</f>
        <v>Istiyaqahmed Shaikh</v>
      </c>
      <c r="M297" s="525" t="str">
        <f>IFERROR(VLOOKUP(L297, 'Reference data'!$J$2:$K$30, 2, 0), "Do not enter, will be populated based on other column(s)")</f>
        <v>Daljeet Arora</v>
      </c>
      <c r="N297" s="347">
        <v>22.08</v>
      </c>
      <c r="O297" s="557" t="str">
        <f>VLOOKUP(N297, 'Reference data'!$U$2:$V$29, 2, 0)</f>
        <v>Aug-22</v>
      </c>
      <c r="P297" s="347" t="s">
        <v>48</v>
      </c>
      <c r="Q297" s="548">
        <v>17</v>
      </c>
      <c r="R297" s="548"/>
      <c r="S297" s="548"/>
      <c r="T297" s="548"/>
      <c r="U297" s="548"/>
      <c r="V297" s="548"/>
      <c r="W297" s="548"/>
      <c r="X297" s="548"/>
      <c r="Y297" s="548"/>
      <c r="Z297" s="548"/>
      <c r="AA297" s="548"/>
      <c r="AB297" s="548"/>
      <c r="AC297" s="548">
        <v>17</v>
      </c>
      <c r="AD297" s="548"/>
      <c r="AE297" s="548"/>
      <c r="AF297" s="548"/>
      <c r="AG297" s="548"/>
      <c r="AH297" s="548"/>
      <c r="AI297" s="548"/>
      <c r="AJ297" s="548"/>
      <c r="AK297" s="548"/>
      <c r="AL297" s="548"/>
      <c r="AM297" s="548"/>
    </row>
    <row r="298" spans="1:39" ht="19.5" customHeight="1">
      <c r="A298" s="522" t="str">
        <f>IFERROR(VLOOKUP(B298, 'Reference data'!$C$2:$D$21, 2, 0), "Do not enter, will be populated based on other column(s)")</f>
        <v>Sustenance</v>
      </c>
      <c r="B298" s="555" t="s">
        <v>110</v>
      </c>
      <c r="C298" s="347">
        <v>6</v>
      </c>
      <c r="D298" s="347" t="s">
        <v>1543</v>
      </c>
      <c r="E298" s="564" t="s">
        <v>97</v>
      </c>
      <c r="G298" s="522" t="str">
        <f>IFERROR(VLOOKUP(E298,'Reference data'!$M$2:$P$364,4,0), "Do not enter, will be populated based on other column(s)")</f>
        <v>MF</v>
      </c>
      <c r="H298" s="522" t="str">
        <f>IFERROR(VLOOKUP(E298,'Reference data'!$M$2:$O$364, 3,0), "Do not enter, will be populated based on other column(s)")</f>
        <v>Cobol, IMS-DB</v>
      </c>
      <c r="I298" s="522" t="str">
        <f>IFERROR(VLOOKUP(E298,'Reference data'!$M$1:$N$364, 2,0), "Do not enter, will be populated based on other column(s)")</f>
        <v>SW-CRIS</v>
      </c>
      <c r="J298" s="347" t="s">
        <v>44</v>
      </c>
      <c r="K298" s="525" t="str">
        <f>IFERROR(VLOOKUP(J298,'Reference data'!$G$2:$H$7, 2, 0), "Do not enter, will be populated based on other column(s)")</f>
        <v>Muawiah Qaimari</v>
      </c>
      <c r="L298" s="556" t="str">
        <f>IFERROR(VLOOKUP(I298, 'Reference data'!$R$2:$S$55, 2, 0), "Do not enter, will be populated based on other column(s)")</f>
        <v>Istiyaqahmed Shaikh</v>
      </c>
      <c r="M298" s="525" t="str">
        <f>IFERROR(VLOOKUP(L298, 'Reference data'!$J$2:$K$30, 2, 0), "Do not enter, will be populated based on other column(s)")</f>
        <v>Daljeet Arora</v>
      </c>
      <c r="N298" s="347">
        <v>22.08</v>
      </c>
      <c r="O298" s="557" t="str">
        <f>VLOOKUP(N298, 'Reference data'!$U$2:$V$29, 2, 0)</f>
        <v>Aug-22</v>
      </c>
      <c r="P298" s="347" t="s">
        <v>48</v>
      </c>
      <c r="Q298" s="347">
        <v>12</v>
      </c>
      <c r="AC298" s="347">
        <v>12</v>
      </c>
    </row>
    <row r="299" spans="1:39" ht="19.5" customHeight="1">
      <c r="A299" s="522" t="str">
        <f>IFERROR(VLOOKUP(B299, 'Reference data'!$C$2:$D$21, 2, 0), "Do not enter, will be populated based on other column(s)")</f>
        <v>Sustenance</v>
      </c>
      <c r="B299" s="555" t="s">
        <v>125</v>
      </c>
      <c r="C299" s="347">
        <v>4</v>
      </c>
      <c r="D299" s="552" t="s">
        <v>1544</v>
      </c>
      <c r="E299" s="564" t="s">
        <v>55</v>
      </c>
      <c r="F299" s="548"/>
      <c r="G299" s="522" t="str">
        <f>IFERROR(VLOOKUP(E299,'Reference data'!$M$2:$P$364,4,0), "Do not enter, will be populated based on other column(s)")</f>
        <v>MF</v>
      </c>
      <c r="H299" s="522" t="str">
        <f>IFERROR(VLOOKUP(E299,'Reference data'!$M$2:$O$364, 3,0), "Do not enter, will be populated based on other column(s)")</f>
        <v>Cobol, DB2</v>
      </c>
      <c r="I299" s="522" t="str">
        <f>IFERROR(VLOOKUP(E299,'Reference data'!$M$1:$N$364, 2,0), "Do not enter, will be populated based on other column(s)")</f>
        <v>SW-CRIS</v>
      </c>
      <c r="J299" s="548" t="s">
        <v>44</v>
      </c>
      <c r="K299" s="525" t="str">
        <f>IFERROR(VLOOKUP(J299,'Reference data'!$G$2:$H$7, 2, 0), "Do not enter, will be populated based on other column(s)")</f>
        <v>Muawiah Qaimari</v>
      </c>
      <c r="L299" s="556" t="str">
        <f>IFERROR(VLOOKUP(I299, 'Reference data'!$R$2:$S$55, 2, 0), "Do not enter, will be populated based on other column(s)")</f>
        <v>Istiyaqahmed Shaikh</v>
      </c>
      <c r="M299" s="525" t="str">
        <f>IFERROR(VLOOKUP(L299, 'Reference data'!$J$2:$K$30, 2, 0), "Do not enter, will be populated based on other column(s)")</f>
        <v>Daljeet Arora</v>
      </c>
      <c r="N299" s="347">
        <v>22.08</v>
      </c>
      <c r="O299" s="557" t="str">
        <f>VLOOKUP(N299, 'Reference data'!$U$2:$V$29, 2, 0)</f>
        <v>Aug-22</v>
      </c>
      <c r="P299" s="347" t="s">
        <v>48</v>
      </c>
      <c r="Q299" s="552">
        <v>25</v>
      </c>
      <c r="R299" s="548"/>
      <c r="S299" s="548"/>
      <c r="T299" s="548"/>
      <c r="U299" s="548"/>
      <c r="V299" s="548"/>
      <c r="W299" s="548"/>
      <c r="X299" s="548"/>
      <c r="Y299" s="548"/>
      <c r="Z299" s="548"/>
      <c r="AA299" s="548"/>
      <c r="AB299" s="552"/>
      <c r="AC299" s="552">
        <v>25</v>
      </c>
      <c r="AD299" s="552"/>
      <c r="AE299" s="552"/>
      <c r="AF299" s="552"/>
      <c r="AG299" s="552"/>
      <c r="AH299" s="552"/>
      <c r="AI299" s="552"/>
      <c r="AJ299" s="548"/>
      <c r="AK299" s="548"/>
      <c r="AL299" s="548"/>
      <c r="AM299" s="548"/>
    </row>
    <row r="300" spans="1:39" ht="19.5" customHeight="1">
      <c r="A300" s="522" t="str">
        <f>IFERROR(VLOOKUP(B300, 'Reference data'!$C$2:$D$21, 2, 0), "Do not enter, will be populated based on other column(s)")</f>
        <v>Sustenance</v>
      </c>
      <c r="B300" s="555" t="s">
        <v>88</v>
      </c>
      <c r="C300" s="347">
        <v>6</v>
      </c>
      <c r="D300" s="552" t="s">
        <v>1545</v>
      </c>
      <c r="E300" s="564" t="s">
        <v>54</v>
      </c>
      <c r="G300" s="522" t="str">
        <f>IFERROR(VLOOKUP(E300,'Reference data'!$M$2:$P$364,4,0), "Do not enter, will be populated based on other column(s)")</f>
        <v>MF</v>
      </c>
      <c r="H300" s="522" t="str">
        <f>IFERROR(VLOOKUP(E300,'Reference data'!$M$2:$O$364, 3,0), "Do not enter, will be populated based on other column(s)")</f>
        <v>Assembler</v>
      </c>
      <c r="I300" s="522" t="str">
        <f>IFERROR(VLOOKUP(E300,'Reference data'!$M$1:$N$364, 2,0), "Do not enter, will be populated based on other column(s)")</f>
        <v>SW-CRIS</v>
      </c>
      <c r="J300" s="347" t="s">
        <v>44</v>
      </c>
      <c r="K300" s="525" t="str">
        <f>IFERROR(VLOOKUP(J300,'Reference data'!$G$2:$H$7, 2, 0), "Do not enter, will be populated based on other column(s)")</f>
        <v>Muawiah Qaimari</v>
      </c>
      <c r="L300" s="556" t="str">
        <f>IFERROR(VLOOKUP(I300, 'Reference data'!$R$2:$S$55, 2, 0), "Do not enter, will be populated based on other column(s)")</f>
        <v>Istiyaqahmed Shaikh</v>
      </c>
      <c r="M300" s="525" t="str">
        <f>IFERROR(VLOOKUP(L300, 'Reference data'!$J$2:$K$30, 2, 0), "Do not enter, will be populated based on other column(s)")</f>
        <v>Daljeet Arora</v>
      </c>
      <c r="N300" s="347">
        <v>22.08</v>
      </c>
      <c r="O300" s="557" t="str">
        <f>VLOOKUP(N300, 'Reference data'!$U$2:$V$29, 2, 0)</f>
        <v>Aug-22</v>
      </c>
      <c r="P300" s="347" t="s">
        <v>48</v>
      </c>
      <c r="Q300" s="552">
        <v>40</v>
      </c>
      <c r="AB300" s="552"/>
      <c r="AC300" s="552">
        <v>40</v>
      </c>
      <c r="AD300" s="552"/>
      <c r="AE300" s="552"/>
      <c r="AF300" s="552"/>
      <c r="AG300" s="552"/>
      <c r="AH300" s="552"/>
      <c r="AI300" s="552"/>
    </row>
    <row r="301" spans="1:39" ht="19.5" customHeight="1">
      <c r="A301" s="522" t="str">
        <f>IFERROR(VLOOKUP(B301, 'Reference data'!$C$2:$D$21, 2, 0), "Do not enter, will be populated based on other column(s)")</f>
        <v>Sustenance</v>
      </c>
      <c r="B301" s="555" t="s">
        <v>110</v>
      </c>
      <c r="C301" s="347">
        <v>6</v>
      </c>
      <c r="D301" s="552" t="s">
        <v>1546</v>
      </c>
      <c r="E301" s="564" t="s">
        <v>54</v>
      </c>
      <c r="F301" s="548"/>
      <c r="G301" s="522" t="str">
        <f>IFERROR(VLOOKUP(E301,'Reference data'!$M$2:$P$364,4,0), "Do not enter, will be populated based on other column(s)")</f>
        <v>MF</v>
      </c>
      <c r="H301" s="522" t="str">
        <f>IFERROR(VLOOKUP(E301,'Reference data'!$M$2:$O$364, 3,0), "Do not enter, will be populated based on other column(s)")</f>
        <v>Assembler</v>
      </c>
      <c r="I301" s="522" t="str">
        <f>IFERROR(VLOOKUP(E301,'Reference data'!$M$1:$N$364, 2,0), "Do not enter, will be populated based on other column(s)")</f>
        <v>SW-CRIS</v>
      </c>
      <c r="J301" s="548" t="s">
        <v>44</v>
      </c>
      <c r="K301" s="525" t="str">
        <f>IFERROR(VLOOKUP(J301,'Reference data'!$G$2:$H$7, 2, 0), "Do not enter, will be populated based on other column(s)")</f>
        <v>Muawiah Qaimari</v>
      </c>
      <c r="L301" s="556" t="str">
        <f>IFERROR(VLOOKUP(I301, 'Reference data'!$R$2:$S$55, 2, 0), "Do not enter, will be populated based on other column(s)")</f>
        <v>Istiyaqahmed Shaikh</v>
      </c>
      <c r="M301" s="525" t="str">
        <f>IFERROR(VLOOKUP(L301, 'Reference data'!$J$2:$K$30, 2, 0), "Do not enter, will be populated based on other column(s)")</f>
        <v>Daljeet Arora</v>
      </c>
      <c r="N301" s="347">
        <v>22.09</v>
      </c>
      <c r="O301" s="557" t="str">
        <f>VLOOKUP(N301, 'Reference data'!$U$2:$V$29, 2, 0)</f>
        <v>Sep-22</v>
      </c>
      <c r="P301" s="347" t="s">
        <v>48</v>
      </c>
      <c r="Q301" s="552">
        <v>40</v>
      </c>
      <c r="R301" s="548"/>
      <c r="S301" s="548"/>
      <c r="T301" s="548"/>
      <c r="U301" s="548"/>
      <c r="V301" s="548"/>
      <c r="W301" s="548"/>
      <c r="X301" s="548"/>
      <c r="Y301" s="548"/>
      <c r="Z301" s="548"/>
      <c r="AA301" s="548"/>
      <c r="AB301" s="552"/>
      <c r="AC301" s="552"/>
      <c r="AD301" s="552">
        <v>40</v>
      </c>
      <c r="AE301" s="552"/>
      <c r="AF301" s="552"/>
      <c r="AG301" s="552"/>
      <c r="AH301" s="552"/>
      <c r="AI301" s="552"/>
      <c r="AJ301" s="548"/>
      <c r="AK301" s="548"/>
      <c r="AL301" s="548"/>
      <c r="AM301" s="548"/>
    </row>
    <row r="302" spans="1:39" ht="19.5" customHeight="1">
      <c r="A302" s="522" t="str">
        <f>IFERROR(VLOOKUP(B302, 'Reference data'!$C$2:$D$21, 2, 0), "Do not enter, will be populated based on other column(s)")</f>
        <v>Sustenance</v>
      </c>
      <c r="B302" s="555" t="s">
        <v>110</v>
      </c>
      <c r="C302" s="347">
        <v>6</v>
      </c>
      <c r="D302" s="552" t="s">
        <v>1547</v>
      </c>
      <c r="E302" s="564" t="s">
        <v>53</v>
      </c>
      <c r="G302" s="522" t="str">
        <f>IFERROR(VLOOKUP(E302,'Reference data'!$M$2:$P$364,4,0), "Do not enter, will be populated based on other column(s)")</f>
        <v>MF</v>
      </c>
      <c r="H302" s="522" t="str">
        <f>IFERROR(VLOOKUP(E302,'Reference data'!$M$2:$O$364, 3,0), "Do not enter, will be populated based on other column(s)")</f>
        <v>PL1, Assembler</v>
      </c>
      <c r="I302" s="522" t="str">
        <f>IFERROR(VLOOKUP(E302,'Reference data'!$M$1:$N$364, 2,0), "Do not enter, will be populated based on other column(s)")</f>
        <v>SW-CRIS</v>
      </c>
      <c r="J302" s="347" t="s">
        <v>44</v>
      </c>
      <c r="K302" s="525" t="str">
        <f>IFERROR(VLOOKUP(J302,'Reference data'!$G$2:$H$7, 2, 0), "Do not enter, will be populated based on other column(s)")</f>
        <v>Muawiah Qaimari</v>
      </c>
      <c r="L302" s="556" t="str">
        <f>IFERROR(VLOOKUP(I302, 'Reference data'!$R$2:$S$55, 2, 0), "Do not enter, will be populated based on other column(s)")</f>
        <v>Istiyaqahmed Shaikh</v>
      </c>
      <c r="M302" s="525" t="str">
        <f>IFERROR(VLOOKUP(L302, 'Reference data'!$J$2:$K$30, 2, 0), "Do not enter, will be populated based on other column(s)")</f>
        <v>Daljeet Arora</v>
      </c>
      <c r="N302" s="347">
        <v>22.09</v>
      </c>
      <c r="O302" s="557" t="str">
        <f>VLOOKUP(N302, 'Reference data'!$U$2:$V$29, 2, 0)</f>
        <v>Sep-22</v>
      </c>
      <c r="P302" s="347" t="s">
        <v>48</v>
      </c>
      <c r="Q302" s="552">
        <v>40</v>
      </c>
      <c r="AB302" s="552"/>
      <c r="AC302" s="552"/>
      <c r="AD302" s="552">
        <v>40</v>
      </c>
      <c r="AE302" s="552"/>
      <c r="AF302" s="552"/>
      <c r="AG302" s="552"/>
      <c r="AH302" s="552"/>
      <c r="AI302" s="552"/>
    </row>
    <row r="303" spans="1:39" ht="19.5" customHeight="1">
      <c r="A303" s="522" t="str">
        <f>IFERROR(VLOOKUP(B303, 'Reference data'!$C$2:$D$21, 2, 0), "Do not enter, will be populated based on other column(s)")</f>
        <v>Sustenance</v>
      </c>
      <c r="B303" s="555" t="s">
        <v>110</v>
      </c>
      <c r="C303" s="347">
        <v>3</v>
      </c>
      <c r="D303" s="552" t="s">
        <v>1548</v>
      </c>
      <c r="E303" s="564" t="s">
        <v>43</v>
      </c>
      <c r="F303" s="548"/>
      <c r="G303" s="522" t="str">
        <f>IFERROR(VLOOKUP(E303,'Reference data'!$M$2:$P$364,4,0), "Do not enter, will be populated based on other column(s)")</f>
        <v>MF</v>
      </c>
      <c r="H303" s="522" t="str">
        <f>IFERROR(VLOOKUP(E303,'Reference data'!$M$2:$O$364, 3,0), "Do not enter, will be populated based on other column(s)")</f>
        <v>Cobol, DB2</v>
      </c>
      <c r="I303" s="522" t="str">
        <f>IFERROR(VLOOKUP(E303,'Reference data'!$M$1:$N$364, 2,0), "Do not enter, will be populated based on other column(s)")</f>
        <v>SW-CRIS</v>
      </c>
      <c r="J303" s="548" t="s">
        <v>44</v>
      </c>
      <c r="K303" s="525" t="str">
        <f>IFERROR(VLOOKUP(J303,'Reference data'!$G$2:$H$7, 2, 0), "Do not enter, will be populated based on other column(s)")</f>
        <v>Muawiah Qaimari</v>
      </c>
      <c r="L303" s="556" t="str">
        <f>IFERROR(VLOOKUP(I303, 'Reference data'!$R$2:$S$55, 2, 0), "Do not enter, will be populated based on other column(s)")</f>
        <v>Istiyaqahmed Shaikh</v>
      </c>
      <c r="M303" s="525" t="str">
        <f>IFERROR(VLOOKUP(L303, 'Reference data'!$J$2:$K$30, 2, 0), "Do not enter, will be populated based on other column(s)")</f>
        <v>Daljeet Arora</v>
      </c>
      <c r="N303" s="347">
        <v>22.09</v>
      </c>
      <c r="O303" s="557" t="str">
        <f>VLOOKUP(N303, 'Reference data'!$U$2:$V$29, 2, 0)</f>
        <v>Sep-22</v>
      </c>
      <c r="P303" s="347" t="s">
        <v>48</v>
      </c>
      <c r="Q303" s="552">
        <v>30</v>
      </c>
      <c r="R303" s="548"/>
      <c r="S303" s="548"/>
      <c r="T303" s="548"/>
      <c r="U303" s="548"/>
      <c r="V303" s="548"/>
      <c r="W303" s="548"/>
      <c r="X303" s="548"/>
      <c r="Y303" s="548"/>
      <c r="Z303" s="548"/>
      <c r="AA303" s="548"/>
      <c r="AB303" s="552"/>
      <c r="AC303" s="552"/>
      <c r="AD303" s="552">
        <v>30</v>
      </c>
      <c r="AE303" s="552"/>
      <c r="AF303" s="552"/>
      <c r="AG303" s="552"/>
      <c r="AH303" s="552"/>
      <c r="AI303" s="552"/>
      <c r="AJ303" s="548"/>
      <c r="AK303" s="548"/>
      <c r="AL303" s="548"/>
      <c r="AM303" s="548"/>
    </row>
    <row r="304" spans="1:39" ht="19.5" customHeight="1">
      <c r="A304" s="522" t="str">
        <f>IFERROR(VLOOKUP(B304, 'Reference data'!$C$2:$D$21, 2, 0), "Do not enter, will be populated based on other column(s)")</f>
        <v>Sustenance</v>
      </c>
      <c r="B304" s="555" t="s">
        <v>110</v>
      </c>
      <c r="C304" s="347">
        <v>4</v>
      </c>
      <c r="D304" s="552" t="s">
        <v>1549</v>
      </c>
      <c r="E304" s="564" t="s">
        <v>55</v>
      </c>
      <c r="G304" s="522" t="str">
        <f>IFERROR(VLOOKUP(E304,'Reference data'!$M$2:$P$364,4,0), "Do not enter, will be populated based on other column(s)")</f>
        <v>MF</v>
      </c>
      <c r="H304" s="522" t="str">
        <f>IFERROR(VLOOKUP(E304,'Reference data'!$M$2:$O$364, 3,0), "Do not enter, will be populated based on other column(s)")</f>
        <v>Cobol, DB2</v>
      </c>
      <c r="I304" s="522" t="str">
        <f>IFERROR(VLOOKUP(E304,'Reference data'!$M$1:$N$364, 2,0), "Do not enter, will be populated based on other column(s)")</f>
        <v>SW-CRIS</v>
      </c>
      <c r="J304" s="347" t="s">
        <v>44</v>
      </c>
      <c r="K304" s="525" t="str">
        <f>IFERROR(VLOOKUP(J304,'Reference data'!$G$2:$H$7, 2, 0), "Do not enter, will be populated based on other column(s)")</f>
        <v>Muawiah Qaimari</v>
      </c>
      <c r="L304" s="556" t="str">
        <f>IFERROR(VLOOKUP(I304, 'Reference data'!$R$2:$S$55, 2, 0), "Do not enter, will be populated based on other column(s)")</f>
        <v>Istiyaqahmed Shaikh</v>
      </c>
      <c r="M304" s="525" t="str">
        <f>IFERROR(VLOOKUP(L304, 'Reference data'!$J$2:$K$30, 2, 0), "Do not enter, will be populated based on other column(s)")</f>
        <v>Daljeet Arora</v>
      </c>
      <c r="N304" s="347">
        <v>22.09</v>
      </c>
      <c r="O304" s="557" t="str">
        <f>VLOOKUP(N304, 'Reference data'!$U$2:$V$29, 2, 0)</f>
        <v>Sep-22</v>
      </c>
      <c r="P304" s="347" t="s">
        <v>48</v>
      </c>
      <c r="Q304" s="552">
        <v>43</v>
      </c>
      <c r="AB304" s="552"/>
      <c r="AC304" s="552"/>
      <c r="AD304" s="552">
        <v>43</v>
      </c>
      <c r="AE304" s="552"/>
      <c r="AF304" s="552"/>
      <c r="AG304" s="552"/>
      <c r="AH304" s="552"/>
      <c r="AI304" s="552"/>
    </row>
    <row r="305" spans="1:39" ht="19.5" customHeight="1">
      <c r="A305" s="522" t="str">
        <f>IFERROR(VLOOKUP(B305, 'Reference data'!$C$2:$D$21, 2, 0), "Do not enter, will be populated based on other column(s)")</f>
        <v>Sustenance</v>
      </c>
      <c r="B305" s="555" t="s">
        <v>110</v>
      </c>
      <c r="C305" s="347">
        <v>4</v>
      </c>
      <c r="D305" s="552" t="s">
        <v>1550</v>
      </c>
      <c r="E305" s="564" t="s">
        <v>56</v>
      </c>
      <c r="F305" s="548"/>
      <c r="G305" s="522" t="str">
        <f>IFERROR(VLOOKUP(E305,'Reference data'!$M$2:$P$364,4,0), "Do not enter, will be populated based on other column(s)")</f>
        <v>MF</v>
      </c>
      <c r="H305" s="522" t="str">
        <f>IFERROR(VLOOKUP(E305,'Reference data'!$M$2:$O$364, 3,0), "Do not enter, will be populated based on other column(s)")</f>
        <v>Cobol, DB2</v>
      </c>
      <c r="I305" s="522" t="str">
        <f>IFERROR(VLOOKUP(E305,'Reference data'!$M$1:$N$364, 2,0), "Do not enter, will be populated based on other column(s)")</f>
        <v>SW-CRIS</v>
      </c>
      <c r="J305" s="548" t="s">
        <v>44</v>
      </c>
      <c r="K305" s="525" t="str">
        <f>IFERROR(VLOOKUP(J305,'Reference data'!$G$2:$H$7, 2, 0), "Do not enter, will be populated based on other column(s)")</f>
        <v>Muawiah Qaimari</v>
      </c>
      <c r="L305" s="556" t="str">
        <f>IFERROR(VLOOKUP(I305, 'Reference data'!$R$2:$S$55, 2, 0), "Do not enter, will be populated based on other column(s)")</f>
        <v>Istiyaqahmed Shaikh</v>
      </c>
      <c r="M305" s="525" t="str">
        <f>IFERROR(VLOOKUP(L305, 'Reference data'!$J$2:$K$30, 2, 0), "Do not enter, will be populated based on other column(s)")</f>
        <v>Daljeet Arora</v>
      </c>
      <c r="N305" s="347">
        <v>22.09</v>
      </c>
      <c r="O305" s="557" t="str">
        <f>VLOOKUP(N305, 'Reference data'!$U$2:$V$29, 2, 0)</f>
        <v>Sep-22</v>
      </c>
      <c r="P305" s="347" t="s">
        <v>48</v>
      </c>
      <c r="Q305" s="552">
        <v>43</v>
      </c>
      <c r="R305" s="548"/>
      <c r="S305" s="548"/>
      <c r="T305" s="548"/>
      <c r="U305" s="548"/>
      <c r="V305" s="548"/>
      <c r="W305" s="548"/>
      <c r="X305" s="548"/>
      <c r="Y305" s="548"/>
      <c r="Z305" s="548"/>
      <c r="AA305" s="548"/>
      <c r="AB305" s="552"/>
      <c r="AC305" s="552"/>
      <c r="AD305" s="552">
        <v>43</v>
      </c>
      <c r="AE305" s="552"/>
      <c r="AF305" s="552"/>
      <c r="AG305" s="552"/>
      <c r="AH305" s="552"/>
      <c r="AI305" s="552"/>
      <c r="AJ305" s="548"/>
      <c r="AK305" s="548"/>
      <c r="AL305" s="548"/>
      <c r="AM305" s="548"/>
    </row>
    <row r="306" spans="1:39" ht="19.5" customHeight="1">
      <c r="A306" s="522" t="str">
        <f>IFERROR(VLOOKUP(B306, 'Reference data'!$C$2:$D$21, 2, 0), "Do not enter, will be populated based on other column(s)")</f>
        <v>Sustenance</v>
      </c>
      <c r="B306" s="555" t="s">
        <v>110</v>
      </c>
      <c r="C306" s="347">
        <v>4</v>
      </c>
      <c r="D306" s="552" t="s">
        <v>1551</v>
      </c>
      <c r="E306" s="564" t="s">
        <v>57</v>
      </c>
      <c r="G306" s="522" t="str">
        <f>IFERROR(VLOOKUP(E306,'Reference data'!$M$2:$P$364,4,0), "Do not enter, will be populated based on other column(s)")</f>
        <v>MF</v>
      </c>
      <c r="H306" s="522" t="str">
        <f>IFERROR(VLOOKUP(E306,'Reference data'!$M$2:$O$364, 3,0), "Do not enter, will be populated based on other column(s)")</f>
        <v>Cobol, DB2, CICS</v>
      </c>
      <c r="I306" s="522" t="str">
        <f>IFERROR(VLOOKUP(E306,'Reference data'!$M$1:$N$364, 2,0), "Do not enter, will be populated based on other column(s)")</f>
        <v>SW-CRIS</v>
      </c>
      <c r="J306" s="347" t="s">
        <v>44</v>
      </c>
      <c r="K306" s="525" t="str">
        <f>IFERROR(VLOOKUP(J306,'Reference data'!$G$2:$H$7, 2, 0), "Do not enter, will be populated based on other column(s)")</f>
        <v>Muawiah Qaimari</v>
      </c>
      <c r="L306" s="556" t="str">
        <f>IFERROR(VLOOKUP(I306, 'Reference data'!$R$2:$S$55, 2, 0), "Do not enter, will be populated based on other column(s)")</f>
        <v>Istiyaqahmed Shaikh</v>
      </c>
      <c r="M306" s="525" t="str">
        <f>IFERROR(VLOOKUP(L306, 'Reference data'!$J$2:$K$30, 2, 0), "Do not enter, will be populated based on other column(s)")</f>
        <v>Daljeet Arora</v>
      </c>
      <c r="N306" s="347">
        <v>22.09</v>
      </c>
      <c r="O306" s="557" t="str">
        <f>VLOOKUP(N306, 'Reference data'!$U$2:$V$29, 2, 0)</f>
        <v>Sep-22</v>
      </c>
      <c r="P306" s="347" t="s">
        <v>48</v>
      </c>
      <c r="Q306" s="552">
        <v>28</v>
      </c>
      <c r="AB306" s="552"/>
      <c r="AC306" s="552"/>
      <c r="AD306" s="552">
        <v>28</v>
      </c>
      <c r="AE306" s="552"/>
      <c r="AF306" s="552"/>
      <c r="AG306" s="552"/>
      <c r="AH306" s="552"/>
      <c r="AI306" s="552"/>
    </row>
    <row r="307" spans="1:39" ht="19.5" customHeight="1">
      <c r="A307" s="522" t="str">
        <f>IFERROR(VLOOKUP(B307, 'Reference data'!$C$2:$D$21, 2, 0), "Do not enter, will be populated based on other column(s)")</f>
        <v>Sustenance</v>
      </c>
      <c r="B307" s="555" t="s">
        <v>110</v>
      </c>
      <c r="C307" s="347">
        <v>4</v>
      </c>
      <c r="D307" s="552" t="s">
        <v>1552</v>
      </c>
      <c r="E307" s="564" t="s">
        <v>99</v>
      </c>
      <c r="F307" s="548"/>
      <c r="G307" s="522" t="str">
        <f>IFERROR(VLOOKUP(E307,'Reference data'!$M$2:$P$364,4,0), "Do not enter, will be populated based on other column(s)")</f>
        <v>MF</v>
      </c>
      <c r="H307" s="522" t="str">
        <f>IFERROR(VLOOKUP(E307,'Reference data'!$M$2:$O$364, 3,0), "Do not enter, will be populated based on other column(s)")</f>
        <v>Cobol, DB2, CICS</v>
      </c>
      <c r="I307" s="522" t="str">
        <f>IFERROR(VLOOKUP(E307,'Reference data'!$M$1:$N$364, 2,0), "Do not enter, will be populated based on other column(s)")</f>
        <v>SW-CRIS</v>
      </c>
      <c r="J307" s="548" t="s">
        <v>44</v>
      </c>
      <c r="K307" s="525" t="str">
        <f>IFERROR(VLOOKUP(J307,'Reference data'!$G$2:$H$7, 2, 0), "Do not enter, will be populated based on other column(s)")</f>
        <v>Muawiah Qaimari</v>
      </c>
      <c r="L307" s="556" t="str">
        <f>IFERROR(VLOOKUP(I307, 'Reference data'!$R$2:$S$55, 2, 0), "Do not enter, will be populated based on other column(s)")</f>
        <v>Istiyaqahmed Shaikh</v>
      </c>
      <c r="M307" s="525" t="str">
        <f>IFERROR(VLOOKUP(L307, 'Reference data'!$J$2:$K$30, 2, 0), "Do not enter, will be populated based on other column(s)")</f>
        <v>Daljeet Arora</v>
      </c>
      <c r="N307" s="347">
        <v>22.09</v>
      </c>
      <c r="O307" s="557" t="str">
        <f>VLOOKUP(N307, 'Reference data'!$U$2:$V$29, 2, 0)</f>
        <v>Sep-22</v>
      </c>
      <c r="P307" s="347" t="s">
        <v>48</v>
      </c>
      <c r="Q307" s="552">
        <v>28</v>
      </c>
      <c r="R307" s="548"/>
      <c r="S307" s="548"/>
      <c r="T307" s="548"/>
      <c r="U307" s="548"/>
      <c r="V307" s="548"/>
      <c r="W307" s="548"/>
      <c r="X307" s="548"/>
      <c r="Y307" s="548"/>
      <c r="Z307" s="548"/>
      <c r="AA307" s="548"/>
      <c r="AB307" s="552"/>
      <c r="AC307" s="552"/>
      <c r="AD307" s="552">
        <v>28</v>
      </c>
      <c r="AE307" s="552"/>
      <c r="AF307" s="552"/>
      <c r="AG307" s="552"/>
      <c r="AH307" s="552"/>
      <c r="AI307" s="552"/>
      <c r="AJ307" s="548"/>
      <c r="AK307" s="548"/>
      <c r="AL307" s="548"/>
      <c r="AM307" s="548"/>
    </row>
    <row r="308" spans="1:39" ht="19.5" customHeight="1">
      <c r="A308" s="522" t="str">
        <f>IFERROR(VLOOKUP(B308, 'Reference data'!$C$2:$D$21, 2, 0), "Do not enter, will be populated based on other column(s)")</f>
        <v>Sustenance</v>
      </c>
      <c r="B308" s="555" t="s">
        <v>110</v>
      </c>
      <c r="C308" s="347">
        <v>3</v>
      </c>
      <c r="D308" s="552" t="s">
        <v>1553</v>
      </c>
      <c r="E308" s="564" t="s">
        <v>71</v>
      </c>
      <c r="G308" s="522" t="str">
        <f>IFERROR(VLOOKUP(E308,'Reference data'!$M$2:$P$364,4,0), "Do not enter, will be populated based on other column(s)")</f>
        <v>MF</v>
      </c>
      <c r="H308" s="522" t="str">
        <f>IFERROR(VLOOKUP(E308,'Reference data'!$M$2:$O$364, 3,0), "Do not enter, will be populated based on other column(s)")</f>
        <v>Cobol, DB2</v>
      </c>
      <c r="I308" s="522" t="str">
        <f>IFERROR(VLOOKUP(E308,'Reference data'!$M$1:$N$364, 2,0), "Do not enter, will be populated based on other column(s)")</f>
        <v>SW-CRIS</v>
      </c>
      <c r="J308" s="347" t="s">
        <v>44</v>
      </c>
      <c r="K308" s="525" t="str">
        <f>IFERROR(VLOOKUP(J308,'Reference data'!$G$2:$H$7, 2, 0), "Do not enter, will be populated based on other column(s)")</f>
        <v>Muawiah Qaimari</v>
      </c>
      <c r="L308" s="556" t="str">
        <f>IFERROR(VLOOKUP(I308, 'Reference data'!$R$2:$S$55, 2, 0), "Do not enter, will be populated based on other column(s)")</f>
        <v>Istiyaqahmed Shaikh</v>
      </c>
      <c r="M308" s="525" t="str">
        <f>IFERROR(VLOOKUP(L308, 'Reference data'!$J$2:$K$30, 2, 0), "Do not enter, will be populated based on other column(s)")</f>
        <v>Daljeet Arora</v>
      </c>
      <c r="N308" s="347">
        <v>22.09</v>
      </c>
      <c r="O308" s="557" t="str">
        <f>VLOOKUP(N308, 'Reference data'!$U$2:$V$29, 2, 0)</f>
        <v>Sep-22</v>
      </c>
      <c r="P308" s="347" t="s">
        <v>48</v>
      </c>
      <c r="Q308" s="552">
        <v>30</v>
      </c>
      <c r="AB308" s="552"/>
      <c r="AC308" s="552"/>
      <c r="AD308" s="552">
        <v>30</v>
      </c>
      <c r="AE308" s="552"/>
      <c r="AF308" s="552"/>
      <c r="AG308" s="552"/>
      <c r="AH308" s="552"/>
      <c r="AI308" s="552"/>
    </row>
    <row r="309" spans="1:39" ht="19.5" customHeight="1">
      <c r="A309" s="522" t="str">
        <f>IFERROR(VLOOKUP(B309, 'Reference data'!$C$2:$D$21, 2, 0), "Do not enter, will be populated based on other column(s)")</f>
        <v>Sustenance</v>
      </c>
      <c r="B309" s="555" t="s">
        <v>110</v>
      </c>
      <c r="C309" s="347">
        <v>3</v>
      </c>
      <c r="D309" s="552" t="s">
        <v>1554</v>
      </c>
      <c r="E309" s="564" t="s">
        <v>49</v>
      </c>
      <c r="F309" s="548"/>
      <c r="G309" s="522" t="str">
        <f>IFERROR(VLOOKUP(E309,'Reference data'!$M$2:$P$364,4,0), "Do not enter, will be populated based on other column(s)")</f>
        <v>MF</v>
      </c>
      <c r="H309" s="522" t="str">
        <f>IFERROR(VLOOKUP(E309,'Reference data'!$M$2:$O$364, 3,0), "Do not enter, will be populated based on other column(s)")</f>
        <v>Cobol, DB2</v>
      </c>
      <c r="I309" s="522" t="str">
        <f>IFERROR(VLOOKUP(E309,'Reference data'!$M$1:$N$364, 2,0), "Do not enter, will be populated based on other column(s)")</f>
        <v>SW-CRIS</v>
      </c>
      <c r="J309" s="548" t="s">
        <v>44</v>
      </c>
      <c r="K309" s="525" t="str">
        <f>IFERROR(VLOOKUP(J309,'Reference data'!$G$2:$H$7, 2, 0), "Do not enter, will be populated based on other column(s)")</f>
        <v>Muawiah Qaimari</v>
      </c>
      <c r="L309" s="556" t="str">
        <f>IFERROR(VLOOKUP(I309, 'Reference data'!$R$2:$S$55, 2, 0), "Do not enter, will be populated based on other column(s)")</f>
        <v>Istiyaqahmed Shaikh</v>
      </c>
      <c r="M309" s="525" t="str">
        <f>IFERROR(VLOOKUP(L309, 'Reference data'!$J$2:$K$30, 2, 0), "Do not enter, will be populated based on other column(s)")</f>
        <v>Daljeet Arora</v>
      </c>
      <c r="N309" s="347">
        <v>22.09</v>
      </c>
      <c r="O309" s="557" t="str">
        <f>VLOOKUP(N309, 'Reference data'!$U$2:$V$29, 2, 0)</f>
        <v>Sep-22</v>
      </c>
      <c r="P309" s="347" t="s">
        <v>48</v>
      </c>
      <c r="Q309" s="552">
        <v>30</v>
      </c>
      <c r="R309" s="548"/>
      <c r="S309" s="548"/>
      <c r="T309" s="548"/>
      <c r="U309" s="548"/>
      <c r="V309" s="548"/>
      <c r="W309" s="548"/>
      <c r="X309" s="548"/>
      <c r="Y309" s="548"/>
      <c r="Z309" s="548"/>
      <c r="AA309" s="548"/>
      <c r="AB309" s="552"/>
      <c r="AC309" s="552"/>
      <c r="AD309" s="552">
        <v>30</v>
      </c>
      <c r="AE309" s="552"/>
      <c r="AF309" s="552"/>
      <c r="AG309" s="552"/>
      <c r="AH309" s="552"/>
      <c r="AI309" s="552"/>
      <c r="AJ309" s="548"/>
      <c r="AK309" s="548"/>
      <c r="AL309" s="548"/>
      <c r="AM309" s="548"/>
    </row>
    <row r="310" spans="1:39" ht="19.5" customHeight="1">
      <c r="A310" s="522" t="str">
        <f>IFERROR(VLOOKUP(B310, 'Reference data'!$C$2:$D$21, 2, 0), "Do not enter, will be populated based on other column(s)")</f>
        <v>Sustenance</v>
      </c>
      <c r="B310" s="555" t="s">
        <v>110</v>
      </c>
      <c r="C310" s="347">
        <v>6</v>
      </c>
      <c r="D310" s="552" t="s">
        <v>1555</v>
      </c>
      <c r="E310" s="564" t="s">
        <v>97</v>
      </c>
      <c r="G310" s="522" t="str">
        <f>IFERROR(VLOOKUP(E310,'Reference data'!$M$2:$P$364,4,0), "Do not enter, will be populated based on other column(s)")</f>
        <v>MF</v>
      </c>
      <c r="H310" s="522" t="str">
        <f>IFERROR(VLOOKUP(E310,'Reference data'!$M$2:$O$364, 3,0), "Do not enter, will be populated based on other column(s)")</f>
        <v>Cobol, IMS-DB</v>
      </c>
      <c r="I310" s="522" t="str">
        <f>IFERROR(VLOOKUP(E310,'Reference data'!$M$1:$N$364, 2,0), "Do not enter, will be populated based on other column(s)")</f>
        <v>SW-CRIS</v>
      </c>
      <c r="J310" s="347" t="s">
        <v>44</v>
      </c>
      <c r="K310" s="525" t="str">
        <f>IFERROR(VLOOKUP(J310,'Reference data'!$G$2:$H$7, 2, 0), "Do not enter, will be populated based on other column(s)")</f>
        <v>Muawiah Qaimari</v>
      </c>
      <c r="L310" s="556" t="str">
        <f>IFERROR(VLOOKUP(I310, 'Reference data'!$R$2:$S$55, 2, 0), "Do not enter, will be populated based on other column(s)")</f>
        <v>Istiyaqahmed Shaikh</v>
      </c>
      <c r="M310" s="525" t="str">
        <f>IFERROR(VLOOKUP(L310, 'Reference data'!$J$2:$K$30, 2, 0), "Do not enter, will be populated based on other column(s)")</f>
        <v>Daljeet Arora</v>
      </c>
      <c r="N310" s="347">
        <v>22.09</v>
      </c>
      <c r="O310" s="557" t="str">
        <f>VLOOKUP(N310, 'Reference data'!$U$2:$V$29, 2, 0)</f>
        <v>Sep-22</v>
      </c>
      <c r="P310" s="347" t="s">
        <v>48</v>
      </c>
      <c r="Q310" s="552">
        <v>30</v>
      </c>
      <c r="AB310" s="552"/>
      <c r="AC310" s="552"/>
      <c r="AD310" s="552">
        <v>30</v>
      </c>
      <c r="AE310" s="552"/>
      <c r="AF310" s="552"/>
      <c r="AG310" s="552"/>
      <c r="AH310" s="552"/>
      <c r="AI310" s="552"/>
    </row>
    <row r="311" spans="1:39" ht="19.5" customHeight="1">
      <c r="A311" s="522" t="str">
        <f>IFERROR(VLOOKUP(B311, 'Reference data'!$C$2:$D$21, 2, 0), "Do not enter, will be populated based on other column(s)")</f>
        <v>Sustenance</v>
      </c>
      <c r="B311" s="555" t="s">
        <v>110</v>
      </c>
      <c r="C311" s="347">
        <v>6</v>
      </c>
      <c r="D311" s="552" t="s">
        <v>1556</v>
      </c>
      <c r="E311" s="564" t="s">
        <v>105</v>
      </c>
      <c r="F311" s="548"/>
      <c r="G311" s="522" t="str">
        <f>IFERROR(VLOOKUP(E311,'Reference data'!$M$2:$P$364,4,0), "Do not enter, will be populated based on other column(s)")</f>
        <v>MF</v>
      </c>
      <c r="H311" s="522" t="str">
        <f>IFERROR(VLOOKUP(E311,'Reference data'!$M$2:$O$364, 3,0), "Do not enter, will be populated based on other column(s)")</f>
        <v>Cobol, IMS-DB</v>
      </c>
      <c r="I311" s="522" t="str">
        <f>IFERROR(VLOOKUP(E311,'Reference data'!$M$1:$N$364, 2,0), "Do not enter, will be populated based on other column(s)")</f>
        <v>SW-CRIS</v>
      </c>
      <c r="J311" s="548" t="s">
        <v>44</v>
      </c>
      <c r="K311" s="525" t="str">
        <f>IFERROR(VLOOKUP(J311,'Reference data'!$G$2:$H$7, 2, 0), "Do not enter, will be populated based on other column(s)")</f>
        <v>Muawiah Qaimari</v>
      </c>
      <c r="L311" s="556" t="str">
        <f>IFERROR(VLOOKUP(I311, 'Reference data'!$R$2:$S$55, 2, 0), "Do not enter, will be populated based on other column(s)")</f>
        <v>Istiyaqahmed Shaikh</v>
      </c>
      <c r="M311" s="525" t="str">
        <f>IFERROR(VLOOKUP(L311, 'Reference data'!$J$2:$K$30, 2, 0), "Do not enter, will be populated based on other column(s)")</f>
        <v>Daljeet Arora</v>
      </c>
      <c r="N311" s="347">
        <v>22.09</v>
      </c>
      <c r="O311" s="557" t="str">
        <f>VLOOKUP(N311, 'Reference data'!$U$2:$V$29, 2, 0)</f>
        <v>Sep-22</v>
      </c>
      <c r="P311" s="347" t="s">
        <v>48</v>
      </c>
      <c r="Q311" s="552">
        <v>10</v>
      </c>
      <c r="R311" s="548"/>
      <c r="S311" s="548"/>
      <c r="T311" s="548"/>
      <c r="U311" s="548"/>
      <c r="V311" s="548"/>
      <c r="W311" s="548"/>
      <c r="X311" s="548"/>
      <c r="Y311" s="548"/>
      <c r="Z311" s="548"/>
      <c r="AA311" s="548"/>
      <c r="AB311" s="552"/>
      <c r="AC311" s="552"/>
      <c r="AD311" s="552">
        <v>10</v>
      </c>
      <c r="AE311" s="552"/>
      <c r="AF311" s="552"/>
      <c r="AG311" s="552"/>
      <c r="AH311" s="552"/>
      <c r="AI311" s="552"/>
      <c r="AJ311" s="548"/>
      <c r="AK311" s="548"/>
      <c r="AL311" s="548"/>
      <c r="AM311" s="548"/>
    </row>
    <row r="312" spans="1:39" ht="19.5" customHeight="1">
      <c r="A312" s="522" t="str">
        <f>IFERROR(VLOOKUP(B312, 'Reference data'!$C$2:$D$21, 2, 0), "Do not enter, will be populated based on other column(s)")</f>
        <v>Sustenance</v>
      </c>
      <c r="B312" s="555" t="s">
        <v>110</v>
      </c>
      <c r="C312" s="347">
        <v>6</v>
      </c>
      <c r="D312" s="552" t="s">
        <v>1557</v>
      </c>
      <c r="E312" s="564" t="s">
        <v>61</v>
      </c>
      <c r="G312" s="522" t="str">
        <f>IFERROR(VLOOKUP(E312,'Reference data'!$M$2:$P$364,4,0), "Do not enter, will be populated based on other column(s)")</f>
        <v>MF</v>
      </c>
      <c r="H312" s="522" t="str">
        <f>IFERROR(VLOOKUP(E312,'Reference data'!$M$2:$O$364, 3,0), "Do not enter, will be populated based on other column(s)")</f>
        <v>Cobol, IMS-DB, Assembler</v>
      </c>
      <c r="I312" s="522" t="str">
        <f>IFERROR(VLOOKUP(E312,'Reference data'!$M$1:$N$364, 2,0), "Do not enter, will be populated based on other column(s)")</f>
        <v>SW-CRIS</v>
      </c>
      <c r="J312" s="347" t="s">
        <v>44</v>
      </c>
      <c r="K312" s="525" t="str">
        <f>IFERROR(VLOOKUP(J312,'Reference data'!$G$2:$H$7, 2, 0), "Do not enter, will be populated based on other column(s)")</f>
        <v>Muawiah Qaimari</v>
      </c>
      <c r="L312" s="556" t="str">
        <f>IFERROR(VLOOKUP(I312, 'Reference data'!$R$2:$S$55, 2, 0), "Do not enter, will be populated based on other column(s)")</f>
        <v>Istiyaqahmed Shaikh</v>
      </c>
      <c r="M312" s="525" t="str">
        <f>IFERROR(VLOOKUP(L312, 'Reference data'!$J$2:$K$30, 2, 0), "Do not enter, will be populated based on other column(s)")</f>
        <v>Daljeet Arora</v>
      </c>
      <c r="N312" s="347">
        <v>22.09</v>
      </c>
      <c r="O312" s="557" t="str">
        <f>VLOOKUP(N312, 'Reference data'!$U$2:$V$29, 2, 0)</f>
        <v>Sep-22</v>
      </c>
      <c r="P312" s="347" t="s">
        <v>48</v>
      </c>
      <c r="Q312" s="552">
        <v>40</v>
      </c>
      <c r="AB312" s="552"/>
      <c r="AC312" s="552"/>
      <c r="AD312" s="552">
        <v>40</v>
      </c>
      <c r="AE312" s="552"/>
      <c r="AF312" s="552"/>
      <c r="AG312" s="552"/>
      <c r="AH312" s="552"/>
      <c r="AI312" s="552"/>
    </row>
    <row r="313" spans="1:39" ht="19.5" customHeight="1">
      <c r="A313" s="522" t="str">
        <f>IFERROR(VLOOKUP(B313, 'Reference data'!$C$2:$D$21, 2, 0), "Do not enter, will be populated based on other column(s)")</f>
        <v>Sustenance</v>
      </c>
      <c r="B313" s="555" t="s">
        <v>110</v>
      </c>
      <c r="C313" s="347">
        <v>6</v>
      </c>
      <c r="D313" s="552" t="s">
        <v>1558</v>
      </c>
      <c r="E313" s="564" t="s">
        <v>51</v>
      </c>
      <c r="F313" s="548"/>
      <c r="G313" s="522" t="str">
        <f>IFERROR(VLOOKUP(E313,'Reference data'!$M$2:$P$364,4,0), "Do not enter, will be populated based on other column(s)")</f>
        <v>MF</v>
      </c>
      <c r="H313" s="522" t="str">
        <f>IFERROR(VLOOKUP(E313,'Reference data'!$M$2:$O$364, 3,0), "Do not enter, will be populated based on other column(s)")</f>
        <v>Assembler</v>
      </c>
      <c r="I313" s="522" t="str">
        <f>IFERROR(VLOOKUP(E313,'Reference data'!$M$1:$N$364, 2,0), "Do not enter, will be populated based on other column(s)")</f>
        <v>SW-CRIS</v>
      </c>
      <c r="J313" s="548" t="s">
        <v>44</v>
      </c>
      <c r="K313" s="525" t="str">
        <f>IFERROR(VLOOKUP(J313,'Reference data'!$G$2:$H$7, 2, 0), "Do not enter, will be populated based on other column(s)")</f>
        <v>Muawiah Qaimari</v>
      </c>
      <c r="L313" s="556" t="str">
        <f>IFERROR(VLOOKUP(I313, 'Reference data'!$R$2:$S$55, 2, 0), "Do not enter, will be populated based on other column(s)")</f>
        <v>Istiyaqahmed Shaikh</v>
      </c>
      <c r="M313" s="525" t="str">
        <f>IFERROR(VLOOKUP(L313, 'Reference data'!$J$2:$K$30, 2, 0), "Do not enter, will be populated based on other column(s)")</f>
        <v>Daljeet Arora</v>
      </c>
      <c r="N313" s="347">
        <v>22.09</v>
      </c>
      <c r="O313" s="557" t="str">
        <f>VLOOKUP(N313, 'Reference data'!$U$2:$V$29, 2, 0)</f>
        <v>Sep-22</v>
      </c>
      <c r="P313" s="347" t="s">
        <v>48</v>
      </c>
      <c r="Q313" s="552">
        <v>40</v>
      </c>
      <c r="R313" s="548"/>
      <c r="S313" s="548"/>
      <c r="T313" s="548"/>
      <c r="U313" s="548"/>
      <c r="V313" s="548"/>
      <c r="W313" s="548"/>
      <c r="X313" s="548"/>
      <c r="Y313" s="548"/>
      <c r="Z313" s="548"/>
      <c r="AA313" s="548"/>
      <c r="AB313" s="552"/>
      <c r="AC313" s="552"/>
      <c r="AD313" s="552">
        <v>40</v>
      </c>
      <c r="AE313" s="552"/>
      <c r="AF313" s="552"/>
      <c r="AG313" s="552"/>
      <c r="AH313" s="552"/>
      <c r="AI313" s="552"/>
      <c r="AJ313" s="548"/>
      <c r="AK313" s="548"/>
      <c r="AL313" s="548"/>
      <c r="AM313" s="548"/>
    </row>
    <row r="314" spans="1:39" ht="18" customHeight="1">
      <c r="A314" s="522" t="str">
        <f>IFERROR(VLOOKUP(B314, 'Reference data'!$C$2:$D$21, 2, 0), "Do not enter, will be populated based on other column(s)")</f>
        <v>Sustenance</v>
      </c>
      <c r="B314" s="555" t="s">
        <v>110</v>
      </c>
      <c r="C314" s="347">
        <v>4</v>
      </c>
      <c r="D314" s="552" t="s">
        <v>1559</v>
      </c>
      <c r="E314" s="564" t="s">
        <v>55</v>
      </c>
      <c r="G314" s="522" t="str">
        <f>IFERROR(VLOOKUP(E314,'Reference data'!$M$2:$P$364,4,0), "Do not enter, will be populated based on other column(s)")</f>
        <v>MF</v>
      </c>
      <c r="H314" s="522" t="str">
        <f>IFERROR(VLOOKUP(E314,'Reference data'!$M$2:$O$364, 3,0), "Do not enter, will be populated based on other column(s)")</f>
        <v>Cobol, DB2</v>
      </c>
      <c r="I314" s="522" t="str">
        <f>IFERROR(VLOOKUP(E314,'Reference data'!$M$1:$N$364, 2,0), "Do not enter, will be populated based on other column(s)")</f>
        <v>SW-CRIS</v>
      </c>
      <c r="J314" s="347" t="s">
        <v>44</v>
      </c>
      <c r="K314" s="525" t="str">
        <f>IFERROR(VLOOKUP(J314,'Reference data'!$G$2:$H$7, 2, 0), "Do not enter, will be populated based on other column(s)")</f>
        <v>Muawiah Qaimari</v>
      </c>
      <c r="L314" s="556" t="str">
        <f>IFERROR(VLOOKUP(I314, 'Reference data'!$R$2:$S$55, 2, 0), "Do not enter, will be populated based on other column(s)")</f>
        <v>Istiyaqahmed Shaikh</v>
      </c>
      <c r="M314" s="525" t="str">
        <f>IFERROR(VLOOKUP(L314, 'Reference data'!$J$2:$K$30, 2, 0), "Do not enter, will be populated based on other column(s)")</f>
        <v>Daljeet Arora</v>
      </c>
      <c r="N314" s="347">
        <v>22.12</v>
      </c>
      <c r="O314" s="557" t="str">
        <f>VLOOKUP(N314, 'Reference data'!$U$2:$V$29, 2, 0)</f>
        <v>Dec-22</v>
      </c>
      <c r="P314" s="347" t="s">
        <v>48</v>
      </c>
      <c r="Q314" s="552">
        <v>40</v>
      </c>
      <c r="AB314" s="552"/>
      <c r="AC314" s="552"/>
      <c r="AD314" s="552"/>
      <c r="AE314" s="552"/>
      <c r="AF314" s="552">
        <v>10</v>
      </c>
      <c r="AG314" s="552">
        <v>30</v>
      </c>
      <c r="AH314" s="552"/>
      <c r="AI314" s="552"/>
    </row>
    <row r="315" spans="1:39" ht="18" customHeight="1">
      <c r="A315" s="522" t="str">
        <f>IFERROR(VLOOKUP(B315, 'Reference data'!$C$2:$D$21, 2, 0), "Do not enter, will be populated based on other column(s)")</f>
        <v>Sustenance</v>
      </c>
      <c r="B315" s="555" t="s">
        <v>110</v>
      </c>
      <c r="C315" s="347">
        <v>4</v>
      </c>
      <c r="D315" s="552" t="s">
        <v>1559</v>
      </c>
      <c r="E315" s="564" t="s">
        <v>56</v>
      </c>
      <c r="F315" s="548"/>
      <c r="G315" s="522" t="str">
        <f>IFERROR(VLOOKUP(E315,'Reference data'!$M$2:$P$364,4,0), "Do not enter, will be populated based on other column(s)")</f>
        <v>MF</v>
      </c>
      <c r="H315" s="522" t="str">
        <f>IFERROR(VLOOKUP(E315,'Reference data'!$M$2:$O$364, 3,0), "Do not enter, will be populated based on other column(s)")</f>
        <v>Cobol, DB2</v>
      </c>
      <c r="I315" s="522" t="str">
        <f>IFERROR(VLOOKUP(E315,'Reference data'!$M$1:$N$364, 2,0), "Do not enter, will be populated based on other column(s)")</f>
        <v>SW-CRIS</v>
      </c>
      <c r="J315" s="548" t="s">
        <v>44</v>
      </c>
      <c r="K315" s="525" t="str">
        <f>IFERROR(VLOOKUP(J315,'Reference data'!$G$2:$H$7, 2, 0), "Do not enter, will be populated based on other column(s)")</f>
        <v>Muawiah Qaimari</v>
      </c>
      <c r="L315" s="556" t="str">
        <f>IFERROR(VLOOKUP(I315, 'Reference data'!$R$2:$S$55, 2, 0), "Do not enter, will be populated based on other column(s)")</f>
        <v>Istiyaqahmed Shaikh</v>
      </c>
      <c r="M315" s="525" t="str">
        <f>IFERROR(VLOOKUP(L315, 'Reference data'!$J$2:$K$30, 2, 0), "Do not enter, will be populated based on other column(s)")</f>
        <v>Daljeet Arora</v>
      </c>
      <c r="N315" s="347">
        <v>22.12</v>
      </c>
      <c r="O315" s="557" t="str">
        <f>VLOOKUP(N315, 'Reference data'!$U$2:$V$29, 2, 0)</f>
        <v>Dec-22</v>
      </c>
      <c r="P315" s="347" t="s">
        <v>48</v>
      </c>
      <c r="Q315" s="552">
        <v>40</v>
      </c>
      <c r="R315" s="548"/>
      <c r="S315" s="548"/>
      <c r="T315" s="548"/>
      <c r="U315" s="548"/>
      <c r="V315" s="548"/>
      <c r="W315" s="548"/>
      <c r="X315" s="548"/>
      <c r="Y315" s="548"/>
      <c r="Z315" s="548"/>
      <c r="AA315" s="548"/>
      <c r="AB315" s="552"/>
      <c r="AC315" s="552"/>
      <c r="AD315" s="552"/>
      <c r="AE315" s="552"/>
      <c r="AF315" s="552">
        <v>10</v>
      </c>
      <c r="AG315" s="552">
        <v>30</v>
      </c>
      <c r="AH315" s="552"/>
      <c r="AI315" s="552"/>
      <c r="AJ315" s="548"/>
      <c r="AK315" s="548"/>
      <c r="AL315" s="548"/>
      <c r="AM315" s="548"/>
    </row>
    <row r="316" spans="1:39" ht="18" customHeight="1">
      <c r="A316" s="522" t="str">
        <f>IFERROR(VLOOKUP(B316, 'Reference data'!$C$2:$D$21, 2, 0), "Do not enter, will be populated based on other column(s)")</f>
        <v>Sustenance</v>
      </c>
      <c r="B316" s="555" t="s">
        <v>110</v>
      </c>
      <c r="C316" s="347">
        <v>4</v>
      </c>
      <c r="D316" s="552" t="s">
        <v>1559</v>
      </c>
      <c r="E316" s="564" t="s">
        <v>57</v>
      </c>
      <c r="G316" s="522" t="str">
        <f>IFERROR(VLOOKUP(E316,'Reference data'!$M$2:$P$364,4,0), "Do not enter, will be populated based on other column(s)")</f>
        <v>MF</v>
      </c>
      <c r="H316" s="522" t="str">
        <f>IFERROR(VLOOKUP(E316,'Reference data'!$M$2:$O$364, 3,0), "Do not enter, will be populated based on other column(s)")</f>
        <v>Cobol, DB2, CICS</v>
      </c>
      <c r="I316" s="522" t="str">
        <f>IFERROR(VLOOKUP(E316,'Reference data'!$M$1:$N$364, 2,0), "Do not enter, will be populated based on other column(s)")</f>
        <v>SW-CRIS</v>
      </c>
      <c r="J316" s="347" t="s">
        <v>44</v>
      </c>
      <c r="K316" s="525" t="str">
        <f>IFERROR(VLOOKUP(J316,'Reference data'!$G$2:$H$7, 2, 0), "Do not enter, will be populated based on other column(s)")</f>
        <v>Muawiah Qaimari</v>
      </c>
      <c r="L316" s="556" t="str">
        <f>IFERROR(VLOOKUP(I316, 'Reference data'!$R$2:$S$55, 2, 0), "Do not enter, will be populated based on other column(s)")</f>
        <v>Istiyaqahmed Shaikh</v>
      </c>
      <c r="M316" s="525" t="str">
        <f>IFERROR(VLOOKUP(L316, 'Reference data'!$J$2:$K$30, 2, 0), "Do not enter, will be populated based on other column(s)")</f>
        <v>Daljeet Arora</v>
      </c>
      <c r="N316" s="347">
        <v>22.12</v>
      </c>
      <c r="O316" s="557" t="str">
        <f>VLOOKUP(N316, 'Reference data'!$U$2:$V$29, 2, 0)</f>
        <v>Dec-22</v>
      </c>
      <c r="P316" s="347" t="s">
        <v>48</v>
      </c>
      <c r="Q316" s="552">
        <v>40</v>
      </c>
      <c r="AB316" s="552"/>
      <c r="AC316" s="552"/>
      <c r="AD316" s="552"/>
      <c r="AE316" s="552"/>
      <c r="AF316" s="552">
        <v>10</v>
      </c>
      <c r="AG316" s="552">
        <v>30</v>
      </c>
      <c r="AH316" s="552"/>
      <c r="AI316" s="552"/>
    </row>
    <row r="317" spans="1:39" ht="18" customHeight="1">
      <c r="A317" s="522" t="str">
        <f>IFERROR(VLOOKUP(B317, 'Reference data'!$C$2:$D$21, 2, 0), "Do not enter, will be populated based on other column(s)")</f>
        <v>Sustenance</v>
      </c>
      <c r="B317" s="555" t="s">
        <v>110</v>
      </c>
      <c r="C317" s="347">
        <v>4</v>
      </c>
      <c r="D317" s="552" t="s">
        <v>1559</v>
      </c>
      <c r="E317" s="564" t="s">
        <v>99</v>
      </c>
      <c r="F317" s="548"/>
      <c r="G317" s="522" t="str">
        <f>IFERROR(VLOOKUP(E317,'Reference data'!$M$2:$P$364,4,0), "Do not enter, will be populated based on other column(s)")</f>
        <v>MF</v>
      </c>
      <c r="H317" s="522" t="str">
        <f>IFERROR(VLOOKUP(E317,'Reference data'!$M$2:$O$364, 3,0), "Do not enter, will be populated based on other column(s)")</f>
        <v>Cobol, DB2, CICS</v>
      </c>
      <c r="I317" s="522" t="str">
        <f>IFERROR(VLOOKUP(E317,'Reference data'!$M$1:$N$364, 2,0), "Do not enter, will be populated based on other column(s)")</f>
        <v>SW-CRIS</v>
      </c>
      <c r="J317" s="548" t="s">
        <v>44</v>
      </c>
      <c r="K317" s="525" t="str">
        <f>IFERROR(VLOOKUP(J317,'Reference data'!$G$2:$H$7, 2, 0), "Do not enter, will be populated based on other column(s)")</f>
        <v>Muawiah Qaimari</v>
      </c>
      <c r="L317" s="556" t="str">
        <f>IFERROR(VLOOKUP(I317, 'Reference data'!$R$2:$S$55, 2, 0), "Do not enter, will be populated based on other column(s)")</f>
        <v>Istiyaqahmed Shaikh</v>
      </c>
      <c r="M317" s="525" t="str">
        <f>IFERROR(VLOOKUP(L317, 'Reference data'!$J$2:$K$30, 2, 0), "Do not enter, will be populated based on other column(s)")</f>
        <v>Daljeet Arora</v>
      </c>
      <c r="N317" s="347">
        <v>22.12</v>
      </c>
      <c r="O317" s="557" t="str">
        <f>VLOOKUP(N317, 'Reference data'!$U$2:$V$29, 2, 0)</f>
        <v>Dec-22</v>
      </c>
      <c r="P317" s="347" t="s">
        <v>48</v>
      </c>
      <c r="Q317" s="552">
        <v>40</v>
      </c>
      <c r="R317" s="548"/>
      <c r="S317" s="548"/>
      <c r="T317" s="548"/>
      <c r="U317" s="548"/>
      <c r="V317" s="548"/>
      <c r="W317" s="548"/>
      <c r="X317" s="548"/>
      <c r="Y317" s="548"/>
      <c r="Z317" s="548"/>
      <c r="AA317" s="548"/>
      <c r="AB317" s="552"/>
      <c r="AC317" s="552"/>
      <c r="AD317" s="552"/>
      <c r="AE317" s="552"/>
      <c r="AF317" s="552">
        <v>10</v>
      </c>
      <c r="AG317" s="552">
        <v>30</v>
      </c>
      <c r="AH317" s="552"/>
      <c r="AI317" s="552"/>
      <c r="AJ317" s="548"/>
      <c r="AK317" s="548"/>
      <c r="AL317" s="548"/>
      <c r="AM317" s="548"/>
    </row>
    <row r="318" spans="1:39" ht="18" customHeight="1">
      <c r="A318" s="522" t="str">
        <f>IFERROR(VLOOKUP(B318, 'Reference data'!$C$2:$D$21, 2, 0), "Do not enter, will be populated based on other column(s)")</f>
        <v>Sustenance</v>
      </c>
      <c r="B318" s="555" t="s">
        <v>110</v>
      </c>
      <c r="C318" s="347">
        <v>6</v>
      </c>
      <c r="D318" s="552" t="s">
        <v>1559</v>
      </c>
      <c r="E318" s="564" t="s">
        <v>61</v>
      </c>
      <c r="G318" s="522" t="str">
        <f>IFERROR(VLOOKUP(E318,'Reference data'!$M$2:$P$364,4,0), "Do not enter, will be populated based on other column(s)")</f>
        <v>MF</v>
      </c>
      <c r="H318" s="522" t="str">
        <f>IFERROR(VLOOKUP(E318,'Reference data'!$M$2:$O$364, 3,0), "Do not enter, will be populated based on other column(s)")</f>
        <v>Cobol, IMS-DB, Assembler</v>
      </c>
      <c r="I318" s="522" t="str">
        <f>IFERROR(VLOOKUP(E318,'Reference data'!$M$1:$N$364, 2,0), "Do not enter, will be populated based on other column(s)")</f>
        <v>SW-CRIS</v>
      </c>
      <c r="J318" s="347" t="s">
        <v>44</v>
      </c>
      <c r="K318" s="525" t="str">
        <f>IFERROR(VLOOKUP(J318,'Reference data'!$G$2:$H$7, 2, 0), "Do not enter, will be populated based on other column(s)")</f>
        <v>Muawiah Qaimari</v>
      </c>
      <c r="L318" s="556" t="str">
        <f>IFERROR(VLOOKUP(I318, 'Reference data'!$R$2:$S$55, 2, 0), "Do not enter, will be populated based on other column(s)")</f>
        <v>Istiyaqahmed Shaikh</v>
      </c>
      <c r="M318" s="525" t="str">
        <f>IFERROR(VLOOKUP(L318, 'Reference data'!$J$2:$K$30, 2, 0), "Do not enter, will be populated based on other column(s)")</f>
        <v>Daljeet Arora</v>
      </c>
      <c r="N318" s="347">
        <v>22.12</v>
      </c>
      <c r="O318" s="557" t="str">
        <f>VLOOKUP(N318, 'Reference data'!$U$2:$V$29, 2, 0)</f>
        <v>Dec-22</v>
      </c>
      <c r="P318" s="347" t="s">
        <v>48</v>
      </c>
      <c r="Q318" s="552">
        <v>40</v>
      </c>
      <c r="AB318" s="552"/>
      <c r="AC318" s="552"/>
      <c r="AD318" s="552"/>
      <c r="AE318" s="552"/>
      <c r="AF318" s="552">
        <v>10</v>
      </c>
      <c r="AG318" s="552">
        <v>30</v>
      </c>
      <c r="AH318" s="552"/>
      <c r="AI318" s="552"/>
    </row>
    <row r="319" spans="1:39" ht="18" customHeight="1">
      <c r="A319" s="522" t="str">
        <f>IFERROR(VLOOKUP(B319, 'Reference data'!$C$2:$D$21, 2, 0), "Do not enter, will be populated based on other column(s)")</f>
        <v>Sustenance</v>
      </c>
      <c r="B319" s="555" t="s">
        <v>110</v>
      </c>
      <c r="C319" s="347">
        <v>6</v>
      </c>
      <c r="D319" s="552" t="s">
        <v>1559</v>
      </c>
      <c r="E319" s="564" t="s">
        <v>54</v>
      </c>
      <c r="F319" s="548"/>
      <c r="G319" s="522" t="str">
        <f>IFERROR(VLOOKUP(E319,'Reference data'!$M$2:$P$364,4,0), "Do not enter, will be populated based on other column(s)")</f>
        <v>MF</v>
      </c>
      <c r="H319" s="522" t="str">
        <f>IFERROR(VLOOKUP(E319,'Reference data'!$M$2:$O$364, 3,0), "Do not enter, will be populated based on other column(s)")</f>
        <v>Assembler</v>
      </c>
      <c r="I319" s="522" t="str">
        <f>IFERROR(VLOOKUP(E319,'Reference data'!$M$1:$N$364, 2,0), "Do not enter, will be populated based on other column(s)")</f>
        <v>SW-CRIS</v>
      </c>
      <c r="J319" s="548" t="s">
        <v>44</v>
      </c>
      <c r="K319" s="525" t="str">
        <f>IFERROR(VLOOKUP(J319,'Reference data'!$G$2:$H$7, 2, 0), "Do not enter, will be populated based on other column(s)")</f>
        <v>Muawiah Qaimari</v>
      </c>
      <c r="L319" s="556" t="str">
        <f>IFERROR(VLOOKUP(I319, 'Reference data'!$R$2:$S$55, 2, 0), "Do not enter, will be populated based on other column(s)")</f>
        <v>Istiyaqahmed Shaikh</v>
      </c>
      <c r="M319" s="525" t="str">
        <f>IFERROR(VLOOKUP(L319, 'Reference data'!$J$2:$K$30, 2, 0), "Do not enter, will be populated based on other column(s)")</f>
        <v>Daljeet Arora</v>
      </c>
      <c r="N319" s="347">
        <v>22.12</v>
      </c>
      <c r="O319" s="557" t="str">
        <f>VLOOKUP(N319, 'Reference data'!$U$2:$V$29, 2, 0)</f>
        <v>Dec-22</v>
      </c>
      <c r="P319" s="347" t="s">
        <v>48</v>
      </c>
      <c r="Q319" s="552">
        <v>40</v>
      </c>
      <c r="R319" s="548"/>
      <c r="S319" s="548"/>
      <c r="T319" s="548"/>
      <c r="U319" s="548"/>
      <c r="V319" s="548"/>
      <c r="W319" s="548"/>
      <c r="X319" s="548"/>
      <c r="Y319" s="548"/>
      <c r="Z319" s="548"/>
      <c r="AA319" s="548"/>
      <c r="AB319" s="552"/>
      <c r="AC319" s="552"/>
      <c r="AD319" s="552"/>
      <c r="AE319" s="552"/>
      <c r="AF319" s="552">
        <v>10</v>
      </c>
      <c r="AG319" s="552">
        <v>30</v>
      </c>
      <c r="AH319" s="552"/>
      <c r="AI319" s="552"/>
      <c r="AJ319" s="548"/>
      <c r="AK319" s="548"/>
      <c r="AL319" s="548"/>
      <c r="AM319" s="548"/>
    </row>
    <row r="320" spans="1:39" ht="18" customHeight="1">
      <c r="A320" s="522" t="str">
        <f>IFERROR(VLOOKUP(B320, 'Reference data'!$C$2:$D$21, 2, 0), "Do not enter, will be populated based on other column(s)")</f>
        <v>Sustenance</v>
      </c>
      <c r="B320" s="555" t="s">
        <v>110</v>
      </c>
      <c r="C320" s="347">
        <v>6</v>
      </c>
      <c r="D320" s="552" t="s">
        <v>1559</v>
      </c>
      <c r="E320" s="564" t="s">
        <v>53</v>
      </c>
      <c r="G320" s="522" t="str">
        <f>IFERROR(VLOOKUP(E320,'Reference data'!$M$2:$P$364,4,0), "Do not enter, will be populated based on other column(s)")</f>
        <v>MF</v>
      </c>
      <c r="H320" s="522" t="str">
        <f>IFERROR(VLOOKUP(E320,'Reference data'!$M$2:$O$364, 3,0), "Do not enter, will be populated based on other column(s)")</f>
        <v>PL1, Assembler</v>
      </c>
      <c r="I320" s="522" t="str">
        <f>IFERROR(VLOOKUP(E320,'Reference data'!$M$1:$N$364, 2,0), "Do not enter, will be populated based on other column(s)")</f>
        <v>SW-CRIS</v>
      </c>
      <c r="J320" s="347" t="s">
        <v>44</v>
      </c>
      <c r="K320" s="525" t="str">
        <f>IFERROR(VLOOKUP(J320,'Reference data'!$G$2:$H$7, 2, 0), "Do not enter, will be populated based on other column(s)")</f>
        <v>Muawiah Qaimari</v>
      </c>
      <c r="L320" s="556" t="str">
        <f>IFERROR(VLOOKUP(I320, 'Reference data'!$R$2:$S$55, 2, 0), "Do not enter, will be populated based on other column(s)")</f>
        <v>Istiyaqahmed Shaikh</v>
      </c>
      <c r="M320" s="525" t="str">
        <f>IFERROR(VLOOKUP(L320, 'Reference data'!$J$2:$K$30, 2, 0), "Do not enter, will be populated based on other column(s)")</f>
        <v>Daljeet Arora</v>
      </c>
      <c r="N320" s="347">
        <v>22.12</v>
      </c>
      <c r="O320" s="557" t="str">
        <f>VLOOKUP(N320, 'Reference data'!$U$2:$V$29, 2, 0)</f>
        <v>Dec-22</v>
      </c>
      <c r="P320" s="347" t="s">
        <v>48</v>
      </c>
      <c r="Q320" s="552">
        <v>40</v>
      </c>
      <c r="AB320" s="552"/>
      <c r="AC320" s="552"/>
      <c r="AD320" s="552"/>
      <c r="AE320" s="552"/>
      <c r="AF320" s="552">
        <v>10</v>
      </c>
      <c r="AG320" s="552">
        <v>30</v>
      </c>
      <c r="AH320" s="552"/>
      <c r="AI320" s="552"/>
    </row>
    <row r="321" spans="1:39" ht="18" customHeight="1">
      <c r="A321" s="522" t="str">
        <f>IFERROR(VLOOKUP(B321, 'Reference data'!$C$2:$D$21, 2, 0), "Do not enter, will be populated based on other column(s)")</f>
        <v>Sustenance</v>
      </c>
      <c r="B321" s="555" t="s">
        <v>110</v>
      </c>
      <c r="C321" s="347">
        <v>6</v>
      </c>
      <c r="D321" s="552" t="s">
        <v>1559</v>
      </c>
      <c r="E321" s="564" t="s">
        <v>97</v>
      </c>
      <c r="F321" s="548"/>
      <c r="G321" s="522" t="str">
        <f>IFERROR(VLOOKUP(E321,'Reference data'!$M$2:$P$364,4,0), "Do not enter, will be populated based on other column(s)")</f>
        <v>MF</v>
      </c>
      <c r="H321" s="522" t="str">
        <f>IFERROR(VLOOKUP(E321,'Reference data'!$M$2:$O$364, 3,0), "Do not enter, will be populated based on other column(s)")</f>
        <v>Cobol, IMS-DB</v>
      </c>
      <c r="I321" s="522" t="str">
        <f>IFERROR(VLOOKUP(E321,'Reference data'!$M$1:$N$364, 2,0), "Do not enter, will be populated based on other column(s)")</f>
        <v>SW-CRIS</v>
      </c>
      <c r="J321" s="548" t="s">
        <v>44</v>
      </c>
      <c r="K321" s="525" t="str">
        <f>IFERROR(VLOOKUP(J321,'Reference data'!$G$2:$H$7, 2, 0), "Do not enter, will be populated based on other column(s)")</f>
        <v>Muawiah Qaimari</v>
      </c>
      <c r="L321" s="556" t="str">
        <f>IFERROR(VLOOKUP(I321, 'Reference data'!$R$2:$S$55, 2, 0), "Do not enter, will be populated based on other column(s)")</f>
        <v>Istiyaqahmed Shaikh</v>
      </c>
      <c r="M321" s="525" t="str">
        <f>IFERROR(VLOOKUP(L321, 'Reference data'!$J$2:$K$30, 2, 0), "Do not enter, will be populated based on other column(s)")</f>
        <v>Daljeet Arora</v>
      </c>
      <c r="N321" s="347">
        <v>22.12</v>
      </c>
      <c r="O321" s="557" t="str">
        <f>VLOOKUP(N321, 'Reference data'!$U$2:$V$29, 2, 0)</f>
        <v>Dec-22</v>
      </c>
      <c r="P321" s="347" t="s">
        <v>48</v>
      </c>
      <c r="Q321" s="552">
        <v>40</v>
      </c>
      <c r="R321" s="548"/>
      <c r="S321" s="548"/>
      <c r="T321" s="548"/>
      <c r="U321" s="548"/>
      <c r="V321" s="548"/>
      <c r="W321" s="548"/>
      <c r="X321" s="548"/>
      <c r="Y321" s="548"/>
      <c r="Z321" s="548"/>
      <c r="AA321" s="548"/>
      <c r="AB321" s="552"/>
      <c r="AC321" s="552"/>
      <c r="AD321" s="552"/>
      <c r="AE321" s="552"/>
      <c r="AF321" s="552">
        <v>10</v>
      </c>
      <c r="AG321" s="552">
        <v>30</v>
      </c>
      <c r="AH321" s="552"/>
      <c r="AI321" s="552"/>
      <c r="AJ321" s="548"/>
      <c r="AK321" s="548"/>
      <c r="AL321" s="548"/>
      <c r="AM321" s="548"/>
    </row>
    <row r="322" spans="1:39" ht="18" customHeight="1">
      <c r="A322" s="522" t="str">
        <f>IFERROR(VLOOKUP(B322, 'Reference data'!$C$2:$D$21, 2, 0), "Do not enter, will be populated based on other column(s)")</f>
        <v>Sustenance</v>
      </c>
      <c r="B322" s="555" t="s">
        <v>110</v>
      </c>
      <c r="C322" s="347">
        <v>6</v>
      </c>
      <c r="D322" s="552" t="s">
        <v>1559</v>
      </c>
      <c r="E322" s="564" t="s">
        <v>51</v>
      </c>
      <c r="G322" s="522" t="str">
        <f>IFERROR(VLOOKUP(E322,'Reference data'!$M$2:$P$364,4,0), "Do not enter, will be populated based on other column(s)")</f>
        <v>MF</v>
      </c>
      <c r="H322" s="522" t="str">
        <f>IFERROR(VLOOKUP(E322,'Reference data'!$M$2:$O$364, 3,0), "Do not enter, will be populated based on other column(s)")</f>
        <v>Assembler</v>
      </c>
      <c r="I322" s="522" t="str">
        <f>IFERROR(VLOOKUP(E322,'Reference data'!$M$1:$N$364, 2,0), "Do not enter, will be populated based on other column(s)")</f>
        <v>SW-CRIS</v>
      </c>
      <c r="J322" s="347" t="s">
        <v>44</v>
      </c>
      <c r="K322" s="525" t="str">
        <f>IFERROR(VLOOKUP(J322,'Reference data'!$G$2:$H$7, 2, 0), "Do not enter, will be populated based on other column(s)")</f>
        <v>Muawiah Qaimari</v>
      </c>
      <c r="L322" s="556" t="str">
        <f>IFERROR(VLOOKUP(I322, 'Reference data'!$R$2:$S$55, 2, 0), "Do not enter, will be populated based on other column(s)")</f>
        <v>Istiyaqahmed Shaikh</v>
      </c>
      <c r="M322" s="525" t="str">
        <f>IFERROR(VLOOKUP(L322, 'Reference data'!$J$2:$K$30, 2, 0), "Do not enter, will be populated based on other column(s)")</f>
        <v>Daljeet Arora</v>
      </c>
      <c r="N322" s="347">
        <v>22.12</v>
      </c>
      <c r="O322" s="557" t="str">
        <f>VLOOKUP(N322, 'Reference data'!$U$2:$V$29, 2, 0)</f>
        <v>Dec-22</v>
      </c>
      <c r="P322" s="347" t="s">
        <v>48</v>
      </c>
      <c r="Q322" s="552">
        <v>40</v>
      </c>
      <c r="AB322" s="552"/>
      <c r="AC322" s="552"/>
      <c r="AD322" s="552"/>
      <c r="AE322" s="552"/>
      <c r="AF322" s="552">
        <v>10</v>
      </c>
      <c r="AG322" s="552">
        <v>30</v>
      </c>
      <c r="AH322" s="552"/>
      <c r="AI322" s="552"/>
    </row>
    <row r="323" spans="1:39" ht="18" customHeight="1">
      <c r="A323" s="522" t="str">
        <f>IFERROR(VLOOKUP(B323, 'Reference data'!$C$2:$D$21, 2, 0), "Do not enter, will be populated based on other column(s)")</f>
        <v>Sustenance</v>
      </c>
      <c r="B323" s="555" t="s">
        <v>110</v>
      </c>
      <c r="C323" s="347">
        <v>6</v>
      </c>
      <c r="D323" s="552" t="s">
        <v>1559</v>
      </c>
      <c r="E323" s="564" t="s">
        <v>105</v>
      </c>
      <c r="F323" s="548"/>
      <c r="G323" s="522" t="str">
        <f>IFERROR(VLOOKUP(E323,'Reference data'!$M$2:$P$364,4,0), "Do not enter, will be populated based on other column(s)")</f>
        <v>MF</v>
      </c>
      <c r="H323" s="522" t="str">
        <f>IFERROR(VLOOKUP(E323,'Reference data'!$M$2:$O$364, 3,0), "Do not enter, will be populated based on other column(s)")</f>
        <v>Cobol, IMS-DB</v>
      </c>
      <c r="I323" s="522" t="str">
        <f>IFERROR(VLOOKUP(E323,'Reference data'!$M$1:$N$364, 2,0), "Do not enter, will be populated based on other column(s)")</f>
        <v>SW-CRIS</v>
      </c>
      <c r="J323" s="548" t="s">
        <v>44</v>
      </c>
      <c r="K323" s="525" t="str">
        <f>IFERROR(VLOOKUP(J323,'Reference data'!$G$2:$H$7, 2, 0), "Do not enter, will be populated based on other column(s)")</f>
        <v>Muawiah Qaimari</v>
      </c>
      <c r="L323" s="556" t="str">
        <f>IFERROR(VLOOKUP(I323, 'Reference data'!$R$2:$S$55, 2, 0), "Do not enter, will be populated based on other column(s)")</f>
        <v>Istiyaqahmed Shaikh</v>
      </c>
      <c r="M323" s="525" t="str">
        <f>IFERROR(VLOOKUP(L323, 'Reference data'!$J$2:$K$30, 2, 0), "Do not enter, will be populated based on other column(s)")</f>
        <v>Daljeet Arora</v>
      </c>
      <c r="N323" s="347">
        <v>22.12</v>
      </c>
      <c r="O323" s="557" t="str">
        <f>VLOOKUP(N323, 'Reference data'!$U$2:$V$29, 2, 0)</f>
        <v>Dec-22</v>
      </c>
      <c r="P323" s="347" t="s">
        <v>48</v>
      </c>
      <c r="Q323" s="552">
        <v>40</v>
      </c>
      <c r="R323" s="548"/>
      <c r="S323" s="548"/>
      <c r="T323" s="548"/>
      <c r="U323" s="548"/>
      <c r="V323" s="548"/>
      <c r="W323" s="548"/>
      <c r="X323" s="548"/>
      <c r="Y323" s="548"/>
      <c r="Z323" s="548"/>
      <c r="AA323" s="548"/>
      <c r="AB323" s="552"/>
      <c r="AC323" s="552"/>
      <c r="AD323" s="552"/>
      <c r="AE323" s="552"/>
      <c r="AF323" s="552">
        <v>10</v>
      </c>
      <c r="AG323" s="552">
        <v>30</v>
      </c>
      <c r="AH323" s="552"/>
      <c r="AI323" s="552"/>
      <c r="AJ323" s="548"/>
      <c r="AK323" s="548"/>
      <c r="AL323" s="548"/>
      <c r="AM323" s="548"/>
    </row>
    <row r="324" spans="1:39" ht="18" customHeight="1">
      <c r="A324" s="522" t="str">
        <f>IFERROR(VLOOKUP(B324, 'Reference data'!$C$2:$D$21, 2, 0), "Do not enter, will be populated based on other column(s)")</f>
        <v>Sustenance</v>
      </c>
      <c r="B324" s="555" t="s">
        <v>110</v>
      </c>
      <c r="C324" s="347">
        <v>3</v>
      </c>
      <c r="D324" s="552" t="s">
        <v>1559</v>
      </c>
      <c r="E324" s="564" t="s">
        <v>43</v>
      </c>
      <c r="G324" s="522" t="str">
        <f>IFERROR(VLOOKUP(E324,'Reference data'!$M$2:$P$364,4,0), "Do not enter, will be populated based on other column(s)")</f>
        <v>MF</v>
      </c>
      <c r="H324" s="522" t="str">
        <f>IFERROR(VLOOKUP(E324,'Reference data'!$M$2:$O$364, 3,0), "Do not enter, will be populated based on other column(s)")</f>
        <v>Cobol, DB2</v>
      </c>
      <c r="I324" s="522" t="str">
        <f>IFERROR(VLOOKUP(E324,'Reference data'!$M$1:$N$364, 2,0), "Do not enter, will be populated based on other column(s)")</f>
        <v>SW-CRIS</v>
      </c>
      <c r="J324" s="347" t="s">
        <v>44</v>
      </c>
      <c r="K324" s="525" t="str">
        <f>IFERROR(VLOOKUP(J324,'Reference data'!$G$2:$H$7, 2, 0), "Do not enter, will be populated based on other column(s)")</f>
        <v>Muawiah Qaimari</v>
      </c>
      <c r="L324" s="556" t="str">
        <f>IFERROR(VLOOKUP(I324, 'Reference data'!$R$2:$S$55, 2, 0), "Do not enter, will be populated based on other column(s)")</f>
        <v>Istiyaqahmed Shaikh</v>
      </c>
      <c r="M324" s="525" t="str">
        <f>IFERROR(VLOOKUP(L324, 'Reference data'!$J$2:$K$30, 2, 0), "Do not enter, will be populated based on other column(s)")</f>
        <v>Daljeet Arora</v>
      </c>
      <c r="N324" s="347">
        <v>22.12</v>
      </c>
      <c r="O324" s="557" t="str">
        <f>VLOOKUP(N324, 'Reference data'!$U$2:$V$29, 2, 0)</f>
        <v>Dec-22</v>
      </c>
      <c r="P324" s="347" t="s">
        <v>48</v>
      </c>
      <c r="Q324" s="552">
        <v>40</v>
      </c>
      <c r="AB324" s="552"/>
      <c r="AC324" s="552"/>
      <c r="AD324" s="552"/>
      <c r="AE324" s="552"/>
      <c r="AF324" s="552">
        <v>10</v>
      </c>
      <c r="AG324" s="552">
        <v>30</v>
      </c>
      <c r="AH324" s="552"/>
      <c r="AI324" s="552"/>
    </row>
    <row r="325" spans="1:39" ht="18" customHeight="1">
      <c r="A325" s="522" t="str">
        <f>IFERROR(VLOOKUP(B325, 'Reference data'!$C$2:$D$21, 2, 0), "Do not enter, will be populated based on other column(s)")</f>
        <v>Sustenance</v>
      </c>
      <c r="B325" s="555" t="s">
        <v>110</v>
      </c>
      <c r="C325" s="347">
        <v>3</v>
      </c>
      <c r="D325" s="552" t="s">
        <v>1559</v>
      </c>
      <c r="E325" s="564" t="s">
        <v>71</v>
      </c>
      <c r="F325" s="548"/>
      <c r="G325" s="522" t="str">
        <f>IFERROR(VLOOKUP(E325,'Reference data'!$M$2:$P$364,4,0), "Do not enter, will be populated based on other column(s)")</f>
        <v>MF</v>
      </c>
      <c r="H325" s="522" t="str">
        <f>IFERROR(VLOOKUP(E325,'Reference data'!$M$2:$O$364, 3,0), "Do not enter, will be populated based on other column(s)")</f>
        <v>Cobol, DB2</v>
      </c>
      <c r="I325" s="522" t="str">
        <f>IFERROR(VLOOKUP(E325,'Reference data'!$M$1:$N$364, 2,0), "Do not enter, will be populated based on other column(s)")</f>
        <v>SW-CRIS</v>
      </c>
      <c r="J325" s="548" t="s">
        <v>44</v>
      </c>
      <c r="K325" s="525" t="str">
        <f>IFERROR(VLOOKUP(J325,'Reference data'!$G$2:$H$7, 2, 0), "Do not enter, will be populated based on other column(s)")</f>
        <v>Muawiah Qaimari</v>
      </c>
      <c r="L325" s="556" t="str">
        <f>IFERROR(VLOOKUP(I325, 'Reference data'!$R$2:$S$55, 2, 0), "Do not enter, will be populated based on other column(s)")</f>
        <v>Istiyaqahmed Shaikh</v>
      </c>
      <c r="M325" s="525" t="str">
        <f>IFERROR(VLOOKUP(L325, 'Reference data'!$J$2:$K$30, 2, 0), "Do not enter, will be populated based on other column(s)")</f>
        <v>Daljeet Arora</v>
      </c>
      <c r="N325" s="347">
        <v>22.12</v>
      </c>
      <c r="O325" s="557" t="str">
        <f>VLOOKUP(N325, 'Reference data'!$U$2:$V$29, 2, 0)</f>
        <v>Dec-22</v>
      </c>
      <c r="P325" s="347" t="s">
        <v>48</v>
      </c>
      <c r="Q325" s="552">
        <v>40</v>
      </c>
      <c r="R325" s="548"/>
      <c r="S325" s="548"/>
      <c r="T325" s="548"/>
      <c r="U325" s="548"/>
      <c r="V325" s="548"/>
      <c r="W325" s="548"/>
      <c r="X325" s="548"/>
      <c r="Y325" s="548"/>
      <c r="Z325" s="548"/>
      <c r="AA325" s="548"/>
      <c r="AB325" s="552"/>
      <c r="AC325" s="552"/>
      <c r="AD325" s="552"/>
      <c r="AE325" s="552"/>
      <c r="AF325" s="552">
        <v>10</v>
      </c>
      <c r="AG325" s="552">
        <v>30</v>
      </c>
      <c r="AH325" s="552"/>
      <c r="AI325" s="552"/>
      <c r="AJ325" s="548"/>
      <c r="AK325" s="548"/>
      <c r="AL325" s="548"/>
      <c r="AM325" s="548"/>
    </row>
    <row r="326" spans="1:39" ht="18" customHeight="1">
      <c r="A326" s="522" t="str">
        <f>IFERROR(VLOOKUP(B326, 'Reference data'!$C$2:$D$21, 2, 0), "Do not enter, will be populated based on other column(s)")</f>
        <v>Sustenance</v>
      </c>
      <c r="B326" s="555" t="s">
        <v>110</v>
      </c>
      <c r="C326" s="347">
        <v>3</v>
      </c>
      <c r="D326" s="552" t="s">
        <v>1559</v>
      </c>
      <c r="E326" s="564" t="s">
        <v>49</v>
      </c>
      <c r="G326" s="522" t="str">
        <f>IFERROR(VLOOKUP(E326,'Reference data'!$M$2:$P$364,4,0), "Do not enter, will be populated based on other column(s)")</f>
        <v>MF</v>
      </c>
      <c r="H326" s="522" t="str">
        <f>IFERROR(VLOOKUP(E326,'Reference data'!$M$2:$O$364, 3,0), "Do not enter, will be populated based on other column(s)")</f>
        <v>Cobol, DB2</v>
      </c>
      <c r="I326" s="522" t="str">
        <f>IFERROR(VLOOKUP(E326,'Reference data'!$M$1:$N$364, 2,0), "Do not enter, will be populated based on other column(s)")</f>
        <v>SW-CRIS</v>
      </c>
      <c r="J326" s="347" t="s">
        <v>44</v>
      </c>
      <c r="K326" s="525" t="str">
        <f>IFERROR(VLOOKUP(J326,'Reference data'!$G$2:$H$7, 2, 0), "Do not enter, will be populated based on other column(s)")</f>
        <v>Muawiah Qaimari</v>
      </c>
      <c r="L326" s="556" t="str">
        <f>IFERROR(VLOOKUP(I326, 'Reference data'!$R$2:$S$55, 2, 0), "Do not enter, will be populated based on other column(s)")</f>
        <v>Istiyaqahmed Shaikh</v>
      </c>
      <c r="M326" s="525" t="str">
        <f>IFERROR(VLOOKUP(L326, 'Reference data'!$J$2:$K$30, 2, 0), "Do not enter, will be populated based on other column(s)")</f>
        <v>Daljeet Arora</v>
      </c>
      <c r="N326" s="347">
        <v>22.12</v>
      </c>
      <c r="O326" s="557" t="str">
        <f>VLOOKUP(N326, 'Reference data'!$U$2:$V$29, 2, 0)</f>
        <v>Dec-22</v>
      </c>
      <c r="P326" s="347" t="s">
        <v>48</v>
      </c>
      <c r="Q326" s="552">
        <v>40</v>
      </c>
      <c r="AB326" s="552"/>
      <c r="AC326" s="552"/>
      <c r="AD326" s="552"/>
      <c r="AE326" s="552"/>
      <c r="AF326" s="552">
        <v>10</v>
      </c>
      <c r="AG326" s="552">
        <v>30</v>
      </c>
      <c r="AH326" s="552"/>
      <c r="AI326" s="552"/>
    </row>
    <row r="327" spans="1:39" ht="19.5" customHeight="1">
      <c r="A327" s="522" t="str">
        <f>IFERROR(VLOOKUP(B327, 'Reference data'!$C$2:$D$21, 2, 0), "Do not enter, will be populated based on other column(s)")</f>
        <v>Sustenance</v>
      </c>
      <c r="B327" s="555" t="s">
        <v>110</v>
      </c>
      <c r="C327" s="347">
        <v>6</v>
      </c>
      <c r="D327" s="552" t="s">
        <v>1560</v>
      </c>
      <c r="E327" s="564" t="s">
        <v>54</v>
      </c>
      <c r="F327" s="548"/>
      <c r="G327" s="522" t="str">
        <f>IFERROR(VLOOKUP(E327,'Reference data'!$M$2:$P$364,4,0), "Do not enter, will be populated based on other column(s)")</f>
        <v>MF</v>
      </c>
      <c r="H327" s="522" t="str">
        <f>IFERROR(VLOOKUP(E327,'Reference data'!$M$2:$O$364, 3,0), "Do not enter, will be populated based on other column(s)")</f>
        <v>Assembler</v>
      </c>
      <c r="I327" s="522" t="str">
        <f>IFERROR(VLOOKUP(E327,'Reference data'!$M$1:$N$364, 2,0), "Do not enter, will be populated based on other column(s)")</f>
        <v>SW-CRIS</v>
      </c>
      <c r="J327" s="548" t="s">
        <v>44</v>
      </c>
      <c r="K327" s="525" t="str">
        <f>IFERROR(VLOOKUP(J327,'Reference data'!$G$2:$H$7, 2, 0), "Do not enter, will be populated based on other column(s)")</f>
        <v>Muawiah Qaimari</v>
      </c>
      <c r="L327" s="556" t="str">
        <f>IFERROR(VLOOKUP(I327, 'Reference data'!$R$2:$S$55, 2, 0), "Do not enter, will be populated based on other column(s)")</f>
        <v>Istiyaqahmed Shaikh</v>
      </c>
      <c r="M327" s="525" t="str">
        <f>IFERROR(VLOOKUP(L327, 'Reference data'!$J$2:$K$30, 2, 0), "Do not enter, will be populated based on other column(s)")</f>
        <v>Daljeet Arora</v>
      </c>
      <c r="N327" s="571">
        <v>22.1</v>
      </c>
      <c r="O327" s="557" t="str">
        <f>VLOOKUP(N327, 'Reference data'!$U$2:$V$29, 2, 0)</f>
        <v>Oct-22</v>
      </c>
      <c r="P327" s="347" t="s">
        <v>48</v>
      </c>
      <c r="Q327" s="552">
        <v>400</v>
      </c>
      <c r="R327" s="548"/>
      <c r="S327" s="548"/>
      <c r="T327" s="548"/>
      <c r="U327" s="548"/>
      <c r="V327" s="548"/>
      <c r="W327" s="548"/>
      <c r="X327" s="548"/>
      <c r="Y327" s="548"/>
      <c r="Z327" s="548"/>
      <c r="AA327" s="548"/>
      <c r="AB327" s="552">
        <v>30</v>
      </c>
      <c r="AC327" s="552">
        <v>40</v>
      </c>
      <c r="AD327" s="552">
        <v>250</v>
      </c>
      <c r="AE327" s="552">
        <v>80</v>
      </c>
      <c r="AF327" s="552"/>
      <c r="AG327" s="552"/>
      <c r="AH327" s="552"/>
      <c r="AI327" s="552"/>
      <c r="AJ327" s="548"/>
      <c r="AK327" s="548"/>
      <c r="AL327" s="548"/>
      <c r="AM327" s="548"/>
    </row>
    <row r="328" spans="1:39" ht="19.5" customHeight="1">
      <c r="A328" s="522" t="str">
        <f>IFERROR(VLOOKUP(B328, 'Reference data'!$C$2:$D$21, 2, 0), "Do not enter, will be populated based on other column(s)")</f>
        <v>Sustenance</v>
      </c>
      <c r="B328" s="555" t="s">
        <v>110</v>
      </c>
      <c r="C328" s="347">
        <v>4</v>
      </c>
      <c r="D328" s="552" t="s">
        <v>1561</v>
      </c>
      <c r="E328" s="564" t="s">
        <v>56</v>
      </c>
      <c r="G328" s="522" t="str">
        <f>IFERROR(VLOOKUP(E328,'Reference data'!$M$2:$P$364,4,0), "Do not enter, will be populated based on other column(s)")</f>
        <v>MF</v>
      </c>
      <c r="H328" s="522" t="str">
        <f>IFERROR(VLOOKUP(E328,'Reference data'!$M$2:$O$364, 3,0), "Do not enter, will be populated based on other column(s)")</f>
        <v>Cobol, DB2</v>
      </c>
      <c r="I328" s="522" t="str">
        <f>IFERROR(VLOOKUP(E328,'Reference data'!$M$1:$N$364, 2,0), "Do not enter, will be populated based on other column(s)")</f>
        <v>SW-CRIS</v>
      </c>
      <c r="J328" s="347" t="s">
        <v>44</v>
      </c>
      <c r="K328" s="525" t="str">
        <f>IFERROR(VLOOKUP(J328,'Reference data'!$G$2:$H$7, 2, 0), "Do not enter, will be populated based on other column(s)")</f>
        <v>Muawiah Qaimari</v>
      </c>
      <c r="L328" s="556" t="str">
        <f>IFERROR(VLOOKUP(I328, 'Reference data'!$R$2:$S$55, 2, 0), "Do not enter, will be populated based on other column(s)")</f>
        <v>Istiyaqahmed Shaikh</v>
      </c>
      <c r="M328" s="525" t="str">
        <f>IFERROR(VLOOKUP(L328, 'Reference data'!$J$2:$K$30, 2, 0), "Do not enter, will be populated based on other column(s)")</f>
        <v>Daljeet Arora</v>
      </c>
      <c r="N328" s="347">
        <v>22.09</v>
      </c>
      <c r="O328" s="557" t="str">
        <f>VLOOKUP(N328, 'Reference data'!$U$2:$V$29, 2, 0)</f>
        <v>Sep-22</v>
      </c>
      <c r="P328" s="347" t="s">
        <v>48</v>
      </c>
      <c r="Q328" s="552">
        <v>100</v>
      </c>
      <c r="AB328" s="552"/>
      <c r="AC328" s="552">
        <v>40</v>
      </c>
      <c r="AD328" s="552">
        <v>60</v>
      </c>
      <c r="AE328" s="552"/>
      <c r="AF328" s="552"/>
      <c r="AG328" s="552"/>
      <c r="AH328" s="552"/>
      <c r="AI328" s="552"/>
    </row>
    <row r="329" spans="1:39" ht="19.5" customHeight="1">
      <c r="A329" s="522" t="str">
        <f>IFERROR(VLOOKUP(B329, 'Reference data'!$C$2:$D$21, 2, 0), "Do not enter, will be populated based on other column(s)")</f>
        <v>Sustenance</v>
      </c>
      <c r="B329" s="555" t="s">
        <v>110</v>
      </c>
      <c r="C329" s="347">
        <v>6</v>
      </c>
      <c r="D329" s="552" t="s">
        <v>1562</v>
      </c>
      <c r="E329" s="564" t="s">
        <v>54</v>
      </c>
      <c r="F329" s="548"/>
      <c r="G329" s="522" t="str">
        <f>IFERROR(VLOOKUP(E329,'Reference data'!$M$2:$P$364,4,0), "Do not enter, will be populated based on other column(s)")</f>
        <v>MF</v>
      </c>
      <c r="H329" s="522" t="str">
        <f>IFERROR(VLOOKUP(E329,'Reference data'!$M$2:$O$364, 3,0), "Do not enter, will be populated based on other column(s)")</f>
        <v>Assembler</v>
      </c>
      <c r="I329" s="522" t="str">
        <f>IFERROR(VLOOKUP(E329,'Reference data'!$M$1:$N$364, 2,0), "Do not enter, will be populated based on other column(s)")</f>
        <v>SW-CRIS</v>
      </c>
      <c r="J329" s="548" t="s">
        <v>44</v>
      </c>
      <c r="K329" s="525" t="str">
        <f>IFERROR(VLOOKUP(J329,'Reference data'!$G$2:$H$7, 2, 0), "Do not enter, will be populated based on other column(s)")</f>
        <v>Muawiah Qaimari</v>
      </c>
      <c r="L329" s="556" t="str">
        <f>IFERROR(VLOOKUP(I329, 'Reference data'!$R$2:$S$55, 2, 0), "Do not enter, will be populated based on other column(s)")</f>
        <v>Istiyaqahmed Shaikh</v>
      </c>
      <c r="M329" s="525" t="str">
        <f>IFERROR(VLOOKUP(L329, 'Reference data'!$J$2:$K$30, 2, 0), "Do not enter, will be populated based on other column(s)")</f>
        <v>Daljeet Arora</v>
      </c>
      <c r="N329" s="347">
        <v>22.09</v>
      </c>
      <c r="O329" s="557" t="str">
        <f>VLOOKUP(N329, 'Reference data'!$U$2:$V$29, 2, 0)</f>
        <v>Sep-22</v>
      </c>
      <c r="P329" s="347" t="s">
        <v>48</v>
      </c>
      <c r="Q329" s="552">
        <v>75</v>
      </c>
      <c r="R329" s="548"/>
      <c r="S329" s="548"/>
      <c r="T329" s="548"/>
      <c r="U329" s="548"/>
      <c r="V329" s="548"/>
      <c r="W329" s="548"/>
      <c r="X329" s="548"/>
      <c r="Y329" s="548"/>
      <c r="Z329" s="548"/>
      <c r="AA329" s="548"/>
      <c r="AB329" s="552"/>
      <c r="AC329" s="552">
        <v>30</v>
      </c>
      <c r="AD329" s="552">
        <v>45</v>
      </c>
      <c r="AE329" s="552"/>
      <c r="AF329" s="552"/>
      <c r="AG329" s="552"/>
      <c r="AH329" s="552"/>
      <c r="AI329" s="552"/>
      <c r="AJ329" s="548"/>
      <c r="AK329" s="548"/>
      <c r="AL329" s="548"/>
      <c r="AM329" s="548"/>
    </row>
    <row r="330" spans="1:39" ht="19.5" customHeight="1">
      <c r="A330" s="522" t="str">
        <f>IFERROR(VLOOKUP(B330, 'Reference data'!$C$2:$D$21, 2, 0), "Do not enter, will be populated based on other column(s)")</f>
        <v>Sustenance</v>
      </c>
      <c r="B330" s="555" t="s">
        <v>110</v>
      </c>
      <c r="C330" s="347">
        <v>4</v>
      </c>
      <c r="D330" s="552" t="s">
        <v>1563</v>
      </c>
      <c r="E330" s="564" t="s">
        <v>55</v>
      </c>
      <c r="G330" s="522" t="str">
        <f>IFERROR(VLOOKUP(E330,'Reference data'!$M$2:$P$364,4,0), "Do not enter, will be populated based on other column(s)")</f>
        <v>MF</v>
      </c>
      <c r="H330" s="522" t="str">
        <f>IFERROR(VLOOKUP(E330,'Reference data'!$M$2:$O$364, 3,0), "Do not enter, will be populated based on other column(s)")</f>
        <v>Cobol, DB2</v>
      </c>
      <c r="I330" s="522" t="str">
        <f>IFERROR(VLOOKUP(E330,'Reference data'!$M$1:$N$364, 2,0), "Do not enter, will be populated based on other column(s)")</f>
        <v>SW-CRIS</v>
      </c>
      <c r="J330" s="347" t="s">
        <v>44</v>
      </c>
      <c r="K330" s="525" t="str">
        <f>IFERROR(VLOOKUP(J330,'Reference data'!$G$2:$H$7, 2, 0), "Do not enter, will be populated based on other column(s)")</f>
        <v>Muawiah Qaimari</v>
      </c>
      <c r="L330" s="556" t="str">
        <f>IFERROR(VLOOKUP(I330, 'Reference data'!$R$2:$S$55, 2, 0), "Do not enter, will be populated based on other column(s)")</f>
        <v>Istiyaqahmed Shaikh</v>
      </c>
      <c r="M330" s="525" t="str">
        <f>IFERROR(VLOOKUP(L330, 'Reference data'!$J$2:$K$30, 2, 0), "Do not enter, will be populated based on other column(s)")</f>
        <v>Daljeet Arora</v>
      </c>
      <c r="N330" s="546">
        <v>22.1</v>
      </c>
      <c r="O330" s="557" t="str">
        <f>VLOOKUP(N330, 'Reference data'!$U$2:$V$29, 2, 0)</f>
        <v>Oct-22</v>
      </c>
      <c r="P330" s="347" t="s">
        <v>48</v>
      </c>
      <c r="Q330" s="552">
        <v>200</v>
      </c>
      <c r="AB330" s="552"/>
      <c r="AC330" s="552">
        <v>30</v>
      </c>
      <c r="AD330" s="552">
        <v>70</v>
      </c>
      <c r="AE330" s="552">
        <v>100</v>
      </c>
      <c r="AF330" s="552"/>
      <c r="AG330" s="552"/>
      <c r="AH330" s="552"/>
      <c r="AI330" s="552"/>
    </row>
    <row r="331" spans="1:39" ht="19.5" customHeight="1">
      <c r="A331" s="522" t="str">
        <f>IFERROR(VLOOKUP(B331, 'Reference data'!$C$2:$D$21, 2, 0), "Do not enter, will be populated based on other column(s)")</f>
        <v>Sustenance</v>
      </c>
      <c r="B331" s="555" t="s">
        <v>110</v>
      </c>
      <c r="C331" s="347">
        <v>4</v>
      </c>
      <c r="D331" s="552" t="s">
        <v>1564</v>
      </c>
      <c r="E331" s="564" t="s">
        <v>57</v>
      </c>
      <c r="F331" s="548"/>
      <c r="G331" s="522" t="str">
        <f>IFERROR(VLOOKUP(E331,'Reference data'!$M$2:$P$364,4,0), "Do not enter, will be populated based on other column(s)")</f>
        <v>MF</v>
      </c>
      <c r="H331" s="522" t="str">
        <f>IFERROR(VLOOKUP(E331,'Reference data'!$M$2:$O$364, 3,0), "Do not enter, will be populated based on other column(s)")</f>
        <v>Cobol, DB2, CICS</v>
      </c>
      <c r="I331" s="522" t="str">
        <f>IFERROR(VLOOKUP(E331,'Reference data'!$M$1:$N$364, 2,0), "Do not enter, will be populated based on other column(s)")</f>
        <v>SW-CRIS</v>
      </c>
      <c r="J331" s="548" t="s">
        <v>44</v>
      </c>
      <c r="K331" s="525" t="str">
        <f>IFERROR(VLOOKUP(J331,'Reference data'!$G$2:$H$7, 2, 0), "Do not enter, will be populated based on other column(s)")</f>
        <v>Muawiah Qaimari</v>
      </c>
      <c r="L331" s="556" t="str">
        <f>IFERROR(VLOOKUP(I331, 'Reference data'!$R$2:$S$55, 2, 0), "Do not enter, will be populated based on other column(s)")</f>
        <v>Istiyaqahmed Shaikh</v>
      </c>
      <c r="M331" s="525" t="str">
        <f>IFERROR(VLOOKUP(L331, 'Reference data'!$J$2:$K$30, 2, 0), "Do not enter, will be populated based on other column(s)")</f>
        <v>Daljeet Arora</v>
      </c>
      <c r="N331" s="347">
        <v>22.09</v>
      </c>
      <c r="O331" s="557" t="str">
        <f>VLOOKUP(N331, 'Reference data'!$U$2:$V$29, 2, 0)</f>
        <v>Sep-22</v>
      </c>
      <c r="P331" s="347" t="s">
        <v>48</v>
      </c>
      <c r="Q331" s="552">
        <v>250</v>
      </c>
      <c r="R331" s="548"/>
      <c r="S331" s="548"/>
      <c r="T331" s="548"/>
      <c r="U331" s="548"/>
      <c r="V331" s="548"/>
      <c r="W331" s="548"/>
      <c r="X331" s="548"/>
      <c r="Y331" s="548"/>
      <c r="Z331" s="548"/>
      <c r="AA331" s="548"/>
      <c r="AB331" s="552"/>
      <c r="AC331" s="552">
        <v>100</v>
      </c>
      <c r="AD331" s="552">
        <v>150</v>
      </c>
      <c r="AE331" s="552"/>
      <c r="AF331" s="552"/>
      <c r="AG331" s="552"/>
      <c r="AH331" s="552"/>
      <c r="AI331" s="552"/>
      <c r="AJ331" s="548"/>
      <c r="AK331" s="548"/>
      <c r="AL331" s="548"/>
      <c r="AM331" s="548"/>
    </row>
    <row r="332" spans="1:39" ht="18" customHeight="1">
      <c r="A332" s="522" t="str">
        <f>IFERROR(VLOOKUP(B332, 'Reference data'!$C$2:$D$21, 2, 0), "Do not enter, will be populated based on other column(s)")</f>
        <v>Enhancement</v>
      </c>
      <c r="B332" s="555" t="s">
        <v>960</v>
      </c>
      <c r="C332" s="347">
        <v>6</v>
      </c>
      <c r="D332" s="552" t="s">
        <v>1565</v>
      </c>
      <c r="E332" s="564" t="s">
        <v>53</v>
      </c>
      <c r="F332" s="474" t="s">
        <v>1514</v>
      </c>
      <c r="G332" s="522" t="str">
        <f>IFERROR(VLOOKUP(E332,'Reference data'!$M$2:$P$364,4,0), "Do not enter, will be populated based on other column(s)")</f>
        <v>MF</v>
      </c>
      <c r="H332" s="522" t="str">
        <f>IFERROR(VLOOKUP(E332,'Reference data'!$M$2:$O$364, 3,0), "Do not enter, will be populated based on other column(s)")</f>
        <v>PL1, Assembler</v>
      </c>
      <c r="I332" s="522" t="str">
        <f>IFERROR(VLOOKUP(E332,'Reference data'!$M$1:$N$364, 2,0), "Do not enter, will be populated based on other column(s)")</f>
        <v>SW-CRIS</v>
      </c>
      <c r="J332" s="347" t="s">
        <v>44</v>
      </c>
      <c r="K332" s="525" t="str">
        <f>IFERROR(VLOOKUP(J332,'Reference data'!$G$2:$H$7, 2, 0), "Do not enter, will be populated based on other column(s)")</f>
        <v>Muawiah Qaimari</v>
      </c>
      <c r="L332" s="556" t="str">
        <f>IFERROR(VLOOKUP(I332, 'Reference data'!$R$2:$S$55, 2, 0), "Do not enter, will be populated based on other column(s)")</f>
        <v>Istiyaqahmed Shaikh</v>
      </c>
      <c r="M332" s="525" t="str">
        <f>IFERROR(VLOOKUP(L332, 'Reference data'!$J$2:$K$30, 2, 0), "Do not enter, will be populated based on other column(s)")</f>
        <v>Daljeet Arora</v>
      </c>
      <c r="N332" s="347" t="s">
        <v>1114</v>
      </c>
      <c r="O332" s="557" t="str">
        <f>VLOOKUP(N332, 'Reference data'!$U$2:$V$29, 2, 0)</f>
        <v>On hold</v>
      </c>
      <c r="P332" s="347" t="s">
        <v>342</v>
      </c>
      <c r="Q332" s="552">
        <v>190</v>
      </c>
      <c r="AB332" s="552"/>
      <c r="AC332" s="552"/>
      <c r="AD332" s="552"/>
      <c r="AE332" s="552"/>
      <c r="AF332" s="552"/>
      <c r="AG332" s="552"/>
      <c r="AH332" s="552"/>
      <c r="AI332" s="552"/>
    </row>
    <row r="333" spans="1:39" ht="18" customHeight="1">
      <c r="A333" s="522" t="str">
        <f>IFERROR(VLOOKUP(B333, 'Reference data'!$C$2:$D$21, 2, 0), "Do not enter, will be populated based on other column(s)")</f>
        <v>Enhancement</v>
      </c>
      <c r="B333" s="555" t="s">
        <v>960</v>
      </c>
      <c r="C333" s="347">
        <v>4</v>
      </c>
      <c r="D333" s="552" t="s">
        <v>1565</v>
      </c>
      <c r="E333" s="564" t="s">
        <v>55</v>
      </c>
      <c r="F333" s="474" t="s">
        <v>1514</v>
      </c>
      <c r="G333" s="522" t="str">
        <f>IFERROR(VLOOKUP(E333,'Reference data'!$M$2:$P$364,4,0), "Do not enter, will be populated based on other column(s)")</f>
        <v>MF</v>
      </c>
      <c r="H333" s="522" t="str">
        <f>IFERROR(VLOOKUP(E333,'Reference data'!$M$2:$O$364, 3,0), "Do not enter, will be populated based on other column(s)")</f>
        <v>Cobol, DB2</v>
      </c>
      <c r="I333" s="522" t="str">
        <f>IFERROR(VLOOKUP(E333,'Reference data'!$M$1:$N$364, 2,0), "Do not enter, will be populated based on other column(s)")</f>
        <v>SW-CRIS</v>
      </c>
      <c r="J333" s="548" t="s">
        <v>44</v>
      </c>
      <c r="K333" s="525" t="str">
        <f>IFERROR(VLOOKUP(J333,'Reference data'!$G$2:$H$7, 2, 0), "Do not enter, will be populated based on other column(s)")</f>
        <v>Muawiah Qaimari</v>
      </c>
      <c r="L333" s="556" t="str">
        <f>IFERROR(VLOOKUP(I333, 'Reference data'!$R$2:$S$55, 2, 0), "Do not enter, will be populated based on other column(s)")</f>
        <v>Istiyaqahmed Shaikh</v>
      </c>
      <c r="M333" s="525" t="str">
        <f>IFERROR(VLOOKUP(L333, 'Reference data'!$J$2:$K$30, 2, 0), "Do not enter, will be populated based on other column(s)")</f>
        <v>Daljeet Arora</v>
      </c>
      <c r="N333" s="347" t="s">
        <v>1114</v>
      </c>
      <c r="O333" s="557" t="str">
        <f>VLOOKUP(N333, 'Reference data'!$U$2:$V$29, 2, 0)</f>
        <v>On hold</v>
      </c>
      <c r="P333" s="347" t="s">
        <v>342</v>
      </c>
      <c r="Q333" s="552">
        <v>320</v>
      </c>
      <c r="R333" s="548"/>
      <c r="S333" s="548"/>
      <c r="T333" s="548"/>
      <c r="U333" s="548"/>
      <c r="V333" s="548"/>
      <c r="W333" s="548"/>
      <c r="X333" s="548"/>
      <c r="Y333" s="548"/>
      <c r="Z333" s="548"/>
      <c r="AA333" s="548"/>
      <c r="AB333" s="552"/>
      <c r="AC333" s="552"/>
      <c r="AD333" s="552"/>
      <c r="AE333" s="552"/>
      <c r="AF333" s="552"/>
      <c r="AG333" s="552"/>
      <c r="AH333" s="552"/>
      <c r="AI333" s="552"/>
      <c r="AJ333" s="548"/>
      <c r="AK333" s="548"/>
      <c r="AL333" s="548"/>
      <c r="AM333" s="548"/>
    </row>
    <row r="334" spans="1:39" ht="18" customHeight="1">
      <c r="A334" s="522" t="str">
        <f>IFERROR(VLOOKUP(B334, 'Reference data'!$C$2:$D$21, 2, 0), "Do not enter, will be populated based on other column(s)")</f>
        <v>Enhancement</v>
      </c>
      <c r="B334" s="555" t="s">
        <v>960</v>
      </c>
      <c r="C334" s="347">
        <v>4</v>
      </c>
      <c r="D334" s="552" t="s">
        <v>1565</v>
      </c>
      <c r="E334" s="564" t="s">
        <v>57</v>
      </c>
      <c r="F334" s="474" t="s">
        <v>1514</v>
      </c>
      <c r="G334" s="522" t="str">
        <f>IFERROR(VLOOKUP(E334,'Reference data'!$M$2:$P$364,4,0), "Do not enter, will be populated based on other column(s)")</f>
        <v>MF</v>
      </c>
      <c r="H334" s="522" t="str">
        <f>IFERROR(VLOOKUP(E334,'Reference data'!$M$2:$O$364, 3,0), "Do not enter, will be populated based on other column(s)")</f>
        <v>Cobol, DB2, CICS</v>
      </c>
      <c r="I334" s="522" t="str">
        <f>IFERROR(VLOOKUP(E334,'Reference data'!$M$1:$N$364, 2,0), "Do not enter, will be populated based on other column(s)")</f>
        <v>SW-CRIS</v>
      </c>
      <c r="J334" s="347" t="s">
        <v>44</v>
      </c>
      <c r="K334" s="525" t="str">
        <f>IFERROR(VLOOKUP(J334,'Reference data'!$G$2:$H$7, 2, 0), "Do not enter, will be populated based on other column(s)")</f>
        <v>Muawiah Qaimari</v>
      </c>
      <c r="L334" s="556" t="str">
        <f>IFERROR(VLOOKUP(I334, 'Reference data'!$R$2:$S$55, 2, 0), "Do not enter, will be populated based on other column(s)")</f>
        <v>Istiyaqahmed Shaikh</v>
      </c>
      <c r="M334" s="525" t="str">
        <f>IFERROR(VLOOKUP(L334, 'Reference data'!$J$2:$K$30, 2, 0), "Do not enter, will be populated based on other column(s)")</f>
        <v>Daljeet Arora</v>
      </c>
      <c r="N334" s="347" t="s">
        <v>1114</v>
      </c>
      <c r="O334" s="557" t="str">
        <f>VLOOKUP(N334, 'Reference data'!$U$2:$V$29, 2, 0)</f>
        <v>On hold</v>
      </c>
      <c r="P334" s="347" t="s">
        <v>342</v>
      </c>
      <c r="Q334" s="552">
        <v>180</v>
      </c>
      <c r="AB334" s="552"/>
      <c r="AC334" s="552"/>
      <c r="AD334" s="552"/>
      <c r="AE334" s="552"/>
      <c r="AF334" s="552"/>
      <c r="AG334" s="552"/>
      <c r="AH334" s="552"/>
      <c r="AI334" s="552"/>
    </row>
    <row r="335" spans="1:39" ht="18" customHeight="1">
      <c r="A335" s="522" t="str">
        <f>IFERROR(VLOOKUP(B335, 'Reference data'!$C$2:$D$21, 2, 0), "Do not enter, will be populated based on other column(s)")</f>
        <v>Enhancement</v>
      </c>
      <c r="B335" s="555" t="s">
        <v>960</v>
      </c>
      <c r="C335" s="347">
        <v>6</v>
      </c>
      <c r="D335" s="552" t="s">
        <v>1565</v>
      </c>
      <c r="E335" s="564" t="s">
        <v>54</v>
      </c>
      <c r="F335" s="474" t="s">
        <v>1514</v>
      </c>
      <c r="G335" s="522" t="str">
        <f>IFERROR(VLOOKUP(E335,'Reference data'!$M$2:$P$364,4,0), "Do not enter, will be populated based on other column(s)")</f>
        <v>MF</v>
      </c>
      <c r="H335" s="522" t="str">
        <f>IFERROR(VLOOKUP(E335,'Reference data'!$M$2:$O$364, 3,0), "Do not enter, will be populated based on other column(s)")</f>
        <v>Assembler</v>
      </c>
      <c r="I335" s="522" t="str">
        <f>IFERROR(VLOOKUP(E335,'Reference data'!$M$1:$N$364, 2,0), "Do not enter, will be populated based on other column(s)")</f>
        <v>SW-CRIS</v>
      </c>
      <c r="J335" s="548" t="s">
        <v>44</v>
      </c>
      <c r="K335" s="525" t="str">
        <f>IFERROR(VLOOKUP(J335,'Reference data'!$G$2:$H$7, 2, 0), "Do not enter, will be populated based on other column(s)")</f>
        <v>Muawiah Qaimari</v>
      </c>
      <c r="L335" s="556" t="str">
        <f>IFERROR(VLOOKUP(I335, 'Reference data'!$R$2:$S$55, 2, 0), "Do not enter, will be populated based on other column(s)")</f>
        <v>Istiyaqahmed Shaikh</v>
      </c>
      <c r="M335" s="525" t="str">
        <f>IFERROR(VLOOKUP(L335, 'Reference data'!$J$2:$K$30, 2, 0), "Do not enter, will be populated based on other column(s)")</f>
        <v>Daljeet Arora</v>
      </c>
      <c r="N335" s="347" t="s">
        <v>1114</v>
      </c>
      <c r="O335" s="557" t="str">
        <f>VLOOKUP(N335, 'Reference data'!$U$2:$V$29, 2, 0)</f>
        <v>On hold</v>
      </c>
      <c r="P335" s="347" t="s">
        <v>342</v>
      </c>
      <c r="Q335" s="552">
        <v>190</v>
      </c>
      <c r="R335" s="548"/>
      <c r="S335" s="548"/>
      <c r="T335" s="548"/>
      <c r="U335" s="548"/>
      <c r="V335" s="548"/>
      <c r="W335" s="548"/>
      <c r="X335" s="548"/>
      <c r="Y335" s="548"/>
      <c r="Z335" s="548"/>
      <c r="AA335" s="548"/>
      <c r="AB335" s="552"/>
      <c r="AC335" s="552"/>
      <c r="AD335" s="552"/>
      <c r="AE335" s="552"/>
      <c r="AF335" s="552"/>
      <c r="AG335" s="552"/>
      <c r="AH335" s="552"/>
      <c r="AI335" s="552"/>
      <c r="AJ335" s="548"/>
      <c r="AK335" s="548"/>
      <c r="AL335" s="548"/>
      <c r="AM335" s="548"/>
    </row>
    <row r="336" spans="1:39" ht="18" customHeight="1">
      <c r="A336" s="522" t="str">
        <f>IFERROR(VLOOKUP(B336, 'Reference data'!$C$2:$D$21, 2, 0), "Do not enter, will be populated based on other column(s)")</f>
        <v>Enhancement</v>
      </c>
      <c r="B336" s="555" t="s">
        <v>960</v>
      </c>
      <c r="C336" s="347">
        <v>6</v>
      </c>
      <c r="D336" s="552" t="s">
        <v>1566</v>
      </c>
      <c r="E336" s="564" t="s">
        <v>54</v>
      </c>
      <c r="F336" s="474" t="s">
        <v>1514</v>
      </c>
      <c r="G336" s="522" t="str">
        <f>IFERROR(VLOOKUP(E336,'Reference data'!$M$2:$P$364,4,0), "Do not enter, will be populated based on other column(s)")</f>
        <v>MF</v>
      </c>
      <c r="H336" s="522" t="str">
        <f>IFERROR(VLOOKUP(E336,'Reference data'!$M$2:$O$364, 3,0), "Do not enter, will be populated based on other column(s)")</f>
        <v>Assembler</v>
      </c>
      <c r="I336" s="522" t="str">
        <f>IFERROR(VLOOKUP(E336,'Reference data'!$M$1:$N$364, 2,0), "Do not enter, will be populated based on other column(s)")</f>
        <v>SW-CRIS</v>
      </c>
      <c r="J336" s="347" t="s">
        <v>44</v>
      </c>
      <c r="K336" s="525" t="str">
        <f>IFERROR(VLOOKUP(J336,'Reference data'!$G$2:$H$7, 2, 0), "Do not enter, will be populated based on other column(s)")</f>
        <v>Muawiah Qaimari</v>
      </c>
      <c r="L336" s="556" t="str">
        <f>IFERROR(VLOOKUP(I336, 'Reference data'!$R$2:$S$55, 2, 0), "Do not enter, will be populated based on other column(s)")</f>
        <v>Istiyaqahmed Shaikh</v>
      </c>
      <c r="M336" s="525" t="str">
        <f>IFERROR(VLOOKUP(L336, 'Reference data'!$J$2:$K$30, 2, 0), "Do not enter, will be populated based on other column(s)")</f>
        <v>Daljeet Arora</v>
      </c>
      <c r="N336" s="347" t="s">
        <v>341</v>
      </c>
      <c r="O336" s="557" t="str">
        <f>VLOOKUP(N336, 'Reference data'!$U$2:$V$29, 2, 0)</f>
        <v>TBD</v>
      </c>
      <c r="P336" s="347" t="s">
        <v>342</v>
      </c>
      <c r="Q336" s="552">
        <v>150</v>
      </c>
      <c r="AB336" s="552"/>
      <c r="AC336" s="552"/>
      <c r="AD336" s="552"/>
      <c r="AE336" s="552"/>
      <c r="AF336" s="552"/>
      <c r="AG336" s="552"/>
      <c r="AH336" s="552"/>
      <c r="AI336" s="552"/>
    </row>
    <row r="337" spans="1:42" ht="18" customHeight="1">
      <c r="A337" s="522" t="str">
        <f>IFERROR(VLOOKUP(B337, 'Reference data'!$C$2:$D$21, 2, 0), "Do not enter, will be populated based on other column(s)")</f>
        <v>Enhancement</v>
      </c>
      <c r="B337" s="555" t="s">
        <v>960</v>
      </c>
      <c r="C337" s="347">
        <v>6</v>
      </c>
      <c r="D337" s="552" t="s">
        <v>1567</v>
      </c>
      <c r="E337" s="564" t="s">
        <v>54</v>
      </c>
      <c r="F337" s="474" t="s">
        <v>1514</v>
      </c>
      <c r="G337" s="522" t="str">
        <f>IFERROR(VLOOKUP(E337,'Reference data'!$M$2:$P$364,4,0), "Do not enter, will be populated based on other column(s)")</f>
        <v>MF</v>
      </c>
      <c r="H337" s="522" t="str">
        <f>IFERROR(VLOOKUP(E337,'Reference data'!$M$2:$O$364, 3,0), "Do not enter, will be populated based on other column(s)")</f>
        <v>Assembler</v>
      </c>
      <c r="I337" s="522" t="str">
        <f>IFERROR(VLOOKUP(E337,'Reference data'!$M$1:$N$364, 2,0), "Do not enter, will be populated based on other column(s)")</f>
        <v>SW-CRIS</v>
      </c>
      <c r="J337" s="548" t="s">
        <v>44</v>
      </c>
      <c r="K337" s="525" t="str">
        <f>IFERROR(VLOOKUP(J337,'Reference data'!$G$2:$H$7, 2, 0), "Do not enter, will be populated based on other column(s)")</f>
        <v>Muawiah Qaimari</v>
      </c>
      <c r="L337" s="556" t="str">
        <f>IFERROR(VLOOKUP(I337, 'Reference data'!$R$2:$S$55, 2, 0), "Do not enter, will be populated based on other column(s)")</f>
        <v>Istiyaqahmed Shaikh</v>
      </c>
      <c r="M337" s="525" t="str">
        <f>IFERROR(VLOOKUP(L337, 'Reference data'!$J$2:$K$30, 2, 0), "Do not enter, will be populated based on other column(s)")</f>
        <v>Daljeet Arora</v>
      </c>
      <c r="N337" s="347" t="s">
        <v>341</v>
      </c>
      <c r="O337" s="557" t="str">
        <f>VLOOKUP(N337, 'Reference data'!$U$2:$V$29, 2, 0)</f>
        <v>TBD</v>
      </c>
      <c r="P337" s="347" t="s">
        <v>342</v>
      </c>
      <c r="Q337" s="552">
        <v>150</v>
      </c>
      <c r="R337" s="548"/>
      <c r="S337" s="548"/>
      <c r="T337" s="548"/>
      <c r="U337" s="548"/>
      <c r="V337" s="548"/>
      <c r="W337" s="548"/>
      <c r="X337" s="548"/>
      <c r="Y337" s="548"/>
      <c r="Z337" s="548"/>
      <c r="AA337" s="548"/>
      <c r="AB337" s="552"/>
      <c r="AC337" s="552"/>
      <c r="AD337" s="552"/>
      <c r="AE337" s="552"/>
      <c r="AF337" s="552"/>
      <c r="AG337" s="552"/>
      <c r="AH337" s="552"/>
      <c r="AI337" s="552"/>
      <c r="AJ337" s="548"/>
      <c r="AK337" s="548"/>
      <c r="AL337" s="548"/>
      <c r="AM337" s="548"/>
    </row>
    <row r="338" spans="1:42" ht="18" customHeight="1">
      <c r="A338" s="522" t="str">
        <f>IFERROR(VLOOKUP(B338, 'Reference data'!$C$2:$D$21, 2, 0), "Do not enter, will be populated based on other column(s)")</f>
        <v>Enhancement</v>
      </c>
      <c r="B338" s="555" t="s">
        <v>960</v>
      </c>
      <c r="C338" s="347">
        <v>4</v>
      </c>
      <c r="D338" s="552" t="s">
        <v>1568</v>
      </c>
      <c r="E338" s="564" t="s">
        <v>55</v>
      </c>
      <c r="F338" s="474" t="s">
        <v>1569</v>
      </c>
      <c r="G338" s="522" t="str">
        <f>IFERROR(VLOOKUP(E338,'Reference data'!$M$2:$P$364,4,0), "Do not enter, will be populated based on other column(s)")</f>
        <v>MF</v>
      </c>
      <c r="H338" s="522" t="str">
        <f>IFERROR(VLOOKUP(E338,'Reference data'!$M$2:$O$364, 3,0), "Do not enter, will be populated based on other column(s)")</f>
        <v>Cobol, DB2</v>
      </c>
      <c r="I338" s="522" t="str">
        <f>IFERROR(VLOOKUP(E338,'Reference data'!$M$1:$N$364, 2,0), "Do not enter, will be populated based on other column(s)")</f>
        <v>SW-CRIS</v>
      </c>
      <c r="J338" s="347" t="s">
        <v>44</v>
      </c>
      <c r="K338" s="525" t="str">
        <f>IFERROR(VLOOKUP(J338,'Reference data'!$G$2:$H$7, 2, 0), "Do not enter, will be populated based on other column(s)")</f>
        <v>Muawiah Qaimari</v>
      </c>
      <c r="L338" s="556" t="str">
        <f>IFERROR(VLOOKUP(I338, 'Reference data'!$R$2:$S$55, 2, 0), "Do not enter, will be populated based on other column(s)")</f>
        <v>Istiyaqahmed Shaikh</v>
      </c>
      <c r="M338" s="525" t="str">
        <f>IFERROR(VLOOKUP(L338, 'Reference data'!$J$2:$K$30, 2, 0), "Do not enter, will be populated based on other column(s)")</f>
        <v>Daljeet Arora</v>
      </c>
      <c r="N338" s="347">
        <v>23.02</v>
      </c>
      <c r="O338" s="557" t="str">
        <f>VLOOKUP(N338, 'Reference data'!$U$2:$V$29, 2, 0)</f>
        <v>Feb-23</v>
      </c>
      <c r="P338" s="347" t="s">
        <v>48</v>
      </c>
      <c r="Q338" s="552">
        <v>30</v>
      </c>
      <c r="AB338" s="552"/>
      <c r="AC338" s="552"/>
      <c r="AD338" s="552"/>
      <c r="AE338" s="552"/>
      <c r="AF338" s="552">
        <v>10</v>
      </c>
      <c r="AG338" s="552">
        <v>10</v>
      </c>
      <c r="AH338" s="552">
        <v>10</v>
      </c>
      <c r="AI338" s="552"/>
    </row>
    <row r="339" spans="1:42" ht="19.5" customHeight="1">
      <c r="A339" s="522" t="str">
        <f>IFERROR(VLOOKUP(B339, 'Reference data'!$C$2:$D$21, 2, 0), "Do not enter, will be populated based on other column(s)")</f>
        <v>Sustenance</v>
      </c>
      <c r="B339" s="555" t="s">
        <v>110</v>
      </c>
      <c r="C339" s="347">
        <v>6</v>
      </c>
      <c r="D339" s="552" t="s">
        <v>1570</v>
      </c>
      <c r="E339" s="564" t="s">
        <v>53</v>
      </c>
      <c r="F339" s="548"/>
      <c r="G339" s="522" t="str">
        <f>IFERROR(VLOOKUP(E339,'Reference data'!$M$2:$P$364,4,0), "Do not enter, will be populated based on other column(s)")</f>
        <v>MF</v>
      </c>
      <c r="H339" s="522" t="str">
        <f>IFERROR(VLOOKUP(E339,'Reference data'!$M$2:$O$364, 3,0), "Do not enter, will be populated based on other column(s)")</f>
        <v>PL1, Assembler</v>
      </c>
      <c r="I339" s="522" t="str">
        <f>IFERROR(VLOOKUP(E339,'Reference data'!$M$1:$N$364, 2,0), "Do not enter, will be populated based on other column(s)")</f>
        <v>SW-CRIS</v>
      </c>
      <c r="J339" s="548" t="s">
        <v>44</v>
      </c>
      <c r="K339" s="525" t="str">
        <f>IFERROR(VLOOKUP(J339,'Reference data'!$G$2:$H$7, 2, 0), "Do not enter, will be populated based on other column(s)")</f>
        <v>Muawiah Qaimari</v>
      </c>
      <c r="L339" s="556" t="str">
        <f>IFERROR(VLOOKUP(I339, 'Reference data'!$R$2:$S$55, 2, 0), "Do not enter, will be populated based on other column(s)")</f>
        <v>Istiyaqahmed Shaikh</v>
      </c>
      <c r="M339" s="525" t="str">
        <f>IFERROR(VLOOKUP(L339, 'Reference data'!$J$2:$K$30, 2, 0), "Do not enter, will be populated based on other column(s)")</f>
        <v>Daljeet Arora</v>
      </c>
      <c r="N339" s="571">
        <v>22.1</v>
      </c>
      <c r="O339" s="557" t="str">
        <f>VLOOKUP(N339, 'Reference data'!$U$2:$V$29, 2, 0)</f>
        <v>Oct-22</v>
      </c>
      <c r="P339" s="347" t="s">
        <v>48</v>
      </c>
      <c r="Q339" s="552">
        <v>400</v>
      </c>
      <c r="R339" s="548"/>
      <c r="S339" s="548"/>
      <c r="T339" s="548"/>
      <c r="U339" s="548"/>
      <c r="V339" s="548"/>
      <c r="W339" s="548"/>
      <c r="X339" s="548"/>
      <c r="Y339" s="548"/>
      <c r="Z339" s="548"/>
      <c r="AA339" s="548"/>
      <c r="AB339" s="552">
        <v>30</v>
      </c>
      <c r="AC339" s="552">
        <v>40</v>
      </c>
      <c r="AD339" s="552">
        <v>250</v>
      </c>
      <c r="AE339" s="552">
        <v>80</v>
      </c>
      <c r="AF339" s="552"/>
      <c r="AG339" s="552"/>
      <c r="AH339" s="552"/>
      <c r="AI339" s="552"/>
      <c r="AJ339" s="548"/>
      <c r="AK339" s="548"/>
      <c r="AL339" s="548"/>
      <c r="AM339" s="548"/>
    </row>
    <row r="340" spans="1:42" ht="18" customHeight="1">
      <c r="A340" s="522" t="str">
        <f>IFERROR(VLOOKUP(B340, 'Reference data'!$C$2:$D$21, 2, 0), "Do not enter, will be populated based on other column(s)")</f>
        <v>Sustenance</v>
      </c>
      <c r="B340" s="555" t="s">
        <v>110</v>
      </c>
      <c r="C340" s="347">
        <v>6</v>
      </c>
      <c r="D340" s="572" t="s">
        <v>155</v>
      </c>
      <c r="E340" s="564" t="s">
        <v>51</v>
      </c>
      <c r="G340" s="522" t="str">
        <f>IFERROR(VLOOKUP(E340,'Reference data'!$M$2:$P$364,4,0), "Do not enter, will be populated based on other column(s)")</f>
        <v>MF</v>
      </c>
      <c r="H340" s="522" t="str">
        <f>IFERROR(VLOOKUP(E340,'Reference data'!$M$2:$O$364, 3,0), "Do not enter, will be populated based on other column(s)")</f>
        <v>Assembler</v>
      </c>
      <c r="I340" s="522" t="str">
        <f>IFERROR(VLOOKUP(E340,'Reference data'!$M$1:$N$364, 2,0), "Do not enter, will be populated based on other column(s)")</f>
        <v>SW-CRIS</v>
      </c>
      <c r="J340" s="347" t="s">
        <v>44</v>
      </c>
      <c r="K340" s="525" t="str">
        <f>IFERROR(VLOOKUP(J340,'Reference data'!$G$2:$H$7, 2, 0), "Do not enter, will be populated based on other column(s)")</f>
        <v>Muawiah Qaimari</v>
      </c>
      <c r="L340" s="556" t="str">
        <f>IFERROR(VLOOKUP(I340, 'Reference data'!$R$2:$S$55, 2, 0), "Do not enter, will be populated based on other column(s)")</f>
        <v>Istiyaqahmed Shaikh</v>
      </c>
      <c r="M340" s="525" t="str">
        <f>IFERROR(VLOOKUP(L340, 'Reference data'!$J$2:$K$30, 2, 0), "Do not enter, will be populated based on other column(s)")</f>
        <v>Daljeet Arora</v>
      </c>
      <c r="N340" s="347">
        <v>22.11</v>
      </c>
      <c r="O340" s="557" t="str">
        <f>VLOOKUP(N340, 'Reference data'!$U$2:$V$29, 2, 0)</f>
        <v>Nov-22</v>
      </c>
      <c r="P340" s="347" t="s">
        <v>48</v>
      </c>
      <c r="Q340" s="347">
        <v>100</v>
      </c>
      <c r="AC340" s="347">
        <v>20</v>
      </c>
      <c r="AD340" s="347">
        <v>40</v>
      </c>
      <c r="AE340" s="347">
        <v>30</v>
      </c>
      <c r="AF340" s="347">
        <v>10</v>
      </c>
    </row>
    <row r="341" spans="1:42" ht="19.5" customHeight="1">
      <c r="A341" s="522" t="str">
        <f>IFERROR(VLOOKUP(B341, 'Reference data'!$C$2:$D$21, 2, 0), "Do not enter, will be populated based on other column(s)")</f>
        <v>Sustenance</v>
      </c>
      <c r="B341" s="541" t="s">
        <v>88</v>
      </c>
      <c r="D341" s="573" t="s">
        <v>1494</v>
      </c>
      <c r="E341" s="543" t="s">
        <v>1119</v>
      </c>
      <c r="F341" s="474" t="s">
        <v>1571</v>
      </c>
      <c r="G341" s="522" t="str">
        <f>IFERROR(VLOOKUP(E341,'Reference data'!$M$2:$P$364,4,0), "Do not enter, will be populated based on other column(s)")</f>
        <v>MR</v>
      </c>
      <c r="H341" s="522" t="str">
        <f>IFERROR(VLOOKUP(E341,'Reference data'!$M$2:$O$364, 3,0), "Do not enter, will be populated based on other column(s)")</f>
        <v>ColdFusion</v>
      </c>
      <c r="I341" s="522" t="str">
        <f>IFERROR(VLOOKUP(E341,'Reference data'!$M$1:$N$364, 2,0), "Do not enter, will be populated based on other column(s)")</f>
        <v>MR-APPS-PT</v>
      </c>
      <c r="J341" s="347" t="s">
        <v>442</v>
      </c>
      <c r="K341" s="525" t="str">
        <f>IFERROR(VLOOKUP(J341,'Reference data'!$G$2:$H$7, 2, 0), "Do not enter, will be populated based on other column(s)")</f>
        <v>Christine Moretti</v>
      </c>
      <c r="L341" s="525" t="str">
        <f>IFERROR(VLOOKUP(I341, 'Reference data'!$R$2:$S$55, 2, 0), "Do not enter, will be populated based on other column(s)")</f>
        <v>Poonam Trimukhe</v>
      </c>
      <c r="M341" s="525" t="str">
        <f>IFERROR(VLOOKUP(L341, 'Reference data'!$J$2:$K$30, 2, 0), "Do not enter, will be populated based on other column(s)")</f>
        <v>Daljeet Arora</v>
      </c>
      <c r="N341" s="347">
        <v>22.09</v>
      </c>
      <c r="O341" s="551" t="str">
        <f>VLOOKUP(N341, 'Reference data'!$U$2:$V$29, 2, 0)</f>
        <v>Sep-22</v>
      </c>
      <c r="P341" s="347" t="s">
        <v>48</v>
      </c>
      <c r="Q341" s="548">
        <v>60</v>
      </c>
      <c r="R341" s="548"/>
      <c r="S341" s="548"/>
      <c r="T341" s="548"/>
      <c r="U341" s="548"/>
      <c r="V341" s="548"/>
      <c r="W341" s="548"/>
      <c r="X341" s="548"/>
      <c r="Y341" s="548"/>
      <c r="Z341" s="548"/>
      <c r="AA341" s="548"/>
      <c r="AB341" s="548"/>
      <c r="AC341" s="548">
        <v>20</v>
      </c>
      <c r="AD341" s="548">
        <v>40</v>
      </c>
      <c r="AE341" s="548"/>
      <c r="AF341" s="548"/>
      <c r="AG341" s="548"/>
      <c r="AH341" s="548"/>
      <c r="AI341" s="548"/>
      <c r="AJ341" s="548"/>
      <c r="AK341" s="548"/>
      <c r="AL341" s="548"/>
      <c r="AM341" s="548"/>
    </row>
    <row r="342" spans="1:42" ht="19.5" customHeight="1">
      <c r="A342" s="522" t="str">
        <f>IFERROR(VLOOKUP(B342, 'Reference data'!$C$2:$D$21, 2, 0), "Do not enter, will be populated based on other column(s)")</f>
        <v>Sustenance</v>
      </c>
      <c r="B342" s="541" t="s">
        <v>986</v>
      </c>
      <c r="D342" s="347" t="s">
        <v>1572</v>
      </c>
      <c r="E342" s="543" t="s">
        <v>1278</v>
      </c>
      <c r="F342" s="554"/>
      <c r="G342" s="522" t="str">
        <f>IFERROR(VLOOKUP(E342,'Reference data'!$M$2:$P$364,4,0), "Do not enter, will be populated based on other column(s)")</f>
        <v>MR</v>
      </c>
      <c r="H342" s="522" t="str">
        <f>IFERROR(VLOOKUP(E342,'Reference data'!$M$2:$O$364, 3,0), "Do not enter, will be populated based on other column(s)")</f>
        <v>.NET</v>
      </c>
      <c r="I342" s="522" t="str">
        <f>IFERROR(VLOOKUP(E342,'Reference data'!$M$1:$N$364, 2,0), "Do not enter, will be populated based on other column(s)")</f>
        <v>MR-APPS-PT</v>
      </c>
      <c r="J342" s="548" t="s">
        <v>78</v>
      </c>
      <c r="K342" s="525" t="str">
        <f>IFERROR(VLOOKUP(J342,'Reference data'!$G$2:$H$7, 2, 0), "Do not enter, will be populated based on other column(s)")</f>
        <v>Christine Moretti</v>
      </c>
      <c r="L342" s="525" t="str">
        <f>IFERROR(VLOOKUP(I342, 'Reference data'!$R$2:$S$55, 2, 0), "Do not enter, will be populated based on other column(s)")</f>
        <v>Poonam Trimukhe</v>
      </c>
      <c r="M342" s="525" t="str">
        <f>IFERROR(VLOOKUP(L342, 'Reference data'!$J$2:$K$30, 2, 0), "Do not enter, will be populated based on other column(s)")</f>
        <v>Daljeet Arora</v>
      </c>
      <c r="N342" s="347" t="s">
        <v>283</v>
      </c>
      <c r="O342" s="551" t="str">
        <f>VLOOKUP(N342, 'Reference data'!$U$2:$V$29, 2, 0)</f>
        <v>Ongoing</v>
      </c>
      <c r="P342" s="347" t="s">
        <v>48</v>
      </c>
      <c r="Q342" s="548"/>
      <c r="R342" s="548"/>
      <c r="S342" s="548"/>
      <c r="T342" s="548"/>
      <c r="U342" s="548"/>
      <c r="V342" s="548"/>
      <c r="W342" s="548"/>
      <c r="X342" s="548"/>
      <c r="Y342" s="548"/>
      <c r="Z342" s="548"/>
      <c r="AA342" s="548"/>
      <c r="AB342" s="548">
        <v>86</v>
      </c>
      <c r="AC342" s="548">
        <v>86</v>
      </c>
      <c r="AD342" s="548">
        <v>86</v>
      </c>
      <c r="AE342" s="548">
        <v>86</v>
      </c>
      <c r="AF342" s="548">
        <v>86</v>
      </c>
      <c r="AG342" s="548">
        <v>86</v>
      </c>
      <c r="AH342" s="548">
        <v>86</v>
      </c>
      <c r="AI342" s="548">
        <v>86</v>
      </c>
      <c r="AJ342" s="548">
        <v>86</v>
      </c>
      <c r="AK342" s="548">
        <v>86</v>
      </c>
      <c r="AL342" s="548">
        <v>86</v>
      </c>
      <c r="AM342" s="548">
        <v>86</v>
      </c>
      <c r="AN342" s="347">
        <v>86</v>
      </c>
      <c r="AO342" s="347">
        <v>86</v>
      </c>
      <c r="AP342" s="347">
        <v>86</v>
      </c>
    </row>
    <row r="343" spans="1:42" ht="19.5" customHeight="1">
      <c r="A343" s="522" t="str">
        <f>IFERROR(VLOOKUP(B343, 'Reference data'!$C$2:$D$21, 2, 0), "Do not enter, will be populated based on other column(s)")</f>
        <v>Enhancement</v>
      </c>
      <c r="B343" s="541" t="s">
        <v>960</v>
      </c>
      <c r="D343" s="548" t="s">
        <v>1573</v>
      </c>
      <c r="E343" s="543" t="s">
        <v>1335</v>
      </c>
      <c r="F343" s="548" t="s">
        <v>1571</v>
      </c>
      <c r="G343" s="522" t="str">
        <f>IFERROR(VLOOKUP(E343,'Reference data'!$M$2:$P$364,4,0), "Do not enter, will be populated based on other column(s)")</f>
        <v>MR</v>
      </c>
      <c r="H343" s="522" t="str">
        <f>IFERROR(VLOOKUP(E343,'Reference data'!$M$2:$O$364, 3,0), "Do not enter, will be populated based on other column(s)")</f>
        <v>Java, Shell Scripting</v>
      </c>
      <c r="I343" s="522" t="str">
        <f>IFERROR(VLOOKUP(E343,'Reference data'!$M$1:$N$364, 2,0), "Do not enter, will be populated based on other column(s)")</f>
        <v>MR-APPS-PT</v>
      </c>
      <c r="J343" s="548" t="s">
        <v>442</v>
      </c>
      <c r="K343" s="525" t="str">
        <f>IFERROR(VLOOKUP(J343,'Reference data'!$G$2:$H$7, 2, 0), "Do not enter, will be populated based on other column(s)")</f>
        <v>Christine Moretti</v>
      </c>
      <c r="L343" s="525" t="str">
        <f>IFERROR(VLOOKUP(I343, 'Reference data'!$R$2:$S$55, 2, 0), "Do not enter, will be populated based on other column(s)")</f>
        <v>Poonam Trimukhe</v>
      </c>
      <c r="M343" s="525" t="str">
        <f>IFERROR(VLOOKUP(L343, 'Reference data'!$J$2:$K$30, 2, 0), "Do not enter, will be populated based on other column(s)")</f>
        <v>Daljeet Arora</v>
      </c>
      <c r="N343" s="347">
        <v>22.08</v>
      </c>
      <c r="O343" s="551" t="str">
        <f>VLOOKUP(N343, 'Reference data'!$U$2:$V$29, 2, 0)</f>
        <v>Aug-22</v>
      </c>
      <c r="P343" s="347" t="s">
        <v>48</v>
      </c>
      <c r="Q343" s="548">
        <v>220</v>
      </c>
      <c r="R343" s="548"/>
      <c r="S343" s="548"/>
      <c r="T343" s="548"/>
      <c r="U343" s="548"/>
      <c r="V343" s="548"/>
      <c r="W343" s="548"/>
      <c r="X343" s="548"/>
      <c r="Y343" s="548"/>
      <c r="Z343" s="548"/>
      <c r="AA343" s="548"/>
      <c r="AB343" s="548">
        <v>100</v>
      </c>
      <c r="AC343" s="548">
        <v>100</v>
      </c>
      <c r="AD343" s="548">
        <v>20</v>
      </c>
      <c r="AE343" s="548"/>
      <c r="AF343" s="548"/>
      <c r="AG343" s="548"/>
      <c r="AH343" s="548"/>
      <c r="AI343" s="548"/>
      <c r="AJ343" s="548"/>
      <c r="AK343" s="548"/>
      <c r="AL343" s="548"/>
      <c r="AM343" s="548"/>
    </row>
    <row r="344" spans="1:42" ht="19.5" customHeight="1">
      <c r="A344" s="522" t="str">
        <f>IFERROR(VLOOKUP(B344, 'Reference data'!$C$2:$D$21, 2, 0), "Do not enter, will be populated based on other column(s)")</f>
        <v>Sustenance</v>
      </c>
      <c r="B344" s="541" t="s">
        <v>110</v>
      </c>
      <c r="D344" s="347" t="s">
        <v>1574</v>
      </c>
      <c r="E344" s="543" t="s">
        <v>1335</v>
      </c>
      <c r="F344" s="347" t="s">
        <v>1571</v>
      </c>
      <c r="G344" s="522" t="str">
        <f>IFERROR(VLOOKUP(E344,'Reference data'!$M$2:$P$364,4,0), "Do not enter, will be populated based on other column(s)")</f>
        <v>MR</v>
      </c>
      <c r="H344" s="522" t="str">
        <f>IFERROR(VLOOKUP(E344,'Reference data'!$M$2:$O$364, 3,0), "Do not enter, will be populated based on other column(s)")</f>
        <v>Java, Shell Scripting</v>
      </c>
      <c r="I344" s="522" t="str">
        <f>IFERROR(VLOOKUP(E344,'Reference data'!$M$1:$N$364, 2,0), "Do not enter, will be populated based on other column(s)")</f>
        <v>MR-APPS-PT</v>
      </c>
      <c r="J344" s="347" t="s">
        <v>442</v>
      </c>
      <c r="K344" s="525" t="str">
        <f>IFERROR(VLOOKUP(J344,'Reference data'!$G$2:$H$7, 2, 0), "Do not enter, will be populated based on other column(s)")</f>
        <v>Christine Moretti</v>
      </c>
      <c r="L344" s="525" t="str">
        <f>IFERROR(VLOOKUP(I344, 'Reference data'!$R$2:$S$55, 2, 0), "Do not enter, will be populated based on other column(s)")</f>
        <v>Poonam Trimukhe</v>
      </c>
      <c r="M344" s="525" t="str">
        <f>IFERROR(VLOOKUP(L344, 'Reference data'!$J$2:$K$30, 2, 0), "Do not enter, will be populated based on other column(s)")</f>
        <v>Daljeet Arora</v>
      </c>
      <c r="N344" s="347">
        <v>22.08</v>
      </c>
      <c r="O344" s="551" t="str">
        <f>VLOOKUP(N344, 'Reference data'!$U$2:$V$29, 2, 0)</f>
        <v>Aug-22</v>
      </c>
      <c r="P344" s="347" t="s">
        <v>48</v>
      </c>
      <c r="Q344" s="347">
        <v>70</v>
      </c>
      <c r="AC344" s="347">
        <v>50</v>
      </c>
      <c r="AD344" s="347">
        <v>20</v>
      </c>
    </row>
    <row r="345" spans="1:42" ht="19.5" customHeight="1">
      <c r="A345" s="522" t="str">
        <f>IFERROR(VLOOKUP(B345, 'Reference data'!$C$2:$D$21, 2, 0), "Do not enter, will be populated based on other column(s)")</f>
        <v>Sustenance</v>
      </c>
      <c r="B345" s="541" t="s">
        <v>110</v>
      </c>
      <c r="D345" s="548" t="s">
        <v>1574</v>
      </c>
      <c r="E345" s="543" t="s">
        <v>1192</v>
      </c>
      <c r="F345" s="548"/>
      <c r="G345" s="522" t="str">
        <f>IFERROR(VLOOKUP(E345,'Reference data'!$M$2:$P$364,4,0), "Do not enter, will be populated based on other column(s)")</f>
        <v>MR</v>
      </c>
      <c r="H345" s="522" t="str">
        <f>IFERROR(VLOOKUP(E345,'Reference data'!$M$2:$O$364, 3,0), "Do not enter, will be populated based on other column(s)")</f>
        <v>.NET</v>
      </c>
      <c r="I345" s="522" t="str">
        <f>IFERROR(VLOOKUP(E345,'Reference data'!$M$1:$N$364, 2,0), "Do not enter, will be populated based on other column(s)")</f>
        <v>MR-APPS-PT</v>
      </c>
      <c r="J345" s="548" t="s">
        <v>442</v>
      </c>
      <c r="K345" s="525" t="str">
        <f>IFERROR(VLOOKUP(J345,'Reference data'!$G$2:$H$7, 2, 0), "Do not enter, will be populated based on other column(s)")</f>
        <v>Christine Moretti</v>
      </c>
      <c r="L345" s="525" t="str">
        <f>IFERROR(VLOOKUP(I345, 'Reference data'!$R$2:$S$55, 2, 0), "Do not enter, will be populated based on other column(s)")</f>
        <v>Poonam Trimukhe</v>
      </c>
      <c r="M345" s="525" t="str">
        <f>IFERROR(VLOOKUP(L345, 'Reference data'!$J$2:$K$30, 2, 0), "Do not enter, will be populated based on other column(s)")</f>
        <v>Daljeet Arora</v>
      </c>
      <c r="N345" s="472">
        <v>22.07</v>
      </c>
      <c r="O345" s="551" t="str">
        <f>VLOOKUP(N345, 'Reference data'!$U$2:$V$29, 2, 0)</f>
        <v>Jul-22</v>
      </c>
      <c r="P345" s="347" t="s">
        <v>48</v>
      </c>
      <c r="Q345" s="548">
        <v>100</v>
      </c>
      <c r="R345" s="548"/>
      <c r="S345" s="548"/>
      <c r="T345" s="548"/>
      <c r="U345" s="548"/>
      <c r="V345" s="548"/>
      <c r="W345" s="548"/>
      <c r="X345" s="548"/>
      <c r="Y345" s="548"/>
      <c r="Z345" s="548"/>
      <c r="AA345" s="548"/>
      <c r="AB345" s="548">
        <v>50</v>
      </c>
      <c r="AC345" s="548">
        <v>50</v>
      </c>
      <c r="AD345" s="548"/>
      <c r="AE345" s="548"/>
      <c r="AF345" s="548"/>
      <c r="AG345" s="548"/>
      <c r="AH345" s="548"/>
      <c r="AI345" s="548"/>
      <c r="AJ345" s="548"/>
      <c r="AK345" s="548"/>
      <c r="AL345" s="548"/>
      <c r="AM345" s="548"/>
    </row>
    <row r="346" spans="1:42" ht="19.5" customHeight="1">
      <c r="A346" s="522" t="str">
        <f>IFERROR(VLOOKUP(B346, 'Reference data'!$C$2:$D$21, 2, 0), "Do not enter, will be populated based on other column(s)")</f>
        <v>Sustenance</v>
      </c>
      <c r="B346" s="541" t="s">
        <v>110</v>
      </c>
      <c r="D346" s="347" t="s">
        <v>1575</v>
      </c>
      <c r="E346" s="543" t="s">
        <v>1192</v>
      </c>
      <c r="G346" s="522" t="str">
        <f>IFERROR(VLOOKUP(E346,'Reference data'!$M$2:$P$364,4,0), "Do not enter, will be populated based on other column(s)")</f>
        <v>MR</v>
      </c>
      <c r="H346" s="522" t="str">
        <f>IFERROR(VLOOKUP(E346,'Reference data'!$M$2:$O$364, 3,0), "Do not enter, will be populated based on other column(s)")</f>
        <v>.NET</v>
      </c>
      <c r="I346" s="522" t="str">
        <f>IFERROR(VLOOKUP(E346,'Reference data'!$M$1:$N$364, 2,0), "Do not enter, will be populated based on other column(s)")</f>
        <v>MR-APPS-PT</v>
      </c>
      <c r="J346" s="347" t="s">
        <v>442</v>
      </c>
      <c r="K346" s="525" t="str">
        <f>IFERROR(VLOOKUP(J346,'Reference data'!$G$2:$H$7, 2, 0), "Do not enter, will be populated based on other column(s)")</f>
        <v>Christine Moretti</v>
      </c>
      <c r="L346" s="525" t="str">
        <f>IFERROR(VLOOKUP(I346, 'Reference data'!$R$2:$S$55, 2, 0), "Do not enter, will be populated based on other column(s)")</f>
        <v>Poonam Trimukhe</v>
      </c>
      <c r="M346" s="525" t="str">
        <f>IFERROR(VLOOKUP(L346, 'Reference data'!$J$2:$K$30, 2, 0), "Do not enter, will be populated based on other column(s)")</f>
        <v>Daljeet Arora</v>
      </c>
      <c r="N346" s="547">
        <v>22.1</v>
      </c>
      <c r="O346" s="551" t="str">
        <f>VLOOKUP(N346, 'Reference data'!$U$2:$V$29, 2, 0)</f>
        <v>Oct-22</v>
      </c>
      <c r="P346" s="347" t="s">
        <v>48</v>
      </c>
      <c r="Q346" s="347">
        <v>120</v>
      </c>
      <c r="AC346" s="347">
        <v>60</v>
      </c>
      <c r="AD346" s="347">
        <v>60</v>
      </c>
    </row>
    <row r="347" spans="1:42" ht="19.5" customHeight="1">
      <c r="A347" s="522" t="str">
        <f>IFERROR(VLOOKUP(B347, 'Reference data'!$C$2:$D$21, 2, 0), "Do not enter, will be populated based on other column(s)")</f>
        <v>Sustenance</v>
      </c>
      <c r="B347" s="541" t="s">
        <v>110</v>
      </c>
      <c r="D347" s="548" t="s">
        <v>1576</v>
      </c>
      <c r="E347" s="543" t="s">
        <v>1192</v>
      </c>
      <c r="F347" s="548"/>
      <c r="G347" s="522" t="str">
        <f>IFERROR(VLOOKUP(E347,'Reference data'!$M$2:$P$364,4,0), "Do not enter, will be populated based on other column(s)")</f>
        <v>MR</v>
      </c>
      <c r="H347" s="522" t="str">
        <f>IFERROR(VLOOKUP(E347,'Reference data'!$M$2:$O$364, 3,0), "Do not enter, will be populated based on other column(s)")</f>
        <v>.NET</v>
      </c>
      <c r="I347" s="522" t="str">
        <f>IFERROR(VLOOKUP(E347,'Reference data'!$M$1:$N$364, 2,0), "Do not enter, will be populated based on other column(s)")</f>
        <v>MR-APPS-PT</v>
      </c>
      <c r="J347" s="548" t="s">
        <v>442</v>
      </c>
      <c r="K347" s="525" t="str">
        <f>IFERROR(VLOOKUP(J347,'Reference data'!$G$2:$H$7, 2, 0), "Do not enter, will be populated based on other column(s)")</f>
        <v>Christine Moretti</v>
      </c>
      <c r="L347" s="525" t="str">
        <f>IFERROR(VLOOKUP(I347, 'Reference data'!$R$2:$S$55, 2, 0), "Do not enter, will be populated based on other column(s)")</f>
        <v>Poonam Trimukhe</v>
      </c>
      <c r="M347" s="525" t="str">
        <f>IFERROR(VLOOKUP(L347, 'Reference data'!$J$2:$K$30, 2, 0), "Do not enter, will be populated based on other column(s)")</f>
        <v>Daljeet Arora</v>
      </c>
      <c r="N347" s="472">
        <v>22.07</v>
      </c>
      <c r="O347" s="551" t="str">
        <f>VLOOKUP(N347, 'Reference data'!$U$2:$V$29, 2, 0)</f>
        <v>Jul-22</v>
      </c>
      <c r="P347" s="347" t="s">
        <v>48</v>
      </c>
      <c r="Q347" s="548">
        <v>200</v>
      </c>
      <c r="R347" s="548"/>
      <c r="S347" s="548"/>
      <c r="T347" s="548"/>
      <c r="U347" s="548"/>
      <c r="V347" s="548"/>
      <c r="W347" s="548"/>
      <c r="X347" s="548"/>
      <c r="Y347" s="548"/>
      <c r="Z347" s="548"/>
      <c r="AA347" s="548"/>
      <c r="AB347" s="548">
        <v>50</v>
      </c>
      <c r="AC347" s="548">
        <v>50</v>
      </c>
      <c r="AD347" s="548">
        <v>50</v>
      </c>
      <c r="AE347" s="548">
        <v>50</v>
      </c>
      <c r="AF347" s="548"/>
      <c r="AG347" s="548"/>
      <c r="AH347" s="548"/>
      <c r="AI347" s="548"/>
      <c r="AJ347" s="548"/>
      <c r="AK347" s="548"/>
      <c r="AL347" s="548"/>
      <c r="AM347" s="548"/>
    </row>
    <row r="348" spans="1:42" ht="19.5" customHeight="1">
      <c r="A348" s="522" t="str">
        <f>IFERROR(VLOOKUP(B348, 'Reference data'!$C$2:$D$21, 2, 0), "Do not enter, will be populated based on other column(s)")</f>
        <v>Sustenance</v>
      </c>
      <c r="B348" s="541" t="s">
        <v>110</v>
      </c>
      <c r="D348" s="347" t="s">
        <v>1574</v>
      </c>
      <c r="E348" s="543" t="s">
        <v>1193</v>
      </c>
      <c r="G348" s="522" t="str">
        <f>IFERROR(VLOOKUP(E348,'Reference data'!$M$2:$P$364,4,0), "Do not enter, will be populated based on other column(s)")</f>
        <v>MR</v>
      </c>
      <c r="H348" s="522" t="str">
        <f>IFERROR(VLOOKUP(E348,'Reference data'!$M$2:$O$364, 3,0), "Do not enter, will be populated based on other column(s)")</f>
        <v>.NET</v>
      </c>
      <c r="I348" s="522" t="str">
        <f>IFERROR(VLOOKUP(E348,'Reference data'!$M$1:$N$364, 2,0), "Do not enter, will be populated based on other column(s)")</f>
        <v>MR-APPS-PT</v>
      </c>
      <c r="J348" s="347" t="s">
        <v>442</v>
      </c>
      <c r="K348" s="525" t="str">
        <f>IFERROR(VLOOKUP(J348,'Reference data'!$G$2:$H$7, 2, 0), "Do not enter, will be populated based on other column(s)")</f>
        <v>Christine Moretti</v>
      </c>
      <c r="L348" s="525" t="str">
        <f>IFERROR(VLOOKUP(I348, 'Reference data'!$R$2:$S$55, 2, 0), "Do not enter, will be populated based on other column(s)")</f>
        <v>Poonam Trimukhe</v>
      </c>
      <c r="M348" s="525" t="str">
        <f>IFERROR(VLOOKUP(L348, 'Reference data'!$J$2:$K$30, 2, 0), "Do not enter, will be populated based on other column(s)")</f>
        <v>Daljeet Arora</v>
      </c>
      <c r="N348" s="472">
        <v>22.07</v>
      </c>
      <c r="O348" s="551" t="str">
        <f>VLOOKUP(N348, 'Reference data'!$U$2:$V$29, 2, 0)</f>
        <v>Jul-22</v>
      </c>
      <c r="P348" s="347" t="s">
        <v>48</v>
      </c>
      <c r="Q348" s="347">
        <v>120</v>
      </c>
      <c r="AC348" s="347">
        <v>50</v>
      </c>
      <c r="AD348" s="347">
        <v>50</v>
      </c>
      <c r="AE348" s="347">
        <v>20</v>
      </c>
    </row>
    <row r="349" spans="1:42" ht="19.5" customHeight="1">
      <c r="A349" s="522" t="str">
        <f>IFERROR(VLOOKUP(B349, 'Reference data'!$C$2:$D$21, 2, 0), "Do not enter, will be populated based on other column(s)")</f>
        <v>Sustenance</v>
      </c>
      <c r="B349" s="541" t="s">
        <v>110</v>
      </c>
      <c r="D349" s="548" t="s">
        <v>1575</v>
      </c>
      <c r="E349" s="543" t="s">
        <v>1193</v>
      </c>
      <c r="F349" s="548"/>
      <c r="G349" s="522" t="str">
        <f>IFERROR(VLOOKUP(E349,'Reference data'!$M$2:$P$364,4,0), "Do not enter, will be populated based on other column(s)")</f>
        <v>MR</v>
      </c>
      <c r="H349" s="522" t="str">
        <f>IFERROR(VLOOKUP(E349,'Reference data'!$M$2:$O$364, 3,0), "Do not enter, will be populated based on other column(s)")</f>
        <v>.NET</v>
      </c>
      <c r="I349" s="522" t="str">
        <f>IFERROR(VLOOKUP(E349,'Reference data'!$M$1:$N$364, 2,0), "Do not enter, will be populated based on other column(s)")</f>
        <v>MR-APPS-PT</v>
      </c>
      <c r="J349" s="548" t="s">
        <v>442</v>
      </c>
      <c r="K349" s="525" t="str">
        <f>IFERROR(VLOOKUP(J349,'Reference data'!$G$2:$H$7, 2, 0), "Do not enter, will be populated based on other column(s)")</f>
        <v>Christine Moretti</v>
      </c>
      <c r="L349" s="525" t="str">
        <f>IFERROR(VLOOKUP(I349, 'Reference data'!$R$2:$S$55, 2, 0), "Do not enter, will be populated based on other column(s)")</f>
        <v>Poonam Trimukhe</v>
      </c>
      <c r="M349" s="525" t="str">
        <f>IFERROR(VLOOKUP(L349, 'Reference data'!$J$2:$K$30, 2, 0), "Do not enter, will be populated based on other column(s)")</f>
        <v>Daljeet Arora</v>
      </c>
      <c r="N349" s="547">
        <v>22.1</v>
      </c>
      <c r="O349" s="551" t="str">
        <f>VLOOKUP(N349, 'Reference data'!$U$2:$V$29, 2, 0)</f>
        <v>Oct-22</v>
      </c>
      <c r="P349" s="347" t="s">
        <v>48</v>
      </c>
      <c r="Q349" s="548">
        <v>100</v>
      </c>
      <c r="R349" s="548"/>
      <c r="S349" s="548"/>
      <c r="T349" s="548"/>
      <c r="U349" s="548"/>
      <c r="V349" s="548"/>
      <c r="W349" s="548"/>
      <c r="X349" s="548"/>
      <c r="Y349" s="548"/>
      <c r="Z349" s="548"/>
      <c r="AA349" s="548"/>
      <c r="AB349" s="548"/>
      <c r="AC349" s="548"/>
      <c r="AD349" s="548">
        <v>50</v>
      </c>
      <c r="AE349" s="548">
        <v>50</v>
      </c>
      <c r="AF349" s="548"/>
      <c r="AG349" s="548"/>
      <c r="AH349" s="548"/>
      <c r="AI349" s="548"/>
      <c r="AJ349" s="548"/>
      <c r="AK349" s="548"/>
      <c r="AL349" s="548"/>
      <c r="AM349" s="548"/>
    </row>
    <row r="350" spans="1:42" ht="19.5" customHeight="1">
      <c r="A350" s="522" t="str">
        <f>IFERROR(VLOOKUP(B350, 'Reference data'!$C$2:$D$21, 2, 0), "Do not enter, will be populated based on other column(s)")</f>
        <v>Sustenance</v>
      </c>
      <c r="B350" s="541" t="s">
        <v>110</v>
      </c>
      <c r="D350" s="347" t="s">
        <v>1576</v>
      </c>
      <c r="E350" s="543" t="s">
        <v>1193</v>
      </c>
      <c r="G350" s="522" t="str">
        <f>IFERROR(VLOOKUP(E350,'Reference data'!$M$2:$P$364,4,0), "Do not enter, will be populated based on other column(s)")</f>
        <v>MR</v>
      </c>
      <c r="H350" s="522" t="str">
        <f>IFERROR(VLOOKUP(E350,'Reference data'!$M$2:$O$364, 3,0), "Do not enter, will be populated based on other column(s)")</f>
        <v>.NET</v>
      </c>
      <c r="I350" s="522" t="str">
        <f>IFERROR(VLOOKUP(E350,'Reference data'!$M$1:$N$364, 2,0), "Do not enter, will be populated based on other column(s)")</f>
        <v>MR-APPS-PT</v>
      </c>
      <c r="J350" s="347" t="s">
        <v>442</v>
      </c>
      <c r="K350" s="525" t="str">
        <f>IFERROR(VLOOKUP(J350,'Reference data'!$G$2:$H$7, 2, 0), "Do not enter, will be populated based on other column(s)")</f>
        <v>Christine Moretti</v>
      </c>
      <c r="L350" s="525" t="str">
        <f>IFERROR(VLOOKUP(I350, 'Reference data'!$R$2:$S$55, 2, 0), "Do not enter, will be populated based on other column(s)")</f>
        <v>Poonam Trimukhe</v>
      </c>
      <c r="M350" s="525" t="str">
        <f>IFERROR(VLOOKUP(L350, 'Reference data'!$J$2:$K$30, 2, 0), "Do not enter, will be populated based on other column(s)")</f>
        <v>Daljeet Arora</v>
      </c>
      <c r="N350" s="472">
        <v>22.07</v>
      </c>
      <c r="O350" s="551" t="str">
        <f>VLOOKUP(N350, 'Reference data'!$U$2:$V$29, 2, 0)</f>
        <v>Jul-22</v>
      </c>
      <c r="P350" s="347" t="s">
        <v>48</v>
      </c>
      <c r="Q350" s="347">
        <v>200</v>
      </c>
      <c r="Z350" s="347">
        <v>100</v>
      </c>
      <c r="AA350" s="347">
        <v>50</v>
      </c>
      <c r="AB350" s="347">
        <v>50</v>
      </c>
    </row>
    <row r="351" spans="1:42" ht="19.5" customHeight="1">
      <c r="A351" s="522" t="str">
        <f>IFERROR(VLOOKUP(B351, 'Reference data'!$C$2:$D$21, 2, 0), "Do not enter, will be populated based on other column(s)")</f>
        <v>Sustenance</v>
      </c>
      <c r="B351" s="541" t="s">
        <v>110</v>
      </c>
      <c r="D351" s="548" t="s">
        <v>1577</v>
      </c>
      <c r="E351" s="543" t="s">
        <v>1192</v>
      </c>
      <c r="F351" s="548"/>
      <c r="G351" s="522" t="str">
        <f>IFERROR(VLOOKUP(E351,'Reference data'!$M$2:$P$364,4,0), "Do not enter, will be populated based on other column(s)")</f>
        <v>MR</v>
      </c>
      <c r="H351" s="522" t="str">
        <f>IFERROR(VLOOKUP(E351,'Reference data'!$M$2:$O$364, 3,0), "Do not enter, will be populated based on other column(s)")</f>
        <v>.NET</v>
      </c>
      <c r="I351" s="522" t="str">
        <f>IFERROR(VLOOKUP(E351,'Reference data'!$M$1:$N$364, 2,0), "Do not enter, will be populated based on other column(s)")</f>
        <v>MR-APPS-PT</v>
      </c>
      <c r="J351" s="548" t="s">
        <v>442</v>
      </c>
      <c r="K351" s="525" t="str">
        <f>IFERROR(VLOOKUP(J351,'Reference data'!$G$2:$H$7, 2, 0), "Do not enter, will be populated based on other column(s)")</f>
        <v>Christine Moretti</v>
      </c>
      <c r="L351" s="525" t="str">
        <f>IFERROR(VLOOKUP(I351, 'Reference data'!$R$2:$S$55, 2, 0), "Do not enter, will be populated based on other column(s)")</f>
        <v>Poonam Trimukhe</v>
      </c>
      <c r="M351" s="525" t="str">
        <f>IFERROR(VLOOKUP(L351, 'Reference data'!$J$2:$K$30, 2, 0), "Do not enter, will be populated based on other column(s)")</f>
        <v>Daljeet Arora</v>
      </c>
      <c r="N351" s="347">
        <v>22.09</v>
      </c>
      <c r="O351" s="551" t="str">
        <f>VLOOKUP(N351, 'Reference data'!$U$2:$V$29, 2, 0)</f>
        <v>Sep-22</v>
      </c>
      <c r="P351" s="347" t="s">
        <v>48</v>
      </c>
      <c r="Q351" s="548">
        <v>70</v>
      </c>
      <c r="R351" s="548"/>
      <c r="S351" s="548"/>
      <c r="T351" s="548"/>
      <c r="U351" s="548"/>
      <c r="V351" s="548"/>
      <c r="W351" s="548"/>
      <c r="X351" s="548"/>
      <c r="Y351" s="548"/>
      <c r="Z351" s="548"/>
      <c r="AA351" s="548"/>
      <c r="AB351" s="548"/>
      <c r="AC351" s="548"/>
      <c r="AD351" s="548">
        <v>50</v>
      </c>
      <c r="AE351" s="548">
        <v>20</v>
      </c>
      <c r="AF351" s="548"/>
      <c r="AG351" s="548"/>
      <c r="AH351" s="548"/>
      <c r="AI351" s="548"/>
      <c r="AJ351" s="548"/>
      <c r="AK351" s="548"/>
      <c r="AL351" s="548"/>
      <c r="AM351" s="548"/>
    </row>
    <row r="352" spans="1:42" ht="19.5" customHeight="1">
      <c r="A352" s="522" t="str">
        <f>IFERROR(VLOOKUP(B352, 'Reference data'!$C$2:$D$21, 2, 0), "Do not enter, will be populated based on other column(s)")</f>
        <v>Sustenance</v>
      </c>
      <c r="B352" s="541" t="s">
        <v>110</v>
      </c>
      <c r="D352" s="347" t="s">
        <v>1578</v>
      </c>
      <c r="E352" s="543" t="s">
        <v>1193</v>
      </c>
      <c r="G352" s="522" t="str">
        <f>IFERROR(VLOOKUP(E352,'Reference data'!$M$2:$P$364,4,0), "Do not enter, will be populated based on other column(s)")</f>
        <v>MR</v>
      </c>
      <c r="H352" s="522" t="str">
        <f>IFERROR(VLOOKUP(E352,'Reference data'!$M$2:$O$364, 3,0), "Do not enter, will be populated based on other column(s)")</f>
        <v>.NET</v>
      </c>
      <c r="I352" s="522" t="str">
        <f>IFERROR(VLOOKUP(E352,'Reference data'!$M$1:$N$364, 2,0), "Do not enter, will be populated based on other column(s)")</f>
        <v>MR-APPS-PT</v>
      </c>
      <c r="J352" s="347" t="s">
        <v>442</v>
      </c>
      <c r="K352" s="525" t="str">
        <f>IFERROR(VLOOKUP(J352,'Reference data'!$G$2:$H$7, 2, 0), "Do not enter, will be populated based on other column(s)")</f>
        <v>Christine Moretti</v>
      </c>
      <c r="L352" s="525" t="str">
        <f>IFERROR(VLOOKUP(I352, 'Reference data'!$R$2:$S$55, 2, 0), "Do not enter, will be populated based on other column(s)")</f>
        <v>Poonam Trimukhe</v>
      </c>
      <c r="M352" s="525" t="str">
        <f>IFERROR(VLOOKUP(L352, 'Reference data'!$J$2:$K$30, 2, 0), "Do not enter, will be populated based on other column(s)")</f>
        <v>Daljeet Arora</v>
      </c>
      <c r="N352" s="347">
        <v>22.09</v>
      </c>
      <c r="O352" s="551" t="str">
        <f>VLOOKUP(N352, 'Reference data'!$U$2:$V$29, 2, 0)</f>
        <v>Sep-22</v>
      </c>
      <c r="P352" s="347" t="s">
        <v>48</v>
      </c>
      <c r="Q352" s="347">
        <v>70</v>
      </c>
      <c r="AD352" s="347">
        <v>50</v>
      </c>
      <c r="AE352" s="347">
        <v>20</v>
      </c>
    </row>
    <row r="353" spans="1:51" ht="19.5" customHeight="1">
      <c r="A353" s="522" t="str">
        <f>IFERROR(VLOOKUP(B353, 'Reference data'!$C$2:$D$21, 2, 0), "Do not enter, will be populated based on other column(s)")</f>
        <v>Sustenance</v>
      </c>
      <c r="B353" s="541" t="s">
        <v>110</v>
      </c>
      <c r="D353" s="548" t="s">
        <v>1579</v>
      </c>
      <c r="E353" s="543" t="s">
        <v>1119</v>
      </c>
      <c r="F353" s="548"/>
      <c r="G353" s="522" t="str">
        <f>IFERROR(VLOOKUP(E353,'Reference data'!$M$2:$P$364,4,0), "Do not enter, will be populated based on other column(s)")</f>
        <v>MR</v>
      </c>
      <c r="H353" s="522" t="str">
        <f>IFERROR(VLOOKUP(E353,'Reference data'!$M$2:$O$364, 3,0), "Do not enter, will be populated based on other column(s)")</f>
        <v>ColdFusion</v>
      </c>
      <c r="I353" s="522" t="str">
        <f>IFERROR(VLOOKUP(E353,'Reference data'!$M$1:$N$364, 2,0), "Do not enter, will be populated based on other column(s)")</f>
        <v>MR-APPS-PT</v>
      </c>
      <c r="J353" s="548" t="s">
        <v>442</v>
      </c>
      <c r="K353" s="525" t="str">
        <f>IFERROR(VLOOKUP(J353,'Reference data'!$G$2:$H$7, 2, 0), "Do not enter, will be populated based on other column(s)")</f>
        <v>Christine Moretti</v>
      </c>
      <c r="L353" s="525" t="str">
        <f>IFERROR(VLOOKUP(I353, 'Reference data'!$R$2:$S$55, 2, 0), "Do not enter, will be populated based on other column(s)")</f>
        <v>Poonam Trimukhe</v>
      </c>
      <c r="M353" s="525" t="str">
        <f>IFERROR(VLOOKUP(L353, 'Reference data'!$J$2:$K$30, 2, 0), "Do not enter, will be populated based on other column(s)")</f>
        <v>Daljeet Arora</v>
      </c>
      <c r="N353" s="347">
        <v>22.08</v>
      </c>
      <c r="O353" s="551" t="str">
        <f>VLOOKUP(N353, 'Reference data'!$U$2:$V$29, 2, 0)</f>
        <v>Aug-22</v>
      </c>
      <c r="P353" s="347" t="s">
        <v>48</v>
      </c>
      <c r="Q353" s="548">
        <v>100</v>
      </c>
      <c r="R353" s="548"/>
      <c r="S353" s="548"/>
      <c r="T353" s="548"/>
      <c r="U353" s="548"/>
      <c r="V353" s="548"/>
      <c r="W353" s="548"/>
      <c r="X353" s="548"/>
      <c r="Y353" s="548"/>
      <c r="Z353" s="548"/>
      <c r="AA353" s="548"/>
      <c r="AB353" s="548">
        <v>50</v>
      </c>
      <c r="AC353" s="548">
        <v>50</v>
      </c>
      <c r="AD353" s="548"/>
      <c r="AE353" s="548"/>
      <c r="AF353" s="548"/>
      <c r="AG353" s="548"/>
      <c r="AH353" s="548"/>
      <c r="AI353" s="548"/>
      <c r="AJ353" s="548"/>
      <c r="AK353" s="548"/>
      <c r="AL353" s="548"/>
      <c r="AM353" s="548"/>
    </row>
    <row r="354" spans="1:51" ht="19.5" customHeight="1">
      <c r="A354" s="522" t="str">
        <f>IFERROR(VLOOKUP(B354, 'Reference data'!$C$2:$D$21, 2, 0), "Do not enter, will be populated based on other column(s)")</f>
        <v>Sustenance</v>
      </c>
      <c r="B354" s="541" t="s">
        <v>88</v>
      </c>
      <c r="D354" s="347" t="s">
        <v>1580</v>
      </c>
      <c r="E354" s="543" t="s">
        <v>1119</v>
      </c>
      <c r="G354" s="522" t="str">
        <f>IFERROR(VLOOKUP(E354,'Reference data'!$M$2:$P$364,4,0), "Do not enter, will be populated based on other column(s)")</f>
        <v>MR</v>
      </c>
      <c r="H354" s="522" t="str">
        <f>IFERROR(VLOOKUP(E354,'Reference data'!$M$2:$O$364, 3,0), "Do not enter, will be populated based on other column(s)")</f>
        <v>ColdFusion</v>
      </c>
      <c r="I354" s="522" t="str">
        <f>IFERROR(VLOOKUP(E354,'Reference data'!$M$1:$N$364, 2,0), "Do not enter, will be populated based on other column(s)")</f>
        <v>MR-APPS-PT</v>
      </c>
      <c r="J354" s="347" t="s">
        <v>442</v>
      </c>
      <c r="K354" s="525" t="str">
        <f>IFERROR(VLOOKUP(J354,'Reference data'!$G$2:$H$7, 2, 0), "Do not enter, will be populated based on other column(s)")</f>
        <v>Christine Moretti</v>
      </c>
      <c r="L354" s="525" t="str">
        <f>IFERROR(VLOOKUP(I354, 'Reference data'!$R$2:$S$55, 2, 0), "Do not enter, will be populated based on other column(s)")</f>
        <v>Poonam Trimukhe</v>
      </c>
      <c r="M354" s="525" t="str">
        <f>IFERROR(VLOOKUP(L354, 'Reference data'!$J$2:$K$30, 2, 0), "Do not enter, will be populated based on other column(s)")</f>
        <v>Daljeet Arora</v>
      </c>
      <c r="N354" s="472">
        <v>22.07</v>
      </c>
      <c r="O354" s="551" t="str">
        <f>VLOOKUP(N354, 'Reference data'!$U$2:$V$29, 2, 0)</f>
        <v>Jul-22</v>
      </c>
      <c r="P354" s="347" t="s">
        <v>48</v>
      </c>
      <c r="Q354" s="347">
        <v>20</v>
      </c>
      <c r="AB354" s="347">
        <v>20</v>
      </c>
    </row>
    <row r="355" spans="1:51" ht="19.5" customHeight="1">
      <c r="A355" s="522" t="str">
        <f>IFERROR(VLOOKUP(B355, 'Reference data'!$C$2:$D$21, 2, 0), "Do not enter, will be populated based on other column(s)")</f>
        <v>Sustenance</v>
      </c>
      <c r="B355" s="541" t="s">
        <v>88</v>
      </c>
      <c r="D355" s="548" t="s">
        <v>1581</v>
      </c>
      <c r="E355" s="543" t="s">
        <v>1119</v>
      </c>
      <c r="F355" s="548"/>
      <c r="G355" s="522" t="str">
        <f>IFERROR(VLOOKUP(E355,'Reference data'!$M$2:$P$364,4,0), "Do not enter, will be populated based on other column(s)")</f>
        <v>MR</v>
      </c>
      <c r="H355" s="522" t="str">
        <f>IFERROR(VLOOKUP(E355,'Reference data'!$M$2:$O$364, 3,0), "Do not enter, will be populated based on other column(s)")</f>
        <v>ColdFusion</v>
      </c>
      <c r="I355" s="522" t="str">
        <f>IFERROR(VLOOKUP(E355,'Reference data'!$M$1:$N$364, 2,0), "Do not enter, will be populated based on other column(s)")</f>
        <v>MR-APPS-PT</v>
      </c>
      <c r="J355" s="548" t="s">
        <v>442</v>
      </c>
      <c r="K355" s="525" t="str">
        <f>IFERROR(VLOOKUP(J355,'Reference data'!$G$2:$H$7, 2, 0), "Do not enter, will be populated based on other column(s)")</f>
        <v>Christine Moretti</v>
      </c>
      <c r="L355" s="525" t="str">
        <f>IFERROR(VLOOKUP(I355, 'Reference data'!$R$2:$S$55, 2, 0), "Do not enter, will be populated based on other column(s)")</f>
        <v>Poonam Trimukhe</v>
      </c>
      <c r="M355" s="525" t="str">
        <f>IFERROR(VLOOKUP(L355, 'Reference data'!$J$2:$K$30, 2, 0), "Do not enter, will be populated based on other column(s)")</f>
        <v>Daljeet Arora</v>
      </c>
      <c r="N355" s="347">
        <v>22.08</v>
      </c>
      <c r="O355" s="551" t="str">
        <f>VLOOKUP(N355, 'Reference data'!$U$2:$V$29, 2, 0)</f>
        <v>Aug-22</v>
      </c>
      <c r="P355" s="347" t="s">
        <v>48</v>
      </c>
      <c r="Q355" s="548">
        <v>60</v>
      </c>
      <c r="R355" s="548"/>
      <c r="S355" s="548"/>
      <c r="T355" s="548"/>
      <c r="U355" s="548"/>
      <c r="V355" s="548"/>
      <c r="W355" s="548"/>
      <c r="X355" s="548"/>
      <c r="Y355" s="548"/>
      <c r="Z355" s="548"/>
      <c r="AA355" s="548"/>
      <c r="AB355" s="548"/>
      <c r="AC355" s="548">
        <v>30</v>
      </c>
      <c r="AD355" s="548">
        <v>30</v>
      </c>
      <c r="AE355" s="548"/>
      <c r="AF355" s="548"/>
      <c r="AG355" s="548"/>
      <c r="AH355" s="548"/>
      <c r="AI355" s="548"/>
      <c r="AJ355" s="548"/>
      <c r="AK355" s="548"/>
      <c r="AL355" s="548"/>
      <c r="AM355" s="548"/>
    </row>
    <row r="356" spans="1:51" ht="19.5" customHeight="1">
      <c r="A356" s="522" t="str">
        <f>IFERROR(VLOOKUP(B356, 'Reference data'!$C$2:$D$21, 2, 0), "Do not enter, will be populated based on other column(s)")</f>
        <v>Sustenance</v>
      </c>
      <c r="B356" s="541" t="s">
        <v>110</v>
      </c>
      <c r="D356" s="347" t="s">
        <v>1582</v>
      </c>
      <c r="E356" s="543" t="s">
        <v>1119</v>
      </c>
      <c r="G356" s="522" t="str">
        <f>IFERROR(VLOOKUP(E356,'Reference data'!$M$2:$P$364,4,0), "Do not enter, will be populated based on other column(s)")</f>
        <v>MR</v>
      </c>
      <c r="H356" s="522" t="str">
        <f>IFERROR(VLOOKUP(E356,'Reference data'!$M$2:$O$364, 3,0), "Do not enter, will be populated based on other column(s)")</f>
        <v>ColdFusion</v>
      </c>
      <c r="I356" s="522" t="str">
        <f>IFERROR(VLOOKUP(E356,'Reference data'!$M$1:$N$364, 2,0), "Do not enter, will be populated based on other column(s)")</f>
        <v>MR-APPS-PT</v>
      </c>
      <c r="J356" s="347" t="s">
        <v>442</v>
      </c>
      <c r="K356" s="525" t="str">
        <f>IFERROR(VLOOKUP(J356,'Reference data'!$G$2:$H$7, 2, 0), "Do not enter, will be populated based on other column(s)")</f>
        <v>Christine Moretti</v>
      </c>
      <c r="L356" s="525" t="str">
        <f>IFERROR(VLOOKUP(I356, 'Reference data'!$R$2:$S$55, 2, 0), "Do not enter, will be populated based on other column(s)")</f>
        <v>Poonam Trimukhe</v>
      </c>
      <c r="M356" s="525" t="str">
        <f>IFERROR(VLOOKUP(L356, 'Reference data'!$J$2:$K$30, 2, 0), "Do not enter, will be populated based on other column(s)")</f>
        <v>Daljeet Arora</v>
      </c>
      <c r="N356" s="347">
        <v>22.09</v>
      </c>
      <c r="O356" s="551" t="str">
        <f>VLOOKUP(N356, 'Reference data'!$U$2:$V$29, 2, 0)</f>
        <v>Sep-22</v>
      </c>
      <c r="P356" s="347" t="s">
        <v>48</v>
      </c>
      <c r="Q356" s="347">
        <v>40</v>
      </c>
      <c r="AC356" s="347">
        <v>20</v>
      </c>
      <c r="AD356" s="347">
        <v>20</v>
      </c>
    </row>
    <row r="357" spans="1:51" ht="19.5" customHeight="1">
      <c r="A357" s="522" t="str">
        <f>IFERROR(VLOOKUP(B357, 'Reference data'!$C$2:$D$21, 2, 0), "Do not enter, will be populated based on other column(s)")</f>
        <v>Sustenance</v>
      </c>
      <c r="B357" s="541" t="s">
        <v>125</v>
      </c>
      <c r="D357" s="548" t="s">
        <v>1583</v>
      </c>
      <c r="E357" s="543" t="s">
        <v>1119</v>
      </c>
      <c r="F357" s="548"/>
      <c r="G357" s="522" t="str">
        <f>IFERROR(VLOOKUP(E357,'Reference data'!$M$2:$P$364,4,0), "Do not enter, will be populated based on other column(s)")</f>
        <v>MR</v>
      </c>
      <c r="H357" s="522" t="str">
        <f>IFERROR(VLOOKUP(E357,'Reference data'!$M$2:$O$364, 3,0), "Do not enter, will be populated based on other column(s)")</f>
        <v>ColdFusion</v>
      </c>
      <c r="I357" s="522" t="str">
        <f>IFERROR(VLOOKUP(E357,'Reference data'!$M$1:$N$364, 2,0), "Do not enter, will be populated based on other column(s)")</f>
        <v>MR-APPS-PT</v>
      </c>
      <c r="J357" s="548" t="s">
        <v>442</v>
      </c>
      <c r="K357" s="525" t="str">
        <f>IFERROR(VLOOKUP(J357,'Reference data'!$G$2:$H$7, 2, 0), "Do not enter, will be populated based on other column(s)")</f>
        <v>Christine Moretti</v>
      </c>
      <c r="L357" s="525" t="str">
        <f>IFERROR(VLOOKUP(I357, 'Reference data'!$R$2:$S$55, 2, 0), "Do not enter, will be populated based on other column(s)")</f>
        <v>Poonam Trimukhe</v>
      </c>
      <c r="M357" s="525" t="str">
        <f>IFERROR(VLOOKUP(L357, 'Reference data'!$J$2:$K$30, 2, 0), "Do not enter, will be populated based on other column(s)")</f>
        <v>Daljeet Arora</v>
      </c>
      <c r="N357" s="347">
        <v>22.08</v>
      </c>
      <c r="O357" s="551" t="str">
        <f>VLOOKUP(N357, 'Reference data'!$U$2:$V$29, 2, 0)</f>
        <v>Aug-22</v>
      </c>
      <c r="P357" s="347" t="s">
        <v>48</v>
      </c>
      <c r="Q357" s="548">
        <v>20</v>
      </c>
      <c r="R357" s="548"/>
      <c r="S357" s="548"/>
      <c r="T357" s="548"/>
      <c r="U357" s="548"/>
      <c r="V357" s="548"/>
      <c r="W357" s="548"/>
      <c r="X357" s="548"/>
      <c r="Y357" s="548"/>
      <c r="Z357" s="548"/>
      <c r="AA357" s="548"/>
      <c r="AB357" s="548">
        <v>20</v>
      </c>
      <c r="AC357" s="548"/>
      <c r="AD357" s="548"/>
      <c r="AE357" s="548"/>
      <c r="AF357" s="548"/>
      <c r="AG357" s="548"/>
      <c r="AH357" s="548"/>
      <c r="AI357" s="548"/>
      <c r="AJ357" s="548"/>
      <c r="AK357" s="548"/>
      <c r="AL357" s="548"/>
      <c r="AM357" s="548"/>
    </row>
    <row r="358" spans="1:51" ht="19.5" customHeight="1">
      <c r="A358" s="522" t="str">
        <f>IFERROR(VLOOKUP(B358, 'Reference data'!$C$2:$D$21, 2, 0), "Do not enter, will be populated based on other column(s)")</f>
        <v>Sustenance</v>
      </c>
      <c r="B358" s="541" t="s">
        <v>125</v>
      </c>
      <c r="D358" s="574" t="s">
        <v>1584</v>
      </c>
      <c r="E358" s="543" t="s">
        <v>1250</v>
      </c>
      <c r="G358" s="522" t="str">
        <f>IFERROR(VLOOKUP(E358,'Reference data'!$M$2:$P$364,4,0), "Do not enter, will be populated based on other column(s)")</f>
        <v>MR</v>
      </c>
      <c r="H358" s="522" t="str">
        <f>IFERROR(VLOOKUP(E358,'Reference data'!$M$2:$O$364, 3,0), "Do not enter, will be populated based on other column(s)")</f>
        <v>C, C++</v>
      </c>
      <c r="I358" s="522" t="str">
        <f>IFERROR(VLOOKUP(E358,'Reference data'!$M$1:$N$364, 2,0), "Do not enter, will be populated based on other column(s)")</f>
        <v>MR-APPS-PT</v>
      </c>
      <c r="J358" s="347" t="s">
        <v>78</v>
      </c>
      <c r="K358" s="525" t="str">
        <f>IFERROR(VLOOKUP(J358,'Reference data'!$G$2:$H$7, 2, 0), "Do not enter, will be populated based on other column(s)")</f>
        <v>Christine Moretti</v>
      </c>
      <c r="L358" s="525" t="str">
        <f>IFERROR(VLOOKUP(I358, 'Reference data'!$R$2:$S$55, 2, 0), "Do not enter, will be populated based on other column(s)")</f>
        <v>Poonam Trimukhe</v>
      </c>
      <c r="M358" s="525" t="str">
        <f>IFERROR(VLOOKUP(L358, 'Reference data'!$J$2:$K$30, 2, 0), "Do not enter, will be populated based on other column(s)")</f>
        <v>Daljeet Arora</v>
      </c>
      <c r="N358" s="347" t="s">
        <v>283</v>
      </c>
      <c r="O358" s="551" t="str">
        <f>VLOOKUP(N358, 'Reference data'!$U$2:$V$29, 2, 0)</f>
        <v>Ongoing</v>
      </c>
      <c r="P358" s="347" t="s">
        <v>48</v>
      </c>
      <c r="AB358" s="347">
        <v>10</v>
      </c>
      <c r="AC358" s="347">
        <v>10</v>
      </c>
      <c r="AD358" s="347">
        <v>10</v>
      </c>
      <c r="AE358" s="347">
        <v>10</v>
      </c>
      <c r="AF358" s="347">
        <v>10</v>
      </c>
      <c r="AG358" s="347">
        <v>10</v>
      </c>
      <c r="AH358" s="347">
        <v>5</v>
      </c>
      <c r="AI358" s="347">
        <v>5</v>
      </c>
      <c r="AJ358" s="347">
        <v>5</v>
      </c>
      <c r="AK358" s="347">
        <v>5</v>
      </c>
      <c r="AL358" s="347">
        <v>5</v>
      </c>
      <c r="AM358" s="347">
        <v>5</v>
      </c>
      <c r="AN358" s="347">
        <v>5</v>
      </c>
      <c r="AO358" s="347">
        <v>5</v>
      </c>
      <c r="AP358" s="347">
        <v>5</v>
      </c>
    </row>
    <row r="359" spans="1:51" ht="19.5" customHeight="1">
      <c r="A359" s="522" t="str">
        <f>IFERROR(VLOOKUP(B359, 'Reference data'!$C$2:$D$21, 2, 0), "Do not enter, will be populated based on other column(s)")</f>
        <v>Sustenance</v>
      </c>
      <c r="B359" s="541" t="s">
        <v>125</v>
      </c>
      <c r="D359" s="548" t="s">
        <v>1585</v>
      </c>
      <c r="E359" s="543" t="s">
        <v>1250</v>
      </c>
      <c r="F359" s="548"/>
      <c r="G359" s="522" t="str">
        <f>IFERROR(VLOOKUP(E359,'Reference data'!$M$2:$P$364,4,0), "Do not enter, will be populated based on other column(s)")</f>
        <v>MR</v>
      </c>
      <c r="H359" s="522" t="str">
        <f>IFERROR(VLOOKUP(E359,'Reference data'!$M$2:$O$364, 3,0), "Do not enter, will be populated based on other column(s)")</f>
        <v>C, C++</v>
      </c>
      <c r="I359" s="522" t="str">
        <f>IFERROR(VLOOKUP(E359,'Reference data'!$M$1:$N$364, 2,0), "Do not enter, will be populated based on other column(s)")</f>
        <v>MR-APPS-PT</v>
      </c>
      <c r="J359" s="548" t="s">
        <v>78</v>
      </c>
      <c r="K359" s="525" t="str">
        <f>IFERROR(VLOOKUP(J359,'Reference data'!$G$2:$H$7, 2, 0), "Do not enter, will be populated based on other column(s)")</f>
        <v>Christine Moretti</v>
      </c>
      <c r="L359" s="525" t="str">
        <f>IFERROR(VLOOKUP(I359, 'Reference data'!$R$2:$S$55, 2, 0), "Do not enter, will be populated based on other column(s)")</f>
        <v>Poonam Trimukhe</v>
      </c>
      <c r="M359" s="525" t="str">
        <f>IFERROR(VLOOKUP(L359, 'Reference data'!$J$2:$K$30, 2, 0), "Do not enter, will be populated based on other column(s)")</f>
        <v>Daljeet Arora</v>
      </c>
      <c r="N359" s="347" t="s">
        <v>283</v>
      </c>
      <c r="O359" s="551" t="str">
        <f>VLOOKUP(N359, 'Reference data'!$U$2:$V$29, 2, 0)</f>
        <v>Ongoing</v>
      </c>
      <c r="P359" s="347" t="s">
        <v>48</v>
      </c>
      <c r="Q359" s="548"/>
      <c r="R359" s="548"/>
      <c r="S359" s="548"/>
      <c r="T359" s="548"/>
      <c r="U359" s="548"/>
      <c r="V359" s="548"/>
      <c r="W359" s="548"/>
      <c r="X359" s="548"/>
      <c r="Y359" s="548"/>
      <c r="Z359" s="548"/>
      <c r="AA359" s="548"/>
      <c r="AB359" s="548">
        <v>60</v>
      </c>
      <c r="AC359" s="548">
        <v>60</v>
      </c>
      <c r="AD359" s="548">
        <v>60</v>
      </c>
      <c r="AE359" s="548">
        <v>60</v>
      </c>
      <c r="AF359" s="548">
        <v>60</v>
      </c>
      <c r="AG359" s="548">
        <v>60</v>
      </c>
      <c r="AH359" s="548">
        <v>60</v>
      </c>
      <c r="AI359" s="548">
        <v>60</v>
      </c>
      <c r="AJ359" s="548">
        <v>60</v>
      </c>
      <c r="AK359" s="548">
        <v>60</v>
      </c>
      <c r="AL359" s="548">
        <v>60</v>
      </c>
      <c r="AM359" s="548">
        <v>60</v>
      </c>
      <c r="AN359" s="347">
        <v>60</v>
      </c>
      <c r="AO359" s="347">
        <v>60</v>
      </c>
      <c r="AP359" s="347">
        <v>60</v>
      </c>
    </row>
    <row r="360" spans="1:51" ht="19.5" customHeight="1">
      <c r="A360" s="522" t="str">
        <f>IFERROR(VLOOKUP(B360, 'Reference data'!$C$2:$D$21, 2, 0), "Do not enter, will be populated based on other column(s)")</f>
        <v>Sustenance</v>
      </c>
      <c r="B360" s="541" t="s">
        <v>110</v>
      </c>
      <c r="D360" s="347" t="s">
        <v>1574</v>
      </c>
      <c r="E360" s="543" t="s">
        <v>1311</v>
      </c>
      <c r="G360" s="522" t="str">
        <f>IFERROR(VLOOKUP(E360,'Reference data'!$M$2:$P$364,4,0), "Do not enter, will be populated based on other column(s)")</f>
        <v>MR</v>
      </c>
      <c r="H360" s="522" t="str">
        <f>IFERROR(VLOOKUP(E360,'Reference data'!$M$2:$O$364, 3,0), "Do not enter, will be populated based on other column(s)")</f>
        <v>ColdFusion</v>
      </c>
      <c r="I360" s="522" t="str">
        <f>IFERROR(VLOOKUP(E360,'Reference data'!$M$1:$N$364, 2,0), "Do not enter, will be populated based on other column(s)")</f>
        <v>MR-APPS-PT</v>
      </c>
      <c r="J360" s="347" t="s">
        <v>78</v>
      </c>
      <c r="K360" s="525" t="str">
        <f>IFERROR(VLOOKUP(J360,'Reference data'!$G$2:$H$7, 2, 0), "Do not enter, will be populated based on other column(s)")</f>
        <v>Christine Moretti</v>
      </c>
      <c r="L360" s="525" t="str">
        <f>IFERROR(VLOOKUP(I360, 'Reference data'!$R$2:$S$55, 2, 0), "Do not enter, will be populated based on other column(s)")</f>
        <v>Poonam Trimukhe</v>
      </c>
      <c r="M360" s="525" t="str">
        <f>IFERROR(VLOOKUP(L360, 'Reference data'!$J$2:$K$30, 2, 0), "Do not enter, will be populated based on other column(s)")</f>
        <v>Daljeet Arora</v>
      </c>
      <c r="N360" s="347">
        <v>22.08</v>
      </c>
      <c r="O360" s="551" t="str">
        <f>VLOOKUP(N360, 'Reference data'!$U$2:$V$29, 2, 0)</f>
        <v>Aug-22</v>
      </c>
      <c r="P360" s="347" t="s">
        <v>48</v>
      </c>
      <c r="Q360" s="347">
        <v>70</v>
      </c>
      <c r="AB360" s="347">
        <v>30</v>
      </c>
      <c r="AC360" s="347">
        <v>40</v>
      </c>
    </row>
    <row r="361" spans="1:51" ht="19.5" customHeight="1">
      <c r="A361" s="522" t="str">
        <f>IFERROR(VLOOKUP(B361, 'Reference data'!$C$2:$D$21, 2, 0), "Do not enter, will be populated based on other column(s)")</f>
        <v>Sustenance</v>
      </c>
      <c r="B361" s="541" t="s">
        <v>110</v>
      </c>
      <c r="D361" s="548" t="s">
        <v>1586</v>
      </c>
      <c r="E361" s="543" t="s">
        <v>1311</v>
      </c>
      <c r="F361" s="548"/>
      <c r="G361" s="522" t="str">
        <f>IFERROR(VLOOKUP(E361,'Reference data'!$M$2:$P$364,4,0), "Do not enter, will be populated based on other column(s)")</f>
        <v>MR</v>
      </c>
      <c r="H361" s="522" t="str">
        <f>IFERROR(VLOOKUP(E361,'Reference data'!$M$2:$O$364, 3,0), "Do not enter, will be populated based on other column(s)")</f>
        <v>ColdFusion</v>
      </c>
      <c r="I361" s="522" t="str">
        <f>IFERROR(VLOOKUP(E361,'Reference data'!$M$1:$N$364, 2,0), "Do not enter, will be populated based on other column(s)")</f>
        <v>MR-APPS-PT</v>
      </c>
      <c r="J361" s="548" t="s">
        <v>78</v>
      </c>
      <c r="K361" s="525" t="str">
        <f>IFERROR(VLOOKUP(J361,'Reference data'!$G$2:$H$7, 2, 0), "Do not enter, will be populated based on other column(s)")</f>
        <v>Christine Moretti</v>
      </c>
      <c r="L361" s="525" t="str">
        <f>IFERROR(VLOOKUP(I361, 'Reference data'!$R$2:$S$55, 2, 0), "Do not enter, will be populated based on other column(s)")</f>
        <v>Poonam Trimukhe</v>
      </c>
      <c r="M361" s="525" t="str">
        <f>IFERROR(VLOOKUP(L361, 'Reference data'!$J$2:$K$30, 2, 0), "Do not enter, will be populated based on other column(s)")</f>
        <v>Daljeet Arora</v>
      </c>
      <c r="N361" s="347">
        <v>22.08</v>
      </c>
      <c r="O361" s="551" t="str">
        <f>VLOOKUP(N361, 'Reference data'!$U$2:$V$29, 2, 0)</f>
        <v>Aug-22</v>
      </c>
      <c r="P361" s="347" t="s">
        <v>48</v>
      </c>
      <c r="Q361" s="548">
        <v>200</v>
      </c>
      <c r="R361" s="548"/>
      <c r="S361" s="548"/>
      <c r="T361" s="548"/>
      <c r="U361" s="548"/>
      <c r="V361" s="548"/>
      <c r="W361" s="548"/>
      <c r="X361" s="548"/>
      <c r="Y361" s="548"/>
      <c r="Z361" s="548"/>
      <c r="AA361" s="548"/>
      <c r="AB361" s="548"/>
      <c r="AC361" s="548">
        <v>50</v>
      </c>
      <c r="AD361" s="548">
        <v>100</v>
      </c>
      <c r="AE361" s="548">
        <v>50</v>
      </c>
      <c r="AF361" s="548"/>
      <c r="AG361" s="548"/>
      <c r="AH361" s="548"/>
      <c r="AI361" s="548"/>
      <c r="AJ361" s="548"/>
      <c r="AK361" s="548"/>
      <c r="AL361" s="548"/>
      <c r="AM361" s="548"/>
    </row>
    <row r="362" spans="1:51" ht="19.5" customHeight="1">
      <c r="A362" s="522" t="str">
        <f>IFERROR(VLOOKUP(B362, 'Reference data'!$C$2:$D$21, 2, 0), "Do not enter, will be populated based on other column(s)")</f>
        <v>Sustenance</v>
      </c>
      <c r="B362" s="541" t="s">
        <v>110</v>
      </c>
      <c r="D362" s="347" t="s">
        <v>1587</v>
      </c>
      <c r="E362" s="543" t="s">
        <v>1311</v>
      </c>
      <c r="G362" s="522" t="str">
        <f>IFERROR(VLOOKUP(E362,'Reference data'!$M$2:$P$364,4,0), "Do not enter, will be populated based on other column(s)")</f>
        <v>MR</v>
      </c>
      <c r="H362" s="522" t="str">
        <f>IFERROR(VLOOKUP(E362,'Reference data'!$M$2:$O$364, 3,0), "Do not enter, will be populated based on other column(s)")</f>
        <v>ColdFusion</v>
      </c>
      <c r="I362" s="522" t="str">
        <f>IFERROR(VLOOKUP(E362,'Reference data'!$M$1:$N$364, 2,0), "Do not enter, will be populated based on other column(s)")</f>
        <v>MR-APPS-PT</v>
      </c>
      <c r="J362" s="347" t="s">
        <v>78</v>
      </c>
      <c r="K362" s="525" t="str">
        <f>IFERROR(VLOOKUP(J362,'Reference data'!$G$2:$H$7, 2, 0), "Do not enter, will be populated based on other column(s)")</f>
        <v>Christine Moretti</v>
      </c>
      <c r="L362" s="525" t="str">
        <f>IFERROR(VLOOKUP(I362, 'Reference data'!$R$2:$S$55, 2, 0), "Do not enter, will be populated based on other column(s)")</f>
        <v>Poonam Trimukhe</v>
      </c>
      <c r="M362" s="525" t="str">
        <f>IFERROR(VLOOKUP(L362, 'Reference data'!$J$2:$K$30, 2, 0), "Do not enter, will be populated based on other column(s)")</f>
        <v>Daljeet Arora</v>
      </c>
      <c r="N362" s="347">
        <v>22.09</v>
      </c>
      <c r="O362" s="551" t="str">
        <f>VLOOKUP(N362, 'Reference data'!$U$2:$V$29, 2, 0)</f>
        <v>Sep-22</v>
      </c>
      <c r="P362" s="347" t="s">
        <v>48</v>
      </c>
      <c r="Q362" s="347">
        <v>100</v>
      </c>
      <c r="AD362" s="347">
        <v>50</v>
      </c>
      <c r="AE362" s="347">
        <v>50</v>
      </c>
    </row>
    <row r="363" spans="1:51" ht="19.5" customHeight="1">
      <c r="A363" s="522" t="str">
        <f>IFERROR(VLOOKUP(B363, 'Reference data'!$C$2:$D$21, 2, 0), "Do not enter, will be populated based on other column(s)")</f>
        <v>Sustenance</v>
      </c>
      <c r="B363" s="541" t="s">
        <v>110</v>
      </c>
      <c r="D363" s="548" t="s">
        <v>1588</v>
      </c>
      <c r="E363" s="543" t="s">
        <v>1311</v>
      </c>
      <c r="F363" s="548"/>
      <c r="G363" s="522" t="str">
        <f>IFERROR(VLOOKUP(E363,'Reference data'!$M$2:$P$364,4,0), "Do not enter, will be populated based on other column(s)")</f>
        <v>MR</v>
      </c>
      <c r="H363" s="522" t="str">
        <f>IFERROR(VLOOKUP(E363,'Reference data'!$M$2:$O$364, 3,0), "Do not enter, will be populated based on other column(s)")</f>
        <v>ColdFusion</v>
      </c>
      <c r="I363" s="522" t="str">
        <f>IFERROR(VLOOKUP(E363,'Reference data'!$M$1:$N$364, 2,0), "Do not enter, will be populated based on other column(s)")</f>
        <v>MR-APPS-PT</v>
      </c>
      <c r="J363" s="548" t="s">
        <v>78</v>
      </c>
      <c r="K363" s="525" t="str">
        <f>IFERROR(VLOOKUP(J363,'Reference data'!$G$2:$H$7, 2, 0), "Do not enter, will be populated based on other column(s)")</f>
        <v>Christine Moretti</v>
      </c>
      <c r="L363" s="525" t="str">
        <f>IFERROR(VLOOKUP(I363, 'Reference data'!$R$2:$S$55, 2, 0), "Do not enter, will be populated based on other column(s)")</f>
        <v>Poonam Trimukhe</v>
      </c>
      <c r="M363" s="525" t="str">
        <f>IFERROR(VLOOKUP(L363, 'Reference data'!$J$2:$K$30, 2, 0), "Do not enter, will be populated based on other column(s)")</f>
        <v>Daljeet Arora</v>
      </c>
      <c r="N363" s="347">
        <v>22.09</v>
      </c>
      <c r="O363" s="551" t="str">
        <f>VLOOKUP(N363, 'Reference data'!$U$2:$V$29, 2, 0)</f>
        <v>Sep-22</v>
      </c>
      <c r="P363" s="347" t="s">
        <v>48</v>
      </c>
      <c r="Q363" s="548">
        <v>500</v>
      </c>
      <c r="R363" s="548"/>
      <c r="S363" s="548"/>
      <c r="T363" s="548"/>
      <c r="U363" s="548"/>
      <c r="V363" s="548"/>
      <c r="W363" s="548"/>
      <c r="X363" s="548"/>
      <c r="Y363" s="548"/>
      <c r="Z363" s="548"/>
      <c r="AA363" s="548"/>
      <c r="AB363" s="548">
        <v>100</v>
      </c>
      <c r="AC363" s="548">
        <v>200</v>
      </c>
      <c r="AD363" s="548">
        <v>200</v>
      </c>
      <c r="AE363" s="548"/>
      <c r="AF363" s="548"/>
      <c r="AG363" s="548"/>
      <c r="AH363" s="548"/>
      <c r="AI363" s="548"/>
      <c r="AJ363" s="548"/>
      <c r="AK363" s="548"/>
      <c r="AL363" s="548"/>
      <c r="AM363" s="548"/>
    </row>
    <row r="364" spans="1:51" ht="19.5" customHeight="1">
      <c r="A364" s="522" t="str">
        <f>IFERROR(VLOOKUP(B364, 'Reference data'!$C$2:$D$21, 2, 0), "Do not enter, will be populated based on other column(s)")</f>
        <v>Sustenance</v>
      </c>
      <c r="B364" s="541" t="s">
        <v>88</v>
      </c>
      <c r="D364" s="548" t="s">
        <v>1589</v>
      </c>
      <c r="E364" s="543" t="s">
        <v>1192</v>
      </c>
      <c r="F364" s="566" t="s">
        <v>1479</v>
      </c>
      <c r="G364" s="522" t="str">
        <f>IFERROR(VLOOKUP(E364,'Reference data'!$M$2:$P$364,4,0), "Do not enter, will be populated based on other column(s)")</f>
        <v>MR</v>
      </c>
      <c r="H364" s="522" t="str">
        <f>IFERROR(VLOOKUP(E364,'Reference data'!$M$2:$O$364, 3,0), "Do not enter, will be populated based on other column(s)")</f>
        <v>.NET</v>
      </c>
      <c r="I364" s="522" t="str">
        <f>IFERROR(VLOOKUP(E364,'Reference data'!$M$1:$N$364, 2,0), "Do not enter, will be populated based on other column(s)")</f>
        <v>MR-APPS-PT</v>
      </c>
      <c r="J364" s="548" t="s">
        <v>442</v>
      </c>
      <c r="K364" s="525" t="str">
        <f>IFERROR(VLOOKUP(J364,'Reference data'!$G$2:$H$7, 2, 0), "Do not enter, will be populated based on other column(s)")</f>
        <v>Christine Moretti</v>
      </c>
      <c r="L364" s="525" t="str">
        <f>IFERROR(VLOOKUP(I364, 'Reference data'!$R$2:$S$55, 2, 0), "Do not enter, will be populated based on other column(s)")</f>
        <v>Poonam Trimukhe</v>
      </c>
      <c r="M364" s="525" t="str">
        <f>IFERROR(VLOOKUP(L364, 'Reference data'!$J$2:$K$30, 2, 0), "Do not enter, will be populated based on other column(s)")</f>
        <v>Daljeet Arora</v>
      </c>
      <c r="N364" s="347">
        <v>23.1</v>
      </c>
      <c r="O364" s="551" t="str">
        <f>VLOOKUP(N364, 'Reference data'!$U$2:$V$29, 2, 0)</f>
        <v>Oct-23</v>
      </c>
      <c r="P364" s="347" t="s">
        <v>48</v>
      </c>
      <c r="Q364" s="548">
        <v>450</v>
      </c>
      <c r="R364" s="548"/>
      <c r="S364" s="548"/>
      <c r="T364" s="548"/>
      <c r="U364" s="548"/>
      <c r="V364" s="548"/>
      <c r="W364" s="548"/>
      <c r="X364" s="548"/>
      <c r="Y364" s="548"/>
      <c r="Z364" s="548"/>
      <c r="AA364" s="548"/>
      <c r="AB364" s="548"/>
      <c r="AC364" s="548"/>
      <c r="AD364" s="548"/>
      <c r="AE364" s="548"/>
      <c r="AF364" s="548"/>
      <c r="AG364" s="548">
        <v>45</v>
      </c>
      <c r="AH364" s="548">
        <v>45</v>
      </c>
      <c r="AI364" s="548">
        <v>45</v>
      </c>
      <c r="AJ364" s="548">
        <v>50</v>
      </c>
      <c r="AK364" s="548">
        <v>90</v>
      </c>
      <c r="AL364" s="548">
        <v>90</v>
      </c>
      <c r="AM364" s="548">
        <v>85</v>
      </c>
    </row>
    <row r="365" spans="1:51" ht="19.5" customHeight="1">
      <c r="A365" s="522" t="str">
        <f>IFERROR(VLOOKUP(B365, 'Reference data'!$C$2:$D$21, 2, 0), "Do not enter, will be populated based on other column(s)")</f>
        <v>Sustenance</v>
      </c>
      <c r="B365" s="541" t="s">
        <v>88</v>
      </c>
      <c r="D365" s="548" t="s">
        <v>1590</v>
      </c>
      <c r="E365" s="543" t="s">
        <v>1193</v>
      </c>
      <c r="F365" s="566" t="s">
        <v>1591</v>
      </c>
      <c r="G365" s="522" t="str">
        <f>IFERROR(VLOOKUP(E365,'Reference data'!$M$2:$P$364,4,0), "Do not enter, will be populated based on other column(s)")</f>
        <v>MR</v>
      </c>
      <c r="H365" s="522" t="str">
        <f>IFERROR(VLOOKUP(E365,'Reference data'!$M$2:$O$364, 3,0), "Do not enter, will be populated based on other column(s)")</f>
        <v>.NET</v>
      </c>
      <c r="I365" s="522" t="str">
        <f>IFERROR(VLOOKUP(E365,'Reference data'!$M$1:$N$364, 2,0), "Do not enter, will be populated based on other column(s)")</f>
        <v>MR-APPS-PT</v>
      </c>
      <c r="J365" s="548" t="s">
        <v>442</v>
      </c>
      <c r="K365" s="525" t="str">
        <f>IFERROR(VLOOKUP(J365,'Reference data'!$G$2:$H$7, 2, 0), "Do not enter, will be populated based on other column(s)")</f>
        <v>Christine Moretti</v>
      </c>
      <c r="L365" s="525" t="str">
        <f>IFERROR(VLOOKUP(I365, 'Reference data'!$R$2:$S$55, 2, 0), "Do not enter, will be populated based on other column(s)")</f>
        <v>Poonam Trimukhe</v>
      </c>
      <c r="M365" s="525" t="str">
        <f>IFERROR(VLOOKUP(L365, 'Reference data'!$J$2:$K$30, 2, 0), "Do not enter, will be populated based on other column(s)")</f>
        <v>Daljeet Arora</v>
      </c>
      <c r="N365" s="347">
        <v>23.12</v>
      </c>
      <c r="O365" s="551" t="str">
        <f>VLOOKUP(N365, 'Reference data'!$U$2:$V$29, 2, 0)</f>
        <v>Dec-23</v>
      </c>
      <c r="P365" s="347" t="s">
        <v>48</v>
      </c>
      <c r="Q365" s="548">
        <v>450</v>
      </c>
      <c r="R365" s="548"/>
      <c r="S365" s="548"/>
      <c r="T365" s="548"/>
      <c r="U365" s="548"/>
      <c r="V365" s="548"/>
      <c r="W365" s="548"/>
      <c r="X365" s="548"/>
      <c r="Y365" s="548"/>
      <c r="Z365" s="548"/>
      <c r="AA365" s="548"/>
      <c r="AB365" s="548"/>
      <c r="AC365" s="548"/>
      <c r="AD365" s="548"/>
      <c r="AE365" s="548"/>
      <c r="AF365" s="548"/>
      <c r="AG365" s="548">
        <v>45</v>
      </c>
      <c r="AH365" s="548">
        <v>45</v>
      </c>
      <c r="AI365" s="548">
        <v>45</v>
      </c>
      <c r="AJ365" s="548">
        <v>50</v>
      </c>
      <c r="AK365" s="548">
        <v>135</v>
      </c>
      <c r="AL365" s="548">
        <v>45</v>
      </c>
      <c r="AM365" s="548">
        <v>85</v>
      </c>
    </row>
    <row r="366" spans="1:51" ht="34.5" customHeight="1">
      <c r="A366" s="522" t="str">
        <f>IFERROR(VLOOKUP(B366, 'Reference data'!$C$2:$D$21, 2, 0), "Do not enter, will be populated based on other column(s)")</f>
        <v>Sustenance</v>
      </c>
      <c r="B366" s="541" t="s">
        <v>110</v>
      </c>
      <c r="D366" s="548" t="s">
        <v>1592</v>
      </c>
      <c r="E366" s="543" t="s">
        <v>1119</v>
      </c>
      <c r="F366" s="548"/>
      <c r="G366" s="522" t="str">
        <f>IFERROR(VLOOKUP(E366,'Reference data'!$M$2:$P$364,4,0), "Do not enter, will be populated based on other column(s)")</f>
        <v>MR</v>
      </c>
      <c r="H366" s="522" t="str">
        <f>IFERROR(VLOOKUP(E366,'Reference data'!$M$2:$O$364, 3,0), "Do not enter, will be populated based on other column(s)")</f>
        <v>ColdFusion</v>
      </c>
      <c r="I366" s="522" t="str">
        <f>IFERROR(VLOOKUP(E366,'Reference data'!$M$1:$N$364, 2,0), "Do not enter, will be populated based on other column(s)")</f>
        <v>MR-APPS-PT</v>
      </c>
      <c r="J366" s="548" t="s">
        <v>442</v>
      </c>
      <c r="K366" s="525" t="str">
        <f>IFERROR(VLOOKUP(J366,'Reference data'!$G$2:$H$7, 2, 0), "Do not enter, will be populated based on other column(s)")</f>
        <v>Christine Moretti</v>
      </c>
      <c r="L366" s="525" t="str">
        <f>IFERROR(VLOOKUP(I366, 'Reference data'!$R$2:$S$55, 2, 0), "Do not enter, will be populated based on other column(s)")</f>
        <v>Poonam Trimukhe</v>
      </c>
      <c r="M366" s="525" t="str">
        <f>IFERROR(VLOOKUP(L366, 'Reference data'!$J$2:$K$30, 2, 0), "Do not enter, will be populated based on other column(s)")</f>
        <v>Daljeet Arora</v>
      </c>
      <c r="N366" s="347">
        <v>22.12</v>
      </c>
      <c r="O366" s="551" t="str">
        <f>VLOOKUP(N366, 'Reference data'!$U$2:$V$29, 2, 0)</f>
        <v>Dec-22</v>
      </c>
      <c r="P366" s="347" t="s">
        <v>48</v>
      </c>
      <c r="Q366" s="548">
        <v>120</v>
      </c>
      <c r="R366" s="548"/>
      <c r="S366" s="548"/>
      <c r="T366" s="548"/>
      <c r="U366" s="548"/>
      <c r="V366" s="548"/>
      <c r="W366" s="548"/>
      <c r="X366" s="548"/>
      <c r="Y366" s="548"/>
      <c r="Z366" s="548"/>
      <c r="AA366" s="548"/>
      <c r="AB366" s="548"/>
      <c r="AC366" s="548"/>
      <c r="AD366" s="548"/>
      <c r="AE366" s="548"/>
      <c r="AF366" s="548">
        <v>60</v>
      </c>
      <c r="AG366" s="548">
        <v>60</v>
      </c>
      <c r="AH366" s="548"/>
      <c r="AI366" s="548"/>
      <c r="AJ366" s="548"/>
      <c r="AK366" s="548"/>
      <c r="AL366" s="548"/>
      <c r="AM366" s="548"/>
    </row>
    <row r="367" spans="1:51" ht="52.5" customHeight="1">
      <c r="A367" s="522" t="str">
        <f>IFERROR(VLOOKUP(B367, 'Reference data'!$C$2:$D$21, 2, 0), "Do not enter, will be populated based on other column(s)")</f>
        <v>Sustenance</v>
      </c>
      <c r="B367" s="541" t="s">
        <v>983</v>
      </c>
      <c r="C367" s="347">
        <v>16</v>
      </c>
      <c r="D367" s="548" t="s">
        <v>1593</v>
      </c>
      <c r="E367" s="543" t="s">
        <v>1286</v>
      </c>
      <c r="F367" s="548"/>
      <c r="G367" s="522" t="str">
        <f>IFERROR(VLOOKUP(E367,'Reference data'!$M$2:$P$364,4,0), "Do not enter, will be populated based on other column(s)")</f>
        <v>MF</v>
      </c>
      <c r="H367" s="522" t="str">
        <f>IFERROR(VLOOKUP(E367,'Reference data'!$M$2:$O$364, 3,0), "Do not enter, will be populated based on other column(s)")</f>
        <v>Cobol, DB2</v>
      </c>
      <c r="I367" s="522" t="str">
        <f>IFERROR(VLOOKUP(E367,'Reference data'!$M$1:$N$364, 2,0), "Do not enter, will be populated based on other column(s)")</f>
        <v>West Usage</v>
      </c>
      <c r="J367" s="548" t="s">
        <v>44</v>
      </c>
      <c r="K367" s="525" t="str">
        <f>IFERROR(VLOOKUP(J367,'Reference data'!$G$2:$H$7, 2, 0), "Do not enter, will be populated based on other column(s)")</f>
        <v>Muawiah Qaimari</v>
      </c>
      <c r="L367" s="525" t="str">
        <f>IFERROR(VLOOKUP(I367, 'Reference data'!$R$2:$S$55, 2, 0), "Do not enter, will be populated based on other column(s)")</f>
        <v>Sanjay Lokhande</v>
      </c>
      <c r="M367" s="525" t="str">
        <f>IFERROR(VLOOKUP(L367, 'Reference data'!$J$2:$K$30, 2, 0), "Do not enter, will be populated based on other column(s)")</f>
        <v>Daljeet Arora</v>
      </c>
      <c r="N367" s="347" t="s">
        <v>283</v>
      </c>
      <c r="O367" s="551" t="str">
        <f>VLOOKUP(N367, 'Reference data'!$U$2:$V$29, 2, 0)</f>
        <v>Ongoing</v>
      </c>
      <c r="P367" s="347" t="s">
        <v>48</v>
      </c>
      <c r="Q367" s="548"/>
      <c r="R367" s="548"/>
      <c r="S367" s="548"/>
      <c r="T367" s="548"/>
      <c r="U367" s="548"/>
      <c r="V367" s="548"/>
      <c r="W367" s="548"/>
      <c r="X367" s="548"/>
      <c r="Y367" s="548"/>
      <c r="Z367" s="548"/>
      <c r="AA367" s="548"/>
      <c r="AB367" s="548">
        <v>344</v>
      </c>
      <c r="AC367" s="548">
        <v>344</v>
      </c>
      <c r="AD367" s="548">
        <v>344</v>
      </c>
      <c r="AE367" s="548">
        <v>344</v>
      </c>
      <c r="AF367" s="548">
        <v>86</v>
      </c>
      <c r="AG367" s="548">
        <v>86</v>
      </c>
      <c r="AH367" s="548">
        <v>22</v>
      </c>
      <c r="AI367" s="548">
        <v>22</v>
      </c>
      <c r="AJ367" s="548">
        <v>22</v>
      </c>
      <c r="AK367" s="548">
        <v>22</v>
      </c>
      <c r="AL367" s="548">
        <v>22</v>
      </c>
      <c r="AM367" s="548">
        <v>22</v>
      </c>
      <c r="AN367" s="347">
        <v>22</v>
      </c>
      <c r="AO367" s="347">
        <v>22</v>
      </c>
      <c r="AP367" s="347">
        <v>22</v>
      </c>
      <c r="AQ367" s="347">
        <v>22</v>
      </c>
      <c r="AR367" s="347">
        <v>22</v>
      </c>
      <c r="AS367" s="347">
        <v>22</v>
      </c>
      <c r="AT367" s="347">
        <v>22</v>
      </c>
      <c r="AU367" s="347">
        <v>22</v>
      </c>
      <c r="AV367" s="347">
        <v>22</v>
      </c>
      <c r="AW367" s="347">
        <v>22</v>
      </c>
      <c r="AX367" s="347">
        <v>22</v>
      </c>
      <c r="AY367" s="347">
        <v>22</v>
      </c>
    </row>
    <row r="368" spans="1:51" ht="19.5" customHeight="1">
      <c r="A368" s="522" t="str">
        <f>IFERROR(VLOOKUP(B368, 'Reference data'!$C$2:$D$21, 2, 0), "Do not enter, will be populated based on other column(s)")</f>
        <v>Sustenance</v>
      </c>
      <c r="B368" s="541" t="s">
        <v>125</v>
      </c>
      <c r="C368" s="347">
        <v>1</v>
      </c>
      <c r="D368" s="347" t="s">
        <v>1594</v>
      </c>
      <c r="E368" s="543" t="s">
        <v>1368</v>
      </c>
      <c r="G368" s="522" t="str">
        <f>IFERROR(VLOOKUP(E368,'Reference data'!$M$2:$P$364,4,0), "Do not enter, will be populated based on other column(s)")</f>
        <v>MF</v>
      </c>
      <c r="H368" s="522" t="str">
        <f>IFERROR(VLOOKUP(E368,'Reference data'!$M$2:$O$364, 3,0), "Do not enter, will be populated based on other column(s)")</f>
        <v>Cobol, IMS-DB, Assembler</v>
      </c>
      <c r="I368" s="522" t="str">
        <f>IFERROR(VLOOKUP(E368,'Reference data'!$M$1:$N$364, 2,0), "Do not enter, will be populated based on other column(s)")</f>
        <v>West Usage</v>
      </c>
      <c r="J368" s="347" t="s">
        <v>44</v>
      </c>
      <c r="K368" s="525" t="str">
        <f>IFERROR(VLOOKUP(J368,'Reference data'!$G$2:$H$7, 2, 0), "Do not enter, will be populated based on other column(s)")</f>
        <v>Muawiah Qaimari</v>
      </c>
      <c r="L368" s="525" t="str">
        <f>IFERROR(VLOOKUP(I368, 'Reference data'!$R$2:$S$55, 2, 0), "Do not enter, will be populated based on other column(s)")</f>
        <v>Sanjay Lokhande</v>
      </c>
      <c r="M368" s="525" t="str">
        <f>IFERROR(VLOOKUP(L368, 'Reference data'!$J$2:$K$30, 2, 0), "Do not enter, will be populated based on other column(s)")</f>
        <v>Daljeet Arora</v>
      </c>
      <c r="N368" s="347">
        <v>22.08</v>
      </c>
      <c r="O368" s="551" t="str">
        <f>VLOOKUP(N368, 'Reference data'!$U$2:$V$29, 2, 0)</f>
        <v>Aug-22</v>
      </c>
      <c r="P368" s="347" t="s">
        <v>48</v>
      </c>
      <c r="Q368" s="347">
        <v>30</v>
      </c>
      <c r="AB368" s="347">
        <v>20</v>
      </c>
      <c r="AC368" s="347">
        <v>10</v>
      </c>
    </row>
    <row r="369" spans="1:39" ht="19.5" customHeight="1">
      <c r="A369" s="522" t="str">
        <f>IFERROR(VLOOKUP(B369, 'Reference data'!$C$2:$D$21, 2, 0), "Do not enter, will be populated based on other column(s)")</f>
        <v>Sustenance</v>
      </c>
      <c r="B369" s="541" t="s">
        <v>125</v>
      </c>
      <c r="C369" s="347">
        <v>1</v>
      </c>
      <c r="D369" s="548" t="s">
        <v>1595</v>
      </c>
      <c r="E369" s="543" t="s">
        <v>962</v>
      </c>
      <c r="F369" s="548"/>
      <c r="G369" s="522" t="str">
        <f>IFERROR(VLOOKUP(E369,'Reference data'!$M$2:$P$364,4,0), "Do not enter, will be populated based on other column(s)")</f>
        <v>MF</v>
      </c>
      <c r="H369" s="522" t="str">
        <f>IFERROR(VLOOKUP(E369,'Reference data'!$M$2:$O$364, 3,0), "Do not enter, will be populated based on other column(s)")</f>
        <v>Cobol, DB2</v>
      </c>
      <c r="I369" s="522" t="str">
        <f>IFERROR(VLOOKUP(E369,'Reference data'!$M$1:$N$364, 2,0), "Do not enter, will be populated based on other column(s)")</f>
        <v>West Usage</v>
      </c>
      <c r="J369" s="548" t="s">
        <v>44</v>
      </c>
      <c r="K369" s="525" t="str">
        <f>IFERROR(VLOOKUP(J369,'Reference data'!$G$2:$H$7, 2, 0), "Do not enter, will be populated based on other column(s)")</f>
        <v>Muawiah Qaimari</v>
      </c>
      <c r="L369" s="525" t="str">
        <f>IFERROR(VLOOKUP(I369, 'Reference data'!$R$2:$S$55, 2, 0), "Do not enter, will be populated based on other column(s)")</f>
        <v>Sanjay Lokhande</v>
      </c>
      <c r="M369" s="525" t="str">
        <f>IFERROR(VLOOKUP(L369, 'Reference data'!$J$2:$K$30, 2, 0), "Do not enter, will be populated based on other column(s)")</f>
        <v>Daljeet Arora</v>
      </c>
      <c r="N369" s="347">
        <v>22.08</v>
      </c>
      <c r="O369" s="551" t="str">
        <f>VLOOKUP(N369, 'Reference data'!$U$2:$V$29, 2, 0)</f>
        <v>Aug-22</v>
      </c>
      <c r="P369" s="347" t="s">
        <v>48</v>
      </c>
      <c r="Q369" s="548">
        <v>35</v>
      </c>
      <c r="R369" s="548"/>
      <c r="S369" s="548"/>
      <c r="T369" s="548"/>
      <c r="U369" s="548"/>
      <c r="V369" s="548"/>
      <c r="W369" s="548"/>
      <c r="X369" s="548"/>
      <c r="Y369" s="548"/>
      <c r="Z369" s="548"/>
      <c r="AA369" s="548"/>
      <c r="AB369" s="548">
        <v>20</v>
      </c>
      <c r="AC369" s="548">
        <v>15</v>
      </c>
      <c r="AD369" s="548"/>
      <c r="AE369" s="548"/>
      <c r="AF369" s="548"/>
      <c r="AG369" s="548"/>
      <c r="AH369" s="548"/>
      <c r="AI369" s="548"/>
      <c r="AJ369" s="548"/>
      <c r="AK369" s="548"/>
      <c r="AL369" s="548"/>
      <c r="AM369" s="548"/>
    </row>
    <row r="370" spans="1:39" ht="19.5" customHeight="1">
      <c r="A370" s="522" t="str">
        <f>IFERROR(VLOOKUP(B370, 'Reference data'!$C$2:$D$21, 2, 0), "Do not enter, will be populated based on other column(s)")</f>
        <v>Sustenance</v>
      </c>
      <c r="B370" s="541" t="s">
        <v>88</v>
      </c>
      <c r="C370" s="347">
        <v>1</v>
      </c>
      <c r="D370" s="347" t="s">
        <v>1596</v>
      </c>
      <c r="E370" s="543" t="s">
        <v>1385</v>
      </c>
      <c r="G370" s="522" t="str">
        <f>IFERROR(VLOOKUP(E370,'Reference data'!$M$2:$P$364,4,0), "Do not enter, will be populated based on other column(s)")</f>
        <v>MF</v>
      </c>
      <c r="H370" s="522" t="str">
        <f>IFERROR(VLOOKUP(E370,'Reference data'!$M$2:$O$364, 3,0), "Do not enter, will be populated based on other column(s)")</f>
        <v>Cobol, IMS-DB, Assembler</v>
      </c>
      <c r="I370" s="522" t="str">
        <f>IFERROR(VLOOKUP(E370,'Reference data'!$M$1:$N$364, 2,0), "Do not enter, will be populated based on other column(s)")</f>
        <v>West Usage</v>
      </c>
      <c r="J370" s="347" t="s">
        <v>44</v>
      </c>
      <c r="K370" s="525" t="str">
        <f>IFERROR(VLOOKUP(J370,'Reference data'!$G$2:$H$7, 2, 0), "Do not enter, will be populated based on other column(s)")</f>
        <v>Muawiah Qaimari</v>
      </c>
      <c r="L370" s="525" t="str">
        <f>IFERROR(VLOOKUP(I370, 'Reference data'!$R$2:$S$55, 2, 0), "Do not enter, will be populated based on other column(s)")</f>
        <v>Sanjay Lokhande</v>
      </c>
      <c r="M370" s="525" t="str">
        <f>IFERROR(VLOOKUP(L370, 'Reference data'!$J$2:$K$30, 2, 0), "Do not enter, will be populated based on other column(s)")</f>
        <v>Daljeet Arora</v>
      </c>
      <c r="N370" s="347">
        <v>22.08</v>
      </c>
      <c r="O370" s="551" t="str">
        <f>VLOOKUP(N370, 'Reference data'!$U$2:$V$29, 2, 0)</f>
        <v>Aug-22</v>
      </c>
      <c r="P370" s="347" t="s">
        <v>48</v>
      </c>
      <c r="Q370" s="347">
        <v>20</v>
      </c>
      <c r="AB370" s="347">
        <v>10</v>
      </c>
      <c r="AC370" s="347">
        <v>10</v>
      </c>
    </row>
    <row r="371" spans="1:39" ht="19.5" customHeight="1">
      <c r="A371" s="522" t="str">
        <f>IFERROR(VLOOKUP(B371, 'Reference data'!$C$2:$D$21, 2, 0), "Do not enter, will be populated based on other column(s)")</f>
        <v>Sustenance</v>
      </c>
      <c r="B371" s="541" t="s">
        <v>88</v>
      </c>
      <c r="C371" s="347">
        <v>1</v>
      </c>
      <c r="D371" s="548" t="s">
        <v>1596</v>
      </c>
      <c r="E371" s="543" t="s">
        <v>966</v>
      </c>
      <c r="F371" s="548"/>
      <c r="G371" s="522" t="str">
        <f>IFERROR(VLOOKUP(E371,'Reference data'!$M$2:$P$364,4,0), "Do not enter, will be populated based on other column(s)")</f>
        <v>MF</v>
      </c>
      <c r="H371" s="522" t="str">
        <f>IFERROR(VLOOKUP(E371,'Reference data'!$M$2:$O$364, 3,0), "Do not enter, will be populated based on other column(s)")</f>
        <v>Cobol, IMS-DB, Assembler</v>
      </c>
      <c r="I371" s="522" t="str">
        <f>IFERROR(VLOOKUP(E371,'Reference data'!$M$1:$N$364, 2,0), "Do not enter, will be populated based on other column(s)")</f>
        <v>West Usage</v>
      </c>
      <c r="J371" s="548" t="s">
        <v>44</v>
      </c>
      <c r="K371" s="525" t="str">
        <f>IFERROR(VLOOKUP(J371,'Reference data'!$G$2:$H$7, 2, 0), "Do not enter, will be populated based on other column(s)")</f>
        <v>Muawiah Qaimari</v>
      </c>
      <c r="L371" s="525" t="str">
        <f>IFERROR(VLOOKUP(I371, 'Reference data'!$R$2:$S$55, 2, 0), "Do not enter, will be populated based on other column(s)")</f>
        <v>Sanjay Lokhande</v>
      </c>
      <c r="M371" s="525" t="str">
        <f>IFERROR(VLOOKUP(L371, 'Reference data'!$J$2:$K$30, 2, 0), "Do not enter, will be populated based on other column(s)")</f>
        <v>Daljeet Arora</v>
      </c>
      <c r="N371" s="347">
        <v>22.08</v>
      </c>
      <c r="O371" s="551" t="str">
        <f>VLOOKUP(N371, 'Reference data'!$U$2:$V$29, 2, 0)</f>
        <v>Aug-22</v>
      </c>
      <c r="P371" s="347" t="s">
        <v>48</v>
      </c>
      <c r="Q371" s="548">
        <v>20</v>
      </c>
      <c r="R371" s="548"/>
      <c r="S371" s="548"/>
      <c r="T371" s="548"/>
      <c r="U371" s="548"/>
      <c r="V371" s="548"/>
      <c r="W371" s="548"/>
      <c r="X371" s="548"/>
      <c r="Y371" s="548"/>
      <c r="Z371" s="548"/>
      <c r="AA371" s="548"/>
      <c r="AB371" s="548">
        <v>10</v>
      </c>
      <c r="AC371" s="548">
        <v>10</v>
      </c>
      <c r="AD371" s="548"/>
      <c r="AE371" s="548"/>
      <c r="AF371" s="548"/>
      <c r="AG371" s="548"/>
      <c r="AH371" s="548"/>
      <c r="AI371" s="548"/>
      <c r="AJ371" s="548"/>
      <c r="AK371" s="548"/>
      <c r="AL371" s="548"/>
      <c r="AM371" s="548"/>
    </row>
    <row r="372" spans="1:39" ht="19.5" customHeight="1">
      <c r="A372" s="522" t="str">
        <f>IFERROR(VLOOKUP(B372, 'Reference data'!$C$2:$D$21, 2, 0), "Do not enter, will be populated based on other column(s)")</f>
        <v>Sustenance</v>
      </c>
      <c r="B372" s="541" t="s">
        <v>88</v>
      </c>
      <c r="C372" s="347">
        <v>1</v>
      </c>
      <c r="D372" s="347" t="s">
        <v>1596</v>
      </c>
      <c r="E372" s="543" t="s">
        <v>1130</v>
      </c>
      <c r="G372" s="522" t="str">
        <f>IFERROR(VLOOKUP(E372,'Reference data'!$M$2:$P$364,4,0), "Do not enter, will be populated based on other column(s)")</f>
        <v>MF</v>
      </c>
      <c r="H372" s="522" t="str">
        <f>IFERROR(VLOOKUP(E372,'Reference data'!$M$2:$O$364, 3,0), "Do not enter, will be populated based on other column(s)")</f>
        <v>Cobol, DB2</v>
      </c>
      <c r="I372" s="522" t="str">
        <f>IFERROR(VLOOKUP(E372,'Reference data'!$M$1:$N$364, 2,0), "Do not enter, will be populated based on other column(s)")</f>
        <v>West Usage</v>
      </c>
      <c r="J372" s="347" t="s">
        <v>44</v>
      </c>
      <c r="K372" s="525" t="str">
        <f>IFERROR(VLOOKUP(J372,'Reference data'!$G$2:$H$7, 2, 0), "Do not enter, will be populated based on other column(s)")</f>
        <v>Muawiah Qaimari</v>
      </c>
      <c r="L372" s="525" t="str">
        <f>IFERROR(VLOOKUP(I372, 'Reference data'!$R$2:$S$55, 2, 0), "Do not enter, will be populated based on other column(s)")</f>
        <v>Sanjay Lokhande</v>
      </c>
      <c r="M372" s="525" t="str">
        <f>IFERROR(VLOOKUP(L372, 'Reference data'!$J$2:$K$30, 2, 0), "Do not enter, will be populated based on other column(s)")</f>
        <v>Daljeet Arora</v>
      </c>
      <c r="N372" s="347">
        <v>22.08</v>
      </c>
      <c r="O372" s="551" t="str">
        <f>VLOOKUP(N372, 'Reference data'!$U$2:$V$29, 2, 0)</f>
        <v>Aug-22</v>
      </c>
      <c r="P372" s="347" t="s">
        <v>48</v>
      </c>
      <c r="Q372" s="347">
        <v>20</v>
      </c>
      <c r="AB372" s="347">
        <v>10</v>
      </c>
      <c r="AC372" s="347">
        <v>10</v>
      </c>
    </row>
    <row r="373" spans="1:39" ht="19.5" customHeight="1">
      <c r="A373" s="522" t="str">
        <f>IFERROR(VLOOKUP(B373, 'Reference data'!$C$2:$D$21, 2, 0), "Do not enter, will be populated based on other column(s)")</f>
        <v>Sustenance</v>
      </c>
      <c r="B373" s="541" t="s">
        <v>88</v>
      </c>
      <c r="C373" s="347">
        <v>1</v>
      </c>
      <c r="D373" s="548" t="s">
        <v>1596</v>
      </c>
      <c r="E373" s="543" t="s">
        <v>1367</v>
      </c>
      <c r="F373" s="548"/>
      <c r="G373" s="522" t="str">
        <f>IFERROR(VLOOKUP(E373,'Reference data'!$M$2:$P$364,4,0), "Do not enter, will be populated based on other column(s)")</f>
        <v>MF</v>
      </c>
      <c r="H373" s="522" t="str">
        <f>IFERROR(VLOOKUP(E373,'Reference data'!$M$2:$O$364, 3,0), "Do not enter, will be populated based on other column(s)")</f>
        <v>Cobol, DB2</v>
      </c>
      <c r="I373" s="522" t="str">
        <f>IFERROR(VLOOKUP(E373,'Reference data'!$M$1:$N$364, 2,0), "Do not enter, will be populated based on other column(s)")</f>
        <v>West Usage</v>
      </c>
      <c r="J373" s="548" t="s">
        <v>44</v>
      </c>
      <c r="K373" s="525" t="str">
        <f>IFERROR(VLOOKUP(J373,'Reference data'!$G$2:$H$7, 2, 0), "Do not enter, will be populated based on other column(s)")</f>
        <v>Muawiah Qaimari</v>
      </c>
      <c r="L373" s="525" t="str">
        <f>IFERROR(VLOOKUP(I373, 'Reference data'!$R$2:$S$55, 2, 0), "Do not enter, will be populated based on other column(s)")</f>
        <v>Sanjay Lokhande</v>
      </c>
      <c r="M373" s="525" t="str">
        <f>IFERROR(VLOOKUP(L373, 'Reference data'!$J$2:$K$30, 2, 0), "Do not enter, will be populated based on other column(s)")</f>
        <v>Daljeet Arora</v>
      </c>
      <c r="N373" s="347">
        <v>22.08</v>
      </c>
      <c r="O373" s="551" t="str">
        <f>VLOOKUP(N373, 'Reference data'!$U$2:$V$29, 2, 0)</f>
        <v>Aug-22</v>
      </c>
      <c r="P373" s="347" t="s">
        <v>48</v>
      </c>
      <c r="Q373" s="548">
        <v>20</v>
      </c>
      <c r="R373" s="548"/>
      <c r="S373" s="548"/>
      <c r="T373" s="548"/>
      <c r="U373" s="548"/>
      <c r="V373" s="548"/>
      <c r="W373" s="548"/>
      <c r="X373" s="548"/>
      <c r="Y373" s="548"/>
      <c r="Z373" s="548"/>
      <c r="AA373" s="548"/>
      <c r="AB373" s="548">
        <v>10</v>
      </c>
      <c r="AC373" s="548">
        <v>10</v>
      </c>
      <c r="AD373" s="548"/>
      <c r="AE373" s="548"/>
      <c r="AF373" s="548"/>
      <c r="AG373" s="548"/>
      <c r="AH373" s="548"/>
      <c r="AI373" s="548"/>
      <c r="AJ373" s="548"/>
      <c r="AK373" s="548"/>
      <c r="AL373" s="548"/>
      <c r="AM373" s="548"/>
    </row>
    <row r="374" spans="1:39" ht="19.5" customHeight="1">
      <c r="A374" s="522" t="str">
        <f>IFERROR(VLOOKUP(B374, 'Reference data'!$C$2:$D$21, 2, 0), "Do not enter, will be populated based on other column(s)")</f>
        <v>Sustenance</v>
      </c>
      <c r="B374" s="541" t="s">
        <v>88</v>
      </c>
      <c r="C374" s="347">
        <v>1</v>
      </c>
      <c r="D374" s="347" t="s">
        <v>1596</v>
      </c>
      <c r="E374" s="543" t="s">
        <v>1368</v>
      </c>
      <c r="G374" s="522" t="str">
        <f>IFERROR(VLOOKUP(E374,'Reference data'!$M$2:$P$364,4,0), "Do not enter, will be populated based on other column(s)")</f>
        <v>MF</v>
      </c>
      <c r="H374" s="522" t="str">
        <f>IFERROR(VLOOKUP(E374,'Reference data'!$M$2:$O$364, 3,0), "Do not enter, will be populated based on other column(s)")</f>
        <v>Cobol, IMS-DB, Assembler</v>
      </c>
      <c r="I374" s="522" t="str">
        <f>IFERROR(VLOOKUP(E374,'Reference data'!$M$1:$N$364, 2,0), "Do not enter, will be populated based on other column(s)")</f>
        <v>West Usage</v>
      </c>
      <c r="J374" s="347" t="s">
        <v>44</v>
      </c>
      <c r="K374" s="525" t="str">
        <f>IFERROR(VLOOKUP(J374,'Reference data'!$G$2:$H$7, 2, 0), "Do not enter, will be populated based on other column(s)")</f>
        <v>Muawiah Qaimari</v>
      </c>
      <c r="L374" s="525" t="str">
        <f>IFERROR(VLOOKUP(I374, 'Reference data'!$R$2:$S$55, 2, 0), "Do not enter, will be populated based on other column(s)")</f>
        <v>Sanjay Lokhande</v>
      </c>
      <c r="M374" s="525" t="str">
        <f>IFERROR(VLOOKUP(L374, 'Reference data'!$J$2:$K$30, 2, 0), "Do not enter, will be populated based on other column(s)")</f>
        <v>Daljeet Arora</v>
      </c>
      <c r="N374" s="347">
        <v>22.08</v>
      </c>
      <c r="O374" s="551" t="str">
        <f>VLOOKUP(N374, 'Reference data'!$U$2:$V$29, 2, 0)</f>
        <v>Aug-22</v>
      </c>
      <c r="P374" s="347" t="s">
        <v>48</v>
      </c>
      <c r="Q374" s="347">
        <v>20</v>
      </c>
      <c r="AB374" s="347">
        <v>10</v>
      </c>
      <c r="AC374" s="347">
        <v>10</v>
      </c>
    </row>
    <row r="375" spans="1:39" ht="19.5" customHeight="1">
      <c r="A375" s="522" t="str">
        <f>IFERROR(VLOOKUP(B375, 'Reference data'!$C$2:$D$21, 2, 0), "Do not enter, will be populated based on other column(s)")</f>
        <v>Sustenance</v>
      </c>
      <c r="B375" s="541" t="s">
        <v>88</v>
      </c>
      <c r="C375" s="347">
        <v>1</v>
      </c>
      <c r="D375" s="548" t="s">
        <v>1596</v>
      </c>
      <c r="E375" s="543" t="s">
        <v>962</v>
      </c>
      <c r="F375" s="548"/>
      <c r="G375" s="522" t="str">
        <f>IFERROR(VLOOKUP(E375,'Reference data'!$M$2:$P$364,4,0), "Do not enter, will be populated based on other column(s)")</f>
        <v>MF</v>
      </c>
      <c r="H375" s="522" t="str">
        <f>IFERROR(VLOOKUP(E375,'Reference data'!$M$2:$O$364, 3,0), "Do not enter, will be populated based on other column(s)")</f>
        <v>Cobol, DB2</v>
      </c>
      <c r="I375" s="522" t="str">
        <f>IFERROR(VLOOKUP(E375,'Reference data'!$M$1:$N$364, 2,0), "Do not enter, will be populated based on other column(s)")</f>
        <v>West Usage</v>
      </c>
      <c r="J375" s="548" t="s">
        <v>44</v>
      </c>
      <c r="K375" s="525" t="str">
        <f>IFERROR(VLOOKUP(J375,'Reference data'!$G$2:$H$7, 2, 0), "Do not enter, will be populated based on other column(s)")</f>
        <v>Muawiah Qaimari</v>
      </c>
      <c r="L375" s="525" t="str">
        <f>IFERROR(VLOOKUP(I375, 'Reference data'!$R$2:$S$55, 2, 0), "Do not enter, will be populated based on other column(s)")</f>
        <v>Sanjay Lokhande</v>
      </c>
      <c r="M375" s="525" t="str">
        <f>IFERROR(VLOOKUP(L375, 'Reference data'!$J$2:$K$30, 2, 0), "Do not enter, will be populated based on other column(s)")</f>
        <v>Daljeet Arora</v>
      </c>
      <c r="N375" s="347">
        <v>22.08</v>
      </c>
      <c r="O375" s="551" t="str">
        <f>VLOOKUP(N375, 'Reference data'!$U$2:$V$29, 2, 0)</f>
        <v>Aug-22</v>
      </c>
      <c r="P375" s="347" t="s">
        <v>48</v>
      </c>
      <c r="Q375" s="548">
        <v>20</v>
      </c>
      <c r="R375" s="548"/>
      <c r="S375" s="548"/>
      <c r="T375" s="548"/>
      <c r="U375" s="548"/>
      <c r="V375" s="548"/>
      <c r="W375" s="548"/>
      <c r="X375" s="548"/>
      <c r="Y375" s="548"/>
      <c r="Z375" s="548"/>
      <c r="AA375" s="548"/>
      <c r="AB375" s="548">
        <v>10</v>
      </c>
      <c r="AC375" s="548">
        <v>10</v>
      </c>
      <c r="AD375" s="548"/>
      <c r="AE375" s="548"/>
      <c r="AF375" s="548"/>
      <c r="AG375" s="548"/>
      <c r="AH375" s="548"/>
      <c r="AI375" s="548"/>
      <c r="AJ375" s="548"/>
      <c r="AK375" s="548"/>
      <c r="AL375" s="548"/>
      <c r="AM375" s="548"/>
    </row>
    <row r="376" spans="1:39" ht="19.5" customHeight="1">
      <c r="A376" s="522" t="str">
        <f>IFERROR(VLOOKUP(B376, 'Reference data'!$C$2:$D$21, 2, 0), "Do not enter, will be populated based on other column(s)")</f>
        <v>Sustenance</v>
      </c>
      <c r="B376" s="541" t="s">
        <v>88</v>
      </c>
      <c r="C376" s="347">
        <v>1</v>
      </c>
      <c r="D376" s="347" t="s">
        <v>1596</v>
      </c>
      <c r="E376" s="543" t="s">
        <v>1318</v>
      </c>
      <c r="G376" s="522" t="str">
        <f>IFERROR(VLOOKUP(E376,'Reference data'!$M$2:$P$364,4,0), "Do not enter, will be populated based on other column(s)")</f>
        <v>MF</v>
      </c>
      <c r="H376" s="522" t="str">
        <f>IFERROR(VLOOKUP(E376,'Reference data'!$M$2:$O$364, 3,0), "Do not enter, will be populated based on other column(s)")</f>
        <v>Cobol, DB2</v>
      </c>
      <c r="I376" s="522" t="str">
        <f>IFERROR(VLOOKUP(E376,'Reference data'!$M$1:$N$364, 2,0), "Do not enter, will be populated based on other column(s)")</f>
        <v>West Usage</v>
      </c>
      <c r="J376" s="347" t="s">
        <v>44</v>
      </c>
      <c r="K376" s="525" t="str">
        <f>IFERROR(VLOOKUP(J376,'Reference data'!$G$2:$H$7, 2, 0), "Do not enter, will be populated based on other column(s)")</f>
        <v>Muawiah Qaimari</v>
      </c>
      <c r="L376" s="525" t="str">
        <f>IFERROR(VLOOKUP(I376, 'Reference data'!$R$2:$S$55, 2, 0), "Do not enter, will be populated based on other column(s)")</f>
        <v>Sanjay Lokhande</v>
      </c>
      <c r="M376" s="525" t="str">
        <f>IFERROR(VLOOKUP(L376, 'Reference data'!$J$2:$K$30, 2, 0), "Do not enter, will be populated based on other column(s)")</f>
        <v>Daljeet Arora</v>
      </c>
      <c r="N376" s="347">
        <v>22.08</v>
      </c>
      <c r="O376" s="551" t="str">
        <f>VLOOKUP(N376, 'Reference data'!$U$2:$V$29, 2, 0)</f>
        <v>Aug-22</v>
      </c>
      <c r="P376" s="347" t="s">
        <v>48</v>
      </c>
      <c r="Q376" s="347">
        <v>20</v>
      </c>
      <c r="AB376" s="347">
        <v>10</v>
      </c>
      <c r="AC376" s="347">
        <v>10</v>
      </c>
    </row>
    <row r="377" spans="1:39" ht="19.5" customHeight="1">
      <c r="A377" s="522" t="str">
        <f>IFERROR(VLOOKUP(B377, 'Reference data'!$C$2:$D$21, 2, 0), "Do not enter, will be populated based on other column(s)")</f>
        <v>Sustenance</v>
      </c>
      <c r="B377" s="541" t="s">
        <v>88</v>
      </c>
      <c r="C377" s="347">
        <v>1</v>
      </c>
      <c r="D377" s="548" t="s">
        <v>1596</v>
      </c>
      <c r="E377" s="543" t="s">
        <v>1299</v>
      </c>
      <c r="F377" s="548"/>
      <c r="G377" s="522" t="str">
        <f>IFERROR(VLOOKUP(E377,'Reference data'!$M$2:$P$364,4,0), "Do not enter, will be populated based on other column(s)")</f>
        <v>MF</v>
      </c>
      <c r="H377" s="522" t="str">
        <f>IFERROR(VLOOKUP(E377,'Reference data'!$M$2:$O$364, 3,0), "Do not enter, will be populated based on other column(s)")</f>
        <v>Cobol, DB2</v>
      </c>
      <c r="I377" s="522" t="str">
        <f>IFERROR(VLOOKUP(E377,'Reference data'!$M$1:$N$364, 2,0), "Do not enter, will be populated based on other column(s)")</f>
        <v>West Usage</v>
      </c>
      <c r="J377" s="548" t="s">
        <v>44</v>
      </c>
      <c r="K377" s="525" t="str">
        <f>IFERROR(VLOOKUP(J377,'Reference data'!$G$2:$H$7, 2, 0), "Do not enter, will be populated based on other column(s)")</f>
        <v>Muawiah Qaimari</v>
      </c>
      <c r="L377" s="525" t="str">
        <f>IFERROR(VLOOKUP(I377, 'Reference data'!$R$2:$S$55, 2, 0), "Do not enter, will be populated based on other column(s)")</f>
        <v>Sanjay Lokhande</v>
      </c>
      <c r="M377" s="525" t="str">
        <f>IFERROR(VLOOKUP(L377, 'Reference data'!$J$2:$K$30, 2, 0), "Do not enter, will be populated based on other column(s)")</f>
        <v>Daljeet Arora</v>
      </c>
      <c r="N377" s="347">
        <v>22.08</v>
      </c>
      <c r="O377" s="551" t="str">
        <f>VLOOKUP(N377, 'Reference data'!$U$2:$V$29, 2, 0)</f>
        <v>Aug-22</v>
      </c>
      <c r="P377" s="347" t="s">
        <v>48</v>
      </c>
      <c r="Q377" s="548">
        <v>20</v>
      </c>
      <c r="R377" s="548"/>
      <c r="S377" s="548"/>
      <c r="T377" s="548"/>
      <c r="U377" s="548"/>
      <c r="V377" s="548"/>
      <c r="W377" s="548"/>
      <c r="X377" s="548"/>
      <c r="Y377" s="548"/>
      <c r="Z377" s="548"/>
      <c r="AA377" s="548"/>
      <c r="AB377" s="548">
        <v>10</v>
      </c>
      <c r="AC377" s="548">
        <v>10</v>
      </c>
      <c r="AD377" s="548"/>
      <c r="AE377" s="548"/>
      <c r="AF377" s="548"/>
      <c r="AG377" s="548"/>
      <c r="AH377" s="548"/>
      <c r="AI377" s="548"/>
      <c r="AJ377" s="548"/>
      <c r="AK377" s="548"/>
      <c r="AL377" s="548"/>
      <c r="AM377" s="548"/>
    </row>
    <row r="378" spans="1:39" ht="19.5" customHeight="1">
      <c r="A378" s="522" t="str">
        <f>IFERROR(VLOOKUP(B378, 'Reference data'!$C$2:$D$21, 2, 0), "Do not enter, will be populated based on other column(s)")</f>
        <v>Sustenance</v>
      </c>
      <c r="B378" s="541" t="s">
        <v>88</v>
      </c>
      <c r="C378" s="347">
        <v>1</v>
      </c>
      <c r="D378" s="347" t="s">
        <v>1596</v>
      </c>
      <c r="E378" s="543" t="s">
        <v>1387</v>
      </c>
      <c r="G378" s="522" t="str">
        <f>IFERROR(VLOOKUP(E378,'Reference data'!$M$2:$P$364,4,0), "Do not enter, will be populated based on other column(s)")</f>
        <v>MF</v>
      </c>
      <c r="H378" s="522" t="str">
        <f>IFERROR(VLOOKUP(E378,'Reference data'!$M$2:$O$364, 3,0), "Do not enter, will be populated based on other column(s)")</f>
        <v>Cobol, DB2</v>
      </c>
      <c r="I378" s="522" t="str">
        <f>IFERROR(VLOOKUP(E378,'Reference data'!$M$1:$N$364, 2,0), "Do not enter, will be populated based on other column(s)")</f>
        <v>West Usage</v>
      </c>
      <c r="J378" s="347" t="s">
        <v>44</v>
      </c>
      <c r="K378" s="525" t="str">
        <f>IFERROR(VLOOKUP(J378,'Reference data'!$G$2:$H$7, 2, 0), "Do not enter, will be populated based on other column(s)")</f>
        <v>Muawiah Qaimari</v>
      </c>
      <c r="L378" s="525" t="str">
        <f>IFERROR(VLOOKUP(I378, 'Reference data'!$R$2:$S$55, 2, 0), "Do not enter, will be populated based on other column(s)")</f>
        <v>Sanjay Lokhande</v>
      </c>
      <c r="M378" s="525" t="str">
        <f>IFERROR(VLOOKUP(L378, 'Reference data'!$J$2:$K$30, 2, 0), "Do not enter, will be populated based on other column(s)")</f>
        <v>Daljeet Arora</v>
      </c>
      <c r="N378" s="347">
        <v>22.08</v>
      </c>
      <c r="O378" s="551" t="str">
        <f>VLOOKUP(N378, 'Reference data'!$U$2:$V$29, 2, 0)</f>
        <v>Aug-22</v>
      </c>
      <c r="P378" s="347" t="s">
        <v>48</v>
      </c>
      <c r="Q378" s="347">
        <v>20</v>
      </c>
      <c r="AB378" s="347">
        <v>10</v>
      </c>
      <c r="AC378" s="347">
        <v>10</v>
      </c>
    </row>
    <row r="379" spans="1:39" ht="19.5" customHeight="1">
      <c r="A379" s="522" t="str">
        <f>IFERROR(VLOOKUP(B379, 'Reference data'!$C$2:$D$21, 2, 0), "Do not enter, will be populated based on other column(s)")</f>
        <v>Enhancement</v>
      </c>
      <c r="B379" s="541" t="s">
        <v>960</v>
      </c>
      <c r="C379" s="347">
        <v>1</v>
      </c>
      <c r="D379" s="548" t="s">
        <v>1597</v>
      </c>
      <c r="E379" s="543" t="s">
        <v>962</v>
      </c>
      <c r="F379" s="548"/>
      <c r="G379" s="522" t="str">
        <f>IFERROR(VLOOKUP(E379,'Reference data'!$M$2:$P$364,4,0), "Do not enter, will be populated based on other column(s)")</f>
        <v>MF</v>
      </c>
      <c r="H379" s="522" t="str">
        <f>IFERROR(VLOOKUP(E379,'Reference data'!$M$2:$O$364, 3,0), "Do not enter, will be populated based on other column(s)")</f>
        <v>Cobol, DB2</v>
      </c>
      <c r="I379" s="522" t="str">
        <f>IFERROR(VLOOKUP(E379,'Reference data'!$M$1:$N$364, 2,0), "Do not enter, will be populated based on other column(s)")</f>
        <v>West Usage</v>
      </c>
      <c r="J379" s="548" t="s">
        <v>44</v>
      </c>
      <c r="K379" s="525" t="str">
        <f>IFERROR(VLOOKUP(J379,'Reference data'!$G$2:$H$7, 2, 0), "Do not enter, will be populated based on other column(s)")</f>
        <v>Muawiah Qaimari</v>
      </c>
      <c r="L379" s="525" t="str">
        <f>IFERROR(VLOOKUP(I379, 'Reference data'!$R$2:$S$55, 2, 0), "Do not enter, will be populated based on other column(s)")</f>
        <v>Sanjay Lokhande</v>
      </c>
      <c r="M379" s="525" t="str">
        <f>IFERROR(VLOOKUP(L379, 'Reference data'!$J$2:$K$30, 2, 0), "Do not enter, will be populated based on other column(s)")</f>
        <v>Daljeet Arora</v>
      </c>
      <c r="N379" s="347">
        <v>22.08</v>
      </c>
      <c r="O379" s="551" t="str">
        <f>VLOOKUP(N379, 'Reference data'!$U$2:$V$29, 2, 0)</f>
        <v>Aug-22</v>
      </c>
      <c r="P379" s="347" t="s">
        <v>48</v>
      </c>
      <c r="Q379" s="548">
        <v>535</v>
      </c>
      <c r="R379" s="548"/>
      <c r="S379" s="548"/>
      <c r="T379" s="548"/>
      <c r="U379" s="548"/>
      <c r="V379" s="548"/>
      <c r="W379" s="548"/>
      <c r="X379" s="548"/>
      <c r="Y379" s="548"/>
      <c r="Z379" s="548"/>
      <c r="AA379" s="548"/>
      <c r="AB379" s="548">
        <v>50</v>
      </c>
      <c r="AC379" s="548">
        <v>30</v>
      </c>
      <c r="AD379" s="548"/>
      <c r="AE379" s="548"/>
      <c r="AF379" s="548"/>
      <c r="AG379" s="548"/>
      <c r="AH379" s="548"/>
      <c r="AI379" s="548"/>
      <c r="AJ379" s="548"/>
      <c r="AK379" s="548"/>
      <c r="AL379" s="548"/>
      <c r="AM379" s="548"/>
    </row>
    <row r="380" spans="1:39" ht="19.5" customHeight="1">
      <c r="A380" s="522" t="str">
        <f>IFERROR(VLOOKUP(B380, 'Reference data'!$C$2:$D$21, 2, 0), "Do not enter, will be populated based on other column(s)")</f>
        <v>Enhancement</v>
      </c>
      <c r="B380" s="541" t="s">
        <v>960</v>
      </c>
      <c r="C380" s="347">
        <v>1</v>
      </c>
      <c r="D380" s="347" t="s">
        <v>1597</v>
      </c>
      <c r="E380" s="543" t="s">
        <v>1385</v>
      </c>
      <c r="G380" s="522" t="str">
        <f>IFERROR(VLOOKUP(E380,'Reference data'!$M$2:$P$364,4,0), "Do not enter, will be populated based on other column(s)")</f>
        <v>MF</v>
      </c>
      <c r="H380" s="522" t="str">
        <f>IFERROR(VLOOKUP(E380,'Reference data'!$M$2:$O$364, 3,0), "Do not enter, will be populated based on other column(s)")</f>
        <v>Cobol, IMS-DB, Assembler</v>
      </c>
      <c r="I380" s="522" t="str">
        <f>IFERROR(VLOOKUP(E380,'Reference data'!$M$1:$N$364, 2,0), "Do not enter, will be populated based on other column(s)")</f>
        <v>West Usage</v>
      </c>
      <c r="J380" s="347" t="s">
        <v>44</v>
      </c>
      <c r="K380" s="525" t="str">
        <f>IFERROR(VLOOKUP(J380,'Reference data'!$G$2:$H$7, 2, 0), "Do not enter, will be populated based on other column(s)")</f>
        <v>Muawiah Qaimari</v>
      </c>
      <c r="L380" s="525" t="str">
        <f>IFERROR(VLOOKUP(I380, 'Reference data'!$R$2:$S$55, 2, 0), "Do not enter, will be populated based on other column(s)")</f>
        <v>Sanjay Lokhande</v>
      </c>
      <c r="M380" s="525" t="str">
        <f>IFERROR(VLOOKUP(L380, 'Reference data'!$J$2:$K$30, 2, 0), "Do not enter, will be populated based on other column(s)")</f>
        <v>Daljeet Arora</v>
      </c>
      <c r="N380" s="347">
        <v>22.08</v>
      </c>
      <c r="O380" s="551" t="str">
        <f>VLOOKUP(N380, 'Reference data'!$U$2:$V$29, 2, 0)</f>
        <v>Aug-22</v>
      </c>
      <c r="P380" s="347" t="s">
        <v>48</v>
      </c>
      <c r="Q380" s="347">
        <v>185</v>
      </c>
      <c r="AB380" s="347">
        <v>20</v>
      </c>
      <c r="AC380" s="347">
        <v>15</v>
      </c>
    </row>
    <row r="381" spans="1:39" ht="19.5" customHeight="1">
      <c r="A381" s="522" t="str">
        <f>IFERROR(VLOOKUP(B381, 'Reference data'!$C$2:$D$21, 2, 0), "Do not enter, will be populated based on other column(s)")</f>
        <v>Enhancement</v>
      </c>
      <c r="B381" s="541" t="s">
        <v>960</v>
      </c>
      <c r="C381" s="347">
        <v>1</v>
      </c>
      <c r="D381" s="548" t="s">
        <v>1597</v>
      </c>
      <c r="E381" s="543" t="s">
        <v>1326</v>
      </c>
      <c r="F381" s="548"/>
      <c r="G381" s="522" t="str">
        <f>IFERROR(VLOOKUP(E381,'Reference data'!$M$2:$P$364,4,0), "Do not enter, will be populated based on other column(s)")</f>
        <v>MF</v>
      </c>
      <c r="H381" s="522" t="str">
        <f>IFERROR(VLOOKUP(E381,'Reference data'!$M$2:$O$364, 3,0), "Do not enter, will be populated based on other column(s)")</f>
        <v>Cobol, DB2</v>
      </c>
      <c r="I381" s="522" t="str">
        <f>IFERROR(VLOOKUP(E381,'Reference data'!$M$1:$N$364, 2,0), "Do not enter, will be populated based on other column(s)")</f>
        <v>West Usage</v>
      </c>
      <c r="J381" s="548" t="s">
        <v>44</v>
      </c>
      <c r="K381" s="525" t="str">
        <f>IFERROR(VLOOKUP(J381,'Reference data'!$G$2:$H$7, 2, 0), "Do not enter, will be populated based on other column(s)")</f>
        <v>Muawiah Qaimari</v>
      </c>
      <c r="L381" s="525" t="str">
        <f>IFERROR(VLOOKUP(I381, 'Reference data'!$R$2:$S$55, 2, 0), "Do not enter, will be populated based on other column(s)")</f>
        <v>Sanjay Lokhande</v>
      </c>
      <c r="M381" s="525" t="str">
        <f>IFERROR(VLOOKUP(L381, 'Reference data'!$J$2:$K$30, 2, 0), "Do not enter, will be populated based on other column(s)")</f>
        <v>Daljeet Arora</v>
      </c>
      <c r="N381" s="347">
        <v>22.08</v>
      </c>
      <c r="O381" s="551" t="str">
        <f>VLOOKUP(N381, 'Reference data'!$U$2:$V$29, 2, 0)</f>
        <v>Aug-22</v>
      </c>
      <c r="P381" s="347" t="s">
        <v>48</v>
      </c>
      <c r="Q381" s="548">
        <v>185</v>
      </c>
      <c r="R381" s="548"/>
      <c r="S381" s="548"/>
      <c r="T381" s="548"/>
      <c r="U381" s="548"/>
      <c r="V381" s="548"/>
      <c r="W381" s="548"/>
      <c r="X381" s="548"/>
      <c r="Y381" s="548"/>
      <c r="Z381" s="548"/>
      <c r="AA381" s="548"/>
      <c r="AB381" s="548">
        <v>20</v>
      </c>
      <c r="AC381" s="548">
        <v>15</v>
      </c>
      <c r="AD381" s="548"/>
      <c r="AE381" s="548"/>
      <c r="AF381" s="548"/>
      <c r="AG381" s="548"/>
      <c r="AH381" s="548"/>
      <c r="AI381" s="548"/>
      <c r="AJ381" s="548"/>
      <c r="AK381" s="548"/>
      <c r="AL381" s="548"/>
      <c r="AM381" s="548"/>
    </row>
    <row r="382" spans="1:39" ht="19.5" customHeight="1">
      <c r="A382" s="522" t="str">
        <f>IFERROR(VLOOKUP(B382, 'Reference data'!$C$2:$D$21, 2, 0), "Do not enter, will be populated based on other column(s)")</f>
        <v>Enhancement</v>
      </c>
      <c r="B382" s="541" t="s">
        <v>960</v>
      </c>
      <c r="C382" s="347">
        <v>1</v>
      </c>
      <c r="D382" s="347" t="s">
        <v>1598</v>
      </c>
      <c r="E382" s="543" t="s">
        <v>962</v>
      </c>
      <c r="G382" s="522" t="str">
        <f>IFERROR(VLOOKUP(E382,'Reference data'!$M$2:$P$364,4,0), "Do not enter, will be populated based on other column(s)")</f>
        <v>MF</v>
      </c>
      <c r="H382" s="522" t="str">
        <f>IFERROR(VLOOKUP(E382,'Reference data'!$M$2:$O$364, 3,0), "Do not enter, will be populated based on other column(s)")</f>
        <v>Cobol, DB2</v>
      </c>
      <c r="I382" s="522" t="str">
        <f>IFERROR(VLOOKUP(E382,'Reference data'!$M$1:$N$364, 2,0), "Do not enter, will be populated based on other column(s)")</f>
        <v>West Usage</v>
      </c>
      <c r="J382" s="347" t="s">
        <v>44</v>
      </c>
      <c r="K382" s="525" t="str">
        <f>IFERROR(VLOOKUP(J382,'Reference data'!$G$2:$H$7, 2, 0), "Do not enter, will be populated based on other column(s)")</f>
        <v>Muawiah Qaimari</v>
      </c>
      <c r="L382" s="525" t="str">
        <f>IFERROR(VLOOKUP(I382, 'Reference data'!$R$2:$S$55, 2, 0), "Do not enter, will be populated based on other column(s)")</f>
        <v>Sanjay Lokhande</v>
      </c>
      <c r="M382" s="525" t="str">
        <f>IFERROR(VLOOKUP(L382, 'Reference data'!$J$2:$K$30, 2, 0), "Do not enter, will be populated based on other column(s)")</f>
        <v>Daljeet Arora</v>
      </c>
      <c r="N382" s="347">
        <v>22.12</v>
      </c>
      <c r="O382" s="551" t="str">
        <f>VLOOKUP(N382, 'Reference data'!$U$2:$V$29, 2, 0)</f>
        <v>Dec-22</v>
      </c>
      <c r="P382" s="347" t="s">
        <v>48</v>
      </c>
      <c r="Q382" s="347">
        <v>535</v>
      </c>
      <c r="AC382" s="347">
        <v>15</v>
      </c>
      <c r="AD382" s="347">
        <v>90</v>
      </c>
      <c r="AE382" s="347">
        <v>120</v>
      </c>
      <c r="AF382" s="347">
        <v>45</v>
      </c>
      <c r="AG382" s="347">
        <v>30</v>
      </c>
    </row>
    <row r="383" spans="1:39" ht="19.5" customHeight="1">
      <c r="A383" s="522" t="str">
        <f>IFERROR(VLOOKUP(B383, 'Reference data'!$C$2:$D$21, 2, 0), "Do not enter, will be populated based on other column(s)")</f>
        <v>Enhancement</v>
      </c>
      <c r="B383" s="541" t="s">
        <v>960</v>
      </c>
      <c r="C383" s="347">
        <v>1</v>
      </c>
      <c r="D383" s="548" t="s">
        <v>1598</v>
      </c>
      <c r="E383" s="543" t="s">
        <v>1385</v>
      </c>
      <c r="F383" s="548"/>
      <c r="G383" s="522" t="str">
        <f>IFERROR(VLOOKUP(E383,'Reference data'!$M$2:$P$364,4,0), "Do not enter, will be populated based on other column(s)")</f>
        <v>MF</v>
      </c>
      <c r="H383" s="522" t="str">
        <f>IFERROR(VLOOKUP(E383,'Reference data'!$M$2:$O$364, 3,0), "Do not enter, will be populated based on other column(s)")</f>
        <v>Cobol, IMS-DB, Assembler</v>
      </c>
      <c r="I383" s="522" t="str">
        <f>IFERROR(VLOOKUP(E383,'Reference data'!$M$1:$N$364, 2,0), "Do not enter, will be populated based on other column(s)")</f>
        <v>West Usage</v>
      </c>
      <c r="J383" s="548" t="s">
        <v>44</v>
      </c>
      <c r="K383" s="525" t="str">
        <f>IFERROR(VLOOKUP(J383,'Reference data'!$G$2:$H$7, 2, 0), "Do not enter, will be populated based on other column(s)")</f>
        <v>Muawiah Qaimari</v>
      </c>
      <c r="L383" s="525" t="str">
        <f>IFERROR(VLOOKUP(I383, 'Reference data'!$R$2:$S$55, 2, 0), "Do not enter, will be populated based on other column(s)")</f>
        <v>Sanjay Lokhande</v>
      </c>
      <c r="M383" s="525" t="str">
        <f>IFERROR(VLOOKUP(L383, 'Reference data'!$J$2:$K$30, 2, 0), "Do not enter, will be populated based on other column(s)")</f>
        <v>Daljeet Arora</v>
      </c>
      <c r="N383" s="347">
        <v>22.12</v>
      </c>
      <c r="O383" s="551" t="str">
        <f>VLOOKUP(N383, 'Reference data'!$U$2:$V$29, 2, 0)</f>
        <v>Dec-22</v>
      </c>
      <c r="P383" s="347" t="s">
        <v>48</v>
      </c>
      <c r="Q383" s="548">
        <v>185</v>
      </c>
      <c r="R383" s="548"/>
      <c r="S383" s="548"/>
      <c r="T383" s="548"/>
      <c r="U383" s="548"/>
      <c r="V383" s="548"/>
      <c r="W383" s="548"/>
      <c r="X383" s="548"/>
      <c r="Y383" s="548"/>
      <c r="Z383" s="548"/>
      <c r="AA383" s="548"/>
      <c r="AB383" s="548"/>
      <c r="AC383" s="548">
        <v>5</v>
      </c>
      <c r="AD383" s="548">
        <v>30</v>
      </c>
      <c r="AE383" s="548">
        <v>50</v>
      </c>
      <c r="AF383" s="548">
        <v>30</v>
      </c>
      <c r="AG383" s="548">
        <v>40</v>
      </c>
      <c r="AH383" s="548"/>
      <c r="AI383" s="548"/>
      <c r="AJ383" s="548"/>
      <c r="AK383" s="548"/>
      <c r="AL383" s="548"/>
      <c r="AM383" s="548"/>
    </row>
    <row r="384" spans="1:39" ht="19.5" customHeight="1">
      <c r="A384" s="522" t="str">
        <f>IFERROR(VLOOKUP(B384, 'Reference data'!$C$2:$D$21, 2, 0), "Do not enter, will be populated based on other column(s)")</f>
        <v>Enhancement</v>
      </c>
      <c r="B384" s="541" t="s">
        <v>960</v>
      </c>
      <c r="C384" s="347">
        <v>1</v>
      </c>
      <c r="D384" s="347" t="s">
        <v>1598</v>
      </c>
      <c r="E384" s="543" t="s">
        <v>1326</v>
      </c>
      <c r="G384" s="522" t="str">
        <f>IFERROR(VLOOKUP(E384,'Reference data'!$M$2:$P$364,4,0), "Do not enter, will be populated based on other column(s)")</f>
        <v>MF</v>
      </c>
      <c r="H384" s="522" t="str">
        <f>IFERROR(VLOOKUP(E384,'Reference data'!$M$2:$O$364, 3,0), "Do not enter, will be populated based on other column(s)")</f>
        <v>Cobol, DB2</v>
      </c>
      <c r="I384" s="522" t="str">
        <f>IFERROR(VLOOKUP(E384,'Reference data'!$M$1:$N$364, 2,0), "Do not enter, will be populated based on other column(s)")</f>
        <v>West Usage</v>
      </c>
      <c r="J384" s="347" t="s">
        <v>44</v>
      </c>
      <c r="K384" s="525" t="str">
        <f>IFERROR(VLOOKUP(J384,'Reference data'!$G$2:$H$7, 2, 0), "Do not enter, will be populated based on other column(s)")</f>
        <v>Muawiah Qaimari</v>
      </c>
      <c r="L384" s="525" t="str">
        <f>IFERROR(VLOOKUP(I384, 'Reference data'!$R$2:$S$55, 2, 0), "Do not enter, will be populated based on other column(s)")</f>
        <v>Sanjay Lokhande</v>
      </c>
      <c r="M384" s="525" t="str">
        <f>IFERROR(VLOOKUP(L384, 'Reference data'!$J$2:$K$30, 2, 0), "Do not enter, will be populated based on other column(s)")</f>
        <v>Daljeet Arora</v>
      </c>
      <c r="N384" s="347">
        <v>22.12</v>
      </c>
      <c r="O384" s="551" t="str">
        <f>VLOOKUP(N384, 'Reference data'!$U$2:$V$29, 2, 0)</f>
        <v>Dec-22</v>
      </c>
      <c r="P384" s="347" t="s">
        <v>48</v>
      </c>
      <c r="Q384" s="347">
        <v>185</v>
      </c>
      <c r="AC384" s="347">
        <v>5</v>
      </c>
      <c r="AD384" s="347">
        <v>30</v>
      </c>
      <c r="AE384" s="347">
        <v>50</v>
      </c>
      <c r="AF384" s="347">
        <v>30</v>
      </c>
      <c r="AG384" s="347">
        <v>40</v>
      </c>
    </row>
    <row r="385" spans="1:51" ht="19.5" customHeight="1">
      <c r="A385" s="522" t="str">
        <f>IFERROR(VLOOKUP(B385, 'Reference data'!$C$2:$D$21, 2, 0), "Do not enter, will be populated based on other column(s)")</f>
        <v>Enhancement</v>
      </c>
      <c r="B385" s="541" t="s">
        <v>960</v>
      </c>
      <c r="C385" s="347">
        <v>1</v>
      </c>
      <c r="D385" s="548" t="s">
        <v>1599</v>
      </c>
      <c r="E385" s="543" t="s">
        <v>962</v>
      </c>
      <c r="F385" s="548"/>
      <c r="G385" s="522" t="str">
        <f>IFERROR(VLOOKUP(E385,'Reference data'!$M$2:$P$364,4,0), "Do not enter, will be populated based on other column(s)")</f>
        <v>MF</v>
      </c>
      <c r="H385" s="522" t="str">
        <f>IFERROR(VLOOKUP(E385,'Reference data'!$M$2:$O$364, 3,0), "Do not enter, will be populated based on other column(s)")</f>
        <v>Cobol, DB2</v>
      </c>
      <c r="I385" s="522" t="str">
        <f>IFERROR(VLOOKUP(E385,'Reference data'!$M$1:$N$364, 2,0), "Do not enter, will be populated based on other column(s)")</f>
        <v>West Usage</v>
      </c>
      <c r="J385" s="548" t="s">
        <v>44</v>
      </c>
      <c r="K385" s="525" t="str">
        <f>IFERROR(VLOOKUP(J385,'Reference data'!$G$2:$H$7, 2, 0), "Do not enter, will be populated based on other column(s)")</f>
        <v>Muawiah Qaimari</v>
      </c>
      <c r="L385" s="525" t="str">
        <f>IFERROR(VLOOKUP(I385, 'Reference data'!$R$2:$S$55, 2, 0), "Do not enter, will be populated based on other column(s)")</f>
        <v>Sanjay Lokhande</v>
      </c>
      <c r="M385" s="525" t="str">
        <f>IFERROR(VLOOKUP(L385, 'Reference data'!$J$2:$K$30, 2, 0), "Do not enter, will be populated based on other column(s)")</f>
        <v>Daljeet Arora</v>
      </c>
      <c r="N385" s="472">
        <v>22.07</v>
      </c>
      <c r="O385" s="551" t="str">
        <f>VLOOKUP(N385, 'Reference data'!$U$2:$V$29, 2, 0)</f>
        <v>Jul-22</v>
      </c>
      <c r="P385" s="347" t="s">
        <v>48</v>
      </c>
      <c r="Q385" s="548">
        <v>95</v>
      </c>
      <c r="R385" s="548"/>
      <c r="S385" s="548"/>
      <c r="T385" s="548"/>
      <c r="U385" s="548"/>
      <c r="V385" s="548"/>
      <c r="W385" s="548"/>
      <c r="X385" s="548"/>
      <c r="Y385" s="548"/>
      <c r="Z385" s="548"/>
      <c r="AA385" s="548"/>
      <c r="AB385" s="548">
        <v>18</v>
      </c>
      <c r="AC385" s="548"/>
      <c r="AD385" s="548"/>
      <c r="AE385" s="548"/>
      <c r="AF385" s="548"/>
      <c r="AG385" s="548"/>
      <c r="AH385" s="548"/>
      <c r="AI385" s="548"/>
      <c r="AJ385" s="548"/>
      <c r="AK385" s="548"/>
      <c r="AL385" s="548"/>
      <c r="AM385" s="548"/>
    </row>
    <row r="386" spans="1:51" ht="19.5" customHeight="1">
      <c r="A386" s="522" t="str">
        <f>IFERROR(VLOOKUP(B386, 'Reference data'!$C$2:$D$21, 2, 0), "Do not enter, will be populated based on other column(s)")</f>
        <v>Enhancement</v>
      </c>
      <c r="B386" s="541" t="s">
        <v>960</v>
      </c>
      <c r="C386" s="347">
        <v>1</v>
      </c>
      <c r="D386" s="347" t="s">
        <v>1600</v>
      </c>
      <c r="E386" s="543" t="s">
        <v>962</v>
      </c>
      <c r="G386" s="522" t="str">
        <f>IFERROR(VLOOKUP(E386,'Reference data'!$M$2:$P$364,4,0), "Do not enter, will be populated based on other column(s)")</f>
        <v>MF</v>
      </c>
      <c r="H386" s="522" t="str">
        <f>IFERROR(VLOOKUP(E386,'Reference data'!$M$2:$O$364, 3,0), "Do not enter, will be populated based on other column(s)")</f>
        <v>Cobol, DB2</v>
      </c>
      <c r="I386" s="522" t="str">
        <f>IFERROR(VLOOKUP(E386,'Reference data'!$M$1:$N$364, 2,0), "Do not enter, will be populated based on other column(s)")</f>
        <v>West Usage</v>
      </c>
      <c r="J386" s="347" t="s">
        <v>44</v>
      </c>
      <c r="K386" s="525" t="str">
        <f>IFERROR(VLOOKUP(J386,'Reference data'!$G$2:$H$7, 2, 0), "Do not enter, will be populated based on other column(s)")</f>
        <v>Muawiah Qaimari</v>
      </c>
      <c r="L386" s="525" t="str">
        <f>IFERROR(VLOOKUP(I386, 'Reference data'!$R$2:$S$55, 2, 0), "Do not enter, will be populated based on other column(s)")</f>
        <v>Sanjay Lokhande</v>
      </c>
      <c r="M386" s="525" t="str">
        <f>IFERROR(VLOOKUP(L386, 'Reference data'!$J$2:$K$30, 2, 0), "Do not enter, will be populated based on other column(s)")</f>
        <v>Daljeet Arora</v>
      </c>
      <c r="N386" s="547">
        <v>22.1</v>
      </c>
      <c r="O386" s="551" t="str">
        <f>VLOOKUP(N386, 'Reference data'!$U$2:$V$29, 2, 0)</f>
        <v>Oct-22</v>
      </c>
      <c r="P386" s="347" t="s">
        <v>48</v>
      </c>
      <c r="Q386" s="347">
        <v>60</v>
      </c>
      <c r="AB386" s="347">
        <v>5</v>
      </c>
      <c r="AC386" s="347">
        <v>5</v>
      </c>
      <c r="AD386" s="347">
        <v>10</v>
      </c>
      <c r="AE386" s="347">
        <v>10</v>
      </c>
    </row>
    <row r="387" spans="1:51" ht="19.5" customHeight="1">
      <c r="A387" s="522" t="str">
        <f>IFERROR(VLOOKUP(B387, 'Reference data'!$C$2:$D$21, 2, 0), "Do not enter, will be populated based on other column(s)")</f>
        <v>Enhancement</v>
      </c>
      <c r="B387" s="541" t="s">
        <v>960</v>
      </c>
      <c r="C387" s="347">
        <v>1</v>
      </c>
      <c r="D387" s="548" t="s">
        <v>1601</v>
      </c>
      <c r="E387" s="543" t="s">
        <v>962</v>
      </c>
      <c r="F387" s="548"/>
      <c r="G387" s="522" t="str">
        <f>IFERROR(VLOOKUP(E387,'Reference data'!$M$2:$P$364,4,0), "Do not enter, will be populated based on other column(s)")</f>
        <v>MF</v>
      </c>
      <c r="H387" s="522" t="str">
        <f>IFERROR(VLOOKUP(E387,'Reference data'!$M$2:$O$364, 3,0), "Do not enter, will be populated based on other column(s)")</f>
        <v>Cobol, DB2</v>
      </c>
      <c r="I387" s="522" t="str">
        <f>IFERROR(VLOOKUP(E387,'Reference data'!$M$1:$N$364, 2,0), "Do not enter, will be populated based on other column(s)")</f>
        <v>West Usage</v>
      </c>
      <c r="J387" s="548" t="s">
        <v>44</v>
      </c>
      <c r="K387" s="525" t="str">
        <f>IFERROR(VLOOKUP(J387,'Reference data'!$G$2:$H$7, 2, 0), "Do not enter, will be populated based on other column(s)")</f>
        <v>Muawiah Qaimari</v>
      </c>
      <c r="L387" s="525" t="str">
        <f>IFERROR(VLOOKUP(I387, 'Reference data'!$R$2:$S$55, 2, 0), "Do not enter, will be populated based on other column(s)")</f>
        <v>Sanjay Lokhande</v>
      </c>
      <c r="M387" s="525" t="str">
        <f>IFERROR(VLOOKUP(L387, 'Reference data'!$J$2:$K$30, 2, 0), "Do not enter, will be populated based on other column(s)")</f>
        <v>Daljeet Arora</v>
      </c>
      <c r="N387" s="347">
        <v>23.02</v>
      </c>
      <c r="O387" s="551" t="str">
        <f>VLOOKUP(N387, 'Reference data'!$U$2:$V$29, 2, 0)</f>
        <v>Feb-23</v>
      </c>
      <c r="P387" s="347" t="s">
        <v>48</v>
      </c>
      <c r="Q387" s="548">
        <v>1118</v>
      </c>
      <c r="R387" s="548"/>
      <c r="S387" s="548"/>
      <c r="T387" s="548"/>
      <c r="U387" s="548"/>
      <c r="V387" s="548"/>
      <c r="W387" s="548"/>
      <c r="X387" s="548"/>
      <c r="Y387" s="548"/>
      <c r="Z387" s="548"/>
      <c r="AA387" s="548">
        <v>120</v>
      </c>
      <c r="AB387" s="548">
        <v>120</v>
      </c>
      <c r="AC387" s="548">
        <v>150</v>
      </c>
      <c r="AD387" s="548">
        <v>150</v>
      </c>
      <c r="AE387" s="548">
        <v>120</v>
      </c>
      <c r="AF387" s="548">
        <v>60</v>
      </c>
      <c r="AG387" s="548">
        <v>80</v>
      </c>
      <c r="AH387" s="548">
        <v>180</v>
      </c>
      <c r="AI387" s="548">
        <v>50</v>
      </c>
      <c r="AJ387" s="548"/>
      <c r="AK387" s="548"/>
      <c r="AL387" s="548"/>
      <c r="AM387" s="548"/>
    </row>
    <row r="388" spans="1:51" ht="19.5" customHeight="1">
      <c r="A388" s="522" t="str">
        <f>IFERROR(VLOOKUP(B388, 'Reference data'!$C$2:$D$21, 2, 0), "Do not enter, will be populated based on other column(s)")</f>
        <v>Enhancement</v>
      </c>
      <c r="B388" s="541" t="s">
        <v>960</v>
      </c>
      <c r="C388" s="347">
        <v>1</v>
      </c>
      <c r="D388" s="347" t="s">
        <v>1602</v>
      </c>
      <c r="E388" s="543" t="s">
        <v>962</v>
      </c>
      <c r="G388" s="522" t="str">
        <f>IFERROR(VLOOKUP(E388,'Reference data'!$M$2:$P$364,4,0), "Do not enter, will be populated based on other column(s)")</f>
        <v>MF</v>
      </c>
      <c r="H388" s="522" t="str">
        <f>IFERROR(VLOOKUP(E388,'Reference data'!$M$2:$O$364, 3,0), "Do not enter, will be populated based on other column(s)")</f>
        <v>Cobol, DB2</v>
      </c>
      <c r="I388" s="522" t="str">
        <f>IFERROR(VLOOKUP(E388,'Reference data'!$M$1:$N$364, 2,0), "Do not enter, will be populated based on other column(s)")</f>
        <v>West Usage</v>
      </c>
      <c r="J388" s="347" t="s">
        <v>44</v>
      </c>
      <c r="K388" s="525" t="str">
        <f>IFERROR(VLOOKUP(J388,'Reference data'!$G$2:$H$7, 2, 0), "Do not enter, will be populated based on other column(s)")</f>
        <v>Muawiah Qaimari</v>
      </c>
      <c r="L388" s="525" t="str">
        <f>IFERROR(VLOOKUP(I388, 'Reference data'!$R$2:$S$55, 2, 0), "Do not enter, will be populated based on other column(s)")</f>
        <v>Sanjay Lokhande</v>
      </c>
      <c r="M388" s="525" t="str">
        <f>IFERROR(VLOOKUP(L388, 'Reference data'!$J$2:$K$30, 2, 0), "Do not enter, will be populated based on other column(s)")</f>
        <v>Daljeet Arora</v>
      </c>
      <c r="N388" s="547">
        <v>22.1</v>
      </c>
      <c r="O388" s="551" t="str">
        <f>VLOOKUP(N388, 'Reference data'!$U$2:$V$29, 2, 0)</f>
        <v>Oct-22</v>
      </c>
      <c r="P388" s="347" t="s">
        <v>48</v>
      </c>
      <c r="Q388" s="347">
        <v>180</v>
      </c>
      <c r="AB388" s="347">
        <v>5</v>
      </c>
      <c r="AC388" s="347">
        <v>15</v>
      </c>
      <c r="AD388" s="347">
        <v>20</v>
      </c>
      <c r="AE388" s="347">
        <v>10</v>
      </c>
      <c r="AF388" s="347">
        <v>20</v>
      </c>
      <c r="AG388" s="347">
        <v>10</v>
      </c>
    </row>
    <row r="389" spans="1:51" ht="19.5" customHeight="1">
      <c r="A389" s="522" t="str">
        <f>IFERROR(VLOOKUP(B389, 'Reference data'!$C$2:$D$21, 2, 0), "Do not enter, will be populated based on other column(s)")</f>
        <v>Enhancement</v>
      </c>
      <c r="B389" s="541" t="s">
        <v>960</v>
      </c>
      <c r="C389" s="347">
        <v>1</v>
      </c>
      <c r="D389" s="548" t="s">
        <v>1602</v>
      </c>
      <c r="E389" s="543" t="s">
        <v>966</v>
      </c>
      <c r="F389" s="548"/>
      <c r="G389" s="522" t="str">
        <f>IFERROR(VLOOKUP(E389,'Reference data'!$M$2:$P$364,4,0), "Do not enter, will be populated based on other column(s)")</f>
        <v>MF</v>
      </c>
      <c r="H389" s="522" t="str">
        <f>IFERROR(VLOOKUP(E389,'Reference data'!$M$2:$O$364, 3,0), "Do not enter, will be populated based on other column(s)")</f>
        <v>Cobol, IMS-DB, Assembler</v>
      </c>
      <c r="I389" s="522" t="str">
        <f>IFERROR(VLOOKUP(E389,'Reference data'!$M$1:$N$364, 2,0), "Do not enter, will be populated based on other column(s)")</f>
        <v>West Usage</v>
      </c>
      <c r="J389" s="548" t="s">
        <v>44</v>
      </c>
      <c r="K389" s="525" t="str">
        <f>IFERROR(VLOOKUP(J389,'Reference data'!$G$2:$H$7, 2, 0), "Do not enter, will be populated based on other column(s)")</f>
        <v>Muawiah Qaimari</v>
      </c>
      <c r="L389" s="525" t="str">
        <f>IFERROR(VLOOKUP(I389, 'Reference data'!$R$2:$S$55, 2, 0), "Do not enter, will be populated based on other column(s)")</f>
        <v>Sanjay Lokhande</v>
      </c>
      <c r="M389" s="525" t="str">
        <f>IFERROR(VLOOKUP(L389, 'Reference data'!$J$2:$K$30, 2, 0), "Do not enter, will be populated based on other column(s)")</f>
        <v>Daljeet Arora</v>
      </c>
      <c r="N389" s="547">
        <v>22.1</v>
      </c>
      <c r="O389" s="551" t="str">
        <f>VLOOKUP(N389, 'Reference data'!$U$2:$V$29, 2, 0)</f>
        <v>Oct-22</v>
      </c>
      <c r="P389" s="347" t="s">
        <v>48</v>
      </c>
      <c r="Q389" s="548">
        <v>70</v>
      </c>
      <c r="R389" s="548"/>
      <c r="S389" s="548"/>
      <c r="T389" s="548"/>
      <c r="U389" s="548"/>
      <c r="V389" s="548"/>
      <c r="W389" s="548"/>
      <c r="X389" s="548"/>
      <c r="Y389" s="548"/>
      <c r="Z389" s="548"/>
      <c r="AA389" s="548"/>
      <c r="AB389" s="548">
        <v>10</v>
      </c>
      <c r="AC389" s="548">
        <v>10</v>
      </c>
      <c r="AD389" s="548">
        <v>30</v>
      </c>
      <c r="AE389" s="548">
        <v>30</v>
      </c>
      <c r="AF389" s="548"/>
      <c r="AG389" s="548"/>
      <c r="AH389" s="548"/>
      <c r="AI389" s="548"/>
      <c r="AJ389" s="548"/>
      <c r="AK389" s="548"/>
      <c r="AL389" s="548"/>
      <c r="AM389" s="548"/>
    </row>
    <row r="390" spans="1:51" ht="18" customHeight="1">
      <c r="A390" s="522" t="str">
        <f>IFERROR(VLOOKUP(B390, 'Reference data'!$C$2:$D$21, 2, 0), "Do not enter, will be populated based on other column(s)")</f>
        <v>Enhancement</v>
      </c>
      <c r="B390" s="541" t="s">
        <v>960</v>
      </c>
      <c r="C390" s="347">
        <v>1</v>
      </c>
      <c r="D390" s="549" t="s">
        <v>1603</v>
      </c>
      <c r="E390" s="543" t="s">
        <v>271</v>
      </c>
      <c r="F390" s="472"/>
      <c r="G390" s="522" t="str">
        <f>IFERROR(VLOOKUP(E390,'Reference data'!$M$2:$P$364,4,0), "Do not enter, will be populated based on other column(s)")</f>
        <v>MF</v>
      </c>
      <c r="H390" s="522" t="str">
        <f>IFERROR(VLOOKUP(E390,'Reference data'!$M$2:$O$364, 3,0), "Do not enter, will be populated based on other column(s)")</f>
        <v>Cobol, DB2</v>
      </c>
      <c r="I390" s="522" t="str">
        <f>IFERROR(VLOOKUP(E390,'Reference data'!$M$1:$N$364, 2,0), "Do not enter, will be populated based on other column(s)")</f>
        <v>WB-BPP1</v>
      </c>
      <c r="J390" s="347" t="s">
        <v>44</v>
      </c>
      <c r="K390" s="525" t="str">
        <f>IFERROR(VLOOKUP(J390,'Reference data'!$G$2:$H$7, 2, 0), "Do not enter, will be populated based on other column(s)")</f>
        <v>Muawiah Qaimari</v>
      </c>
      <c r="L390" s="525" t="str">
        <f>IFERROR(VLOOKUP(I390, 'Reference data'!$R$2:$S$55, 2, 0), "Do not enter, will be populated based on other column(s)")</f>
        <v>Rakesh Koli</v>
      </c>
      <c r="M390" s="525" t="str">
        <f>IFERROR(VLOOKUP(L390, 'Reference data'!$J$2:$K$30, 2, 0), "Do not enter, will be populated based on other column(s)")</f>
        <v>Amit Patidar</v>
      </c>
      <c r="N390" s="347">
        <v>23.11</v>
      </c>
      <c r="P390" s="347" t="s">
        <v>48</v>
      </c>
      <c r="Q390" s="488">
        <v>120</v>
      </c>
      <c r="R390" s="488"/>
      <c r="S390" s="488"/>
      <c r="T390" s="488"/>
      <c r="U390" s="488"/>
      <c r="V390" s="488"/>
      <c r="W390" s="488"/>
      <c r="X390" s="488"/>
      <c r="Y390" s="488"/>
      <c r="Z390" s="488"/>
      <c r="AA390" s="488"/>
      <c r="AB390" s="488"/>
      <c r="AC390" s="488"/>
      <c r="AD390" s="488"/>
      <c r="AE390" s="488"/>
      <c r="AF390" s="488"/>
      <c r="AG390" s="488"/>
      <c r="AH390" s="488"/>
      <c r="AI390" s="488"/>
      <c r="AJ390" s="488"/>
      <c r="AK390" s="488"/>
      <c r="AL390" s="488"/>
      <c r="AM390" s="488"/>
      <c r="AN390" s="488"/>
      <c r="AO390" s="488">
        <v>30</v>
      </c>
      <c r="AP390" s="488">
        <v>40</v>
      </c>
      <c r="AQ390" s="488">
        <v>40</v>
      </c>
      <c r="AR390" s="488">
        <v>40</v>
      </c>
      <c r="AS390" s="488"/>
    </row>
    <row r="391" spans="1:51" ht="18" customHeight="1">
      <c r="A391" s="522" t="str">
        <f>IFERROR(VLOOKUP(B391, 'Reference data'!$C$2:$D$21, 2, 0), "Do not enter, will be populated based on other column(s)")</f>
        <v>Sustenance</v>
      </c>
      <c r="B391" s="541" t="s">
        <v>110</v>
      </c>
      <c r="C391" s="347">
        <v>1</v>
      </c>
      <c r="D391" s="347" t="s">
        <v>1604</v>
      </c>
      <c r="E391" s="543" t="s">
        <v>1379</v>
      </c>
      <c r="F391" s="472"/>
      <c r="G391" s="522" t="str">
        <f>IFERROR(VLOOKUP(E391,'Reference data'!$M$2:$P$364,4,0), "Do not enter, will be populated based on other column(s)")</f>
        <v>MR</v>
      </c>
      <c r="H391" s="522" t="str">
        <f>IFERROR(VLOOKUP(E391,'Reference data'!$M$2:$O$364, 3,0), "Do not enter, will be populated based on other column(s)")</f>
        <v>Proc C</v>
      </c>
      <c r="I391" s="522" t="str">
        <f>IFERROR(VLOOKUP(E391,'Reference data'!$M$1:$N$364, 2,0), "Do not enter, will be populated based on other column(s)")</f>
        <v>JW</v>
      </c>
      <c r="J391" s="347" t="s">
        <v>44</v>
      </c>
      <c r="K391" s="525" t="str">
        <f>IFERROR(VLOOKUP(J391,'Reference data'!$G$2:$H$7, 2, 0), "Do not enter, will be populated based on other column(s)")</f>
        <v>Muawiah Qaimari</v>
      </c>
      <c r="L391" s="525" t="s">
        <v>650</v>
      </c>
      <c r="M391" s="525" t="str">
        <f>IFERROR(VLOOKUP(L391, 'Reference data'!$J$2:$K$30, 2, 0), "Do not enter, will be populated based on other column(s)")</f>
        <v>Tarun Raghuwanshi</v>
      </c>
      <c r="N391" s="347">
        <v>24.01</v>
      </c>
      <c r="P391" s="347" t="s">
        <v>48</v>
      </c>
      <c r="Q391" s="488">
        <v>100</v>
      </c>
      <c r="R391" s="488"/>
      <c r="S391" s="488"/>
      <c r="T391" s="488"/>
      <c r="U391" s="488"/>
      <c r="V391" s="488"/>
      <c r="W391" s="488"/>
      <c r="X391" s="488"/>
      <c r="Y391" s="488"/>
      <c r="Z391" s="488"/>
      <c r="AA391" s="488"/>
      <c r="AB391" s="488"/>
      <c r="AC391" s="488"/>
      <c r="AD391" s="488"/>
      <c r="AE391" s="488"/>
      <c r="AF391" s="488"/>
      <c r="AG391" s="488"/>
      <c r="AH391" s="488"/>
      <c r="AI391" s="488"/>
      <c r="AJ391" s="488"/>
      <c r="AK391" s="488">
        <v>50</v>
      </c>
      <c r="AL391" s="488">
        <v>50</v>
      </c>
      <c r="AM391" s="488"/>
    </row>
    <row r="392" spans="1:51" ht="19.5" customHeight="1">
      <c r="A392" s="522" t="str">
        <f>IFERROR(VLOOKUP(B392, 'Reference data'!$C$2:$D$21, 2, 0), "Do not enter, will be populated based on other column(s)")</f>
        <v>Sustenance</v>
      </c>
      <c r="B392" s="541" t="s">
        <v>125</v>
      </c>
      <c r="C392" s="347">
        <v>10</v>
      </c>
      <c r="D392" s="548" t="s">
        <v>1605</v>
      </c>
      <c r="E392" s="543" t="s">
        <v>1286</v>
      </c>
      <c r="F392" s="548"/>
      <c r="G392" s="522" t="str">
        <f>IFERROR(VLOOKUP(E392,'Reference data'!$M$2:$P$364,4,0), "Do not enter, will be populated based on other column(s)")</f>
        <v>MF</v>
      </c>
      <c r="H392" s="522" t="str">
        <f>IFERROR(VLOOKUP(E392,'Reference data'!$M$2:$O$364, 3,0), "Do not enter, will be populated based on other column(s)")</f>
        <v>Cobol, DB2</v>
      </c>
      <c r="I392" s="522" t="str">
        <f>IFERROR(VLOOKUP(E392,'Reference data'!$M$1:$N$364, 2,0), "Do not enter, will be populated based on other column(s)")</f>
        <v>West Usage</v>
      </c>
      <c r="J392" s="548" t="s">
        <v>44</v>
      </c>
      <c r="K392" s="525" t="str">
        <f>IFERROR(VLOOKUP(J392,'Reference data'!$G$2:$H$7, 2, 0), "Do not enter, will be populated based on other column(s)")</f>
        <v>Muawiah Qaimari</v>
      </c>
      <c r="L392" s="525" t="str">
        <f>IFERROR(VLOOKUP(I392, 'Reference data'!$R$2:$S$55, 2, 0), "Do not enter, will be populated based on other column(s)")</f>
        <v>Sanjay Lokhande</v>
      </c>
      <c r="M392" s="525" t="str">
        <f>IFERROR(VLOOKUP(L392, 'Reference data'!$J$2:$K$30, 2, 0), "Do not enter, will be populated based on other column(s)")</f>
        <v>Daljeet Arora</v>
      </c>
      <c r="N392" s="547" t="s">
        <v>283</v>
      </c>
      <c r="O392" s="551" t="str">
        <f>VLOOKUP(N392, 'Reference data'!$U$2:$V$29, 2, 0)</f>
        <v>Ongoing</v>
      </c>
      <c r="P392" s="347" t="s">
        <v>48</v>
      </c>
      <c r="Q392" s="548"/>
      <c r="R392" s="548"/>
      <c r="S392" s="548"/>
      <c r="T392" s="548"/>
      <c r="U392" s="548"/>
      <c r="V392" s="548"/>
      <c r="W392" s="548"/>
      <c r="X392" s="548"/>
      <c r="Y392" s="548"/>
      <c r="Z392" s="548"/>
      <c r="AA392" s="548"/>
      <c r="AB392" s="548"/>
      <c r="AC392" s="548"/>
      <c r="AD392" s="548"/>
      <c r="AE392" s="548"/>
      <c r="AF392" s="548">
        <v>60</v>
      </c>
      <c r="AG392" s="548">
        <v>40</v>
      </c>
      <c r="AH392" s="548">
        <v>58</v>
      </c>
      <c r="AI392" s="548">
        <v>58</v>
      </c>
      <c r="AJ392" s="548">
        <v>58</v>
      </c>
      <c r="AK392" s="548">
        <v>58</v>
      </c>
      <c r="AL392" s="548">
        <v>58</v>
      </c>
      <c r="AM392" s="548">
        <v>58</v>
      </c>
      <c r="AN392" s="347">
        <v>58</v>
      </c>
      <c r="AO392" s="347">
        <v>58</v>
      </c>
      <c r="AP392" s="347">
        <v>58</v>
      </c>
      <c r="AQ392" s="347">
        <v>58</v>
      </c>
      <c r="AR392" s="347">
        <v>58</v>
      </c>
      <c r="AS392" s="347">
        <v>58</v>
      </c>
      <c r="AT392" s="347">
        <v>58</v>
      </c>
      <c r="AU392" s="347">
        <v>58</v>
      </c>
      <c r="AV392" s="347">
        <v>58</v>
      </c>
      <c r="AW392" s="347">
        <v>58</v>
      </c>
      <c r="AX392" s="347">
        <v>58</v>
      </c>
      <c r="AY392" s="347">
        <v>58</v>
      </c>
    </row>
    <row r="393" spans="1:51">
      <c r="A393" s="522" t="str">
        <f>IFERROR(VLOOKUP(B393, 'Reference data'!$C$2:$D$21, 2, 0), "Do not enter, will be populated based on other column(s)")</f>
        <v>Enhancement</v>
      </c>
      <c r="B393" s="555" t="s">
        <v>960</v>
      </c>
      <c r="C393" s="347">
        <v>6</v>
      </c>
      <c r="D393" s="575" t="s">
        <v>1606</v>
      </c>
      <c r="E393" s="564" t="s">
        <v>54</v>
      </c>
      <c r="F393" s="521" t="s">
        <v>1607</v>
      </c>
      <c r="G393" s="522" t="str">
        <f>IFERROR(VLOOKUP(E393,'Reference data'!$M$2:$P$364,4,0), "Do not enter, will be populated based on other column(s)")</f>
        <v>MF</v>
      </c>
      <c r="H393" s="522" t="str">
        <f>IFERROR(VLOOKUP(E393,'Reference data'!$M$2:$O$364, 3,0), "Do not enter, will be populated based on other column(s)")</f>
        <v>Assembler</v>
      </c>
      <c r="I393" s="522" t="str">
        <f>IFERROR(VLOOKUP(E393,'Reference data'!$M$1:$N$364, 2,0), "Do not enter, will be populated based on other column(s)")</f>
        <v>SW-CRIS</v>
      </c>
      <c r="J393" s="347" t="s">
        <v>44</v>
      </c>
      <c r="K393" s="525" t="str">
        <f>IFERROR(VLOOKUP(J393,'Reference data'!$G$2:$H$7, 2, 0), "Do not enter, will be populated based on other column(s)")</f>
        <v>Muawiah Qaimari</v>
      </c>
      <c r="L393" s="556" t="str">
        <f>IFERROR(VLOOKUP(I393, 'Reference data'!$R$2:$S$55, 2, 0), "Do not enter, will be populated based on other column(s)")</f>
        <v>Istiyaqahmed Shaikh</v>
      </c>
      <c r="M393" s="525" t="str">
        <f>IFERROR(VLOOKUP(L393, 'Reference data'!$J$2:$K$30, 2, 0), "Do not enter, will be populated based on other column(s)")</f>
        <v>Daljeet Arora</v>
      </c>
      <c r="N393" s="347">
        <v>23.06</v>
      </c>
      <c r="O393" s="557" t="str">
        <f>VLOOKUP(N393, 'Reference data'!$U$2:$V$29, 2, 0)</f>
        <v>Jun-23</v>
      </c>
      <c r="P393" s="476" t="s">
        <v>48</v>
      </c>
      <c r="Q393" s="347">
        <v>240</v>
      </c>
      <c r="AF393" s="347">
        <v>40</v>
      </c>
      <c r="AG393" s="347">
        <v>35</v>
      </c>
      <c r="AH393" s="347">
        <v>40</v>
      </c>
      <c r="AI393" s="347">
        <v>40</v>
      </c>
      <c r="AJ393" s="347">
        <v>40</v>
      </c>
      <c r="AM393" s="347">
        <v>120</v>
      </c>
      <c r="AN393" s="476"/>
    </row>
    <row r="394" spans="1:51">
      <c r="A394" s="522" t="str">
        <f>IFERROR(VLOOKUP(B394, 'Reference data'!$C$2:$D$21, 2, 0), "Do not enter, will be populated based on other column(s)")</f>
        <v>Enhancement</v>
      </c>
      <c r="B394" s="541" t="s">
        <v>960</v>
      </c>
      <c r="D394" s="347" t="s">
        <v>1608</v>
      </c>
      <c r="E394" s="543" t="s">
        <v>651</v>
      </c>
      <c r="F394" s="474" t="s">
        <v>1479</v>
      </c>
      <c r="G394" s="522" t="str">
        <f>IFERROR(VLOOKUP(E394,'Reference data'!$M$2:$P$364,4,0), "Do not enter, will be populated based on other column(s)")</f>
        <v>MF</v>
      </c>
      <c r="H394" s="522" t="str">
        <f>IFERROR(VLOOKUP(E394,'Reference data'!$M$2:$O$364, 3,0), "Do not enter, will be populated based on other column(s)")</f>
        <v>Cobol, DB2</v>
      </c>
      <c r="I394" s="522" t="str">
        <f>IFERROR(VLOOKUP(E394,'Reference data'!$M$1:$N$364, 2,0), "Do not enter, will be populated based on other column(s)")</f>
        <v>JW</v>
      </c>
      <c r="J394" s="347" t="s">
        <v>44</v>
      </c>
      <c r="K394" s="525" t="str">
        <f>IFERROR(VLOOKUP(J394,'Reference data'!$G$2:$H$7, 2, 0), "Do not enter, will be populated based on other column(s)")</f>
        <v>Muawiah Qaimari</v>
      </c>
      <c r="L394" s="525" t="str">
        <f>IFERROR(VLOOKUP(I394, 'Reference data'!$R$2:$S$55, 2, 0), "Do not enter, will be populated based on other column(s)")</f>
        <v>Rajan Patil</v>
      </c>
      <c r="M394" s="525" t="str">
        <f>IFERROR(VLOOKUP(L394, 'Reference data'!$J$2:$K$30, 2, 0), "Do not enter, will be populated based on other column(s)")</f>
        <v>Tarun Raghuwanshi</v>
      </c>
      <c r="N394" s="472">
        <v>23.04</v>
      </c>
      <c r="O394" s="551" t="str">
        <f>VLOOKUP(N394, 'Reference data'!$U$2:$V$29, 2, 0)</f>
        <v>Apr-23</v>
      </c>
      <c r="P394" s="347" t="s">
        <v>48</v>
      </c>
      <c r="Q394" s="347">
        <v>60</v>
      </c>
      <c r="AI394" s="347">
        <v>20</v>
      </c>
      <c r="AJ394" s="347">
        <v>40</v>
      </c>
    </row>
    <row r="395" spans="1:51" ht="18" customHeight="1">
      <c r="A395" s="522" t="str">
        <f>IFERROR(VLOOKUP(B395, 'Reference data'!$C$2:$D$21, 2, 0), "Do not enter, will be populated based on other column(s)")</f>
        <v>Enhancement</v>
      </c>
      <c r="B395" s="541" t="s">
        <v>960</v>
      </c>
      <c r="C395" s="347">
        <v>1</v>
      </c>
      <c r="D395" s="347" t="s">
        <v>1609</v>
      </c>
      <c r="E395" s="543" t="s">
        <v>717</v>
      </c>
      <c r="F395" s="472"/>
      <c r="G395" s="522" t="str">
        <f>IFERROR(VLOOKUP(E395,'Reference data'!$M$2:$P$364,4,0), "Do not enter, will be populated based on other column(s)")</f>
        <v>MR</v>
      </c>
      <c r="H395" s="522" t="str">
        <f>IFERROR(VLOOKUP(E395,'Reference data'!$M$2:$O$364, 3,0), "Do not enter, will be populated based on other column(s)")</f>
        <v>Java</v>
      </c>
      <c r="I395" s="522" t="str">
        <f>IFERROR(VLOOKUP(E395,'Reference data'!$M$1:$N$364, 2,0), "Do not enter, will be populated based on other column(s)")</f>
        <v>JW</v>
      </c>
      <c r="J395" s="347" t="s">
        <v>44</v>
      </c>
      <c r="K395" s="525" t="str">
        <f>IFERROR(VLOOKUP(J395,'Reference data'!$G$2:$H$7, 2, 0), "Do not enter, will be populated based on other column(s)")</f>
        <v>Muawiah Qaimari</v>
      </c>
      <c r="L395" s="525" t="str">
        <f>IFERROR(VLOOKUP(I395, 'Reference data'!$R$2:$S$55, 2, 0), "Do not enter, will be populated based on other column(s)")</f>
        <v>Rajan Patil</v>
      </c>
      <c r="M395" s="525" t="str">
        <f>IFERROR(VLOOKUP(L395, 'Reference data'!$J$2:$K$30, 2, 0), "Do not enter, will be populated based on other column(s)")</f>
        <v>Tarun Raghuwanshi</v>
      </c>
      <c r="N395" s="347">
        <v>23.08</v>
      </c>
      <c r="P395" s="347" t="s">
        <v>48</v>
      </c>
      <c r="Q395" s="488">
        <v>50</v>
      </c>
      <c r="R395" s="488"/>
      <c r="S395" s="488"/>
      <c r="T395" s="488"/>
      <c r="U395" s="488"/>
      <c r="V395" s="488"/>
      <c r="W395" s="488"/>
      <c r="X395" s="488"/>
      <c r="Y395" s="488"/>
      <c r="Z395" s="488"/>
      <c r="AA395" s="488"/>
      <c r="AB395" s="488"/>
      <c r="AC395" s="488"/>
      <c r="AD395" s="488"/>
      <c r="AE395" s="488"/>
      <c r="AF395" s="488"/>
      <c r="AG395" s="488"/>
      <c r="AH395" s="488"/>
      <c r="AI395" s="488"/>
      <c r="AJ395" s="488"/>
      <c r="AK395" s="488"/>
      <c r="AL395" s="488"/>
      <c r="AM395" s="488">
        <v>10</v>
      </c>
      <c r="AN395" s="347">
        <v>5</v>
      </c>
      <c r="AO395" s="347">
        <v>40</v>
      </c>
      <c r="AP395" s="347">
        <v>5</v>
      </c>
      <c r="AQ395" s="347">
        <v>0</v>
      </c>
    </row>
    <row r="396" spans="1:51" ht="41.9" customHeight="1">
      <c r="A396" s="522" t="str">
        <f>IFERROR(VLOOKUP(B396, 'Reference data'!$C$2:$D$21, 2, 0), "Do not enter, will be populated based on other column(s)")</f>
        <v>Sustenance</v>
      </c>
      <c r="B396" s="541" t="s">
        <v>983</v>
      </c>
      <c r="C396" s="347">
        <v>3</v>
      </c>
      <c r="D396" s="347" t="s">
        <v>1593</v>
      </c>
      <c r="E396" s="543" t="s">
        <v>1280</v>
      </c>
      <c r="F396" s="548"/>
      <c r="G396" s="522" t="str">
        <f>IFERROR(VLOOKUP(E396,'Reference data'!$M$2:$P$364,4,0), "Do not enter, will be populated based on other column(s)")</f>
        <v>MF</v>
      </c>
      <c r="H396" s="522" t="str">
        <f>IFERROR(VLOOKUP(E396,'Reference data'!$M$2:$O$364, 3,0), "Do not enter, will be populated based on other column(s)")</f>
        <v>Cobol</v>
      </c>
      <c r="I396" s="522" t="str">
        <f>IFERROR(VLOOKUP(E396,'Reference data'!$M$1:$N$364, 2,0), "Do not enter, will be populated based on other column(s)")</f>
        <v>MW Usage</v>
      </c>
      <c r="J396" s="347" t="s">
        <v>44</v>
      </c>
      <c r="K396" s="525" t="str">
        <f>IFERROR(VLOOKUP(J396,'Reference data'!$G$2:$H$7, 2, 0), "Do not enter, will be populated based on other column(s)")</f>
        <v>Muawiah Qaimari</v>
      </c>
      <c r="L396" s="525" t="str">
        <f>IFERROR(VLOOKUP(I396, 'Reference data'!$R$2:$S$55, 2, 0), "Do not enter, will be populated based on other column(s)")</f>
        <v>Sanjay Lokhande</v>
      </c>
      <c r="M396" s="525" t="str">
        <f>IFERROR(VLOOKUP(L396, 'Reference data'!$J$2:$K$30, 2, 0), "Do not enter, will be populated based on other column(s)")</f>
        <v>Daljeet Arora</v>
      </c>
      <c r="N396" s="347" t="s">
        <v>283</v>
      </c>
      <c r="O396" s="551" t="str">
        <f>VLOOKUP(N396, 'Reference data'!$U$2:$V$29, 2, 0)</f>
        <v>Ongoing</v>
      </c>
      <c r="P396" s="347" t="s">
        <v>48</v>
      </c>
      <c r="AB396" s="347">
        <v>680</v>
      </c>
      <c r="AC396" s="347">
        <v>680</v>
      </c>
      <c r="AD396" s="347">
        <v>680</v>
      </c>
      <c r="AE396" s="347">
        <v>516</v>
      </c>
      <c r="AF396" s="347">
        <v>86</v>
      </c>
      <c r="AG396" s="347">
        <v>86</v>
      </c>
      <c r="AH396" s="347">
        <v>30</v>
      </c>
      <c r="AI396" s="347">
        <v>30</v>
      </c>
      <c r="AJ396" s="347">
        <v>30</v>
      </c>
      <c r="AK396" s="347">
        <v>30</v>
      </c>
      <c r="AL396" s="347">
        <v>30</v>
      </c>
      <c r="AM396" s="347">
        <v>30</v>
      </c>
      <c r="AN396" s="347">
        <v>30</v>
      </c>
      <c r="AO396" s="347">
        <v>30</v>
      </c>
      <c r="AP396" s="347">
        <v>30</v>
      </c>
      <c r="AQ396" s="347">
        <v>30</v>
      </c>
      <c r="AR396" s="347">
        <v>30</v>
      </c>
      <c r="AS396" s="347">
        <v>30</v>
      </c>
      <c r="AT396" s="347">
        <v>30</v>
      </c>
      <c r="AU396" s="347">
        <v>30</v>
      </c>
      <c r="AV396" s="347">
        <v>30</v>
      </c>
      <c r="AW396" s="347">
        <v>30</v>
      </c>
      <c r="AX396" s="347">
        <v>30</v>
      </c>
      <c r="AY396" s="347">
        <v>30</v>
      </c>
    </row>
    <row r="397" spans="1:51" ht="19.5" customHeight="1">
      <c r="A397" s="522" t="str">
        <f>IFERROR(VLOOKUP(B397, 'Reference data'!$C$2:$D$21, 2, 0), "Do not enter, will be populated based on other column(s)")</f>
        <v>Sustenance</v>
      </c>
      <c r="B397" s="541" t="s">
        <v>125</v>
      </c>
      <c r="C397" s="347">
        <v>1</v>
      </c>
      <c r="D397" s="548" t="s">
        <v>1610</v>
      </c>
      <c r="E397" s="543" t="s">
        <v>1174</v>
      </c>
      <c r="F397" s="548"/>
      <c r="G397" s="522" t="str">
        <f>IFERROR(VLOOKUP(E397,'Reference data'!$M$2:$P$364,4,0), "Do not enter, will be populated based on other column(s)")</f>
        <v>MF</v>
      </c>
      <c r="H397" s="522" t="str">
        <f>IFERROR(VLOOKUP(E397,'Reference data'!$M$2:$O$364, 3,0), "Do not enter, will be populated based on other column(s)")</f>
        <v>Cobol, IMS-DB</v>
      </c>
      <c r="I397" s="522" t="str">
        <f>IFERROR(VLOOKUP(E397,'Reference data'!$M$1:$N$364, 2,0), "Do not enter, will be populated based on other column(s)")</f>
        <v>MW Usage</v>
      </c>
      <c r="J397" s="548" t="s">
        <v>44</v>
      </c>
      <c r="K397" s="525" t="str">
        <f>IFERROR(VLOOKUP(J397,'Reference data'!$G$2:$H$7, 2, 0), "Do not enter, will be populated based on other column(s)")</f>
        <v>Muawiah Qaimari</v>
      </c>
      <c r="L397" s="525" t="str">
        <f>IFERROR(VLOOKUP(I397, 'Reference data'!$R$2:$S$55, 2, 0), "Do not enter, will be populated based on other column(s)")</f>
        <v>Sanjay Lokhande</v>
      </c>
      <c r="M397" s="525" t="str">
        <f>IFERROR(VLOOKUP(L397, 'Reference data'!$J$2:$K$30, 2, 0), "Do not enter, will be populated based on other column(s)")</f>
        <v>Daljeet Arora</v>
      </c>
      <c r="N397" s="472">
        <v>22.07</v>
      </c>
      <c r="O397" s="551" t="str">
        <f>VLOOKUP(N397, 'Reference data'!$U$2:$V$29, 2, 0)</f>
        <v>Jul-22</v>
      </c>
      <c r="P397" s="347" t="s">
        <v>48</v>
      </c>
      <c r="Q397" s="548">
        <v>35</v>
      </c>
      <c r="R397" s="548"/>
      <c r="S397" s="548"/>
      <c r="T397" s="548"/>
      <c r="U397" s="548"/>
      <c r="V397" s="548"/>
      <c r="W397" s="548"/>
      <c r="X397" s="548"/>
      <c r="Y397" s="548"/>
      <c r="Z397" s="548"/>
      <c r="AA397" s="548"/>
      <c r="AB397" s="548">
        <v>35</v>
      </c>
      <c r="AC397" s="548"/>
      <c r="AD397" s="548"/>
      <c r="AE397" s="548"/>
      <c r="AF397" s="548"/>
      <c r="AG397" s="548"/>
      <c r="AH397" s="548"/>
      <c r="AI397" s="548"/>
      <c r="AJ397" s="548"/>
      <c r="AK397" s="548"/>
      <c r="AL397" s="548"/>
      <c r="AM397" s="548"/>
    </row>
    <row r="398" spans="1:51" ht="19.5" customHeight="1">
      <c r="A398" s="522" t="str">
        <f>IFERROR(VLOOKUP(B398, 'Reference data'!$C$2:$D$21, 2, 0), "Do not enter, will be populated based on other column(s)")</f>
        <v>Sustenance</v>
      </c>
      <c r="B398" s="541" t="s">
        <v>125</v>
      </c>
      <c r="C398" s="347">
        <v>1</v>
      </c>
      <c r="D398" s="347" t="s">
        <v>1611</v>
      </c>
      <c r="E398" s="543" t="s">
        <v>1174</v>
      </c>
      <c r="G398" s="522" t="str">
        <f>IFERROR(VLOOKUP(E398,'Reference data'!$M$2:$P$364,4,0), "Do not enter, will be populated based on other column(s)")</f>
        <v>MF</v>
      </c>
      <c r="H398" s="522" t="str">
        <f>IFERROR(VLOOKUP(E398,'Reference data'!$M$2:$O$364, 3,0), "Do not enter, will be populated based on other column(s)")</f>
        <v>Cobol, IMS-DB</v>
      </c>
      <c r="I398" s="522" t="str">
        <f>IFERROR(VLOOKUP(E398,'Reference data'!$M$1:$N$364, 2,0), "Do not enter, will be populated based on other column(s)")</f>
        <v>MW Usage</v>
      </c>
      <c r="J398" s="347" t="s">
        <v>44</v>
      </c>
      <c r="K398" s="525" t="str">
        <f>IFERROR(VLOOKUP(J398,'Reference data'!$G$2:$H$7, 2, 0), "Do not enter, will be populated based on other column(s)")</f>
        <v>Muawiah Qaimari</v>
      </c>
      <c r="L398" s="525" t="str">
        <f>IFERROR(VLOOKUP(I398, 'Reference data'!$R$2:$S$55, 2, 0), "Do not enter, will be populated based on other column(s)")</f>
        <v>Sanjay Lokhande</v>
      </c>
      <c r="M398" s="525" t="str">
        <f>IFERROR(VLOOKUP(L398, 'Reference data'!$J$2:$K$30, 2, 0), "Do not enter, will be populated based on other column(s)")</f>
        <v>Daljeet Arora</v>
      </c>
      <c r="N398" s="347">
        <v>22.08</v>
      </c>
      <c r="O398" s="551" t="str">
        <f>VLOOKUP(N398, 'Reference data'!$U$2:$V$29, 2, 0)</f>
        <v>Aug-22</v>
      </c>
      <c r="P398" s="347" t="s">
        <v>48</v>
      </c>
      <c r="Q398" s="347">
        <v>40</v>
      </c>
      <c r="AB398" s="347">
        <v>10</v>
      </c>
      <c r="AC398" s="347">
        <v>30</v>
      </c>
    </row>
    <row r="399" spans="1:51" ht="19.5" customHeight="1">
      <c r="A399" s="522" t="str">
        <f>IFERROR(VLOOKUP(B399, 'Reference data'!$C$2:$D$21, 2, 0), "Do not enter, will be populated based on other column(s)")</f>
        <v>Sustenance</v>
      </c>
      <c r="B399" s="541" t="s">
        <v>88</v>
      </c>
      <c r="C399" s="347">
        <v>1</v>
      </c>
      <c r="D399" s="548" t="s">
        <v>1596</v>
      </c>
      <c r="E399" s="543" t="s">
        <v>1174</v>
      </c>
      <c r="F399" s="548"/>
      <c r="G399" s="522" t="str">
        <f>IFERROR(VLOOKUP(E399,'Reference data'!$M$2:$P$364,4,0), "Do not enter, will be populated based on other column(s)")</f>
        <v>MF</v>
      </c>
      <c r="H399" s="522" t="str">
        <f>IFERROR(VLOOKUP(E399,'Reference data'!$M$2:$O$364, 3,0), "Do not enter, will be populated based on other column(s)")</f>
        <v>Cobol, IMS-DB</v>
      </c>
      <c r="I399" s="522" t="str">
        <f>IFERROR(VLOOKUP(E399,'Reference data'!$M$1:$N$364, 2,0), "Do not enter, will be populated based on other column(s)")</f>
        <v>MW Usage</v>
      </c>
      <c r="J399" s="548" t="s">
        <v>44</v>
      </c>
      <c r="K399" s="525" t="str">
        <f>IFERROR(VLOOKUP(J399,'Reference data'!$G$2:$H$7, 2, 0), "Do not enter, will be populated based on other column(s)")</f>
        <v>Muawiah Qaimari</v>
      </c>
      <c r="L399" s="525" t="str">
        <f>IFERROR(VLOOKUP(I399, 'Reference data'!$R$2:$S$55, 2, 0), "Do not enter, will be populated based on other column(s)")</f>
        <v>Sanjay Lokhande</v>
      </c>
      <c r="M399" s="525" t="str">
        <f>IFERROR(VLOOKUP(L399, 'Reference data'!$J$2:$K$30, 2, 0), "Do not enter, will be populated based on other column(s)")</f>
        <v>Daljeet Arora</v>
      </c>
      <c r="N399" s="347">
        <v>22.08</v>
      </c>
      <c r="O399" s="551" t="str">
        <f>VLOOKUP(N399, 'Reference data'!$U$2:$V$29, 2, 0)</f>
        <v>Aug-22</v>
      </c>
      <c r="P399" s="347" t="s">
        <v>48</v>
      </c>
      <c r="Q399" s="548">
        <v>15</v>
      </c>
      <c r="R399" s="548"/>
      <c r="S399" s="548"/>
      <c r="T399" s="548"/>
      <c r="U399" s="548"/>
      <c r="V399" s="548"/>
      <c r="W399" s="548"/>
      <c r="X399" s="548"/>
      <c r="Y399" s="548"/>
      <c r="Z399" s="548"/>
      <c r="AA399" s="548"/>
      <c r="AB399" s="548"/>
      <c r="AC399" s="548">
        <v>15</v>
      </c>
      <c r="AD399" s="548"/>
      <c r="AE399" s="548"/>
      <c r="AF399" s="548"/>
      <c r="AG399" s="548"/>
      <c r="AH399" s="548"/>
      <c r="AI399" s="548"/>
      <c r="AJ399" s="548"/>
      <c r="AK399" s="548"/>
      <c r="AL399" s="548"/>
      <c r="AM399" s="548"/>
    </row>
    <row r="400" spans="1:51" ht="19.5" customHeight="1">
      <c r="A400" s="522" t="str">
        <f>IFERROR(VLOOKUP(B400, 'Reference data'!$C$2:$D$21, 2, 0), "Do not enter, will be populated based on other column(s)")</f>
        <v>Enhancement</v>
      </c>
      <c r="B400" s="541" t="s">
        <v>960</v>
      </c>
      <c r="C400" s="347">
        <v>1</v>
      </c>
      <c r="D400" s="347" t="s">
        <v>1612</v>
      </c>
      <c r="E400" s="543" t="s">
        <v>1174</v>
      </c>
      <c r="G400" s="522" t="str">
        <f>IFERROR(VLOOKUP(E400,'Reference data'!$M$2:$P$364,4,0), "Do not enter, will be populated based on other column(s)")</f>
        <v>MF</v>
      </c>
      <c r="H400" s="522" t="str">
        <f>IFERROR(VLOOKUP(E400,'Reference data'!$M$2:$O$364, 3,0), "Do not enter, will be populated based on other column(s)")</f>
        <v>Cobol, IMS-DB</v>
      </c>
      <c r="I400" s="522" t="str">
        <f>IFERROR(VLOOKUP(E400,'Reference data'!$M$1:$N$364, 2,0), "Do not enter, will be populated based on other column(s)")</f>
        <v>MW Usage</v>
      </c>
      <c r="J400" s="347" t="s">
        <v>44</v>
      </c>
      <c r="K400" s="525" t="str">
        <f>IFERROR(VLOOKUP(J400,'Reference data'!$G$2:$H$7, 2, 0), "Do not enter, will be populated based on other column(s)")</f>
        <v>Muawiah Qaimari</v>
      </c>
      <c r="L400" s="525" t="str">
        <f>IFERROR(VLOOKUP(I400, 'Reference data'!$R$2:$S$55, 2, 0), "Do not enter, will be populated based on other column(s)")</f>
        <v>Sanjay Lokhande</v>
      </c>
      <c r="M400" s="525" t="str">
        <f>IFERROR(VLOOKUP(L400, 'Reference data'!$J$2:$K$30, 2, 0), "Do not enter, will be populated based on other column(s)")</f>
        <v>Daljeet Arora</v>
      </c>
      <c r="N400" s="347">
        <v>22.11</v>
      </c>
      <c r="O400" s="551" t="str">
        <f>VLOOKUP(N400, 'Reference data'!$U$2:$V$29, 2, 0)</f>
        <v>Nov-22</v>
      </c>
      <c r="P400" s="347" t="s">
        <v>48</v>
      </c>
      <c r="Q400" s="347">
        <v>530</v>
      </c>
      <c r="AB400" s="347">
        <v>90</v>
      </c>
      <c r="AC400" s="347">
        <v>90</v>
      </c>
      <c r="AD400" s="347">
        <v>90</v>
      </c>
      <c r="AE400" s="347">
        <v>90</v>
      </c>
      <c r="AF400" s="347">
        <v>30</v>
      </c>
    </row>
    <row r="401" spans="1:41" ht="19.5" customHeight="1">
      <c r="A401" s="522" t="str">
        <f>IFERROR(VLOOKUP(B401, 'Reference data'!$C$2:$D$21, 2, 0), "Do not enter, will be populated based on other column(s)")</f>
        <v>Enhancement</v>
      </c>
      <c r="B401" s="541" t="s">
        <v>960</v>
      </c>
      <c r="C401" s="347">
        <v>1</v>
      </c>
      <c r="D401" s="548" t="s">
        <v>1612</v>
      </c>
      <c r="E401" s="543" t="s">
        <v>1202</v>
      </c>
      <c r="F401" s="548"/>
      <c r="G401" s="522" t="str">
        <f>IFERROR(VLOOKUP(E401,'Reference data'!$M$2:$P$364,4,0), "Do not enter, will be populated based on other column(s)")</f>
        <v>MF</v>
      </c>
      <c r="H401" s="522" t="str">
        <f>IFERROR(VLOOKUP(E401,'Reference data'!$M$2:$O$364, 3,0), "Do not enter, will be populated based on other column(s)")</f>
        <v>Cobol, IMS-DB</v>
      </c>
      <c r="I401" s="522" t="str">
        <f>IFERROR(VLOOKUP(E401,'Reference data'!$M$1:$N$364, 2,0), "Do not enter, will be populated based on other column(s)")</f>
        <v>MW Usage</v>
      </c>
      <c r="J401" s="548" t="s">
        <v>44</v>
      </c>
      <c r="K401" s="525" t="str">
        <f>IFERROR(VLOOKUP(J401,'Reference data'!$G$2:$H$7, 2, 0), "Do not enter, will be populated based on other column(s)")</f>
        <v>Muawiah Qaimari</v>
      </c>
      <c r="L401" s="525" t="str">
        <f>IFERROR(VLOOKUP(I401, 'Reference data'!$R$2:$S$55, 2, 0), "Do not enter, will be populated based on other column(s)")</f>
        <v>Sanjay Lokhande</v>
      </c>
      <c r="M401" s="525" t="str">
        <f>IFERROR(VLOOKUP(L401, 'Reference data'!$J$2:$K$30, 2, 0), "Do not enter, will be populated based on other column(s)")</f>
        <v>Daljeet Arora</v>
      </c>
      <c r="N401" s="347">
        <v>22.11</v>
      </c>
      <c r="O401" s="551" t="str">
        <f>VLOOKUP(N401, 'Reference data'!$U$2:$V$29, 2, 0)</f>
        <v>Nov-22</v>
      </c>
      <c r="P401" s="347" t="s">
        <v>48</v>
      </c>
      <c r="Q401" s="548">
        <v>205</v>
      </c>
      <c r="R401" s="548"/>
      <c r="S401" s="548"/>
      <c r="T401" s="548"/>
      <c r="U401" s="548"/>
      <c r="V401" s="548"/>
      <c r="W401" s="548"/>
      <c r="X401" s="548"/>
      <c r="Y401" s="548"/>
      <c r="Z401" s="548"/>
      <c r="AA401" s="548"/>
      <c r="AB401" s="548">
        <v>20</v>
      </c>
      <c r="AC401" s="548">
        <v>40</v>
      </c>
      <c r="AD401" s="548">
        <v>40</v>
      </c>
      <c r="AE401" s="548">
        <v>40</v>
      </c>
      <c r="AF401" s="548">
        <v>20</v>
      </c>
      <c r="AG401" s="548"/>
      <c r="AH401" s="548"/>
      <c r="AI401" s="548"/>
      <c r="AJ401" s="548"/>
      <c r="AK401" s="548"/>
      <c r="AL401" s="548"/>
      <c r="AM401" s="548"/>
    </row>
    <row r="402" spans="1:41" ht="19.5" customHeight="1">
      <c r="A402" s="522" t="str">
        <f>IFERROR(VLOOKUP(B402, 'Reference data'!$C$2:$D$21, 2, 0), "Do not enter, will be populated based on other column(s)")</f>
        <v>Enhancement</v>
      </c>
      <c r="B402" s="541" t="s">
        <v>960</v>
      </c>
      <c r="C402" s="347">
        <v>1</v>
      </c>
      <c r="D402" s="347" t="s">
        <v>1612</v>
      </c>
      <c r="E402" s="543" t="s">
        <v>1313</v>
      </c>
      <c r="G402" s="522" t="str">
        <f>IFERROR(VLOOKUP(E402,'Reference data'!$M$2:$P$364,4,0), "Do not enter, will be populated based on other column(s)")</f>
        <v>MF</v>
      </c>
      <c r="H402" s="522" t="str">
        <f>IFERROR(VLOOKUP(E402,'Reference data'!$M$2:$O$364, 3,0), "Do not enter, will be populated based on other column(s)")</f>
        <v>Cobol, DB2</v>
      </c>
      <c r="I402" s="522" t="str">
        <f>IFERROR(VLOOKUP(E402,'Reference data'!$M$1:$N$364, 2,0), "Do not enter, will be populated based on other column(s)")</f>
        <v>MW Usage</v>
      </c>
      <c r="J402" s="347" t="s">
        <v>44</v>
      </c>
      <c r="K402" s="525" t="str">
        <f>IFERROR(VLOOKUP(J402,'Reference data'!$G$2:$H$7, 2, 0), "Do not enter, will be populated based on other column(s)")</f>
        <v>Muawiah Qaimari</v>
      </c>
      <c r="L402" s="525" t="str">
        <f>IFERROR(VLOOKUP(I402, 'Reference data'!$R$2:$S$55, 2, 0), "Do not enter, will be populated based on other column(s)")</f>
        <v>Sanjay Lokhande</v>
      </c>
      <c r="M402" s="525" t="str">
        <f>IFERROR(VLOOKUP(L402, 'Reference data'!$J$2:$K$30, 2, 0), "Do not enter, will be populated based on other column(s)")</f>
        <v>Daljeet Arora</v>
      </c>
      <c r="N402" s="347">
        <v>22.11</v>
      </c>
      <c r="O402" s="551" t="str">
        <f>VLOOKUP(N402, 'Reference data'!$U$2:$V$29, 2, 0)</f>
        <v>Nov-22</v>
      </c>
      <c r="P402" s="347" t="s">
        <v>48</v>
      </c>
      <c r="Q402" s="347">
        <v>120</v>
      </c>
      <c r="AB402" s="347">
        <v>10</v>
      </c>
      <c r="AC402" s="347">
        <v>20</v>
      </c>
      <c r="AD402" s="347">
        <v>30</v>
      </c>
      <c r="AE402" s="347">
        <v>30</v>
      </c>
      <c r="AF402" s="347">
        <v>10</v>
      </c>
    </row>
    <row r="403" spans="1:41" ht="19.5" customHeight="1">
      <c r="A403" s="522" t="str">
        <f>IFERROR(VLOOKUP(B403, 'Reference data'!$C$2:$D$21, 2, 0), "Do not enter, will be populated based on other column(s)")</f>
        <v>Enhancement</v>
      </c>
      <c r="B403" s="541" t="s">
        <v>960</v>
      </c>
      <c r="C403" s="347">
        <v>1</v>
      </c>
      <c r="D403" s="548" t="s">
        <v>1613</v>
      </c>
      <c r="E403" s="543" t="s">
        <v>1202</v>
      </c>
      <c r="F403" s="548"/>
      <c r="G403" s="522" t="str">
        <f>IFERROR(VLOOKUP(E403,'Reference data'!$M$2:$P$364,4,0), "Do not enter, will be populated based on other column(s)")</f>
        <v>MF</v>
      </c>
      <c r="H403" s="522" t="str">
        <f>IFERROR(VLOOKUP(E403,'Reference data'!$M$2:$O$364, 3,0), "Do not enter, will be populated based on other column(s)")</f>
        <v>Cobol, IMS-DB</v>
      </c>
      <c r="I403" s="522" t="str">
        <f>IFERROR(VLOOKUP(E403,'Reference data'!$M$1:$N$364, 2,0), "Do not enter, will be populated based on other column(s)")</f>
        <v>MW Usage</v>
      </c>
      <c r="J403" s="548" t="s">
        <v>44</v>
      </c>
      <c r="K403" s="525" t="str">
        <f>IFERROR(VLOOKUP(J403,'Reference data'!$G$2:$H$7, 2, 0), "Do not enter, will be populated based on other column(s)")</f>
        <v>Muawiah Qaimari</v>
      </c>
      <c r="L403" s="525" t="str">
        <f>IFERROR(VLOOKUP(I403, 'Reference data'!$R$2:$S$55, 2, 0), "Do not enter, will be populated based on other column(s)")</f>
        <v>Sanjay Lokhande</v>
      </c>
      <c r="M403" s="525" t="str">
        <f>IFERROR(VLOOKUP(L403, 'Reference data'!$J$2:$K$30, 2, 0), "Do not enter, will be populated based on other column(s)")</f>
        <v>Daljeet Arora</v>
      </c>
      <c r="N403" s="547">
        <v>22.1</v>
      </c>
      <c r="O403" s="551" t="str">
        <f>VLOOKUP(N403, 'Reference data'!$U$2:$V$29, 2, 0)</f>
        <v>Oct-22</v>
      </c>
      <c r="P403" s="347" t="s">
        <v>48</v>
      </c>
      <c r="Q403" s="548"/>
      <c r="R403" s="548"/>
      <c r="S403" s="548"/>
      <c r="T403" s="548"/>
      <c r="U403" s="548"/>
      <c r="V403" s="548"/>
      <c r="W403" s="548"/>
      <c r="X403" s="548"/>
      <c r="Y403" s="548"/>
      <c r="Z403" s="548"/>
      <c r="AA403" s="548"/>
      <c r="AB403" s="548"/>
      <c r="AC403" s="548"/>
      <c r="AD403" s="548"/>
      <c r="AE403" s="548"/>
      <c r="AF403" s="548"/>
      <c r="AG403" s="548"/>
      <c r="AH403" s="548"/>
      <c r="AI403" s="548"/>
      <c r="AJ403" s="548"/>
      <c r="AK403" s="548"/>
      <c r="AL403" s="548"/>
      <c r="AM403" s="548"/>
    </row>
    <row r="404" spans="1:41" ht="19.5" customHeight="1">
      <c r="A404" s="522" t="str">
        <f>IFERROR(VLOOKUP(B404, 'Reference data'!$C$2:$D$21, 2, 0), "Do not enter, will be populated based on other column(s)")</f>
        <v>Enhancement</v>
      </c>
      <c r="B404" s="541" t="s">
        <v>960</v>
      </c>
      <c r="C404" s="347">
        <v>1</v>
      </c>
      <c r="D404" s="347" t="s">
        <v>1614</v>
      </c>
      <c r="E404" s="543" t="s">
        <v>1202</v>
      </c>
      <c r="G404" s="522" t="str">
        <f>IFERROR(VLOOKUP(E404,'Reference data'!$M$2:$P$364,4,0), "Do not enter, will be populated based on other column(s)")</f>
        <v>MF</v>
      </c>
      <c r="H404" s="522" t="str">
        <f>IFERROR(VLOOKUP(E404,'Reference data'!$M$2:$O$364, 3,0), "Do not enter, will be populated based on other column(s)")</f>
        <v>Cobol, IMS-DB</v>
      </c>
      <c r="I404" s="522" t="str">
        <f>IFERROR(VLOOKUP(E404,'Reference data'!$M$1:$N$364, 2,0), "Do not enter, will be populated based on other column(s)")</f>
        <v>MW Usage</v>
      </c>
      <c r="J404" s="347" t="s">
        <v>44</v>
      </c>
      <c r="K404" s="525" t="str">
        <f>IFERROR(VLOOKUP(J404,'Reference data'!$G$2:$H$7, 2, 0), "Do not enter, will be populated based on other column(s)")</f>
        <v>Muawiah Qaimari</v>
      </c>
      <c r="L404" s="525" t="str">
        <f>IFERROR(VLOOKUP(I404, 'Reference data'!$R$2:$S$55, 2, 0), "Do not enter, will be populated based on other column(s)")</f>
        <v>Sanjay Lokhande</v>
      </c>
      <c r="M404" s="525" t="str">
        <f>IFERROR(VLOOKUP(L404, 'Reference data'!$J$2:$K$30, 2, 0), "Do not enter, will be populated based on other column(s)")</f>
        <v>Daljeet Arora</v>
      </c>
      <c r="N404" s="547">
        <v>22.1</v>
      </c>
      <c r="O404" s="551" t="str">
        <f>VLOOKUP(N404, 'Reference data'!$U$2:$V$29, 2, 0)</f>
        <v>Oct-22</v>
      </c>
      <c r="P404" s="347" t="s">
        <v>48</v>
      </c>
      <c r="Q404" s="347">
        <v>230</v>
      </c>
      <c r="AB404" s="347">
        <v>30</v>
      </c>
      <c r="AC404" s="347">
        <v>45</v>
      </c>
      <c r="AD404" s="347">
        <v>45</v>
      </c>
      <c r="AE404" s="347">
        <v>45</v>
      </c>
    </row>
    <row r="405" spans="1:41" ht="19.5" customHeight="1">
      <c r="A405" s="522" t="str">
        <f>IFERROR(VLOOKUP(B405, 'Reference data'!$C$2:$D$21, 2, 0), "Do not enter, will be populated based on other column(s)")</f>
        <v>Enhancement</v>
      </c>
      <c r="B405" s="541" t="s">
        <v>960</v>
      </c>
      <c r="C405" s="347">
        <v>1</v>
      </c>
      <c r="D405" s="347" t="s">
        <v>1615</v>
      </c>
      <c r="E405" s="543" t="s">
        <v>1174</v>
      </c>
      <c r="G405" s="522" t="str">
        <f>IFERROR(VLOOKUP(E405,'Reference data'!$M$2:$P$364,4,0), "Do not enter, will be populated based on other column(s)")</f>
        <v>MF</v>
      </c>
      <c r="H405" s="522" t="str">
        <f>IFERROR(VLOOKUP(E405,'Reference data'!$M$2:$O$364, 3,0), "Do not enter, will be populated based on other column(s)")</f>
        <v>Cobol, IMS-DB</v>
      </c>
      <c r="I405" s="522" t="str">
        <f>IFERROR(VLOOKUP(E405,'Reference data'!$M$1:$N$364, 2,0), "Do not enter, will be populated based on other column(s)")</f>
        <v>MW Usage</v>
      </c>
      <c r="J405" s="347" t="s">
        <v>44</v>
      </c>
      <c r="K405" s="525" t="str">
        <f>IFERROR(VLOOKUP(J405,'Reference data'!$G$2:$H$7, 2, 0), "Do not enter, will be populated based on other column(s)")</f>
        <v>Muawiah Qaimari</v>
      </c>
      <c r="L405" s="525" t="str">
        <f>IFERROR(VLOOKUP(I405, 'Reference data'!$R$2:$S$55, 2, 0), "Do not enter, will be populated based on other column(s)")</f>
        <v>Sanjay Lokhande</v>
      </c>
      <c r="M405" s="525" t="str">
        <f>IFERROR(VLOOKUP(L405, 'Reference data'!$J$2:$K$30, 2, 0), "Do not enter, will be populated based on other column(s)")</f>
        <v>Daljeet Arora</v>
      </c>
      <c r="N405" s="347">
        <v>23.02</v>
      </c>
      <c r="O405" s="551" t="str">
        <f>VLOOKUP(N405, 'Reference data'!$U$2:$V$29, 2, 0)</f>
        <v>Feb-23</v>
      </c>
      <c r="P405" s="347" t="s">
        <v>48</v>
      </c>
      <c r="Q405" s="347">
        <v>430</v>
      </c>
      <c r="AF405" s="347">
        <v>50</v>
      </c>
      <c r="AG405" s="347">
        <v>150</v>
      </c>
      <c r="AH405" s="347">
        <v>100</v>
      </c>
      <c r="AI405" s="347">
        <v>80</v>
      </c>
    </row>
    <row r="406" spans="1:41" ht="19.5" customHeight="1">
      <c r="A406" s="522" t="str">
        <f>IFERROR(VLOOKUP(B406, 'Reference data'!$C$2:$D$21, 2, 0), "Do not enter, will be populated based on other column(s)")</f>
        <v>Enhancement</v>
      </c>
      <c r="B406" s="541" t="s">
        <v>960</v>
      </c>
      <c r="C406" s="347">
        <v>1</v>
      </c>
      <c r="D406" s="347" t="s">
        <v>1615</v>
      </c>
      <c r="E406" s="543" t="s">
        <v>1202</v>
      </c>
      <c r="G406" s="522" t="str">
        <f>IFERROR(VLOOKUP(E406,'Reference data'!$M$2:$P$364,4,0), "Do not enter, will be populated based on other column(s)")</f>
        <v>MF</v>
      </c>
      <c r="H406" s="522" t="str">
        <f>IFERROR(VLOOKUP(E406,'Reference data'!$M$2:$O$364, 3,0), "Do not enter, will be populated based on other column(s)")</f>
        <v>Cobol, IMS-DB</v>
      </c>
      <c r="I406" s="522" t="str">
        <f>IFERROR(VLOOKUP(E406,'Reference data'!$M$1:$N$364, 2,0), "Do not enter, will be populated based on other column(s)")</f>
        <v>MW Usage</v>
      </c>
      <c r="J406" s="347" t="s">
        <v>44</v>
      </c>
      <c r="K406" s="525" t="str">
        <f>IFERROR(VLOOKUP(J406,'Reference data'!$G$2:$H$7, 2, 0), "Do not enter, will be populated based on other column(s)")</f>
        <v>Muawiah Qaimari</v>
      </c>
      <c r="L406" s="525" t="str">
        <f>IFERROR(VLOOKUP(I406, 'Reference data'!$R$2:$S$55, 2, 0), "Do not enter, will be populated based on other column(s)")</f>
        <v>Sanjay Lokhande</v>
      </c>
      <c r="M406" s="525" t="str">
        <f>IFERROR(VLOOKUP(L406, 'Reference data'!$J$2:$K$30, 2, 0), "Do not enter, will be populated based on other column(s)")</f>
        <v>Daljeet Arora</v>
      </c>
      <c r="N406" s="347">
        <v>23.02</v>
      </c>
      <c r="O406" s="551" t="str">
        <f>VLOOKUP(N406, 'Reference data'!$U$2:$V$29, 2, 0)</f>
        <v>Feb-23</v>
      </c>
      <c r="P406" s="347" t="s">
        <v>48</v>
      </c>
      <c r="Q406" s="548">
        <v>205</v>
      </c>
      <c r="AF406" s="347">
        <v>10</v>
      </c>
      <c r="AG406" s="347">
        <v>20</v>
      </c>
      <c r="AH406" s="347">
        <v>80</v>
      </c>
      <c r="AI406" s="347">
        <v>70</v>
      </c>
    </row>
    <row r="407" spans="1:41" ht="19.5" customHeight="1">
      <c r="A407" s="522" t="str">
        <f>IFERROR(VLOOKUP(B407, 'Reference data'!$C$2:$D$21, 2, 0), "Do not enter, will be populated based on other column(s)")</f>
        <v>Enhancement</v>
      </c>
      <c r="B407" s="541" t="s">
        <v>960</v>
      </c>
      <c r="C407" s="347">
        <v>1</v>
      </c>
      <c r="D407" s="347" t="s">
        <v>1615</v>
      </c>
      <c r="E407" s="543" t="s">
        <v>1313</v>
      </c>
      <c r="G407" s="522" t="str">
        <f>IFERROR(VLOOKUP(E407,'Reference data'!$M$2:$P$364,4,0), "Do not enter, will be populated based on other column(s)")</f>
        <v>MF</v>
      </c>
      <c r="H407" s="522" t="str">
        <f>IFERROR(VLOOKUP(E407,'Reference data'!$M$2:$O$364, 3,0), "Do not enter, will be populated based on other column(s)")</f>
        <v>Cobol, DB2</v>
      </c>
      <c r="I407" s="522" t="str">
        <f>IFERROR(VLOOKUP(E407,'Reference data'!$M$1:$N$364, 2,0), "Do not enter, will be populated based on other column(s)")</f>
        <v>MW Usage</v>
      </c>
      <c r="J407" s="347" t="s">
        <v>44</v>
      </c>
      <c r="K407" s="525" t="str">
        <f>IFERROR(VLOOKUP(J407,'Reference data'!$G$2:$H$7, 2, 0), "Do not enter, will be populated based on other column(s)")</f>
        <v>Muawiah Qaimari</v>
      </c>
      <c r="L407" s="525" t="str">
        <f>IFERROR(VLOOKUP(I407, 'Reference data'!$R$2:$S$55, 2, 0), "Do not enter, will be populated based on other column(s)")</f>
        <v>Sanjay Lokhande</v>
      </c>
      <c r="M407" s="525" t="str">
        <f>IFERROR(VLOOKUP(L407, 'Reference data'!$J$2:$K$30, 2, 0), "Do not enter, will be populated based on other column(s)")</f>
        <v>Daljeet Arora</v>
      </c>
      <c r="N407" s="347">
        <v>23.02</v>
      </c>
      <c r="O407" s="551" t="str">
        <f>VLOOKUP(N407, 'Reference data'!$U$2:$V$29, 2, 0)</f>
        <v>Feb-23</v>
      </c>
      <c r="P407" s="347" t="s">
        <v>48</v>
      </c>
      <c r="Q407" s="347">
        <v>90</v>
      </c>
      <c r="AF407" s="347">
        <v>5</v>
      </c>
      <c r="AG407" s="347">
        <v>5</v>
      </c>
      <c r="AH407" s="347">
        <v>30</v>
      </c>
      <c r="AI407" s="347">
        <v>30</v>
      </c>
    </row>
    <row r="408" spans="1:41" ht="19.5" customHeight="1">
      <c r="A408" s="522" t="str">
        <f>IFERROR(VLOOKUP(B408, 'Reference data'!$C$2:$D$21, 2, 0), "Do not enter, will be populated based on other column(s)")</f>
        <v>Enhancement</v>
      </c>
      <c r="B408" s="541" t="s">
        <v>960</v>
      </c>
      <c r="C408" s="347">
        <v>1</v>
      </c>
      <c r="D408" s="347" t="s">
        <v>1616</v>
      </c>
      <c r="E408" s="543" t="s">
        <v>1174</v>
      </c>
      <c r="G408" s="522" t="str">
        <f>IFERROR(VLOOKUP(E408,'Reference data'!$M$2:$P$364,4,0), "Do not enter, will be populated based on other column(s)")</f>
        <v>MF</v>
      </c>
      <c r="H408" s="522" t="str">
        <f>IFERROR(VLOOKUP(E408,'Reference data'!$M$2:$O$364, 3,0), "Do not enter, will be populated based on other column(s)")</f>
        <v>Cobol, IMS-DB</v>
      </c>
      <c r="I408" s="522" t="str">
        <f>IFERROR(VLOOKUP(E408,'Reference data'!$M$1:$N$364, 2,0), "Do not enter, will be populated based on other column(s)")</f>
        <v>MW Usage</v>
      </c>
      <c r="J408" s="347" t="s">
        <v>44</v>
      </c>
      <c r="K408" s="525" t="str">
        <f>IFERROR(VLOOKUP(J408,'Reference data'!$G$2:$H$7, 2, 0), "Do not enter, will be populated based on other column(s)")</f>
        <v>Muawiah Qaimari</v>
      </c>
      <c r="L408" s="525" t="str">
        <f>IFERROR(VLOOKUP(I408, 'Reference data'!$R$2:$S$55, 2, 0), "Do not enter, will be populated based on other column(s)")</f>
        <v>Sanjay Lokhande</v>
      </c>
      <c r="M408" s="525" t="str">
        <f>IFERROR(VLOOKUP(L408, 'Reference data'!$J$2:$K$30, 2, 0), "Do not enter, will be populated based on other column(s)")</f>
        <v>Daljeet Arora</v>
      </c>
      <c r="N408" s="347">
        <v>22.11</v>
      </c>
      <c r="O408" s="551" t="str">
        <f>VLOOKUP(N408, 'Reference data'!$U$2:$V$29, 2, 0)</f>
        <v>Nov-22</v>
      </c>
      <c r="P408" s="347" t="s">
        <v>48</v>
      </c>
      <c r="Q408" s="347">
        <v>90</v>
      </c>
      <c r="AF408" s="347">
        <v>20</v>
      </c>
    </row>
    <row r="409" spans="1:41" ht="42" customHeight="1">
      <c r="A409" s="522" t="str">
        <f>IFERROR(VLOOKUP(B409, 'Reference data'!$C$2:$D$21, 2, 0), "Do not enter, will be populated based on other column(s)")</f>
        <v>Sustenance</v>
      </c>
      <c r="B409" s="541" t="s">
        <v>984</v>
      </c>
      <c r="C409" s="347">
        <v>1</v>
      </c>
      <c r="D409" s="347" t="s">
        <v>1617</v>
      </c>
      <c r="E409" s="543" t="s">
        <v>1316</v>
      </c>
      <c r="F409" s="548"/>
      <c r="G409" s="522" t="str">
        <f>IFERROR(VLOOKUP(E409,'Reference data'!$M$2:$P$364,4,0), "Do not enter, will be populated based on other column(s)")</f>
        <v>MR</v>
      </c>
      <c r="H409" s="522" t="str">
        <f>IFERROR(VLOOKUP(E409,'Reference data'!$M$2:$O$364, 3,0), "Do not enter, will be populated based on other column(s)")</f>
        <v>Power Builder, Sybase</v>
      </c>
      <c r="I409" s="522" t="str">
        <f>IFERROR(VLOOKUP(E409,'Reference data'!$M$1:$N$364, 2,0), "Do not enter, will be populated based on other column(s)")</f>
        <v>MW Usage</v>
      </c>
      <c r="J409" s="548" t="s">
        <v>44</v>
      </c>
      <c r="K409" s="525" t="str">
        <f>IFERROR(VLOOKUP(J409,'Reference data'!$G$2:$H$7, 2, 0), "Do not enter, will be populated based on other column(s)")</f>
        <v>Muawiah Qaimari</v>
      </c>
      <c r="L409" s="525" t="str">
        <f>IFERROR(VLOOKUP(I409, 'Reference data'!$R$2:$S$55, 2, 0), "Do not enter, will be populated based on other column(s)")</f>
        <v>Sanjay Lokhande</v>
      </c>
      <c r="M409" s="525" t="str">
        <f>IFERROR(VLOOKUP(L409, 'Reference data'!$J$2:$K$30, 2, 0), "Do not enter, will be populated based on other column(s)")</f>
        <v>Daljeet Arora</v>
      </c>
      <c r="N409" s="347" t="s">
        <v>283</v>
      </c>
      <c r="O409" s="551" t="str">
        <f>VLOOKUP(N409, 'Reference data'!$U$2:$V$29, 2, 0)</f>
        <v>Ongoing</v>
      </c>
      <c r="P409" s="347" t="s">
        <v>48</v>
      </c>
      <c r="Q409" s="548"/>
      <c r="R409" s="548"/>
      <c r="S409" s="548"/>
      <c r="T409" s="548"/>
      <c r="U409" s="548"/>
      <c r="V409" s="548"/>
      <c r="W409" s="548"/>
      <c r="X409" s="548"/>
      <c r="Y409" s="548"/>
      <c r="Z409" s="548"/>
      <c r="AA409" s="548"/>
      <c r="AB409" s="548">
        <v>258</v>
      </c>
      <c r="AC409" s="548">
        <v>258</v>
      </c>
      <c r="AD409" s="548">
        <v>258</v>
      </c>
      <c r="AE409" s="548">
        <v>258</v>
      </c>
      <c r="AF409" s="548">
        <v>172</v>
      </c>
      <c r="AG409" s="548">
        <v>172</v>
      </c>
      <c r="AH409" s="548">
        <v>135</v>
      </c>
      <c r="AI409" s="548">
        <v>135</v>
      </c>
      <c r="AJ409" s="548">
        <v>135</v>
      </c>
      <c r="AK409" s="548">
        <v>135</v>
      </c>
      <c r="AL409" s="548">
        <v>135</v>
      </c>
      <c r="AM409" s="548">
        <v>135</v>
      </c>
      <c r="AN409" s="347">
        <v>135</v>
      </c>
      <c r="AO409" s="347">
        <v>135</v>
      </c>
    </row>
    <row r="410" spans="1:41" ht="19.5" customHeight="1">
      <c r="A410" s="522" t="str">
        <f>IFERROR(VLOOKUP(B410, 'Reference data'!$C$2:$D$21, 2, 0), "Do not enter, will be populated based on other column(s)")</f>
        <v>Sustenance</v>
      </c>
      <c r="B410" s="541" t="s">
        <v>125</v>
      </c>
      <c r="C410" s="347">
        <v>1</v>
      </c>
      <c r="D410" s="347" t="s">
        <v>1618</v>
      </c>
      <c r="E410" s="543" t="s">
        <v>1316</v>
      </c>
      <c r="G410" s="522" t="str">
        <f>IFERROR(VLOOKUP(E410,'Reference data'!$M$2:$P$364,4,0), "Do not enter, will be populated based on other column(s)")</f>
        <v>MR</v>
      </c>
      <c r="H410" s="522" t="str">
        <f>IFERROR(VLOOKUP(E410,'Reference data'!$M$2:$O$364, 3,0), "Do not enter, will be populated based on other column(s)")</f>
        <v>Power Builder, Sybase</v>
      </c>
      <c r="I410" s="522" t="str">
        <f>IFERROR(VLOOKUP(E410,'Reference data'!$M$1:$N$364, 2,0), "Do not enter, will be populated based on other column(s)")</f>
        <v>MW Usage</v>
      </c>
      <c r="J410" s="347" t="s">
        <v>44</v>
      </c>
      <c r="K410" s="525" t="str">
        <f>IFERROR(VLOOKUP(J410,'Reference data'!$G$2:$H$7, 2, 0), "Do not enter, will be populated based on other column(s)")</f>
        <v>Muawiah Qaimari</v>
      </c>
      <c r="L410" s="525" t="str">
        <f>IFERROR(VLOOKUP(I410, 'Reference data'!$R$2:$S$55, 2, 0), "Do not enter, will be populated based on other column(s)")</f>
        <v>Sanjay Lokhande</v>
      </c>
      <c r="M410" s="525" t="str">
        <f>IFERROR(VLOOKUP(L410, 'Reference data'!$J$2:$K$30, 2, 0), "Do not enter, will be populated based on other column(s)")</f>
        <v>Daljeet Arora</v>
      </c>
      <c r="N410" s="347" t="s">
        <v>283</v>
      </c>
      <c r="O410" s="551" t="str">
        <f>VLOOKUP(N410, 'Reference data'!$U$2:$V$29, 2, 0)</f>
        <v>Ongoing</v>
      </c>
      <c r="P410" s="347" t="s">
        <v>48</v>
      </c>
      <c r="AB410" s="347">
        <v>10</v>
      </c>
      <c r="AC410" s="347">
        <v>10</v>
      </c>
      <c r="AD410" s="347">
        <v>10</v>
      </c>
      <c r="AE410" s="347">
        <v>10</v>
      </c>
      <c r="AF410" s="347">
        <v>15</v>
      </c>
      <c r="AG410" s="347">
        <v>15</v>
      </c>
      <c r="AH410" s="347">
        <v>10</v>
      </c>
      <c r="AI410" s="347">
        <v>10</v>
      </c>
      <c r="AJ410" s="347">
        <v>10</v>
      </c>
      <c r="AK410" s="347">
        <v>10</v>
      </c>
      <c r="AL410" s="347">
        <v>10</v>
      </c>
      <c r="AM410" s="347">
        <v>10</v>
      </c>
      <c r="AN410" s="347">
        <v>10</v>
      </c>
      <c r="AO410" s="347">
        <v>10</v>
      </c>
    </row>
    <row r="411" spans="1:41" ht="19.5" customHeight="1">
      <c r="A411" s="522" t="str">
        <f>IFERROR(VLOOKUP(B411, 'Reference data'!$C$2:$D$21, 2, 0), "Do not enter, will be populated based on other column(s)")</f>
        <v>Enhancement</v>
      </c>
      <c r="B411" s="541" t="s">
        <v>960</v>
      </c>
      <c r="C411" s="347">
        <v>1</v>
      </c>
      <c r="D411" s="548" t="s">
        <v>1619</v>
      </c>
      <c r="E411" s="543" t="s">
        <v>1316</v>
      </c>
      <c r="F411" s="548"/>
      <c r="G411" s="522" t="str">
        <f>IFERROR(VLOOKUP(E411,'Reference data'!$M$2:$P$364,4,0), "Do not enter, will be populated based on other column(s)")</f>
        <v>MR</v>
      </c>
      <c r="H411" s="522" t="str">
        <f>IFERROR(VLOOKUP(E411,'Reference data'!$M$2:$O$364, 3,0), "Do not enter, will be populated based on other column(s)")</f>
        <v>Power Builder, Sybase</v>
      </c>
      <c r="I411" s="522" t="str">
        <f>IFERROR(VLOOKUP(E411,'Reference data'!$M$1:$N$364, 2,0), "Do not enter, will be populated based on other column(s)")</f>
        <v>MW Usage</v>
      </c>
      <c r="J411" s="548" t="s">
        <v>44</v>
      </c>
      <c r="K411" s="525" t="str">
        <f>IFERROR(VLOOKUP(J411,'Reference data'!$G$2:$H$7, 2, 0), "Do not enter, will be populated based on other column(s)")</f>
        <v>Muawiah Qaimari</v>
      </c>
      <c r="L411" s="525" t="str">
        <f>IFERROR(VLOOKUP(I411, 'Reference data'!$R$2:$S$55, 2, 0), "Do not enter, will be populated based on other column(s)")</f>
        <v>Sanjay Lokhande</v>
      </c>
      <c r="M411" s="525" t="str">
        <f>IFERROR(VLOOKUP(L411, 'Reference data'!$J$2:$K$30, 2, 0), "Do not enter, will be populated based on other column(s)")</f>
        <v>Daljeet Arora</v>
      </c>
      <c r="N411" s="347">
        <v>22.11</v>
      </c>
      <c r="O411" s="551" t="str">
        <f>VLOOKUP(N411, 'Reference data'!$U$2:$V$29, 2, 0)</f>
        <v>Nov-22</v>
      </c>
      <c r="P411" s="347" t="s">
        <v>48</v>
      </c>
      <c r="Q411" s="548">
        <v>50</v>
      </c>
      <c r="R411" s="548"/>
      <c r="S411" s="548"/>
      <c r="T411" s="548"/>
      <c r="U411" s="548"/>
      <c r="V411" s="548"/>
      <c r="W411" s="548"/>
      <c r="X411" s="548"/>
      <c r="Y411" s="548"/>
      <c r="Z411" s="548"/>
      <c r="AA411" s="548"/>
      <c r="AB411" s="548"/>
      <c r="AC411" s="548">
        <v>20</v>
      </c>
      <c r="AD411" s="548">
        <v>30</v>
      </c>
      <c r="AE411" s="548">
        <v>30</v>
      </c>
      <c r="AF411" s="548"/>
      <c r="AG411" s="548"/>
      <c r="AH411" s="548"/>
      <c r="AI411" s="548"/>
      <c r="AJ411" s="548"/>
      <c r="AK411" s="548"/>
      <c r="AL411" s="548"/>
      <c r="AM411" s="548"/>
    </row>
    <row r="412" spans="1:41" ht="19.5" customHeight="1">
      <c r="A412" s="522" t="str">
        <f>IFERROR(VLOOKUP(B412, 'Reference data'!$C$2:$D$21, 2, 0), "Do not enter, will be populated based on other column(s)")</f>
        <v>Enhancement</v>
      </c>
      <c r="B412" s="541" t="s">
        <v>960</v>
      </c>
      <c r="C412" s="347">
        <v>1</v>
      </c>
      <c r="D412" s="347" t="s">
        <v>1620</v>
      </c>
      <c r="E412" s="543" t="s">
        <v>1316</v>
      </c>
      <c r="G412" s="522" t="str">
        <f>IFERROR(VLOOKUP(E412,'Reference data'!$M$2:$P$364,4,0), "Do not enter, will be populated based on other column(s)")</f>
        <v>MR</v>
      </c>
      <c r="H412" s="522" t="str">
        <f>IFERROR(VLOOKUP(E412,'Reference data'!$M$2:$O$364, 3,0), "Do not enter, will be populated based on other column(s)")</f>
        <v>Power Builder, Sybase</v>
      </c>
      <c r="I412" s="522" t="str">
        <f>IFERROR(VLOOKUP(E412,'Reference data'!$M$1:$N$364, 2,0), "Do not enter, will be populated based on other column(s)")</f>
        <v>MW Usage</v>
      </c>
      <c r="J412" s="347" t="s">
        <v>44</v>
      </c>
      <c r="K412" s="525" t="str">
        <f>IFERROR(VLOOKUP(J412,'Reference data'!$G$2:$H$7, 2, 0), "Do not enter, will be populated based on other column(s)")</f>
        <v>Muawiah Qaimari</v>
      </c>
      <c r="L412" s="525" t="str">
        <f>IFERROR(VLOOKUP(I412, 'Reference data'!$R$2:$S$55, 2, 0), "Do not enter, will be populated based on other column(s)")</f>
        <v>Sanjay Lokhande</v>
      </c>
      <c r="M412" s="525" t="str">
        <f>IFERROR(VLOOKUP(L412, 'Reference data'!$J$2:$K$30, 2, 0), "Do not enter, will be populated based on other column(s)")</f>
        <v>Daljeet Arora</v>
      </c>
      <c r="N412" s="472">
        <v>22.07</v>
      </c>
      <c r="O412" s="551" t="str">
        <f>VLOOKUP(N412, 'Reference data'!$U$2:$V$29, 2, 0)</f>
        <v>Jul-22</v>
      </c>
      <c r="P412" s="347" t="s">
        <v>48</v>
      </c>
      <c r="Q412" s="347">
        <v>65</v>
      </c>
      <c r="AB412" s="347">
        <v>40</v>
      </c>
    </row>
    <row r="413" spans="1:41" ht="19.5" customHeight="1">
      <c r="A413" s="522" t="str">
        <f>IFERROR(VLOOKUP(B413, 'Reference data'!$C$2:$D$21, 2, 0), "Do not enter, will be populated based on other column(s)")</f>
        <v>Enhancement</v>
      </c>
      <c r="B413" s="541" t="s">
        <v>960</v>
      </c>
      <c r="C413" s="347">
        <v>1</v>
      </c>
      <c r="D413" s="548" t="s">
        <v>1621</v>
      </c>
      <c r="E413" s="543" t="s">
        <v>962</v>
      </c>
      <c r="F413" s="548"/>
      <c r="G413" s="522" t="str">
        <f>IFERROR(VLOOKUP(E413,'Reference data'!$M$2:$P$364,4,0), "Do not enter, will be populated based on other column(s)")</f>
        <v>MF</v>
      </c>
      <c r="H413" s="522" t="str">
        <f>IFERROR(VLOOKUP(E413,'Reference data'!$M$2:$O$364, 3,0), "Do not enter, will be populated based on other column(s)")</f>
        <v>Cobol, DB2</v>
      </c>
      <c r="I413" s="522" t="str">
        <f>IFERROR(VLOOKUP(E413,'Reference data'!$M$1:$N$364, 2,0), "Do not enter, will be populated based on other column(s)")</f>
        <v>West Usage</v>
      </c>
      <c r="J413" s="548" t="s">
        <v>44</v>
      </c>
      <c r="K413" s="525" t="str">
        <f>IFERROR(VLOOKUP(J413,'Reference data'!$G$2:$H$7, 2, 0), "Do not enter, will be populated based on other column(s)")</f>
        <v>Muawiah Qaimari</v>
      </c>
      <c r="L413" s="525" t="str">
        <f>IFERROR(VLOOKUP(I413, 'Reference data'!$R$2:$S$55, 2, 0), "Do not enter, will be populated based on other column(s)")</f>
        <v>Sanjay Lokhande</v>
      </c>
      <c r="M413" s="525" t="str">
        <f>IFERROR(VLOOKUP(L413, 'Reference data'!$J$2:$K$30, 2, 0), "Do not enter, will be populated based on other column(s)")</f>
        <v>Daljeet Arora</v>
      </c>
      <c r="N413" s="547">
        <v>22.1</v>
      </c>
      <c r="O413" s="551" t="str">
        <f>VLOOKUP(N413, 'Reference data'!$U$2:$V$29, 2, 0)</f>
        <v>Oct-22</v>
      </c>
      <c r="P413" s="347" t="s">
        <v>48</v>
      </c>
      <c r="Q413" s="548">
        <v>80</v>
      </c>
      <c r="R413" s="548"/>
      <c r="S413" s="548"/>
      <c r="T413" s="548"/>
      <c r="U413" s="548"/>
      <c r="V413" s="548"/>
      <c r="W413" s="548"/>
      <c r="X413" s="548"/>
      <c r="Y413" s="548"/>
      <c r="Z413" s="548"/>
      <c r="AA413" s="548"/>
      <c r="AB413" s="548"/>
      <c r="AC413" s="548"/>
      <c r="AD413" s="548">
        <v>30</v>
      </c>
      <c r="AE413" s="548">
        <v>30</v>
      </c>
      <c r="AF413" s="548">
        <v>20</v>
      </c>
      <c r="AG413" s="548">
        <v>40</v>
      </c>
      <c r="AH413" s="548"/>
      <c r="AI413" s="548"/>
      <c r="AJ413" s="548"/>
      <c r="AK413" s="548"/>
      <c r="AL413" s="548"/>
      <c r="AM413" s="548"/>
    </row>
    <row r="414" spans="1:41" ht="19.5" customHeight="1">
      <c r="A414" s="522" t="str">
        <f>IFERROR(VLOOKUP(B414, 'Reference data'!$C$2:$D$21, 2, 0), "Do not enter, will be populated based on other column(s)")</f>
        <v>Enhancement</v>
      </c>
      <c r="B414" s="541" t="s">
        <v>960</v>
      </c>
      <c r="C414" s="347">
        <v>1</v>
      </c>
      <c r="D414" s="347" t="s">
        <v>1621</v>
      </c>
      <c r="E414" s="543" t="s">
        <v>966</v>
      </c>
      <c r="G414" s="522" t="str">
        <f>IFERROR(VLOOKUP(E414,'Reference data'!$M$2:$P$364,4,0), "Do not enter, will be populated based on other column(s)")</f>
        <v>MF</v>
      </c>
      <c r="H414" s="522" t="str">
        <f>IFERROR(VLOOKUP(E414,'Reference data'!$M$2:$O$364, 3,0), "Do not enter, will be populated based on other column(s)")</f>
        <v>Cobol, IMS-DB, Assembler</v>
      </c>
      <c r="I414" s="522" t="str">
        <f>IFERROR(VLOOKUP(E414,'Reference data'!$M$1:$N$364, 2,0), "Do not enter, will be populated based on other column(s)")</f>
        <v>West Usage</v>
      </c>
      <c r="J414" s="347" t="s">
        <v>44</v>
      </c>
      <c r="K414" s="525" t="str">
        <f>IFERROR(VLOOKUP(J414,'Reference data'!$G$2:$H$7, 2, 0), "Do not enter, will be populated based on other column(s)")</f>
        <v>Muawiah Qaimari</v>
      </c>
      <c r="L414" s="525" t="str">
        <f>IFERROR(VLOOKUP(I414, 'Reference data'!$R$2:$S$55, 2, 0), "Do not enter, will be populated based on other column(s)")</f>
        <v>Sanjay Lokhande</v>
      </c>
      <c r="M414" s="525" t="str">
        <f>IFERROR(VLOOKUP(L414, 'Reference data'!$J$2:$K$30, 2, 0), "Do not enter, will be populated based on other column(s)")</f>
        <v>Daljeet Arora</v>
      </c>
      <c r="N414" s="547">
        <v>22.1</v>
      </c>
      <c r="O414" s="551" t="str">
        <f>VLOOKUP(N414, 'Reference data'!$U$2:$V$29, 2, 0)</f>
        <v>Oct-22</v>
      </c>
      <c r="P414" s="347" t="s">
        <v>48</v>
      </c>
      <c r="Q414" s="347">
        <v>40</v>
      </c>
      <c r="AD414" s="347">
        <v>25</v>
      </c>
      <c r="AE414" s="347">
        <v>25</v>
      </c>
    </row>
    <row r="415" spans="1:41" ht="19.5" customHeight="1">
      <c r="A415" s="522" t="str">
        <f>IFERROR(VLOOKUP(B415, 'Reference data'!$C$2:$D$21, 2, 0), "Do not enter, will be populated based on other column(s)")</f>
        <v>Enhancement</v>
      </c>
      <c r="B415" s="541" t="s">
        <v>960</v>
      </c>
      <c r="C415" s="347">
        <v>1</v>
      </c>
      <c r="D415" s="548" t="s">
        <v>1622</v>
      </c>
      <c r="E415" s="543" t="s">
        <v>1368</v>
      </c>
      <c r="F415" s="548"/>
      <c r="G415" s="522" t="str">
        <f>IFERROR(VLOOKUP(E415,'Reference data'!$M$2:$P$364,4,0), "Do not enter, will be populated based on other column(s)")</f>
        <v>MF</v>
      </c>
      <c r="H415" s="522" t="str">
        <f>IFERROR(VLOOKUP(E415,'Reference data'!$M$2:$O$364, 3,0), "Do not enter, will be populated based on other column(s)")</f>
        <v>Cobol, IMS-DB, Assembler</v>
      </c>
      <c r="I415" s="522" t="str">
        <f>IFERROR(VLOOKUP(E415,'Reference data'!$M$1:$N$364, 2,0), "Do not enter, will be populated based on other column(s)")</f>
        <v>West Usage</v>
      </c>
      <c r="J415" s="548" t="s">
        <v>44</v>
      </c>
      <c r="K415" s="525" t="str">
        <f>IFERROR(VLOOKUP(J415,'Reference data'!$G$2:$H$7, 2, 0), "Do not enter, will be populated based on other column(s)")</f>
        <v>Muawiah Qaimari</v>
      </c>
      <c r="L415" s="525" t="str">
        <f>IFERROR(VLOOKUP(I415, 'Reference data'!$R$2:$S$55, 2, 0), "Do not enter, will be populated based on other column(s)")</f>
        <v>Sanjay Lokhande</v>
      </c>
      <c r="M415" s="525" t="str">
        <f>IFERROR(VLOOKUP(L415, 'Reference data'!$J$2:$K$30, 2, 0), "Do not enter, will be populated based on other column(s)")</f>
        <v>Daljeet Arora</v>
      </c>
      <c r="N415" s="547">
        <v>22.09</v>
      </c>
      <c r="O415" s="551" t="str">
        <f>VLOOKUP(N415, 'Reference data'!$U$2:$V$29, 2, 0)</f>
        <v>Sep-22</v>
      </c>
      <c r="P415" s="347" t="s">
        <v>48</v>
      </c>
      <c r="Q415" s="548">
        <v>90</v>
      </c>
      <c r="R415" s="548"/>
      <c r="S415" s="548"/>
      <c r="T415" s="548"/>
      <c r="U415" s="548"/>
      <c r="V415" s="548"/>
      <c r="W415" s="548"/>
      <c r="X415" s="548"/>
      <c r="Y415" s="548"/>
      <c r="Z415" s="548"/>
      <c r="AA415" s="548"/>
      <c r="AB415" s="548"/>
      <c r="AC415" s="548"/>
      <c r="AD415" s="548"/>
      <c r="AE415" s="548"/>
      <c r="AF415" s="548"/>
      <c r="AG415" s="548"/>
      <c r="AH415" s="548"/>
      <c r="AI415" s="548"/>
      <c r="AJ415" s="548"/>
      <c r="AK415" s="548"/>
      <c r="AL415" s="548"/>
      <c r="AM415" s="548"/>
    </row>
    <row r="416" spans="1:41" ht="19.5" customHeight="1">
      <c r="A416" s="522" t="str">
        <f>IFERROR(VLOOKUP(B416, 'Reference data'!$C$2:$D$21, 2, 0), "Do not enter, will be populated based on other column(s)")</f>
        <v>Enhancement</v>
      </c>
      <c r="B416" s="541" t="s">
        <v>960</v>
      </c>
      <c r="C416" s="347">
        <v>1</v>
      </c>
      <c r="D416" s="347" t="s">
        <v>1622</v>
      </c>
      <c r="E416" s="543" t="s">
        <v>1174</v>
      </c>
      <c r="G416" s="522" t="str">
        <f>IFERROR(VLOOKUP(E416,'Reference data'!$M$2:$P$364,4,0), "Do not enter, will be populated based on other column(s)")</f>
        <v>MF</v>
      </c>
      <c r="H416" s="522" t="str">
        <f>IFERROR(VLOOKUP(E416,'Reference data'!$M$2:$O$364, 3,0), "Do not enter, will be populated based on other column(s)")</f>
        <v>Cobol, IMS-DB</v>
      </c>
      <c r="I416" s="522" t="str">
        <f>IFERROR(VLOOKUP(E416,'Reference data'!$M$1:$N$364, 2,0), "Do not enter, will be populated based on other column(s)")</f>
        <v>MW Usage</v>
      </c>
      <c r="J416" s="347" t="s">
        <v>44</v>
      </c>
      <c r="K416" s="525" t="str">
        <f>IFERROR(VLOOKUP(J416,'Reference data'!$G$2:$H$7, 2, 0), "Do not enter, will be populated based on other column(s)")</f>
        <v>Muawiah Qaimari</v>
      </c>
      <c r="L416" s="525" t="str">
        <f>IFERROR(VLOOKUP(I416, 'Reference data'!$R$2:$S$55, 2, 0), "Do not enter, will be populated based on other column(s)")</f>
        <v>Sanjay Lokhande</v>
      </c>
      <c r="M416" s="525" t="str">
        <f>IFERROR(VLOOKUP(L416, 'Reference data'!$J$2:$K$30, 2, 0), "Do not enter, will be populated based on other column(s)")</f>
        <v>Daljeet Arora</v>
      </c>
      <c r="N416" s="347">
        <v>22.09</v>
      </c>
      <c r="O416" s="551" t="str">
        <f>VLOOKUP(N416, 'Reference data'!$U$2:$V$29, 2, 0)</f>
        <v>Sep-22</v>
      </c>
      <c r="P416" s="347" t="s">
        <v>48</v>
      </c>
      <c r="Q416" s="347">
        <v>90</v>
      </c>
    </row>
    <row r="417" spans="1:51" ht="19.5" customHeight="1">
      <c r="A417" s="522" t="str">
        <f>IFERROR(VLOOKUP(B417, 'Reference data'!$C$2:$D$21, 2, 0), "Do not enter, will be populated based on other column(s)")</f>
        <v>Enhancement</v>
      </c>
      <c r="B417" s="541" t="s">
        <v>960</v>
      </c>
      <c r="C417" s="347">
        <v>1</v>
      </c>
      <c r="D417" s="548" t="s">
        <v>1623</v>
      </c>
      <c r="E417" s="543" t="s">
        <v>1202</v>
      </c>
      <c r="F417" s="548"/>
      <c r="G417" s="522" t="str">
        <f>IFERROR(VLOOKUP(E417,'Reference data'!$M$2:$P$364,4,0), "Do not enter, will be populated based on other column(s)")</f>
        <v>MF</v>
      </c>
      <c r="H417" s="522" t="str">
        <f>IFERROR(VLOOKUP(E417,'Reference data'!$M$2:$O$364, 3,0), "Do not enter, will be populated based on other column(s)")</f>
        <v>Cobol, IMS-DB</v>
      </c>
      <c r="I417" s="522" t="str">
        <f>IFERROR(VLOOKUP(E417,'Reference data'!$M$1:$N$364, 2,0), "Do not enter, will be populated based on other column(s)")</f>
        <v>MW Usage</v>
      </c>
      <c r="J417" s="548" t="s">
        <v>44</v>
      </c>
      <c r="K417" s="525" t="str">
        <f>IFERROR(VLOOKUP(J417,'Reference data'!$G$2:$H$7, 2, 0), "Do not enter, will be populated based on other column(s)")</f>
        <v>Muawiah Qaimari</v>
      </c>
      <c r="L417" s="525" t="str">
        <f>IFERROR(VLOOKUP(I417, 'Reference data'!$R$2:$S$55, 2, 0), "Do not enter, will be populated based on other column(s)")</f>
        <v>Sanjay Lokhande</v>
      </c>
      <c r="M417" s="525" t="str">
        <f>IFERROR(VLOOKUP(L417, 'Reference data'!$J$2:$K$30, 2, 0), "Do not enter, will be populated based on other column(s)")</f>
        <v>Daljeet Arora</v>
      </c>
      <c r="N417" s="576">
        <v>22.08</v>
      </c>
      <c r="O417" s="551" t="str">
        <f>VLOOKUP(N417, 'Reference data'!$U$2:$V$29, 2, 0)</f>
        <v>Aug-22</v>
      </c>
      <c r="P417" s="347" t="s">
        <v>48</v>
      </c>
      <c r="Q417" s="548">
        <v>110</v>
      </c>
      <c r="R417" s="548"/>
      <c r="S417" s="548"/>
      <c r="T417" s="548"/>
      <c r="U417" s="548"/>
      <c r="V417" s="548"/>
      <c r="W417" s="548"/>
      <c r="X417" s="548"/>
      <c r="Y417" s="548"/>
      <c r="Z417" s="548"/>
      <c r="AA417" s="548"/>
      <c r="AB417" s="548"/>
      <c r="AC417" s="548">
        <v>60</v>
      </c>
      <c r="AD417" s="548"/>
      <c r="AE417" s="548"/>
      <c r="AF417" s="548"/>
      <c r="AG417" s="548"/>
      <c r="AH417" s="548"/>
      <c r="AI417" s="548"/>
      <c r="AJ417" s="548"/>
      <c r="AK417" s="548"/>
      <c r="AL417" s="548"/>
      <c r="AM417" s="548"/>
      <c r="AN417" s="472">
        <v>30</v>
      </c>
    </row>
    <row r="418" spans="1:51" ht="19.5" customHeight="1">
      <c r="A418" s="522" t="str">
        <f>IFERROR(VLOOKUP(B418, 'Reference data'!$C$2:$D$21, 2, 0), "Do not enter, will be populated based on other column(s)")</f>
        <v>Enhancement</v>
      </c>
      <c r="B418" s="541" t="s">
        <v>960</v>
      </c>
      <c r="C418" s="347">
        <v>1</v>
      </c>
      <c r="D418" s="347" t="s">
        <v>1624</v>
      </c>
      <c r="E418" s="543" t="s">
        <v>1174</v>
      </c>
      <c r="G418" s="522" t="str">
        <f>IFERROR(VLOOKUP(E418,'Reference data'!$M$2:$P$364,4,0), "Do not enter, will be populated based on other column(s)")</f>
        <v>MF</v>
      </c>
      <c r="H418" s="522" t="str">
        <f>IFERROR(VLOOKUP(E418,'Reference data'!$M$2:$O$364, 3,0), "Do not enter, will be populated based on other column(s)")</f>
        <v>Cobol, IMS-DB</v>
      </c>
      <c r="I418" s="522" t="str">
        <f>IFERROR(VLOOKUP(E418,'Reference data'!$M$1:$N$364, 2,0), "Do not enter, will be populated based on other column(s)")</f>
        <v>MW Usage</v>
      </c>
      <c r="J418" s="347" t="s">
        <v>44</v>
      </c>
      <c r="K418" s="525" t="str">
        <f>IFERROR(VLOOKUP(J418,'Reference data'!$G$2:$H$7, 2, 0), "Do not enter, will be populated based on other column(s)")</f>
        <v>Muawiah Qaimari</v>
      </c>
      <c r="L418" s="525" t="str">
        <f>IFERROR(VLOOKUP(I418, 'Reference data'!$R$2:$S$55, 2, 0), "Do not enter, will be populated based on other column(s)")</f>
        <v>Sanjay Lokhande</v>
      </c>
      <c r="M418" s="525" t="str">
        <f>IFERROR(VLOOKUP(L418, 'Reference data'!$J$2:$K$30, 2, 0), "Do not enter, will be populated based on other column(s)")</f>
        <v>Daljeet Arora</v>
      </c>
      <c r="N418" s="347">
        <v>22.11</v>
      </c>
      <c r="O418" s="551" t="str">
        <f>VLOOKUP(N418, 'Reference data'!$U$2:$V$29, 2, 0)</f>
        <v>Nov-22</v>
      </c>
      <c r="P418" s="347" t="s">
        <v>48</v>
      </c>
      <c r="Q418" s="347">
        <v>80</v>
      </c>
      <c r="AF418" s="347">
        <v>10</v>
      </c>
    </row>
    <row r="419" spans="1:51" ht="22.4" customHeight="1">
      <c r="A419" s="522" t="str">
        <f>IFERROR(VLOOKUP(B419, 'Reference data'!$C$2:$D$21, 2, 0), "Do not enter, will be populated based on other column(s)")</f>
        <v>Enhancement</v>
      </c>
      <c r="B419" s="541" t="s">
        <v>960</v>
      </c>
      <c r="C419" s="347">
        <v>1</v>
      </c>
      <c r="D419" s="548" t="s">
        <v>1625</v>
      </c>
      <c r="E419" s="543" t="s">
        <v>1316</v>
      </c>
      <c r="F419" s="548"/>
      <c r="G419" s="522" t="str">
        <f>IFERROR(VLOOKUP(E419,'Reference data'!$M$2:$P$364,4,0), "Do not enter, will be populated based on other column(s)")</f>
        <v>MR</v>
      </c>
      <c r="H419" s="522" t="str">
        <f>IFERROR(VLOOKUP(E419,'Reference data'!$M$2:$O$364, 3,0), "Do not enter, will be populated based on other column(s)")</f>
        <v>Power Builder, Sybase</v>
      </c>
      <c r="I419" s="522" t="str">
        <f>IFERROR(VLOOKUP(E419,'Reference data'!$M$1:$N$364, 2,0), "Do not enter, will be populated based on other column(s)")</f>
        <v>MW Usage</v>
      </c>
      <c r="J419" s="548" t="s">
        <v>44</v>
      </c>
      <c r="K419" s="525" t="str">
        <f>IFERROR(VLOOKUP(J419,'Reference data'!$G$2:$H$7, 2, 0), "Do not enter, will be populated based on other column(s)")</f>
        <v>Muawiah Qaimari</v>
      </c>
      <c r="L419" s="525" t="str">
        <f>IFERROR(VLOOKUP(I419, 'Reference data'!$R$2:$S$55, 2, 0), "Do not enter, will be populated based on other column(s)")</f>
        <v>Sanjay Lokhande</v>
      </c>
      <c r="M419" s="525" t="str">
        <f>IFERROR(VLOOKUP(L419, 'Reference data'!$J$2:$K$30, 2, 0), "Do not enter, will be populated based on other column(s)")</f>
        <v>Daljeet Arora</v>
      </c>
      <c r="N419" s="576" t="s">
        <v>341</v>
      </c>
      <c r="O419" s="551" t="str">
        <f>VLOOKUP(N419, 'Reference data'!$U$2:$V$29, 2, 0)</f>
        <v>TBD</v>
      </c>
      <c r="P419" s="347" t="s">
        <v>342</v>
      </c>
      <c r="Q419" s="548">
        <v>414</v>
      </c>
      <c r="R419" s="548"/>
      <c r="S419" s="548"/>
      <c r="T419" s="548"/>
      <c r="U419" s="548"/>
      <c r="V419" s="548"/>
      <c r="W419" s="548"/>
      <c r="X419" s="548"/>
      <c r="Y419" s="548"/>
      <c r="Z419" s="548"/>
      <c r="AA419" s="548"/>
      <c r="AB419" s="548"/>
      <c r="AC419" s="548"/>
      <c r="AD419" s="548"/>
      <c r="AE419" s="548"/>
      <c r="AF419" s="548"/>
      <c r="AG419" s="548"/>
      <c r="AH419" s="548"/>
      <c r="AI419" s="548"/>
      <c r="AJ419" s="548"/>
      <c r="AK419" s="548"/>
      <c r="AL419" s="548"/>
      <c r="AM419" s="548"/>
    </row>
    <row r="420" spans="1:51" ht="19.5" customHeight="1">
      <c r="A420" s="522" t="str">
        <f>IFERROR(VLOOKUP(B420, 'Reference data'!$C$2:$D$21, 2, 0), "Do not enter, will be populated based on other column(s)")</f>
        <v>Sustenance</v>
      </c>
      <c r="B420" s="541" t="s">
        <v>986</v>
      </c>
      <c r="D420" s="548" t="s">
        <v>1626</v>
      </c>
      <c r="E420" s="543" t="s">
        <v>1286</v>
      </c>
      <c r="F420" s="548"/>
      <c r="G420" s="522" t="str">
        <f>IFERROR(VLOOKUP(E420,'Reference data'!$M$2:$P$364,4,0), "Do not enter, will be populated based on other column(s)")</f>
        <v>MF</v>
      </c>
      <c r="H420" s="522" t="str">
        <f>IFERROR(VLOOKUP(E420,'Reference data'!$M$2:$O$364, 3,0), "Do not enter, will be populated based on other column(s)")</f>
        <v>Cobol, DB2</v>
      </c>
      <c r="I420" s="522" t="str">
        <f>IFERROR(VLOOKUP(E420,'Reference data'!$M$1:$N$364, 2,0), "Do not enter, will be populated based on other column(s)")</f>
        <v>West Usage</v>
      </c>
      <c r="J420" s="548" t="s">
        <v>44</v>
      </c>
      <c r="K420" s="525" t="str">
        <f>IFERROR(VLOOKUP(J420,'Reference data'!$G$2:$H$7, 2, 0), "Do not enter, will be populated based on other column(s)")</f>
        <v>Muawiah Qaimari</v>
      </c>
      <c r="L420" s="525" t="str">
        <f>IFERROR(VLOOKUP(I420, 'Reference data'!$R$2:$S$55, 2, 0), "Do not enter, will be populated based on other column(s)")</f>
        <v>Sanjay Lokhande</v>
      </c>
      <c r="M420" s="525" t="str">
        <f>IFERROR(VLOOKUP(L420, 'Reference data'!$J$2:$K$30, 2, 0), "Do not enter, will be populated based on other column(s)")</f>
        <v>Daljeet Arora</v>
      </c>
      <c r="N420" s="347" t="s">
        <v>283</v>
      </c>
      <c r="O420" s="551" t="str">
        <f>VLOOKUP(N420, 'Reference data'!$U$2:$V$29, 2, 0)</f>
        <v>Ongoing</v>
      </c>
      <c r="P420" s="347" t="s">
        <v>48</v>
      </c>
      <c r="Q420" s="548"/>
      <c r="R420" s="548"/>
      <c r="S420" s="548"/>
      <c r="T420" s="548"/>
      <c r="U420" s="548"/>
      <c r="V420" s="548"/>
      <c r="W420" s="548"/>
      <c r="X420" s="548"/>
      <c r="Y420" s="548"/>
      <c r="Z420" s="548"/>
      <c r="AA420" s="548"/>
      <c r="AB420" s="548">
        <v>86</v>
      </c>
      <c r="AC420" s="548">
        <v>86</v>
      </c>
      <c r="AD420" s="548">
        <v>86</v>
      </c>
      <c r="AE420" s="548">
        <v>86</v>
      </c>
      <c r="AF420" s="548">
        <v>86</v>
      </c>
      <c r="AG420" s="548">
        <v>86</v>
      </c>
      <c r="AH420" s="548">
        <v>86</v>
      </c>
      <c r="AI420" s="548">
        <v>86</v>
      </c>
      <c r="AJ420" s="548">
        <v>86</v>
      </c>
      <c r="AK420" s="548">
        <v>86</v>
      </c>
      <c r="AL420" s="548">
        <v>86</v>
      </c>
      <c r="AM420" s="548">
        <v>86</v>
      </c>
      <c r="AN420" s="548">
        <v>86</v>
      </c>
      <c r="AO420" s="347">
        <v>86</v>
      </c>
      <c r="AP420" s="347">
        <v>86</v>
      </c>
      <c r="AQ420" s="347">
        <v>86</v>
      </c>
      <c r="AR420" s="347">
        <v>86</v>
      </c>
      <c r="AS420" s="347">
        <v>86</v>
      </c>
      <c r="AT420" s="347">
        <v>86</v>
      </c>
      <c r="AU420" s="347">
        <v>86</v>
      </c>
      <c r="AV420" s="347">
        <v>86</v>
      </c>
      <c r="AW420" s="347">
        <v>86</v>
      </c>
      <c r="AX420" s="347">
        <v>86</v>
      </c>
      <c r="AY420" s="347">
        <v>86</v>
      </c>
    </row>
    <row r="421" spans="1:51" ht="19.5" customHeight="1">
      <c r="A421" s="522" t="str">
        <f>IFERROR(VLOOKUP(B421, 'Reference data'!$C$2:$D$21, 2, 0), "Do not enter, will be populated based on other column(s)")</f>
        <v>Sustenance</v>
      </c>
      <c r="B421" s="541" t="s">
        <v>125</v>
      </c>
      <c r="C421" s="347">
        <v>3</v>
      </c>
      <c r="D421" s="347" t="s">
        <v>1627</v>
      </c>
      <c r="E421" s="543" t="s">
        <v>1280</v>
      </c>
      <c r="G421" s="522" t="str">
        <f>IFERROR(VLOOKUP(E421,'Reference data'!$M$2:$P$364,4,0), "Do not enter, will be populated based on other column(s)")</f>
        <v>MF</v>
      </c>
      <c r="H421" s="522" t="str">
        <f>IFERROR(VLOOKUP(E421,'Reference data'!$M$2:$O$364, 3,0), "Do not enter, will be populated based on other column(s)")</f>
        <v>Cobol</v>
      </c>
      <c r="I421" s="522" t="str">
        <f>IFERROR(VLOOKUP(E421,'Reference data'!$M$1:$N$364, 2,0), "Do not enter, will be populated based on other column(s)")</f>
        <v>MW Usage</v>
      </c>
      <c r="J421" s="347" t="s">
        <v>44</v>
      </c>
      <c r="K421" s="525" t="str">
        <f>IFERROR(VLOOKUP(J421,'Reference data'!$G$2:$H$7, 2, 0), "Do not enter, will be populated based on other column(s)")</f>
        <v>Muawiah Qaimari</v>
      </c>
      <c r="L421" s="525" t="str">
        <f>IFERROR(VLOOKUP(I421, 'Reference data'!$R$2:$S$55, 2, 0), "Do not enter, will be populated based on other column(s)")</f>
        <v>Sanjay Lokhande</v>
      </c>
      <c r="M421" s="525" t="str">
        <f>IFERROR(VLOOKUP(L421, 'Reference data'!$J$2:$K$30, 2, 0), "Do not enter, will be populated based on other column(s)")</f>
        <v>Daljeet Arora</v>
      </c>
      <c r="N421" s="347" t="s">
        <v>283</v>
      </c>
      <c r="O421" s="551" t="str">
        <f>VLOOKUP(N421, 'Reference data'!$U$2:$V$29, 2, 0)</f>
        <v>Ongoing</v>
      </c>
      <c r="P421" s="347" t="s">
        <v>48</v>
      </c>
      <c r="AB421" s="347">
        <v>22</v>
      </c>
      <c r="AC421" s="347">
        <v>22</v>
      </c>
      <c r="AD421" s="347">
        <v>22</v>
      </c>
      <c r="AE421" s="347">
        <v>22</v>
      </c>
      <c r="AF421" s="347">
        <v>85</v>
      </c>
      <c r="AG421" s="347">
        <v>50</v>
      </c>
      <c r="AH421" s="347">
        <v>95</v>
      </c>
      <c r="AI421" s="347">
        <v>95</v>
      </c>
      <c r="AJ421" s="347">
        <v>95</v>
      </c>
      <c r="AK421" s="347">
        <v>95</v>
      </c>
      <c r="AL421" s="347">
        <v>95</v>
      </c>
      <c r="AM421" s="347">
        <v>95</v>
      </c>
      <c r="AN421" s="347">
        <v>95</v>
      </c>
      <c r="AO421" s="347">
        <v>95</v>
      </c>
      <c r="AP421" s="347">
        <v>95</v>
      </c>
      <c r="AQ421" s="347">
        <v>95</v>
      </c>
      <c r="AR421" s="347">
        <v>95</v>
      </c>
      <c r="AS421" s="347">
        <v>95</v>
      </c>
      <c r="AT421" s="347">
        <v>95</v>
      </c>
      <c r="AU421" s="347">
        <v>95</v>
      </c>
      <c r="AV421" s="347">
        <v>95</v>
      </c>
      <c r="AW421" s="347">
        <v>95</v>
      </c>
      <c r="AX421" s="347">
        <v>95</v>
      </c>
      <c r="AY421" s="347">
        <v>95</v>
      </c>
    </row>
    <row r="422" spans="1:51" ht="19.5" customHeight="1">
      <c r="A422" s="522" t="str">
        <f>IFERROR(VLOOKUP(B422, 'Reference data'!$C$2:$D$21, 2, 0), "Do not enter, will be populated based on other column(s)")</f>
        <v>Sustenance</v>
      </c>
      <c r="B422" s="541" t="s">
        <v>88</v>
      </c>
      <c r="D422" s="347" t="s">
        <v>1628</v>
      </c>
      <c r="E422" s="543" t="s">
        <v>1068</v>
      </c>
      <c r="G422" s="522" t="str">
        <f>IFERROR(VLOOKUP(E422,'Reference data'!$M$2:$P$364,4,0), "Do not enter, will be populated based on other column(s)")</f>
        <v>MR</v>
      </c>
      <c r="H422" s="522" t="str">
        <f>IFERROR(VLOOKUP(E422,'Reference data'!$M$2:$O$364, 3,0), "Do not enter, will be populated based on other column(s)")</f>
        <v>C++/VC++</v>
      </c>
      <c r="I422" s="522" t="str">
        <f>IFERROR(VLOOKUP(E422,'Reference data'!$M$1:$N$364, 2,0), "Do not enter, will be populated based on other column(s)")</f>
        <v>MR-APPS-PT</v>
      </c>
      <c r="J422" s="347" t="s">
        <v>78</v>
      </c>
      <c r="K422" s="525" t="str">
        <f>IFERROR(VLOOKUP(J422,'Reference data'!$G$2:$H$7, 2, 0), "Do not enter, will be populated based on other column(s)")</f>
        <v>Christine Moretti</v>
      </c>
      <c r="L422" s="525" t="str">
        <f>IFERROR(VLOOKUP(I422, 'Reference data'!$R$2:$S$55, 2, 0), "Do not enter, will be populated based on other column(s)")</f>
        <v>Poonam Trimukhe</v>
      </c>
      <c r="M422" s="525" t="str">
        <f>IFERROR(VLOOKUP(L422, 'Reference data'!$J$2:$K$30, 2, 0), "Do not enter, will be populated based on other column(s)")</f>
        <v>Daljeet Arora</v>
      </c>
      <c r="N422" s="347">
        <v>22.11</v>
      </c>
      <c r="O422" s="551" t="str">
        <f>VLOOKUP(N422, 'Reference data'!$U$2:$V$29, 2, 0)</f>
        <v>Nov-22</v>
      </c>
      <c r="P422" s="347" t="s">
        <v>48</v>
      </c>
      <c r="Q422" s="347">
        <v>70</v>
      </c>
      <c r="AE422" s="347">
        <v>50</v>
      </c>
      <c r="AF422" s="347">
        <v>20</v>
      </c>
    </row>
    <row r="423" spans="1:51" ht="19.5" customHeight="1">
      <c r="A423" s="522" t="str">
        <f>IFERROR(VLOOKUP(B423, 'Reference data'!$C$2:$D$21, 2, 0), "Do not enter, will be populated based on other column(s)")</f>
        <v>Sustenance</v>
      </c>
      <c r="B423" s="541" t="s">
        <v>88</v>
      </c>
      <c r="D423" s="548" t="s">
        <v>1629</v>
      </c>
      <c r="E423" s="543" t="s">
        <v>1175</v>
      </c>
      <c r="F423" s="548"/>
      <c r="G423" s="522" t="str">
        <f>IFERROR(VLOOKUP(E423,'Reference data'!$M$2:$P$364,4,0), "Do not enter, will be populated based on other column(s)")</f>
        <v>MR</v>
      </c>
      <c r="H423" s="522" t="str">
        <f>IFERROR(VLOOKUP(E423,'Reference data'!$M$2:$O$364, 3,0), "Do not enter, will be populated based on other column(s)")</f>
        <v>.NET</v>
      </c>
      <c r="I423" s="522" t="str">
        <f>IFERROR(VLOOKUP(E423,'Reference data'!$M$1:$N$364, 2,0), "Do not enter, will be populated based on other column(s)")</f>
        <v>MR-APPS-PT</v>
      </c>
      <c r="J423" s="548" t="s">
        <v>78</v>
      </c>
      <c r="K423" s="525" t="str">
        <f>IFERROR(VLOOKUP(J423,'Reference data'!$G$2:$H$7, 2, 0), "Do not enter, will be populated based on other column(s)")</f>
        <v>Christine Moretti</v>
      </c>
      <c r="L423" s="525" t="str">
        <f>IFERROR(VLOOKUP(I423, 'Reference data'!$R$2:$S$55, 2, 0), "Do not enter, will be populated based on other column(s)")</f>
        <v>Poonam Trimukhe</v>
      </c>
      <c r="M423" s="525" t="str">
        <f>IFERROR(VLOOKUP(L423, 'Reference data'!$J$2:$K$30, 2, 0), "Do not enter, will be populated based on other column(s)")</f>
        <v>Daljeet Arora</v>
      </c>
      <c r="N423" s="576">
        <v>22.08</v>
      </c>
      <c r="O423" s="551" t="str">
        <f>VLOOKUP(N423, 'Reference data'!$U$2:$V$29, 2, 0)</f>
        <v>Aug-22</v>
      </c>
      <c r="P423" s="347" t="s">
        <v>48</v>
      </c>
      <c r="Q423" s="548">
        <v>50</v>
      </c>
      <c r="R423" s="548"/>
      <c r="S423" s="548"/>
      <c r="T423" s="548"/>
      <c r="U423" s="548"/>
      <c r="V423" s="548"/>
      <c r="W423" s="548"/>
      <c r="X423" s="548"/>
      <c r="Y423" s="548"/>
      <c r="Z423" s="548"/>
      <c r="AA423" s="548"/>
      <c r="AB423" s="548"/>
      <c r="AC423" s="548"/>
      <c r="AD423" s="548"/>
      <c r="AE423" s="548"/>
      <c r="AF423" s="548"/>
      <c r="AG423" s="548"/>
      <c r="AH423" s="548"/>
      <c r="AI423" s="548"/>
      <c r="AJ423" s="548"/>
      <c r="AK423" s="548"/>
      <c r="AL423" s="548"/>
      <c r="AM423" s="548"/>
    </row>
    <row r="424" spans="1:51" ht="19.5" customHeight="1">
      <c r="A424" s="522" t="str">
        <f>IFERROR(VLOOKUP(B424, 'Reference data'!$C$2:$D$21, 2, 0), "Do not enter, will be populated based on other column(s)")</f>
        <v>Sustenance</v>
      </c>
      <c r="B424" s="541" t="s">
        <v>110</v>
      </c>
      <c r="D424" s="347" t="s">
        <v>1630</v>
      </c>
      <c r="E424" s="543" t="s">
        <v>1256</v>
      </c>
      <c r="G424" s="522" t="str">
        <f>IFERROR(VLOOKUP(E424,'Reference data'!$M$2:$P$364,4,0), "Do not enter, will be populated based on other column(s)")</f>
        <v>MR</v>
      </c>
      <c r="H424" s="522" t="str">
        <f>IFERROR(VLOOKUP(E424,'Reference data'!$M$2:$O$364, 3,0), "Do not enter, will be populated based on other column(s)")</f>
        <v>.NET</v>
      </c>
      <c r="I424" s="522" t="str">
        <f>IFERROR(VLOOKUP(E424,'Reference data'!$M$1:$N$364, 2,0), "Do not enter, will be populated based on other column(s)")</f>
        <v>MR-APPS-PT</v>
      </c>
      <c r="J424" s="347" t="s">
        <v>78</v>
      </c>
      <c r="K424" s="525" t="str">
        <f>IFERROR(VLOOKUP(J424,'Reference data'!$G$2:$H$7, 2, 0), "Do not enter, will be populated based on other column(s)")</f>
        <v>Christine Moretti</v>
      </c>
      <c r="L424" s="525" t="str">
        <f>IFERROR(VLOOKUP(I424, 'Reference data'!$R$2:$S$55, 2, 0), "Do not enter, will be populated based on other column(s)")</f>
        <v>Poonam Trimukhe</v>
      </c>
      <c r="M424" s="525" t="str">
        <f>IFERROR(VLOOKUP(L424, 'Reference data'!$J$2:$K$30, 2, 0), "Do not enter, will be populated based on other column(s)")</f>
        <v>Daljeet Arora</v>
      </c>
      <c r="N424" s="347">
        <v>22.12</v>
      </c>
      <c r="O424" s="551" t="str">
        <f>VLOOKUP(N424, 'Reference data'!$U$2:$V$29, 2, 0)</f>
        <v>Dec-22</v>
      </c>
      <c r="P424" s="347" t="s">
        <v>48</v>
      </c>
      <c r="Q424" s="347">
        <v>75</v>
      </c>
      <c r="AF424" s="347">
        <v>50</v>
      </c>
      <c r="AG424" s="347">
        <v>25</v>
      </c>
    </row>
    <row r="425" spans="1:51" ht="19.5" customHeight="1">
      <c r="A425" s="522" t="str">
        <f>IFERROR(VLOOKUP(B425, 'Reference data'!$C$2:$D$21, 2, 0), "Do not enter, will be populated based on other column(s)")</f>
        <v>Sustenance</v>
      </c>
      <c r="B425" s="541" t="s">
        <v>110</v>
      </c>
      <c r="D425" s="548" t="s">
        <v>1631</v>
      </c>
      <c r="E425" s="543" t="s">
        <v>1338</v>
      </c>
      <c r="F425" s="548"/>
      <c r="G425" s="522" t="str">
        <f>IFERROR(VLOOKUP(E425,'Reference data'!$M$2:$P$364,4,0), "Do not enter, will be populated based on other column(s)")</f>
        <v>MR</v>
      </c>
      <c r="H425" s="522" t="str">
        <f>IFERROR(VLOOKUP(E425,'Reference data'!$M$2:$O$364, 3,0), "Do not enter, will be populated based on other column(s)")</f>
        <v>Java, REACT</v>
      </c>
      <c r="I425" s="522" t="str">
        <f>IFERROR(VLOOKUP(E425,'Reference data'!$M$1:$N$364, 2,0), "Do not enter, will be populated based on other column(s)")</f>
        <v>MR-APPS-PT</v>
      </c>
      <c r="J425" s="548" t="s">
        <v>78</v>
      </c>
      <c r="K425" s="525" t="str">
        <f>IFERROR(VLOOKUP(J425,'Reference data'!$G$2:$H$7, 2, 0), "Do not enter, will be populated based on other column(s)")</f>
        <v>Christine Moretti</v>
      </c>
      <c r="L425" s="525" t="str">
        <f>IFERROR(VLOOKUP(I425, 'Reference data'!$R$2:$S$55, 2, 0), "Do not enter, will be populated based on other column(s)")</f>
        <v>Poonam Trimukhe</v>
      </c>
      <c r="M425" s="525" t="str">
        <f>IFERROR(VLOOKUP(L425, 'Reference data'!$J$2:$K$30, 2, 0), "Do not enter, will be populated based on other column(s)")</f>
        <v>Daljeet Arora</v>
      </c>
      <c r="N425" s="347">
        <v>22.12</v>
      </c>
      <c r="O425" s="551" t="str">
        <f>VLOOKUP(N425, 'Reference data'!$U$2:$V$29, 2, 0)</f>
        <v>Dec-22</v>
      </c>
      <c r="P425" s="347" t="s">
        <v>48</v>
      </c>
      <c r="Q425" s="548">
        <v>100</v>
      </c>
      <c r="R425" s="548"/>
      <c r="S425" s="548"/>
      <c r="T425" s="548"/>
      <c r="U425" s="548"/>
      <c r="V425" s="548"/>
      <c r="W425" s="548"/>
      <c r="X425" s="548"/>
      <c r="Y425" s="548"/>
      <c r="Z425" s="548"/>
      <c r="AA425" s="548"/>
      <c r="AB425" s="548"/>
      <c r="AC425" s="548"/>
      <c r="AD425" s="548"/>
      <c r="AE425" s="548"/>
      <c r="AF425" s="548">
        <v>50</v>
      </c>
      <c r="AG425" s="548">
        <v>50</v>
      </c>
      <c r="AH425" s="548"/>
      <c r="AI425" s="548"/>
      <c r="AJ425" s="548"/>
      <c r="AK425" s="548"/>
      <c r="AL425" s="548"/>
      <c r="AM425" s="548"/>
    </row>
    <row r="426" spans="1:51" ht="19.5" customHeight="1">
      <c r="A426" s="522" t="str">
        <f>IFERROR(VLOOKUP(B426, 'Reference data'!$C$2:$D$21, 2, 0), "Do not enter, will be populated based on other column(s)")</f>
        <v>Enhancement</v>
      </c>
      <c r="B426" s="541" t="s">
        <v>960</v>
      </c>
      <c r="D426" s="347" t="s">
        <v>1632</v>
      </c>
      <c r="E426" s="543" t="s">
        <v>1175</v>
      </c>
      <c r="G426" s="522" t="str">
        <f>IFERROR(VLOOKUP(E426,'Reference data'!$M$2:$P$364,4,0), "Do not enter, will be populated based on other column(s)")</f>
        <v>MR</v>
      </c>
      <c r="H426" s="522" t="str">
        <f>IFERROR(VLOOKUP(E426,'Reference data'!$M$2:$O$364, 3,0), "Do not enter, will be populated based on other column(s)")</f>
        <v>.NET</v>
      </c>
      <c r="I426" s="522" t="str">
        <f>IFERROR(VLOOKUP(E426,'Reference data'!$M$1:$N$364, 2,0), "Do not enter, will be populated based on other column(s)")</f>
        <v>MR-APPS-PT</v>
      </c>
      <c r="J426" s="347" t="s">
        <v>78</v>
      </c>
      <c r="K426" s="525" t="str">
        <f>IFERROR(VLOOKUP(J426,'Reference data'!$G$2:$H$7, 2, 0), "Do not enter, will be populated based on other column(s)")</f>
        <v>Christine Moretti</v>
      </c>
      <c r="L426" s="525" t="str">
        <f>IFERROR(VLOOKUP(I426, 'Reference data'!$R$2:$S$55, 2, 0), "Do not enter, will be populated based on other column(s)")</f>
        <v>Poonam Trimukhe</v>
      </c>
      <c r="M426" s="525" t="str">
        <f>IFERROR(VLOOKUP(L426, 'Reference data'!$J$2:$K$30, 2, 0), "Do not enter, will be populated based on other column(s)")</f>
        <v>Daljeet Arora</v>
      </c>
      <c r="N426" s="347">
        <v>22.09</v>
      </c>
      <c r="O426" s="551" t="str">
        <f>VLOOKUP(N426, 'Reference data'!$U$2:$V$29, 2, 0)</f>
        <v>Sep-22</v>
      </c>
      <c r="P426" s="347" t="s">
        <v>48</v>
      </c>
      <c r="Q426" s="347">
        <v>40</v>
      </c>
      <c r="AB426" s="472">
        <v>10</v>
      </c>
      <c r="AC426" s="472">
        <v>10</v>
      </c>
      <c r="AD426" s="472">
        <v>10</v>
      </c>
    </row>
    <row r="427" spans="1:51" ht="19.5" customHeight="1">
      <c r="A427" s="522" t="str">
        <f>IFERROR(VLOOKUP(B427, 'Reference data'!$C$2:$D$21, 2, 0), "Do not enter, will be populated based on other column(s)")</f>
        <v>Enhancement</v>
      </c>
      <c r="B427" s="541" t="s">
        <v>960</v>
      </c>
      <c r="D427" s="548" t="s">
        <v>1633</v>
      </c>
      <c r="E427" s="543" t="s">
        <v>1068</v>
      </c>
      <c r="F427" s="474" t="s">
        <v>1513</v>
      </c>
      <c r="G427" s="522" t="str">
        <f>IFERROR(VLOOKUP(E427,'Reference data'!$M$2:$P$364,4,0), "Do not enter, will be populated based on other column(s)")</f>
        <v>MR</v>
      </c>
      <c r="H427" s="522" t="str">
        <f>IFERROR(VLOOKUP(E427,'Reference data'!$M$2:$O$364, 3,0), "Do not enter, will be populated based on other column(s)")</f>
        <v>C++/VC++</v>
      </c>
      <c r="I427" s="522" t="str">
        <f>IFERROR(VLOOKUP(E427,'Reference data'!$M$1:$N$364, 2,0), "Do not enter, will be populated based on other column(s)")</f>
        <v>MR-APPS-PT</v>
      </c>
      <c r="J427" s="548" t="s">
        <v>78</v>
      </c>
      <c r="K427" s="525" t="str">
        <f>IFERROR(VLOOKUP(J427,'Reference data'!$G$2:$H$7, 2, 0), "Do not enter, will be populated based on other column(s)")</f>
        <v>Christine Moretti</v>
      </c>
      <c r="L427" s="525" t="str">
        <f>IFERROR(VLOOKUP(I427, 'Reference data'!$R$2:$S$55, 2, 0), "Do not enter, will be populated based on other column(s)")</f>
        <v>Poonam Trimukhe</v>
      </c>
      <c r="M427" s="525" t="str">
        <f>IFERROR(VLOOKUP(L427, 'Reference data'!$J$2:$K$30, 2, 0), "Do not enter, will be populated based on other column(s)")</f>
        <v>Daljeet Arora</v>
      </c>
      <c r="N427" s="347">
        <v>23.03</v>
      </c>
      <c r="O427" s="551" t="str">
        <f>VLOOKUP(N427, 'Reference data'!$U$2:$V$29, 2, 0)</f>
        <v>Mar-23</v>
      </c>
      <c r="P427" s="347" t="s">
        <v>48</v>
      </c>
      <c r="Q427" s="548">
        <v>550</v>
      </c>
      <c r="R427" s="548"/>
      <c r="S427" s="548"/>
      <c r="T427" s="548"/>
      <c r="U427" s="548"/>
      <c r="V427" s="548"/>
      <c r="W427" s="548"/>
      <c r="X427" s="548"/>
      <c r="Y427" s="548"/>
      <c r="Z427" s="548"/>
      <c r="AA427" s="548"/>
      <c r="AB427" s="543"/>
      <c r="AC427" s="543"/>
      <c r="AD427" s="543"/>
      <c r="AE427" s="543">
        <v>135</v>
      </c>
      <c r="AF427" s="543">
        <v>90</v>
      </c>
      <c r="AG427" s="543">
        <v>110</v>
      </c>
      <c r="AH427" s="548">
        <v>110</v>
      </c>
      <c r="AI427" s="548">
        <v>140</v>
      </c>
      <c r="AJ427" s="548">
        <v>100</v>
      </c>
      <c r="AK427" s="548"/>
      <c r="AL427" s="548"/>
      <c r="AM427" s="548"/>
    </row>
    <row r="428" spans="1:51" ht="19.5" customHeight="1">
      <c r="A428" s="522" t="str">
        <f>IFERROR(VLOOKUP(B428, 'Reference data'!$C$2:$D$21, 2, 0), "Do not enter, will be populated based on other column(s)")</f>
        <v>Enhancement</v>
      </c>
      <c r="B428" s="541" t="s">
        <v>960</v>
      </c>
      <c r="D428" s="347" t="s">
        <v>1633</v>
      </c>
      <c r="E428" s="543" t="s">
        <v>1196</v>
      </c>
      <c r="F428" s="474" t="s">
        <v>1513</v>
      </c>
      <c r="G428" s="522" t="str">
        <f>IFERROR(VLOOKUP(E428,'Reference data'!$M$2:$P$364,4,0), "Do not enter, will be populated based on other column(s)")</f>
        <v>MR</v>
      </c>
      <c r="H428" s="522" t="str">
        <f>IFERROR(VLOOKUP(E428,'Reference data'!$M$2:$O$364, 3,0), "Do not enter, will be populated based on other column(s)")</f>
        <v>Java</v>
      </c>
      <c r="I428" s="522" t="str">
        <f>IFERROR(VLOOKUP(E428,'Reference data'!$M$1:$N$364, 2,0), "Do not enter, will be populated based on other column(s)")</f>
        <v>MR-APPS-PT</v>
      </c>
      <c r="J428" s="347" t="s">
        <v>78</v>
      </c>
      <c r="K428" s="525" t="str">
        <f>IFERROR(VLOOKUP(J428,'Reference data'!$G$2:$H$7, 2, 0), "Do not enter, will be populated based on other column(s)")</f>
        <v>Christine Moretti</v>
      </c>
      <c r="L428" s="525" t="str">
        <f>IFERROR(VLOOKUP(I428, 'Reference data'!$R$2:$S$55, 2, 0), "Do not enter, will be populated based on other column(s)")</f>
        <v>Poonam Trimukhe</v>
      </c>
      <c r="M428" s="525" t="str">
        <f>IFERROR(VLOOKUP(L428, 'Reference data'!$J$2:$K$30, 2, 0), "Do not enter, will be populated based on other column(s)")</f>
        <v>Daljeet Arora</v>
      </c>
      <c r="N428" s="347">
        <v>23.03</v>
      </c>
      <c r="O428" s="551" t="str">
        <f>VLOOKUP(N428, 'Reference data'!$U$2:$V$29, 2, 0)</f>
        <v>Mar-23</v>
      </c>
      <c r="P428" s="347" t="s">
        <v>48</v>
      </c>
      <c r="Q428" s="347">
        <v>50</v>
      </c>
      <c r="AH428" s="347">
        <v>10</v>
      </c>
      <c r="AI428" s="347">
        <v>20</v>
      </c>
      <c r="AJ428" s="347">
        <v>20</v>
      </c>
    </row>
    <row r="429" spans="1:51" ht="19.5" customHeight="1">
      <c r="A429" s="522" t="str">
        <f>IFERROR(VLOOKUP(B429, 'Reference data'!$C$2:$D$21, 2, 0), "Do not enter, will be populated based on other column(s)")</f>
        <v>Enhancement</v>
      </c>
      <c r="B429" s="541" t="s">
        <v>960</v>
      </c>
      <c r="D429" s="548" t="s">
        <v>1634</v>
      </c>
      <c r="E429" s="543" t="s">
        <v>1068</v>
      </c>
      <c r="F429" s="548"/>
      <c r="G429" s="522" t="str">
        <f>IFERROR(VLOOKUP(E429,'Reference data'!$M$2:$P$364,4,0), "Do not enter, will be populated based on other column(s)")</f>
        <v>MR</v>
      </c>
      <c r="H429" s="522" t="str">
        <f>IFERROR(VLOOKUP(E429,'Reference data'!$M$2:$O$364, 3,0), "Do not enter, will be populated based on other column(s)")</f>
        <v>C++/VC++</v>
      </c>
      <c r="I429" s="522" t="str">
        <f>IFERROR(VLOOKUP(E429,'Reference data'!$M$1:$N$364, 2,0), "Do not enter, will be populated based on other column(s)")</f>
        <v>MR-APPS-PT</v>
      </c>
      <c r="J429" s="548" t="s">
        <v>78</v>
      </c>
      <c r="K429" s="525" t="str">
        <f>IFERROR(VLOOKUP(J429,'Reference data'!$G$2:$H$7, 2, 0), "Do not enter, will be populated based on other column(s)")</f>
        <v>Christine Moretti</v>
      </c>
      <c r="L429" s="525" t="str">
        <f>IFERROR(VLOOKUP(I429, 'Reference data'!$R$2:$S$55, 2, 0), "Do not enter, will be populated based on other column(s)")</f>
        <v>Poonam Trimukhe</v>
      </c>
      <c r="M429" s="525" t="str">
        <f>IFERROR(VLOOKUP(L429, 'Reference data'!$J$2:$K$30, 2, 0), "Do not enter, will be populated based on other column(s)")</f>
        <v>Daljeet Arora</v>
      </c>
      <c r="N429" s="347">
        <v>22.11</v>
      </c>
      <c r="O429" s="551" t="str">
        <f>VLOOKUP(N429, 'Reference data'!$U$2:$V$29, 2, 0)</f>
        <v>Nov-22</v>
      </c>
      <c r="P429" s="347" t="s">
        <v>48</v>
      </c>
      <c r="Q429" s="548">
        <v>250</v>
      </c>
      <c r="R429" s="548"/>
      <c r="S429" s="548"/>
      <c r="T429" s="548"/>
      <c r="U429" s="548"/>
      <c r="V429" s="548"/>
      <c r="W429" s="548"/>
      <c r="X429" s="548"/>
      <c r="Y429" s="548"/>
      <c r="Z429" s="548"/>
      <c r="AA429" s="548"/>
      <c r="AB429" s="548"/>
      <c r="AC429" s="548"/>
      <c r="AD429" s="548">
        <v>100</v>
      </c>
      <c r="AE429" s="548">
        <v>100</v>
      </c>
      <c r="AF429" s="548">
        <v>50</v>
      </c>
      <c r="AG429" s="548"/>
      <c r="AH429" s="548"/>
      <c r="AI429" s="548"/>
      <c r="AJ429" s="548"/>
      <c r="AK429" s="548"/>
      <c r="AL429" s="548"/>
      <c r="AM429" s="548"/>
    </row>
    <row r="430" spans="1:51" ht="19.5" customHeight="1">
      <c r="A430" s="522" t="str">
        <f>IFERROR(VLOOKUP(B430, 'Reference data'!$C$2:$D$21, 2, 0), "Do not enter, will be populated based on other column(s)")</f>
        <v>Enhancement</v>
      </c>
      <c r="B430" s="541" t="s">
        <v>960</v>
      </c>
      <c r="D430" s="347" t="s">
        <v>1635</v>
      </c>
      <c r="E430" s="543" t="s">
        <v>1068</v>
      </c>
      <c r="G430" s="522" t="str">
        <f>IFERROR(VLOOKUP(E430,'Reference data'!$M$2:$P$364,4,0), "Do not enter, will be populated based on other column(s)")</f>
        <v>MR</v>
      </c>
      <c r="H430" s="522" t="str">
        <f>IFERROR(VLOOKUP(E430,'Reference data'!$M$2:$O$364, 3,0), "Do not enter, will be populated based on other column(s)")</f>
        <v>C++/VC++</v>
      </c>
      <c r="I430" s="522" t="str">
        <f>IFERROR(VLOOKUP(E430,'Reference data'!$M$1:$N$364, 2,0), "Do not enter, will be populated based on other column(s)")</f>
        <v>MR-APPS-PT</v>
      </c>
      <c r="J430" s="347" t="s">
        <v>78</v>
      </c>
      <c r="K430" s="525" t="str">
        <f>IFERROR(VLOOKUP(J430,'Reference data'!$G$2:$H$7, 2, 0), "Do not enter, will be populated based on other column(s)")</f>
        <v>Christine Moretti</v>
      </c>
      <c r="L430" s="525" t="str">
        <f>IFERROR(VLOOKUP(I430, 'Reference data'!$R$2:$S$55, 2, 0), "Do not enter, will be populated based on other column(s)")</f>
        <v>Poonam Trimukhe</v>
      </c>
      <c r="M430" s="525" t="str">
        <f>IFERROR(VLOOKUP(L430, 'Reference data'!$J$2:$K$30, 2, 0), "Do not enter, will be populated based on other column(s)")</f>
        <v>Daljeet Arora</v>
      </c>
      <c r="N430" s="347">
        <v>23.09</v>
      </c>
      <c r="O430" s="551" t="str">
        <f>VLOOKUP(N430, 'Reference data'!$U$2:$V$29, 2, 0)</f>
        <v>Sep-23</v>
      </c>
      <c r="P430" s="347" t="s">
        <v>342</v>
      </c>
      <c r="Q430" s="347">
        <v>350</v>
      </c>
    </row>
    <row r="431" spans="1:51" ht="19.5" customHeight="1">
      <c r="A431" s="522" t="str">
        <f>IFERROR(VLOOKUP(B431, 'Reference data'!$C$2:$D$21, 2, 0), "Do not enter, will be populated based on other column(s)")</f>
        <v>Enhancement</v>
      </c>
      <c r="B431" s="541" t="s">
        <v>960</v>
      </c>
      <c r="D431" s="548" t="s">
        <v>1635</v>
      </c>
      <c r="E431" s="543" t="s">
        <v>1195</v>
      </c>
      <c r="F431" s="548"/>
      <c r="G431" s="522" t="str">
        <f>IFERROR(VLOOKUP(E431,'Reference data'!$M$2:$P$364,4,0), "Do not enter, will be populated based on other column(s)")</f>
        <v>MR</v>
      </c>
      <c r="H431" s="522" t="str">
        <f>IFERROR(VLOOKUP(E431,'Reference data'!$M$2:$O$364, 3,0), "Do not enter, will be populated based on other column(s)")</f>
        <v>C++/VC++</v>
      </c>
      <c r="I431" s="522" t="str">
        <f>IFERROR(VLOOKUP(E431,'Reference data'!$M$1:$N$364, 2,0), "Do not enter, will be populated based on other column(s)")</f>
        <v>MR-APPS-PT</v>
      </c>
      <c r="J431" s="548" t="s">
        <v>78</v>
      </c>
      <c r="K431" s="525" t="str">
        <f>IFERROR(VLOOKUP(J431,'Reference data'!$G$2:$H$7, 2, 0), "Do not enter, will be populated based on other column(s)")</f>
        <v>Christine Moretti</v>
      </c>
      <c r="L431" s="525" t="str">
        <f>IFERROR(VLOOKUP(I431, 'Reference data'!$R$2:$S$55, 2, 0), "Do not enter, will be populated based on other column(s)")</f>
        <v>Poonam Trimukhe</v>
      </c>
      <c r="M431" s="525" t="str">
        <f>IFERROR(VLOOKUP(L431, 'Reference data'!$J$2:$K$30, 2, 0), "Do not enter, will be populated based on other column(s)")</f>
        <v>Daljeet Arora</v>
      </c>
      <c r="N431" s="347">
        <v>23.09</v>
      </c>
      <c r="O431" s="551" t="str">
        <f>VLOOKUP(N431, 'Reference data'!$U$2:$V$29, 2, 0)</f>
        <v>Sep-23</v>
      </c>
      <c r="P431" s="347" t="s">
        <v>342</v>
      </c>
      <c r="Q431" s="548">
        <v>200</v>
      </c>
      <c r="R431" s="548"/>
      <c r="S431" s="548"/>
      <c r="T431" s="548"/>
      <c r="U431" s="548"/>
      <c r="V431" s="548"/>
      <c r="W431" s="548"/>
      <c r="X431" s="548"/>
      <c r="Y431" s="548"/>
      <c r="Z431" s="548"/>
      <c r="AA431" s="548"/>
      <c r="AB431" s="548"/>
      <c r="AC431" s="548"/>
      <c r="AD431" s="548"/>
      <c r="AE431" s="548"/>
      <c r="AF431" s="548"/>
      <c r="AG431" s="548"/>
      <c r="AH431" s="548"/>
      <c r="AI431" s="548"/>
      <c r="AJ431" s="548"/>
      <c r="AK431" s="548"/>
      <c r="AL431" s="548"/>
      <c r="AM431" s="548"/>
    </row>
    <row r="432" spans="1:51" ht="19.5" customHeight="1">
      <c r="A432" s="522" t="str">
        <f>IFERROR(VLOOKUP(B432, 'Reference data'!$C$2:$D$21, 2, 0), "Do not enter, will be populated based on other column(s)")</f>
        <v>Sustenance</v>
      </c>
      <c r="B432" s="541" t="s">
        <v>125</v>
      </c>
      <c r="D432" s="574" t="s">
        <v>1636</v>
      </c>
      <c r="E432" s="543" t="s">
        <v>1338</v>
      </c>
      <c r="G432" s="522" t="str">
        <f>IFERROR(VLOOKUP(E432,'Reference data'!$M$2:$P$364,4,0), "Do not enter, will be populated based on other column(s)")</f>
        <v>MR</v>
      </c>
      <c r="H432" s="522" t="str">
        <f>IFERROR(VLOOKUP(E432,'Reference data'!$M$2:$O$364, 3,0), "Do not enter, will be populated based on other column(s)")</f>
        <v>Java, REACT</v>
      </c>
      <c r="I432" s="522" t="str">
        <f>IFERROR(VLOOKUP(E432,'Reference data'!$M$1:$N$364, 2,0), "Do not enter, will be populated based on other column(s)")</f>
        <v>MR-APPS-PT</v>
      </c>
      <c r="J432" s="347" t="s">
        <v>78</v>
      </c>
      <c r="K432" s="525" t="str">
        <f>IFERROR(VLOOKUP(J432,'Reference data'!$G$2:$H$7, 2, 0), "Do not enter, will be populated based on other column(s)")</f>
        <v>Christine Moretti</v>
      </c>
      <c r="L432" s="525" t="str">
        <f>IFERROR(VLOOKUP(I432, 'Reference data'!$R$2:$S$55, 2, 0), "Do not enter, will be populated based on other column(s)")</f>
        <v>Poonam Trimukhe</v>
      </c>
      <c r="M432" s="525" t="str">
        <f>IFERROR(VLOOKUP(L432, 'Reference data'!$J$2:$K$30, 2, 0), "Do not enter, will be populated based on other column(s)")</f>
        <v>Daljeet Arora</v>
      </c>
      <c r="N432" s="347" t="s">
        <v>283</v>
      </c>
      <c r="O432" s="551" t="str">
        <f>VLOOKUP(N432, 'Reference data'!$U$2:$V$29, 2, 0)</f>
        <v>Ongoing</v>
      </c>
      <c r="P432" s="347" t="s">
        <v>48</v>
      </c>
      <c r="AB432" s="347">
        <v>70</v>
      </c>
      <c r="AC432" s="347">
        <v>70</v>
      </c>
      <c r="AD432" s="347">
        <v>70</v>
      </c>
      <c r="AE432" s="347">
        <v>70</v>
      </c>
      <c r="AF432" s="347">
        <v>70</v>
      </c>
      <c r="AG432" s="347">
        <v>70</v>
      </c>
      <c r="AH432" s="347">
        <v>70</v>
      </c>
      <c r="AI432" s="347">
        <v>70</v>
      </c>
      <c r="AJ432" s="347">
        <v>70</v>
      </c>
      <c r="AK432" s="347">
        <v>0</v>
      </c>
      <c r="AL432" s="347">
        <v>0</v>
      </c>
      <c r="AM432" s="347">
        <v>0</v>
      </c>
      <c r="AN432" s="347">
        <v>0</v>
      </c>
      <c r="AO432" s="347">
        <v>0</v>
      </c>
      <c r="AP432" s="347">
        <v>0</v>
      </c>
    </row>
    <row r="433" spans="1:42" ht="19.5" customHeight="1">
      <c r="A433" s="522" t="str">
        <f>IFERROR(VLOOKUP(B433, 'Reference data'!$C$2:$D$21, 2, 0), "Do not enter, will be populated based on other column(s)")</f>
        <v>Sustenance</v>
      </c>
      <c r="B433" s="541" t="s">
        <v>125</v>
      </c>
      <c r="D433" s="577" t="s">
        <v>1637</v>
      </c>
      <c r="E433" s="543" t="s">
        <v>1256</v>
      </c>
      <c r="F433" s="548"/>
      <c r="G433" s="522" t="str">
        <f>IFERROR(VLOOKUP(E433,'Reference data'!$M$2:$P$364,4,0), "Do not enter, will be populated based on other column(s)")</f>
        <v>MR</v>
      </c>
      <c r="H433" s="522" t="str">
        <f>IFERROR(VLOOKUP(E433,'Reference data'!$M$2:$O$364, 3,0), "Do not enter, will be populated based on other column(s)")</f>
        <v>.NET</v>
      </c>
      <c r="I433" s="522" t="str">
        <f>IFERROR(VLOOKUP(E433,'Reference data'!$M$1:$N$364, 2,0), "Do not enter, will be populated based on other column(s)")</f>
        <v>MR-APPS-PT</v>
      </c>
      <c r="J433" s="548" t="s">
        <v>78</v>
      </c>
      <c r="K433" s="525" t="str">
        <f>IFERROR(VLOOKUP(J433,'Reference data'!$G$2:$H$7, 2, 0), "Do not enter, will be populated based on other column(s)")</f>
        <v>Christine Moretti</v>
      </c>
      <c r="L433" s="525" t="str">
        <f>IFERROR(VLOOKUP(I433, 'Reference data'!$R$2:$S$55, 2, 0), "Do not enter, will be populated based on other column(s)")</f>
        <v>Poonam Trimukhe</v>
      </c>
      <c r="M433" s="525" t="str">
        <f>IFERROR(VLOOKUP(L433, 'Reference data'!$J$2:$K$30, 2, 0), "Do not enter, will be populated based on other column(s)")</f>
        <v>Daljeet Arora</v>
      </c>
      <c r="N433" s="347" t="s">
        <v>283</v>
      </c>
      <c r="O433" s="551" t="str">
        <f>VLOOKUP(N433, 'Reference data'!$U$2:$V$29, 2, 0)</f>
        <v>Ongoing</v>
      </c>
      <c r="P433" s="347" t="s">
        <v>48</v>
      </c>
      <c r="Q433" s="548"/>
      <c r="R433" s="548"/>
      <c r="S433" s="548"/>
      <c r="T433" s="548"/>
      <c r="U433" s="548"/>
      <c r="V433" s="548"/>
      <c r="W433" s="548"/>
      <c r="X433" s="548"/>
      <c r="Y433" s="548"/>
      <c r="Z433" s="548"/>
      <c r="AA433" s="548"/>
      <c r="AB433" s="548">
        <v>70</v>
      </c>
      <c r="AC433" s="548">
        <v>70</v>
      </c>
      <c r="AD433" s="548">
        <v>70</v>
      </c>
      <c r="AE433" s="548">
        <v>70</v>
      </c>
      <c r="AF433" s="548">
        <v>70</v>
      </c>
      <c r="AG433" s="548">
        <v>70</v>
      </c>
      <c r="AH433" s="548">
        <v>70</v>
      </c>
      <c r="AI433" s="548">
        <v>70</v>
      </c>
      <c r="AJ433" s="548">
        <v>70</v>
      </c>
      <c r="AK433" s="548">
        <v>18</v>
      </c>
      <c r="AL433" s="548">
        <v>18</v>
      </c>
      <c r="AM433" s="548">
        <v>18</v>
      </c>
      <c r="AN433" s="548">
        <v>18</v>
      </c>
      <c r="AO433" s="548">
        <v>18</v>
      </c>
      <c r="AP433" s="548">
        <v>18</v>
      </c>
    </row>
    <row r="434" spans="1:42" ht="19.5" customHeight="1">
      <c r="A434" s="522" t="str">
        <f>IFERROR(VLOOKUP(B434, 'Reference data'!$C$2:$D$21, 2, 0), "Do not enter, will be populated based on other column(s)")</f>
        <v>Sustenance</v>
      </c>
      <c r="B434" s="541" t="s">
        <v>110</v>
      </c>
      <c r="D434" s="347" t="s">
        <v>1638</v>
      </c>
      <c r="E434" s="543" t="s">
        <v>1338</v>
      </c>
      <c r="G434" s="522" t="str">
        <f>IFERROR(VLOOKUP(E434,'Reference data'!$M$2:$P$364,4,0), "Do not enter, will be populated based on other column(s)")</f>
        <v>MR</v>
      </c>
      <c r="H434" s="522" t="str">
        <f>IFERROR(VLOOKUP(E434,'Reference data'!$M$2:$O$364, 3,0), "Do not enter, will be populated based on other column(s)")</f>
        <v>Java, REACT</v>
      </c>
      <c r="I434" s="522" t="str">
        <f>IFERROR(VLOOKUP(E434,'Reference data'!$M$1:$N$364, 2,0), "Do not enter, will be populated based on other column(s)")</f>
        <v>MR-APPS-PT</v>
      </c>
      <c r="J434" s="347" t="s">
        <v>78</v>
      </c>
      <c r="K434" s="525" t="str">
        <f>IFERROR(VLOOKUP(J434,'Reference data'!$G$2:$H$7, 2, 0), "Do not enter, will be populated based on other column(s)")</f>
        <v>Christine Moretti</v>
      </c>
      <c r="L434" s="525" t="str">
        <f>IFERROR(VLOOKUP(I434, 'Reference data'!$R$2:$S$55, 2, 0), "Do not enter, will be populated based on other column(s)")</f>
        <v>Poonam Trimukhe</v>
      </c>
      <c r="M434" s="525" t="str">
        <f>IFERROR(VLOOKUP(L434, 'Reference data'!$J$2:$K$30, 2, 0), "Do not enter, will be populated based on other column(s)")</f>
        <v>Daljeet Arora</v>
      </c>
      <c r="N434" s="347">
        <v>22.08</v>
      </c>
      <c r="O434" s="551" t="str">
        <f>VLOOKUP(N434, 'Reference data'!$U$2:$V$29, 2, 0)</f>
        <v>Aug-22</v>
      </c>
      <c r="P434" s="347" t="s">
        <v>48</v>
      </c>
      <c r="Q434" s="347">
        <v>30</v>
      </c>
      <c r="S434" s="347">
        <v>20</v>
      </c>
      <c r="AC434" s="347">
        <v>30</v>
      </c>
    </row>
    <row r="435" spans="1:42" ht="19.5" customHeight="1">
      <c r="A435" s="522" t="str">
        <f>IFERROR(VLOOKUP(B435, 'Reference data'!$C$2:$D$21, 2, 0), "Do not enter, will be populated based on other column(s)")</f>
        <v>Sustenance</v>
      </c>
      <c r="B435" s="541" t="s">
        <v>110</v>
      </c>
      <c r="D435" s="548" t="s">
        <v>1639</v>
      </c>
      <c r="E435" s="543" t="s">
        <v>1256</v>
      </c>
      <c r="F435" s="548"/>
      <c r="G435" s="522" t="str">
        <f>IFERROR(VLOOKUP(E435,'Reference data'!$M$2:$P$364,4,0), "Do not enter, will be populated based on other column(s)")</f>
        <v>MR</v>
      </c>
      <c r="H435" s="522" t="str">
        <f>IFERROR(VLOOKUP(E435,'Reference data'!$M$2:$O$364, 3,0), "Do not enter, will be populated based on other column(s)")</f>
        <v>.NET</v>
      </c>
      <c r="I435" s="522" t="str">
        <f>IFERROR(VLOOKUP(E435,'Reference data'!$M$1:$N$364, 2,0), "Do not enter, will be populated based on other column(s)")</f>
        <v>MR-APPS-PT</v>
      </c>
      <c r="J435" s="548" t="s">
        <v>78</v>
      </c>
      <c r="K435" s="525" t="str">
        <f>IFERROR(VLOOKUP(J435,'Reference data'!$G$2:$H$7, 2, 0), "Do not enter, will be populated based on other column(s)")</f>
        <v>Christine Moretti</v>
      </c>
      <c r="L435" s="525" t="str">
        <f>IFERROR(VLOOKUP(I435, 'Reference data'!$R$2:$S$55, 2, 0), "Do not enter, will be populated based on other column(s)")</f>
        <v>Poonam Trimukhe</v>
      </c>
      <c r="M435" s="525" t="str">
        <f>IFERROR(VLOOKUP(L435, 'Reference data'!$J$2:$K$30, 2, 0), "Do not enter, will be populated based on other column(s)")</f>
        <v>Daljeet Arora</v>
      </c>
      <c r="N435" s="347">
        <v>22.08</v>
      </c>
      <c r="O435" s="551" t="str">
        <f>VLOOKUP(N435, 'Reference data'!$U$2:$V$29, 2, 0)</f>
        <v>Aug-22</v>
      </c>
      <c r="P435" s="347" t="s">
        <v>48</v>
      </c>
      <c r="Q435" s="548">
        <v>30</v>
      </c>
      <c r="R435" s="548"/>
      <c r="S435" s="548">
        <v>20</v>
      </c>
      <c r="T435" s="548"/>
      <c r="U435" s="548"/>
      <c r="V435" s="548"/>
      <c r="W435" s="548"/>
      <c r="X435" s="548"/>
      <c r="Y435" s="548"/>
      <c r="Z435" s="548"/>
      <c r="AA435" s="548"/>
      <c r="AB435" s="548"/>
      <c r="AC435" s="548">
        <v>30</v>
      </c>
      <c r="AD435" s="548"/>
      <c r="AE435" s="548"/>
      <c r="AF435" s="548"/>
      <c r="AG435" s="548"/>
      <c r="AH435" s="548"/>
      <c r="AI435" s="548"/>
      <c r="AJ435" s="548"/>
      <c r="AK435" s="548"/>
      <c r="AL435" s="548"/>
      <c r="AM435" s="548"/>
    </row>
    <row r="436" spans="1:42" ht="19.5" customHeight="1">
      <c r="A436" s="522" t="str">
        <f>IFERROR(VLOOKUP(B436, 'Reference data'!$C$2:$D$21, 2, 0), "Do not enter, will be populated based on other column(s)")</f>
        <v>Sustenance</v>
      </c>
      <c r="B436" s="541" t="s">
        <v>110</v>
      </c>
      <c r="D436" s="347" t="s">
        <v>1640</v>
      </c>
      <c r="E436" s="543" t="s">
        <v>1256</v>
      </c>
      <c r="G436" s="522" t="str">
        <f>IFERROR(VLOOKUP(E436,'Reference data'!$M$2:$P$364,4,0), "Do not enter, will be populated based on other column(s)")</f>
        <v>MR</v>
      </c>
      <c r="H436" s="522" t="str">
        <f>IFERROR(VLOOKUP(E436,'Reference data'!$M$2:$O$364, 3,0), "Do not enter, will be populated based on other column(s)")</f>
        <v>.NET</v>
      </c>
      <c r="I436" s="522" t="str">
        <f>IFERROR(VLOOKUP(E436,'Reference data'!$M$1:$N$364, 2,0), "Do not enter, will be populated based on other column(s)")</f>
        <v>MR-APPS-PT</v>
      </c>
      <c r="J436" s="347" t="s">
        <v>78</v>
      </c>
      <c r="K436" s="525" t="str">
        <f>IFERROR(VLOOKUP(J436,'Reference data'!$G$2:$H$7, 2, 0), "Do not enter, will be populated based on other column(s)")</f>
        <v>Christine Moretti</v>
      </c>
      <c r="L436" s="525" t="str">
        <f>IFERROR(VLOOKUP(I436, 'Reference data'!$R$2:$S$55, 2, 0), "Do not enter, will be populated based on other column(s)")</f>
        <v>Poonam Trimukhe</v>
      </c>
      <c r="M436" s="525" t="str">
        <f>IFERROR(VLOOKUP(L436, 'Reference data'!$J$2:$K$30, 2, 0), "Do not enter, will be populated based on other column(s)")</f>
        <v>Daljeet Arora</v>
      </c>
      <c r="N436" s="347">
        <v>22.12</v>
      </c>
      <c r="O436" s="551" t="str">
        <f>VLOOKUP(N436, 'Reference data'!$U$2:$V$29, 2, 0)</f>
        <v>Dec-22</v>
      </c>
      <c r="P436" s="347" t="s">
        <v>48</v>
      </c>
      <c r="Q436" s="347">
        <v>100</v>
      </c>
      <c r="AD436" s="347">
        <v>25</v>
      </c>
      <c r="AE436" s="347">
        <v>25</v>
      </c>
      <c r="AF436" s="347">
        <v>25</v>
      </c>
      <c r="AG436" s="347">
        <v>25</v>
      </c>
    </row>
    <row r="437" spans="1:42" ht="19.5" customHeight="1">
      <c r="A437" s="522" t="str">
        <f>IFERROR(VLOOKUP(B437, 'Reference data'!$C$2:$D$21, 2, 0), "Do not enter, will be populated based on other column(s)")</f>
        <v>Sustenance</v>
      </c>
      <c r="B437" s="541" t="s">
        <v>110</v>
      </c>
      <c r="D437" s="548" t="s">
        <v>1641</v>
      </c>
      <c r="E437" s="543" t="s">
        <v>1338</v>
      </c>
      <c r="F437" s="548"/>
      <c r="G437" s="522" t="str">
        <f>IFERROR(VLOOKUP(E437,'Reference data'!$M$2:$P$364,4,0), "Do not enter, will be populated based on other column(s)")</f>
        <v>MR</v>
      </c>
      <c r="H437" s="522" t="str">
        <f>IFERROR(VLOOKUP(E437,'Reference data'!$M$2:$O$364, 3,0), "Do not enter, will be populated based on other column(s)")</f>
        <v>Java, REACT</v>
      </c>
      <c r="I437" s="522" t="str">
        <f>IFERROR(VLOOKUP(E437,'Reference data'!$M$1:$N$364, 2,0), "Do not enter, will be populated based on other column(s)")</f>
        <v>MR-APPS-PT</v>
      </c>
      <c r="J437" s="548" t="s">
        <v>78</v>
      </c>
      <c r="K437" s="525" t="str">
        <f>IFERROR(VLOOKUP(J437,'Reference data'!$G$2:$H$7, 2, 0), "Do not enter, will be populated based on other column(s)")</f>
        <v>Christine Moretti</v>
      </c>
      <c r="L437" s="525" t="str">
        <f>IFERROR(VLOOKUP(I437, 'Reference data'!$R$2:$S$55, 2, 0), "Do not enter, will be populated based on other column(s)")</f>
        <v>Poonam Trimukhe</v>
      </c>
      <c r="M437" s="525" t="str">
        <f>IFERROR(VLOOKUP(L437, 'Reference data'!$J$2:$K$30, 2, 0), "Do not enter, will be populated based on other column(s)")</f>
        <v>Daljeet Arora</v>
      </c>
      <c r="N437" s="347">
        <v>22.12</v>
      </c>
      <c r="O437" s="551" t="str">
        <f>VLOOKUP(N437, 'Reference data'!$U$2:$V$29, 2, 0)</f>
        <v>Dec-22</v>
      </c>
      <c r="P437" s="347" t="s">
        <v>48</v>
      </c>
      <c r="Q437" s="548">
        <v>100</v>
      </c>
      <c r="R437" s="548"/>
      <c r="S437" s="548"/>
      <c r="T437" s="548"/>
      <c r="U437" s="548"/>
      <c r="V437" s="548"/>
      <c r="W437" s="548"/>
      <c r="X437" s="548"/>
      <c r="Y437" s="548"/>
      <c r="Z437" s="548"/>
      <c r="AA437" s="548"/>
      <c r="AB437" s="548"/>
      <c r="AC437" s="548"/>
      <c r="AD437" s="548">
        <v>25</v>
      </c>
      <c r="AE437" s="548">
        <v>25</v>
      </c>
      <c r="AF437" s="548">
        <v>25</v>
      </c>
      <c r="AG437" s="548">
        <v>25</v>
      </c>
      <c r="AH437" s="548"/>
      <c r="AI437" s="548"/>
      <c r="AJ437" s="548"/>
      <c r="AK437" s="548"/>
      <c r="AL437" s="548"/>
      <c r="AM437" s="548"/>
    </row>
    <row r="438" spans="1:42" ht="19.5" customHeight="1">
      <c r="A438" s="522" t="str">
        <f>IFERROR(VLOOKUP(B438, 'Reference data'!$C$2:$D$21, 2, 0), "Do not enter, will be populated based on other column(s)")</f>
        <v>Sustenance</v>
      </c>
      <c r="B438" s="541" t="s">
        <v>88</v>
      </c>
      <c r="D438" s="347" t="s">
        <v>1642</v>
      </c>
      <c r="E438" s="543" t="s">
        <v>1175</v>
      </c>
      <c r="G438" s="522" t="str">
        <f>IFERROR(VLOOKUP(E438,'Reference data'!$M$2:$P$364,4,0), "Do not enter, will be populated based on other column(s)")</f>
        <v>MR</v>
      </c>
      <c r="H438" s="522" t="str">
        <f>IFERROR(VLOOKUP(E438,'Reference data'!$M$2:$O$364, 3,0), "Do not enter, will be populated based on other column(s)")</f>
        <v>.NET</v>
      </c>
      <c r="I438" s="522" t="str">
        <f>IFERROR(VLOOKUP(E438,'Reference data'!$M$1:$N$364, 2,0), "Do not enter, will be populated based on other column(s)")</f>
        <v>MR-APPS-PT</v>
      </c>
      <c r="J438" s="347" t="s">
        <v>78</v>
      </c>
      <c r="K438" s="525" t="str">
        <f>IFERROR(VLOOKUP(J438,'Reference data'!$G$2:$H$7, 2, 0), "Do not enter, will be populated based on other column(s)")</f>
        <v>Christine Moretti</v>
      </c>
      <c r="L438" s="525" t="str">
        <f>IFERROR(VLOOKUP(I438, 'Reference data'!$R$2:$S$55, 2, 0), "Do not enter, will be populated based on other column(s)")</f>
        <v>Poonam Trimukhe</v>
      </c>
      <c r="M438" s="525" t="str">
        <f>IFERROR(VLOOKUP(L438, 'Reference data'!$J$2:$K$30, 2, 0), "Do not enter, will be populated based on other column(s)")</f>
        <v>Daljeet Arora</v>
      </c>
      <c r="N438" s="347">
        <v>22.08</v>
      </c>
      <c r="O438" s="551" t="str">
        <f>VLOOKUP(N438, 'Reference data'!$U$2:$V$29, 2, 0)</f>
        <v>Aug-22</v>
      </c>
      <c r="P438" s="347" t="s">
        <v>48</v>
      </c>
      <c r="Q438" s="347">
        <v>50</v>
      </c>
      <c r="AC438" s="347">
        <v>50</v>
      </c>
    </row>
    <row r="439" spans="1:42" ht="19.5" customHeight="1">
      <c r="A439" s="522" t="str">
        <f>IFERROR(VLOOKUP(B439, 'Reference data'!$C$2:$D$21, 2, 0), "Do not enter, will be populated based on other column(s)")</f>
        <v>Sustenance</v>
      </c>
      <c r="B439" s="541" t="s">
        <v>88</v>
      </c>
      <c r="D439" s="548" t="s">
        <v>1643</v>
      </c>
      <c r="E439" s="543" t="s">
        <v>1265</v>
      </c>
      <c r="F439" s="548"/>
      <c r="G439" s="522" t="str">
        <f>IFERROR(VLOOKUP(E439,'Reference data'!$M$2:$P$364,4,0), "Do not enter, will be populated based on other column(s)")</f>
        <v>MR</v>
      </c>
      <c r="H439" s="522" t="str">
        <f>IFERROR(VLOOKUP(E439,'Reference data'!$M$2:$O$364, 3,0), "Do not enter, will be populated based on other column(s)")</f>
        <v>.NET</v>
      </c>
      <c r="I439" s="522" t="str">
        <f>IFERROR(VLOOKUP(E439,'Reference data'!$M$1:$N$364, 2,0), "Do not enter, will be populated based on other column(s)")</f>
        <v>MR-APPS-PT</v>
      </c>
      <c r="J439" s="548" t="s">
        <v>78</v>
      </c>
      <c r="K439" s="525" t="str">
        <f>IFERROR(VLOOKUP(J439,'Reference data'!$G$2:$H$7, 2, 0), "Do not enter, will be populated based on other column(s)")</f>
        <v>Christine Moretti</v>
      </c>
      <c r="L439" s="525" t="str">
        <f>IFERROR(VLOOKUP(I439, 'Reference data'!$R$2:$S$55, 2, 0), "Do not enter, will be populated based on other column(s)")</f>
        <v>Poonam Trimukhe</v>
      </c>
      <c r="M439" s="525" t="str">
        <f>IFERROR(VLOOKUP(L439, 'Reference data'!$J$2:$K$30, 2, 0), "Do not enter, will be populated based on other column(s)")</f>
        <v>Daljeet Arora</v>
      </c>
      <c r="N439" s="347">
        <v>22.08</v>
      </c>
      <c r="O439" s="551" t="str">
        <f>VLOOKUP(N439, 'Reference data'!$U$2:$V$29, 2, 0)</f>
        <v>Aug-22</v>
      </c>
      <c r="P439" s="347" t="s">
        <v>48</v>
      </c>
      <c r="Q439" s="548">
        <v>20</v>
      </c>
      <c r="R439" s="548"/>
      <c r="S439" s="548"/>
      <c r="T439" s="548"/>
      <c r="U439" s="548"/>
      <c r="V439" s="548"/>
      <c r="W439" s="548"/>
      <c r="X439" s="548"/>
      <c r="Y439" s="548"/>
      <c r="Z439" s="548"/>
      <c r="AA439" s="548"/>
      <c r="AB439" s="548"/>
      <c r="AC439" s="548">
        <v>20</v>
      </c>
      <c r="AD439" s="548"/>
      <c r="AE439" s="548"/>
      <c r="AF439" s="548"/>
      <c r="AG439" s="548"/>
      <c r="AH439" s="548"/>
      <c r="AI439" s="548"/>
      <c r="AJ439" s="548"/>
      <c r="AK439" s="548"/>
      <c r="AL439" s="548"/>
      <c r="AM439" s="548"/>
    </row>
    <row r="440" spans="1:42" ht="19.5" customHeight="1">
      <c r="A440" s="522" t="str">
        <f>IFERROR(VLOOKUP(B440, 'Reference data'!$C$2:$D$21, 2, 0), "Do not enter, will be populated based on other column(s)")</f>
        <v>Sustenance</v>
      </c>
      <c r="B440" s="541" t="s">
        <v>88</v>
      </c>
      <c r="D440" s="347" t="s">
        <v>1644</v>
      </c>
      <c r="E440" s="543" t="s">
        <v>1266</v>
      </c>
      <c r="G440" s="522" t="str">
        <f>IFERROR(VLOOKUP(E440,'Reference data'!$M$2:$P$364,4,0), "Do not enter, will be populated based on other column(s)")</f>
        <v>MR</v>
      </c>
      <c r="H440" s="522" t="str">
        <f>IFERROR(VLOOKUP(E440,'Reference data'!$M$2:$O$364, 3,0), "Do not enter, will be populated based on other column(s)")</f>
        <v>.NET</v>
      </c>
      <c r="I440" s="522" t="str">
        <f>IFERROR(VLOOKUP(E440,'Reference data'!$M$1:$N$364, 2,0), "Do not enter, will be populated based on other column(s)")</f>
        <v>MR-APPS-PT</v>
      </c>
      <c r="J440" s="347" t="s">
        <v>78</v>
      </c>
      <c r="K440" s="525" t="str">
        <f>IFERROR(VLOOKUP(J440,'Reference data'!$G$2:$H$7, 2, 0), "Do not enter, will be populated based on other column(s)")</f>
        <v>Christine Moretti</v>
      </c>
      <c r="L440" s="525" t="str">
        <f>IFERROR(VLOOKUP(I440, 'Reference data'!$R$2:$S$55, 2, 0), "Do not enter, will be populated based on other column(s)")</f>
        <v>Poonam Trimukhe</v>
      </c>
      <c r="M440" s="525" t="str">
        <f>IFERROR(VLOOKUP(L440, 'Reference data'!$J$2:$K$30, 2, 0), "Do not enter, will be populated based on other column(s)")</f>
        <v>Daljeet Arora</v>
      </c>
      <c r="N440" s="347">
        <v>22.08</v>
      </c>
      <c r="O440" s="551" t="str">
        <f>VLOOKUP(N440, 'Reference data'!$U$2:$V$29, 2, 0)</f>
        <v>Aug-22</v>
      </c>
      <c r="P440" s="347" t="s">
        <v>48</v>
      </c>
      <c r="Q440" s="347">
        <v>20</v>
      </c>
      <c r="AC440" s="347">
        <v>20</v>
      </c>
    </row>
    <row r="441" spans="1:42" ht="19.5" customHeight="1">
      <c r="A441" s="522" t="str">
        <f>IFERROR(VLOOKUP(B441, 'Reference data'!$C$2:$D$21, 2, 0), "Do not enter, will be populated based on other column(s)")</f>
        <v>Sustenance</v>
      </c>
      <c r="B441" s="541" t="s">
        <v>88</v>
      </c>
      <c r="D441" s="548" t="s">
        <v>1645</v>
      </c>
      <c r="E441" s="543" t="s">
        <v>1273</v>
      </c>
      <c r="F441" s="548"/>
      <c r="G441" s="522" t="str">
        <f>IFERROR(VLOOKUP(E441,'Reference data'!$M$2:$P$364,4,0), "Do not enter, will be populated based on other column(s)")</f>
        <v>MR</v>
      </c>
      <c r="H441" s="522" t="str">
        <f>IFERROR(VLOOKUP(E441,'Reference data'!$M$2:$O$364, 3,0), "Do not enter, will be populated based on other column(s)")</f>
        <v>.NET</v>
      </c>
      <c r="I441" s="522" t="str">
        <f>IFERROR(VLOOKUP(E441,'Reference data'!$M$1:$N$364, 2,0), "Do not enter, will be populated based on other column(s)")</f>
        <v>MR-APPS-PT</v>
      </c>
      <c r="J441" s="548" t="s">
        <v>78</v>
      </c>
      <c r="K441" s="525" t="str">
        <f>IFERROR(VLOOKUP(J441,'Reference data'!$G$2:$H$7, 2, 0), "Do not enter, will be populated based on other column(s)")</f>
        <v>Christine Moretti</v>
      </c>
      <c r="L441" s="525" t="str">
        <f>IFERROR(VLOOKUP(I441, 'Reference data'!$R$2:$S$55, 2, 0), "Do not enter, will be populated based on other column(s)")</f>
        <v>Poonam Trimukhe</v>
      </c>
      <c r="M441" s="525" t="str">
        <f>IFERROR(VLOOKUP(L441, 'Reference data'!$J$2:$K$30, 2, 0), "Do not enter, will be populated based on other column(s)")</f>
        <v>Daljeet Arora</v>
      </c>
      <c r="N441" s="347">
        <v>22.08</v>
      </c>
      <c r="O441" s="551" t="str">
        <f>VLOOKUP(N441, 'Reference data'!$U$2:$V$29, 2, 0)</f>
        <v>Aug-22</v>
      </c>
      <c r="P441" s="347" t="s">
        <v>48</v>
      </c>
      <c r="Q441" s="548">
        <v>20</v>
      </c>
      <c r="R441" s="548"/>
      <c r="S441" s="548"/>
      <c r="T441" s="548"/>
      <c r="U441" s="548"/>
      <c r="V441" s="548"/>
      <c r="W441" s="548"/>
      <c r="X441" s="548"/>
      <c r="Y441" s="548"/>
      <c r="Z441" s="548"/>
      <c r="AA441" s="548"/>
      <c r="AB441" s="548"/>
      <c r="AC441" s="548">
        <v>20</v>
      </c>
      <c r="AD441" s="548"/>
      <c r="AE441" s="548"/>
      <c r="AF441" s="548"/>
      <c r="AG441" s="548"/>
      <c r="AH441" s="548"/>
      <c r="AI441" s="548"/>
      <c r="AJ441" s="548"/>
      <c r="AK441" s="548"/>
      <c r="AL441" s="548"/>
      <c r="AM441" s="548"/>
      <c r="AN441" s="472">
        <v>30</v>
      </c>
    </row>
    <row r="442" spans="1:42" ht="19.5" customHeight="1">
      <c r="A442" s="522" t="str">
        <f>IFERROR(VLOOKUP(B442, 'Reference data'!$C$2:$D$21, 2, 0), "Do not enter, will be populated based on other column(s)")</f>
        <v>Sustenance</v>
      </c>
      <c r="B442" s="541" t="s">
        <v>88</v>
      </c>
      <c r="D442" s="347" t="s">
        <v>1646</v>
      </c>
      <c r="E442" s="543" t="s">
        <v>1647</v>
      </c>
      <c r="G442" s="522" t="str">
        <f>IFERROR(VLOOKUP(E442,'Reference data'!$M$2:$P$364,4,0), "Do not enter, will be populated based on other column(s)")</f>
        <v>MR</v>
      </c>
      <c r="H442" s="522" t="str">
        <f>IFERROR(VLOOKUP(E442,'Reference data'!$M$2:$O$364, 3,0), "Do not enter, will be populated based on other column(s)")</f>
        <v>.NET</v>
      </c>
      <c r="I442" s="522" t="str">
        <f>IFERROR(VLOOKUP(E442,'Reference data'!$M$1:$N$364, 2,0), "Do not enter, will be populated based on other column(s)")</f>
        <v>MR-APPS-PT</v>
      </c>
      <c r="J442" s="347" t="s">
        <v>203</v>
      </c>
      <c r="K442" s="525" t="str">
        <f>IFERROR(VLOOKUP(J442,'Reference data'!$G$2:$H$7, 2, 0), "Do not enter, will be populated based on other column(s)")</f>
        <v>Muawiah Qaimari</v>
      </c>
      <c r="L442" s="525" t="str">
        <f>IFERROR(VLOOKUP(I442, 'Reference data'!$R$2:$S$55, 2, 0), "Do not enter, will be populated based on other column(s)")</f>
        <v>Poonam Trimukhe</v>
      </c>
      <c r="M442" s="525" t="str">
        <f>IFERROR(VLOOKUP(L442, 'Reference data'!$J$2:$K$30, 2, 0), "Do not enter, will be populated based on other column(s)")</f>
        <v>Daljeet Arora</v>
      </c>
      <c r="N442" s="347">
        <v>22.08</v>
      </c>
      <c r="O442" s="551" t="str">
        <f>VLOOKUP(N442, 'Reference data'!$U$2:$V$29, 2, 0)</f>
        <v>Aug-22</v>
      </c>
      <c r="P442" s="347" t="s">
        <v>48</v>
      </c>
      <c r="Q442" s="347">
        <v>20</v>
      </c>
      <c r="AC442" s="347">
        <v>20</v>
      </c>
      <c r="AN442" s="472">
        <v>100</v>
      </c>
    </row>
    <row r="443" spans="1:42" ht="19.5" customHeight="1">
      <c r="A443" s="522" t="str">
        <f>IFERROR(VLOOKUP(B443, 'Reference data'!$C$2:$D$21, 2, 0), "Do not enter, will be populated based on other column(s)")</f>
        <v>Sustenance</v>
      </c>
      <c r="B443" s="541" t="s">
        <v>88</v>
      </c>
      <c r="D443" s="347" t="s">
        <v>1648</v>
      </c>
      <c r="E443" s="543" t="s">
        <v>1307</v>
      </c>
      <c r="F443" s="548"/>
      <c r="G443" s="522" t="str">
        <f>IFERROR(VLOOKUP(E443,'Reference data'!$M$2:$P$364,4,0), "Do not enter, will be populated based on other column(s)")</f>
        <v>MR</v>
      </c>
      <c r="H443" s="522" t="str">
        <f>IFERROR(VLOOKUP(E443,'Reference data'!$M$2:$O$364, 3,0), "Do not enter, will be populated based on other column(s)")</f>
        <v>Java, Websphere</v>
      </c>
      <c r="I443" s="522" t="str">
        <f>IFERROR(VLOOKUP(E443,'Reference data'!$M$1:$N$364, 2,0), "Do not enter, will be populated based on other column(s)")</f>
        <v>MR-APPS-PT</v>
      </c>
      <c r="J443" s="548" t="s">
        <v>78</v>
      </c>
      <c r="K443" s="525" t="str">
        <f>IFERROR(VLOOKUP(J443,'Reference data'!$G$2:$H$7, 2, 0), "Do not enter, will be populated based on other column(s)")</f>
        <v>Christine Moretti</v>
      </c>
      <c r="L443" s="525" t="str">
        <f>IFERROR(VLOOKUP(I443, 'Reference data'!$R$2:$S$55, 2, 0), "Do not enter, will be populated based on other column(s)")</f>
        <v>Poonam Trimukhe</v>
      </c>
      <c r="M443" s="525" t="str">
        <f>IFERROR(VLOOKUP(L443, 'Reference data'!$J$2:$K$30, 2, 0), "Do not enter, will be populated based on other column(s)")</f>
        <v>Daljeet Arora</v>
      </c>
      <c r="N443" s="347">
        <v>22.08</v>
      </c>
      <c r="O443" s="551" t="str">
        <f>VLOOKUP(N443, 'Reference data'!$U$2:$V$29, 2, 0)</f>
        <v>Aug-22</v>
      </c>
      <c r="P443" s="347" t="s">
        <v>48</v>
      </c>
      <c r="Q443" s="548">
        <v>27</v>
      </c>
      <c r="R443" s="548"/>
      <c r="S443" s="548"/>
      <c r="T443" s="548"/>
      <c r="U443" s="548"/>
      <c r="V443" s="548"/>
      <c r="W443" s="548"/>
      <c r="X443" s="548"/>
      <c r="Y443" s="548"/>
      <c r="Z443" s="548"/>
      <c r="AA443" s="548"/>
      <c r="AB443" s="548"/>
      <c r="AC443" s="548">
        <v>27</v>
      </c>
      <c r="AD443" s="548"/>
      <c r="AE443" s="548"/>
      <c r="AF443" s="548"/>
      <c r="AG443" s="548"/>
      <c r="AH443" s="548"/>
      <c r="AI443" s="548"/>
      <c r="AJ443" s="548"/>
      <c r="AK443" s="548"/>
      <c r="AL443" s="548"/>
      <c r="AM443" s="548"/>
    </row>
    <row r="444" spans="1:42" ht="19.5" customHeight="1">
      <c r="A444" s="522" t="str">
        <f>IFERROR(VLOOKUP(B444, 'Reference data'!$C$2:$D$21, 2, 0), "Do not enter, will be populated based on other column(s)")</f>
        <v>Sustenance</v>
      </c>
      <c r="B444" s="541" t="s">
        <v>88</v>
      </c>
      <c r="D444" s="347" t="s">
        <v>1649</v>
      </c>
      <c r="E444" s="543" t="s">
        <v>1149</v>
      </c>
      <c r="G444" s="522" t="str">
        <f>IFERROR(VLOOKUP(E444,'Reference data'!$M$2:$P$364,4,0), "Do not enter, will be populated based on other column(s)")</f>
        <v>MR</v>
      </c>
      <c r="H444" s="522" t="str">
        <f>IFERROR(VLOOKUP(E444,'Reference data'!$M$2:$O$364, 3,0), "Do not enter, will be populated based on other column(s)")</f>
        <v>PERL</v>
      </c>
      <c r="I444" s="522" t="str">
        <f>IFERROR(VLOOKUP(E444,'Reference data'!$M$1:$N$364, 2,0), "Do not enter, will be populated based on other column(s)")</f>
        <v>MR-APPS-PT</v>
      </c>
      <c r="J444" s="347" t="s">
        <v>78</v>
      </c>
      <c r="K444" s="525" t="str">
        <f>IFERROR(VLOOKUP(J444,'Reference data'!$G$2:$H$7, 2, 0), "Do not enter, will be populated based on other column(s)")</f>
        <v>Christine Moretti</v>
      </c>
      <c r="L444" s="525" t="str">
        <f>IFERROR(VLOOKUP(I444, 'Reference data'!$R$2:$S$55, 2, 0), "Do not enter, will be populated based on other column(s)")</f>
        <v>Poonam Trimukhe</v>
      </c>
      <c r="M444" s="525" t="str">
        <f>IFERROR(VLOOKUP(L444, 'Reference data'!$J$2:$K$30, 2, 0), "Do not enter, will be populated based on other column(s)")</f>
        <v>Daljeet Arora</v>
      </c>
      <c r="N444" s="347">
        <v>22.08</v>
      </c>
      <c r="O444" s="551" t="str">
        <f>VLOOKUP(N444, 'Reference data'!$U$2:$V$29, 2, 0)</f>
        <v>Aug-22</v>
      </c>
      <c r="P444" s="347" t="s">
        <v>48</v>
      </c>
      <c r="Q444" s="347">
        <v>20</v>
      </c>
      <c r="AC444" s="347">
        <v>20</v>
      </c>
      <c r="AN444" s="472">
        <v>10</v>
      </c>
    </row>
    <row r="445" spans="1:42" ht="19.5" customHeight="1">
      <c r="A445" s="522" t="str">
        <f>IFERROR(VLOOKUP(B445, 'Reference data'!$C$2:$D$21, 2, 0), "Do not enter, will be populated based on other column(s)")</f>
        <v>Sustenance</v>
      </c>
      <c r="B445" s="541" t="s">
        <v>88</v>
      </c>
      <c r="D445" s="347" t="s">
        <v>1650</v>
      </c>
      <c r="E445" s="543" t="s">
        <v>1068</v>
      </c>
      <c r="F445" s="548"/>
      <c r="G445" s="522" t="str">
        <f>IFERROR(VLOOKUP(E445,'Reference data'!$M$2:$P$364,4,0), "Do not enter, will be populated based on other column(s)")</f>
        <v>MR</v>
      </c>
      <c r="H445" s="522" t="str">
        <f>IFERROR(VLOOKUP(E445,'Reference data'!$M$2:$O$364, 3,0), "Do not enter, will be populated based on other column(s)")</f>
        <v>C++/VC++</v>
      </c>
      <c r="I445" s="522" t="str">
        <f>IFERROR(VLOOKUP(E445,'Reference data'!$M$1:$N$364, 2,0), "Do not enter, will be populated based on other column(s)")</f>
        <v>MR-APPS-PT</v>
      </c>
      <c r="J445" s="548" t="s">
        <v>78</v>
      </c>
      <c r="K445" s="525" t="str">
        <f>IFERROR(VLOOKUP(J445,'Reference data'!$G$2:$H$7, 2, 0), "Do not enter, will be populated based on other column(s)")</f>
        <v>Christine Moretti</v>
      </c>
      <c r="L445" s="525" t="str">
        <f>IFERROR(VLOOKUP(I445, 'Reference data'!$R$2:$S$55, 2, 0), "Do not enter, will be populated based on other column(s)")</f>
        <v>Poonam Trimukhe</v>
      </c>
      <c r="M445" s="525" t="str">
        <f>IFERROR(VLOOKUP(L445, 'Reference data'!$J$2:$K$30, 2, 0), "Do not enter, will be populated based on other column(s)")</f>
        <v>Daljeet Arora</v>
      </c>
      <c r="N445" s="347">
        <v>22.08</v>
      </c>
      <c r="O445" s="551" t="str">
        <f>VLOOKUP(N445, 'Reference data'!$U$2:$V$29, 2, 0)</f>
        <v>Aug-22</v>
      </c>
      <c r="P445" s="347" t="s">
        <v>48</v>
      </c>
      <c r="Q445" s="548">
        <v>20</v>
      </c>
      <c r="R445" s="548"/>
      <c r="S445" s="548"/>
      <c r="T445" s="548"/>
      <c r="U445" s="548"/>
      <c r="V445" s="548"/>
      <c r="W445" s="548"/>
      <c r="X445" s="548"/>
      <c r="Y445" s="548"/>
      <c r="Z445" s="548"/>
      <c r="AA445" s="548"/>
      <c r="AB445" s="548"/>
      <c r="AC445" s="548">
        <v>20</v>
      </c>
      <c r="AD445" s="548"/>
      <c r="AE445" s="548"/>
      <c r="AF445" s="548"/>
      <c r="AG445" s="548"/>
      <c r="AH445" s="548"/>
      <c r="AI445" s="548"/>
      <c r="AJ445" s="548"/>
      <c r="AK445" s="548"/>
      <c r="AL445" s="548"/>
      <c r="AM445" s="548"/>
      <c r="AN445" s="472">
        <v>20</v>
      </c>
    </row>
    <row r="446" spans="1:42" ht="11.9" customHeight="1">
      <c r="A446" s="522" t="str">
        <f>IFERROR(VLOOKUP(B446, 'Reference data'!$C$2:$D$21, 2, 0), "Do not enter, will be populated based on other column(s)")</f>
        <v>Sustenance</v>
      </c>
      <c r="B446" s="541" t="s">
        <v>88</v>
      </c>
      <c r="D446" s="347" t="s">
        <v>1651</v>
      </c>
      <c r="E446" s="543" t="s">
        <v>1341</v>
      </c>
      <c r="G446" s="522" t="str">
        <f>IFERROR(VLOOKUP(E446,'Reference data'!$M$2:$P$364,4,0), "Do not enter, will be populated based on other column(s)")</f>
        <v>MR</v>
      </c>
      <c r="H446" s="522" t="str">
        <f>IFERROR(VLOOKUP(E446,'Reference data'!$M$2:$O$364, 3,0), "Do not enter, will be populated based on other column(s)")</f>
        <v>PHP, Shell Scripting</v>
      </c>
      <c r="I446" s="522" t="str">
        <f>IFERROR(VLOOKUP(E446,'Reference data'!$M$1:$N$364, 2,0), "Do not enter, will be populated based on other column(s)")</f>
        <v>MR-APPS-PT</v>
      </c>
      <c r="J446" s="347" t="s">
        <v>442</v>
      </c>
      <c r="K446" s="525" t="str">
        <f>IFERROR(VLOOKUP(J446,'Reference data'!$G$2:$H$7, 2, 0), "Do not enter, will be populated based on other column(s)")</f>
        <v>Christine Moretti</v>
      </c>
      <c r="L446" s="525" t="str">
        <f>IFERROR(VLOOKUP(I446, 'Reference data'!$R$2:$S$55, 2, 0), "Do not enter, will be populated based on other column(s)")</f>
        <v>Poonam Trimukhe</v>
      </c>
      <c r="M446" s="525" t="str">
        <f>IFERROR(VLOOKUP(L446, 'Reference data'!$J$2:$K$30, 2, 0), "Do not enter, will be populated based on other column(s)")</f>
        <v>Daljeet Arora</v>
      </c>
      <c r="N446" s="347">
        <v>22.08</v>
      </c>
      <c r="O446" s="551" t="str">
        <f>VLOOKUP(N446, 'Reference data'!$U$2:$V$29, 2, 0)</f>
        <v>Aug-22</v>
      </c>
      <c r="P446" s="347" t="s">
        <v>48</v>
      </c>
      <c r="Q446" s="347">
        <v>20</v>
      </c>
      <c r="AC446" s="347">
        <v>20</v>
      </c>
      <c r="AN446" s="472">
        <v>30</v>
      </c>
    </row>
    <row r="447" spans="1:42" ht="11.9" customHeight="1">
      <c r="A447" s="522" t="str">
        <f>IFERROR(VLOOKUP(B447, 'Reference data'!$C$2:$D$21, 2, 0), "Do not enter, will be populated based on other column(s)")</f>
        <v>Sustenance</v>
      </c>
      <c r="B447" s="541" t="s">
        <v>88</v>
      </c>
      <c r="D447" s="347" t="s">
        <v>1652</v>
      </c>
      <c r="E447" s="543" t="s">
        <v>1341</v>
      </c>
      <c r="F447" s="578" t="s">
        <v>1513</v>
      </c>
      <c r="G447" s="522" t="str">
        <f>IFERROR(VLOOKUP(E447,'Reference data'!$M$2:$P$364,4,0), "Do not enter, will be populated based on other column(s)")</f>
        <v>MR</v>
      </c>
      <c r="H447" s="522" t="str">
        <f>IFERROR(VLOOKUP(E447,'Reference data'!$M$2:$O$364, 3,0), "Do not enter, will be populated based on other column(s)")</f>
        <v>PHP, Shell Scripting</v>
      </c>
      <c r="I447" s="522" t="str">
        <f>IFERROR(VLOOKUP(E447,'Reference data'!$M$1:$N$364, 2,0), "Do not enter, will be populated based on other column(s)")</f>
        <v>MR-APPS-PT</v>
      </c>
      <c r="J447" s="347" t="s">
        <v>442</v>
      </c>
      <c r="K447" s="525" t="str">
        <f>IFERROR(VLOOKUP(J447,'Reference data'!$G$2:$H$7, 2, 0), "Do not enter, will be populated based on other column(s)")</f>
        <v>Christine Moretti</v>
      </c>
      <c r="L447" s="525" t="str">
        <f>IFERROR(VLOOKUP(I447, 'Reference data'!$R$2:$S$55, 2, 0), "Do not enter, will be populated based on other column(s)")</f>
        <v>Poonam Trimukhe</v>
      </c>
      <c r="M447" s="525" t="str">
        <f>IFERROR(VLOOKUP(L447, 'Reference data'!$J$2:$K$30, 2, 0), "Do not enter, will be populated based on other column(s)")</f>
        <v>Daljeet Arora</v>
      </c>
      <c r="N447" s="347">
        <v>23.04</v>
      </c>
      <c r="O447" s="551" t="str">
        <f>VLOOKUP(N447, 'Reference data'!$U$2:$V$29, 2, 0)</f>
        <v>Apr-23</v>
      </c>
      <c r="P447" s="347" t="s">
        <v>48</v>
      </c>
      <c r="Q447" s="483">
        <v>120</v>
      </c>
      <c r="AF447" s="483"/>
      <c r="AG447" s="483"/>
      <c r="AH447" s="483">
        <v>20</v>
      </c>
      <c r="AI447" s="483">
        <v>20</v>
      </c>
      <c r="AJ447" s="483">
        <v>20</v>
      </c>
      <c r="AK447" s="347">
        <v>60</v>
      </c>
      <c r="AN447" s="472"/>
    </row>
    <row r="448" spans="1:42" ht="11.9" customHeight="1">
      <c r="A448" s="522" t="str">
        <f>IFERROR(VLOOKUP(B448, 'Reference data'!$C$2:$D$21, 2, 0), "Do not enter, will be populated based on other column(s)")</f>
        <v>Enhancement</v>
      </c>
      <c r="B448" s="541" t="s">
        <v>960</v>
      </c>
      <c r="D448" s="347" t="s">
        <v>1653</v>
      </c>
      <c r="E448" s="543" t="s">
        <v>1068</v>
      </c>
      <c r="F448" s="578" t="s">
        <v>1513</v>
      </c>
      <c r="G448" s="522" t="str">
        <f>IFERROR(VLOOKUP(E448,'Reference data'!$M$2:$P$364,4,0), "Do not enter, will be populated based on other column(s)")</f>
        <v>MR</v>
      </c>
      <c r="H448" s="522" t="str">
        <f>IFERROR(VLOOKUP(E448,'Reference data'!$M$2:$O$364, 3,0), "Do not enter, will be populated based on other column(s)")</f>
        <v>C++/VC++</v>
      </c>
      <c r="I448" s="522" t="str">
        <f>IFERROR(VLOOKUP(E448,'Reference data'!$M$1:$N$364, 2,0), "Do not enter, will be populated based on other column(s)")</f>
        <v>MR-APPS-PT</v>
      </c>
      <c r="J448" s="548" t="s">
        <v>78</v>
      </c>
      <c r="K448" s="525" t="str">
        <f>IFERROR(VLOOKUP(J448,'Reference data'!$G$2:$H$7, 2, 0), "Do not enter, will be populated based on other column(s)")</f>
        <v>Christine Moretti</v>
      </c>
      <c r="L448" s="525" t="str">
        <f>IFERROR(VLOOKUP(I448, 'Reference data'!$R$2:$S$55, 2, 0), "Do not enter, will be populated based on other column(s)")</f>
        <v>Poonam Trimukhe</v>
      </c>
      <c r="M448" s="525" t="str">
        <f>IFERROR(VLOOKUP(L448, 'Reference data'!$J$2:$K$30, 2, 0), "Do not enter, will be populated based on other column(s)")</f>
        <v>Daljeet Arora</v>
      </c>
      <c r="N448" s="347">
        <v>23.06</v>
      </c>
      <c r="O448" s="551" t="str">
        <f>VLOOKUP(N448, 'Reference data'!$U$2:$V$29, 2, 0)</f>
        <v>Jun-23</v>
      </c>
      <c r="P448" s="505" t="s">
        <v>48</v>
      </c>
      <c r="Q448" s="505">
        <v>250</v>
      </c>
      <c r="R448" s="579"/>
      <c r="AE448" s="490"/>
      <c r="AF448" s="136"/>
      <c r="AG448" s="505"/>
      <c r="AH448" s="505">
        <v>50</v>
      </c>
      <c r="AI448" s="505">
        <v>25</v>
      </c>
      <c r="AJ448" s="505">
        <v>25</v>
      </c>
      <c r="AK448" s="505">
        <v>25</v>
      </c>
      <c r="AL448" s="505">
        <v>25</v>
      </c>
      <c r="AM448" s="505">
        <v>100</v>
      </c>
      <c r="AN448" s="472"/>
    </row>
    <row r="449" spans="1:89" ht="11.9" customHeight="1">
      <c r="A449" s="522" t="str">
        <f>IFERROR(VLOOKUP(B449, 'Reference data'!$C$2:$D$21, 2, 0), "Do not enter, will be populated based on other column(s)")</f>
        <v>Enhancement</v>
      </c>
      <c r="B449" s="541" t="s">
        <v>960</v>
      </c>
      <c r="D449" s="347" t="s">
        <v>1654</v>
      </c>
      <c r="E449" s="543" t="s">
        <v>1068</v>
      </c>
      <c r="F449" s="578" t="s">
        <v>1513</v>
      </c>
      <c r="G449" s="522" t="str">
        <f>IFERROR(VLOOKUP(E449,'Reference data'!$M$2:$P$364,4,0), "Do not enter, will be populated based on other column(s)")</f>
        <v>MR</v>
      </c>
      <c r="H449" s="522" t="str">
        <f>IFERROR(VLOOKUP(E449,'Reference data'!$M$2:$O$364, 3,0), "Do not enter, will be populated based on other column(s)")</f>
        <v>C++/VC++</v>
      </c>
      <c r="I449" s="522" t="str">
        <f>IFERROR(VLOOKUP(E449,'Reference data'!$M$1:$N$364, 2,0), "Do not enter, will be populated based on other column(s)")</f>
        <v>MR-APPS-PT</v>
      </c>
      <c r="J449" s="548" t="s">
        <v>78</v>
      </c>
      <c r="K449" s="525" t="str">
        <f>IFERROR(VLOOKUP(J449,'Reference data'!$G$2:$H$7, 2, 0), "Do not enter, will be populated based on other column(s)")</f>
        <v>Christine Moretti</v>
      </c>
      <c r="L449" s="525" t="str">
        <f>IFERROR(VLOOKUP(I449, 'Reference data'!$R$2:$S$55, 2, 0), "Do not enter, will be populated based on other column(s)")</f>
        <v>Poonam Trimukhe</v>
      </c>
      <c r="M449" s="525" t="str">
        <f>IFERROR(VLOOKUP(L449, 'Reference data'!$J$2:$K$30, 2, 0), "Do not enter, will be populated based on other column(s)")</f>
        <v>Daljeet Arora</v>
      </c>
      <c r="N449" s="347">
        <v>23.06</v>
      </c>
      <c r="O449" s="551" t="str">
        <f>VLOOKUP(N449, 'Reference data'!$U$2:$V$29, 2, 0)</f>
        <v>Jun-23</v>
      </c>
      <c r="P449" s="505" t="s">
        <v>48</v>
      </c>
      <c r="Q449" s="505">
        <v>250</v>
      </c>
      <c r="R449" s="579"/>
      <c r="AE449" s="490"/>
      <c r="AF449" s="136"/>
      <c r="AG449" s="505"/>
      <c r="AH449" s="505">
        <v>50</v>
      </c>
      <c r="AI449" s="505">
        <v>25</v>
      </c>
      <c r="AJ449" s="505">
        <v>25</v>
      </c>
      <c r="AK449" s="505">
        <v>25</v>
      </c>
      <c r="AL449" s="505">
        <v>25</v>
      </c>
      <c r="AM449" s="505">
        <v>100</v>
      </c>
      <c r="AN449" s="472"/>
    </row>
    <row r="450" spans="1:89" ht="18" customHeight="1">
      <c r="A450" s="522" t="str">
        <f>IFERROR(VLOOKUP(B450, 'Reference data'!$C$2:$D$21, 2, 0), "Do not enter, will be populated based on other column(s)")</f>
        <v>Enhancement</v>
      </c>
      <c r="B450" s="541" t="s">
        <v>960</v>
      </c>
      <c r="D450" s="549" t="s">
        <v>1655</v>
      </c>
      <c r="E450" s="543" t="s">
        <v>1039</v>
      </c>
      <c r="F450" s="472"/>
      <c r="G450" s="522" t="str">
        <f>IFERROR(VLOOKUP(E450,'Reference data'!$M$2:$P$364,4,0), "Do not enter, will be populated based on other column(s)")</f>
        <v>MR</v>
      </c>
      <c r="H450" s="522" t="str">
        <f>IFERROR(VLOOKUP(E450,'Reference data'!$M$2:$O$364, 3,0), "Do not enter, will be populated based on other column(s)")</f>
        <v>Proc C, React JS</v>
      </c>
      <c r="I450" s="522" t="str">
        <f>IFERROR(VLOOKUP(E450,'Reference data'!$M$1:$N$364, 2,0), "Do not enter, will be populated based on other column(s)")</f>
        <v>MDRG-RR</v>
      </c>
      <c r="J450" s="347" t="s">
        <v>78</v>
      </c>
      <c r="K450" s="525" t="str">
        <f>IFERROR(VLOOKUP(J450,'Reference data'!$G$2:$H$7, 2, 0), "Do not enter, will be populated based on other column(s)")</f>
        <v>Christine Moretti</v>
      </c>
      <c r="L450" s="525" t="s">
        <v>1094</v>
      </c>
      <c r="M450" s="525" t="str">
        <f>IFERROR(VLOOKUP(L450, 'Reference data'!$J$2:$K$30, 2, 0), "Do not enter, will be populated based on other column(s)")</f>
        <v>Ranjit Rai</v>
      </c>
      <c r="N450" s="347">
        <v>23.09</v>
      </c>
      <c r="P450" s="580" t="s">
        <v>48</v>
      </c>
      <c r="Q450" s="581">
        <v>75</v>
      </c>
      <c r="R450" s="709"/>
      <c r="S450" s="503"/>
      <c r="T450" s="503"/>
      <c r="U450" s="503"/>
      <c r="V450" s="503"/>
      <c r="W450" s="503"/>
      <c r="X450" s="503"/>
      <c r="Y450" s="503"/>
      <c r="Z450" s="503"/>
      <c r="AA450" s="503"/>
      <c r="AB450" s="503"/>
      <c r="AC450" s="503"/>
      <c r="AD450" s="503"/>
      <c r="AE450" s="710"/>
      <c r="AF450" s="519"/>
      <c r="AG450" s="708"/>
      <c r="AH450" s="708"/>
      <c r="AI450" s="506"/>
      <c r="AJ450" s="506"/>
      <c r="AK450" s="506"/>
      <c r="AL450" s="506"/>
      <c r="AM450" s="506"/>
      <c r="AN450" s="347">
        <v>30</v>
      </c>
      <c r="AO450" s="347">
        <v>30</v>
      </c>
      <c r="AP450" s="347">
        <v>15</v>
      </c>
    </row>
    <row r="451" spans="1:89" ht="11.9" customHeight="1">
      <c r="A451" s="522" t="str">
        <f>IFERROR(VLOOKUP(B451, 'Reference data'!$C$2:$D$21, 2, 0), "Do not enter, will be populated based on other column(s)")</f>
        <v>Enhancement</v>
      </c>
      <c r="B451" s="541" t="s">
        <v>960</v>
      </c>
      <c r="D451" s="347" t="s">
        <v>1656</v>
      </c>
      <c r="E451" s="543" t="s">
        <v>1068</v>
      </c>
      <c r="F451" s="578" t="s">
        <v>1513</v>
      </c>
      <c r="G451" s="522" t="str">
        <f>IFERROR(VLOOKUP(E451,'Reference data'!$M$2:$P$364,4,0), "Do not enter, will be populated based on other column(s)")</f>
        <v>MR</v>
      </c>
      <c r="H451" s="522" t="str">
        <f>IFERROR(VLOOKUP(E451,'Reference data'!$M$2:$O$364, 3,0), "Do not enter, will be populated based on other column(s)")</f>
        <v>C++/VC++</v>
      </c>
      <c r="I451" s="522" t="str">
        <f>IFERROR(VLOOKUP(E451,'Reference data'!$M$1:$N$364, 2,0), "Do not enter, will be populated based on other column(s)")</f>
        <v>MR-APPS-PT</v>
      </c>
      <c r="J451" s="347" t="s">
        <v>78</v>
      </c>
      <c r="K451" s="525" t="str">
        <f>IFERROR(VLOOKUP(J451,'Reference data'!$G$2:$H$7, 2, 0), "Do not enter, will be populated based on other column(s)")</f>
        <v>Christine Moretti</v>
      </c>
      <c r="L451" s="525" t="str">
        <f>IFERROR(VLOOKUP(I451, 'Reference data'!$R$2:$S$55, 2, 0), "Do not enter, will be populated based on other column(s)")</f>
        <v>Poonam Trimukhe</v>
      </c>
      <c r="M451" s="525" t="str">
        <f>IFERROR(VLOOKUP(L451, 'Reference data'!$J$2:$K$30, 2, 0), "Do not enter, will be populated based on other column(s)")</f>
        <v>Daljeet Arora</v>
      </c>
      <c r="N451" s="347">
        <v>23.06</v>
      </c>
      <c r="O451" s="582"/>
      <c r="P451" s="505" t="s">
        <v>48</v>
      </c>
      <c r="Q451" s="505">
        <v>250</v>
      </c>
      <c r="R451" s="505"/>
      <c r="S451" s="505"/>
      <c r="T451" s="505"/>
      <c r="U451" s="505"/>
      <c r="V451" s="505"/>
      <c r="W451" s="505"/>
      <c r="X451" s="505"/>
      <c r="Y451" s="505"/>
      <c r="Z451" s="505"/>
      <c r="AA451" s="505"/>
      <c r="AB451" s="505"/>
      <c r="AC451" s="505"/>
      <c r="AD451" s="505"/>
      <c r="AE451" s="505"/>
      <c r="AF451" s="505"/>
      <c r="AG451" s="505"/>
      <c r="AH451" s="505"/>
      <c r="AI451" s="583">
        <v>50</v>
      </c>
      <c r="AJ451" s="505">
        <v>50</v>
      </c>
      <c r="AK451" s="505">
        <v>50</v>
      </c>
      <c r="AL451" s="505">
        <v>50</v>
      </c>
      <c r="AM451" s="505">
        <v>50</v>
      </c>
      <c r="AN451" s="472"/>
    </row>
    <row r="452" spans="1:89" ht="11.9" customHeight="1">
      <c r="A452" s="522" t="str">
        <f>IFERROR(VLOOKUP(B452, 'Reference data'!$C$2:$D$21, 2, 0), "Do not enter, will be populated based on other column(s)")</f>
        <v>Enhancement</v>
      </c>
      <c r="B452" s="541" t="s">
        <v>960</v>
      </c>
      <c r="D452" s="347" t="s">
        <v>1657</v>
      </c>
      <c r="E452" s="543" t="s">
        <v>1149</v>
      </c>
      <c r="F452" s="578" t="s">
        <v>1513</v>
      </c>
      <c r="G452" s="522" t="str">
        <f>IFERROR(VLOOKUP(E452,'Reference data'!$M$2:$P$364,4,0), "Do not enter, will be populated based on other column(s)")</f>
        <v>MR</v>
      </c>
      <c r="H452" s="522" t="str">
        <f>IFERROR(VLOOKUP(E452,'Reference data'!$M$2:$O$364, 3,0), "Do not enter, will be populated based on other column(s)")</f>
        <v>PERL</v>
      </c>
      <c r="I452" s="522" t="str">
        <f>IFERROR(VLOOKUP(E452,'Reference data'!$M$1:$N$364, 2,0), "Do not enter, will be populated based on other column(s)")</f>
        <v>MR-APPS-PT</v>
      </c>
      <c r="J452" s="347" t="s">
        <v>442</v>
      </c>
      <c r="K452" s="525" t="str">
        <f>IFERROR(VLOOKUP(J452,'Reference data'!$G$2:$H$7, 2, 0), "Do not enter, will be populated based on other column(s)")</f>
        <v>Christine Moretti</v>
      </c>
      <c r="L452" s="525" t="str">
        <f>IFERROR(VLOOKUP(I452, 'Reference data'!$R$2:$S$55, 2, 0), "Do not enter, will be populated based on other column(s)")</f>
        <v>Poonam Trimukhe</v>
      </c>
      <c r="M452" s="525" t="str">
        <f>IFERROR(VLOOKUP(L452, 'Reference data'!$J$2:$K$30, 2, 0), "Do not enter, will be populated based on other column(s)")</f>
        <v>Daljeet Arora</v>
      </c>
      <c r="N452" s="347">
        <v>23.06</v>
      </c>
      <c r="O452" s="582"/>
      <c r="P452" s="505" t="s">
        <v>48</v>
      </c>
      <c r="Q452" s="505">
        <v>60</v>
      </c>
      <c r="R452" s="505"/>
      <c r="S452" s="505"/>
      <c r="T452" s="505"/>
      <c r="U452" s="505"/>
      <c r="V452" s="505"/>
      <c r="W452" s="505"/>
      <c r="X452" s="505"/>
      <c r="Y452" s="505"/>
      <c r="Z452" s="505"/>
      <c r="AA452" s="505"/>
      <c r="AB452" s="505"/>
      <c r="AC452" s="505"/>
      <c r="AD452" s="505"/>
      <c r="AE452" s="505"/>
      <c r="AF452" s="505"/>
      <c r="AG452" s="505"/>
      <c r="AH452" s="505"/>
      <c r="AI452" s="583"/>
      <c r="AJ452" s="505"/>
      <c r="AK452" s="505">
        <v>20</v>
      </c>
      <c r="AL452" s="505">
        <v>20</v>
      </c>
      <c r="AM452" s="505">
        <v>20</v>
      </c>
      <c r="AN452" s="472"/>
    </row>
    <row r="453" spans="1:89" ht="11.9" customHeight="1">
      <c r="A453" s="522" t="str">
        <f>IFERROR(VLOOKUP(B453, 'Reference data'!$C$2:$D$21, 2, 0), "Do not enter, will be populated based on other column(s)")</f>
        <v>Enhancement</v>
      </c>
      <c r="B453" s="541" t="s">
        <v>960</v>
      </c>
      <c r="D453" s="347" t="s">
        <v>1658</v>
      </c>
      <c r="E453" s="543" t="s">
        <v>1149</v>
      </c>
      <c r="F453" s="578" t="s">
        <v>1513</v>
      </c>
      <c r="G453" s="522" t="str">
        <f>IFERROR(VLOOKUP(E453,'Reference data'!$M$2:$P$364,4,0), "Do not enter, will be populated based on other column(s)")</f>
        <v>MR</v>
      </c>
      <c r="H453" s="522" t="str">
        <f>IFERROR(VLOOKUP(E453,'Reference data'!$M$2:$O$364, 3,0), "Do not enter, will be populated based on other column(s)")</f>
        <v>PERL</v>
      </c>
      <c r="I453" s="522" t="str">
        <f>IFERROR(VLOOKUP(E453,'Reference data'!$M$1:$N$364, 2,0), "Do not enter, will be populated based on other column(s)")</f>
        <v>MR-APPS-PT</v>
      </c>
      <c r="J453" s="347" t="s">
        <v>442</v>
      </c>
      <c r="K453" s="525" t="str">
        <f>IFERROR(VLOOKUP(J453,'Reference data'!$G$2:$H$7, 2, 0), "Do not enter, will be populated based on other column(s)")</f>
        <v>Christine Moretti</v>
      </c>
      <c r="L453" s="525" t="str">
        <f>IFERROR(VLOOKUP(I453, 'Reference data'!$R$2:$S$55, 2, 0), "Do not enter, will be populated based on other column(s)")</f>
        <v>Poonam Trimukhe</v>
      </c>
      <c r="M453" s="525" t="str">
        <f>IFERROR(VLOOKUP(L453, 'Reference data'!$J$2:$K$30, 2, 0), "Do not enter, will be populated based on other column(s)")</f>
        <v>Daljeet Arora</v>
      </c>
      <c r="N453" s="347">
        <v>23.06</v>
      </c>
      <c r="O453" s="582"/>
      <c r="P453" s="505" t="s">
        <v>48</v>
      </c>
      <c r="Q453" s="505">
        <v>60</v>
      </c>
      <c r="R453" s="505"/>
      <c r="S453" s="505"/>
      <c r="T453" s="505"/>
      <c r="U453" s="505"/>
      <c r="V453" s="505"/>
      <c r="W453" s="505"/>
      <c r="X453" s="505"/>
      <c r="Y453" s="505"/>
      <c r="Z453" s="505"/>
      <c r="AA453" s="505"/>
      <c r="AB453" s="505"/>
      <c r="AC453" s="505"/>
      <c r="AD453" s="505"/>
      <c r="AE453" s="505"/>
      <c r="AF453" s="505"/>
      <c r="AG453" s="505"/>
      <c r="AH453" s="505"/>
      <c r="AI453" s="583"/>
      <c r="AJ453" s="505"/>
      <c r="AK453" s="505">
        <v>20</v>
      </c>
      <c r="AL453" s="505">
        <v>20</v>
      </c>
      <c r="AM453" s="505">
        <v>20</v>
      </c>
      <c r="AN453" s="472"/>
    </row>
    <row r="454" spans="1:89" ht="11.9" customHeight="1">
      <c r="A454" s="522" t="str">
        <f>IFERROR(VLOOKUP(B454, 'Reference data'!$C$2:$D$21, 2, 0), "Do not enter, will be populated based on other column(s)")</f>
        <v>Sustenance</v>
      </c>
      <c r="B454" s="541" t="s">
        <v>88</v>
      </c>
      <c r="D454" s="584" t="s">
        <v>1659</v>
      </c>
      <c r="E454" s="543" t="s">
        <v>1196</v>
      </c>
      <c r="F454" s="578" t="s">
        <v>1513</v>
      </c>
      <c r="G454" s="522" t="str">
        <f>IFERROR(VLOOKUP(E454,'Reference data'!$M$2:$P$364,4,0), "Do not enter, will be populated based on other column(s)")</f>
        <v>MR</v>
      </c>
      <c r="H454" s="522" t="str">
        <f>IFERROR(VLOOKUP(E454,'Reference data'!$M$2:$O$364, 3,0), "Do not enter, will be populated based on other column(s)")</f>
        <v>Java</v>
      </c>
      <c r="I454" s="522" t="str">
        <f>IFERROR(VLOOKUP(E454,'Reference data'!$M$1:$N$364, 2,0), "Do not enter, will be populated based on other column(s)")</f>
        <v>MR-APPS-PT</v>
      </c>
      <c r="J454" s="347" t="s">
        <v>78</v>
      </c>
      <c r="K454" s="525" t="str">
        <f>IFERROR(VLOOKUP(J454,'Reference data'!$G$2:$H$7, 2, 0), "Do not enter, will be populated based on other column(s)")</f>
        <v>Christine Moretti</v>
      </c>
      <c r="L454" s="525" t="str">
        <f>IFERROR(VLOOKUP(I454, 'Reference data'!$R$2:$S$55, 2, 0), "Do not enter, will be populated based on other column(s)")</f>
        <v>Poonam Trimukhe</v>
      </c>
      <c r="M454" s="525" t="str">
        <f>IFERROR(VLOOKUP(L454, 'Reference data'!$J$2:$K$30, 2, 0), "Do not enter, will be populated based on other column(s)")</f>
        <v>Daljeet Arora</v>
      </c>
      <c r="N454" s="347">
        <v>23.06</v>
      </c>
      <c r="O454" s="582"/>
      <c r="P454" s="505" t="s">
        <v>48</v>
      </c>
      <c r="Q454" s="505">
        <v>70</v>
      </c>
      <c r="R454" s="505"/>
      <c r="S454" s="505"/>
      <c r="T454" s="505"/>
      <c r="U454" s="505"/>
      <c r="V454" s="505"/>
      <c r="W454" s="505"/>
      <c r="X454" s="505"/>
      <c r="Y454" s="505"/>
      <c r="Z454" s="505"/>
      <c r="AA454" s="505"/>
      <c r="AB454" s="505"/>
      <c r="AC454" s="505"/>
      <c r="AD454" s="505"/>
      <c r="AE454" s="505"/>
      <c r="AF454" s="505"/>
      <c r="AG454" s="505"/>
      <c r="AH454" s="505"/>
      <c r="AI454" s="583"/>
      <c r="AJ454" s="505"/>
      <c r="AK454" s="505">
        <v>10</v>
      </c>
      <c r="AL454" s="505">
        <v>30</v>
      </c>
      <c r="AM454" s="505">
        <v>30</v>
      </c>
      <c r="AN454" s="472"/>
    </row>
    <row r="455" spans="1:89" ht="11.9" customHeight="1">
      <c r="A455" s="522" t="str">
        <f>IFERROR(VLOOKUP(B455, 'Reference data'!$C$2:$D$21, 2, 0), "Do not enter, will be populated based on other column(s)")</f>
        <v>Sustenance</v>
      </c>
      <c r="B455" s="541" t="s">
        <v>88</v>
      </c>
      <c r="D455" s="585" t="s">
        <v>1660</v>
      </c>
      <c r="E455" s="543" t="s">
        <v>1195</v>
      </c>
      <c r="F455" s="578" t="s">
        <v>1513</v>
      </c>
      <c r="G455" s="522" t="str">
        <f>IFERROR(VLOOKUP(E455,'Reference data'!$M$2:$P$364,4,0), "Do not enter, will be populated based on other column(s)")</f>
        <v>MR</v>
      </c>
      <c r="H455" s="522" t="str">
        <f>IFERROR(VLOOKUP(E455,'Reference data'!$M$2:$O$364, 3,0), "Do not enter, will be populated based on other column(s)")</f>
        <v>C++/VC++</v>
      </c>
      <c r="I455" s="522" t="str">
        <f>IFERROR(VLOOKUP(E455,'Reference data'!$M$1:$N$364, 2,0), "Do not enter, will be populated based on other column(s)")</f>
        <v>MR-APPS-PT</v>
      </c>
      <c r="J455" s="347" t="s">
        <v>78</v>
      </c>
      <c r="K455" s="525" t="str">
        <f>IFERROR(VLOOKUP(J455,'Reference data'!$G$2:$H$7, 2, 0), "Do not enter, will be populated based on other column(s)")</f>
        <v>Christine Moretti</v>
      </c>
      <c r="L455" s="525" t="str">
        <f>IFERROR(VLOOKUP(I455, 'Reference data'!$R$2:$S$55, 2, 0), "Do not enter, will be populated based on other column(s)")</f>
        <v>Poonam Trimukhe</v>
      </c>
      <c r="M455" s="525" t="str">
        <f>IFERROR(VLOOKUP(L455, 'Reference data'!$J$2:$K$30, 2, 0), "Do not enter, will be populated based on other column(s)")</f>
        <v>Daljeet Arora</v>
      </c>
      <c r="N455" s="347">
        <v>23.06</v>
      </c>
      <c r="O455" s="582"/>
      <c r="P455" s="505" t="s">
        <v>48</v>
      </c>
      <c r="Q455" s="505">
        <v>70</v>
      </c>
      <c r="R455" s="505"/>
      <c r="S455" s="505"/>
      <c r="T455" s="505"/>
      <c r="U455" s="505"/>
      <c r="V455" s="505"/>
      <c r="W455" s="505"/>
      <c r="X455" s="505"/>
      <c r="Y455" s="505"/>
      <c r="Z455" s="505"/>
      <c r="AA455" s="505"/>
      <c r="AB455" s="505"/>
      <c r="AC455" s="505"/>
      <c r="AD455" s="505"/>
      <c r="AE455" s="505"/>
      <c r="AF455" s="505"/>
      <c r="AG455" s="505"/>
      <c r="AH455" s="505"/>
      <c r="AI455" s="583"/>
      <c r="AJ455" s="505"/>
      <c r="AK455" s="505">
        <v>10</v>
      </c>
      <c r="AL455" s="505">
        <v>30</v>
      </c>
      <c r="AM455" s="505">
        <v>30</v>
      </c>
      <c r="AN455" s="472"/>
    </row>
    <row r="456" spans="1:89" ht="11.9" customHeight="1">
      <c r="A456" s="522" t="str">
        <f>IFERROR(VLOOKUP(B456, 'Reference data'!$C$2:$D$21, 2, 0), "Do not enter, will be populated based on other column(s)")</f>
        <v>Sustenance</v>
      </c>
      <c r="B456" s="541" t="s">
        <v>88</v>
      </c>
      <c r="D456" s="585" t="s">
        <v>1661</v>
      </c>
      <c r="E456" s="543" t="s">
        <v>1194</v>
      </c>
      <c r="F456" s="578" t="s">
        <v>1513</v>
      </c>
      <c r="G456" s="522" t="str">
        <f>IFERROR(VLOOKUP(E456,'Reference data'!$M$2:$P$364,4,0), "Do not enter, will be populated based on other column(s)")</f>
        <v>MR</v>
      </c>
      <c r="H456" s="522" t="str">
        <f>IFERROR(VLOOKUP(E456,'Reference data'!$M$2:$O$364, 3,0), "Do not enter, will be populated based on other column(s)")</f>
        <v>C++/VC++</v>
      </c>
      <c r="I456" s="522" t="str">
        <f>IFERROR(VLOOKUP(E456,'Reference data'!$M$1:$N$364, 2,0), "Do not enter, will be populated based on other column(s)")</f>
        <v>MR-APPS-PT</v>
      </c>
      <c r="J456" s="347" t="s">
        <v>78</v>
      </c>
      <c r="K456" s="525" t="str">
        <f>IFERROR(VLOOKUP(J456,'Reference data'!$G$2:$H$7, 2, 0), "Do not enter, will be populated based on other column(s)")</f>
        <v>Christine Moretti</v>
      </c>
      <c r="L456" s="525" t="str">
        <f>IFERROR(VLOOKUP(I456, 'Reference data'!$R$2:$S$55, 2, 0), "Do not enter, will be populated based on other column(s)")</f>
        <v>Poonam Trimukhe</v>
      </c>
      <c r="M456" s="525" t="str">
        <f>IFERROR(VLOOKUP(L456, 'Reference data'!$J$2:$K$30, 2, 0), "Do not enter, will be populated based on other column(s)")</f>
        <v>Daljeet Arora</v>
      </c>
      <c r="N456" s="347">
        <v>23.06</v>
      </c>
      <c r="O456" s="582"/>
      <c r="P456" s="505" t="s">
        <v>48</v>
      </c>
      <c r="Q456" s="505">
        <v>70</v>
      </c>
      <c r="R456" s="505"/>
      <c r="S456" s="505"/>
      <c r="T456" s="505"/>
      <c r="U456" s="505"/>
      <c r="V456" s="505"/>
      <c r="W456" s="505"/>
      <c r="X456" s="505"/>
      <c r="Y456" s="505"/>
      <c r="Z456" s="505"/>
      <c r="AA456" s="505"/>
      <c r="AB456" s="505"/>
      <c r="AC456" s="505"/>
      <c r="AD456" s="505"/>
      <c r="AE456" s="505"/>
      <c r="AF456" s="505"/>
      <c r="AG456" s="505"/>
      <c r="AH456" s="505"/>
      <c r="AI456" s="583"/>
      <c r="AJ456" s="505"/>
      <c r="AK456" s="505">
        <v>30</v>
      </c>
      <c r="AL456" s="505">
        <v>30</v>
      </c>
      <c r="AM456" s="505">
        <v>10</v>
      </c>
      <c r="AN456" s="472"/>
    </row>
    <row r="457" spans="1:89" ht="11.9" customHeight="1">
      <c r="A457" s="522" t="str">
        <f>IFERROR(VLOOKUP(B457, 'Reference data'!$C$2:$D$21, 2, 0), "Do not enter, will be populated based on other column(s)")</f>
        <v>Sustenance</v>
      </c>
      <c r="B457" s="541" t="s">
        <v>88</v>
      </c>
      <c r="D457" s="585" t="s">
        <v>1662</v>
      </c>
      <c r="E457" s="543" t="s">
        <v>1068</v>
      </c>
      <c r="F457" s="578" t="s">
        <v>1513</v>
      </c>
      <c r="G457" s="522" t="str">
        <f>IFERROR(VLOOKUP(E457,'Reference data'!$M$2:$P$364,4,0), "Do not enter, will be populated based on other column(s)")</f>
        <v>MR</v>
      </c>
      <c r="H457" s="522" t="str">
        <f>IFERROR(VLOOKUP(E457,'Reference data'!$M$2:$O$364, 3,0), "Do not enter, will be populated based on other column(s)")</f>
        <v>C++/VC++</v>
      </c>
      <c r="I457" s="522" t="str">
        <f>IFERROR(VLOOKUP(E457,'Reference data'!$M$1:$N$364, 2,0), "Do not enter, will be populated based on other column(s)")</f>
        <v>MR-APPS-PT</v>
      </c>
      <c r="J457" s="347" t="s">
        <v>78</v>
      </c>
      <c r="K457" s="525" t="str">
        <f>IFERROR(VLOOKUP(J457,'Reference data'!$G$2:$H$7, 2, 0), "Do not enter, will be populated based on other column(s)")</f>
        <v>Christine Moretti</v>
      </c>
      <c r="L457" s="525" t="str">
        <f>IFERROR(VLOOKUP(I457, 'Reference data'!$R$2:$S$55, 2, 0), "Do not enter, will be populated based on other column(s)")</f>
        <v>Poonam Trimukhe</v>
      </c>
      <c r="M457" s="525" t="str">
        <f>IFERROR(VLOOKUP(L457, 'Reference data'!$J$2:$K$30, 2, 0), "Do not enter, will be populated based on other column(s)")</f>
        <v>Daljeet Arora</v>
      </c>
      <c r="N457" s="347">
        <v>23.06</v>
      </c>
      <c r="O457" s="582"/>
      <c r="P457" s="505" t="s">
        <v>48</v>
      </c>
      <c r="Q457" s="581">
        <v>70</v>
      </c>
      <c r="R457" s="581"/>
      <c r="S457" s="581"/>
      <c r="T457" s="581"/>
      <c r="U457" s="581"/>
      <c r="V457" s="581"/>
      <c r="W457" s="581"/>
      <c r="X457" s="581"/>
      <c r="Y457" s="581"/>
      <c r="Z457" s="581"/>
      <c r="AA457" s="581"/>
      <c r="AB457" s="581"/>
      <c r="AC457" s="581"/>
      <c r="AD457" s="581"/>
      <c r="AE457" s="581"/>
      <c r="AF457" s="581"/>
      <c r="AG457" s="581"/>
      <c r="AH457" s="581"/>
      <c r="AI457" s="583"/>
      <c r="AJ457" s="505"/>
      <c r="AK457" s="505">
        <v>30</v>
      </c>
      <c r="AL457" s="505">
        <v>30</v>
      </c>
      <c r="AM457" s="505">
        <v>10</v>
      </c>
      <c r="AN457" s="472"/>
    </row>
    <row r="458" spans="1:89" ht="11.9" customHeight="1">
      <c r="A458" s="522" t="str">
        <f>IFERROR(VLOOKUP(B458, 'Reference data'!$C$2:$D$21, 2, 0), "Do not enter, will be populated based on other column(s)")</f>
        <v>Sustenance</v>
      </c>
      <c r="B458" s="541" t="s">
        <v>88</v>
      </c>
      <c r="D458" s="586" t="s">
        <v>1663</v>
      </c>
      <c r="E458" s="543" t="s">
        <v>1311</v>
      </c>
      <c r="F458" s="578" t="s">
        <v>1513</v>
      </c>
      <c r="G458" s="522" t="str">
        <f>IFERROR(VLOOKUP(E458,'Reference data'!$M$2:$P$364,4,0), "Do not enter, will be populated based on other column(s)")</f>
        <v>MR</v>
      </c>
      <c r="H458" s="522" t="str">
        <f>IFERROR(VLOOKUP(E458,'Reference data'!$M$2:$O$364, 3,0), "Do not enter, will be populated based on other column(s)")</f>
        <v>ColdFusion</v>
      </c>
      <c r="I458" s="522" t="str">
        <f>IFERROR(VLOOKUP(E458,'Reference data'!$M$1:$N$364, 2,0), "Do not enter, will be populated based on other column(s)")</f>
        <v>MR-APPS-PT</v>
      </c>
      <c r="J458" s="347" t="s">
        <v>78</v>
      </c>
      <c r="K458" s="525" t="str">
        <f>IFERROR(VLOOKUP(J458,'Reference data'!$G$2:$H$7, 2, 0), "Do not enter, will be populated based on other column(s)")</f>
        <v>Christine Moretti</v>
      </c>
      <c r="L458" s="525" t="str">
        <f>IFERROR(VLOOKUP(I458, 'Reference data'!$R$2:$S$55, 2, 0), "Do not enter, will be populated based on other column(s)")</f>
        <v>Poonam Trimukhe</v>
      </c>
      <c r="M458" s="525" t="str">
        <f>IFERROR(VLOOKUP(L458, 'Reference data'!$J$2:$K$30, 2, 0), "Do not enter, will be populated based on other column(s)")</f>
        <v>Daljeet Arora</v>
      </c>
      <c r="N458" s="347">
        <v>23.06</v>
      </c>
      <c r="O458" s="582"/>
      <c r="P458" s="587" t="s">
        <v>48</v>
      </c>
      <c r="Q458" s="581">
        <v>130</v>
      </c>
      <c r="R458" s="505"/>
      <c r="S458" s="505"/>
      <c r="T458" s="505"/>
      <c r="U458" s="505"/>
      <c r="V458" s="505"/>
      <c r="W458" s="505"/>
      <c r="X458" s="505"/>
      <c r="Y458" s="505"/>
      <c r="Z458" s="505"/>
      <c r="AA458" s="505"/>
      <c r="AB458" s="505"/>
      <c r="AC458" s="505"/>
      <c r="AD458" s="505"/>
      <c r="AE458" s="505"/>
      <c r="AF458" s="505"/>
      <c r="AG458" s="505"/>
      <c r="AH458" s="505"/>
      <c r="AI458" s="583"/>
      <c r="AJ458" s="505"/>
      <c r="AK458" s="505">
        <v>50</v>
      </c>
      <c r="AL458" s="505">
        <v>50</v>
      </c>
      <c r="AM458" s="505">
        <v>30</v>
      </c>
      <c r="AN458" s="472"/>
    </row>
    <row r="459" spans="1:89" s="141" customFormat="1" ht="11.9" customHeight="1">
      <c r="A459" s="522" t="str">
        <f>IFERROR(VLOOKUP(B459, 'Reference data'!$C$2:$D$21, 2, 0), "Do not enter, will be populated based on other column(s)")</f>
        <v>Sustenance</v>
      </c>
      <c r="B459" s="542" t="s">
        <v>110</v>
      </c>
      <c r="C459" s="483"/>
      <c r="D459" s="588" t="s">
        <v>1664</v>
      </c>
      <c r="E459" s="544" t="s">
        <v>1196</v>
      </c>
      <c r="F459" s="578" t="s">
        <v>1513</v>
      </c>
      <c r="G459" s="522" t="str">
        <f>IFERROR(VLOOKUP(E459,'Reference data'!$M$2:$P$364,4,0), "Do not enter, will be populated based on other column(s)")</f>
        <v>MR</v>
      </c>
      <c r="H459" s="522" t="str">
        <f>IFERROR(VLOOKUP(E459,'Reference data'!$M$2:$O$364, 3,0), "Do not enter, will be populated based on other column(s)")</f>
        <v>Java</v>
      </c>
      <c r="I459" s="522" t="str">
        <f>IFERROR(VLOOKUP(E459,'Reference data'!$M$1:$N$364, 2,0), "Do not enter, will be populated based on other column(s)")</f>
        <v>MR-APPS-PT</v>
      </c>
      <c r="J459" s="483" t="s">
        <v>78</v>
      </c>
      <c r="K459" s="525" t="str">
        <f>IFERROR(VLOOKUP(J459,'Reference data'!$G$2:$H$7, 2, 0), "Do not enter, will be populated based on other column(s)")</f>
        <v>Christine Moretti</v>
      </c>
      <c r="L459" s="526" t="str">
        <f>IFERROR(VLOOKUP(I459, 'Reference data'!$R$2:$S$55, 2, 0), "Do not enter, will be populated based on other column(s)")</f>
        <v>Poonam Trimukhe</v>
      </c>
      <c r="M459" s="525" t="str">
        <f>IFERROR(VLOOKUP(L459, 'Reference data'!$J$2:$K$30, 2, 0), "Do not enter, will be populated based on other column(s)")</f>
        <v>Daljeet Arora</v>
      </c>
      <c r="N459" s="483">
        <v>23.04</v>
      </c>
      <c r="O459" s="582"/>
      <c r="P459" s="589" t="s">
        <v>48</v>
      </c>
      <c r="Q459" s="581">
        <v>300</v>
      </c>
      <c r="R459" s="136"/>
      <c r="S459" s="136"/>
      <c r="T459" s="136"/>
      <c r="U459" s="136"/>
      <c r="V459" s="136"/>
      <c r="W459" s="136"/>
      <c r="X459" s="136"/>
      <c r="Y459" s="136"/>
      <c r="Z459" s="136"/>
      <c r="AA459" s="136"/>
      <c r="AB459" s="136"/>
      <c r="AC459" s="136"/>
      <c r="AD459" s="136"/>
      <c r="AE459" s="136"/>
      <c r="AF459" s="590"/>
      <c r="AG459" s="590"/>
      <c r="AH459" s="591"/>
      <c r="AI459" s="592">
        <v>100</v>
      </c>
      <c r="AJ459" s="581">
        <v>100</v>
      </c>
      <c r="AK459" s="581">
        <v>100</v>
      </c>
      <c r="AL459" s="581"/>
      <c r="AM459" s="581"/>
      <c r="AN459" s="593"/>
      <c r="AO459" s="483"/>
      <c r="AP459" s="483"/>
      <c r="AQ459" s="483"/>
      <c r="AR459" s="483"/>
      <c r="AS459" s="483"/>
      <c r="AT459" s="483"/>
      <c r="AU459" s="483"/>
      <c r="AV459" s="483"/>
      <c r="AW459" s="483"/>
      <c r="AX459" s="483"/>
      <c r="AY459" s="483"/>
      <c r="AZ459" s="483"/>
      <c r="BA459" s="483"/>
      <c r="BB459" s="483"/>
      <c r="BC459" s="483"/>
      <c r="BD459" s="483"/>
      <c r="BE459" s="483"/>
      <c r="BF459" s="483"/>
      <c r="BG459" s="483"/>
      <c r="BH459" s="483"/>
      <c r="BI459" s="483"/>
      <c r="BJ459" s="483"/>
      <c r="BK459" s="483"/>
      <c r="BL459" s="483"/>
      <c r="BM459" s="483"/>
      <c r="BN459" s="483"/>
      <c r="BO459" s="483"/>
      <c r="BP459" s="483"/>
      <c r="BQ459" s="483"/>
      <c r="BR459" s="483"/>
      <c r="BS459" s="483"/>
      <c r="BT459" s="483"/>
      <c r="BU459" s="483"/>
      <c r="BV459" s="483"/>
      <c r="BW459" s="483"/>
      <c r="BX459" s="483"/>
      <c r="BY459" s="483"/>
      <c r="BZ459" s="483"/>
      <c r="CA459" s="483"/>
      <c r="CB459" s="483"/>
      <c r="CC459" s="483"/>
      <c r="CD459" s="483"/>
      <c r="CE459" s="483"/>
      <c r="CF459" s="483"/>
      <c r="CG459" s="483"/>
      <c r="CH459" s="483"/>
      <c r="CI459" s="483"/>
      <c r="CJ459" s="483"/>
      <c r="CK459" s="483"/>
    </row>
    <row r="460" spans="1:89" s="99" customFormat="1" ht="11.9" customHeight="1">
      <c r="A460" s="522" t="str">
        <f>IFERROR(VLOOKUP(B460, 'Reference data'!$C$2:$D$21, 2, 0), "Do not enter, will be populated based on other column(s)")</f>
        <v>Sustenance</v>
      </c>
      <c r="B460" s="594" t="s">
        <v>88</v>
      </c>
      <c r="C460" s="505"/>
      <c r="D460" s="595" t="s">
        <v>1665</v>
      </c>
      <c r="E460" s="596" t="s">
        <v>1307</v>
      </c>
      <c r="F460" s="578" t="s">
        <v>1513</v>
      </c>
      <c r="G460" s="522" t="str">
        <f>IFERROR(VLOOKUP(E460,'Reference data'!$M$2:$P$364,4,0), "Do not enter, will be populated based on other column(s)")</f>
        <v>MR</v>
      </c>
      <c r="H460" s="522" t="str">
        <f>IFERROR(VLOOKUP(E460,'Reference data'!$M$2:$O$364, 3,0), "Do not enter, will be populated based on other column(s)")</f>
        <v>Java, Websphere</v>
      </c>
      <c r="I460" s="522" t="str">
        <f>IFERROR(VLOOKUP(E460,'Reference data'!$M$1:$N$364, 2,0), "Do not enter, will be populated based on other column(s)")</f>
        <v>MR-APPS-PT</v>
      </c>
      <c r="J460" s="505" t="s">
        <v>442</v>
      </c>
      <c r="K460" s="525" t="str">
        <f>IFERROR(VLOOKUP(J460,'Reference data'!$G$2:$H$7, 2, 0), "Do not enter, will be populated based on other column(s)")</f>
        <v>Christine Moretti</v>
      </c>
      <c r="L460" s="597" t="s">
        <v>1085</v>
      </c>
      <c r="M460" s="525" t="str">
        <f>IFERROR(VLOOKUP(L460, 'Reference data'!$J$2:$K$30, 2, 0), "Do not enter, will be populated based on other column(s)")</f>
        <v>Daljeet Arora</v>
      </c>
      <c r="N460" s="505">
        <v>23.06</v>
      </c>
      <c r="O460" s="598"/>
      <c r="P460" s="505" t="s">
        <v>48</v>
      </c>
      <c r="Q460" s="505">
        <v>30</v>
      </c>
      <c r="R460" s="136"/>
      <c r="S460" s="136"/>
      <c r="T460" s="136"/>
      <c r="U460" s="136"/>
      <c r="V460" s="136"/>
      <c r="W460" s="136"/>
      <c r="X460" s="136"/>
      <c r="Y460" s="136"/>
      <c r="Z460" s="136"/>
      <c r="AA460" s="136"/>
      <c r="AB460" s="136"/>
      <c r="AC460" s="136"/>
      <c r="AD460" s="136"/>
      <c r="AE460" s="136"/>
      <c r="AF460" s="590"/>
      <c r="AG460" s="599"/>
      <c r="AH460" s="581"/>
      <c r="AI460" s="505"/>
      <c r="AJ460" s="505"/>
      <c r="AK460" s="505"/>
      <c r="AL460" s="505">
        <v>10</v>
      </c>
      <c r="AM460" s="505">
        <v>20</v>
      </c>
      <c r="AN460" s="600"/>
      <c r="AO460" s="505"/>
      <c r="AP460" s="505"/>
      <c r="AQ460" s="505"/>
      <c r="AR460" s="505"/>
      <c r="AS460" s="505"/>
      <c r="AT460" s="505"/>
      <c r="AU460" s="505"/>
      <c r="AV460" s="505"/>
      <c r="AW460" s="505"/>
      <c r="AX460" s="505"/>
      <c r="AY460" s="505"/>
      <c r="AZ460" s="505"/>
      <c r="BA460" s="505"/>
      <c r="BB460" s="505"/>
      <c r="BC460" s="505"/>
      <c r="BD460" s="505"/>
      <c r="BE460" s="505"/>
      <c r="BF460" s="505"/>
      <c r="BG460" s="505"/>
      <c r="BH460" s="505"/>
      <c r="BI460" s="505"/>
      <c r="BJ460" s="505"/>
      <c r="BK460" s="505"/>
      <c r="BL460" s="505"/>
      <c r="BM460" s="505"/>
      <c r="BN460" s="505"/>
      <c r="BO460" s="505"/>
      <c r="BP460" s="505"/>
      <c r="BQ460" s="505"/>
      <c r="BR460" s="505"/>
      <c r="BS460" s="505"/>
      <c r="BT460" s="505"/>
      <c r="BU460" s="505"/>
      <c r="BV460" s="505"/>
      <c r="BW460" s="505"/>
      <c r="BX460" s="505"/>
      <c r="BY460" s="505"/>
      <c r="BZ460" s="505"/>
      <c r="CA460" s="505"/>
      <c r="CB460" s="505"/>
      <c r="CC460" s="505"/>
      <c r="CD460" s="505"/>
      <c r="CE460" s="505"/>
      <c r="CF460" s="505"/>
      <c r="CG460" s="505"/>
      <c r="CH460" s="505"/>
      <c r="CI460" s="505"/>
      <c r="CJ460" s="505"/>
      <c r="CK460" s="505"/>
    </row>
    <row r="461" spans="1:89" s="99" customFormat="1" ht="11.9" customHeight="1">
      <c r="A461" s="522" t="str">
        <f>IFERROR(VLOOKUP(B461, 'Reference data'!$C$2:$D$21, 2, 0), "Do not enter, will be populated based on other column(s)")</f>
        <v>Sustenance</v>
      </c>
      <c r="B461" s="594" t="s">
        <v>110</v>
      </c>
      <c r="C461" s="505"/>
      <c r="D461" s="595" t="s">
        <v>1666</v>
      </c>
      <c r="E461" s="596" t="s">
        <v>1256</v>
      </c>
      <c r="F461" s="578" t="s">
        <v>1513</v>
      </c>
      <c r="G461" s="522" t="str">
        <f>IFERROR(VLOOKUP(E461,'Reference data'!$M$2:$P$364,4,0), "Do not enter, will be populated based on other column(s)")</f>
        <v>MR</v>
      </c>
      <c r="H461" s="522" t="str">
        <f>IFERROR(VLOOKUP(E461,'Reference data'!$M$2:$O$364, 3,0), "Do not enter, will be populated based on other column(s)")</f>
        <v>.NET</v>
      </c>
      <c r="I461" s="522" t="str">
        <f>IFERROR(VLOOKUP(E461,'Reference data'!$M$1:$N$364, 2,0), "Do not enter, will be populated based on other column(s)")</f>
        <v>MR-APPS-PT</v>
      </c>
      <c r="J461" s="505" t="s">
        <v>78</v>
      </c>
      <c r="K461" s="525" t="str">
        <f>IFERROR(VLOOKUP(J461,'Reference data'!$G$2:$H$7, 2, 0), "Do not enter, will be populated based on other column(s)")</f>
        <v>Christine Moretti</v>
      </c>
      <c r="L461" s="601" t="s">
        <v>1085</v>
      </c>
      <c r="M461" s="525" t="str">
        <f>IFERROR(VLOOKUP(L461, 'Reference data'!$J$2:$K$30, 2, 0), "Do not enter, will be populated based on other column(s)")</f>
        <v>Daljeet Arora</v>
      </c>
      <c r="N461" s="505">
        <v>23.06</v>
      </c>
      <c r="O461" s="598"/>
      <c r="P461" s="505" t="s">
        <v>48</v>
      </c>
      <c r="Q461" s="505">
        <v>70</v>
      </c>
      <c r="R461" s="136"/>
      <c r="S461" s="136"/>
      <c r="T461" s="136"/>
      <c r="U461" s="136"/>
      <c r="V461" s="136"/>
      <c r="W461" s="136"/>
      <c r="X461" s="136"/>
      <c r="Y461" s="136"/>
      <c r="Z461" s="136"/>
      <c r="AA461" s="136"/>
      <c r="AB461" s="136"/>
      <c r="AC461" s="136"/>
      <c r="AD461" s="136"/>
      <c r="AE461" s="136"/>
      <c r="AF461" s="590"/>
      <c r="AG461" s="599"/>
      <c r="AH461" s="505"/>
      <c r="AI461" s="505"/>
      <c r="AJ461" s="505"/>
      <c r="AK461" s="505">
        <v>20</v>
      </c>
      <c r="AL461" s="505">
        <v>30</v>
      </c>
      <c r="AM461" s="505">
        <v>20</v>
      </c>
      <c r="AN461" s="600"/>
      <c r="AO461" s="505"/>
      <c r="AP461" s="505"/>
      <c r="AQ461" s="505"/>
      <c r="AR461" s="505"/>
      <c r="AS461" s="505"/>
      <c r="AT461" s="505"/>
      <c r="AU461" s="505"/>
      <c r="AV461" s="505"/>
      <c r="AW461" s="505"/>
      <c r="AX461" s="505"/>
      <c r="AY461" s="505"/>
      <c r="AZ461" s="505"/>
      <c r="BA461" s="505"/>
      <c r="BB461" s="505"/>
      <c r="BC461" s="505"/>
      <c r="BD461" s="505"/>
      <c r="BE461" s="505"/>
      <c r="BF461" s="505"/>
      <c r="BG461" s="505"/>
      <c r="BH461" s="505"/>
      <c r="BI461" s="505"/>
      <c r="BJ461" s="505"/>
      <c r="BK461" s="505"/>
      <c r="BL461" s="505"/>
      <c r="BM461" s="505"/>
      <c r="BN461" s="505"/>
      <c r="BO461" s="505"/>
      <c r="BP461" s="505"/>
      <c r="BQ461" s="505"/>
      <c r="BR461" s="505"/>
      <c r="BS461" s="505"/>
      <c r="BT461" s="505"/>
      <c r="BU461" s="505"/>
      <c r="BV461" s="505"/>
      <c r="BW461" s="505"/>
      <c r="BX461" s="505"/>
      <c r="BY461" s="505"/>
      <c r="BZ461" s="505"/>
      <c r="CA461" s="505"/>
      <c r="CB461" s="505"/>
      <c r="CC461" s="505"/>
      <c r="CD461" s="505"/>
      <c r="CE461" s="505"/>
      <c r="CF461" s="505"/>
      <c r="CG461" s="505"/>
      <c r="CH461" s="505"/>
      <c r="CI461" s="505"/>
      <c r="CJ461" s="505"/>
      <c r="CK461" s="505"/>
    </row>
    <row r="462" spans="1:89" s="607" customFormat="1" ht="11.9" customHeight="1">
      <c r="A462" s="522" t="str">
        <f>IFERROR(VLOOKUP(B462, 'Reference data'!$C$2:$D$21, 2, 0), "Do not enter, will be populated based on other column(s)")</f>
        <v>Sustenance</v>
      </c>
      <c r="B462" s="602" t="s">
        <v>88</v>
      </c>
      <c r="C462" s="590"/>
      <c r="D462" s="603" t="s">
        <v>1667</v>
      </c>
      <c r="E462" s="604" t="s">
        <v>1341</v>
      </c>
      <c r="F462" s="578" t="s">
        <v>1513</v>
      </c>
      <c r="G462" s="522" t="str">
        <f>IFERROR(VLOOKUP(E462,'Reference data'!$M$2:$P$364,4,0), "Do not enter, will be populated based on other column(s)")</f>
        <v>MR</v>
      </c>
      <c r="H462" s="522" t="str">
        <f>IFERROR(VLOOKUP(E462,'Reference data'!$M$2:$O$364, 3,0), "Do not enter, will be populated based on other column(s)")</f>
        <v>PHP, Shell Scripting</v>
      </c>
      <c r="I462" s="522" t="str">
        <f>IFERROR(VLOOKUP(E462,'Reference data'!$M$1:$N$364, 2,0), "Do not enter, will be populated based on other column(s)")</f>
        <v>MR-APPS-PT</v>
      </c>
      <c r="J462" s="590" t="s">
        <v>442</v>
      </c>
      <c r="K462" s="525" t="str">
        <f>IFERROR(VLOOKUP(J462,'Reference data'!$G$2:$H$7, 2, 0), "Do not enter, will be populated based on other column(s)")</f>
        <v>Christine Moretti</v>
      </c>
      <c r="L462" s="605" t="s">
        <v>1085</v>
      </c>
      <c r="M462" s="525" t="str">
        <f>IFERROR(VLOOKUP(L462, 'Reference data'!$J$2:$K$30, 2, 0), "Do not enter, will be populated based on other column(s)")</f>
        <v>Daljeet Arora</v>
      </c>
      <c r="N462" s="590">
        <v>23.06</v>
      </c>
      <c r="O462" s="598"/>
      <c r="P462" s="590" t="s">
        <v>48</v>
      </c>
      <c r="Q462" s="590">
        <v>40</v>
      </c>
      <c r="R462" s="136"/>
      <c r="S462" s="136"/>
      <c r="T462" s="136"/>
      <c r="U462" s="136"/>
      <c r="V462" s="136"/>
      <c r="W462" s="136"/>
      <c r="X462" s="136"/>
      <c r="Y462" s="136"/>
      <c r="Z462" s="136"/>
      <c r="AA462" s="136"/>
      <c r="AB462" s="136"/>
      <c r="AC462" s="136"/>
      <c r="AD462" s="136"/>
      <c r="AE462" s="136"/>
      <c r="AF462" s="590"/>
      <c r="AG462" s="599"/>
      <c r="AH462" s="590"/>
      <c r="AI462" s="590"/>
      <c r="AJ462" s="590"/>
      <c r="AK462" s="590">
        <v>20</v>
      </c>
      <c r="AL462" s="590">
        <v>10</v>
      </c>
      <c r="AM462" s="590">
        <v>10</v>
      </c>
      <c r="AN462" s="606"/>
      <c r="AO462" s="590"/>
      <c r="AP462" s="590"/>
      <c r="AQ462" s="590"/>
      <c r="AR462" s="590"/>
      <c r="AS462" s="590"/>
      <c r="AT462" s="590"/>
      <c r="AU462" s="590"/>
      <c r="AV462" s="590"/>
      <c r="AW462" s="590"/>
      <c r="AX462" s="590"/>
      <c r="AY462" s="590"/>
      <c r="AZ462" s="590"/>
      <c r="BA462" s="590"/>
      <c r="BB462" s="590"/>
      <c r="BC462" s="590"/>
      <c r="BD462" s="590"/>
      <c r="BE462" s="590"/>
      <c r="BF462" s="590"/>
      <c r="BG462" s="590"/>
      <c r="BH462" s="590"/>
      <c r="BI462" s="590"/>
      <c r="BJ462" s="590"/>
      <c r="BK462" s="590"/>
      <c r="BL462" s="590"/>
      <c r="BM462" s="590"/>
      <c r="BN462" s="590"/>
      <c r="BO462" s="590"/>
      <c r="BP462" s="590"/>
      <c r="BQ462" s="590"/>
      <c r="BR462" s="590"/>
      <c r="BS462" s="590"/>
      <c r="BT462" s="590"/>
      <c r="BU462" s="590"/>
      <c r="BV462" s="590"/>
      <c r="BW462" s="590"/>
      <c r="BX462" s="590"/>
      <c r="BY462" s="590"/>
      <c r="BZ462" s="590"/>
      <c r="CA462" s="590"/>
      <c r="CB462" s="590"/>
      <c r="CC462" s="590"/>
      <c r="CD462" s="590"/>
      <c r="CE462" s="590"/>
      <c r="CF462" s="590"/>
      <c r="CG462" s="590"/>
      <c r="CH462" s="590"/>
      <c r="CI462" s="590"/>
      <c r="CJ462" s="590"/>
      <c r="CK462" s="590"/>
    </row>
    <row r="463" spans="1:89" s="607" customFormat="1" ht="11.9" customHeight="1">
      <c r="A463" s="522" t="str">
        <f>IFERROR(VLOOKUP(B463, 'Reference data'!$C$2:$D$21, 2, 0), "Do not enter, will be populated based on other column(s)")</f>
        <v>Sustenance</v>
      </c>
      <c r="B463" s="602" t="s">
        <v>88</v>
      </c>
      <c r="C463" s="590"/>
      <c r="D463" s="603" t="s">
        <v>1668</v>
      </c>
      <c r="E463" s="604" t="s">
        <v>1149</v>
      </c>
      <c r="F463" s="578" t="s">
        <v>1513</v>
      </c>
      <c r="G463" s="522" t="str">
        <f>IFERROR(VLOOKUP(E463,'Reference data'!$M$2:$P$364,4,0), "Do not enter, will be populated based on other column(s)")</f>
        <v>MR</v>
      </c>
      <c r="H463" s="522" t="str">
        <f>IFERROR(VLOOKUP(E463,'Reference data'!$M$2:$O$364, 3,0), "Do not enter, will be populated based on other column(s)")</f>
        <v>PERL</v>
      </c>
      <c r="I463" s="522" t="str">
        <f>IFERROR(VLOOKUP(E463,'Reference data'!$M$1:$N$364, 2,0), "Do not enter, will be populated based on other column(s)")</f>
        <v>MR-APPS-PT</v>
      </c>
      <c r="J463" s="590" t="s">
        <v>442</v>
      </c>
      <c r="K463" s="525" t="str">
        <f>IFERROR(VLOOKUP(J463,'Reference data'!$G$2:$H$7, 2, 0), "Do not enter, will be populated based on other column(s)")</f>
        <v>Christine Moretti</v>
      </c>
      <c r="L463" s="605" t="s">
        <v>1085</v>
      </c>
      <c r="M463" s="525" t="str">
        <f>IFERROR(VLOOKUP(L463, 'Reference data'!$J$2:$K$30, 2, 0), "Do not enter, will be populated based on other column(s)")</f>
        <v>Daljeet Arora</v>
      </c>
      <c r="N463" s="590">
        <v>23.06</v>
      </c>
      <c r="O463" s="598"/>
      <c r="P463" s="590" t="s">
        <v>48</v>
      </c>
      <c r="Q463" s="590">
        <v>40</v>
      </c>
      <c r="R463" s="136"/>
      <c r="S463" s="136"/>
      <c r="T463" s="136"/>
      <c r="U463" s="136"/>
      <c r="V463" s="136"/>
      <c r="W463" s="136"/>
      <c r="X463" s="136"/>
      <c r="Y463" s="136"/>
      <c r="Z463" s="136"/>
      <c r="AA463" s="136"/>
      <c r="AB463" s="136"/>
      <c r="AC463" s="136"/>
      <c r="AD463" s="136"/>
      <c r="AE463" s="136"/>
      <c r="AF463" s="590"/>
      <c r="AG463" s="599"/>
      <c r="AH463" s="590"/>
      <c r="AI463" s="590"/>
      <c r="AJ463" s="590"/>
      <c r="AK463" s="590"/>
      <c r="AL463" s="590">
        <v>20</v>
      </c>
      <c r="AM463" s="590">
        <v>20</v>
      </c>
      <c r="AN463" s="606"/>
      <c r="AO463" s="590"/>
      <c r="AP463" s="590"/>
      <c r="AQ463" s="590"/>
      <c r="AR463" s="590"/>
      <c r="AS463" s="590"/>
      <c r="AT463" s="590"/>
      <c r="AU463" s="590"/>
      <c r="AV463" s="590"/>
      <c r="AW463" s="590"/>
      <c r="AX463" s="590"/>
      <c r="AY463" s="590"/>
      <c r="AZ463" s="590"/>
      <c r="BA463" s="590"/>
      <c r="BB463" s="590"/>
      <c r="BC463" s="590"/>
      <c r="BD463" s="590"/>
      <c r="BE463" s="590"/>
      <c r="BF463" s="590"/>
      <c r="BG463" s="590"/>
      <c r="BH463" s="590"/>
      <c r="BI463" s="590"/>
      <c r="BJ463" s="590"/>
      <c r="BK463" s="590"/>
      <c r="BL463" s="590"/>
      <c r="BM463" s="590"/>
      <c r="BN463" s="590"/>
      <c r="BO463" s="590"/>
      <c r="BP463" s="590"/>
      <c r="BQ463" s="590"/>
      <c r="BR463" s="590"/>
      <c r="BS463" s="590"/>
      <c r="BT463" s="590"/>
      <c r="BU463" s="590"/>
      <c r="BV463" s="590"/>
      <c r="BW463" s="590"/>
      <c r="BX463" s="590"/>
      <c r="BY463" s="590"/>
      <c r="BZ463" s="590"/>
      <c r="CA463" s="590"/>
      <c r="CB463" s="590"/>
      <c r="CC463" s="590"/>
      <c r="CD463" s="590"/>
      <c r="CE463" s="590"/>
      <c r="CF463" s="590"/>
      <c r="CG463" s="590"/>
      <c r="CH463" s="590"/>
      <c r="CI463" s="590"/>
      <c r="CJ463" s="590"/>
      <c r="CK463" s="590"/>
    </row>
    <row r="464" spans="1:89" s="613" customFormat="1" ht="11.9" customHeight="1">
      <c r="A464" s="522" t="str">
        <f>IFERROR(VLOOKUP(B464, 'Reference data'!$C$2:$D$21, 2, 0), "Do not enter, will be populated based on other column(s)")</f>
        <v>Sustenance</v>
      </c>
      <c r="B464" s="608" t="s">
        <v>88</v>
      </c>
      <c r="C464" s="591"/>
      <c r="D464" s="609" t="s">
        <v>1669</v>
      </c>
      <c r="E464" s="610" t="s">
        <v>1193</v>
      </c>
      <c r="F464" s="578" t="s">
        <v>1513</v>
      </c>
      <c r="G464" s="522" t="str">
        <f>IFERROR(VLOOKUP(E464,'Reference data'!$M$2:$P$364,4,0), "Do not enter, will be populated based on other column(s)")</f>
        <v>MR</v>
      </c>
      <c r="H464" s="522" t="str">
        <f>IFERROR(VLOOKUP(E464,'Reference data'!$M$2:$O$364, 3,0), "Do not enter, will be populated based on other column(s)")</f>
        <v>.NET</v>
      </c>
      <c r="I464" s="522" t="str">
        <f>IFERROR(VLOOKUP(E464,'Reference data'!$M$1:$N$364, 2,0), "Do not enter, will be populated based on other column(s)")</f>
        <v>MR-APPS-PT</v>
      </c>
      <c r="J464" s="591" t="s">
        <v>442</v>
      </c>
      <c r="K464" s="525" t="str">
        <f>IFERROR(VLOOKUP(J464,'Reference data'!$G$2:$H$7, 2, 0), "Do not enter, will be populated based on other column(s)")</f>
        <v>Christine Moretti</v>
      </c>
      <c r="L464" s="611" t="s">
        <v>1085</v>
      </c>
      <c r="M464" s="525" t="str">
        <f>IFERROR(VLOOKUP(L464, 'Reference data'!$J$2:$K$30, 2, 0), "Do not enter, will be populated based on other column(s)")</f>
        <v>Daljeet Arora</v>
      </c>
      <c r="N464" s="591">
        <v>23.06</v>
      </c>
      <c r="O464" s="598"/>
      <c r="P464" s="591" t="s">
        <v>48</v>
      </c>
      <c r="Q464" s="591">
        <v>70</v>
      </c>
      <c r="R464" s="136"/>
      <c r="S464" s="136"/>
      <c r="T464" s="136"/>
      <c r="U464" s="136"/>
      <c r="V464" s="136"/>
      <c r="W464" s="136"/>
      <c r="X464" s="136"/>
      <c r="Y464" s="136"/>
      <c r="Z464" s="136"/>
      <c r="AA464" s="136"/>
      <c r="AB464" s="136"/>
      <c r="AC464" s="136"/>
      <c r="AD464" s="136"/>
      <c r="AE464" s="136"/>
      <c r="AF464" s="590"/>
      <c r="AG464" s="599"/>
      <c r="AH464" s="591"/>
      <c r="AI464" s="591"/>
      <c r="AJ464" s="591"/>
      <c r="AK464" s="591">
        <v>20</v>
      </c>
      <c r="AL464" s="591">
        <v>20</v>
      </c>
      <c r="AM464" s="591">
        <v>30</v>
      </c>
      <c r="AN464" s="612"/>
      <c r="AO464" s="591"/>
      <c r="AP464" s="591"/>
      <c r="AQ464" s="591"/>
      <c r="AR464" s="591"/>
      <c r="AS464" s="591"/>
      <c r="AT464" s="591"/>
      <c r="AU464" s="591"/>
      <c r="AV464" s="591"/>
      <c r="AW464" s="591"/>
      <c r="AX464" s="591"/>
      <c r="AY464" s="591"/>
      <c r="AZ464" s="591"/>
      <c r="BA464" s="591"/>
      <c r="BB464" s="591"/>
      <c r="BC464" s="591"/>
      <c r="BD464" s="591"/>
      <c r="BE464" s="591"/>
      <c r="BF464" s="591"/>
      <c r="BG464" s="591"/>
      <c r="BH464" s="591"/>
      <c r="BI464" s="591"/>
      <c r="BJ464" s="591"/>
      <c r="BK464" s="591"/>
      <c r="BL464" s="591"/>
      <c r="BM464" s="591"/>
      <c r="BN464" s="591"/>
      <c r="BO464" s="591"/>
      <c r="BP464" s="591"/>
      <c r="BQ464" s="591"/>
      <c r="BR464" s="591"/>
      <c r="BS464" s="591"/>
      <c r="BT464" s="591"/>
      <c r="BU464" s="591"/>
      <c r="BV464" s="591"/>
      <c r="BW464" s="591"/>
      <c r="BX464" s="591"/>
      <c r="BY464" s="591"/>
      <c r="BZ464" s="591"/>
      <c r="CA464" s="591"/>
      <c r="CB464" s="591"/>
      <c r="CC464" s="591"/>
      <c r="CD464" s="591"/>
      <c r="CE464" s="591"/>
      <c r="CF464" s="591"/>
      <c r="CG464" s="591"/>
      <c r="CH464" s="591"/>
      <c r="CI464" s="591"/>
      <c r="CJ464" s="591"/>
      <c r="CK464" s="591"/>
    </row>
    <row r="465" spans="1:89" s="99" customFormat="1" ht="11.9" customHeight="1">
      <c r="A465" s="522" t="str">
        <f>IFERROR(VLOOKUP(B465, 'Reference data'!$C$2:$D$21, 2, 0), "Do not enter, will be populated based on other column(s)")</f>
        <v>Sustenance</v>
      </c>
      <c r="B465" s="594" t="s">
        <v>88</v>
      </c>
      <c r="C465" s="505"/>
      <c r="D465" s="595" t="s">
        <v>1670</v>
      </c>
      <c r="E465" s="596" t="s">
        <v>1119</v>
      </c>
      <c r="F465" s="578" t="s">
        <v>1513</v>
      </c>
      <c r="G465" s="522" t="str">
        <f>IFERROR(VLOOKUP(E465,'Reference data'!$M$2:$P$364,4,0), "Do not enter, will be populated based on other column(s)")</f>
        <v>MR</v>
      </c>
      <c r="H465" s="522" t="str">
        <f>IFERROR(VLOOKUP(E465,'Reference data'!$M$2:$O$364, 3,0), "Do not enter, will be populated based on other column(s)")</f>
        <v>ColdFusion</v>
      </c>
      <c r="I465" s="522" t="str">
        <f>IFERROR(VLOOKUP(E465,'Reference data'!$M$1:$N$364, 2,0), "Do not enter, will be populated based on other column(s)")</f>
        <v>MR-APPS-PT</v>
      </c>
      <c r="J465" s="505" t="s">
        <v>442</v>
      </c>
      <c r="K465" s="525" t="str">
        <f>IFERROR(VLOOKUP(J465,'Reference data'!$G$2:$H$7, 2, 0), "Do not enter, will be populated based on other column(s)")</f>
        <v>Christine Moretti</v>
      </c>
      <c r="L465" s="597" t="s">
        <v>1085</v>
      </c>
      <c r="M465" s="525" t="str">
        <f>IFERROR(VLOOKUP(L465, 'Reference data'!$J$2:$K$30, 2, 0), "Do not enter, will be populated based on other column(s)")</f>
        <v>Daljeet Arora</v>
      </c>
      <c r="N465" s="505">
        <v>23.06</v>
      </c>
      <c r="O465" s="598"/>
      <c r="P465" s="505" t="s">
        <v>48</v>
      </c>
      <c r="Q465" s="505">
        <v>40</v>
      </c>
      <c r="R465" s="136"/>
      <c r="S465" s="136"/>
      <c r="T465" s="136"/>
      <c r="U465" s="136"/>
      <c r="V465" s="136"/>
      <c r="W465" s="136"/>
      <c r="X465" s="136"/>
      <c r="Y465" s="136"/>
      <c r="Z465" s="136"/>
      <c r="AA465" s="136"/>
      <c r="AB465" s="136"/>
      <c r="AC465" s="136"/>
      <c r="AD465" s="136"/>
      <c r="AE465" s="136"/>
      <c r="AF465" s="590"/>
      <c r="AG465" s="599"/>
      <c r="AH465" s="505"/>
      <c r="AI465" s="505"/>
      <c r="AJ465" s="505"/>
      <c r="AK465" s="505">
        <v>20</v>
      </c>
      <c r="AL465" s="505">
        <v>10</v>
      </c>
      <c r="AM465" s="505">
        <v>10</v>
      </c>
      <c r="AN465" s="600"/>
      <c r="AO465" s="505"/>
      <c r="AP465" s="505"/>
      <c r="AQ465" s="505"/>
      <c r="AR465" s="505"/>
      <c r="AS465" s="505"/>
      <c r="AT465" s="505"/>
      <c r="AU465" s="505"/>
      <c r="AV465" s="505"/>
      <c r="AW465" s="505"/>
      <c r="AX465" s="505"/>
      <c r="AY465" s="505"/>
      <c r="AZ465" s="505"/>
      <c r="BA465" s="505"/>
      <c r="BB465" s="505"/>
      <c r="BC465" s="505"/>
      <c r="BD465" s="505"/>
      <c r="BE465" s="505"/>
      <c r="BF465" s="505"/>
      <c r="BG465" s="505"/>
      <c r="BH465" s="505"/>
      <c r="BI465" s="505"/>
      <c r="BJ465" s="505"/>
      <c r="BK465" s="505"/>
      <c r="BL465" s="505"/>
      <c r="BM465" s="505"/>
      <c r="BN465" s="505"/>
      <c r="BO465" s="505"/>
      <c r="BP465" s="505"/>
      <c r="BQ465" s="505"/>
      <c r="BR465" s="505"/>
      <c r="BS465" s="505"/>
      <c r="BT465" s="505"/>
      <c r="BU465" s="505"/>
      <c r="BV465" s="505"/>
      <c r="BW465" s="505"/>
      <c r="BX465" s="505"/>
      <c r="BY465" s="505"/>
      <c r="BZ465" s="505"/>
      <c r="CA465" s="505"/>
      <c r="CB465" s="505"/>
      <c r="CC465" s="505"/>
      <c r="CD465" s="505"/>
      <c r="CE465" s="505"/>
      <c r="CF465" s="505"/>
      <c r="CG465" s="505"/>
      <c r="CH465" s="505"/>
      <c r="CI465" s="505"/>
      <c r="CJ465" s="505"/>
      <c r="CK465" s="505"/>
    </row>
    <row r="466" spans="1:89" s="613" customFormat="1" ht="11.9" customHeight="1">
      <c r="A466" s="522" t="str">
        <f>IFERROR(VLOOKUP(B466, 'Reference data'!$C$2:$D$21, 2, 0), "Do not enter, will be populated based on other column(s)")</f>
        <v>Sustenance</v>
      </c>
      <c r="B466" s="608" t="s">
        <v>88</v>
      </c>
      <c r="C466" s="591"/>
      <c r="D466" s="609" t="s">
        <v>1671</v>
      </c>
      <c r="E466" s="610" t="s">
        <v>1192</v>
      </c>
      <c r="F466" s="578" t="s">
        <v>1513</v>
      </c>
      <c r="G466" s="522" t="str">
        <f>IFERROR(VLOOKUP(E466,'Reference data'!$M$2:$P$364,4,0), "Do not enter, will be populated based on other column(s)")</f>
        <v>MR</v>
      </c>
      <c r="H466" s="522" t="str">
        <f>IFERROR(VLOOKUP(E466,'Reference data'!$M$2:$O$364, 3,0), "Do not enter, will be populated based on other column(s)")</f>
        <v>.NET</v>
      </c>
      <c r="I466" s="522" t="str">
        <f>IFERROR(VLOOKUP(E466,'Reference data'!$M$1:$N$364, 2,0), "Do not enter, will be populated based on other column(s)")</f>
        <v>MR-APPS-PT</v>
      </c>
      <c r="J466" s="591" t="s">
        <v>442</v>
      </c>
      <c r="K466" s="525" t="str">
        <f>IFERROR(VLOOKUP(J466,'Reference data'!$G$2:$H$7, 2, 0), "Do not enter, will be populated based on other column(s)")</f>
        <v>Christine Moretti</v>
      </c>
      <c r="L466" s="611" t="s">
        <v>1085</v>
      </c>
      <c r="M466" s="525" t="str">
        <f>IFERROR(VLOOKUP(L466, 'Reference data'!$J$2:$K$30, 2, 0), "Do not enter, will be populated based on other column(s)")</f>
        <v>Daljeet Arora</v>
      </c>
      <c r="N466" s="591">
        <v>23.06</v>
      </c>
      <c r="O466" s="598"/>
      <c r="P466" s="591" t="s">
        <v>48</v>
      </c>
      <c r="Q466" s="591">
        <v>70</v>
      </c>
      <c r="R466" s="136"/>
      <c r="S466" s="136"/>
      <c r="T466" s="136"/>
      <c r="U466" s="136"/>
      <c r="V466" s="136"/>
      <c r="W466" s="136"/>
      <c r="X466" s="136"/>
      <c r="Y466" s="136"/>
      <c r="Z466" s="136"/>
      <c r="AA466" s="136"/>
      <c r="AB466" s="136"/>
      <c r="AC466" s="136"/>
      <c r="AD466" s="136"/>
      <c r="AE466" s="136"/>
      <c r="AF466" s="590"/>
      <c r="AG466" s="599"/>
      <c r="AH466" s="591"/>
      <c r="AI466" s="591"/>
      <c r="AJ466" s="591"/>
      <c r="AK466" s="591">
        <v>20</v>
      </c>
      <c r="AL466" s="591">
        <v>20</v>
      </c>
      <c r="AM466" s="591">
        <v>30</v>
      </c>
      <c r="AN466" s="612"/>
      <c r="AO466" s="591"/>
      <c r="AP466" s="591"/>
      <c r="AQ466" s="591"/>
      <c r="AR466" s="591"/>
      <c r="AS466" s="591"/>
      <c r="AT466" s="591"/>
      <c r="AU466" s="591"/>
      <c r="AV466" s="591"/>
      <c r="AW466" s="591"/>
      <c r="AX466" s="591"/>
      <c r="AY466" s="591"/>
      <c r="AZ466" s="591"/>
      <c r="BA466" s="591"/>
      <c r="BB466" s="591"/>
      <c r="BC466" s="591"/>
      <c r="BD466" s="591"/>
      <c r="BE466" s="591"/>
      <c r="BF466" s="591"/>
      <c r="BG466" s="591"/>
      <c r="BH466" s="591"/>
      <c r="BI466" s="591"/>
      <c r="BJ466" s="591"/>
      <c r="BK466" s="591"/>
      <c r="BL466" s="591"/>
      <c r="BM466" s="591"/>
      <c r="BN466" s="591"/>
      <c r="BO466" s="591"/>
      <c r="BP466" s="591"/>
      <c r="BQ466" s="591"/>
      <c r="BR466" s="591"/>
      <c r="BS466" s="591"/>
      <c r="BT466" s="591"/>
      <c r="BU466" s="591"/>
      <c r="BV466" s="591"/>
      <c r="BW466" s="591"/>
      <c r="BX466" s="591"/>
      <c r="BY466" s="591"/>
      <c r="BZ466" s="591"/>
      <c r="CA466" s="591"/>
      <c r="CB466" s="591"/>
      <c r="CC466" s="591"/>
      <c r="CD466" s="591"/>
      <c r="CE466" s="591"/>
      <c r="CF466" s="591"/>
      <c r="CG466" s="591"/>
      <c r="CH466" s="591"/>
      <c r="CI466" s="591"/>
      <c r="CJ466" s="591"/>
      <c r="CK466" s="591"/>
    </row>
    <row r="467" spans="1:89" s="99" customFormat="1" ht="11.9" customHeight="1">
      <c r="A467" s="522" t="str">
        <f>IFERROR(VLOOKUP(B467, 'Reference data'!$C$2:$D$21, 2, 0), "Do not enter, will be populated based on other column(s)")</f>
        <v>Sustenance</v>
      </c>
      <c r="B467" s="594" t="s">
        <v>110</v>
      </c>
      <c r="C467" s="505"/>
      <c r="D467" s="595" t="s">
        <v>1672</v>
      </c>
      <c r="E467" s="596" t="s">
        <v>1338</v>
      </c>
      <c r="F467" s="578" t="s">
        <v>1513</v>
      </c>
      <c r="G467" s="522" t="str">
        <f>IFERROR(VLOOKUP(E467,'Reference data'!$M$2:$P$364,4,0), "Do not enter, will be populated based on other column(s)")</f>
        <v>MR</v>
      </c>
      <c r="H467" s="522" t="str">
        <f>IFERROR(VLOOKUP(E467,'Reference data'!$M$2:$O$364, 3,0), "Do not enter, will be populated based on other column(s)")</f>
        <v>Java, REACT</v>
      </c>
      <c r="I467" s="522" t="str">
        <f>IFERROR(VLOOKUP(E467,'Reference data'!$M$1:$N$364, 2,0), "Do not enter, will be populated based on other column(s)")</f>
        <v>MR-APPS-PT</v>
      </c>
      <c r="J467" s="505" t="s">
        <v>78</v>
      </c>
      <c r="K467" s="525" t="str">
        <f>IFERROR(VLOOKUP(J467,'Reference data'!$G$2:$H$7, 2, 0), "Do not enter, will be populated based on other column(s)")</f>
        <v>Christine Moretti</v>
      </c>
      <c r="L467" s="597" t="s">
        <v>1085</v>
      </c>
      <c r="M467" s="525" t="str">
        <f>IFERROR(VLOOKUP(L467, 'Reference data'!$J$2:$K$30, 2, 0), "Do not enter, will be populated based on other column(s)")</f>
        <v>Daljeet Arora</v>
      </c>
      <c r="N467" s="505">
        <v>23.06</v>
      </c>
      <c r="O467" s="598"/>
      <c r="P467" s="505" t="s">
        <v>48</v>
      </c>
      <c r="Q467" s="505">
        <v>70</v>
      </c>
      <c r="R467" s="136"/>
      <c r="S467" s="136"/>
      <c r="T467" s="136"/>
      <c r="U467" s="136"/>
      <c r="V467" s="136"/>
      <c r="W467" s="136"/>
      <c r="X467" s="136"/>
      <c r="Y467" s="136"/>
      <c r="Z467" s="136"/>
      <c r="AA467" s="136"/>
      <c r="AB467" s="136"/>
      <c r="AC467" s="136"/>
      <c r="AD467" s="136"/>
      <c r="AE467" s="136"/>
      <c r="AF467" s="590"/>
      <c r="AG467" s="599"/>
      <c r="AH467" s="505"/>
      <c r="AI467" s="505"/>
      <c r="AJ467" s="505"/>
      <c r="AK467" s="505">
        <v>30</v>
      </c>
      <c r="AL467" s="505">
        <v>30</v>
      </c>
      <c r="AM467" s="505">
        <v>10</v>
      </c>
      <c r="AN467" s="600"/>
      <c r="AO467" s="505"/>
      <c r="AP467" s="505"/>
      <c r="AQ467" s="505"/>
      <c r="AR467" s="505"/>
      <c r="AS467" s="505"/>
      <c r="AT467" s="505"/>
      <c r="AU467" s="505"/>
      <c r="AV467" s="505"/>
      <c r="AW467" s="505"/>
      <c r="AX467" s="505"/>
      <c r="AY467" s="505"/>
      <c r="AZ467" s="505"/>
      <c r="BA467" s="505"/>
      <c r="BB467" s="505"/>
      <c r="BC467" s="505"/>
      <c r="BD467" s="505"/>
      <c r="BE467" s="505"/>
      <c r="BF467" s="505"/>
      <c r="BG467" s="505"/>
      <c r="BH467" s="505"/>
      <c r="BI467" s="505"/>
      <c r="BJ467" s="505"/>
      <c r="BK467" s="505"/>
      <c r="BL467" s="505"/>
      <c r="BM467" s="505"/>
      <c r="BN467" s="505"/>
      <c r="BO467" s="505"/>
      <c r="BP467" s="505"/>
      <c r="BQ467" s="505"/>
      <c r="BR467" s="505"/>
      <c r="BS467" s="505"/>
      <c r="BT467" s="505"/>
      <c r="BU467" s="505"/>
      <c r="BV467" s="505"/>
      <c r="BW467" s="505"/>
      <c r="BX467" s="505"/>
      <c r="BY467" s="505"/>
      <c r="BZ467" s="505"/>
      <c r="CA467" s="505"/>
      <c r="CB467" s="505"/>
      <c r="CC467" s="505"/>
      <c r="CD467" s="505"/>
      <c r="CE467" s="505"/>
      <c r="CF467" s="505"/>
      <c r="CG467" s="505"/>
      <c r="CH467" s="505"/>
      <c r="CI467" s="505"/>
      <c r="CJ467" s="505"/>
      <c r="CK467" s="505"/>
    </row>
    <row r="468" spans="1:89" s="620" customFormat="1" ht="11.9" customHeight="1">
      <c r="A468" s="522" t="str">
        <f>IFERROR(VLOOKUP(B468, 'Reference data'!$C$2:$D$21, 2, 0), "Do not enter, will be populated based on other column(s)")</f>
        <v>Enhancement</v>
      </c>
      <c r="B468" s="614" t="s">
        <v>960</v>
      </c>
      <c r="C468" s="485"/>
      <c r="D468" s="615" t="s">
        <v>1673</v>
      </c>
      <c r="E468" s="616" t="s">
        <v>1307</v>
      </c>
      <c r="F468" s="617" t="s">
        <v>1479</v>
      </c>
      <c r="G468" s="522" t="str">
        <f>IFERROR(VLOOKUP(E468,'Reference data'!$M$2:$P$364,4,0), "Do not enter, will be populated based on other column(s)")</f>
        <v>MR</v>
      </c>
      <c r="H468" s="522" t="str">
        <f>IFERROR(VLOOKUP(E468,'Reference data'!$M$2:$O$364, 3,0), "Do not enter, will be populated based on other column(s)")</f>
        <v>Java, Websphere</v>
      </c>
      <c r="I468" s="522" t="str">
        <f>IFERROR(VLOOKUP(E468,'Reference data'!$M$1:$N$364, 2,0), "Do not enter, will be populated based on other column(s)")</f>
        <v>MR-APPS-PT</v>
      </c>
      <c r="J468" s="591" t="s">
        <v>442</v>
      </c>
      <c r="K468" s="525" t="str">
        <f>IFERROR(VLOOKUP(J468,'Reference data'!$G$2:$H$7, 2, 0), "Do not enter, will be populated based on other column(s)")</f>
        <v>Christine Moretti</v>
      </c>
      <c r="L468" s="611" t="s">
        <v>1085</v>
      </c>
      <c r="M468" s="525" t="str">
        <f>IFERROR(VLOOKUP(L468, 'Reference data'!$J$2:$K$30, 2, 0), "Do not enter, will be populated based on other column(s)")</f>
        <v>Daljeet Arora</v>
      </c>
      <c r="N468" s="591">
        <v>23.07</v>
      </c>
      <c r="O468" s="598"/>
      <c r="P468" s="591" t="s">
        <v>48</v>
      </c>
      <c r="Q468" s="591">
        <v>300</v>
      </c>
      <c r="R468" s="136"/>
      <c r="S468" s="136"/>
      <c r="T468" s="136"/>
      <c r="U468" s="136"/>
      <c r="V468" s="136"/>
      <c r="W468" s="136"/>
      <c r="X468" s="136"/>
      <c r="Y468" s="136"/>
      <c r="Z468" s="136"/>
      <c r="AA468" s="136"/>
      <c r="AB468" s="136"/>
      <c r="AC468" s="136"/>
      <c r="AD468" s="136"/>
      <c r="AE468" s="136"/>
      <c r="AF468" s="590"/>
      <c r="AG468" s="599"/>
      <c r="AH468" s="591"/>
      <c r="AI468" s="591"/>
      <c r="AJ468" s="591"/>
      <c r="AK468" s="591">
        <v>50</v>
      </c>
      <c r="AL468" s="591">
        <v>100</v>
      </c>
      <c r="AM468" s="618">
        <v>100</v>
      </c>
      <c r="AN468" s="619">
        <v>50</v>
      </c>
      <c r="AO468" s="485"/>
      <c r="AP468" s="485"/>
      <c r="AQ468" s="485"/>
      <c r="AR468" s="485"/>
      <c r="AS468" s="485"/>
      <c r="AT468" s="485"/>
      <c r="AU468" s="485"/>
      <c r="AV468" s="485"/>
      <c r="AW468" s="485"/>
      <c r="AX468" s="485"/>
      <c r="AY468" s="485"/>
      <c r="AZ468" s="485"/>
      <c r="BA468" s="485"/>
      <c r="BB468" s="485"/>
      <c r="BC468" s="485"/>
      <c r="BD468" s="485"/>
      <c r="BE468" s="485"/>
      <c r="BF468" s="485"/>
      <c r="BG468" s="485"/>
      <c r="BH468" s="485"/>
      <c r="BI468" s="485"/>
      <c r="BJ468" s="485"/>
      <c r="BK468" s="485"/>
      <c r="BL468" s="485"/>
      <c r="BM468" s="485"/>
      <c r="BN468" s="485"/>
      <c r="BO468" s="485"/>
      <c r="BP468" s="485"/>
      <c r="BQ468" s="485"/>
      <c r="BR468" s="485"/>
      <c r="BS468" s="485"/>
      <c r="BT468" s="485"/>
      <c r="BU468" s="485"/>
      <c r="BV468" s="485"/>
      <c r="BW468" s="485"/>
      <c r="BX468" s="485"/>
      <c r="BY468" s="485"/>
      <c r="BZ468" s="485"/>
      <c r="CA468" s="485"/>
      <c r="CB468" s="485"/>
      <c r="CC468" s="485"/>
      <c r="CD468" s="485"/>
      <c r="CE468" s="485"/>
      <c r="CF468" s="485"/>
      <c r="CG468" s="485"/>
      <c r="CH468" s="485"/>
      <c r="CI468" s="485"/>
      <c r="CJ468" s="485"/>
      <c r="CK468" s="485"/>
    </row>
    <row r="469" spans="1:89" s="99" customFormat="1" ht="18" customHeight="1">
      <c r="A469" s="522" t="str">
        <f>IFERROR(VLOOKUP(B469, 'Reference data'!$C$2:$D$21, 2, 0), "Do not enter, will be populated based on other column(s)")</f>
        <v>Enhancement</v>
      </c>
      <c r="B469" s="594" t="s">
        <v>960</v>
      </c>
      <c r="C469" s="505"/>
      <c r="D469" s="697" t="s">
        <v>1674</v>
      </c>
      <c r="E469" s="596" t="s">
        <v>1233</v>
      </c>
      <c r="F469" s="606"/>
      <c r="G469" s="522" t="str">
        <f>IFERROR(VLOOKUP(E469,'Reference data'!$M$2:$P$364,4,0), "Do not enter, will be populated based on other column(s)")</f>
        <v>MR</v>
      </c>
      <c r="H469" s="522" t="str">
        <f>IFERROR(VLOOKUP(E469,'Reference data'!$M$2:$O$364, 3,0), "Do not enter, will be populated based on other column(s)")</f>
        <v>Java</v>
      </c>
      <c r="I469" s="522" t="str">
        <f>IFERROR(VLOOKUP(E469,'Reference data'!$M$1:$N$364, 2,0), "Do not enter, will be populated based on other column(s)")</f>
        <v>MDRG-RR</v>
      </c>
      <c r="J469" s="505" t="s">
        <v>442</v>
      </c>
      <c r="K469" s="525" t="str">
        <f>IFERROR(VLOOKUP(J469,'Reference data'!$G$2:$H$7, 2, 0), "Do not enter, will be populated based on other column(s)")</f>
        <v>Christine Moretti</v>
      </c>
      <c r="L469" s="597" t="s">
        <v>1094</v>
      </c>
      <c r="M469" s="525" t="str">
        <f>IFERROR(VLOOKUP(L469, 'Reference data'!$J$2:$K$30, 2, 0), "Do not enter, will be populated based on other column(s)")</f>
        <v>Ranjit Rai</v>
      </c>
      <c r="N469" s="505">
        <v>23.09</v>
      </c>
      <c r="O469" s="672"/>
      <c r="P469" s="505" t="s">
        <v>48</v>
      </c>
      <c r="Q469" s="505">
        <v>100</v>
      </c>
      <c r="R469" s="519"/>
      <c r="S469" s="519"/>
      <c r="T469" s="519"/>
      <c r="U469" s="519"/>
      <c r="V469" s="519"/>
      <c r="W469" s="519"/>
      <c r="X469" s="519"/>
      <c r="Y469" s="519"/>
      <c r="Z469" s="519"/>
      <c r="AA469" s="519"/>
      <c r="AB469" s="519"/>
      <c r="AC469" s="519"/>
      <c r="AD469" s="519"/>
      <c r="AE469" s="519"/>
      <c r="AF469" s="711"/>
      <c r="AG469" s="712"/>
      <c r="AH469" s="506"/>
      <c r="AI469" s="506"/>
      <c r="AJ469" s="506"/>
      <c r="AK469" s="506"/>
      <c r="AL469" s="506"/>
      <c r="AM469" s="506"/>
      <c r="AN469" s="505">
        <v>30</v>
      </c>
      <c r="AO469" s="505">
        <v>40</v>
      </c>
      <c r="AP469" s="505">
        <v>30</v>
      </c>
      <c r="AQ469" s="505"/>
      <c r="AR469" s="505"/>
      <c r="AS469" s="505"/>
      <c r="AT469" s="505"/>
      <c r="AU469" s="505"/>
      <c r="AV469" s="505"/>
      <c r="AW469" s="505"/>
      <c r="AX469" s="505"/>
      <c r="AY469" s="505"/>
      <c r="AZ469" s="505"/>
      <c r="BA469" s="505"/>
      <c r="BB469" s="505"/>
      <c r="BC469" s="505"/>
      <c r="BD469" s="505"/>
      <c r="BE469" s="505"/>
      <c r="BF469" s="505"/>
      <c r="BG469" s="505"/>
      <c r="BH469" s="505"/>
      <c r="BI469" s="505"/>
      <c r="BJ469" s="505"/>
      <c r="BK469" s="505"/>
      <c r="BL469" s="505"/>
      <c r="BM469" s="505"/>
      <c r="BN469" s="505"/>
      <c r="BO469" s="505"/>
      <c r="BP469" s="505"/>
      <c r="BQ469" s="505"/>
      <c r="BR469" s="505"/>
      <c r="BS469" s="505"/>
      <c r="BT469" s="505"/>
      <c r="BU469" s="505"/>
      <c r="BV469" s="505"/>
      <c r="BW469" s="505"/>
      <c r="BX469" s="505"/>
      <c r="BY469" s="505"/>
      <c r="BZ469" s="505"/>
      <c r="CA469" s="505"/>
      <c r="CB469" s="505"/>
      <c r="CC469" s="505"/>
      <c r="CD469" s="505"/>
      <c r="CE469" s="505"/>
      <c r="CF469" s="505"/>
      <c r="CG469" s="505"/>
      <c r="CH469" s="505"/>
      <c r="CI469" s="505"/>
      <c r="CJ469" s="505"/>
      <c r="CK469" s="505"/>
    </row>
    <row r="470" spans="1:89" s="99" customFormat="1" ht="18" customHeight="1">
      <c r="A470" s="522" t="str">
        <f>IFERROR(VLOOKUP(B470, 'Reference data'!$C$2:$D$21, 2, 0), "Do not enter, will be populated based on other column(s)")</f>
        <v>Enhancement</v>
      </c>
      <c r="B470" s="594" t="s">
        <v>960</v>
      </c>
      <c r="C470" s="505"/>
      <c r="D470" s="697" t="s">
        <v>1675</v>
      </c>
      <c r="E470" s="596" t="s">
        <v>1197</v>
      </c>
      <c r="F470" s="600"/>
      <c r="G470" s="522" t="str">
        <f>IFERROR(VLOOKUP(E470,'Reference data'!$M$2:$P$364,4,0), "Do not enter, will be populated based on other column(s)")</f>
        <v>MR</v>
      </c>
      <c r="H470" s="522" t="str">
        <f>IFERROR(VLOOKUP(E470,'Reference data'!$M$2:$O$364, 3,0), "Do not enter, will be populated based on other column(s)")</f>
        <v>Java</v>
      </c>
      <c r="I470" s="522" t="str">
        <f>IFERROR(VLOOKUP(E470,'Reference data'!$M$1:$N$364, 2,0), "Do not enter, will be populated based on other column(s)")</f>
        <v>MDRG-RR</v>
      </c>
      <c r="J470" s="505" t="s">
        <v>442</v>
      </c>
      <c r="K470" s="525" t="str">
        <f>IFERROR(VLOOKUP(J470,'Reference data'!$G$2:$H$7, 2, 0), "Do not enter, will be populated based on other column(s)")</f>
        <v>Christine Moretti</v>
      </c>
      <c r="L470" s="597" t="s">
        <v>1094</v>
      </c>
      <c r="M470" s="525" t="str">
        <f>IFERROR(VLOOKUP(L470, 'Reference data'!$J$2:$K$30, 2, 0), "Do not enter, will be populated based on other column(s)")</f>
        <v>Ranjit Rai</v>
      </c>
      <c r="N470" s="505">
        <v>23.09</v>
      </c>
      <c r="O470" s="672"/>
      <c r="P470" s="505" t="s">
        <v>48</v>
      </c>
      <c r="Q470" s="505">
        <v>150</v>
      </c>
      <c r="R470" s="519"/>
      <c r="S470" s="519"/>
      <c r="T470" s="519"/>
      <c r="U470" s="519"/>
      <c r="V470" s="519"/>
      <c r="W470" s="519"/>
      <c r="X470" s="519"/>
      <c r="Y470" s="519"/>
      <c r="Z470" s="519"/>
      <c r="AA470" s="519"/>
      <c r="AB470" s="519"/>
      <c r="AC470" s="519"/>
      <c r="AD470" s="519"/>
      <c r="AE470" s="519"/>
      <c r="AF470" s="711"/>
      <c r="AG470" s="712"/>
      <c r="AH470" s="506"/>
      <c r="AI470" s="506"/>
      <c r="AJ470" s="506"/>
      <c r="AK470" s="506"/>
      <c r="AL470" s="506"/>
      <c r="AM470" s="506"/>
      <c r="AN470" s="505">
        <v>50</v>
      </c>
      <c r="AO470" s="505">
        <v>50</v>
      </c>
      <c r="AP470" s="505">
        <v>50</v>
      </c>
      <c r="AQ470" s="505"/>
      <c r="AR470" s="505"/>
      <c r="AS470" s="505"/>
      <c r="AT470" s="505"/>
      <c r="AU470" s="505"/>
      <c r="AV470" s="505"/>
      <c r="AW470" s="505"/>
      <c r="AX470" s="505"/>
      <c r="AY470" s="505"/>
      <c r="AZ470" s="505"/>
      <c r="BA470" s="505"/>
      <c r="BB470" s="505"/>
      <c r="BC470" s="505"/>
      <c r="BD470" s="505"/>
      <c r="BE470" s="505"/>
      <c r="BF470" s="505"/>
      <c r="BG470" s="505"/>
      <c r="BH470" s="505"/>
      <c r="BI470" s="505"/>
      <c r="BJ470" s="505"/>
      <c r="BK470" s="505"/>
      <c r="BL470" s="505"/>
      <c r="BM470" s="505"/>
      <c r="BN470" s="505"/>
      <c r="BO470" s="505"/>
      <c r="BP470" s="505"/>
      <c r="BQ470" s="505"/>
      <c r="BR470" s="505"/>
      <c r="BS470" s="505"/>
      <c r="BT470" s="505"/>
      <c r="BU470" s="505"/>
      <c r="BV470" s="505"/>
      <c r="BW470" s="505"/>
      <c r="BX470" s="505"/>
      <c r="BY470" s="505"/>
      <c r="BZ470" s="505"/>
      <c r="CA470" s="505"/>
      <c r="CB470" s="505"/>
      <c r="CC470" s="505"/>
      <c r="CD470" s="505"/>
      <c r="CE470" s="505"/>
      <c r="CF470" s="505"/>
      <c r="CG470" s="505"/>
      <c r="CH470" s="505"/>
      <c r="CI470" s="505"/>
      <c r="CJ470" s="505"/>
      <c r="CK470" s="505"/>
    </row>
    <row r="471" spans="1:89" s="99" customFormat="1" ht="18" customHeight="1">
      <c r="A471" s="522" t="str">
        <f>IFERROR(VLOOKUP(B471, 'Reference data'!$C$2:$D$21, 2, 0), "Do not enter, will be populated based on other column(s)")</f>
        <v>Enhancement</v>
      </c>
      <c r="B471" s="594" t="s">
        <v>960</v>
      </c>
      <c r="C471" s="505"/>
      <c r="D471" s="697" t="s">
        <v>1676</v>
      </c>
      <c r="E471" s="596" t="s">
        <v>1165</v>
      </c>
      <c r="F471" s="600"/>
      <c r="G471" s="522" t="str">
        <f>IFERROR(VLOOKUP(E471,'Reference data'!$M$2:$P$364,4,0), "Do not enter, will be populated based on other column(s)")</f>
        <v>MR</v>
      </c>
      <c r="H471" s="522" t="str">
        <f>IFERROR(VLOOKUP(E471,'Reference data'!$M$2:$O$364, 3,0), "Do not enter, will be populated based on other column(s)")</f>
        <v>Java</v>
      </c>
      <c r="I471" s="522" t="str">
        <f>IFERROR(VLOOKUP(E471,'Reference data'!$M$1:$N$364, 2,0), "Do not enter, will be populated based on other column(s)")</f>
        <v>MDRG-RR</v>
      </c>
      <c r="J471" s="505" t="s">
        <v>442</v>
      </c>
      <c r="K471" s="525" t="str">
        <f>IFERROR(VLOOKUP(J471,'Reference data'!$G$2:$H$7, 2, 0), "Do not enter, will be populated based on other column(s)")</f>
        <v>Christine Moretti</v>
      </c>
      <c r="L471" s="597" t="s">
        <v>1094</v>
      </c>
      <c r="M471" s="525" t="str">
        <f>IFERROR(VLOOKUP(L471, 'Reference data'!$J$2:$K$30, 2, 0), "Do not enter, will be populated based on other column(s)")</f>
        <v>Ranjit Rai</v>
      </c>
      <c r="N471" s="505">
        <v>23.09</v>
      </c>
      <c r="O471" s="672"/>
      <c r="P471" s="505" t="s">
        <v>48</v>
      </c>
      <c r="Q471" s="505">
        <v>40</v>
      </c>
      <c r="R471" s="519"/>
      <c r="S471" s="519"/>
      <c r="T471" s="519"/>
      <c r="U471" s="519"/>
      <c r="V471" s="519"/>
      <c r="W471" s="519"/>
      <c r="X471" s="519"/>
      <c r="Y471" s="519"/>
      <c r="Z471" s="519"/>
      <c r="AA471" s="519"/>
      <c r="AB471" s="519"/>
      <c r="AC471" s="519"/>
      <c r="AD471" s="519"/>
      <c r="AE471" s="519"/>
      <c r="AF471" s="711"/>
      <c r="AG471" s="712"/>
      <c r="AH471" s="506"/>
      <c r="AI471" s="506"/>
      <c r="AJ471" s="506"/>
      <c r="AK471" s="506"/>
      <c r="AL471" s="506"/>
      <c r="AM471" s="506"/>
      <c r="AN471" s="505">
        <v>10</v>
      </c>
      <c r="AO471" s="505">
        <v>10</v>
      </c>
      <c r="AP471" s="505">
        <v>20</v>
      </c>
      <c r="AQ471" s="505"/>
      <c r="AR471" s="505"/>
      <c r="AS471" s="505"/>
      <c r="AT471" s="505"/>
      <c r="AU471" s="505"/>
      <c r="AV471" s="505"/>
      <c r="AW471" s="505"/>
      <c r="AX471" s="505"/>
      <c r="AY471" s="505"/>
      <c r="AZ471" s="505"/>
      <c r="BA471" s="505"/>
      <c r="BB471" s="505"/>
      <c r="BC471" s="505"/>
      <c r="BD471" s="505"/>
      <c r="BE471" s="505"/>
      <c r="BF471" s="505"/>
      <c r="BG471" s="505"/>
      <c r="BH471" s="505"/>
      <c r="BI471" s="505"/>
      <c r="BJ471" s="505"/>
      <c r="BK471" s="505"/>
      <c r="BL471" s="505"/>
      <c r="BM471" s="505"/>
      <c r="BN471" s="505"/>
      <c r="BO471" s="505"/>
      <c r="BP471" s="505"/>
      <c r="BQ471" s="505"/>
      <c r="BR471" s="505"/>
      <c r="BS471" s="505"/>
      <c r="BT471" s="505"/>
      <c r="BU471" s="505"/>
      <c r="BV471" s="505"/>
      <c r="BW471" s="505"/>
      <c r="BX471" s="505"/>
      <c r="BY471" s="505"/>
      <c r="BZ471" s="505"/>
      <c r="CA471" s="505"/>
      <c r="CB471" s="505"/>
      <c r="CC471" s="505"/>
      <c r="CD471" s="505"/>
      <c r="CE471" s="505"/>
      <c r="CF471" s="505"/>
      <c r="CG471" s="505"/>
      <c r="CH471" s="505"/>
      <c r="CI471" s="505"/>
      <c r="CJ471" s="505"/>
      <c r="CK471" s="505"/>
    </row>
    <row r="472" spans="1:89" s="99" customFormat="1" ht="18" customHeight="1">
      <c r="A472" s="522" t="str">
        <f>IFERROR(VLOOKUP(B472, 'Reference data'!$C$2:$D$21, 2, 0), "Do not enter, will be populated based on other column(s)")</f>
        <v>Enhancement</v>
      </c>
      <c r="B472" s="594" t="s">
        <v>960</v>
      </c>
      <c r="C472" s="505"/>
      <c r="D472" s="697" t="s">
        <v>1677</v>
      </c>
      <c r="E472" s="596" t="s">
        <v>1170</v>
      </c>
      <c r="F472" s="600"/>
      <c r="G472" s="522" t="str">
        <f>IFERROR(VLOOKUP(E472,'Reference data'!$M$2:$P$364,4,0), "Do not enter, will be populated based on other column(s)")</f>
        <v>MR</v>
      </c>
      <c r="H472" s="522" t="str">
        <f>IFERROR(VLOOKUP(E472,'Reference data'!$M$2:$O$364, 3,0), "Do not enter, will be populated based on other column(s)")</f>
        <v>Java</v>
      </c>
      <c r="I472" s="522" t="str">
        <f>IFERROR(VLOOKUP(E472,'Reference data'!$M$1:$N$364, 2,0), "Do not enter, will be populated based on other column(s)")</f>
        <v>MDRG-RR</v>
      </c>
      <c r="J472" s="505" t="s">
        <v>442</v>
      </c>
      <c r="K472" s="525" t="str">
        <f>IFERROR(VLOOKUP(J472,'Reference data'!$G$2:$H$7, 2, 0), "Do not enter, will be populated based on other column(s)")</f>
        <v>Christine Moretti</v>
      </c>
      <c r="L472" s="597" t="s">
        <v>1094</v>
      </c>
      <c r="M472" s="525" t="str">
        <f>IFERROR(VLOOKUP(L472, 'Reference data'!$J$2:$K$30, 2, 0), "Do not enter, will be populated based on other column(s)")</f>
        <v>Ranjit Rai</v>
      </c>
      <c r="N472" s="505">
        <v>23.09</v>
      </c>
      <c r="O472" s="672"/>
      <c r="P472" s="505" t="s">
        <v>48</v>
      </c>
      <c r="Q472" s="505">
        <v>50</v>
      </c>
      <c r="R472" s="519"/>
      <c r="S472" s="519"/>
      <c r="T472" s="519"/>
      <c r="U472" s="519"/>
      <c r="V472" s="519"/>
      <c r="W472" s="519"/>
      <c r="X472" s="519"/>
      <c r="Y472" s="519"/>
      <c r="Z472" s="519"/>
      <c r="AA472" s="519"/>
      <c r="AB472" s="519"/>
      <c r="AC472" s="519"/>
      <c r="AD472" s="519"/>
      <c r="AE472" s="519"/>
      <c r="AF472" s="711"/>
      <c r="AG472" s="712"/>
      <c r="AH472" s="506"/>
      <c r="AI472" s="506"/>
      <c r="AJ472" s="506"/>
      <c r="AK472" s="506"/>
      <c r="AL472" s="506"/>
      <c r="AM472" s="506"/>
      <c r="AN472" s="505">
        <v>10</v>
      </c>
      <c r="AO472" s="505">
        <v>20</v>
      </c>
      <c r="AP472" s="505">
        <v>20</v>
      </c>
      <c r="AQ472" s="505"/>
      <c r="AR472" s="505"/>
      <c r="AS472" s="505"/>
      <c r="AT472" s="505"/>
      <c r="AU472" s="505"/>
      <c r="AV472" s="505"/>
      <c r="AW472" s="505"/>
      <c r="AX472" s="505"/>
      <c r="AY472" s="505"/>
      <c r="AZ472" s="505"/>
      <c r="BA472" s="505"/>
      <c r="BB472" s="505"/>
      <c r="BC472" s="505"/>
      <c r="BD472" s="505"/>
      <c r="BE472" s="505"/>
      <c r="BF472" s="505"/>
      <c r="BG472" s="505"/>
      <c r="BH472" s="505"/>
      <c r="BI472" s="505"/>
      <c r="BJ472" s="505"/>
      <c r="BK472" s="505"/>
      <c r="BL472" s="505"/>
      <c r="BM472" s="505"/>
      <c r="BN472" s="505"/>
      <c r="BO472" s="505"/>
      <c r="BP472" s="505"/>
      <c r="BQ472" s="505"/>
      <c r="BR472" s="505"/>
      <c r="BS472" s="505"/>
      <c r="BT472" s="505"/>
      <c r="BU472" s="505"/>
      <c r="BV472" s="505"/>
      <c r="BW472" s="505"/>
      <c r="BX472" s="505"/>
      <c r="BY472" s="505"/>
      <c r="BZ472" s="505"/>
      <c r="CA472" s="505"/>
      <c r="CB472" s="505"/>
      <c r="CC472" s="505"/>
      <c r="CD472" s="505"/>
      <c r="CE472" s="505"/>
      <c r="CF472" s="505"/>
      <c r="CG472" s="505"/>
      <c r="CH472" s="505"/>
      <c r="CI472" s="505"/>
      <c r="CJ472" s="505"/>
      <c r="CK472" s="505"/>
    </row>
    <row r="473" spans="1:89" s="99" customFormat="1" ht="18" customHeight="1">
      <c r="A473" s="522" t="str">
        <f>IFERROR(VLOOKUP(B473, 'Reference data'!$C$2:$D$21, 2, 0), "Do not enter, will be populated based on other column(s)")</f>
        <v>Enhancement</v>
      </c>
      <c r="B473" s="541" t="s">
        <v>960</v>
      </c>
      <c r="C473" s="505"/>
      <c r="D473" s="697" t="s">
        <v>1678</v>
      </c>
      <c r="E473" s="596" t="s">
        <v>1141</v>
      </c>
      <c r="F473" s="600"/>
      <c r="G473" s="522" t="str">
        <f>IFERROR(VLOOKUP(E473,'Reference data'!$M$2:$P$364,4,0), "Do not enter, will be populated based on other column(s)")</f>
        <v>MR</v>
      </c>
      <c r="H473" s="522" t="str">
        <f>IFERROR(VLOOKUP(E473,'Reference data'!$M$2:$O$364, 3,0), "Do not enter, will be populated based on other column(s)")</f>
        <v>C, C++</v>
      </c>
      <c r="I473" s="522" t="str">
        <f>IFERROR(VLOOKUP(E473,'Reference data'!$M$1:$N$364, 2,0), "Do not enter, will be populated based on other column(s)")</f>
        <v>MDRG-RR</v>
      </c>
      <c r="J473" s="505" t="s">
        <v>442</v>
      </c>
      <c r="K473" s="525" t="str">
        <f>IFERROR(VLOOKUP(J473,'Reference data'!$G$2:$H$7, 2, 0), "Do not enter, will be populated based on other column(s)")</f>
        <v>Christine Moretti</v>
      </c>
      <c r="L473" s="597" t="s">
        <v>1094</v>
      </c>
      <c r="M473" s="525" t="str">
        <f>IFERROR(VLOOKUP(L473, 'Reference data'!$J$2:$K$30, 2, 0), "Do not enter, will be populated based on other column(s)")</f>
        <v>Ranjit Rai</v>
      </c>
      <c r="N473" s="505">
        <v>23.09</v>
      </c>
      <c r="O473" s="672"/>
      <c r="P473" s="505" t="s">
        <v>48</v>
      </c>
      <c r="Q473" s="505">
        <v>40</v>
      </c>
      <c r="R473" s="519"/>
      <c r="S473" s="519"/>
      <c r="T473" s="519"/>
      <c r="U473" s="519"/>
      <c r="V473" s="519"/>
      <c r="W473" s="519"/>
      <c r="X473" s="519"/>
      <c r="Y473" s="519"/>
      <c r="Z473" s="519"/>
      <c r="AA473" s="519"/>
      <c r="AB473" s="519"/>
      <c r="AC473" s="519"/>
      <c r="AD473" s="519"/>
      <c r="AE473" s="519"/>
      <c r="AF473" s="711"/>
      <c r="AG473" s="712"/>
      <c r="AH473" s="506"/>
      <c r="AI473" s="506"/>
      <c r="AJ473" s="506"/>
      <c r="AK473" s="506"/>
      <c r="AL473" s="506"/>
      <c r="AM473" s="506"/>
      <c r="AN473" s="505">
        <v>10</v>
      </c>
      <c r="AO473" s="505">
        <v>10</v>
      </c>
      <c r="AP473" s="505">
        <v>20</v>
      </c>
      <c r="AQ473" s="505"/>
      <c r="AR473" s="505"/>
      <c r="AS473" s="505"/>
      <c r="AT473" s="505"/>
      <c r="AU473" s="505"/>
      <c r="AV473" s="505"/>
      <c r="AW473" s="505"/>
      <c r="AX473" s="505"/>
      <c r="AY473" s="505"/>
      <c r="AZ473" s="505"/>
      <c r="BA473" s="505"/>
      <c r="BB473" s="505"/>
      <c r="BC473" s="505"/>
      <c r="BD473" s="505"/>
      <c r="BE473" s="505"/>
      <c r="BF473" s="505"/>
      <c r="BG473" s="505"/>
      <c r="BH473" s="505"/>
      <c r="BI473" s="505"/>
      <c r="BJ473" s="505"/>
      <c r="BK473" s="505"/>
      <c r="BL473" s="505"/>
      <c r="BM473" s="505"/>
      <c r="BN473" s="505"/>
      <c r="BO473" s="505"/>
      <c r="BP473" s="505"/>
      <c r="BQ473" s="505"/>
      <c r="BR473" s="505"/>
      <c r="BS473" s="505"/>
      <c r="BT473" s="505"/>
      <c r="BU473" s="505"/>
      <c r="BV473" s="505"/>
      <c r="BW473" s="505"/>
      <c r="BX473" s="505"/>
      <c r="BY473" s="505"/>
      <c r="BZ473" s="505"/>
      <c r="CA473" s="505"/>
      <c r="CB473" s="505"/>
      <c r="CC473" s="505"/>
      <c r="CD473" s="505"/>
      <c r="CE473" s="505"/>
      <c r="CF473" s="505"/>
      <c r="CG473" s="505"/>
      <c r="CH473" s="505"/>
      <c r="CI473" s="505"/>
      <c r="CJ473" s="505"/>
      <c r="CK473" s="505"/>
    </row>
    <row r="474" spans="1:89" s="99" customFormat="1" ht="18" customHeight="1">
      <c r="A474" s="522" t="str">
        <f>IFERROR(VLOOKUP(B474, 'Reference data'!$C$2:$D$21, 2, 0), "Do not enter, will be populated based on other column(s)")</f>
        <v>Enhancement</v>
      </c>
      <c r="B474" s="541" t="s">
        <v>960</v>
      </c>
      <c r="C474" s="505"/>
      <c r="D474" s="697" t="s">
        <v>1679</v>
      </c>
      <c r="E474" s="596" t="s">
        <v>1358</v>
      </c>
      <c r="F474" s="600"/>
      <c r="G474" s="522" t="str">
        <f>IFERROR(VLOOKUP(E474,'Reference data'!$M$2:$P$364,4,0), "Do not enter, will be populated based on other column(s)")</f>
        <v>MR</v>
      </c>
      <c r="H474" s="522" t="str">
        <f>IFERROR(VLOOKUP(E474,'Reference data'!$M$2:$O$364, 3,0), "Do not enter, will be populated based on other column(s)")</f>
        <v>C, C++</v>
      </c>
      <c r="I474" s="522" t="str">
        <f>IFERROR(VLOOKUP(E474,'Reference data'!$M$1:$N$364, 2,0), "Do not enter, will be populated based on other column(s)")</f>
        <v>MDRG-RR</v>
      </c>
      <c r="J474" s="505" t="s">
        <v>442</v>
      </c>
      <c r="K474" s="525" t="str">
        <f>IFERROR(VLOOKUP(J474,'Reference data'!$G$2:$H$7, 2, 0), "Do not enter, will be populated based on other column(s)")</f>
        <v>Christine Moretti</v>
      </c>
      <c r="L474" s="597" t="s">
        <v>1094</v>
      </c>
      <c r="M474" s="525" t="str">
        <f>IFERROR(VLOOKUP(L474, 'Reference data'!$J$2:$K$30, 2, 0), "Do not enter, will be populated based on other column(s)")</f>
        <v>Ranjit Rai</v>
      </c>
      <c r="N474" s="505">
        <v>23.09</v>
      </c>
      <c r="O474" s="672"/>
      <c r="P474" s="505" t="s">
        <v>48</v>
      </c>
      <c r="Q474" s="505">
        <v>40</v>
      </c>
      <c r="R474" s="519"/>
      <c r="S474" s="519"/>
      <c r="T474" s="519"/>
      <c r="U474" s="519"/>
      <c r="V474" s="519"/>
      <c r="W474" s="519"/>
      <c r="X474" s="519"/>
      <c r="Y474" s="519"/>
      <c r="Z474" s="519"/>
      <c r="AA474" s="519"/>
      <c r="AB474" s="519"/>
      <c r="AC474" s="519"/>
      <c r="AD474" s="519"/>
      <c r="AE474" s="519"/>
      <c r="AF474" s="711"/>
      <c r="AG474" s="712"/>
      <c r="AH474" s="506"/>
      <c r="AI474" s="506"/>
      <c r="AJ474" s="506"/>
      <c r="AK474" s="506"/>
      <c r="AL474" s="506"/>
      <c r="AM474" s="506"/>
      <c r="AN474" s="505">
        <v>10</v>
      </c>
      <c r="AO474" s="505">
        <v>20</v>
      </c>
      <c r="AP474" s="505">
        <v>10</v>
      </c>
      <c r="AQ474" s="505"/>
      <c r="AR474" s="505"/>
      <c r="AS474" s="505"/>
      <c r="AT474" s="505"/>
      <c r="AU474" s="505"/>
      <c r="AV474" s="505"/>
      <c r="AW474" s="505"/>
      <c r="AX474" s="505"/>
      <c r="AY474" s="505"/>
      <c r="AZ474" s="505"/>
      <c r="BA474" s="505"/>
      <c r="BB474" s="505"/>
      <c r="BC474" s="505"/>
      <c r="BD474" s="505"/>
      <c r="BE474" s="505"/>
      <c r="BF474" s="505"/>
      <c r="BG474" s="505"/>
      <c r="BH474" s="505"/>
      <c r="BI474" s="505"/>
      <c r="BJ474" s="505"/>
      <c r="BK474" s="505"/>
      <c r="BL474" s="505"/>
      <c r="BM474" s="505"/>
      <c r="BN474" s="505"/>
      <c r="BO474" s="505"/>
      <c r="BP474" s="505"/>
      <c r="BQ474" s="505"/>
      <c r="BR474" s="505"/>
      <c r="BS474" s="505"/>
      <c r="BT474" s="505"/>
      <c r="BU474" s="505"/>
      <c r="BV474" s="505"/>
      <c r="BW474" s="505"/>
      <c r="BX474" s="505"/>
      <c r="BY474" s="505"/>
      <c r="BZ474" s="505"/>
      <c r="CA474" s="505"/>
      <c r="CB474" s="505"/>
      <c r="CC474" s="505"/>
      <c r="CD474" s="505"/>
      <c r="CE474" s="505"/>
      <c r="CF474" s="505"/>
      <c r="CG474" s="505"/>
      <c r="CH474" s="505"/>
      <c r="CI474" s="505"/>
      <c r="CJ474" s="505"/>
      <c r="CK474" s="505"/>
    </row>
    <row r="475" spans="1:89" s="99" customFormat="1" ht="18" customHeight="1">
      <c r="A475" s="522" t="str">
        <f>IFERROR(VLOOKUP(B475, 'Reference data'!$C$2:$D$21, 2, 0), "Do not enter, will be populated based on other column(s)")</f>
        <v>Enhancement</v>
      </c>
      <c r="B475" s="541" t="s">
        <v>960</v>
      </c>
      <c r="C475" s="505"/>
      <c r="D475" s="697" t="s">
        <v>1680</v>
      </c>
      <c r="E475" s="596" t="s">
        <v>1233</v>
      </c>
      <c r="F475" s="600"/>
      <c r="G475" s="522" t="str">
        <f>IFERROR(VLOOKUP(E475,'Reference data'!$M$2:$P$364,4,0), "Do not enter, will be populated based on other column(s)")</f>
        <v>MR</v>
      </c>
      <c r="H475" s="522" t="str">
        <f>IFERROR(VLOOKUP(E475,'Reference data'!$M$2:$O$364, 3,0), "Do not enter, will be populated based on other column(s)")</f>
        <v>Java</v>
      </c>
      <c r="I475" s="522" t="str">
        <f>IFERROR(VLOOKUP(E475,'Reference data'!$M$1:$N$364, 2,0), "Do not enter, will be populated based on other column(s)")</f>
        <v>MDRG-RR</v>
      </c>
      <c r="J475" s="505" t="s">
        <v>442</v>
      </c>
      <c r="K475" s="525" t="str">
        <f>IFERROR(VLOOKUP(J475,'Reference data'!$G$2:$H$7, 2, 0), "Do not enter, will be populated based on other column(s)")</f>
        <v>Christine Moretti</v>
      </c>
      <c r="L475" s="597" t="s">
        <v>1094</v>
      </c>
      <c r="M475" s="525" t="str">
        <f>IFERROR(VLOOKUP(L475, 'Reference data'!$J$2:$K$30, 2, 0), "Do not enter, will be populated based on other column(s)")</f>
        <v>Ranjit Rai</v>
      </c>
      <c r="N475" s="505">
        <v>23.11</v>
      </c>
      <c r="O475" s="672"/>
      <c r="P475" s="505" t="s">
        <v>48</v>
      </c>
      <c r="Q475" s="505">
        <v>1031</v>
      </c>
      <c r="R475" s="519"/>
      <c r="S475" s="519"/>
      <c r="T475" s="519"/>
      <c r="U475" s="519"/>
      <c r="V475" s="519"/>
      <c r="W475" s="519"/>
      <c r="X475" s="519"/>
      <c r="Y475" s="519"/>
      <c r="Z475" s="519"/>
      <c r="AA475" s="519"/>
      <c r="AB475" s="519"/>
      <c r="AC475" s="519"/>
      <c r="AD475" s="519"/>
      <c r="AE475" s="519"/>
      <c r="AF475" s="711"/>
      <c r="AG475" s="712"/>
      <c r="AH475" s="506"/>
      <c r="AI475" s="506"/>
      <c r="AJ475" s="506"/>
      <c r="AK475" s="506"/>
      <c r="AL475" s="506"/>
      <c r="AM475" s="506"/>
      <c r="AN475" s="505">
        <v>50</v>
      </c>
      <c r="AO475" s="505">
        <v>300</v>
      </c>
      <c r="AP475" s="505">
        <v>300</v>
      </c>
      <c r="AQ475" s="505">
        <v>300</v>
      </c>
      <c r="AR475" s="505">
        <v>81</v>
      </c>
      <c r="AS475" s="505"/>
      <c r="AT475" s="505"/>
      <c r="AU475" s="505"/>
      <c r="AV475" s="505"/>
      <c r="AW475" s="505"/>
      <c r="AX475" s="505"/>
      <c r="AY475" s="505"/>
      <c r="AZ475" s="505"/>
      <c r="BA475" s="505"/>
      <c r="BB475" s="505"/>
      <c r="BC475" s="505"/>
      <c r="BD475" s="505"/>
      <c r="BE475" s="505"/>
      <c r="BF475" s="505"/>
      <c r="BG475" s="505"/>
      <c r="BH475" s="505"/>
      <c r="BI475" s="505"/>
      <c r="BJ475" s="505"/>
      <c r="BK475" s="505"/>
      <c r="BL475" s="505"/>
      <c r="BM475" s="505"/>
      <c r="BN475" s="505"/>
      <c r="BO475" s="505"/>
      <c r="BP475" s="505"/>
      <c r="BQ475" s="505"/>
      <c r="BR475" s="505"/>
      <c r="BS475" s="505"/>
      <c r="BT475" s="505"/>
      <c r="BU475" s="505"/>
      <c r="BV475" s="505"/>
      <c r="BW475" s="505"/>
      <c r="BX475" s="505"/>
      <c r="BY475" s="505"/>
      <c r="BZ475" s="505"/>
      <c r="CA475" s="505"/>
      <c r="CB475" s="505"/>
      <c r="CC475" s="505"/>
      <c r="CD475" s="505"/>
      <c r="CE475" s="505"/>
      <c r="CF475" s="505"/>
      <c r="CG475" s="505"/>
      <c r="CH475" s="505"/>
      <c r="CI475" s="505"/>
      <c r="CJ475" s="505"/>
      <c r="CK475" s="505"/>
    </row>
    <row r="476" spans="1:89" s="99" customFormat="1" ht="18" customHeight="1">
      <c r="A476" s="522" t="str">
        <f>IFERROR(VLOOKUP(B476, 'Reference data'!$C$2:$D$21, 2, 0), "Do not enter, will be populated based on other column(s)")</f>
        <v>Enhancement</v>
      </c>
      <c r="B476" s="541" t="s">
        <v>960</v>
      </c>
      <c r="C476" s="505"/>
      <c r="D476" s="697" t="s">
        <v>1681</v>
      </c>
      <c r="E476" s="596" t="s">
        <v>1141</v>
      </c>
      <c r="F476" s="600"/>
      <c r="G476" s="522" t="str">
        <f>IFERROR(VLOOKUP(E476,'Reference data'!$M$2:$P$364,4,0), "Do not enter, will be populated based on other column(s)")</f>
        <v>MR</v>
      </c>
      <c r="H476" s="522" t="str">
        <f>IFERROR(VLOOKUP(E476,'Reference data'!$M$2:$O$364, 3,0), "Do not enter, will be populated based on other column(s)")</f>
        <v>C, C++</v>
      </c>
      <c r="I476" s="522" t="str">
        <f>IFERROR(VLOOKUP(E476,'Reference data'!$M$1:$N$364, 2,0), "Do not enter, will be populated based on other column(s)")</f>
        <v>MDRG-RR</v>
      </c>
      <c r="J476" s="505" t="s">
        <v>442</v>
      </c>
      <c r="K476" s="525" t="str">
        <f>IFERROR(VLOOKUP(J476,'Reference data'!$G$2:$H$7, 2, 0), "Do not enter, will be populated based on other column(s)")</f>
        <v>Christine Moretti</v>
      </c>
      <c r="L476" s="597" t="s">
        <v>1094</v>
      </c>
      <c r="M476" s="525" t="str">
        <f>IFERROR(VLOOKUP(L476, 'Reference data'!$J$2:$K$30, 2, 0), "Do not enter, will be populated based on other column(s)")</f>
        <v>Ranjit Rai</v>
      </c>
      <c r="N476" s="505">
        <v>23.09</v>
      </c>
      <c r="O476" s="672"/>
      <c r="P476" s="505" t="s">
        <v>48</v>
      </c>
      <c r="Q476" s="505">
        <v>200</v>
      </c>
      <c r="R476" s="519"/>
      <c r="S476" s="519"/>
      <c r="T476" s="519"/>
      <c r="U476" s="519"/>
      <c r="V476" s="519"/>
      <c r="W476" s="519"/>
      <c r="X476" s="519"/>
      <c r="Y476" s="519"/>
      <c r="Z476" s="519"/>
      <c r="AA476" s="519"/>
      <c r="AB476" s="519"/>
      <c r="AC476" s="519"/>
      <c r="AD476" s="519"/>
      <c r="AE476" s="519"/>
      <c r="AF476" s="711"/>
      <c r="AG476" s="712"/>
      <c r="AH476" s="506"/>
      <c r="AI476" s="506"/>
      <c r="AJ476" s="506"/>
      <c r="AK476" s="506"/>
      <c r="AL476" s="506"/>
      <c r="AM476" s="506"/>
      <c r="AN476" s="505">
        <v>50</v>
      </c>
      <c r="AO476" s="505">
        <v>50</v>
      </c>
      <c r="AP476" s="505">
        <v>100</v>
      </c>
      <c r="AQ476" s="505"/>
      <c r="AR476" s="505"/>
      <c r="AS476" s="505"/>
      <c r="AT476" s="505"/>
      <c r="AU476" s="505"/>
      <c r="AV476" s="505"/>
      <c r="AW476" s="505"/>
      <c r="AX476" s="505"/>
      <c r="AY476" s="505"/>
      <c r="AZ476" s="505"/>
      <c r="BA476" s="505"/>
      <c r="BB476" s="505"/>
      <c r="BC476" s="505"/>
      <c r="BD476" s="505"/>
      <c r="BE476" s="505"/>
      <c r="BF476" s="505"/>
      <c r="BG476" s="505"/>
      <c r="BH476" s="505"/>
      <c r="BI476" s="505"/>
      <c r="BJ476" s="505"/>
      <c r="BK476" s="505"/>
      <c r="BL476" s="505"/>
      <c r="BM476" s="505"/>
      <c r="BN476" s="505"/>
      <c r="BO476" s="505"/>
      <c r="BP476" s="505"/>
      <c r="BQ476" s="505"/>
      <c r="BR476" s="505"/>
      <c r="BS476" s="505"/>
      <c r="BT476" s="505"/>
      <c r="BU476" s="505"/>
      <c r="BV476" s="505"/>
      <c r="BW476" s="505"/>
      <c r="BX476" s="505"/>
      <c r="BY476" s="505"/>
      <c r="BZ476" s="505"/>
      <c r="CA476" s="505"/>
      <c r="CB476" s="505"/>
      <c r="CC476" s="505"/>
      <c r="CD476" s="505"/>
      <c r="CE476" s="505"/>
      <c r="CF476" s="505"/>
      <c r="CG476" s="505"/>
      <c r="CH476" s="505"/>
      <c r="CI476" s="505"/>
      <c r="CJ476" s="505"/>
      <c r="CK476" s="505"/>
    </row>
    <row r="477" spans="1:89" s="82" customFormat="1" ht="18" customHeight="1">
      <c r="A477" s="522" t="str">
        <f>IFERROR(VLOOKUP(B477, 'Reference data'!$C$2:$D$21, 2, 0), "Do not enter, will be populated based on other column(s)")</f>
        <v>Enhancement</v>
      </c>
      <c r="B477" s="541" t="s">
        <v>960</v>
      </c>
      <c r="C477" s="581"/>
      <c r="D477" s="699" t="s">
        <v>1682</v>
      </c>
      <c r="E477" s="621" t="s">
        <v>1198</v>
      </c>
      <c r="F477" s="623"/>
      <c r="G477" s="522" t="str">
        <f>IFERROR(VLOOKUP(E477,'Reference data'!$M$2:$P$364,4,0), "Do not enter, will be populated based on other column(s)")</f>
        <v>MR</v>
      </c>
      <c r="H477" s="522" t="str">
        <f>IFERROR(VLOOKUP(E477,'Reference data'!$M$2:$O$364, 3,0), "Do not enter, will be populated based on other column(s)")</f>
        <v>Java</v>
      </c>
      <c r="I477" s="522" t="str">
        <f>IFERROR(VLOOKUP(E477,'Reference data'!$M$1:$N$364, 2,0), "Do not enter, will be populated based on other column(s)")</f>
        <v>MDRG-RR</v>
      </c>
      <c r="J477" s="581" t="s">
        <v>442</v>
      </c>
      <c r="K477" s="525" t="str">
        <f>IFERROR(VLOOKUP(J477,'Reference data'!$G$2:$H$7, 2, 0), "Do not enter, will be populated based on other column(s)")</f>
        <v>Christine Moretti</v>
      </c>
      <c r="L477" s="622" t="s">
        <v>1094</v>
      </c>
      <c r="M477" s="525" t="str">
        <f>IFERROR(VLOOKUP(L477, 'Reference data'!$J$2:$K$30, 2, 0), "Do not enter, will be populated based on other column(s)")</f>
        <v>Ranjit Rai</v>
      </c>
      <c r="N477" s="581">
        <v>23.12</v>
      </c>
      <c r="O477" s="672"/>
      <c r="P477" s="581" t="s">
        <v>48</v>
      </c>
      <c r="Q477" s="581">
        <v>1400</v>
      </c>
      <c r="R477" s="519"/>
      <c r="S477" s="519"/>
      <c r="T477" s="519"/>
      <c r="U477" s="519"/>
      <c r="V477" s="519"/>
      <c r="W477" s="519"/>
      <c r="X477" s="519"/>
      <c r="Y477" s="519"/>
      <c r="Z477" s="519"/>
      <c r="AA477" s="519"/>
      <c r="AB477" s="519"/>
      <c r="AC477" s="519"/>
      <c r="AD477" s="519"/>
      <c r="AE477" s="519"/>
      <c r="AF477" s="711"/>
      <c r="AG477" s="712"/>
      <c r="AH477" s="708"/>
      <c r="AI477" s="708"/>
      <c r="AJ477" s="708"/>
      <c r="AK477" s="708"/>
      <c r="AL477" s="708"/>
      <c r="AM477" s="708"/>
      <c r="AN477" s="581">
        <v>170</v>
      </c>
      <c r="AO477" s="581">
        <v>170</v>
      </c>
      <c r="AP477" s="581">
        <v>250</v>
      </c>
      <c r="AQ477" s="581">
        <v>250</v>
      </c>
      <c r="AR477" s="581">
        <v>250</v>
      </c>
      <c r="AS477" s="581">
        <v>250</v>
      </c>
      <c r="AT477" s="581">
        <v>60</v>
      </c>
      <c r="AU477" s="581"/>
      <c r="AV477" s="581"/>
      <c r="AW477" s="581"/>
      <c r="AX477" s="581"/>
      <c r="AY477" s="581"/>
      <c r="AZ477" s="581"/>
      <c r="BA477" s="581"/>
      <c r="BB477" s="581"/>
      <c r="BC477" s="581"/>
      <c r="BD477" s="581"/>
      <c r="BE477" s="581"/>
      <c r="BF477" s="581"/>
      <c r="BG477" s="581"/>
      <c r="BH477" s="581"/>
      <c r="BI477" s="581"/>
      <c r="BJ477" s="581"/>
      <c r="BK477" s="581"/>
      <c r="BL477" s="581"/>
      <c r="BM477" s="581"/>
      <c r="BN477" s="581"/>
      <c r="BO477" s="581"/>
      <c r="BP477" s="581"/>
      <c r="BQ477" s="581"/>
      <c r="BR477" s="581"/>
      <c r="BS477" s="581"/>
      <c r="BT477" s="581"/>
      <c r="BU477" s="581"/>
      <c r="BV477" s="581"/>
      <c r="BW477" s="581"/>
      <c r="BX477" s="581"/>
      <c r="BY477" s="581"/>
      <c r="BZ477" s="581"/>
      <c r="CA477" s="581"/>
      <c r="CB477" s="581"/>
      <c r="CC477" s="581"/>
      <c r="CD477" s="581"/>
      <c r="CE477" s="581"/>
      <c r="CF477" s="581"/>
      <c r="CG477" s="581"/>
      <c r="CH477" s="581"/>
      <c r="CI477" s="581"/>
      <c r="CJ477" s="581"/>
      <c r="CK477" s="581"/>
    </row>
    <row r="478" spans="1:89" s="82" customFormat="1" ht="18" customHeight="1">
      <c r="A478" s="522" t="str">
        <f>IFERROR(VLOOKUP(B478, 'Reference data'!$C$2:$D$21, 2, 0), "Do not enter, will be populated based on other column(s)")</f>
        <v>Enhancement</v>
      </c>
      <c r="B478" s="541" t="s">
        <v>960</v>
      </c>
      <c r="C478" s="581">
        <v>1</v>
      </c>
      <c r="D478" s="702" t="s">
        <v>1683</v>
      </c>
      <c r="E478" s="621" t="s">
        <v>230</v>
      </c>
      <c r="F478" s="581" t="s">
        <v>1684</v>
      </c>
      <c r="G478" s="522" t="str">
        <f>IFERROR(VLOOKUP(E478,'Reference data'!$M$2:$P$364,4,0), "Do not enter, will be populated based on other column(s)")</f>
        <v>MR</v>
      </c>
      <c r="H478" s="522" t="str">
        <f>IFERROR(VLOOKUP(E478,'Reference data'!$M$2:$O$364, 3,0), "Do not enter, will be populated based on other column(s)")</f>
        <v>Java</v>
      </c>
      <c r="I478" s="522" t="str">
        <f>IFERROR(VLOOKUP(E478,'Reference data'!$M$1:$N$364, 2,0), "Do not enter, will be populated based on other column(s)")</f>
        <v>BOOM-BIGSYS</v>
      </c>
      <c r="J478" s="581" t="s">
        <v>78</v>
      </c>
      <c r="K478" s="525" t="str">
        <f>IFERROR(VLOOKUP(J478,'Reference data'!$G$2:$H$7, 2, 0), "Do not enter, will be populated based on other column(s)")</f>
        <v>Christine Moretti</v>
      </c>
      <c r="L478" s="622" t="s">
        <v>231</v>
      </c>
      <c r="M478" s="525" t="str">
        <f>IFERROR(VLOOKUP(L478, 'Reference data'!$J$2:$K$30, 2, 0), "Do not enter, will be populated based on other column(s)")</f>
        <v>Dinesh Bansal (Gurgaon)</v>
      </c>
      <c r="N478" s="623">
        <v>23.12</v>
      </c>
      <c r="O478" s="646" t="s">
        <v>48</v>
      </c>
      <c r="P478" s="581" t="s">
        <v>48</v>
      </c>
      <c r="Q478" s="708">
        <v>632</v>
      </c>
      <c r="R478" s="519"/>
      <c r="S478" s="519"/>
      <c r="T478" s="519"/>
      <c r="U478" s="519"/>
      <c r="V478" s="519"/>
      <c r="W478" s="519"/>
      <c r="X478" s="519"/>
      <c r="Y478" s="519"/>
      <c r="Z478" s="519"/>
      <c r="AA478" s="519"/>
      <c r="AB478" s="519"/>
      <c r="AC478" s="519"/>
      <c r="AD478" s="519"/>
      <c r="AE478" s="519"/>
      <c r="AF478" s="711"/>
      <c r="AG478" s="712"/>
      <c r="AH478" s="708"/>
      <c r="AI478" s="708"/>
      <c r="AJ478" s="708"/>
      <c r="AK478" s="708"/>
      <c r="AL478" s="708"/>
      <c r="AM478" s="708"/>
      <c r="AN478" s="581">
        <v>82</v>
      </c>
      <c r="AO478" s="581">
        <v>100</v>
      </c>
      <c r="AP478" s="581">
        <v>150</v>
      </c>
      <c r="AQ478" s="581">
        <v>150</v>
      </c>
      <c r="AR478" s="581">
        <v>100</v>
      </c>
      <c r="AS478" s="581">
        <v>50</v>
      </c>
      <c r="AT478" s="581"/>
      <c r="AU478" s="581"/>
      <c r="AV478" s="581"/>
      <c r="AW478" s="581"/>
      <c r="AX478" s="581"/>
      <c r="AY478" s="581"/>
      <c r="AZ478" s="581"/>
      <c r="BA478" s="581"/>
      <c r="BB478" s="581"/>
      <c r="BC478" s="581"/>
      <c r="BD478" s="581"/>
      <c r="BE478" s="581"/>
      <c r="BF478" s="581"/>
      <c r="BG478" s="581"/>
      <c r="BH478" s="581"/>
      <c r="BI478" s="581"/>
      <c r="BJ478" s="581"/>
      <c r="BK478" s="581"/>
      <c r="BL478" s="581"/>
      <c r="BM478" s="581"/>
      <c r="BN478" s="581"/>
      <c r="BO478" s="581"/>
      <c r="BP478" s="581"/>
      <c r="BQ478" s="581"/>
      <c r="BR478" s="581"/>
      <c r="BS478" s="581"/>
      <c r="BT478" s="581"/>
      <c r="BU478" s="581"/>
      <c r="BV478" s="581"/>
      <c r="BW478" s="581"/>
      <c r="BX478" s="581"/>
      <c r="BY478" s="581"/>
      <c r="BZ478" s="581"/>
      <c r="CA478" s="581"/>
      <c r="CB478" s="581"/>
      <c r="CC478" s="581"/>
      <c r="CD478" s="581"/>
      <c r="CE478" s="581"/>
      <c r="CF478" s="581"/>
      <c r="CG478" s="581"/>
      <c r="CH478" s="581"/>
      <c r="CI478" s="581"/>
      <c r="CJ478" s="581"/>
      <c r="CK478" s="581"/>
    </row>
    <row r="479" spans="1:89" s="99" customFormat="1" ht="18" customHeight="1">
      <c r="A479" s="522" t="str">
        <f>IFERROR(VLOOKUP(B479, 'Reference data'!$C$2:$D$21, 2, 0), "Do not enter, will be populated based on other column(s)")</f>
        <v>Enhancement</v>
      </c>
      <c r="B479" s="541" t="s">
        <v>960</v>
      </c>
      <c r="C479" s="505">
        <v>1</v>
      </c>
      <c r="D479" s="700" t="s">
        <v>1685</v>
      </c>
      <c r="E479" s="596" t="s">
        <v>235</v>
      </c>
      <c r="F479" s="505" t="s">
        <v>1684</v>
      </c>
      <c r="G479" s="522" t="str">
        <f>IFERROR(VLOOKUP(E479,'Reference data'!$M$2:$P$364,4,0), "Do not enter, will be populated based on other column(s)")</f>
        <v>MR</v>
      </c>
      <c r="H479" s="522" t="str">
        <f>IFERROR(VLOOKUP(E479,'Reference data'!$M$2:$O$364, 3,0), "Do not enter, will be populated based on other column(s)")</f>
        <v>Java</v>
      </c>
      <c r="I479" s="522" t="str">
        <f>IFERROR(VLOOKUP(E479,'Reference data'!$M$1:$N$364, 2,0), "Do not enter, will be populated based on other column(s)")</f>
        <v>BOOM-BIGSYS</v>
      </c>
      <c r="J479" s="505" t="s">
        <v>78</v>
      </c>
      <c r="K479" s="525" t="str">
        <f>IFERROR(VLOOKUP(J479,'Reference data'!$G$2:$H$7, 2, 0), "Do not enter, will be populated based on other column(s)")</f>
        <v>Christine Moretti</v>
      </c>
      <c r="L479" s="597" t="s">
        <v>231</v>
      </c>
      <c r="M479" s="525" t="str">
        <f>IFERROR(VLOOKUP(L479, 'Reference data'!$J$2:$K$30, 2, 0), "Do not enter, will be populated based on other column(s)")</f>
        <v>Dinesh Bansal (Gurgaon)</v>
      </c>
      <c r="N479" s="600">
        <v>23.12</v>
      </c>
      <c r="O479" s="646" t="s">
        <v>48</v>
      </c>
      <c r="P479" s="505" t="s">
        <v>48</v>
      </c>
      <c r="Q479" s="506">
        <v>320</v>
      </c>
      <c r="R479" s="519"/>
      <c r="S479" s="519"/>
      <c r="T479" s="519"/>
      <c r="U479" s="519"/>
      <c r="V479" s="519"/>
      <c r="W479" s="519"/>
      <c r="X479" s="519"/>
      <c r="Y479" s="519"/>
      <c r="Z479" s="519"/>
      <c r="AA479" s="519"/>
      <c r="AB479" s="519"/>
      <c r="AC479" s="519"/>
      <c r="AD479" s="519"/>
      <c r="AE479" s="519"/>
      <c r="AF479" s="711"/>
      <c r="AG479" s="712"/>
      <c r="AH479" s="506"/>
      <c r="AI479" s="506"/>
      <c r="AJ479" s="506"/>
      <c r="AK479" s="506"/>
      <c r="AL479" s="506"/>
      <c r="AM479" s="506"/>
      <c r="AN479" s="505">
        <v>50</v>
      </c>
      <c r="AO479" s="505">
        <v>60</v>
      </c>
      <c r="AP479" s="505">
        <v>60</v>
      </c>
      <c r="AQ479" s="505">
        <v>60</v>
      </c>
      <c r="AR479" s="505">
        <v>60</v>
      </c>
      <c r="AS479" s="505">
        <v>30</v>
      </c>
      <c r="AT479" s="505"/>
      <c r="AU479" s="505"/>
      <c r="AV479" s="505"/>
      <c r="AW479" s="505"/>
      <c r="AX479" s="505"/>
      <c r="AY479" s="505"/>
      <c r="AZ479" s="505"/>
      <c r="BA479" s="505"/>
      <c r="BB479" s="505"/>
      <c r="BC479" s="505"/>
      <c r="BD479" s="505"/>
      <c r="BE479" s="505"/>
      <c r="BF479" s="505"/>
      <c r="BG479" s="505"/>
      <c r="BH479" s="505"/>
      <c r="BI479" s="505"/>
      <c r="BJ479" s="505"/>
      <c r="BK479" s="505"/>
      <c r="BL479" s="505"/>
      <c r="BM479" s="505"/>
      <c r="BN479" s="505"/>
      <c r="BO479" s="505"/>
      <c r="BP479" s="505"/>
      <c r="BQ479" s="505"/>
      <c r="BR479" s="505"/>
      <c r="BS479" s="505"/>
      <c r="BT479" s="505"/>
      <c r="BU479" s="505"/>
      <c r="BV479" s="505"/>
      <c r="BW479" s="505"/>
      <c r="BX479" s="505"/>
      <c r="BY479" s="505"/>
      <c r="BZ479" s="505"/>
      <c r="CA479" s="505"/>
      <c r="CB479" s="505"/>
      <c r="CC479" s="505"/>
      <c r="CD479" s="505"/>
      <c r="CE479" s="505"/>
      <c r="CF479" s="505"/>
      <c r="CG479" s="505"/>
      <c r="CH479" s="505"/>
      <c r="CI479" s="505"/>
      <c r="CJ479" s="505"/>
      <c r="CK479" s="505"/>
    </row>
    <row r="480" spans="1:89" s="631" customFormat="1" ht="23.25" customHeight="1">
      <c r="A480" s="522" t="str">
        <f>IFERROR(VLOOKUP(B480, 'Reference data'!$C$2:$D$21, 2, 0), "Do not enter, will be populated based on other column(s)")</f>
        <v>Sustenance</v>
      </c>
      <c r="B480" s="602" t="s">
        <v>983</v>
      </c>
      <c r="C480" s="624">
        <v>33</v>
      </c>
      <c r="D480" s="585" t="s">
        <v>1686</v>
      </c>
      <c r="E480" s="625" t="s">
        <v>1278</v>
      </c>
      <c r="F480" s="626"/>
      <c r="G480" s="522" t="str">
        <f>IFERROR(VLOOKUP(E480,'Reference data'!$M$2:$P$364,4,0), "Do not enter, will be populated based on other column(s)")</f>
        <v>MR</v>
      </c>
      <c r="H480" s="522" t="str">
        <f>IFERROR(VLOOKUP(E480,'Reference data'!$M$2:$O$364, 3,0), "Do not enter, will be populated based on other column(s)")</f>
        <v>.NET</v>
      </c>
      <c r="I480" s="522" t="str">
        <f>IFERROR(VLOOKUP(E480,'Reference data'!$M$1:$N$364, 2,0), "Do not enter, will be populated based on other column(s)")</f>
        <v>MR-APPS-PT</v>
      </c>
      <c r="J480" s="484" t="s">
        <v>78</v>
      </c>
      <c r="K480" s="525" t="str">
        <f>IFERROR(VLOOKUP(J480,'Reference data'!$G$2:$H$7, 2, 0), "Do not enter, will be populated based on other column(s)")</f>
        <v>Christine Moretti</v>
      </c>
      <c r="L480" s="627" t="str">
        <f>IFERROR(VLOOKUP(I480, 'Reference data'!$R$2:$S$55, 2, 0), "Do not enter, will be populated based on other column(s)")</f>
        <v>Poonam Trimukhe</v>
      </c>
      <c r="M480" s="525" t="str">
        <f>IFERROR(VLOOKUP(L480, 'Reference data'!$J$2:$K$30, 2, 0), "Do not enter, will be populated based on other column(s)")</f>
        <v>Daljeet Arora</v>
      </c>
      <c r="N480" s="484" t="s">
        <v>283</v>
      </c>
      <c r="O480" s="551" t="str">
        <f>VLOOKUP(N480, 'Reference data'!$U$2:$V$29, 2, 0)</f>
        <v>Ongoing</v>
      </c>
      <c r="P480" s="628" t="s">
        <v>48</v>
      </c>
      <c r="Q480" s="484"/>
      <c r="R480" s="624"/>
      <c r="S480" s="484"/>
      <c r="T480" s="484"/>
      <c r="U480" s="484"/>
      <c r="V480" s="484"/>
      <c r="W480" s="484"/>
      <c r="X480" s="484"/>
      <c r="Y480" s="484"/>
      <c r="Z480" s="484"/>
      <c r="AA480" s="484"/>
      <c r="AB480" s="484"/>
      <c r="AC480" s="484"/>
      <c r="AD480" s="484"/>
      <c r="AE480" s="628"/>
      <c r="AF480" s="629">
        <v>260</v>
      </c>
      <c r="AG480" s="629">
        <v>260</v>
      </c>
      <c r="AH480" s="630">
        <v>200</v>
      </c>
      <c r="AI480" s="629">
        <v>240</v>
      </c>
      <c r="AJ480" s="629">
        <v>240</v>
      </c>
      <c r="AK480" s="629">
        <v>240</v>
      </c>
      <c r="AL480" s="629">
        <v>240</v>
      </c>
      <c r="AM480" s="629">
        <v>240</v>
      </c>
      <c r="AN480" s="629">
        <v>240</v>
      </c>
      <c r="AO480" s="629">
        <v>240</v>
      </c>
      <c r="AP480" s="629">
        <v>240</v>
      </c>
      <c r="AQ480" s="484"/>
      <c r="AR480" s="484"/>
      <c r="AS480" s="484"/>
      <c r="AT480" s="484"/>
      <c r="AU480" s="484"/>
      <c r="AV480" s="484"/>
      <c r="AW480" s="484"/>
      <c r="AX480" s="484"/>
      <c r="AY480" s="484"/>
      <c r="AZ480" s="484"/>
      <c r="BA480" s="484"/>
      <c r="BB480" s="484"/>
      <c r="BC480" s="484"/>
      <c r="BD480" s="484"/>
      <c r="BE480" s="484"/>
      <c r="BF480" s="484"/>
      <c r="BG480" s="484"/>
      <c r="BH480" s="484"/>
      <c r="BI480" s="484"/>
      <c r="BJ480" s="484"/>
      <c r="BK480" s="484"/>
      <c r="BL480" s="484"/>
      <c r="BM480" s="484"/>
      <c r="BN480" s="484"/>
      <c r="BO480" s="484"/>
      <c r="BP480" s="484"/>
      <c r="BQ480" s="484"/>
      <c r="BR480" s="484"/>
      <c r="BS480" s="484"/>
      <c r="BT480" s="484"/>
      <c r="BU480" s="484"/>
      <c r="BV480" s="484"/>
      <c r="BW480" s="484"/>
      <c r="BX480" s="484"/>
      <c r="BY480" s="484"/>
      <c r="BZ480" s="484"/>
      <c r="CA480" s="484"/>
      <c r="CB480" s="484"/>
      <c r="CC480" s="484"/>
      <c r="CD480" s="484"/>
      <c r="CE480" s="484"/>
      <c r="CF480" s="484"/>
      <c r="CG480" s="484"/>
      <c r="CH480" s="484"/>
      <c r="CI480" s="484"/>
      <c r="CJ480" s="484"/>
      <c r="CK480" s="484"/>
    </row>
    <row r="481" spans="1:42" ht="23.25" customHeight="1">
      <c r="A481" s="522" t="str">
        <f>IFERROR(VLOOKUP(B481, 'Reference data'!$C$2:$D$21, 2, 0), "Do not enter, will be populated based on other column(s)")</f>
        <v>Sustenance</v>
      </c>
      <c r="B481" s="632" t="s">
        <v>987</v>
      </c>
      <c r="C481" s="347">
        <v>33</v>
      </c>
      <c r="D481" s="633" t="s">
        <v>1687</v>
      </c>
      <c r="E481" s="543" t="s">
        <v>1278</v>
      </c>
      <c r="F481" s="554"/>
      <c r="G481" s="522" t="str">
        <f>IFERROR(VLOOKUP(E481,'Reference data'!$M$2:$P$364,4,0), "Do not enter, will be populated based on other column(s)")</f>
        <v>MR</v>
      </c>
      <c r="H481" s="522" t="str">
        <f>IFERROR(VLOOKUP(E481,'Reference data'!$M$2:$O$364, 3,0), "Do not enter, will be populated based on other column(s)")</f>
        <v>.NET</v>
      </c>
      <c r="I481" s="522" t="str">
        <f>IFERROR(VLOOKUP(E481,'Reference data'!$M$1:$N$364, 2,0), "Do not enter, will be populated based on other column(s)")</f>
        <v>MR-APPS-PT</v>
      </c>
      <c r="J481" s="347" t="s">
        <v>78</v>
      </c>
      <c r="K481" s="525" t="str">
        <f>IFERROR(VLOOKUP(J481,'Reference data'!$G$2:$H$7, 2, 0), "Do not enter, will be populated based on other column(s)")</f>
        <v>Christine Moretti</v>
      </c>
      <c r="L481" s="525" t="str">
        <f>IFERROR(VLOOKUP(I481, 'Reference data'!$R$2:$S$55, 2, 0), "Do not enter, will be populated based on other column(s)")</f>
        <v>Poonam Trimukhe</v>
      </c>
      <c r="M481" s="525" t="str">
        <f>IFERROR(VLOOKUP(L481, 'Reference data'!$J$2:$K$30, 2, 0), "Do not enter, will be populated based on other column(s)")</f>
        <v>Daljeet Arora</v>
      </c>
      <c r="N481" s="347" t="s">
        <v>283</v>
      </c>
      <c r="O481" s="551" t="str">
        <f>VLOOKUP(N481, 'Reference data'!$U$2:$V$29, 2, 0)</f>
        <v>Ongoing</v>
      </c>
      <c r="P481" s="490" t="s">
        <v>48</v>
      </c>
      <c r="R481" s="579"/>
      <c r="AE481" s="490"/>
      <c r="AF481" s="634">
        <v>220</v>
      </c>
      <c r="AG481" s="634">
        <v>220</v>
      </c>
      <c r="AH481" s="634">
        <v>220</v>
      </c>
      <c r="AI481" s="634">
        <v>200</v>
      </c>
      <c r="AJ481" s="634">
        <v>200</v>
      </c>
      <c r="AK481" s="634">
        <v>200</v>
      </c>
      <c r="AL481" s="634">
        <v>200</v>
      </c>
      <c r="AM481" s="634">
        <v>200</v>
      </c>
      <c r="AN481" s="634">
        <v>200</v>
      </c>
      <c r="AO481" s="634">
        <v>200</v>
      </c>
      <c r="AP481" s="634">
        <v>200</v>
      </c>
    </row>
    <row r="482" spans="1:42" ht="11.9" customHeight="1">
      <c r="A482" s="522" t="str">
        <f>IFERROR(VLOOKUP(B482, 'Reference data'!$C$2:$D$21, 2, 0), "Do not enter, will be populated based on other column(s)")</f>
        <v>Sustenance</v>
      </c>
      <c r="B482" s="541" t="s">
        <v>985</v>
      </c>
      <c r="C482" s="347">
        <v>33</v>
      </c>
      <c r="D482" s="635" t="s">
        <v>1688</v>
      </c>
      <c r="E482" s="543" t="s">
        <v>1278</v>
      </c>
      <c r="F482" s="554"/>
      <c r="G482" s="522" t="str">
        <f>IFERROR(VLOOKUP(E482,'Reference data'!$M$2:$P$364,4,0), "Do not enter, will be populated based on other column(s)")</f>
        <v>MR</v>
      </c>
      <c r="H482" s="522" t="str">
        <f>IFERROR(VLOOKUP(E482,'Reference data'!$M$2:$O$364, 3,0), "Do not enter, will be populated based on other column(s)")</f>
        <v>.NET</v>
      </c>
      <c r="I482" s="522" t="str">
        <f>IFERROR(VLOOKUP(E482,'Reference data'!$M$1:$N$364, 2,0), "Do not enter, will be populated based on other column(s)")</f>
        <v>MR-APPS-PT</v>
      </c>
      <c r="J482" s="347" t="s">
        <v>78</v>
      </c>
      <c r="K482" s="525" t="str">
        <f>IFERROR(VLOOKUP(J482,'Reference data'!$G$2:$H$7, 2, 0), "Do not enter, will be populated based on other column(s)")</f>
        <v>Christine Moretti</v>
      </c>
      <c r="L482" s="525" t="str">
        <f>IFERROR(VLOOKUP(I482, 'Reference data'!$R$2:$S$55, 2, 0), "Do not enter, will be populated based on other column(s)")</f>
        <v>Poonam Trimukhe</v>
      </c>
      <c r="M482" s="525" t="str">
        <f>IFERROR(VLOOKUP(L482, 'Reference data'!$J$2:$K$30, 2, 0), "Do not enter, will be populated based on other column(s)")</f>
        <v>Daljeet Arora</v>
      </c>
      <c r="N482" s="347" t="s">
        <v>283</v>
      </c>
      <c r="O482" s="551" t="str">
        <f>VLOOKUP(N482, 'Reference data'!$U$2:$V$29, 2, 0)</f>
        <v>Ongoing</v>
      </c>
      <c r="P482" s="490" t="s">
        <v>48</v>
      </c>
      <c r="R482" s="579"/>
      <c r="AE482" s="490"/>
      <c r="AF482" s="634">
        <v>120</v>
      </c>
      <c r="AG482" s="634">
        <v>120</v>
      </c>
      <c r="AH482" s="634">
        <v>120</v>
      </c>
      <c r="AI482" s="636">
        <v>100</v>
      </c>
      <c r="AJ482" s="636">
        <v>100</v>
      </c>
      <c r="AK482" s="636">
        <v>100</v>
      </c>
      <c r="AL482" s="636">
        <v>100</v>
      </c>
      <c r="AM482" s="636">
        <v>100</v>
      </c>
      <c r="AN482" s="636">
        <v>100</v>
      </c>
      <c r="AO482" s="636">
        <v>100</v>
      </c>
      <c r="AP482" s="636">
        <v>100</v>
      </c>
    </row>
    <row r="483" spans="1:42" ht="11.9" customHeight="1">
      <c r="A483" s="522" t="str">
        <f>IFERROR(VLOOKUP(B483, 'Reference data'!$C$2:$D$21, 2, 0), "Do not enter, will be populated based on other column(s)")</f>
        <v>Sustenance</v>
      </c>
      <c r="B483" s="541" t="s">
        <v>988</v>
      </c>
      <c r="C483" s="347">
        <v>33</v>
      </c>
      <c r="D483" s="637" t="s">
        <v>1689</v>
      </c>
      <c r="E483" s="543" t="s">
        <v>1278</v>
      </c>
      <c r="F483" s="554"/>
      <c r="G483" s="522" t="str">
        <f>IFERROR(VLOOKUP(E483,'Reference data'!$M$2:$P$364,4,0), "Do not enter, will be populated based on other column(s)")</f>
        <v>MR</v>
      </c>
      <c r="H483" s="522" t="str">
        <f>IFERROR(VLOOKUP(E483,'Reference data'!$M$2:$O$364, 3,0), "Do not enter, will be populated based on other column(s)")</f>
        <v>.NET</v>
      </c>
      <c r="I483" s="522" t="str">
        <f>IFERROR(VLOOKUP(E483,'Reference data'!$M$1:$N$364, 2,0), "Do not enter, will be populated based on other column(s)")</f>
        <v>MR-APPS-PT</v>
      </c>
      <c r="J483" s="347" t="s">
        <v>78</v>
      </c>
      <c r="K483" s="525" t="str">
        <f>IFERROR(VLOOKUP(J483,'Reference data'!$G$2:$H$7, 2, 0), "Do not enter, will be populated based on other column(s)")</f>
        <v>Christine Moretti</v>
      </c>
      <c r="L483" s="525" t="str">
        <f>IFERROR(VLOOKUP(I483, 'Reference data'!$R$2:$S$55, 2, 0), "Do not enter, will be populated based on other column(s)")</f>
        <v>Poonam Trimukhe</v>
      </c>
      <c r="M483" s="525" t="str">
        <f>IFERROR(VLOOKUP(L483, 'Reference data'!$J$2:$K$30, 2, 0), "Do not enter, will be populated based on other column(s)")</f>
        <v>Daljeet Arora</v>
      </c>
      <c r="N483" s="347" t="s">
        <v>283</v>
      </c>
      <c r="O483" s="551" t="str">
        <f>VLOOKUP(N483, 'Reference data'!$U$2:$V$29, 2, 0)</f>
        <v>Ongoing</v>
      </c>
      <c r="P483" s="490" t="s">
        <v>48</v>
      </c>
      <c r="R483" s="579"/>
      <c r="AE483" s="490"/>
      <c r="AF483" s="634">
        <v>60</v>
      </c>
      <c r="AG483" s="634">
        <v>60</v>
      </c>
      <c r="AH483" s="634">
        <v>60</v>
      </c>
      <c r="AI483" s="636">
        <v>60</v>
      </c>
      <c r="AJ483" s="634">
        <v>60</v>
      </c>
      <c r="AK483" s="634">
        <v>60</v>
      </c>
      <c r="AL483" s="634">
        <v>60</v>
      </c>
      <c r="AM483" s="634">
        <v>60</v>
      </c>
      <c r="AN483" s="636">
        <v>60</v>
      </c>
      <c r="AO483" s="636">
        <v>60</v>
      </c>
      <c r="AP483" s="636">
        <v>60</v>
      </c>
    </row>
    <row r="484" spans="1:42" ht="11.9" customHeight="1">
      <c r="A484" s="522" t="str">
        <f>IFERROR(VLOOKUP(B484, 'Reference data'!$C$2:$D$21, 2, 0), "Do not enter, will be populated based on other column(s)")</f>
        <v>Sustenance</v>
      </c>
      <c r="B484" s="541" t="s">
        <v>988</v>
      </c>
      <c r="C484" s="347">
        <v>33</v>
      </c>
      <c r="D484" s="635" t="s">
        <v>1690</v>
      </c>
      <c r="E484" s="543" t="s">
        <v>1278</v>
      </c>
      <c r="F484" s="554"/>
      <c r="G484" s="522" t="str">
        <f>IFERROR(VLOOKUP(E484,'Reference data'!$M$2:$P$364,4,0), "Do not enter, will be populated based on other column(s)")</f>
        <v>MR</v>
      </c>
      <c r="H484" s="522" t="str">
        <f>IFERROR(VLOOKUP(E484,'Reference data'!$M$2:$O$364, 3,0), "Do not enter, will be populated based on other column(s)")</f>
        <v>.NET</v>
      </c>
      <c r="I484" s="522" t="str">
        <f>IFERROR(VLOOKUP(E484,'Reference data'!$M$1:$N$364, 2,0), "Do not enter, will be populated based on other column(s)")</f>
        <v>MR-APPS-PT</v>
      </c>
      <c r="J484" s="347" t="s">
        <v>78</v>
      </c>
      <c r="K484" s="525" t="str">
        <f>IFERROR(VLOOKUP(J484,'Reference data'!$G$2:$H$7, 2, 0), "Do not enter, will be populated based on other column(s)")</f>
        <v>Christine Moretti</v>
      </c>
      <c r="L484" s="525" t="str">
        <f>IFERROR(VLOOKUP(I484, 'Reference data'!$R$2:$S$55, 2, 0), "Do not enter, will be populated based on other column(s)")</f>
        <v>Poonam Trimukhe</v>
      </c>
      <c r="M484" s="525" t="str">
        <f>IFERROR(VLOOKUP(L484, 'Reference data'!$J$2:$K$30, 2, 0), "Do not enter, will be populated based on other column(s)")</f>
        <v>Daljeet Arora</v>
      </c>
      <c r="N484" s="347" t="s">
        <v>283</v>
      </c>
      <c r="O484" s="551" t="str">
        <f>VLOOKUP(N484, 'Reference data'!$U$2:$V$29, 2, 0)</f>
        <v>Ongoing</v>
      </c>
      <c r="P484" s="490" t="s">
        <v>48</v>
      </c>
      <c r="R484" s="579"/>
      <c r="AE484" s="490"/>
      <c r="AF484" s="634">
        <v>90</v>
      </c>
      <c r="AG484" s="634">
        <v>90</v>
      </c>
      <c r="AH484" s="634">
        <v>90</v>
      </c>
      <c r="AI484" s="636">
        <v>90</v>
      </c>
      <c r="AJ484" s="634">
        <v>90</v>
      </c>
      <c r="AK484" s="634">
        <v>90</v>
      </c>
      <c r="AL484" s="634">
        <v>90</v>
      </c>
      <c r="AM484" s="634">
        <v>90</v>
      </c>
      <c r="AN484" s="636">
        <v>90</v>
      </c>
      <c r="AO484" s="636">
        <v>90</v>
      </c>
      <c r="AP484" s="636">
        <v>90</v>
      </c>
    </row>
    <row r="485" spans="1:42" ht="11.9" customHeight="1">
      <c r="A485" s="522" t="str">
        <f>IFERROR(VLOOKUP(B485, 'Reference data'!$C$2:$D$21, 2, 0), "Do not enter, will be populated based on other column(s)")</f>
        <v>Sustenance</v>
      </c>
      <c r="B485" s="541" t="s">
        <v>989</v>
      </c>
      <c r="C485" s="347">
        <v>33</v>
      </c>
      <c r="D485" s="585" t="s">
        <v>1691</v>
      </c>
      <c r="E485" s="543" t="s">
        <v>1278</v>
      </c>
      <c r="F485" s="554"/>
      <c r="G485" s="522" t="str">
        <f>IFERROR(VLOOKUP(E485,'Reference data'!$M$2:$P$364,4,0), "Do not enter, will be populated based on other column(s)")</f>
        <v>MR</v>
      </c>
      <c r="H485" s="522" t="str">
        <f>IFERROR(VLOOKUP(E485,'Reference data'!$M$2:$O$364, 3,0), "Do not enter, will be populated based on other column(s)")</f>
        <v>.NET</v>
      </c>
      <c r="I485" s="522" t="str">
        <f>IFERROR(VLOOKUP(E485,'Reference data'!$M$1:$N$364, 2,0), "Do not enter, will be populated based on other column(s)")</f>
        <v>MR-APPS-PT</v>
      </c>
      <c r="J485" s="347" t="s">
        <v>78</v>
      </c>
      <c r="K485" s="525" t="str">
        <f>IFERROR(VLOOKUP(J485,'Reference data'!$G$2:$H$7, 2, 0), "Do not enter, will be populated based on other column(s)")</f>
        <v>Christine Moretti</v>
      </c>
      <c r="L485" s="525" t="str">
        <f>IFERROR(VLOOKUP(I485, 'Reference data'!$R$2:$S$55, 2, 0), "Do not enter, will be populated based on other column(s)")</f>
        <v>Poonam Trimukhe</v>
      </c>
      <c r="M485" s="525" t="str">
        <f>IFERROR(VLOOKUP(L485, 'Reference data'!$J$2:$K$30, 2, 0), "Do not enter, will be populated based on other column(s)")</f>
        <v>Daljeet Arora</v>
      </c>
      <c r="N485" s="347" t="s">
        <v>283</v>
      </c>
      <c r="O485" s="551" t="str">
        <f>VLOOKUP(N485, 'Reference data'!$U$2:$V$29, 2, 0)</f>
        <v>Ongoing</v>
      </c>
      <c r="P485" s="490" t="s">
        <v>48</v>
      </c>
      <c r="R485" s="579"/>
      <c r="AE485" s="490"/>
      <c r="AF485" s="634">
        <v>50</v>
      </c>
      <c r="AG485" s="634">
        <v>50</v>
      </c>
      <c r="AH485" s="634">
        <v>110</v>
      </c>
      <c r="AI485" s="634">
        <v>110</v>
      </c>
      <c r="AJ485" s="634">
        <v>110</v>
      </c>
      <c r="AK485" s="634">
        <v>110</v>
      </c>
      <c r="AL485" s="634">
        <v>110</v>
      </c>
      <c r="AM485" s="634">
        <v>110</v>
      </c>
      <c r="AN485" s="634">
        <v>110</v>
      </c>
      <c r="AO485" s="634">
        <v>110</v>
      </c>
      <c r="AP485" s="634">
        <v>110</v>
      </c>
    </row>
    <row r="486" spans="1:42" ht="11.9" customHeight="1">
      <c r="A486" s="522" t="str">
        <f>IFERROR(VLOOKUP(B486, 'Reference data'!$C$2:$D$21, 2, 0), "Do not enter, will be populated based on other column(s)")</f>
        <v>Sustenance</v>
      </c>
      <c r="B486" s="541" t="s">
        <v>989</v>
      </c>
      <c r="C486" s="347">
        <v>33</v>
      </c>
      <c r="D486" s="585" t="s">
        <v>1692</v>
      </c>
      <c r="E486" s="543" t="s">
        <v>1278</v>
      </c>
      <c r="F486" s="554"/>
      <c r="G486" s="522" t="str">
        <f>IFERROR(VLOOKUP(E486,'Reference data'!$M$2:$P$364,4,0), "Do not enter, will be populated based on other column(s)")</f>
        <v>MR</v>
      </c>
      <c r="H486" s="522" t="str">
        <f>IFERROR(VLOOKUP(E486,'Reference data'!$M$2:$O$364, 3,0), "Do not enter, will be populated based on other column(s)")</f>
        <v>.NET</v>
      </c>
      <c r="I486" s="522" t="str">
        <f>IFERROR(VLOOKUP(E486,'Reference data'!$M$1:$N$364, 2,0), "Do not enter, will be populated based on other column(s)")</f>
        <v>MR-APPS-PT</v>
      </c>
      <c r="J486" s="347" t="s">
        <v>78</v>
      </c>
      <c r="K486" s="525" t="str">
        <f>IFERROR(VLOOKUP(J486,'Reference data'!$G$2:$H$7, 2, 0), "Do not enter, will be populated based on other column(s)")</f>
        <v>Christine Moretti</v>
      </c>
      <c r="L486" s="525" t="str">
        <f>IFERROR(VLOOKUP(I486, 'Reference data'!$R$2:$S$55, 2, 0), "Do not enter, will be populated based on other column(s)")</f>
        <v>Poonam Trimukhe</v>
      </c>
      <c r="M486" s="525" t="str">
        <f>IFERROR(VLOOKUP(L486, 'Reference data'!$J$2:$K$30, 2, 0), "Do not enter, will be populated based on other column(s)")</f>
        <v>Daljeet Arora</v>
      </c>
      <c r="N486" s="347" t="s">
        <v>283</v>
      </c>
      <c r="O486" s="551" t="str">
        <f>VLOOKUP(N486, 'Reference data'!$U$2:$V$29, 2, 0)</f>
        <v>Ongoing</v>
      </c>
      <c r="P486" s="490" t="s">
        <v>48</v>
      </c>
      <c r="R486" s="579"/>
      <c r="AE486" s="490"/>
      <c r="AF486" s="634">
        <v>30</v>
      </c>
      <c r="AG486" s="634">
        <v>30</v>
      </c>
      <c r="AH486" s="634">
        <v>30</v>
      </c>
      <c r="AI486" s="636">
        <v>30</v>
      </c>
      <c r="AJ486" s="634">
        <v>30</v>
      </c>
      <c r="AK486" s="634">
        <v>30</v>
      </c>
      <c r="AL486" s="634">
        <v>30</v>
      </c>
      <c r="AM486" s="634">
        <v>30</v>
      </c>
      <c r="AN486" s="636">
        <v>30</v>
      </c>
      <c r="AO486" s="636">
        <v>30</v>
      </c>
      <c r="AP486" s="636">
        <v>30</v>
      </c>
    </row>
    <row r="487" spans="1:42" ht="11.9" customHeight="1">
      <c r="A487" s="522" t="str">
        <f>IFERROR(VLOOKUP(B487, 'Reference data'!$C$2:$D$21, 2, 0), "Do not enter, will be populated based on other column(s)")</f>
        <v>Sustenance</v>
      </c>
      <c r="B487" s="541" t="s">
        <v>990</v>
      </c>
      <c r="C487" s="347">
        <v>33</v>
      </c>
      <c r="D487" s="635" t="s">
        <v>1693</v>
      </c>
      <c r="E487" s="543" t="s">
        <v>1278</v>
      </c>
      <c r="F487" s="554"/>
      <c r="G487" s="522" t="str">
        <f>IFERROR(VLOOKUP(E487,'Reference data'!$M$2:$P$364,4,0), "Do not enter, will be populated based on other column(s)")</f>
        <v>MR</v>
      </c>
      <c r="H487" s="522" t="str">
        <f>IFERROR(VLOOKUP(E487,'Reference data'!$M$2:$O$364, 3,0), "Do not enter, will be populated based on other column(s)")</f>
        <v>.NET</v>
      </c>
      <c r="I487" s="522" t="str">
        <f>IFERROR(VLOOKUP(E487,'Reference data'!$M$1:$N$364, 2,0), "Do not enter, will be populated based on other column(s)")</f>
        <v>MR-APPS-PT</v>
      </c>
      <c r="J487" s="347" t="s">
        <v>78</v>
      </c>
      <c r="K487" s="525" t="str">
        <f>IFERROR(VLOOKUP(J487,'Reference data'!$G$2:$H$7, 2, 0), "Do not enter, will be populated based on other column(s)")</f>
        <v>Christine Moretti</v>
      </c>
      <c r="L487" s="525" t="str">
        <f>IFERROR(VLOOKUP(I487, 'Reference data'!$R$2:$S$55, 2, 0), "Do not enter, will be populated based on other column(s)")</f>
        <v>Poonam Trimukhe</v>
      </c>
      <c r="M487" s="525" t="str">
        <f>IFERROR(VLOOKUP(L487, 'Reference data'!$J$2:$K$30, 2, 0), "Do not enter, will be populated based on other column(s)")</f>
        <v>Daljeet Arora</v>
      </c>
      <c r="N487" s="347" t="s">
        <v>283</v>
      </c>
      <c r="O487" s="551" t="str">
        <f>VLOOKUP(N487, 'Reference data'!$U$2:$V$29, 2, 0)</f>
        <v>Ongoing</v>
      </c>
      <c r="P487" s="490" t="s">
        <v>48</v>
      </c>
      <c r="R487" s="579"/>
      <c r="AE487" s="490"/>
      <c r="AF487" s="634">
        <v>90</v>
      </c>
      <c r="AG487" s="634">
        <v>90</v>
      </c>
      <c r="AH487" s="638">
        <v>80</v>
      </c>
      <c r="AI487" s="636">
        <v>100</v>
      </c>
      <c r="AJ487" s="636">
        <v>100</v>
      </c>
      <c r="AK487" s="636">
        <v>100</v>
      </c>
      <c r="AL487" s="636">
        <v>100</v>
      </c>
      <c r="AM487" s="636">
        <v>100</v>
      </c>
      <c r="AN487" s="636">
        <v>100</v>
      </c>
      <c r="AO487" s="636">
        <v>100</v>
      </c>
      <c r="AP487" s="636">
        <v>100</v>
      </c>
    </row>
    <row r="488" spans="1:42" ht="11.9" customHeight="1">
      <c r="A488" s="522" t="str">
        <f>IFERROR(VLOOKUP(B488, 'Reference data'!$C$2:$D$21, 2, 0), "Do not enter, will be populated based on other column(s)")</f>
        <v>Sustenance</v>
      </c>
      <c r="B488" s="541" t="s">
        <v>991</v>
      </c>
      <c r="C488" s="347">
        <v>33</v>
      </c>
      <c r="D488" s="637" t="s">
        <v>1694</v>
      </c>
      <c r="E488" s="543" t="s">
        <v>1278</v>
      </c>
      <c r="F488" s="554"/>
      <c r="G488" s="522" t="str">
        <f>IFERROR(VLOOKUP(E488,'Reference data'!$M$2:$P$364,4,0), "Do not enter, will be populated based on other column(s)")</f>
        <v>MR</v>
      </c>
      <c r="H488" s="522" t="str">
        <f>IFERROR(VLOOKUP(E488,'Reference data'!$M$2:$O$364, 3,0), "Do not enter, will be populated based on other column(s)")</f>
        <v>.NET</v>
      </c>
      <c r="I488" s="522" t="str">
        <f>IFERROR(VLOOKUP(E488,'Reference data'!$M$1:$N$364, 2,0), "Do not enter, will be populated based on other column(s)")</f>
        <v>MR-APPS-PT</v>
      </c>
      <c r="J488" s="347" t="s">
        <v>78</v>
      </c>
      <c r="K488" s="525" t="str">
        <f>IFERROR(VLOOKUP(J488,'Reference data'!$G$2:$H$7, 2, 0), "Do not enter, will be populated based on other column(s)")</f>
        <v>Christine Moretti</v>
      </c>
      <c r="L488" s="525" t="str">
        <f>IFERROR(VLOOKUP(I488, 'Reference data'!$R$2:$S$55, 2, 0), "Do not enter, will be populated based on other column(s)")</f>
        <v>Poonam Trimukhe</v>
      </c>
      <c r="M488" s="525" t="str">
        <f>IFERROR(VLOOKUP(L488, 'Reference data'!$J$2:$K$30, 2, 0), "Do not enter, will be populated based on other column(s)")</f>
        <v>Daljeet Arora</v>
      </c>
      <c r="N488" s="347" t="s">
        <v>283</v>
      </c>
      <c r="O488" s="551" t="str">
        <f>VLOOKUP(N488, 'Reference data'!$U$2:$V$29, 2, 0)</f>
        <v>Ongoing</v>
      </c>
      <c r="P488" s="490" t="s">
        <v>48</v>
      </c>
      <c r="R488" s="579"/>
      <c r="AE488" s="490"/>
      <c r="AF488" s="634">
        <v>40</v>
      </c>
      <c r="AG488" s="634">
        <v>40</v>
      </c>
      <c r="AH488" s="634">
        <v>30</v>
      </c>
      <c r="AI488" s="636">
        <v>30</v>
      </c>
      <c r="AJ488" s="634">
        <v>20</v>
      </c>
      <c r="AK488" s="634">
        <v>20</v>
      </c>
      <c r="AL488" s="634">
        <v>20</v>
      </c>
      <c r="AM488" s="634">
        <v>20</v>
      </c>
      <c r="AN488" s="636">
        <v>30</v>
      </c>
      <c r="AO488" s="636">
        <v>30</v>
      </c>
      <c r="AP488" s="636">
        <v>30</v>
      </c>
    </row>
    <row r="489" spans="1:42" ht="11.9" customHeight="1">
      <c r="A489" s="522" t="str">
        <f>IFERROR(VLOOKUP(B489, 'Reference data'!$C$2:$D$21, 2, 0), "Do not enter, will be populated based on other column(s)")</f>
        <v>Sustenance</v>
      </c>
      <c r="B489" s="541" t="s">
        <v>983</v>
      </c>
      <c r="C489" s="347">
        <v>33</v>
      </c>
      <c r="D489" s="639" t="s">
        <v>216</v>
      </c>
      <c r="E489" s="543" t="s">
        <v>1278</v>
      </c>
      <c r="F489" s="554"/>
      <c r="G489" s="522" t="str">
        <f>IFERROR(VLOOKUP(E489,'Reference data'!$M$2:$P$364,4,0), "Do not enter, will be populated based on other column(s)")</f>
        <v>MR</v>
      </c>
      <c r="H489" s="522" t="str">
        <f>IFERROR(VLOOKUP(E489,'Reference data'!$M$2:$O$364, 3,0), "Do not enter, will be populated based on other column(s)")</f>
        <v>.NET</v>
      </c>
      <c r="I489" s="522" t="str">
        <f>IFERROR(VLOOKUP(E489,'Reference data'!$M$1:$N$364, 2,0), "Do not enter, will be populated based on other column(s)")</f>
        <v>MR-APPS-PT</v>
      </c>
      <c r="J489" s="347" t="s">
        <v>78</v>
      </c>
      <c r="K489" s="525" t="str">
        <f>IFERROR(VLOOKUP(J489,'Reference data'!$G$2:$H$7, 2, 0), "Do not enter, will be populated based on other column(s)")</f>
        <v>Christine Moretti</v>
      </c>
      <c r="L489" s="525" t="str">
        <f>IFERROR(VLOOKUP(I489, 'Reference data'!$R$2:$S$55, 2, 0), "Do not enter, will be populated based on other column(s)")</f>
        <v>Poonam Trimukhe</v>
      </c>
      <c r="M489" s="525" t="str">
        <f>IFERROR(VLOOKUP(L489, 'Reference data'!$J$2:$K$30, 2, 0), "Do not enter, will be populated based on other column(s)")</f>
        <v>Daljeet Arora</v>
      </c>
      <c r="N489" s="347" t="s">
        <v>283</v>
      </c>
      <c r="O489" s="551" t="str">
        <f>VLOOKUP(N489, 'Reference data'!$U$2:$V$29, 2, 0)</f>
        <v>Ongoing</v>
      </c>
      <c r="P489" s="490" t="s">
        <v>48</v>
      </c>
      <c r="R489" s="579"/>
      <c r="AE489" s="490"/>
      <c r="AF489" s="634">
        <v>20</v>
      </c>
      <c r="AG489" s="634">
        <v>20</v>
      </c>
      <c r="AH489" s="634">
        <v>20</v>
      </c>
      <c r="AI489" s="636">
        <v>20</v>
      </c>
      <c r="AJ489" s="634">
        <v>20</v>
      </c>
      <c r="AK489" s="634">
        <v>20</v>
      </c>
      <c r="AL489" s="634">
        <v>20</v>
      </c>
      <c r="AM489" s="634">
        <v>20</v>
      </c>
      <c r="AN489" s="636">
        <v>20</v>
      </c>
      <c r="AO489" s="636">
        <v>20</v>
      </c>
      <c r="AP489" s="636">
        <v>20</v>
      </c>
    </row>
    <row r="490" spans="1:42" ht="11.9" customHeight="1">
      <c r="A490" s="522" t="str">
        <f>IFERROR(VLOOKUP(B490, 'Reference data'!$C$2:$D$21, 2, 0), "Do not enter, will be populated based on other column(s)")</f>
        <v>Sustenance</v>
      </c>
      <c r="B490" s="541" t="s">
        <v>983</v>
      </c>
      <c r="C490" s="347">
        <v>33</v>
      </c>
      <c r="D490" s="640" t="s">
        <v>1695</v>
      </c>
      <c r="E490" s="543" t="s">
        <v>1278</v>
      </c>
      <c r="F490" s="554"/>
      <c r="G490" s="522" t="str">
        <f>IFERROR(VLOOKUP(E490,'Reference data'!$M$2:$P$364,4,0), "Do not enter, will be populated based on other column(s)")</f>
        <v>MR</v>
      </c>
      <c r="H490" s="522" t="str">
        <f>IFERROR(VLOOKUP(E490,'Reference data'!$M$2:$O$364, 3,0), "Do not enter, will be populated based on other column(s)")</f>
        <v>.NET</v>
      </c>
      <c r="I490" s="522" t="str">
        <f>IFERROR(VLOOKUP(E490,'Reference data'!$M$1:$N$364, 2,0), "Do not enter, will be populated based on other column(s)")</f>
        <v>MR-APPS-PT</v>
      </c>
      <c r="J490" s="347" t="s">
        <v>78</v>
      </c>
      <c r="K490" s="525" t="str">
        <f>IFERROR(VLOOKUP(J490,'Reference data'!$G$2:$H$7, 2, 0), "Do not enter, will be populated based on other column(s)")</f>
        <v>Christine Moretti</v>
      </c>
      <c r="L490" s="525" t="str">
        <f>IFERROR(VLOOKUP(I490, 'Reference data'!$R$2:$S$55, 2, 0), "Do not enter, will be populated based on other column(s)")</f>
        <v>Poonam Trimukhe</v>
      </c>
      <c r="M490" s="525" t="str">
        <f>IFERROR(VLOOKUP(L490, 'Reference data'!$J$2:$K$30, 2, 0), "Do not enter, will be populated based on other column(s)")</f>
        <v>Daljeet Arora</v>
      </c>
      <c r="N490" s="347" t="s">
        <v>283</v>
      </c>
      <c r="O490" s="551" t="str">
        <f>VLOOKUP(N490, 'Reference data'!$U$2:$V$29, 2, 0)</f>
        <v>Ongoing</v>
      </c>
      <c r="P490" s="490" t="s">
        <v>48</v>
      </c>
      <c r="R490" s="579"/>
      <c r="AE490" s="490"/>
      <c r="AF490" s="634">
        <v>50</v>
      </c>
      <c r="AG490" s="634">
        <v>50</v>
      </c>
      <c r="AH490" s="634">
        <v>50</v>
      </c>
      <c r="AI490" s="636">
        <v>50</v>
      </c>
      <c r="AJ490" s="634">
        <v>50</v>
      </c>
      <c r="AK490" s="634">
        <v>50</v>
      </c>
      <c r="AL490" s="634">
        <v>50</v>
      </c>
      <c r="AM490" s="634">
        <v>50</v>
      </c>
      <c r="AN490" s="636">
        <v>50</v>
      </c>
      <c r="AO490" s="636">
        <v>50</v>
      </c>
      <c r="AP490" s="636">
        <v>50</v>
      </c>
    </row>
    <row r="491" spans="1:42" ht="11.9" customHeight="1">
      <c r="A491" s="522" t="str">
        <f>IFERROR(VLOOKUP(B491, 'Reference data'!$C$2:$D$21, 2, 0), "Do not enter, will be populated based on other column(s)")</f>
        <v>Sustenance</v>
      </c>
      <c r="B491" s="541" t="s">
        <v>990</v>
      </c>
      <c r="C491" s="347">
        <v>33</v>
      </c>
      <c r="D491" s="639" t="s">
        <v>1696</v>
      </c>
      <c r="E491" s="543" t="s">
        <v>1278</v>
      </c>
      <c r="F491" s="554"/>
      <c r="G491" s="522" t="str">
        <f>IFERROR(VLOOKUP(E491,'Reference data'!$M$2:$P$364,4,0), "Do not enter, will be populated based on other column(s)")</f>
        <v>MR</v>
      </c>
      <c r="H491" s="522" t="str">
        <f>IFERROR(VLOOKUP(E491,'Reference data'!$M$2:$O$364, 3,0), "Do not enter, will be populated based on other column(s)")</f>
        <v>.NET</v>
      </c>
      <c r="I491" s="522" t="str">
        <f>IFERROR(VLOOKUP(E491,'Reference data'!$M$1:$N$364, 2,0), "Do not enter, will be populated based on other column(s)")</f>
        <v>MR-APPS-PT</v>
      </c>
      <c r="J491" s="347" t="s">
        <v>78</v>
      </c>
      <c r="K491" s="525" t="str">
        <f>IFERROR(VLOOKUP(J491,'Reference data'!$G$2:$H$7, 2, 0), "Do not enter, will be populated based on other column(s)")</f>
        <v>Christine Moretti</v>
      </c>
      <c r="L491" s="525" t="str">
        <f>IFERROR(VLOOKUP(I491, 'Reference data'!$R$2:$S$55, 2, 0), "Do not enter, will be populated based on other column(s)")</f>
        <v>Poonam Trimukhe</v>
      </c>
      <c r="M491" s="525" t="str">
        <f>IFERROR(VLOOKUP(L491, 'Reference data'!$J$2:$K$30, 2, 0), "Do not enter, will be populated based on other column(s)")</f>
        <v>Daljeet Arora</v>
      </c>
      <c r="N491" s="347" t="s">
        <v>283</v>
      </c>
      <c r="O491" s="551" t="str">
        <f>VLOOKUP(N491, 'Reference data'!$U$2:$V$29, 2, 0)</f>
        <v>Ongoing</v>
      </c>
      <c r="P491" s="490" t="s">
        <v>48</v>
      </c>
      <c r="R491" s="579"/>
      <c r="AE491" s="490"/>
      <c r="AF491" s="634">
        <v>40</v>
      </c>
      <c r="AG491" s="634">
        <v>40</v>
      </c>
      <c r="AH491" s="634">
        <v>50</v>
      </c>
      <c r="AI491" s="636">
        <v>50</v>
      </c>
      <c r="AJ491" s="634">
        <v>50</v>
      </c>
      <c r="AK491" s="634">
        <v>50</v>
      </c>
      <c r="AL491" s="634">
        <v>50</v>
      </c>
      <c r="AM491" s="634">
        <v>50</v>
      </c>
      <c r="AN491" s="636">
        <v>50</v>
      </c>
      <c r="AO491" s="636">
        <v>50</v>
      </c>
      <c r="AP491" s="636">
        <v>50</v>
      </c>
    </row>
    <row r="492" spans="1:42" ht="11.9" customHeight="1">
      <c r="A492" s="522" t="str">
        <f>IFERROR(VLOOKUP(B492, 'Reference data'!$C$2:$D$21, 2, 0), "Do not enter, will be populated based on other column(s)")</f>
        <v>Sustenance</v>
      </c>
      <c r="B492" s="541" t="s">
        <v>983</v>
      </c>
      <c r="C492" s="347">
        <v>33</v>
      </c>
      <c r="D492" s="641" t="s">
        <v>1697</v>
      </c>
      <c r="E492" s="543" t="s">
        <v>1278</v>
      </c>
      <c r="F492" s="554"/>
      <c r="G492" s="522" t="str">
        <f>IFERROR(VLOOKUP(E492,'Reference data'!$M$2:$P$364,4,0), "Do not enter, will be populated based on other column(s)")</f>
        <v>MR</v>
      </c>
      <c r="H492" s="522" t="str">
        <f>IFERROR(VLOOKUP(E492,'Reference data'!$M$2:$O$364, 3,0), "Do not enter, will be populated based on other column(s)")</f>
        <v>.NET</v>
      </c>
      <c r="I492" s="522" t="str">
        <f>IFERROR(VLOOKUP(E492,'Reference data'!$M$1:$N$364, 2,0), "Do not enter, will be populated based on other column(s)")</f>
        <v>MR-APPS-PT</v>
      </c>
      <c r="J492" s="347" t="s">
        <v>78</v>
      </c>
      <c r="K492" s="525" t="str">
        <f>IFERROR(VLOOKUP(J492,'Reference data'!$G$2:$H$7, 2, 0), "Do not enter, will be populated based on other column(s)")</f>
        <v>Christine Moretti</v>
      </c>
      <c r="L492" s="525" t="str">
        <f>IFERROR(VLOOKUP(I492, 'Reference data'!$R$2:$S$55, 2, 0), "Do not enter, will be populated based on other column(s)")</f>
        <v>Poonam Trimukhe</v>
      </c>
      <c r="M492" s="525" t="str">
        <f>IFERROR(VLOOKUP(L492, 'Reference data'!$J$2:$K$30, 2, 0), "Do not enter, will be populated based on other column(s)")</f>
        <v>Daljeet Arora</v>
      </c>
      <c r="N492" s="347" t="s">
        <v>283</v>
      </c>
      <c r="O492" s="551" t="str">
        <f>VLOOKUP(N492, 'Reference data'!$U$2:$V$29, 2, 0)</f>
        <v>Ongoing</v>
      </c>
      <c r="P492" s="490" t="s">
        <v>48</v>
      </c>
      <c r="R492" s="579"/>
      <c r="AE492" s="490"/>
      <c r="AF492" s="634">
        <v>30</v>
      </c>
      <c r="AG492" s="634">
        <v>30</v>
      </c>
      <c r="AH492" s="634">
        <v>30</v>
      </c>
      <c r="AI492" s="636">
        <v>30</v>
      </c>
      <c r="AJ492" s="634">
        <v>30</v>
      </c>
      <c r="AK492" s="634">
        <v>30</v>
      </c>
      <c r="AL492" s="634">
        <v>30</v>
      </c>
      <c r="AM492" s="634">
        <v>30</v>
      </c>
      <c r="AN492" s="636">
        <v>30</v>
      </c>
      <c r="AO492" s="636">
        <v>30</v>
      </c>
      <c r="AP492" s="636">
        <v>30</v>
      </c>
    </row>
    <row r="493" spans="1:42" ht="11.9" customHeight="1">
      <c r="A493" s="522" t="str">
        <f>IFERROR(VLOOKUP(B493, 'Reference data'!$C$2:$D$21, 2, 0), "Do not enter, will be populated based on other column(s)")</f>
        <v>Sustenance</v>
      </c>
      <c r="B493" s="541" t="s">
        <v>988</v>
      </c>
      <c r="C493" s="347">
        <v>33</v>
      </c>
      <c r="D493" s="641" t="s">
        <v>1698</v>
      </c>
      <c r="E493" s="543" t="s">
        <v>1278</v>
      </c>
      <c r="F493" s="554"/>
      <c r="G493" s="522" t="str">
        <f>IFERROR(VLOOKUP(E493,'Reference data'!$M$2:$P$364,4,0), "Do not enter, will be populated based on other column(s)")</f>
        <v>MR</v>
      </c>
      <c r="H493" s="522" t="str">
        <f>IFERROR(VLOOKUP(E493,'Reference data'!$M$2:$O$364, 3,0), "Do not enter, will be populated based on other column(s)")</f>
        <v>.NET</v>
      </c>
      <c r="I493" s="522" t="str">
        <f>IFERROR(VLOOKUP(E493,'Reference data'!$M$1:$N$364, 2,0), "Do not enter, will be populated based on other column(s)")</f>
        <v>MR-APPS-PT</v>
      </c>
      <c r="J493" s="347" t="s">
        <v>78</v>
      </c>
      <c r="K493" s="525" t="str">
        <f>IFERROR(VLOOKUP(J493,'Reference data'!$G$2:$H$7, 2, 0), "Do not enter, will be populated based on other column(s)")</f>
        <v>Christine Moretti</v>
      </c>
      <c r="L493" s="525" t="str">
        <f>IFERROR(VLOOKUP(I493, 'Reference data'!$R$2:$S$55, 2, 0), "Do not enter, will be populated based on other column(s)")</f>
        <v>Poonam Trimukhe</v>
      </c>
      <c r="M493" s="525" t="str">
        <f>IFERROR(VLOOKUP(L493, 'Reference data'!$J$2:$K$30, 2, 0), "Do not enter, will be populated based on other column(s)")</f>
        <v>Daljeet Arora</v>
      </c>
      <c r="N493" s="347" t="s">
        <v>283</v>
      </c>
      <c r="O493" s="551" t="str">
        <f>VLOOKUP(N493, 'Reference data'!$U$2:$V$29, 2, 0)</f>
        <v>Ongoing</v>
      </c>
      <c r="P493" s="490" t="s">
        <v>48</v>
      </c>
      <c r="R493" s="579"/>
      <c r="AE493" s="490"/>
      <c r="AF493" s="634">
        <v>40</v>
      </c>
      <c r="AG493" s="634">
        <v>30</v>
      </c>
      <c r="AH493" s="634">
        <v>0</v>
      </c>
      <c r="AI493" s="636">
        <v>0</v>
      </c>
      <c r="AJ493" s="634">
        <v>0</v>
      </c>
      <c r="AK493" s="634">
        <v>0</v>
      </c>
      <c r="AL493" s="634">
        <v>0</v>
      </c>
      <c r="AM493" s="634">
        <v>0</v>
      </c>
      <c r="AN493" s="636">
        <v>0</v>
      </c>
      <c r="AO493" s="636">
        <v>0</v>
      </c>
      <c r="AP493" s="636">
        <v>0</v>
      </c>
    </row>
    <row r="494" spans="1:42" ht="11.9" customHeight="1">
      <c r="A494" s="522" t="str">
        <f>IFERROR(VLOOKUP(B494, 'Reference data'!$C$2:$D$21, 2, 0), "Do not enter, will be populated based on other column(s)")</f>
        <v>Sustenance</v>
      </c>
      <c r="B494" s="541" t="s">
        <v>988</v>
      </c>
      <c r="C494" s="347">
        <v>33</v>
      </c>
      <c r="D494" s="635" t="s">
        <v>1699</v>
      </c>
      <c r="E494" s="543" t="s">
        <v>1278</v>
      </c>
      <c r="F494" s="554"/>
      <c r="G494" s="522" t="str">
        <f>IFERROR(VLOOKUP(E494,'Reference data'!$M$2:$P$364,4,0), "Do not enter, will be populated based on other column(s)")</f>
        <v>MR</v>
      </c>
      <c r="H494" s="522" t="str">
        <f>IFERROR(VLOOKUP(E494,'Reference data'!$M$2:$O$364, 3,0), "Do not enter, will be populated based on other column(s)")</f>
        <v>.NET</v>
      </c>
      <c r="I494" s="522" t="str">
        <f>IFERROR(VLOOKUP(E494,'Reference data'!$M$1:$N$364, 2,0), "Do not enter, will be populated based on other column(s)")</f>
        <v>MR-APPS-PT</v>
      </c>
      <c r="J494" s="347" t="s">
        <v>78</v>
      </c>
      <c r="K494" s="525" t="str">
        <f>IFERROR(VLOOKUP(J494,'Reference data'!$G$2:$H$7, 2, 0), "Do not enter, will be populated based on other column(s)")</f>
        <v>Christine Moretti</v>
      </c>
      <c r="L494" s="525" t="str">
        <f>IFERROR(VLOOKUP(I494, 'Reference data'!$R$2:$S$55, 2, 0), "Do not enter, will be populated based on other column(s)")</f>
        <v>Poonam Trimukhe</v>
      </c>
      <c r="M494" s="525" t="str">
        <f>IFERROR(VLOOKUP(L494, 'Reference data'!$J$2:$K$30, 2, 0), "Do not enter, will be populated based on other column(s)")</f>
        <v>Daljeet Arora</v>
      </c>
      <c r="N494" s="347" t="s">
        <v>283</v>
      </c>
      <c r="O494" s="551" t="str">
        <f>VLOOKUP(N494, 'Reference data'!$U$2:$V$29, 2, 0)</f>
        <v>Ongoing</v>
      </c>
      <c r="P494" s="490" t="s">
        <v>48</v>
      </c>
      <c r="R494" s="579"/>
      <c r="AE494" s="490"/>
      <c r="AF494" s="634">
        <v>60</v>
      </c>
      <c r="AG494" s="634">
        <v>40</v>
      </c>
      <c r="AH494" s="634">
        <v>40</v>
      </c>
      <c r="AI494" s="636">
        <v>20</v>
      </c>
      <c r="AJ494" s="634">
        <v>20</v>
      </c>
      <c r="AK494" s="634">
        <v>20</v>
      </c>
      <c r="AL494" s="634">
        <v>20</v>
      </c>
      <c r="AM494" s="634">
        <v>20</v>
      </c>
      <c r="AN494" s="636">
        <v>20</v>
      </c>
      <c r="AO494" s="636">
        <v>20</v>
      </c>
      <c r="AP494" s="636">
        <v>20</v>
      </c>
    </row>
    <row r="495" spans="1:42" ht="19.5" customHeight="1">
      <c r="A495" s="522" t="str">
        <f>IFERROR(VLOOKUP(B495, 'Reference data'!$C$2:$D$21, 2, 0), "Do not enter, will be populated based on other column(s)")</f>
        <v>Sustenance</v>
      </c>
      <c r="B495" s="555" t="s">
        <v>88</v>
      </c>
      <c r="C495" s="347">
        <v>4</v>
      </c>
      <c r="D495" s="555" t="s">
        <v>1700</v>
      </c>
      <c r="E495" s="564" t="s">
        <v>1241</v>
      </c>
      <c r="F495" s="566" t="s">
        <v>1518</v>
      </c>
      <c r="G495" s="522" t="str">
        <f>IFERROR(VLOOKUP(E495,'Reference data'!$M$2:$P$364,4,0), "Do not enter, will be populated based on other column(s)")</f>
        <v>MF</v>
      </c>
      <c r="H495" s="522" t="str">
        <f>IFERROR(VLOOKUP(E495,'Reference data'!$M$2:$O$364, 3,0), "Do not enter, will be populated based on other column(s)")</f>
        <v>Tandem, Powerbuilder</v>
      </c>
      <c r="I495" s="522" t="str">
        <f>IFERROR(VLOOKUP(E495,'Reference data'!$M$1:$N$364, 2,0), "Do not enter, will be populated based on other column(s)")</f>
        <v>Tandem</v>
      </c>
      <c r="J495" s="555" t="s">
        <v>442</v>
      </c>
      <c r="K495" s="525" t="str">
        <f>IFERROR(VLOOKUP(J495,'Reference data'!$G$2:$H$7, 2, 0), "Do not enter, will be populated based on other column(s)")</f>
        <v>Christine Moretti</v>
      </c>
      <c r="L495" s="556" t="str">
        <f>IFERROR(VLOOKUP(I495, 'Reference data'!$R$2:$S$55, 2, 0), "Do not enter, will be populated based on other column(s)")</f>
        <v>Istiyaqahmed Shaikh</v>
      </c>
      <c r="M495" s="525" t="str">
        <f>IFERROR(VLOOKUP(L495, 'Reference data'!$J$2:$K$30, 2, 0), "Do not enter, will be populated based on other column(s)")</f>
        <v>Daljeet Arora</v>
      </c>
      <c r="N495" s="476" t="s">
        <v>1114</v>
      </c>
      <c r="O495" s="557" t="str">
        <f>VLOOKUP(N495, 'Reference data'!$U$2:$V$29, 2, 0)</f>
        <v>On hold</v>
      </c>
      <c r="P495" s="476" t="s">
        <v>342</v>
      </c>
      <c r="Q495" s="555">
        <v>100</v>
      </c>
      <c r="R495" s="548"/>
      <c r="S495" s="548"/>
      <c r="T495" s="548"/>
      <c r="U495" s="548"/>
      <c r="V495" s="548"/>
      <c r="W495" s="548"/>
      <c r="X495" s="548"/>
      <c r="Y495" s="548"/>
      <c r="Z495" s="548"/>
      <c r="AA495" s="548"/>
      <c r="AB495" s="541"/>
      <c r="AC495" s="541"/>
      <c r="AD495" s="541"/>
      <c r="AE495" s="541"/>
      <c r="AF495" s="541"/>
      <c r="AG495" s="541"/>
      <c r="AH495" s="555"/>
      <c r="AI495" s="555"/>
      <c r="AJ495" s="555"/>
      <c r="AK495" s="555"/>
      <c r="AL495" s="555"/>
      <c r="AM495" s="555"/>
      <c r="AN495" s="476"/>
    </row>
    <row r="496" spans="1:42" ht="19.5" customHeight="1">
      <c r="A496" s="522" t="str">
        <f>IFERROR(VLOOKUP(B496, 'Reference data'!$C$2:$D$21, 2, 0), "Do not enter, will be populated based on other column(s)")</f>
        <v>Sustenance</v>
      </c>
      <c r="B496" s="555" t="s">
        <v>88</v>
      </c>
      <c r="C496" s="347">
        <v>4</v>
      </c>
      <c r="D496" s="476" t="s">
        <v>1700</v>
      </c>
      <c r="E496" s="564" t="s">
        <v>1243</v>
      </c>
      <c r="F496" s="566" t="s">
        <v>1518</v>
      </c>
      <c r="G496" s="522" t="str">
        <f>IFERROR(VLOOKUP(E496,'Reference data'!$M$2:$P$364,4,0), "Do not enter, will be populated based on other column(s)")</f>
        <v>MF</v>
      </c>
      <c r="H496" s="522" t="str">
        <f>IFERROR(VLOOKUP(E496,'Reference data'!$M$2:$O$364, 3,0), "Do not enter, will be populated based on other column(s)")</f>
        <v>Tandem, Powerbuilder</v>
      </c>
      <c r="I496" s="522" t="str">
        <f>IFERROR(VLOOKUP(E496,'Reference data'!$M$1:$N$364, 2,0), "Do not enter, will be populated based on other column(s)")</f>
        <v>Tandem</v>
      </c>
      <c r="J496" s="555" t="s">
        <v>442</v>
      </c>
      <c r="K496" s="525" t="str">
        <f>IFERROR(VLOOKUP(J496,'Reference data'!$G$2:$H$7, 2, 0), "Do not enter, will be populated based on other column(s)")</f>
        <v>Christine Moretti</v>
      </c>
      <c r="L496" s="556" t="str">
        <f>IFERROR(VLOOKUP(I496, 'Reference data'!$R$2:$S$55, 2, 0), "Do not enter, will be populated based on other column(s)")</f>
        <v>Istiyaqahmed Shaikh</v>
      </c>
      <c r="M496" s="525" t="str">
        <f>IFERROR(VLOOKUP(L496, 'Reference data'!$J$2:$K$30, 2, 0), "Do not enter, will be populated based on other column(s)")</f>
        <v>Daljeet Arora</v>
      </c>
      <c r="N496" s="476" t="s">
        <v>1114</v>
      </c>
      <c r="O496" s="557" t="str">
        <f>VLOOKUP(N496, 'Reference data'!$U$2:$V$29, 2, 0)</f>
        <v>On hold</v>
      </c>
      <c r="P496" s="476" t="s">
        <v>342</v>
      </c>
      <c r="Q496" s="476">
        <v>100</v>
      </c>
      <c r="AB496" s="472"/>
      <c r="AC496" s="472"/>
      <c r="AD496" s="472"/>
      <c r="AE496" s="472"/>
      <c r="AF496" s="472"/>
      <c r="AG496" s="472"/>
      <c r="AH496" s="476"/>
      <c r="AI496" s="476"/>
      <c r="AJ496" s="476"/>
      <c r="AK496" s="476"/>
      <c r="AL496" s="476"/>
      <c r="AM496" s="476"/>
      <c r="AN496" s="476"/>
    </row>
    <row r="497" spans="1:41" ht="19.5" customHeight="1">
      <c r="A497" s="522" t="str">
        <f>IFERROR(VLOOKUP(B497, 'Reference data'!$C$2:$D$21, 2, 0), "Do not enter, will be populated based on other column(s)")</f>
        <v>Sustenance</v>
      </c>
      <c r="B497" s="555" t="s">
        <v>88</v>
      </c>
      <c r="D497" s="555" t="s">
        <v>1701</v>
      </c>
      <c r="E497" s="564" t="s">
        <v>1241</v>
      </c>
      <c r="F497" s="548"/>
      <c r="G497" s="522" t="str">
        <f>IFERROR(VLOOKUP(E497,'Reference data'!$M$2:$P$364,4,0), "Do not enter, will be populated based on other column(s)")</f>
        <v>MF</v>
      </c>
      <c r="H497" s="522" t="str">
        <f>IFERROR(VLOOKUP(E497,'Reference data'!$M$2:$O$364, 3,0), "Do not enter, will be populated based on other column(s)")</f>
        <v>Tandem, Powerbuilder</v>
      </c>
      <c r="I497" s="522" t="str">
        <f>IFERROR(VLOOKUP(E497,'Reference data'!$M$1:$N$364, 2,0), "Do not enter, will be populated based on other column(s)")</f>
        <v>Tandem</v>
      </c>
      <c r="J497" s="555" t="s">
        <v>442</v>
      </c>
      <c r="K497" s="525" t="str">
        <f>IFERROR(VLOOKUP(J497,'Reference data'!$G$2:$H$7, 2, 0), "Do not enter, will be populated based on other column(s)")</f>
        <v>Christine Moretti</v>
      </c>
      <c r="L497" s="556" t="str">
        <f>IFERROR(VLOOKUP(I497, 'Reference data'!$R$2:$S$55, 2, 0), "Do not enter, will be populated based on other column(s)")</f>
        <v>Istiyaqahmed Shaikh</v>
      </c>
      <c r="M497" s="525" t="str">
        <f>IFERROR(VLOOKUP(L497, 'Reference data'!$J$2:$K$30, 2, 0), "Do not enter, will be populated based on other column(s)")</f>
        <v>Daljeet Arora</v>
      </c>
      <c r="N497" s="476">
        <v>22.07</v>
      </c>
      <c r="O497" s="557" t="str">
        <f>VLOOKUP(N497, 'Reference data'!$U$2:$V$29, 2, 0)</f>
        <v>Jul-22</v>
      </c>
      <c r="P497" s="476" t="s">
        <v>342</v>
      </c>
      <c r="Q497" s="555">
        <v>300</v>
      </c>
      <c r="R497" s="548"/>
      <c r="S497" s="548"/>
      <c r="T497" s="548"/>
      <c r="U497" s="548"/>
      <c r="V497" s="548"/>
      <c r="W497" s="548"/>
      <c r="X497" s="548"/>
      <c r="Y497" s="548"/>
      <c r="Z497" s="548"/>
      <c r="AA497" s="548"/>
      <c r="AB497" s="541"/>
      <c r="AC497" s="541"/>
      <c r="AD497" s="541"/>
      <c r="AE497" s="541"/>
      <c r="AF497" s="541"/>
      <c r="AG497" s="541"/>
      <c r="AH497" s="555"/>
      <c r="AI497" s="555"/>
      <c r="AJ497" s="555"/>
      <c r="AK497" s="555"/>
      <c r="AL497" s="555"/>
      <c r="AM497" s="555"/>
      <c r="AN497" s="476"/>
    </row>
    <row r="498" spans="1:41" ht="18" customHeight="1">
      <c r="A498" s="522" t="str">
        <f>IFERROR(VLOOKUP(B498, 'Reference data'!$C$2:$D$21, 2, 0), "Do not enter, will be populated based on other column(s)")</f>
        <v>Enhancement</v>
      </c>
      <c r="B498" s="555" t="s">
        <v>960</v>
      </c>
      <c r="C498" s="347">
        <v>4</v>
      </c>
      <c r="D498" s="476" t="s">
        <v>1702</v>
      </c>
      <c r="E498" s="564" t="s">
        <v>1241</v>
      </c>
      <c r="F498" s="566" t="s">
        <v>1514</v>
      </c>
      <c r="G498" s="522" t="str">
        <f>IFERROR(VLOOKUP(E498,'Reference data'!$M$2:$P$364,4,0), "Do not enter, will be populated based on other column(s)")</f>
        <v>MF</v>
      </c>
      <c r="H498" s="522" t="str">
        <f>IFERROR(VLOOKUP(E498,'Reference data'!$M$2:$O$364, 3,0), "Do not enter, will be populated based on other column(s)")</f>
        <v>Tandem, Powerbuilder</v>
      </c>
      <c r="I498" s="522" t="str">
        <f>IFERROR(VLOOKUP(E498,'Reference data'!$M$1:$N$364, 2,0), "Do not enter, will be populated based on other column(s)")</f>
        <v>Tandem</v>
      </c>
      <c r="J498" s="555" t="s">
        <v>442</v>
      </c>
      <c r="K498" s="525" t="str">
        <f>IFERROR(VLOOKUP(J498,'Reference data'!$G$2:$H$7, 2, 0), "Do not enter, will be populated based on other column(s)")</f>
        <v>Christine Moretti</v>
      </c>
      <c r="L498" s="556" t="str">
        <f>IFERROR(VLOOKUP(I498, 'Reference data'!$R$2:$S$55, 2, 0), "Do not enter, will be populated based on other column(s)")</f>
        <v>Istiyaqahmed Shaikh</v>
      </c>
      <c r="M498" s="525" t="str">
        <f>IFERROR(VLOOKUP(L498, 'Reference data'!$J$2:$K$30, 2, 0), "Do not enter, will be populated based on other column(s)")</f>
        <v>Daljeet Arora</v>
      </c>
      <c r="N498" s="347">
        <v>24.02</v>
      </c>
      <c r="O498" s="557" t="str">
        <f>VLOOKUP(N498, 'Reference data'!$U$2:$V$29, 2, 0)</f>
        <v>Feb-24</v>
      </c>
      <c r="P498" s="476" t="s">
        <v>342</v>
      </c>
      <c r="Q498" s="476">
        <v>750</v>
      </c>
      <c r="AB498" s="472"/>
      <c r="AC498" s="472"/>
      <c r="AD498" s="472"/>
      <c r="AE498" s="472"/>
      <c r="AF498" s="472"/>
      <c r="AG498" s="472"/>
      <c r="AH498" s="476"/>
      <c r="AI498" s="476"/>
      <c r="AJ498" s="476"/>
      <c r="AK498" s="476"/>
      <c r="AL498" s="476"/>
      <c r="AM498" s="476"/>
      <c r="AN498" s="476"/>
    </row>
    <row r="499" spans="1:41" ht="19.5" customHeight="1">
      <c r="A499" s="522" t="str">
        <f>IFERROR(VLOOKUP(B499, 'Reference data'!$C$2:$D$21, 2, 0), "Do not enter, will be populated based on other column(s)")</f>
        <v>Sustenance</v>
      </c>
      <c r="B499" s="555" t="s">
        <v>88</v>
      </c>
      <c r="C499" s="347">
        <v>4</v>
      </c>
      <c r="D499" s="555" t="s">
        <v>1703</v>
      </c>
      <c r="E499" s="564" t="s">
        <v>1241</v>
      </c>
      <c r="F499" s="566" t="s">
        <v>1514</v>
      </c>
      <c r="G499" s="522" t="str">
        <f>IFERROR(VLOOKUP(E499,'Reference data'!$M$2:$P$364,4,0), "Do not enter, will be populated based on other column(s)")</f>
        <v>MF</v>
      </c>
      <c r="H499" s="522" t="str">
        <f>IFERROR(VLOOKUP(E499,'Reference data'!$M$2:$O$364, 3,0), "Do not enter, will be populated based on other column(s)")</f>
        <v>Tandem, Powerbuilder</v>
      </c>
      <c r="I499" s="522" t="str">
        <f>IFERROR(VLOOKUP(E499,'Reference data'!$M$1:$N$364, 2,0), "Do not enter, will be populated based on other column(s)")</f>
        <v>Tandem</v>
      </c>
      <c r="J499" s="555" t="s">
        <v>442</v>
      </c>
      <c r="K499" s="525" t="str">
        <f>IFERROR(VLOOKUP(J499,'Reference data'!$G$2:$H$7, 2, 0), "Do not enter, will be populated based on other column(s)")</f>
        <v>Christine Moretti</v>
      </c>
      <c r="L499" s="556" t="str">
        <f>IFERROR(VLOOKUP(I499, 'Reference data'!$R$2:$S$55, 2, 0), "Do not enter, will be populated based on other column(s)")</f>
        <v>Istiyaqahmed Shaikh</v>
      </c>
      <c r="M499" s="525" t="str">
        <f>IFERROR(VLOOKUP(L499, 'Reference data'!$J$2:$K$30, 2, 0), "Do not enter, will be populated based on other column(s)")</f>
        <v>Daljeet Arora</v>
      </c>
      <c r="N499" s="476" t="s">
        <v>341</v>
      </c>
      <c r="O499" s="557" t="str">
        <f>VLOOKUP(N499, 'Reference data'!$U$2:$V$29, 2, 0)</f>
        <v>TBD</v>
      </c>
      <c r="P499" s="476" t="s">
        <v>342</v>
      </c>
      <c r="Q499" s="555">
        <v>550</v>
      </c>
      <c r="R499" s="548"/>
      <c r="S499" s="548"/>
      <c r="T499" s="548"/>
      <c r="U499" s="548"/>
      <c r="V499" s="548"/>
      <c r="W499" s="548"/>
      <c r="X499" s="548"/>
      <c r="Y499" s="548"/>
      <c r="Z499" s="548"/>
      <c r="AA499" s="548"/>
      <c r="AB499" s="541"/>
      <c r="AC499" s="541"/>
      <c r="AD499" s="541"/>
      <c r="AE499" s="541"/>
      <c r="AF499" s="541"/>
      <c r="AG499" s="541"/>
      <c r="AH499" s="555"/>
      <c r="AI499" s="555"/>
      <c r="AJ499" s="555"/>
      <c r="AK499" s="555"/>
      <c r="AL499" s="555"/>
      <c r="AM499" s="555"/>
      <c r="AN499" s="476"/>
    </row>
    <row r="500" spans="1:41">
      <c r="A500" s="522" t="str">
        <f>IFERROR(VLOOKUP(B500, 'Reference data'!$C$2:$D$21, 2, 0), "Do not enter, will be populated based on other column(s)")</f>
        <v>Enhancement</v>
      </c>
      <c r="B500" s="541" t="s">
        <v>960</v>
      </c>
      <c r="D500" s="347" t="s">
        <v>1704</v>
      </c>
      <c r="E500" s="543" t="s">
        <v>651</v>
      </c>
      <c r="F500" s="474" t="s">
        <v>1705</v>
      </c>
      <c r="G500" s="522" t="str">
        <f>IFERROR(VLOOKUP(E500,'Reference data'!$M$2:$P$364,4,0), "Do not enter, will be populated based on other column(s)")</f>
        <v>MF</v>
      </c>
      <c r="H500" s="522" t="str">
        <f>IFERROR(VLOOKUP(E500,'Reference data'!$M$2:$O$364, 3,0), "Do not enter, will be populated based on other column(s)")</f>
        <v>Cobol, DB2</v>
      </c>
      <c r="I500" s="522" t="str">
        <f>IFERROR(VLOOKUP(E500,'Reference data'!$M$1:$N$364, 2,0), "Do not enter, will be populated based on other column(s)")</f>
        <v>JW</v>
      </c>
      <c r="J500" s="541" t="s">
        <v>44</v>
      </c>
      <c r="K500" s="525" t="str">
        <f>IFERROR(VLOOKUP(J500,'Reference data'!$G$2:$H$7, 2, 0), "Do not enter, will be populated based on other column(s)")</f>
        <v>Muawiah Qaimari</v>
      </c>
      <c r="L500" s="525" t="str">
        <f>IFERROR(VLOOKUP(I500, 'Reference data'!$R$2:$S$55, 2, 0), "Do not enter, will be populated based on other column(s)")</f>
        <v>Rajan Patil</v>
      </c>
      <c r="M500" s="525" t="str">
        <f>IFERROR(VLOOKUP(L500, 'Reference data'!$J$2:$K$30, 2, 0), "Do not enter, will be populated based on other column(s)")</f>
        <v>Tarun Raghuwanshi</v>
      </c>
      <c r="N500" s="347" t="s">
        <v>341</v>
      </c>
      <c r="O500" s="551" t="str">
        <f>VLOOKUP(N500, 'Reference data'!$U$2:$V$29, 2, 0)</f>
        <v>TBD</v>
      </c>
      <c r="P500" s="347" t="s">
        <v>48</v>
      </c>
      <c r="Q500" s="347">
        <v>100</v>
      </c>
      <c r="Z500" s="347">
        <v>30</v>
      </c>
      <c r="AA500" s="347">
        <v>30</v>
      </c>
      <c r="AB500" s="347">
        <v>30</v>
      </c>
      <c r="AC500" s="347">
        <v>30</v>
      </c>
      <c r="AD500" s="347">
        <v>30</v>
      </c>
      <c r="AM500" s="347">
        <v>30</v>
      </c>
      <c r="AN500" s="347">
        <v>40</v>
      </c>
      <c r="AO500" s="347">
        <v>30</v>
      </c>
    </row>
    <row r="501" spans="1:41">
      <c r="A501" s="522" t="str">
        <f>IFERROR(VLOOKUP(B501, 'Reference data'!$C$2:$D$21, 2, 0), "Do not enter, will be populated based on other column(s)")</f>
        <v>Enhancement</v>
      </c>
      <c r="B501" s="541" t="s">
        <v>960</v>
      </c>
      <c r="D501" s="347" t="s">
        <v>1706</v>
      </c>
      <c r="E501" s="543" t="s">
        <v>648</v>
      </c>
      <c r="F501" s="474" t="s">
        <v>1705</v>
      </c>
      <c r="G501" s="522" t="str">
        <f>IFERROR(VLOOKUP(E501,'Reference data'!$M$2:$P$364,4,0), "Do not enter, will be populated based on other column(s)")</f>
        <v>MF</v>
      </c>
      <c r="H501" s="522" t="str">
        <f>IFERROR(VLOOKUP(E501,'Reference data'!$M$2:$O$364, 3,0), "Do not enter, will be populated based on other column(s)")</f>
        <v>Cobol, DB2</v>
      </c>
      <c r="I501" s="522" t="str">
        <f>IFERROR(VLOOKUP(E501,'Reference data'!$M$1:$N$364, 2,0), "Do not enter, will be populated based on other column(s)")</f>
        <v>JW</v>
      </c>
      <c r="J501" s="541" t="s">
        <v>44</v>
      </c>
      <c r="K501" s="525" t="str">
        <f>IFERROR(VLOOKUP(J501,'Reference data'!$G$2:$H$7, 2, 0), "Do not enter, will be populated based on other column(s)")</f>
        <v>Muawiah Qaimari</v>
      </c>
      <c r="L501" s="525" t="str">
        <f>IFERROR(VLOOKUP(I501, 'Reference data'!$R$2:$S$55, 2, 0), "Do not enter, will be populated based on other column(s)")</f>
        <v>Rajan Patil</v>
      </c>
      <c r="M501" s="525" t="str">
        <f>IFERROR(VLOOKUP(L501, 'Reference data'!$J$2:$K$30, 2, 0), "Do not enter, will be populated based on other column(s)")</f>
        <v>Tarun Raghuwanshi</v>
      </c>
      <c r="N501" s="347" t="s">
        <v>341</v>
      </c>
      <c r="O501" s="551" t="str">
        <f>VLOOKUP(N501, 'Reference data'!$U$2:$V$29, 2, 0)</f>
        <v>TBD</v>
      </c>
      <c r="P501" s="347" t="s">
        <v>48</v>
      </c>
      <c r="Q501" s="548">
        <v>120</v>
      </c>
      <c r="R501" s="548"/>
      <c r="S501" s="548"/>
      <c r="T501" s="548"/>
      <c r="U501" s="548"/>
      <c r="V501" s="548"/>
      <c r="W501" s="548"/>
      <c r="X501" s="548"/>
      <c r="Y501" s="548"/>
      <c r="Z501" s="548"/>
      <c r="AA501" s="548">
        <v>30</v>
      </c>
      <c r="AB501" s="548">
        <v>30</v>
      </c>
      <c r="AC501" s="548">
        <v>30</v>
      </c>
      <c r="AD501" s="548">
        <v>30</v>
      </c>
      <c r="AE501" s="548"/>
      <c r="AF501" s="548"/>
      <c r="AG501" s="548"/>
      <c r="AH501" s="548"/>
      <c r="AI501" s="548"/>
      <c r="AJ501" s="548"/>
      <c r="AK501" s="548"/>
      <c r="AL501" s="548">
        <v>20</v>
      </c>
      <c r="AM501" s="548">
        <v>50</v>
      </c>
      <c r="AN501" s="347">
        <v>30</v>
      </c>
      <c r="AO501" s="347">
        <v>20</v>
      </c>
    </row>
    <row r="502" spans="1:41" ht="19.5" customHeight="1">
      <c r="A502" s="522" t="str">
        <f>IFERROR(VLOOKUP(B502, 'Reference data'!$C$2:$D$21, 2, 0), "Do not enter, will be populated based on other column(s)")</f>
        <v>Enhancement</v>
      </c>
      <c r="B502" s="555" t="s">
        <v>960</v>
      </c>
      <c r="C502" s="347">
        <v>4</v>
      </c>
      <c r="D502" s="476" t="s">
        <v>1707</v>
      </c>
      <c r="E502" s="564" t="s">
        <v>1264</v>
      </c>
      <c r="G502" s="522" t="str">
        <f>IFERROR(VLOOKUP(E502,'Reference data'!$M$2:$P$364,4,0), "Do not enter, will be populated based on other column(s)")</f>
        <v>MF</v>
      </c>
      <c r="H502" s="522" t="str">
        <f>IFERROR(VLOOKUP(E502,'Reference data'!$M$2:$O$364, 3,0), "Do not enter, will be populated based on other column(s)")</f>
        <v>Tandem</v>
      </c>
      <c r="I502" s="522" t="str">
        <f>IFERROR(VLOOKUP(E502,'Reference data'!$M$1:$N$364, 2,0), "Do not enter, will be populated based on other column(s)")</f>
        <v>Tandem</v>
      </c>
      <c r="J502" s="555" t="s">
        <v>442</v>
      </c>
      <c r="K502" s="525" t="str">
        <f>IFERROR(VLOOKUP(J502,'Reference data'!$G$2:$H$7, 2, 0), "Do not enter, will be populated based on other column(s)")</f>
        <v>Christine Moretti</v>
      </c>
      <c r="L502" s="556" t="str">
        <f>IFERROR(VLOOKUP(I502, 'Reference data'!$R$2:$S$55, 2, 0), "Do not enter, will be populated based on other column(s)")</f>
        <v>Istiyaqahmed Shaikh</v>
      </c>
      <c r="M502" s="525" t="str">
        <f>IFERROR(VLOOKUP(L502, 'Reference data'!$J$2:$K$30, 2, 0), "Do not enter, will be populated based on other column(s)")</f>
        <v>Daljeet Arora</v>
      </c>
      <c r="N502" s="476">
        <v>22.07</v>
      </c>
      <c r="O502" s="557" t="str">
        <f>VLOOKUP(N502, 'Reference data'!$U$2:$V$29, 2, 0)</f>
        <v>Jul-22</v>
      </c>
      <c r="P502" s="476" t="s">
        <v>342</v>
      </c>
      <c r="Q502" s="476">
        <v>60</v>
      </c>
      <c r="AB502" s="472"/>
      <c r="AC502" s="472"/>
      <c r="AD502" s="472"/>
      <c r="AE502" s="472"/>
      <c r="AF502" s="472"/>
      <c r="AG502" s="472"/>
      <c r="AH502" s="476"/>
      <c r="AI502" s="476"/>
      <c r="AJ502" s="476"/>
      <c r="AK502" s="476"/>
      <c r="AL502" s="476"/>
      <c r="AM502" s="476"/>
      <c r="AN502" s="476"/>
    </row>
    <row r="503" spans="1:41" ht="19.5" customHeight="1">
      <c r="A503" s="522" t="str">
        <f>IFERROR(VLOOKUP(B503, 'Reference data'!$C$2:$D$21, 2, 0), "Do not enter, will be populated based on other column(s)")</f>
        <v>Enhancement</v>
      </c>
      <c r="B503" s="555" t="s">
        <v>960</v>
      </c>
      <c r="D503" s="555" t="s">
        <v>1708</v>
      </c>
      <c r="E503" s="564" t="s">
        <v>1243</v>
      </c>
      <c r="F503" s="566" t="s">
        <v>1514</v>
      </c>
      <c r="G503" s="522" t="str">
        <f>IFERROR(VLOOKUP(E503,'Reference data'!$M$2:$P$364,4,0), "Do not enter, will be populated based on other column(s)")</f>
        <v>MF</v>
      </c>
      <c r="H503" s="522" t="str">
        <f>IFERROR(VLOOKUP(E503,'Reference data'!$M$2:$O$364, 3,0), "Do not enter, will be populated based on other column(s)")</f>
        <v>Tandem, Powerbuilder</v>
      </c>
      <c r="I503" s="522" t="str">
        <f>IFERROR(VLOOKUP(E503,'Reference data'!$M$1:$N$364, 2,0), "Do not enter, will be populated based on other column(s)")</f>
        <v>Tandem</v>
      </c>
      <c r="J503" s="555" t="s">
        <v>442</v>
      </c>
      <c r="K503" s="525" t="str">
        <f>IFERROR(VLOOKUP(J503,'Reference data'!$G$2:$H$7, 2, 0), "Do not enter, will be populated based on other column(s)")</f>
        <v>Christine Moretti</v>
      </c>
      <c r="L503" s="556" t="str">
        <f>IFERROR(VLOOKUP(I503, 'Reference data'!$R$2:$S$55, 2, 0), "Do not enter, will be populated based on other column(s)")</f>
        <v>Istiyaqahmed Shaikh</v>
      </c>
      <c r="M503" s="525" t="str">
        <f>IFERROR(VLOOKUP(L503, 'Reference data'!$J$2:$K$30, 2, 0), "Do not enter, will be populated based on other column(s)")</f>
        <v>Daljeet Arora</v>
      </c>
      <c r="N503" s="476" t="s">
        <v>341</v>
      </c>
      <c r="O503" s="557" t="str">
        <f>VLOOKUP(N503, 'Reference data'!$U$2:$V$29, 2, 0)</f>
        <v>TBD</v>
      </c>
      <c r="P503" s="476" t="s">
        <v>342</v>
      </c>
      <c r="Q503" s="555">
        <v>60</v>
      </c>
      <c r="R503" s="548"/>
      <c r="S503" s="548"/>
      <c r="T503" s="548"/>
      <c r="U503" s="548"/>
      <c r="V503" s="548"/>
      <c r="W503" s="548"/>
      <c r="X503" s="548"/>
      <c r="Y503" s="548"/>
      <c r="Z503" s="548"/>
      <c r="AA503" s="548"/>
      <c r="AB503" s="541"/>
      <c r="AC503" s="541"/>
      <c r="AD503" s="541"/>
      <c r="AE503" s="541"/>
      <c r="AF503" s="541"/>
      <c r="AG503" s="541"/>
      <c r="AH503" s="555"/>
      <c r="AI503" s="555"/>
      <c r="AJ503" s="555"/>
      <c r="AK503" s="555"/>
      <c r="AL503" s="555"/>
      <c r="AM503" s="555"/>
      <c r="AN503" s="476"/>
    </row>
    <row r="504" spans="1:41" ht="19.5" customHeight="1">
      <c r="A504" s="522" t="str">
        <f>IFERROR(VLOOKUP(B504, 'Reference data'!$C$2:$D$21, 2, 0), "Do not enter, will be populated based on other column(s)")</f>
        <v>Enhancement</v>
      </c>
      <c r="B504" s="555" t="s">
        <v>960</v>
      </c>
      <c r="D504" s="476" t="s">
        <v>1708</v>
      </c>
      <c r="E504" s="564" t="s">
        <v>1264</v>
      </c>
      <c r="F504" s="566" t="s">
        <v>1514</v>
      </c>
      <c r="G504" s="522" t="str">
        <f>IFERROR(VLOOKUP(E504,'Reference data'!$M$2:$P$364,4,0), "Do not enter, will be populated based on other column(s)")</f>
        <v>MF</v>
      </c>
      <c r="H504" s="522" t="str">
        <f>IFERROR(VLOOKUP(E504,'Reference data'!$M$2:$O$364, 3,0), "Do not enter, will be populated based on other column(s)")</f>
        <v>Tandem</v>
      </c>
      <c r="I504" s="522" t="str">
        <f>IFERROR(VLOOKUP(E504,'Reference data'!$M$1:$N$364, 2,0), "Do not enter, will be populated based on other column(s)")</f>
        <v>Tandem</v>
      </c>
      <c r="J504" s="555" t="s">
        <v>442</v>
      </c>
      <c r="K504" s="525" t="str">
        <f>IFERROR(VLOOKUP(J504,'Reference data'!$G$2:$H$7, 2, 0), "Do not enter, will be populated based on other column(s)")</f>
        <v>Christine Moretti</v>
      </c>
      <c r="L504" s="556" t="str">
        <f>IFERROR(VLOOKUP(I504, 'Reference data'!$R$2:$S$55, 2, 0), "Do not enter, will be populated based on other column(s)")</f>
        <v>Istiyaqahmed Shaikh</v>
      </c>
      <c r="M504" s="525" t="str">
        <f>IFERROR(VLOOKUP(L504, 'Reference data'!$J$2:$K$30, 2, 0), "Do not enter, will be populated based on other column(s)")</f>
        <v>Daljeet Arora</v>
      </c>
      <c r="N504" s="476" t="s">
        <v>341</v>
      </c>
      <c r="O504" s="557" t="str">
        <f>VLOOKUP(N504, 'Reference data'!$U$2:$V$29, 2, 0)</f>
        <v>TBD</v>
      </c>
      <c r="P504" s="476" t="s">
        <v>342</v>
      </c>
      <c r="Q504" s="476">
        <v>60</v>
      </c>
      <c r="AB504" s="472"/>
      <c r="AC504" s="472"/>
      <c r="AD504" s="472"/>
      <c r="AE504" s="472"/>
      <c r="AF504" s="472"/>
      <c r="AG504" s="472"/>
      <c r="AH504" s="476"/>
      <c r="AI504" s="476"/>
      <c r="AJ504" s="476"/>
      <c r="AK504" s="476"/>
      <c r="AL504" s="476"/>
      <c r="AM504" s="476"/>
      <c r="AN504" s="476"/>
    </row>
    <row r="505" spans="1:41" ht="18" customHeight="1">
      <c r="A505" s="522" t="str">
        <f>IFERROR(VLOOKUP(B505, 'Reference data'!$C$2:$D$21, 2, 0), "Do not enter, will be populated based on other column(s)")</f>
        <v>Sustenance</v>
      </c>
      <c r="B505" s="555" t="s">
        <v>88</v>
      </c>
      <c r="D505" s="555" t="s">
        <v>1709</v>
      </c>
      <c r="E505" s="564" t="s">
        <v>1241</v>
      </c>
      <c r="F505" s="566" t="s">
        <v>1514</v>
      </c>
      <c r="G505" s="522" t="str">
        <f>IFERROR(VLOOKUP(E505,'Reference data'!$M$2:$P$364,4,0), "Do not enter, will be populated based on other column(s)")</f>
        <v>MF</v>
      </c>
      <c r="H505" s="522" t="str">
        <f>IFERROR(VLOOKUP(E505,'Reference data'!$M$2:$O$364, 3,0), "Do not enter, will be populated based on other column(s)")</f>
        <v>Tandem, Powerbuilder</v>
      </c>
      <c r="I505" s="522" t="str">
        <f>IFERROR(VLOOKUP(E505,'Reference data'!$M$1:$N$364, 2,0), "Do not enter, will be populated based on other column(s)")</f>
        <v>Tandem</v>
      </c>
      <c r="J505" s="555" t="s">
        <v>442</v>
      </c>
      <c r="K505" s="525" t="str">
        <f>IFERROR(VLOOKUP(J505,'Reference data'!$G$2:$H$7, 2, 0), "Do not enter, will be populated based on other column(s)")</f>
        <v>Christine Moretti</v>
      </c>
      <c r="L505" s="556" t="str">
        <f>IFERROR(VLOOKUP(I505, 'Reference data'!$R$2:$S$55, 2, 0), "Do not enter, will be populated based on other column(s)")</f>
        <v>Istiyaqahmed Shaikh</v>
      </c>
      <c r="M505" s="525" t="str">
        <f>IFERROR(VLOOKUP(L505, 'Reference data'!$J$2:$K$30, 2, 0), "Do not enter, will be populated based on other column(s)")</f>
        <v>Daljeet Arora</v>
      </c>
      <c r="N505" s="476">
        <v>23.03</v>
      </c>
      <c r="O505" s="557" t="str">
        <f>VLOOKUP(N505, 'Reference data'!$U$2:$V$29, 2, 0)</f>
        <v>Mar-23</v>
      </c>
      <c r="P505" s="476" t="s">
        <v>342</v>
      </c>
      <c r="Q505" s="555">
        <v>500</v>
      </c>
      <c r="R505" s="548"/>
      <c r="S505" s="548"/>
      <c r="T505" s="548"/>
      <c r="U505" s="548"/>
      <c r="V505" s="548"/>
      <c r="W505" s="548"/>
      <c r="X505" s="548"/>
      <c r="Y505" s="548"/>
      <c r="Z505" s="548"/>
      <c r="AA505" s="548"/>
      <c r="AB505" s="541"/>
      <c r="AC505" s="541"/>
      <c r="AD505" s="541"/>
      <c r="AE505" s="541"/>
      <c r="AF505" s="541"/>
      <c r="AG505" s="541"/>
      <c r="AH505" s="555"/>
      <c r="AI505" s="555"/>
      <c r="AJ505" s="555"/>
      <c r="AK505" s="555"/>
      <c r="AL505" s="555"/>
      <c r="AM505" s="555"/>
      <c r="AN505" s="476"/>
    </row>
    <row r="506" spans="1:41" ht="18" customHeight="1">
      <c r="A506" s="522" t="str">
        <f>IFERROR(VLOOKUP(B506, 'Reference data'!$C$2:$D$21, 2, 0), "Do not enter, will be populated based on other column(s)")</f>
        <v>Sustenance</v>
      </c>
      <c r="B506" s="555" t="s">
        <v>88</v>
      </c>
      <c r="D506" s="476" t="s">
        <v>1710</v>
      </c>
      <c r="E506" s="564" t="s">
        <v>1243</v>
      </c>
      <c r="F506" s="566" t="s">
        <v>1514</v>
      </c>
      <c r="G506" s="522" t="str">
        <f>IFERROR(VLOOKUP(E506,'Reference data'!$M$2:$P$364,4,0), "Do not enter, will be populated based on other column(s)")</f>
        <v>MF</v>
      </c>
      <c r="H506" s="522" t="str">
        <f>IFERROR(VLOOKUP(E506,'Reference data'!$M$2:$O$364, 3,0), "Do not enter, will be populated based on other column(s)")</f>
        <v>Tandem, Powerbuilder</v>
      </c>
      <c r="I506" s="522" t="str">
        <f>IFERROR(VLOOKUP(E506,'Reference data'!$M$1:$N$364, 2,0), "Do not enter, will be populated based on other column(s)")</f>
        <v>Tandem</v>
      </c>
      <c r="J506" s="555" t="s">
        <v>442</v>
      </c>
      <c r="K506" s="525" t="str">
        <f>IFERROR(VLOOKUP(J506,'Reference data'!$G$2:$H$7, 2, 0), "Do not enter, will be populated based on other column(s)")</f>
        <v>Christine Moretti</v>
      </c>
      <c r="L506" s="556" t="str">
        <f>IFERROR(VLOOKUP(I506, 'Reference data'!$R$2:$S$55, 2, 0), "Do not enter, will be populated based on other column(s)")</f>
        <v>Istiyaqahmed Shaikh</v>
      </c>
      <c r="M506" s="525" t="str">
        <f>IFERROR(VLOOKUP(L506, 'Reference data'!$J$2:$K$30, 2, 0), "Do not enter, will be populated based on other column(s)")</f>
        <v>Daljeet Arora</v>
      </c>
      <c r="N506" s="476">
        <v>23.03</v>
      </c>
      <c r="O506" s="557" t="str">
        <f>VLOOKUP(N506, 'Reference data'!$U$2:$V$29, 2, 0)</f>
        <v>Mar-23</v>
      </c>
      <c r="P506" s="476" t="s">
        <v>342</v>
      </c>
      <c r="Q506" s="476">
        <v>500</v>
      </c>
      <c r="AB506" s="472"/>
      <c r="AC506" s="472"/>
      <c r="AD506" s="472"/>
      <c r="AE506" s="472"/>
      <c r="AF506" s="472"/>
      <c r="AG506" s="472"/>
      <c r="AH506" s="476"/>
      <c r="AI506" s="476"/>
      <c r="AJ506" s="476"/>
      <c r="AK506" s="476"/>
      <c r="AL506" s="476"/>
      <c r="AM506" s="476"/>
      <c r="AN506" s="476"/>
    </row>
    <row r="507" spans="1:41" ht="19.5" customHeight="1">
      <c r="A507" s="522" t="str">
        <f>IFERROR(VLOOKUP(B507, 'Reference data'!$C$2:$D$21, 2, 0), "Do not enter, will be populated based on other column(s)")</f>
        <v>Enhancement</v>
      </c>
      <c r="B507" s="555" t="s">
        <v>960</v>
      </c>
      <c r="D507" s="555" t="s">
        <v>1711</v>
      </c>
      <c r="E507" s="564" t="s">
        <v>1241</v>
      </c>
      <c r="F507" s="566" t="s">
        <v>1514</v>
      </c>
      <c r="G507" s="522" t="str">
        <f>IFERROR(VLOOKUP(E507,'Reference data'!$M$2:$P$364,4,0), "Do not enter, will be populated based on other column(s)")</f>
        <v>MF</v>
      </c>
      <c r="H507" s="522" t="str">
        <f>IFERROR(VLOOKUP(E507,'Reference data'!$M$2:$O$364, 3,0), "Do not enter, will be populated based on other column(s)")</f>
        <v>Tandem, Powerbuilder</v>
      </c>
      <c r="I507" s="522" t="str">
        <f>IFERROR(VLOOKUP(E507,'Reference data'!$M$1:$N$364, 2,0), "Do not enter, will be populated based on other column(s)")</f>
        <v>Tandem</v>
      </c>
      <c r="J507" s="555" t="s">
        <v>442</v>
      </c>
      <c r="K507" s="525" t="str">
        <f>IFERROR(VLOOKUP(J507,'Reference data'!$G$2:$H$7, 2, 0), "Do not enter, will be populated based on other column(s)")</f>
        <v>Christine Moretti</v>
      </c>
      <c r="L507" s="556" t="str">
        <f>IFERROR(VLOOKUP(I507, 'Reference data'!$R$2:$S$55, 2, 0), "Do not enter, will be populated based on other column(s)")</f>
        <v>Istiyaqahmed Shaikh</v>
      </c>
      <c r="M507" s="525" t="str">
        <f>IFERROR(VLOOKUP(L507, 'Reference data'!$J$2:$K$30, 2, 0), "Do not enter, will be populated based on other column(s)")</f>
        <v>Daljeet Arora</v>
      </c>
      <c r="N507" s="476" t="s">
        <v>341</v>
      </c>
      <c r="O507" s="557" t="str">
        <f>VLOOKUP(N507, 'Reference data'!$U$2:$V$29, 2, 0)</f>
        <v>TBD</v>
      </c>
      <c r="P507" s="476" t="s">
        <v>342</v>
      </c>
      <c r="Q507" s="555">
        <v>900</v>
      </c>
      <c r="R507" s="548"/>
      <c r="S507" s="548"/>
      <c r="T507" s="548"/>
      <c r="U507" s="548"/>
      <c r="V507" s="548"/>
      <c r="W507" s="548"/>
      <c r="X507" s="548"/>
      <c r="Y507" s="548"/>
      <c r="Z507" s="548"/>
      <c r="AA507" s="548"/>
      <c r="AB507" s="541"/>
      <c r="AC507" s="541"/>
      <c r="AD507" s="541"/>
      <c r="AE507" s="541"/>
      <c r="AF507" s="541"/>
      <c r="AG507" s="541"/>
      <c r="AH507" s="555"/>
      <c r="AI507" s="555"/>
      <c r="AJ507" s="555"/>
      <c r="AK507" s="555"/>
      <c r="AL507" s="555"/>
      <c r="AM507" s="555"/>
      <c r="AN507" s="476"/>
    </row>
    <row r="508" spans="1:41" ht="19.5" customHeight="1">
      <c r="A508" s="522" t="str">
        <f>IFERROR(VLOOKUP(B508, 'Reference data'!$C$2:$D$21, 2, 0), "Do not enter, will be populated based on other column(s)")</f>
        <v>Enhancement</v>
      </c>
      <c r="B508" s="555" t="s">
        <v>960</v>
      </c>
      <c r="D508" s="476" t="s">
        <v>1711</v>
      </c>
      <c r="E508" s="564" t="s">
        <v>1243</v>
      </c>
      <c r="F508" s="566" t="s">
        <v>1514</v>
      </c>
      <c r="G508" s="522" t="str">
        <f>IFERROR(VLOOKUP(E508,'Reference data'!$M$2:$P$364,4,0), "Do not enter, will be populated based on other column(s)")</f>
        <v>MF</v>
      </c>
      <c r="H508" s="522" t="str">
        <f>IFERROR(VLOOKUP(E508,'Reference data'!$M$2:$O$364, 3,0), "Do not enter, will be populated based on other column(s)")</f>
        <v>Tandem, Powerbuilder</v>
      </c>
      <c r="I508" s="522" t="str">
        <f>IFERROR(VLOOKUP(E508,'Reference data'!$M$1:$N$364, 2,0), "Do not enter, will be populated based on other column(s)")</f>
        <v>Tandem</v>
      </c>
      <c r="J508" s="555" t="s">
        <v>442</v>
      </c>
      <c r="K508" s="525" t="str">
        <f>IFERROR(VLOOKUP(J508,'Reference data'!$G$2:$H$7, 2, 0), "Do not enter, will be populated based on other column(s)")</f>
        <v>Christine Moretti</v>
      </c>
      <c r="L508" s="556" t="str">
        <f>IFERROR(VLOOKUP(I508, 'Reference data'!$R$2:$S$55, 2, 0), "Do not enter, will be populated based on other column(s)")</f>
        <v>Istiyaqahmed Shaikh</v>
      </c>
      <c r="M508" s="525" t="str">
        <f>IFERROR(VLOOKUP(L508, 'Reference data'!$J$2:$K$30, 2, 0), "Do not enter, will be populated based on other column(s)")</f>
        <v>Daljeet Arora</v>
      </c>
      <c r="N508" s="476" t="s">
        <v>341</v>
      </c>
      <c r="O508" s="557" t="str">
        <f>VLOOKUP(N508, 'Reference data'!$U$2:$V$29, 2, 0)</f>
        <v>TBD</v>
      </c>
      <c r="P508" s="476" t="s">
        <v>342</v>
      </c>
      <c r="Q508" s="476">
        <v>900</v>
      </c>
      <c r="AB508" s="472"/>
      <c r="AC508" s="472"/>
      <c r="AD508" s="472"/>
      <c r="AE508" s="472"/>
      <c r="AF508" s="472"/>
      <c r="AG508" s="472"/>
      <c r="AH508" s="476"/>
      <c r="AI508" s="476"/>
      <c r="AJ508" s="476"/>
      <c r="AK508" s="476"/>
      <c r="AL508" s="476"/>
      <c r="AM508" s="476"/>
      <c r="AN508" s="476"/>
    </row>
    <row r="509" spans="1:41" ht="19.5" customHeight="1">
      <c r="A509" s="522" t="str">
        <f>IFERROR(VLOOKUP(B509, 'Reference data'!$C$2:$D$21, 2, 0), "Do not enter, will be populated based on other column(s)")</f>
        <v>Enhancement</v>
      </c>
      <c r="B509" s="555" t="s">
        <v>960</v>
      </c>
      <c r="C509" s="347">
        <v>4</v>
      </c>
      <c r="D509" s="555" t="s">
        <v>1712</v>
      </c>
      <c r="E509" s="564" t="s">
        <v>1264</v>
      </c>
      <c r="F509" s="548"/>
      <c r="G509" s="522" t="str">
        <f>IFERROR(VLOOKUP(E509,'Reference data'!$M$2:$P$364,4,0), "Do not enter, will be populated based on other column(s)")</f>
        <v>MF</v>
      </c>
      <c r="H509" s="522" t="str">
        <f>IFERROR(VLOOKUP(E509,'Reference data'!$M$2:$O$364, 3,0), "Do not enter, will be populated based on other column(s)")</f>
        <v>Tandem</v>
      </c>
      <c r="I509" s="522" t="str">
        <f>IFERROR(VLOOKUP(E509,'Reference data'!$M$1:$N$364, 2,0), "Do not enter, will be populated based on other column(s)")</f>
        <v>Tandem</v>
      </c>
      <c r="J509" s="555" t="s">
        <v>442</v>
      </c>
      <c r="K509" s="525" t="str">
        <f>IFERROR(VLOOKUP(J509,'Reference data'!$G$2:$H$7, 2, 0), "Do not enter, will be populated based on other column(s)")</f>
        <v>Christine Moretti</v>
      </c>
      <c r="L509" s="556" t="str">
        <f>IFERROR(VLOOKUP(I509, 'Reference data'!$R$2:$S$55, 2, 0), "Do not enter, will be populated based on other column(s)")</f>
        <v>Istiyaqahmed Shaikh</v>
      </c>
      <c r="M509" s="525" t="str">
        <f>IFERROR(VLOOKUP(L509, 'Reference data'!$J$2:$K$30, 2, 0), "Do not enter, will be populated based on other column(s)")</f>
        <v>Daljeet Arora</v>
      </c>
      <c r="N509" s="476">
        <v>22.07</v>
      </c>
      <c r="O509" s="557" t="str">
        <f>VLOOKUP(N509, 'Reference data'!$U$2:$V$29, 2, 0)</f>
        <v>Jul-22</v>
      </c>
      <c r="P509" s="476" t="s">
        <v>48</v>
      </c>
      <c r="Q509" s="555">
        <v>60</v>
      </c>
      <c r="R509" s="548"/>
      <c r="S509" s="548"/>
      <c r="T509" s="548"/>
      <c r="U509" s="548"/>
      <c r="V509" s="548"/>
      <c r="W509" s="548"/>
      <c r="X509" s="548"/>
      <c r="Y509" s="548"/>
      <c r="Z509" s="548"/>
      <c r="AA509" s="548"/>
      <c r="AB509" s="541"/>
      <c r="AC509" s="541"/>
      <c r="AD509" s="541"/>
      <c r="AE509" s="541"/>
      <c r="AF509" s="541"/>
      <c r="AG509" s="541"/>
      <c r="AH509" s="555"/>
      <c r="AI509" s="555"/>
      <c r="AJ509" s="555"/>
      <c r="AK509" s="555"/>
      <c r="AL509" s="555"/>
      <c r="AM509" s="555"/>
      <c r="AN509" s="476"/>
    </row>
    <row r="510" spans="1:41" ht="18" customHeight="1">
      <c r="A510" s="522" t="str">
        <f>IFERROR(VLOOKUP(B510, 'Reference data'!$C$2:$D$21, 2, 0), "Do not enter, will be populated based on other column(s)")</f>
        <v>Sustenance</v>
      </c>
      <c r="B510" s="555" t="s">
        <v>88</v>
      </c>
      <c r="D510" s="476" t="s">
        <v>1713</v>
      </c>
      <c r="E510" s="564" t="s">
        <v>1241</v>
      </c>
      <c r="G510" s="522" t="str">
        <f>IFERROR(VLOOKUP(E510,'Reference data'!$M$2:$P$364,4,0), "Do not enter, will be populated based on other column(s)")</f>
        <v>MF</v>
      </c>
      <c r="H510" s="522" t="str">
        <f>IFERROR(VLOOKUP(E510,'Reference data'!$M$2:$O$364, 3,0), "Do not enter, will be populated based on other column(s)")</f>
        <v>Tandem, Powerbuilder</v>
      </c>
      <c r="I510" s="522" t="str">
        <f>IFERROR(VLOOKUP(E510,'Reference data'!$M$1:$N$364, 2,0), "Do not enter, will be populated based on other column(s)")</f>
        <v>Tandem</v>
      </c>
      <c r="J510" s="555" t="s">
        <v>442</v>
      </c>
      <c r="K510" s="525" t="str">
        <f>IFERROR(VLOOKUP(J510,'Reference data'!$G$2:$H$7, 2, 0), "Do not enter, will be populated based on other column(s)")</f>
        <v>Christine Moretti</v>
      </c>
      <c r="L510" s="556" t="str">
        <f>IFERROR(VLOOKUP(I510, 'Reference data'!$R$2:$S$55, 2, 0), "Do not enter, will be populated based on other column(s)")</f>
        <v>Istiyaqahmed Shaikh</v>
      </c>
      <c r="M510" s="525" t="str">
        <f>IFERROR(VLOOKUP(L510, 'Reference data'!$J$2:$K$30, 2, 0), "Do not enter, will be populated based on other column(s)")</f>
        <v>Daljeet Arora</v>
      </c>
      <c r="N510" s="476">
        <v>22.11</v>
      </c>
      <c r="O510" s="557" t="str">
        <f>VLOOKUP(N510, 'Reference data'!$U$2:$V$29, 2, 0)</f>
        <v>Nov-22</v>
      </c>
      <c r="P510" s="476" t="s">
        <v>48</v>
      </c>
      <c r="Q510" s="476">
        <v>200</v>
      </c>
      <c r="AB510" s="472"/>
      <c r="AC510" s="472"/>
      <c r="AD510" s="472"/>
      <c r="AE510" s="472"/>
      <c r="AF510" s="472"/>
      <c r="AG510" s="472"/>
      <c r="AH510" s="476"/>
      <c r="AI510" s="476"/>
      <c r="AJ510" s="476"/>
      <c r="AK510" s="476"/>
      <c r="AL510" s="476"/>
      <c r="AM510" s="476"/>
      <c r="AN510" s="476"/>
    </row>
    <row r="511" spans="1:41" ht="18" customHeight="1">
      <c r="A511" s="522" t="str">
        <f>IFERROR(VLOOKUP(B511, 'Reference data'!$C$2:$D$21, 2, 0), "Do not enter, will be populated based on other column(s)")</f>
        <v>Sustenance</v>
      </c>
      <c r="B511" s="555" t="s">
        <v>88</v>
      </c>
      <c r="D511" s="555" t="s">
        <v>1713</v>
      </c>
      <c r="E511" s="564" t="s">
        <v>1243</v>
      </c>
      <c r="F511" s="548"/>
      <c r="G511" s="522" t="str">
        <f>IFERROR(VLOOKUP(E511,'Reference data'!$M$2:$P$364,4,0), "Do not enter, will be populated based on other column(s)")</f>
        <v>MF</v>
      </c>
      <c r="H511" s="522" t="str">
        <f>IFERROR(VLOOKUP(E511,'Reference data'!$M$2:$O$364, 3,0), "Do not enter, will be populated based on other column(s)")</f>
        <v>Tandem, Powerbuilder</v>
      </c>
      <c r="I511" s="522" t="str">
        <f>IFERROR(VLOOKUP(E511,'Reference data'!$M$1:$N$364, 2,0), "Do not enter, will be populated based on other column(s)")</f>
        <v>Tandem</v>
      </c>
      <c r="J511" s="555" t="s">
        <v>442</v>
      </c>
      <c r="K511" s="525" t="str">
        <f>IFERROR(VLOOKUP(J511,'Reference data'!$G$2:$H$7, 2, 0), "Do not enter, will be populated based on other column(s)")</f>
        <v>Christine Moretti</v>
      </c>
      <c r="L511" s="556" t="str">
        <f>IFERROR(VLOOKUP(I511, 'Reference data'!$R$2:$S$55, 2, 0), "Do not enter, will be populated based on other column(s)")</f>
        <v>Istiyaqahmed Shaikh</v>
      </c>
      <c r="M511" s="525" t="str">
        <f>IFERROR(VLOOKUP(L511, 'Reference data'!$J$2:$K$30, 2, 0), "Do not enter, will be populated based on other column(s)")</f>
        <v>Daljeet Arora</v>
      </c>
      <c r="N511" s="476">
        <v>22.11</v>
      </c>
      <c r="O511" s="557" t="str">
        <f>VLOOKUP(N511, 'Reference data'!$U$2:$V$29, 2, 0)</f>
        <v>Nov-22</v>
      </c>
      <c r="P511" s="476" t="s">
        <v>48</v>
      </c>
      <c r="Q511" s="555">
        <v>200</v>
      </c>
      <c r="R511" s="548"/>
      <c r="S511" s="548"/>
      <c r="T511" s="548"/>
      <c r="U511" s="548"/>
      <c r="V511" s="548"/>
      <c r="W511" s="548"/>
      <c r="X511" s="548"/>
      <c r="Y511" s="548"/>
      <c r="Z511" s="548"/>
      <c r="AA511" s="548"/>
      <c r="AB511" s="541"/>
      <c r="AC511" s="541"/>
      <c r="AD511" s="541"/>
      <c r="AE511" s="541"/>
      <c r="AF511" s="541"/>
      <c r="AG511" s="541"/>
      <c r="AH511" s="555"/>
      <c r="AI511" s="555"/>
      <c r="AJ511" s="555"/>
      <c r="AK511" s="555"/>
      <c r="AL511" s="555"/>
      <c r="AM511" s="555"/>
      <c r="AN511" s="476"/>
    </row>
    <row r="512" spans="1:41" ht="18" customHeight="1">
      <c r="A512" s="522" t="str">
        <f>IFERROR(VLOOKUP(B512, 'Reference data'!$C$2:$D$21, 2, 0), "Do not enter, will be populated based on other column(s)")</f>
        <v>Sustenance</v>
      </c>
      <c r="B512" s="555" t="s">
        <v>88</v>
      </c>
      <c r="D512" s="476" t="s">
        <v>1713</v>
      </c>
      <c r="E512" s="564" t="s">
        <v>1301</v>
      </c>
      <c r="G512" s="522" t="str">
        <f>IFERROR(VLOOKUP(E512,'Reference data'!$M$2:$P$364,4,0), "Do not enter, will be populated based on other column(s)")</f>
        <v>MF</v>
      </c>
      <c r="H512" s="522" t="str">
        <f>IFERROR(VLOOKUP(E512,'Reference data'!$M$2:$O$364, 3,0), "Do not enter, will be populated based on other column(s)")</f>
        <v>Tandem</v>
      </c>
      <c r="I512" s="522" t="str">
        <f>IFERROR(VLOOKUP(E512,'Reference data'!$M$1:$N$364, 2,0), "Do not enter, will be populated based on other column(s)")</f>
        <v>Tandem</v>
      </c>
      <c r="J512" s="555" t="s">
        <v>442</v>
      </c>
      <c r="K512" s="525" t="str">
        <f>IFERROR(VLOOKUP(J512,'Reference data'!$G$2:$H$7, 2, 0), "Do not enter, will be populated based on other column(s)")</f>
        <v>Christine Moretti</v>
      </c>
      <c r="L512" s="556" t="str">
        <f>IFERROR(VLOOKUP(I512, 'Reference data'!$R$2:$S$55, 2, 0), "Do not enter, will be populated based on other column(s)")</f>
        <v>Istiyaqahmed Shaikh</v>
      </c>
      <c r="M512" s="525" t="str">
        <f>IFERROR(VLOOKUP(L512, 'Reference data'!$J$2:$K$30, 2, 0), "Do not enter, will be populated based on other column(s)")</f>
        <v>Daljeet Arora</v>
      </c>
      <c r="N512" s="476">
        <v>22.11</v>
      </c>
      <c r="O512" s="557" t="str">
        <f>VLOOKUP(N512, 'Reference data'!$U$2:$V$29, 2, 0)</f>
        <v>Nov-22</v>
      </c>
      <c r="P512" s="476" t="s">
        <v>48</v>
      </c>
      <c r="Q512" s="476">
        <v>550</v>
      </c>
      <c r="AB512" s="472"/>
      <c r="AC512" s="472"/>
      <c r="AD512" s="472"/>
      <c r="AE512" s="472"/>
      <c r="AF512" s="472"/>
      <c r="AG512" s="472"/>
      <c r="AH512" s="476"/>
      <c r="AI512" s="476"/>
      <c r="AJ512" s="476"/>
      <c r="AK512" s="476"/>
      <c r="AL512" s="476"/>
      <c r="AM512" s="476"/>
      <c r="AN512" s="476"/>
    </row>
    <row r="513" spans="1:47" ht="18" customHeight="1">
      <c r="A513" s="522" t="str">
        <f>IFERROR(VLOOKUP(B513, 'Reference data'!$C$2:$D$21, 2, 0), "Do not enter, will be populated based on other column(s)")</f>
        <v>Sustenance</v>
      </c>
      <c r="B513" s="555" t="s">
        <v>110</v>
      </c>
      <c r="C513" s="347">
        <v>4</v>
      </c>
      <c r="D513" s="642" t="s">
        <v>1714</v>
      </c>
      <c r="E513" s="564" t="s">
        <v>1243</v>
      </c>
      <c r="F513" s="521" t="s">
        <v>1715</v>
      </c>
      <c r="G513" s="522" t="str">
        <f>IFERROR(VLOOKUP(E513,'Reference data'!$M$2:$P$364,4,0), "Do not enter, will be populated based on other column(s)")</f>
        <v>MF</v>
      </c>
      <c r="H513" s="522" t="str">
        <f>IFERROR(VLOOKUP(E513,'Reference data'!$M$2:$O$364, 3,0), "Do not enter, will be populated based on other column(s)")</f>
        <v>Tandem, Powerbuilder</v>
      </c>
      <c r="I513" s="522" t="str">
        <f>IFERROR(VLOOKUP(E513,'Reference data'!$M$1:$N$364, 2,0), "Do not enter, will be populated based on other column(s)")</f>
        <v>Tandem</v>
      </c>
      <c r="J513" s="555" t="s">
        <v>442</v>
      </c>
      <c r="K513" s="525" t="str">
        <f>IFERROR(VLOOKUP(J513,'Reference data'!$G$2:$H$7, 2, 0), "Do not enter, will be populated based on other column(s)")</f>
        <v>Christine Moretti</v>
      </c>
      <c r="L513" s="556" t="str">
        <f>IFERROR(VLOOKUP(I513, 'Reference data'!$R$2:$S$55, 2, 0), "Do not enter, will be populated based on other column(s)")</f>
        <v>Istiyaqahmed Shaikh</v>
      </c>
      <c r="M513" s="525" t="str">
        <f>IFERROR(VLOOKUP(L513, 'Reference data'!$J$2:$K$30, 2, 0), "Do not enter, will be populated based on other column(s)")</f>
        <v>Daljeet Arora</v>
      </c>
      <c r="N513" s="347" t="s">
        <v>341</v>
      </c>
      <c r="O513" s="557" t="str">
        <f>VLOOKUP(N513, 'Reference data'!$U$2:$V$29, 2, 0)</f>
        <v>TBD</v>
      </c>
      <c r="P513" s="347" t="s">
        <v>342</v>
      </c>
      <c r="Q513" s="552"/>
      <c r="AB513" s="552"/>
      <c r="AC513" s="552"/>
      <c r="AD513" s="552"/>
      <c r="AE513" s="552"/>
      <c r="AF513" s="552"/>
      <c r="AG513" s="552"/>
      <c r="AH513" s="552"/>
      <c r="AI513" s="552"/>
      <c r="AN513" s="476"/>
    </row>
    <row r="514" spans="1:47" ht="18" customHeight="1">
      <c r="A514" s="522" t="str">
        <f>IFERROR(VLOOKUP(B514, 'Reference data'!$C$2:$D$21, 2, 0), "Do not enter, will be populated based on other column(s)")</f>
        <v>Sustenance</v>
      </c>
      <c r="B514" s="555" t="s">
        <v>110</v>
      </c>
      <c r="C514" s="347">
        <v>4</v>
      </c>
      <c r="D514" s="347" t="s">
        <v>1716</v>
      </c>
      <c r="E514" s="564" t="s">
        <v>1241</v>
      </c>
      <c r="F514" s="566" t="s">
        <v>1514</v>
      </c>
      <c r="G514" s="522" t="str">
        <f>IFERROR(VLOOKUP(E514,'Reference data'!$M$2:$P$364,4,0), "Do not enter, will be populated based on other column(s)")</f>
        <v>MF</v>
      </c>
      <c r="H514" s="522" t="str">
        <f>IFERROR(VLOOKUP(E514,'Reference data'!$M$2:$O$364, 3,0), "Do not enter, will be populated based on other column(s)")</f>
        <v>Tandem, Powerbuilder</v>
      </c>
      <c r="I514" s="522" t="str">
        <f>IFERROR(VLOOKUP(E514,'Reference data'!$M$1:$N$364, 2,0), "Do not enter, will be populated based on other column(s)")</f>
        <v>Tandem</v>
      </c>
      <c r="J514" s="555" t="s">
        <v>442</v>
      </c>
      <c r="K514" s="525" t="str">
        <f>IFERROR(VLOOKUP(J514,'Reference data'!$G$2:$H$7, 2, 0), "Do not enter, will be populated based on other column(s)")</f>
        <v>Christine Moretti</v>
      </c>
      <c r="L514" s="556" t="str">
        <f>IFERROR(VLOOKUP(I514, 'Reference data'!$R$2:$S$55, 2, 0), "Do not enter, will be populated based on other column(s)")</f>
        <v>Istiyaqahmed Shaikh</v>
      </c>
      <c r="M514" s="525" t="str">
        <f>IFERROR(VLOOKUP(L514, 'Reference data'!$J$2:$K$30, 2, 0), "Do not enter, will be populated based on other column(s)")</f>
        <v>Daljeet Arora</v>
      </c>
      <c r="N514" s="347">
        <v>23.06</v>
      </c>
      <c r="O514" s="557" t="str">
        <f>VLOOKUP(N514, 'Reference data'!$U$2:$V$29, 2, 0)</f>
        <v>Jun-23</v>
      </c>
      <c r="P514" s="347" t="s">
        <v>342</v>
      </c>
      <c r="Q514" s="347">
        <v>50</v>
      </c>
      <c r="AN514" s="476"/>
    </row>
    <row r="515" spans="1:47" ht="18" customHeight="1">
      <c r="A515" s="522" t="str">
        <f>IFERROR(VLOOKUP(B515, 'Reference data'!$C$2:$D$21, 2, 0), "Do not enter, will be populated based on other column(s)")</f>
        <v>Sustenance</v>
      </c>
      <c r="B515" s="555" t="s">
        <v>110</v>
      </c>
      <c r="C515" s="347">
        <v>4</v>
      </c>
      <c r="D515" s="548" t="s">
        <v>1717</v>
      </c>
      <c r="E515" s="564" t="s">
        <v>1243</v>
      </c>
      <c r="F515" s="548"/>
      <c r="G515" s="522" t="str">
        <f>IFERROR(VLOOKUP(E515,'Reference data'!$M$2:$P$364,4,0), "Do not enter, will be populated based on other column(s)")</f>
        <v>MF</v>
      </c>
      <c r="H515" s="522" t="str">
        <f>IFERROR(VLOOKUP(E515,'Reference data'!$M$2:$O$364, 3,0), "Do not enter, will be populated based on other column(s)")</f>
        <v>Tandem, Powerbuilder</v>
      </c>
      <c r="I515" s="522" t="str">
        <f>IFERROR(VLOOKUP(E515,'Reference data'!$M$1:$N$364, 2,0), "Do not enter, will be populated based on other column(s)")</f>
        <v>Tandem</v>
      </c>
      <c r="J515" s="555" t="s">
        <v>442</v>
      </c>
      <c r="K515" s="525" t="str">
        <f>IFERROR(VLOOKUP(J515,'Reference data'!$G$2:$H$7, 2, 0), "Do not enter, will be populated based on other column(s)")</f>
        <v>Christine Moretti</v>
      </c>
      <c r="L515" s="556" t="str">
        <f>IFERROR(VLOOKUP(I515, 'Reference data'!$R$2:$S$55, 2, 0), "Do not enter, will be populated based on other column(s)")</f>
        <v>Istiyaqahmed Shaikh</v>
      </c>
      <c r="M515" s="525" t="str">
        <f>IFERROR(VLOOKUP(L515, 'Reference data'!$J$2:$K$30, 2, 0), "Do not enter, will be populated based on other column(s)")</f>
        <v>Daljeet Arora</v>
      </c>
      <c r="N515" s="347">
        <v>23.02</v>
      </c>
      <c r="O515" s="557" t="str">
        <f>VLOOKUP(N515, 'Reference data'!$U$2:$V$29, 2, 0)</f>
        <v>Feb-23</v>
      </c>
      <c r="P515" s="347" t="s">
        <v>342</v>
      </c>
      <c r="Q515" s="548">
        <v>250</v>
      </c>
      <c r="R515" s="548"/>
      <c r="S515" s="548"/>
      <c r="T515" s="548"/>
      <c r="U515" s="548"/>
      <c r="V515" s="548"/>
      <c r="W515" s="548"/>
      <c r="X515" s="548"/>
      <c r="Y515" s="548"/>
      <c r="Z515" s="548"/>
      <c r="AA515" s="548"/>
      <c r="AB515" s="548"/>
      <c r="AC515" s="548"/>
      <c r="AD515" s="548"/>
      <c r="AE515" s="548"/>
      <c r="AF515" s="548"/>
      <c r="AG515" s="548"/>
      <c r="AH515" s="548"/>
      <c r="AI515" s="548"/>
      <c r="AJ515" s="548"/>
      <c r="AK515" s="548"/>
      <c r="AL515" s="548"/>
      <c r="AM515" s="548"/>
      <c r="AN515" s="476"/>
    </row>
    <row r="516" spans="1:47" ht="18" customHeight="1">
      <c r="A516" s="522" t="str">
        <f>IFERROR(VLOOKUP(B516, 'Reference data'!$C$2:$D$21, 2, 0), "Do not enter, will be populated based on other column(s)")</f>
        <v>Sustenance</v>
      </c>
      <c r="B516" s="555" t="s">
        <v>110</v>
      </c>
      <c r="C516" s="347">
        <v>4</v>
      </c>
      <c r="D516" s="347" t="s">
        <v>1718</v>
      </c>
      <c r="E516" s="564" t="s">
        <v>1243</v>
      </c>
      <c r="G516" s="522" t="str">
        <f>IFERROR(VLOOKUP(E516,'Reference data'!$M$2:$P$364,4,0), "Do not enter, will be populated based on other column(s)")</f>
        <v>MF</v>
      </c>
      <c r="H516" s="522" t="str">
        <f>IFERROR(VLOOKUP(E516,'Reference data'!$M$2:$O$364, 3,0), "Do not enter, will be populated based on other column(s)")</f>
        <v>Tandem, Powerbuilder</v>
      </c>
      <c r="I516" s="522" t="str">
        <f>IFERROR(VLOOKUP(E516,'Reference data'!$M$1:$N$364, 2,0), "Do not enter, will be populated based on other column(s)")</f>
        <v>Tandem</v>
      </c>
      <c r="J516" s="555" t="s">
        <v>442</v>
      </c>
      <c r="K516" s="525" t="str">
        <f>IFERROR(VLOOKUP(J516,'Reference data'!$G$2:$H$7, 2, 0), "Do not enter, will be populated based on other column(s)")</f>
        <v>Christine Moretti</v>
      </c>
      <c r="L516" s="556" t="str">
        <f>IFERROR(VLOOKUP(I516, 'Reference data'!$R$2:$S$55, 2, 0), "Do not enter, will be populated based on other column(s)")</f>
        <v>Istiyaqahmed Shaikh</v>
      </c>
      <c r="M516" s="525" t="str">
        <f>IFERROR(VLOOKUP(L516, 'Reference data'!$J$2:$K$30, 2, 0), "Do not enter, will be populated based on other column(s)")</f>
        <v>Daljeet Arora</v>
      </c>
      <c r="N516" s="347">
        <v>23.02</v>
      </c>
      <c r="O516" s="557" t="str">
        <f>VLOOKUP(N516, 'Reference data'!$U$2:$V$29, 2, 0)</f>
        <v>Feb-23</v>
      </c>
      <c r="P516" s="347" t="s">
        <v>342</v>
      </c>
      <c r="Q516" s="347">
        <v>65</v>
      </c>
      <c r="AN516" s="476"/>
    </row>
    <row r="517" spans="1:47" ht="18" customHeight="1">
      <c r="A517" s="522" t="str">
        <f>IFERROR(VLOOKUP(B517, 'Reference data'!$C$2:$D$21, 2, 0), "Do not enter, will be populated based on other column(s)")</f>
        <v>Sustenance</v>
      </c>
      <c r="B517" s="555" t="s">
        <v>110</v>
      </c>
      <c r="C517" s="347">
        <v>4</v>
      </c>
      <c r="D517" s="548" t="s">
        <v>1718</v>
      </c>
      <c r="E517" s="564" t="s">
        <v>1241</v>
      </c>
      <c r="F517" s="548"/>
      <c r="G517" s="522" t="str">
        <f>IFERROR(VLOOKUP(E517,'Reference data'!$M$2:$P$364,4,0), "Do not enter, will be populated based on other column(s)")</f>
        <v>MF</v>
      </c>
      <c r="H517" s="522" t="str">
        <f>IFERROR(VLOOKUP(E517,'Reference data'!$M$2:$O$364, 3,0), "Do not enter, will be populated based on other column(s)")</f>
        <v>Tandem, Powerbuilder</v>
      </c>
      <c r="I517" s="522" t="str">
        <f>IFERROR(VLOOKUP(E517,'Reference data'!$M$1:$N$364, 2,0), "Do not enter, will be populated based on other column(s)")</f>
        <v>Tandem</v>
      </c>
      <c r="J517" s="555" t="s">
        <v>442</v>
      </c>
      <c r="K517" s="525" t="str">
        <f>IFERROR(VLOOKUP(J517,'Reference data'!$G$2:$H$7, 2, 0), "Do not enter, will be populated based on other column(s)")</f>
        <v>Christine Moretti</v>
      </c>
      <c r="L517" s="556" t="str">
        <f>IFERROR(VLOOKUP(I517, 'Reference data'!$R$2:$S$55, 2, 0), "Do not enter, will be populated based on other column(s)")</f>
        <v>Istiyaqahmed Shaikh</v>
      </c>
      <c r="M517" s="525" t="str">
        <f>IFERROR(VLOOKUP(L517, 'Reference data'!$J$2:$K$30, 2, 0), "Do not enter, will be populated based on other column(s)")</f>
        <v>Daljeet Arora</v>
      </c>
      <c r="N517" s="347">
        <v>23.02</v>
      </c>
      <c r="O517" s="557" t="str">
        <f>VLOOKUP(N517, 'Reference data'!$U$2:$V$29, 2, 0)</f>
        <v>Feb-23</v>
      </c>
      <c r="P517" s="347" t="s">
        <v>342</v>
      </c>
      <c r="Q517" s="548">
        <v>65</v>
      </c>
      <c r="R517" s="548"/>
      <c r="S517" s="548"/>
      <c r="T517" s="548"/>
      <c r="U517" s="548"/>
      <c r="V517" s="548"/>
      <c r="W517" s="548"/>
      <c r="X517" s="548"/>
      <c r="Y517" s="548"/>
      <c r="Z517" s="548"/>
      <c r="AA517" s="548"/>
      <c r="AB517" s="548"/>
      <c r="AC517" s="548"/>
      <c r="AD517" s="548"/>
      <c r="AE517" s="548"/>
      <c r="AF517" s="548"/>
      <c r="AG517" s="548"/>
      <c r="AH517" s="548"/>
      <c r="AI517" s="548"/>
      <c r="AJ517" s="548"/>
      <c r="AK517" s="548"/>
      <c r="AL517" s="548"/>
      <c r="AM517" s="548"/>
      <c r="AN517" s="476"/>
    </row>
    <row r="518" spans="1:47" ht="18" customHeight="1">
      <c r="A518" s="522" t="str">
        <f>IFERROR(VLOOKUP(B518, 'Reference data'!$C$2:$D$21, 2, 0), "Do not enter, will be populated based on other column(s)")</f>
        <v>Sustenance</v>
      </c>
      <c r="B518" s="555" t="s">
        <v>110</v>
      </c>
      <c r="C518" s="347">
        <v>4</v>
      </c>
      <c r="D518" s="347" t="s">
        <v>1719</v>
      </c>
      <c r="E518" s="564" t="s">
        <v>1241</v>
      </c>
      <c r="G518" s="522" t="str">
        <f>IFERROR(VLOOKUP(E518,'Reference data'!$M$2:$P$364,4,0), "Do not enter, will be populated based on other column(s)")</f>
        <v>MF</v>
      </c>
      <c r="H518" s="522" t="str">
        <f>IFERROR(VLOOKUP(E518,'Reference data'!$M$2:$O$364, 3,0), "Do not enter, will be populated based on other column(s)")</f>
        <v>Tandem, Powerbuilder</v>
      </c>
      <c r="I518" s="522" t="str">
        <f>IFERROR(VLOOKUP(E518,'Reference data'!$M$1:$N$364, 2,0), "Do not enter, will be populated based on other column(s)")</f>
        <v>Tandem</v>
      </c>
      <c r="J518" s="555" t="s">
        <v>442</v>
      </c>
      <c r="K518" s="525" t="str">
        <f>IFERROR(VLOOKUP(J518,'Reference data'!$G$2:$H$7, 2, 0), "Do not enter, will be populated based on other column(s)")</f>
        <v>Christine Moretti</v>
      </c>
      <c r="L518" s="556" t="str">
        <f>IFERROR(VLOOKUP(I518, 'Reference data'!$R$2:$S$55, 2, 0), "Do not enter, will be populated based on other column(s)")</f>
        <v>Istiyaqahmed Shaikh</v>
      </c>
      <c r="M518" s="525" t="str">
        <f>IFERROR(VLOOKUP(L518, 'Reference data'!$J$2:$K$30, 2, 0), "Do not enter, will be populated based on other column(s)")</f>
        <v>Daljeet Arora</v>
      </c>
      <c r="N518" s="347">
        <v>23.02</v>
      </c>
      <c r="O518" s="557" t="str">
        <f>VLOOKUP(N518, 'Reference data'!$U$2:$V$29, 2, 0)</f>
        <v>Feb-23</v>
      </c>
      <c r="P518" s="347" t="s">
        <v>342</v>
      </c>
      <c r="Q518" s="347">
        <v>70</v>
      </c>
      <c r="AN518" s="476"/>
    </row>
    <row r="519" spans="1:47" ht="18" customHeight="1">
      <c r="A519" s="522" t="str">
        <f>IFERROR(VLOOKUP(B519, 'Reference data'!$C$2:$D$21, 2, 0), "Do not enter, will be populated based on other column(s)")</f>
        <v>Sustenance</v>
      </c>
      <c r="B519" s="555" t="s">
        <v>110</v>
      </c>
      <c r="C519" s="347">
        <v>4</v>
      </c>
      <c r="D519" s="548" t="s">
        <v>1719</v>
      </c>
      <c r="E519" s="564" t="s">
        <v>1243</v>
      </c>
      <c r="F519" s="548"/>
      <c r="G519" s="522" t="str">
        <f>IFERROR(VLOOKUP(E519,'Reference data'!$M$2:$P$364,4,0), "Do not enter, will be populated based on other column(s)")</f>
        <v>MF</v>
      </c>
      <c r="H519" s="522" t="str">
        <f>IFERROR(VLOOKUP(E519,'Reference data'!$M$2:$O$364, 3,0), "Do not enter, will be populated based on other column(s)")</f>
        <v>Tandem, Powerbuilder</v>
      </c>
      <c r="I519" s="522" t="str">
        <f>IFERROR(VLOOKUP(E519,'Reference data'!$M$1:$N$364, 2,0), "Do not enter, will be populated based on other column(s)")</f>
        <v>Tandem</v>
      </c>
      <c r="J519" s="555" t="s">
        <v>442</v>
      </c>
      <c r="K519" s="525" t="str">
        <f>IFERROR(VLOOKUP(J519,'Reference data'!$G$2:$H$7, 2, 0), "Do not enter, will be populated based on other column(s)")</f>
        <v>Christine Moretti</v>
      </c>
      <c r="L519" s="556" t="str">
        <f>IFERROR(VLOOKUP(I519, 'Reference data'!$R$2:$S$55, 2, 0), "Do not enter, will be populated based on other column(s)")</f>
        <v>Istiyaqahmed Shaikh</v>
      </c>
      <c r="M519" s="525" t="str">
        <f>IFERROR(VLOOKUP(L519, 'Reference data'!$J$2:$K$30, 2, 0), "Do not enter, will be populated based on other column(s)")</f>
        <v>Daljeet Arora</v>
      </c>
      <c r="N519" s="347">
        <v>23.02</v>
      </c>
      <c r="O519" s="557" t="str">
        <f>VLOOKUP(N519, 'Reference data'!$U$2:$V$29, 2, 0)</f>
        <v>Feb-23</v>
      </c>
      <c r="P519" s="347" t="s">
        <v>342</v>
      </c>
      <c r="Q519" s="548">
        <v>70</v>
      </c>
      <c r="R519" s="548"/>
      <c r="S519" s="548"/>
      <c r="T519" s="548"/>
      <c r="U519" s="548"/>
      <c r="V519" s="548"/>
      <c r="W519" s="548"/>
      <c r="X519" s="548"/>
      <c r="Y519" s="548"/>
      <c r="Z519" s="548"/>
      <c r="AA519" s="548"/>
      <c r="AB519" s="548"/>
      <c r="AC519" s="548"/>
      <c r="AD519" s="548"/>
      <c r="AE519" s="548"/>
      <c r="AF519" s="548"/>
      <c r="AG519" s="548"/>
      <c r="AH519" s="548"/>
      <c r="AI519" s="548"/>
      <c r="AJ519" s="548"/>
      <c r="AK519" s="548"/>
      <c r="AL519" s="548"/>
      <c r="AM519" s="548"/>
      <c r="AN519" s="476"/>
    </row>
    <row r="520" spans="1:47" ht="18" customHeight="1">
      <c r="A520" s="522" t="str">
        <f>IFERROR(VLOOKUP(B520, 'Reference data'!$C$2:$D$21, 2, 0), "Do not enter, will be populated based on other column(s)")</f>
        <v>Sustenance</v>
      </c>
      <c r="B520" s="555" t="s">
        <v>110</v>
      </c>
      <c r="C520" s="347">
        <v>4</v>
      </c>
      <c r="D520" s="347" t="s">
        <v>1719</v>
      </c>
      <c r="E520" s="564" t="s">
        <v>1301</v>
      </c>
      <c r="G520" s="522" t="str">
        <f>IFERROR(VLOOKUP(E520,'Reference data'!$M$2:$P$364,4,0), "Do not enter, will be populated based on other column(s)")</f>
        <v>MF</v>
      </c>
      <c r="H520" s="522" t="str">
        <f>IFERROR(VLOOKUP(E520,'Reference data'!$M$2:$O$364, 3,0), "Do not enter, will be populated based on other column(s)")</f>
        <v>Tandem</v>
      </c>
      <c r="I520" s="522" t="str">
        <f>IFERROR(VLOOKUP(E520,'Reference data'!$M$1:$N$364, 2,0), "Do not enter, will be populated based on other column(s)")</f>
        <v>Tandem</v>
      </c>
      <c r="J520" s="555" t="s">
        <v>442</v>
      </c>
      <c r="K520" s="525" t="str">
        <f>IFERROR(VLOOKUP(J520,'Reference data'!$G$2:$H$7, 2, 0), "Do not enter, will be populated based on other column(s)")</f>
        <v>Christine Moretti</v>
      </c>
      <c r="L520" s="556" t="str">
        <f>IFERROR(VLOOKUP(I520, 'Reference data'!$R$2:$S$55, 2, 0), "Do not enter, will be populated based on other column(s)")</f>
        <v>Istiyaqahmed Shaikh</v>
      </c>
      <c r="M520" s="525" t="str">
        <f>IFERROR(VLOOKUP(L520, 'Reference data'!$J$2:$K$30, 2, 0), "Do not enter, will be populated based on other column(s)")</f>
        <v>Daljeet Arora</v>
      </c>
      <c r="N520" s="347">
        <v>23.02</v>
      </c>
      <c r="O520" s="557" t="str">
        <f>VLOOKUP(N520, 'Reference data'!$U$2:$V$29, 2, 0)</f>
        <v>Feb-23</v>
      </c>
      <c r="P520" s="347" t="s">
        <v>342</v>
      </c>
      <c r="Q520" s="347">
        <v>70</v>
      </c>
      <c r="AN520" s="476"/>
    </row>
    <row r="521" spans="1:47" ht="18" customHeight="1">
      <c r="A521" s="522" t="str">
        <f>IFERROR(VLOOKUP(B521, 'Reference data'!$C$2:$D$21, 2, 0), "Do not enter, will be populated based on other column(s)")</f>
        <v>Sustenance</v>
      </c>
      <c r="B521" s="555" t="s">
        <v>110</v>
      </c>
      <c r="C521" s="347">
        <v>4</v>
      </c>
      <c r="D521" s="548" t="s">
        <v>1719</v>
      </c>
      <c r="E521" s="564" t="s">
        <v>1264</v>
      </c>
      <c r="F521" s="548"/>
      <c r="G521" s="522" t="str">
        <f>IFERROR(VLOOKUP(E521,'Reference data'!$M$2:$P$364,4,0), "Do not enter, will be populated based on other column(s)")</f>
        <v>MF</v>
      </c>
      <c r="H521" s="522" t="str">
        <f>IFERROR(VLOOKUP(E521,'Reference data'!$M$2:$O$364, 3,0), "Do not enter, will be populated based on other column(s)")</f>
        <v>Tandem</v>
      </c>
      <c r="I521" s="522" t="str">
        <f>IFERROR(VLOOKUP(E521,'Reference data'!$M$1:$N$364, 2,0), "Do not enter, will be populated based on other column(s)")</f>
        <v>Tandem</v>
      </c>
      <c r="J521" s="555" t="s">
        <v>442</v>
      </c>
      <c r="K521" s="525" t="str">
        <f>IFERROR(VLOOKUP(J521,'Reference data'!$G$2:$H$7, 2, 0), "Do not enter, will be populated based on other column(s)")</f>
        <v>Christine Moretti</v>
      </c>
      <c r="L521" s="556" t="str">
        <f>IFERROR(VLOOKUP(I521, 'Reference data'!$R$2:$S$55, 2, 0), "Do not enter, will be populated based on other column(s)")</f>
        <v>Istiyaqahmed Shaikh</v>
      </c>
      <c r="M521" s="525" t="str">
        <f>IFERROR(VLOOKUP(L521, 'Reference data'!$J$2:$K$30, 2, 0), "Do not enter, will be populated based on other column(s)")</f>
        <v>Daljeet Arora</v>
      </c>
      <c r="N521" s="347">
        <v>23.02</v>
      </c>
      <c r="O521" s="557" t="str">
        <f>VLOOKUP(N521, 'Reference data'!$U$2:$V$29, 2, 0)</f>
        <v>Feb-23</v>
      </c>
      <c r="P521" s="347" t="s">
        <v>342</v>
      </c>
      <c r="Q521" s="548">
        <v>70</v>
      </c>
      <c r="R521" s="548"/>
      <c r="S521" s="548"/>
      <c r="T521" s="548"/>
      <c r="U521" s="548"/>
      <c r="V521" s="548"/>
      <c r="W521" s="548"/>
      <c r="X521" s="548"/>
      <c r="Y521" s="548"/>
      <c r="Z521" s="548"/>
      <c r="AA521" s="548"/>
      <c r="AB521" s="548"/>
      <c r="AC521" s="548"/>
      <c r="AD521" s="548"/>
      <c r="AE521" s="548"/>
      <c r="AF521" s="548"/>
      <c r="AG521" s="548"/>
      <c r="AH521" s="548"/>
      <c r="AI521" s="548"/>
      <c r="AJ521" s="548"/>
      <c r="AK521" s="548"/>
      <c r="AL521" s="548"/>
      <c r="AM521" s="548"/>
      <c r="AN521" s="476"/>
    </row>
    <row r="522" spans="1:47" ht="18" customHeight="1">
      <c r="A522" s="522" t="str">
        <f>IFERROR(VLOOKUP(B522, 'Reference data'!$C$2:$D$21, 2, 0), "Do not enter, will be populated based on other column(s)")</f>
        <v>Enhancement</v>
      </c>
      <c r="B522" s="541" t="s">
        <v>960</v>
      </c>
      <c r="D522" s="704" t="s">
        <v>1720</v>
      </c>
      <c r="E522" s="543" t="s">
        <v>1274</v>
      </c>
      <c r="F522" s="347" t="s">
        <v>1506</v>
      </c>
      <c r="G522" s="522" t="str">
        <f>IFERROR(VLOOKUP(E522,'Reference data'!$M$2:$P$364,4,0), "Do not enter, will be populated based on other column(s)")</f>
        <v>MR</v>
      </c>
      <c r="H522" s="522" t="str">
        <f>IFERROR(VLOOKUP(E522,'Reference data'!$M$2:$O$364, 3,0), "Do not enter, will be populated based on other column(s)")</f>
        <v>Java</v>
      </c>
      <c r="I522" s="522" t="str">
        <f>IFERROR(VLOOKUP(E522,'Reference data'!$M$1:$N$364, 2,0), "Do not enter, will be populated based on other column(s)")</f>
        <v>Gal-SAF</v>
      </c>
      <c r="J522" s="347" t="s">
        <v>78</v>
      </c>
      <c r="K522" s="525" t="str">
        <f>IFERROR(VLOOKUP(J522,'Reference data'!$G$2:$H$7, 2, 0), "Do not enter, will be populated based on other column(s)")</f>
        <v>Christine Moretti</v>
      </c>
      <c r="L522" s="525" t="s">
        <v>489</v>
      </c>
      <c r="M522" s="525" t="str">
        <f>IFERROR(VLOOKUP(L522, 'Reference data'!$J$2:$K$30, 2, 0), "Do not enter, will be populated based on other column(s)")</f>
        <v>Dinesh Bansal (Gurgaon)</v>
      </c>
      <c r="N522" s="347">
        <v>23.09</v>
      </c>
      <c r="P522" s="347" t="s">
        <v>48</v>
      </c>
      <c r="Q522" s="488">
        <v>75</v>
      </c>
      <c r="R522" s="488"/>
      <c r="S522" s="488"/>
      <c r="T522" s="488"/>
      <c r="U522" s="488"/>
      <c r="V522" s="488"/>
      <c r="W522" s="488"/>
      <c r="X522" s="488"/>
      <c r="Y522" s="488"/>
      <c r="Z522" s="488"/>
      <c r="AA522" s="488"/>
      <c r="AB522" s="488"/>
      <c r="AC522" s="488"/>
      <c r="AD522" s="488"/>
      <c r="AE522" s="488"/>
      <c r="AF522" s="488"/>
      <c r="AG522" s="488"/>
      <c r="AH522" s="488"/>
      <c r="AI522" s="488"/>
      <c r="AJ522" s="488"/>
      <c r="AK522" s="488"/>
      <c r="AL522" s="488"/>
      <c r="AM522" s="488"/>
      <c r="AO522" s="347">
        <v>50</v>
      </c>
      <c r="AP522" s="347">
        <v>25</v>
      </c>
    </row>
    <row r="523" spans="1:47" ht="18" customHeight="1">
      <c r="A523" s="522" t="str">
        <f>IFERROR(VLOOKUP(B523, 'Reference data'!$C$2:$D$21, 2, 0), "Do not enter, will be populated based on other column(s)")</f>
        <v>Enhancement</v>
      </c>
      <c r="B523" s="541" t="s">
        <v>960</v>
      </c>
      <c r="C523" s="347">
        <v>7</v>
      </c>
      <c r="D523" s="548" t="s">
        <v>1721</v>
      </c>
      <c r="E523" s="543" t="s">
        <v>157</v>
      </c>
      <c r="F523" s="472"/>
      <c r="G523" s="522" t="str">
        <f>IFERROR(VLOOKUP(E523,'Reference data'!$M$2:$P$364,4,0), "Do not enter, will be populated based on other column(s)")</f>
        <v>MF</v>
      </c>
      <c r="H523" s="522" t="str">
        <f>IFERROR(VLOOKUP(E523,'Reference data'!$M$2:$O$364, 3,0), "Do not enter, will be populated based on other column(s)")</f>
        <v>Cobol, DB2</v>
      </c>
      <c r="I523" s="522" t="str">
        <f>IFERROR(VLOOKUP(E523,'Reference data'!$M$1:$N$364, 2,0), "Do not enter, will be populated based on other column(s)")</f>
        <v>WB-SAMW</v>
      </c>
      <c r="J523" s="541" t="s">
        <v>44</v>
      </c>
      <c r="K523" s="525" t="str">
        <f>IFERROR(VLOOKUP(J523,'Reference data'!$G$2:$H$7, 2, 0), "Do not enter, will be populated based on other column(s)")</f>
        <v>Muawiah Qaimari</v>
      </c>
      <c r="L523" s="525" t="str">
        <f>IFERROR(VLOOKUP(I523, 'Reference data'!$R$2:$S$55, 2, 0), "Do not enter, will be populated based on other column(s)")</f>
        <v>Swapnil Patil</v>
      </c>
      <c r="M523" s="525" t="str">
        <f>IFERROR(VLOOKUP(L523, 'Reference data'!$J$2:$K$30, 2, 0), "Do not enter, will be populated based on other column(s)")</f>
        <v>Amit Patidar</v>
      </c>
      <c r="N523" s="472">
        <v>24.02</v>
      </c>
      <c r="O523" s="551" t="str">
        <f>VLOOKUP(N523, 'Reference data'!$U$2:$V$29, 2, 0)</f>
        <v>Feb-24</v>
      </c>
      <c r="P523" s="472" t="s">
        <v>342</v>
      </c>
      <c r="Q523" s="541">
        <v>990</v>
      </c>
      <c r="R523" s="541"/>
      <c r="S523" s="541"/>
      <c r="T523" s="541"/>
      <c r="U523" s="541"/>
      <c r="V523" s="541"/>
      <c r="W523" s="541"/>
      <c r="X523" s="541"/>
      <c r="Y523" s="541"/>
      <c r="Z523" s="541"/>
      <c r="AA523" s="541"/>
      <c r="AB523" s="541"/>
      <c r="AC523" s="541"/>
      <c r="AD523" s="541"/>
      <c r="AE523" s="541"/>
      <c r="AF523" s="541"/>
      <c r="AG523" s="541"/>
      <c r="AH523" s="541"/>
      <c r="AI523" s="541"/>
      <c r="AJ523" s="541"/>
      <c r="AK523" s="541"/>
      <c r="AL523" s="541"/>
      <c r="AM523" s="541"/>
      <c r="AO523" s="86"/>
      <c r="AP523" s="86"/>
      <c r="AQ523" s="347">
        <v>200</v>
      </c>
      <c r="AR523" s="347">
        <v>230</v>
      </c>
      <c r="AS523" s="347">
        <v>200</v>
      </c>
      <c r="AT523" s="347">
        <v>200</v>
      </c>
      <c r="AU523" s="347">
        <v>160</v>
      </c>
    </row>
    <row r="524" spans="1:47" ht="18" customHeight="1">
      <c r="A524" s="522" t="str">
        <f>IFERROR(VLOOKUP(B524, 'Reference data'!$C$2:$D$21, 2, 0), "Do not enter, will be populated based on other column(s)")</f>
        <v>Enhancement</v>
      </c>
      <c r="B524" s="541" t="s">
        <v>960</v>
      </c>
      <c r="C524" s="347">
        <v>7</v>
      </c>
      <c r="D524" s="548" t="s">
        <v>1721</v>
      </c>
      <c r="E524" s="543" t="s">
        <v>162</v>
      </c>
      <c r="F524" s="472"/>
      <c r="G524" s="522" t="str">
        <f>IFERROR(VLOOKUP(E524,'Reference data'!$M$2:$P$364,4,0), "Do not enter, will be populated based on other column(s)")</f>
        <v>MF</v>
      </c>
      <c r="H524" s="522" t="str">
        <f>IFERROR(VLOOKUP(E524,'Reference data'!$M$2:$O$364, 3,0), "Do not enter, will be populated based on other column(s)")</f>
        <v>Cobol, DB2</v>
      </c>
      <c r="I524" s="522" t="str">
        <f>IFERROR(VLOOKUP(E524,'Reference data'!$M$1:$N$364, 2,0), "Do not enter, will be populated based on other column(s)")</f>
        <v>WB-SAMW</v>
      </c>
      <c r="J524" s="541" t="s">
        <v>44</v>
      </c>
      <c r="K524" s="525" t="str">
        <f>IFERROR(VLOOKUP(J524,'Reference data'!$G$2:$H$7, 2, 0), "Do not enter, will be populated based on other column(s)")</f>
        <v>Muawiah Qaimari</v>
      </c>
      <c r="L524" s="525" t="str">
        <f>IFERROR(VLOOKUP(I524, 'Reference data'!$R$2:$S$55, 2, 0), "Do not enter, will be populated based on other column(s)")</f>
        <v>Swapnil Patil</v>
      </c>
      <c r="M524" s="525" t="str">
        <f>IFERROR(VLOOKUP(L524, 'Reference data'!$J$2:$K$30, 2, 0), "Do not enter, will be populated based on other column(s)")</f>
        <v>Amit Patidar</v>
      </c>
      <c r="N524" s="472">
        <v>24.02</v>
      </c>
      <c r="O524" s="551" t="str">
        <f>VLOOKUP(N524, 'Reference data'!$U$2:$V$29, 2, 0)</f>
        <v>Feb-24</v>
      </c>
      <c r="P524" s="472" t="s">
        <v>342</v>
      </c>
      <c r="Q524" s="472">
        <v>570</v>
      </c>
      <c r="R524" s="472"/>
      <c r="S524" s="472"/>
      <c r="T524" s="472"/>
      <c r="U524" s="472"/>
      <c r="V524" s="472"/>
      <c r="W524" s="472"/>
      <c r="X524" s="472"/>
      <c r="Y524" s="472"/>
      <c r="Z524" s="472"/>
      <c r="AA524" s="472"/>
      <c r="AB524" s="472"/>
      <c r="AC524" s="472"/>
      <c r="AD524" s="472"/>
      <c r="AE524" s="472"/>
      <c r="AF524" s="472"/>
      <c r="AG524" s="472"/>
      <c r="AH524" s="472"/>
      <c r="AI524" s="472"/>
      <c r="AJ524" s="472"/>
      <c r="AK524" s="472"/>
      <c r="AL524" s="472"/>
      <c r="AM524" s="472"/>
      <c r="AO524" s="86"/>
      <c r="AP524" s="86"/>
      <c r="AQ524" s="347">
        <v>120</v>
      </c>
      <c r="AR524" s="347">
        <v>130</v>
      </c>
      <c r="AS524" s="347">
        <v>120</v>
      </c>
      <c r="AT524" s="347">
        <v>100</v>
      </c>
      <c r="AU524" s="347">
        <v>100</v>
      </c>
    </row>
    <row r="525" spans="1:47">
      <c r="A525" s="522" t="str">
        <f>IFERROR(VLOOKUP(B525, 'Reference data'!$C$2:$D$21, 2, 0), "Do not enter, will be populated based on other column(s)")</f>
        <v>Enhancement</v>
      </c>
      <c r="B525" s="541" t="s">
        <v>960</v>
      </c>
      <c r="D525" s="347" t="s">
        <v>1722</v>
      </c>
      <c r="E525" s="543" t="s">
        <v>369</v>
      </c>
      <c r="F525" s="472"/>
      <c r="G525" s="522" t="str">
        <f>IFERROR(VLOOKUP(E525,'Reference data'!$M$2:$P$364,4,0), "Do not enter, will be populated based on other column(s)")</f>
        <v>MF</v>
      </c>
      <c r="H525" s="522" t="str">
        <f>IFERROR(VLOOKUP(E525,'Reference data'!$M$2:$O$364, 3,0), "Do not enter, will be populated based on other column(s)")</f>
        <v>Cobol, DB2</v>
      </c>
      <c r="I525" s="522" t="str">
        <f>IFERROR(VLOOKUP(E525,'Reference data'!$M$1:$N$364, 2,0), "Do not enter, will be populated based on other column(s)")</f>
        <v>CARE-MF</v>
      </c>
      <c r="J525" s="347" t="s">
        <v>78</v>
      </c>
      <c r="K525" s="525" t="str">
        <f>IFERROR(VLOOKUP(J525,'Reference data'!$G$2:$H$7, 2, 0), "Do not enter, will be populated based on other column(s)")</f>
        <v>Christine Moretti</v>
      </c>
      <c r="L525" s="525" t="str">
        <f>IFERROR(VLOOKUP(I525, 'Reference data'!$R$2:$S$55, 2, 0), "Do not enter, will be populated based on other column(s)")</f>
        <v>Kushagra Mathur</v>
      </c>
      <c r="M525" s="525" t="str">
        <f>IFERROR(VLOOKUP(L525, 'Reference data'!$J$2:$K$30, 2, 0), "Do not enter, will be populated based on other column(s)")</f>
        <v>Amit Patidar</v>
      </c>
      <c r="N525" s="347">
        <v>23.04</v>
      </c>
      <c r="O525" s="551" t="str">
        <f>VLOOKUP(N525, 'Reference data'!$U$2:$V$29, 2, 0)</f>
        <v>Apr-23</v>
      </c>
      <c r="P525" s="347" t="s">
        <v>342</v>
      </c>
      <c r="Q525" s="347">
        <v>60</v>
      </c>
      <c r="AG525" s="347">
        <v>10</v>
      </c>
      <c r="AJ525" s="347">
        <v>60</v>
      </c>
    </row>
    <row r="526" spans="1:47" ht="18" customHeight="1">
      <c r="A526" s="522" t="str">
        <f>IFERROR(VLOOKUP(B526, 'Reference data'!$C$2:$D$21, 2, 0), "Do not enter, will be populated based on other column(s)")</f>
        <v>Sustenance</v>
      </c>
      <c r="B526" s="541" t="s">
        <v>110</v>
      </c>
      <c r="D526" s="543" t="s">
        <v>1723</v>
      </c>
      <c r="E526" s="543" t="s">
        <v>1274</v>
      </c>
      <c r="F526" s="347" t="s">
        <v>1506</v>
      </c>
      <c r="G526" s="522" t="str">
        <f>IFERROR(VLOOKUP(E526,'Reference data'!$M$2:$P$364,4,0), "Do not enter, will be populated based on other column(s)")</f>
        <v>MR</v>
      </c>
      <c r="H526" s="522" t="str">
        <f>IFERROR(VLOOKUP(E526,'Reference data'!$M$2:$O$364, 3,0), "Do not enter, will be populated based on other column(s)")</f>
        <v>Java</v>
      </c>
      <c r="I526" s="522" t="str">
        <f>IFERROR(VLOOKUP(E526,'Reference data'!$M$1:$N$364, 2,0), "Do not enter, will be populated based on other column(s)")</f>
        <v>Gal-SAF</v>
      </c>
      <c r="J526" s="347" t="s">
        <v>78</v>
      </c>
      <c r="K526" s="525" t="str">
        <f>IFERROR(VLOOKUP(J526,'Reference data'!$G$2:$H$7, 2, 0), "Do not enter, will be populated based on other column(s)")</f>
        <v>Christine Moretti</v>
      </c>
      <c r="L526" s="525" t="s">
        <v>489</v>
      </c>
      <c r="M526" s="525" t="str">
        <f>IFERROR(VLOOKUP(L526, 'Reference data'!$J$2:$K$30, 2, 0), "Do not enter, will be populated based on other column(s)")</f>
        <v>Dinesh Bansal (Gurgaon)</v>
      </c>
      <c r="N526" s="347">
        <v>23.09</v>
      </c>
      <c r="P526" s="347" t="s">
        <v>48</v>
      </c>
      <c r="Q526" s="488">
        <v>80</v>
      </c>
      <c r="R526" s="488"/>
      <c r="S526" s="488"/>
      <c r="T526" s="488"/>
      <c r="U526" s="488"/>
      <c r="V526" s="488"/>
      <c r="W526" s="488"/>
      <c r="X526" s="488"/>
      <c r="Y526" s="488"/>
      <c r="Z526" s="488"/>
      <c r="AA526" s="488"/>
      <c r="AB526" s="488"/>
      <c r="AC526" s="488"/>
      <c r="AD526" s="488"/>
      <c r="AE526" s="488"/>
      <c r="AF526" s="488"/>
      <c r="AG526" s="488"/>
      <c r="AH526" s="488"/>
      <c r="AI526" s="488"/>
      <c r="AJ526" s="488"/>
      <c r="AK526" s="488"/>
      <c r="AL526" s="488"/>
      <c r="AM526" s="488"/>
    </row>
    <row r="527" spans="1:47" ht="18" customHeight="1">
      <c r="A527" s="522" t="str">
        <f>IFERROR(VLOOKUP(B527, 'Reference data'!$C$2:$D$21, 2, 0), "Do not enter, will be populated based on other column(s)")</f>
        <v>Enhancement</v>
      </c>
      <c r="B527" s="541" t="s">
        <v>960</v>
      </c>
      <c r="D527" s="704" t="s">
        <v>1724</v>
      </c>
      <c r="E527" s="543" t="s">
        <v>1288</v>
      </c>
      <c r="F527" s="347" t="s">
        <v>1506</v>
      </c>
      <c r="G527" s="522" t="str">
        <f>IFERROR(VLOOKUP(E527,'Reference data'!$M$2:$P$364,4,0), "Do not enter, will be populated based on other column(s)")</f>
        <v>MR</v>
      </c>
      <c r="H527" s="522" t="str">
        <f>IFERROR(VLOOKUP(E527,'Reference data'!$M$2:$O$364, 3,0), "Do not enter, will be populated based on other column(s)")</f>
        <v>C, C++</v>
      </c>
      <c r="I527" s="522" t="str">
        <f>IFERROR(VLOOKUP(E527,'Reference data'!$M$1:$N$364, 2,0), "Do not enter, will be populated based on other column(s)")</f>
        <v>RNS</v>
      </c>
      <c r="J527" s="347" t="s">
        <v>78</v>
      </c>
      <c r="K527" s="525" t="str">
        <f>IFERROR(VLOOKUP(J527,'Reference data'!$G$2:$H$7, 2, 0), "Do not enter, will be populated based on other column(s)")</f>
        <v>Christine Moretti</v>
      </c>
      <c r="L527" s="525" t="s">
        <v>489</v>
      </c>
      <c r="M527" s="525" t="str">
        <f>IFERROR(VLOOKUP(L527, 'Reference data'!$J$2:$K$30, 2, 0), "Do not enter, will be populated based on other column(s)")</f>
        <v>Dinesh Bansal (Gurgaon)</v>
      </c>
      <c r="N527" s="347">
        <v>23.11</v>
      </c>
      <c r="P527" s="347" t="s">
        <v>48</v>
      </c>
      <c r="Q527" s="488">
        <v>220</v>
      </c>
      <c r="R527" s="488"/>
      <c r="S527" s="488"/>
      <c r="T527" s="488"/>
      <c r="U527" s="488"/>
      <c r="V527" s="488"/>
      <c r="W527" s="488"/>
      <c r="X527" s="488"/>
      <c r="Y527" s="488"/>
      <c r="Z527" s="488"/>
      <c r="AA527" s="488"/>
      <c r="AB527" s="488"/>
      <c r="AC527" s="488"/>
      <c r="AD527" s="488"/>
      <c r="AE527" s="488"/>
      <c r="AF527" s="488"/>
      <c r="AG527" s="488"/>
      <c r="AH527" s="488"/>
      <c r="AI527" s="488"/>
      <c r="AJ527" s="488"/>
      <c r="AK527" s="488"/>
      <c r="AL527" s="488"/>
      <c r="AM527" s="488"/>
      <c r="AN527" s="347">
        <v>50</v>
      </c>
      <c r="AO527" s="347">
        <v>40</v>
      </c>
      <c r="AP527" s="347">
        <v>50</v>
      </c>
      <c r="AQ527" s="347">
        <v>50</v>
      </c>
      <c r="AR527" s="347">
        <v>30</v>
      </c>
    </row>
    <row r="528" spans="1:47" ht="12" customHeight="1">
      <c r="A528" s="522" t="str">
        <f>IFERROR(VLOOKUP(B528, 'Reference data'!$C$2:$D$21, 2, 0), "Do not enter, will be populated based on other column(s)")</f>
        <v>Enhancement</v>
      </c>
      <c r="B528" s="555" t="s">
        <v>960</v>
      </c>
      <c r="C528" s="347">
        <v>6</v>
      </c>
      <c r="D528" s="572" t="s">
        <v>1499</v>
      </c>
      <c r="E528" s="564" t="s">
        <v>51</v>
      </c>
      <c r="F528" s="476"/>
      <c r="G528" s="522" t="str">
        <f>IFERROR(VLOOKUP(E528,'Reference data'!$M$2:$P$364,4,0), "Do not enter, will be populated based on other column(s)")</f>
        <v>MF</v>
      </c>
      <c r="H528" s="522" t="str">
        <f>IFERROR(VLOOKUP(E528,'Reference data'!$M$2:$O$364, 3,0), "Do not enter, will be populated based on other column(s)")</f>
        <v>Assembler</v>
      </c>
      <c r="I528" s="522" t="str">
        <f>IFERROR(VLOOKUP(E528,'Reference data'!$M$1:$N$364, 2,0), "Do not enter, will be populated based on other column(s)")</f>
        <v>SW-CRIS</v>
      </c>
      <c r="J528" s="347" t="s">
        <v>44</v>
      </c>
      <c r="K528" s="525" t="str">
        <f>IFERROR(VLOOKUP(J528,'Reference data'!$G$2:$H$7, 2, 0), "Do not enter, will be populated based on other column(s)")</f>
        <v>Muawiah Qaimari</v>
      </c>
      <c r="L528" s="556" t="str">
        <f>IFERROR(VLOOKUP(I528, 'Reference data'!$R$2:$S$55, 2, 0), "Do not enter, will be populated based on other column(s)")</f>
        <v>Istiyaqahmed Shaikh</v>
      </c>
      <c r="M528" s="525" t="str">
        <f>IFERROR(VLOOKUP(L528, 'Reference data'!$J$2:$K$30, 2, 0), "Do not enter, will be populated based on other column(s)")</f>
        <v>Daljeet Arora</v>
      </c>
      <c r="N528" s="347">
        <v>22.11</v>
      </c>
      <c r="O528" s="557" t="str">
        <f>VLOOKUP(N528, 'Reference data'!$U$2:$V$29, 2, 0)</f>
        <v>Nov-22</v>
      </c>
      <c r="P528" s="476" t="s">
        <v>48</v>
      </c>
      <c r="Q528" s="347">
        <v>40</v>
      </c>
      <c r="AD528" s="347">
        <v>10</v>
      </c>
      <c r="AE528" s="347">
        <v>20</v>
      </c>
      <c r="AF528" s="347">
        <v>10</v>
      </c>
      <c r="AN528" s="476"/>
    </row>
    <row r="529" spans="1:45" ht="18" customHeight="1">
      <c r="A529" s="522" t="str">
        <f>IFERROR(VLOOKUP(B529, 'Reference data'!$C$2:$D$21, 2, 0), "Do not enter, will be populated based on other column(s)")</f>
        <v>Enhancement</v>
      </c>
      <c r="B529" s="555" t="s">
        <v>960</v>
      </c>
      <c r="C529" s="347">
        <v>4</v>
      </c>
      <c r="D529" s="347" t="s">
        <v>1725</v>
      </c>
      <c r="E529" s="564" t="s">
        <v>56</v>
      </c>
      <c r="F529" s="474" t="s">
        <v>1514</v>
      </c>
      <c r="G529" s="522" t="str">
        <f>IFERROR(VLOOKUP(E529,'Reference data'!$M$2:$P$364,4,0), "Do not enter, will be populated based on other column(s)")</f>
        <v>MF</v>
      </c>
      <c r="H529" s="522" t="str">
        <f>IFERROR(VLOOKUP(E529,'Reference data'!$M$2:$O$364, 3,0), "Do not enter, will be populated based on other column(s)")</f>
        <v>Cobol, DB2</v>
      </c>
      <c r="I529" s="522" t="str">
        <f>IFERROR(VLOOKUP(E529,'Reference data'!$M$1:$N$364, 2,0), "Do not enter, will be populated based on other column(s)")</f>
        <v>SW-CRIS</v>
      </c>
      <c r="J529" s="347" t="s">
        <v>44</v>
      </c>
      <c r="K529" s="525" t="str">
        <f>IFERROR(VLOOKUP(J529,'Reference data'!$G$2:$H$7, 2, 0), "Do not enter, will be populated based on other column(s)")</f>
        <v>Muawiah Qaimari</v>
      </c>
      <c r="L529" s="556" t="str">
        <f>IFERROR(VLOOKUP(I529, 'Reference data'!$R$2:$S$55, 2, 0), "Do not enter, will be populated based on other column(s)")</f>
        <v>Istiyaqahmed Shaikh</v>
      </c>
      <c r="M529" s="525" t="str">
        <f>IFERROR(VLOOKUP(L529, 'Reference data'!$J$2:$K$30, 2, 0), "Do not enter, will be populated based on other column(s)")</f>
        <v>Daljeet Arora</v>
      </c>
      <c r="N529" s="347" t="s">
        <v>341</v>
      </c>
      <c r="O529" s="557" t="str">
        <f>VLOOKUP(N529, 'Reference data'!$U$2:$V$29, 2, 0)</f>
        <v>TBD</v>
      </c>
      <c r="P529" s="476" t="s">
        <v>342</v>
      </c>
      <c r="Q529" s="347">
        <v>30</v>
      </c>
      <c r="AN529" s="476"/>
      <c r="AR529" s="347">
        <v>30</v>
      </c>
    </row>
    <row r="530" spans="1:45" ht="18" customHeight="1">
      <c r="A530" s="522" t="str">
        <f>IFERROR(VLOOKUP(B530, 'Reference data'!$C$2:$D$21, 2, 0), "Do not enter, will be populated based on other column(s)")</f>
        <v>Enhancement</v>
      </c>
      <c r="B530" s="555" t="s">
        <v>960</v>
      </c>
      <c r="C530" s="347">
        <v>3</v>
      </c>
      <c r="D530" s="347" t="s">
        <v>1725</v>
      </c>
      <c r="E530" s="564" t="s">
        <v>43</v>
      </c>
      <c r="F530" s="474" t="s">
        <v>1514</v>
      </c>
      <c r="G530" s="522" t="str">
        <f>IFERROR(VLOOKUP(E530,'Reference data'!$M$2:$P$364,4,0), "Do not enter, will be populated based on other column(s)")</f>
        <v>MF</v>
      </c>
      <c r="H530" s="522" t="str">
        <f>IFERROR(VLOOKUP(E530,'Reference data'!$M$2:$O$364, 3,0), "Do not enter, will be populated based on other column(s)")</f>
        <v>Cobol, DB2</v>
      </c>
      <c r="I530" s="522" t="str">
        <f>IFERROR(VLOOKUP(E530,'Reference data'!$M$1:$N$364, 2,0), "Do not enter, will be populated based on other column(s)")</f>
        <v>SW-CRIS</v>
      </c>
      <c r="J530" s="347" t="s">
        <v>44</v>
      </c>
      <c r="K530" s="525" t="str">
        <f>IFERROR(VLOOKUP(J530,'Reference data'!$G$2:$H$7, 2, 0), "Do not enter, will be populated based on other column(s)")</f>
        <v>Muawiah Qaimari</v>
      </c>
      <c r="L530" s="556" t="str">
        <f>IFERROR(VLOOKUP(I530, 'Reference data'!$R$2:$S$55, 2, 0), "Do not enter, will be populated based on other column(s)")</f>
        <v>Istiyaqahmed Shaikh</v>
      </c>
      <c r="M530" s="525" t="str">
        <f>IFERROR(VLOOKUP(L530, 'Reference data'!$J$2:$K$30, 2, 0), "Do not enter, will be populated based on other column(s)")</f>
        <v>Daljeet Arora</v>
      </c>
      <c r="N530" s="347" t="s">
        <v>341</v>
      </c>
      <c r="O530" s="557" t="str">
        <f>VLOOKUP(N530, 'Reference data'!$U$2:$V$29, 2, 0)</f>
        <v>TBD</v>
      </c>
      <c r="P530" s="476" t="s">
        <v>342</v>
      </c>
      <c r="Q530" s="347">
        <v>100</v>
      </c>
      <c r="AN530" s="476"/>
      <c r="AR530" s="347">
        <v>100</v>
      </c>
    </row>
    <row r="531" spans="1:45" ht="18" customHeight="1">
      <c r="A531" s="522" t="str">
        <f>IFERROR(VLOOKUP(B531, 'Reference data'!$C$2:$D$21, 2, 0), "Do not enter, will be populated based on other column(s)")</f>
        <v>Enhancement</v>
      </c>
      <c r="B531" s="555" t="s">
        <v>960</v>
      </c>
      <c r="D531" s="347" t="s">
        <v>1726</v>
      </c>
      <c r="E531" s="564" t="s">
        <v>1243</v>
      </c>
      <c r="F531" s="474" t="s">
        <v>1727</v>
      </c>
      <c r="G531" s="522" t="str">
        <f>IFERROR(VLOOKUP(E531,'Reference data'!$M$2:$P$364,4,0), "Do not enter, will be populated based on other column(s)")</f>
        <v>MF</v>
      </c>
      <c r="H531" s="522" t="str">
        <f>IFERROR(VLOOKUP(E531,'Reference data'!$M$2:$O$364, 3,0), "Do not enter, will be populated based on other column(s)")</f>
        <v>Tandem, Powerbuilder</v>
      </c>
      <c r="I531" s="522" t="str">
        <f>IFERROR(VLOOKUP(E531,'Reference data'!$M$1:$N$364, 2,0), "Do not enter, will be populated based on other column(s)")</f>
        <v>Tandem</v>
      </c>
      <c r="J531" s="548" t="s">
        <v>442</v>
      </c>
      <c r="K531" s="525" t="str">
        <f>IFERROR(VLOOKUP(J531,'Reference data'!$G$2:$H$7, 2, 0), "Do not enter, will be populated based on other column(s)")</f>
        <v>Christine Moretti</v>
      </c>
      <c r="L531" s="556" t="str">
        <f>IFERROR(VLOOKUP(I531, 'Reference data'!$R$2:$S$55, 2, 0), "Do not enter, will be populated based on other column(s)")</f>
        <v>Istiyaqahmed Shaikh</v>
      </c>
      <c r="M531" s="525" t="str">
        <f>IFERROR(VLOOKUP(L531, 'Reference data'!$J$2:$K$30, 2, 0), "Do not enter, will be populated based on other column(s)")</f>
        <v>Daljeet Arora</v>
      </c>
      <c r="N531" s="347">
        <v>23.12</v>
      </c>
      <c r="O531" s="557" t="str">
        <f>VLOOKUP(N531, 'Reference data'!$U$2:$V$29, 2, 0)</f>
        <v>Dec-23</v>
      </c>
      <c r="P531" s="347" t="s">
        <v>342</v>
      </c>
      <c r="Q531" s="347">
        <v>30</v>
      </c>
      <c r="AS531" s="347">
        <v>30</v>
      </c>
    </row>
    <row r="532" spans="1:45" ht="18" customHeight="1">
      <c r="A532" s="522" t="str">
        <f>IFERROR(VLOOKUP(B532, 'Reference data'!$C$2:$D$21, 2, 0), "Do not enter, will be populated based on other column(s)")</f>
        <v>Enhancement</v>
      </c>
      <c r="B532" s="555" t="s">
        <v>960</v>
      </c>
      <c r="C532" s="347">
        <v>4</v>
      </c>
      <c r="D532" s="347" t="s">
        <v>1728</v>
      </c>
      <c r="E532" s="564" t="s">
        <v>55</v>
      </c>
      <c r="F532" s="474" t="s">
        <v>1729</v>
      </c>
      <c r="G532" s="522" t="str">
        <f>IFERROR(VLOOKUP(E532,'Reference data'!$M$2:$P$364,4,0), "Do not enter, will be populated based on other column(s)")</f>
        <v>MF</v>
      </c>
      <c r="H532" s="522" t="str">
        <f>IFERROR(VLOOKUP(E532,'Reference data'!$M$2:$O$364, 3,0), "Do not enter, will be populated based on other column(s)")</f>
        <v>Cobol, DB2</v>
      </c>
      <c r="I532" s="522" t="str">
        <f>IFERROR(VLOOKUP(E532,'Reference data'!$M$1:$N$364, 2,0), "Do not enter, will be populated based on other column(s)")</f>
        <v>SW-CRIS</v>
      </c>
      <c r="J532" s="347" t="s">
        <v>44</v>
      </c>
      <c r="K532" s="525" t="str">
        <f>IFERROR(VLOOKUP(J532,'Reference data'!$G$2:$H$7, 2, 0), "Do not enter, will be populated based on other column(s)")</f>
        <v>Muawiah Qaimari</v>
      </c>
      <c r="L532" s="556" t="str">
        <f>IFERROR(VLOOKUP(I532, 'Reference data'!$R$2:$S$55, 2, 0), "Do not enter, will be populated based on other column(s)")</f>
        <v>Istiyaqahmed Shaikh</v>
      </c>
      <c r="M532" s="525" t="str">
        <f>IFERROR(VLOOKUP(L532, 'Reference data'!$J$2:$K$30, 2, 0), "Do not enter, will be populated based on other column(s)")</f>
        <v>Daljeet Arora</v>
      </c>
      <c r="N532" s="347">
        <v>23.12</v>
      </c>
      <c r="O532" s="557" t="str">
        <f>VLOOKUP(N532, 'Reference data'!$U$2:$V$29, 2, 0)</f>
        <v>Dec-23</v>
      </c>
      <c r="P532" s="347" t="s">
        <v>342</v>
      </c>
      <c r="Q532" s="347">
        <v>60</v>
      </c>
      <c r="AR532" s="347">
        <v>30</v>
      </c>
      <c r="AS532" s="347">
        <v>30</v>
      </c>
    </row>
    <row r="533" spans="1:45" ht="34.4" customHeight="1">
      <c r="A533" s="522" t="str">
        <f>IFERROR(VLOOKUP(B533, 'Reference data'!$C$2:$D$21, 2, 0), "Do not enter, will be populated based on other column(s)")</f>
        <v>Enhancement</v>
      </c>
      <c r="B533" s="555" t="s">
        <v>960</v>
      </c>
      <c r="C533" s="347">
        <v>4</v>
      </c>
      <c r="D533" s="347" t="s">
        <v>1728</v>
      </c>
      <c r="E533" s="564" t="s">
        <v>56</v>
      </c>
      <c r="F533" s="474" t="s">
        <v>1729</v>
      </c>
      <c r="G533" s="522" t="str">
        <f>IFERROR(VLOOKUP(E533,'Reference data'!$M$2:$P$364,4,0), "Do not enter, will be populated based on other column(s)")</f>
        <v>MF</v>
      </c>
      <c r="H533" s="522" t="str">
        <f>IFERROR(VLOOKUP(E533,'Reference data'!$M$2:$O$364, 3,0), "Do not enter, will be populated based on other column(s)")</f>
        <v>Cobol, DB2</v>
      </c>
      <c r="I533" s="522" t="str">
        <f>IFERROR(VLOOKUP(E533,'Reference data'!$M$1:$N$364, 2,0), "Do not enter, will be populated based on other column(s)")</f>
        <v>SW-CRIS</v>
      </c>
      <c r="J533" s="347" t="s">
        <v>44</v>
      </c>
      <c r="K533" s="525" t="str">
        <f>IFERROR(VLOOKUP(J533,'Reference data'!$G$2:$H$7, 2, 0), "Do not enter, will be populated based on other column(s)")</f>
        <v>Muawiah Qaimari</v>
      </c>
      <c r="L533" s="556" t="str">
        <f>IFERROR(VLOOKUP(I533, 'Reference data'!$R$2:$S$55, 2, 0), "Do not enter, will be populated based on other column(s)")</f>
        <v>Istiyaqahmed Shaikh</v>
      </c>
      <c r="M533" s="525" t="str">
        <f>IFERROR(VLOOKUP(L533, 'Reference data'!$J$2:$K$30, 2, 0), "Do not enter, will be populated based on other column(s)")</f>
        <v>Daljeet Arora</v>
      </c>
      <c r="N533" s="347">
        <v>23.12</v>
      </c>
      <c r="O533" s="557" t="str">
        <f>VLOOKUP(N533, 'Reference data'!$U$2:$V$29, 2, 0)</f>
        <v>Dec-23</v>
      </c>
      <c r="P533" s="347" t="s">
        <v>342</v>
      </c>
      <c r="Q533" s="347">
        <v>30</v>
      </c>
      <c r="AR533" s="347">
        <v>15</v>
      </c>
      <c r="AS533" s="347">
        <v>15</v>
      </c>
    </row>
    <row r="534" spans="1:45" ht="34.4" customHeight="1">
      <c r="A534" s="522" t="str">
        <f>IFERROR(VLOOKUP(B534, 'Reference data'!$C$2:$D$21, 2, 0), "Do not enter, will be populated based on other column(s)")</f>
        <v>Enhancement</v>
      </c>
      <c r="B534" s="555" t="s">
        <v>960</v>
      </c>
      <c r="D534" s="347" t="s">
        <v>1730</v>
      </c>
      <c r="E534" s="564" t="s">
        <v>43</v>
      </c>
      <c r="F534" s="521" t="s">
        <v>1731</v>
      </c>
      <c r="G534" s="522" t="str">
        <f>IFERROR(VLOOKUP(E534,'Reference data'!$M$2:$P$364,4,0), "Do not enter, will be populated based on other column(s)")</f>
        <v>MF</v>
      </c>
      <c r="H534" s="522" t="str">
        <f>IFERROR(VLOOKUP(E534,'Reference data'!$M$2:$O$364, 3,0), "Do not enter, will be populated based on other column(s)")</f>
        <v>Cobol, DB2</v>
      </c>
      <c r="I534" s="522" t="str">
        <f>IFERROR(VLOOKUP(E534,'Reference data'!$M$1:$N$364, 2,0), "Do not enter, will be populated based on other column(s)")</f>
        <v>SW-CRIS</v>
      </c>
      <c r="J534" s="347" t="s">
        <v>44</v>
      </c>
      <c r="K534" s="525" t="str">
        <f>IFERROR(VLOOKUP(J534,'Reference data'!$G$2:$H$7, 2, 0), "Do not enter, will be populated based on other column(s)")</f>
        <v>Muawiah Qaimari</v>
      </c>
      <c r="L534" s="556" t="str">
        <f>IFERROR(VLOOKUP(I534, 'Reference data'!$R$2:$S$55, 2, 0), "Do not enter, will be populated based on other column(s)")</f>
        <v>Istiyaqahmed Shaikh</v>
      </c>
      <c r="M534" s="525" t="str">
        <f>IFERROR(VLOOKUP(L534, 'Reference data'!$J$2:$K$30, 2, 0), "Do not enter, will be populated based on other column(s)")</f>
        <v>Daljeet Arora</v>
      </c>
      <c r="N534" s="347">
        <v>23.12</v>
      </c>
      <c r="O534" s="557"/>
      <c r="P534" s="347" t="s">
        <v>342</v>
      </c>
      <c r="Q534" s="347">
        <v>500</v>
      </c>
      <c r="AQ534" s="347">
        <v>150</v>
      </c>
      <c r="AR534" s="347">
        <v>150</v>
      </c>
      <c r="AS534" s="347">
        <v>200</v>
      </c>
    </row>
    <row r="535" spans="1:45" ht="18" customHeight="1">
      <c r="A535" s="522" t="str">
        <f>IFERROR(VLOOKUP(B535, 'Reference data'!$C$2:$D$21, 2, 0), "Do not enter, will be populated based on other column(s)")</f>
        <v>Enhancement</v>
      </c>
      <c r="B535" s="555" t="s">
        <v>960</v>
      </c>
      <c r="C535" s="347">
        <v>6</v>
      </c>
      <c r="D535" s="347" t="s">
        <v>1728</v>
      </c>
      <c r="E535" s="564" t="s">
        <v>54</v>
      </c>
      <c r="F535" s="474" t="s">
        <v>1729</v>
      </c>
      <c r="G535" s="522" t="str">
        <f>IFERROR(VLOOKUP(E535,'Reference data'!$M$2:$P$364,4,0), "Do not enter, will be populated based on other column(s)")</f>
        <v>MF</v>
      </c>
      <c r="H535" s="522" t="str">
        <f>IFERROR(VLOOKUP(E535,'Reference data'!$M$2:$O$364, 3,0), "Do not enter, will be populated based on other column(s)")</f>
        <v>Assembler</v>
      </c>
      <c r="I535" s="522" t="str">
        <f>IFERROR(VLOOKUP(E535,'Reference data'!$M$1:$N$364, 2,0), "Do not enter, will be populated based on other column(s)")</f>
        <v>SW-CRIS</v>
      </c>
      <c r="J535" s="347" t="s">
        <v>44</v>
      </c>
      <c r="K535" s="525" t="str">
        <f>IFERROR(VLOOKUP(J535,'Reference data'!$G$2:$H$7, 2, 0), "Do not enter, will be populated based on other column(s)")</f>
        <v>Muawiah Qaimari</v>
      </c>
      <c r="L535" s="556" t="str">
        <f>IFERROR(VLOOKUP(I535, 'Reference data'!$R$2:$S$55, 2, 0), "Do not enter, will be populated based on other column(s)")</f>
        <v>Istiyaqahmed Shaikh</v>
      </c>
      <c r="M535" s="525" t="str">
        <f>IFERROR(VLOOKUP(L535, 'Reference data'!$J$2:$K$30, 2, 0), "Do not enter, will be populated based on other column(s)")</f>
        <v>Daljeet Arora</v>
      </c>
      <c r="N535" s="347">
        <v>23.12</v>
      </c>
      <c r="O535" s="557" t="str">
        <f>VLOOKUP(N535, 'Reference data'!$U$2:$V$29, 2, 0)</f>
        <v>Dec-23</v>
      </c>
      <c r="P535" s="347" t="s">
        <v>342</v>
      </c>
      <c r="Q535" s="347">
        <v>480</v>
      </c>
      <c r="AQ535" s="347">
        <v>150</v>
      </c>
      <c r="AR535" s="347">
        <v>150</v>
      </c>
      <c r="AS535" s="347">
        <v>180</v>
      </c>
    </row>
    <row r="536" spans="1:45" ht="18" customHeight="1">
      <c r="A536" s="522" t="str">
        <f>IFERROR(VLOOKUP(B536, 'Reference data'!$C$2:$D$21, 2, 0), "Do not enter, will be populated based on other column(s)")</f>
        <v>Enhancement</v>
      </c>
      <c r="B536" s="555" t="s">
        <v>960</v>
      </c>
      <c r="C536" s="347">
        <v>6</v>
      </c>
      <c r="D536" s="347" t="s">
        <v>1728</v>
      </c>
      <c r="E536" s="564" t="s">
        <v>53</v>
      </c>
      <c r="F536" s="474" t="s">
        <v>1729</v>
      </c>
      <c r="G536" s="522" t="str">
        <f>IFERROR(VLOOKUP(E536,'Reference data'!$M$2:$P$364,4,0), "Do not enter, will be populated based on other column(s)")</f>
        <v>MF</v>
      </c>
      <c r="H536" s="522" t="str">
        <f>IFERROR(VLOOKUP(E536,'Reference data'!$M$2:$O$364, 3,0), "Do not enter, will be populated based on other column(s)")</f>
        <v>PL1, Assembler</v>
      </c>
      <c r="I536" s="522" t="str">
        <f>IFERROR(VLOOKUP(E536,'Reference data'!$M$1:$N$364, 2,0), "Do not enter, will be populated based on other column(s)")</f>
        <v>SW-CRIS</v>
      </c>
      <c r="J536" s="347" t="s">
        <v>44</v>
      </c>
      <c r="K536" s="525" t="str">
        <f>IFERROR(VLOOKUP(J536,'Reference data'!$G$2:$H$7, 2, 0), "Do not enter, will be populated based on other column(s)")</f>
        <v>Muawiah Qaimari</v>
      </c>
      <c r="L536" s="556" t="str">
        <f>IFERROR(VLOOKUP(I536, 'Reference data'!$R$2:$S$55, 2, 0), "Do not enter, will be populated based on other column(s)")</f>
        <v>Istiyaqahmed Shaikh</v>
      </c>
      <c r="M536" s="525" t="str">
        <f>IFERROR(VLOOKUP(L536, 'Reference data'!$J$2:$K$30, 2, 0), "Do not enter, will be populated based on other column(s)")</f>
        <v>Daljeet Arora</v>
      </c>
      <c r="N536" s="347">
        <v>23.12</v>
      </c>
      <c r="O536" s="557" t="str">
        <f>VLOOKUP(N536, 'Reference data'!$U$2:$V$29, 2, 0)</f>
        <v>Dec-23</v>
      </c>
      <c r="P536" s="347" t="s">
        <v>342</v>
      </c>
      <c r="Q536" s="347">
        <v>80</v>
      </c>
      <c r="AQ536" s="347">
        <v>20</v>
      </c>
      <c r="AR536" s="347">
        <v>20</v>
      </c>
      <c r="AS536" s="347">
        <v>30</v>
      </c>
    </row>
    <row r="537" spans="1:45" ht="18" customHeight="1">
      <c r="A537" s="522" t="str">
        <f>IFERROR(VLOOKUP(B537, 'Reference data'!$C$2:$D$21, 2, 0), "Do not enter, will be populated based on other column(s)")</f>
        <v>Enhancement</v>
      </c>
      <c r="B537" s="555" t="s">
        <v>960</v>
      </c>
      <c r="C537" s="347">
        <v>6</v>
      </c>
      <c r="D537" s="347" t="s">
        <v>1728</v>
      </c>
      <c r="E537" s="564" t="s">
        <v>97</v>
      </c>
      <c r="F537" s="474" t="s">
        <v>1729</v>
      </c>
      <c r="G537" s="522" t="str">
        <f>IFERROR(VLOOKUP(E537,'Reference data'!$M$2:$P$364,4,0), "Do not enter, will be populated based on other column(s)")</f>
        <v>MF</v>
      </c>
      <c r="H537" s="522" t="str">
        <f>IFERROR(VLOOKUP(E537,'Reference data'!$M$2:$O$364, 3,0), "Do not enter, will be populated based on other column(s)")</f>
        <v>Cobol, IMS-DB</v>
      </c>
      <c r="I537" s="522" t="str">
        <f>IFERROR(VLOOKUP(E537,'Reference data'!$M$1:$N$364, 2,0), "Do not enter, will be populated based on other column(s)")</f>
        <v>SW-CRIS</v>
      </c>
      <c r="J537" s="347" t="s">
        <v>44</v>
      </c>
      <c r="K537" s="525" t="str">
        <f>IFERROR(VLOOKUP(J537,'Reference data'!$G$2:$H$7, 2, 0), "Do not enter, will be populated based on other column(s)")</f>
        <v>Muawiah Qaimari</v>
      </c>
      <c r="L537" s="556" t="str">
        <f>IFERROR(VLOOKUP(I537, 'Reference data'!$R$2:$S$55, 2, 0), "Do not enter, will be populated based on other column(s)")</f>
        <v>Istiyaqahmed Shaikh</v>
      </c>
      <c r="M537" s="525" t="str">
        <f>IFERROR(VLOOKUP(L537, 'Reference data'!$J$2:$K$30, 2, 0), "Do not enter, will be populated based on other column(s)")</f>
        <v>Daljeet Arora</v>
      </c>
      <c r="N537" s="347">
        <v>23.12</v>
      </c>
      <c r="O537" s="557" t="str">
        <f>VLOOKUP(N537, 'Reference data'!$U$2:$V$29, 2, 0)</f>
        <v>Dec-23</v>
      </c>
      <c r="P537" s="347" t="s">
        <v>342</v>
      </c>
      <c r="Q537" s="347">
        <v>80</v>
      </c>
      <c r="AQ537" s="347">
        <v>20</v>
      </c>
      <c r="AR537" s="347">
        <v>20</v>
      </c>
      <c r="AS537" s="347">
        <v>30</v>
      </c>
    </row>
    <row r="538" spans="1:45" ht="18" customHeight="1">
      <c r="A538" s="522" t="str">
        <f>IFERROR(VLOOKUP(B538, 'Reference data'!$C$2:$D$21, 2, 0), "Do not enter, will be populated based on other column(s)")</f>
        <v>Enhancement</v>
      </c>
      <c r="B538" s="555" t="s">
        <v>960</v>
      </c>
      <c r="C538" s="347">
        <v>6</v>
      </c>
      <c r="D538" s="347" t="s">
        <v>1728</v>
      </c>
      <c r="E538" s="564" t="s">
        <v>51</v>
      </c>
      <c r="F538" s="474" t="s">
        <v>1729</v>
      </c>
      <c r="G538" s="522" t="str">
        <f>IFERROR(VLOOKUP(E538,'Reference data'!$M$2:$P$364,4,0), "Do not enter, will be populated based on other column(s)")</f>
        <v>MF</v>
      </c>
      <c r="H538" s="522" t="str">
        <f>IFERROR(VLOOKUP(E538,'Reference data'!$M$2:$O$364, 3,0), "Do not enter, will be populated based on other column(s)")</f>
        <v>Assembler</v>
      </c>
      <c r="I538" s="522" t="str">
        <f>IFERROR(VLOOKUP(E538,'Reference data'!$M$1:$N$364, 2,0), "Do not enter, will be populated based on other column(s)")</f>
        <v>SW-CRIS</v>
      </c>
      <c r="J538" s="347" t="s">
        <v>44</v>
      </c>
      <c r="K538" s="525" t="str">
        <f>IFERROR(VLOOKUP(J538,'Reference data'!$G$2:$H$7, 2, 0), "Do not enter, will be populated based on other column(s)")</f>
        <v>Muawiah Qaimari</v>
      </c>
      <c r="L538" s="556" t="str">
        <f>IFERROR(VLOOKUP(I538, 'Reference data'!$R$2:$S$55, 2, 0), "Do not enter, will be populated based on other column(s)")</f>
        <v>Istiyaqahmed Shaikh</v>
      </c>
      <c r="M538" s="525" t="str">
        <f>IFERROR(VLOOKUP(L538, 'Reference data'!$J$2:$K$30, 2, 0), "Do not enter, will be populated based on other column(s)")</f>
        <v>Daljeet Arora</v>
      </c>
      <c r="N538" s="347">
        <v>23.12</v>
      </c>
      <c r="O538" s="557" t="str">
        <f>VLOOKUP(N538, 'Reference data'!$U$2:$V$29, 2, 0)</f>
        <v>Dec-23</v>
      </c>
      <c r="P538" s="347" t="s">
        <v>342</v>
      </c>
      <c r="Q538" s="347">
        <v>160</v>
      </c>
      <c r="AQ538" s="347">
        <v>50</v>
      </c>
      <c r="AR538" s="347">
        <v>50</v>
      </c>
      <c r="AS538" s="347">
        <v>60</v>
      </c>
    </row>
    <row r="539" spans="1:45" ht="18" customHeight="1">
      <c r="A539" s="522" t="str">
        <f>IFERROR(VLOOKUP(B539, 'Reference data'!$C$2:$D$21, 2, 0), "Do not enter, will be populated based on other column(s)")</f>
        <v>Enhancement</v>
      </c>
      <c r="B539" s="555" t="s">
        <v>960</v>
      </c>
      <c r="C539" s="347">
        <v>3</v>
      </c>
      <c r="D539" s="347" t="s">
        <v>1728</v>
      </c>
      <c r="E539" s="564" t="s">
        <v>71</v>
      </c>
      <c r="F539" s="474" t="s">
        <v>1729</v>
      </c>
      <c r="G539" s="522" t="str">
        <f>IFERROR(VLOOKUP(E539,'Reference data'!$M$2:$P$364,4,0), "Do not enter, will be populated based on other column(s)")</f>
        <v>MF</v>
      </c>
      <c r="H539" s="522" t="str">
        <f>IFERROR(VLOOKUP(E539,'Reference data'!$M$2:$O$364, 3,0), "Do not enter, will be populated based on other column(s)")</f>
        <v>Cobol, DB2</v>
      </c>
      <c r="I539" s="522" t="str">
        <f>IFERROR(VLOOKUP(E539,'Reference data'!$M$1:$N$364, 2,0), "Do not enter, will be populated based on other column(s)")</f>
        <v>SW-CRIS</v>
      </c>
      <c r="J539" s="347" t="s">
        <v>44</v>
      </c>
      <c r="K539" s="525" t="str">
        <f>IFERROR(VLOOKUP(J539,'Reference data'!$G$2:$H$7, 2, 0), "Do not enter, will be populated based on other column(s)")</f>
        <v>Muawiah Qaimari</v>
      </c>
      <c r="L539" s="556" t="str">
        <f>IFERROR(VLOOKUP(I539, 'Reference data'!$R$2:$S$55, 2, 0), "Do not enter, will be populated based on other column(s)")</f>
        <v>Istiyaqahmed Shaikh</v>
      </c>
      <c r="M539" s="525" t="str">
        <f>IFERROR(VLOOKUP(L539, 'Reference data'!$J$2:$K$30, 2, 0), "Do not enter, will be populated based on other column(s)")</f>
        <v>Daljeet Arora</v>
      </c>
      <c r="N539" s="347">
        <v>23.12</v>
      </c>
      <c r="O539" s="557" t="str">
        <f>VLOOKUP(N539, 'Reference data'!$U$2:$V$29, 2, 0)</f>
        <v>Dec-23</v>
      </c>
      <c r="P539" s="347" t="s">
        <v>342</v>
      </c>
      <c r="Q539" s="347">
        <v>160</v>
      </c>
      <c r="AQ539" s="347">
        <v>50</v>
      </c>
      <c r="AR539" s="347">
        <v>50</v>
      </c>
      <c r="AS539" s="347">
        <v>60</v>
      </c>
    </row>
    <row r="540" spans="1:45" ht="18" customHeight="1">
      <c r="A540" s="522" t="str">
        <f>IFERROR(VLOOKUP(B540, 'Reference data'!$C$2:$D$21, 2, 0), "Do not enter, will be populated based on other column(s)")</f>
        <v>Sustenance</v>
      </c>
      <c r="B540" s="555" t="s">
        <v>125</v>
      </c>
      <c r="C540" s="347">
        <v>4</v>
      </c>
      <c r="D540" s="347" t="s">
        <v>1732</v>
      </c>
      <c r="E540" s="564" t="s">
        <v>56</v>
      </c>
      <c r="F540" s="476"/>
      <c r="G540" s="522" t="str">
        <f>IFERROR(VLOOKUP(E540,'Reference data'!$M$2:$P$364,4,0), "Do not enter, will be populated based on other column(s)")</f>
        <v>MF</v>
      </c>
      <c r="H540" s="522" t="str">
        <f>IFERROR(VLOOKUP(E540,'Reference data'!$M$2:$O$364, 3,0), "Do not enter, will be populated based on other column(s)")</f>
        <v>Cobol, DB2</v>
      </c>
      <c r="I540" s="522" t="str">
        <f>IFERROR(VLOOKUP(E540,'Reference data'!$M$1:$N$364, 2,0), "Do not enter, will be populated based on other column(s)")</f>
        <v>SW-CRIS</v>
      </c>
      <c r="J540" s="347" t="s">
        <v>44</v>
      </c>
      <c r="K540" s="525" t="str">
        <f>IFERROR(VLOOKUP(J540,'Reference data'!$G$2:$H$7, 2, 0), "Do not enter, will be populated based on other column(s)")</f>
        <v>Muawiah Qaimari</v>
      </c>
      <c r="L540" s="556" t="str">
        <f>IFERROR(VLOOKUP(I540, 'Reference data'!$R$2:$S$55, 2, 0), "Do not enter, will be populated based on other column(s)")</f>
        <v>Istiyaqahmed Shaikh</v>
      </c>
      <c r="M540" s="525" t="str">
        <f>IFERROR(VLOOKUP(L540, 'Reference data'!$J$2:$K$30, 2, 0), "Do not enter, will be populated based on other column(s)")</f>
        <v>Daljeet Arora</v>
      </c>
      <c r="N540" s="347">
        <v>22.12</v>
      </c>
      <c r="O540" s="557" t="str">
        <f>VLOOKUP(N540, 'Reference data'!$U$2:$V$29, 2, 0)</f>
        <v>Dec-22</v>
      </c>
      <c r="P540" s="476" t="s">
        <v>48</v>
      </c>
      <c r="Q540" s="347">
        <v>15</v>
      </c>
      <c r="AG540" s="347">
        <v>15</v>
      </c>
      <c r="AN540" s="476"/>
    </row>
    <row r="541" spans="1:45" ht="18" customHeight="1">
      <c r="A541" s="522" t="str">
        <f>IFERROR(VLOOKUP(B541, 'Reference data'!$C$2:$D$21, 2, 0), "Do not enter, will be populated based on other column(s)")</f>
        <v>Sustenance</v>
      </c>
      <c r="B541" s="555" t="s">
        <v>125</v>
      </c>
      <c r="C541" s="347">
        <v>4</v>
      </c>
      <c r="D541" s="347" t="s">
        <v>1733</v>
      </c>
      <c r="E541" s="564" t="s">
        <v>56</v>
      </c>
      <c r="F541" s="476"/>
      <c r="G541" s="522" t="str">
        <f>IFERROR(VLOOKUP(E541,'Reference data'!$M$2:$P$364,4,0), "Do not enter, will be populated based on other column(s)")</f>
        <v>MF</v>
      </c>
      <c r="H541" s="522" t="str">
        <f>IFERROR(VLOOKUP(E541,'Reference data'!$M$2:$O$364, 3,0), "Do not enter, will be populated based on other column(s)")</f>
        <v>Cobol, DB2</v>
      </c>
      <c r="I541" s="522" t="str">
        <f>IFERROR(VLOOKUP(E541,'Reference data'!$M$1:$N$364, 2,0), "Do not enter, will be populated based on other column(s)")</f>
        <v>SW-CRIS</v>
      </c>
      <c r="J541" s="347" t="s">
        <v>44</v>
      </c>
      <c r="K541" s="525" t="str">
        <f>IFERROR(VLOOKUP(J541,'Reference data'!$G$2:$H$7, 2, 0), "Do not enter, will be populated based on other column(s)")</f>
        <v>Muawiah Qaimari</v>
      </c>
      <c r="L541" s="556" t="str">
        <f>IFERROR(VLOOKUP(I541, 'Reference data'!$R$2:$S$55, 2, 0), "Do not enter, will be populated based on other column(s)")</f>
        <v>Istiyaqahmed Shaikh</v>
      </c>
      <c r="M541" s="525" t="str">
        <f>IFERROR(VLOOKUP(L541, 'Reference data'!$J$2:$K$30, 2, 0), "Do not enter, will be populated based on other column(s)")</f>
        <v>Daljeet Arora</v>
      </c>
      <c r="N541" s="347">
        <v>22.12</v>
      </c>
      <c r="O541" s="557" t="str">
        <f>VLOOKUP(N541, 'Reference data'!$U$2:$V$29, 2, 0)</f>
        <v>Dec-22</v>
      </c>
      <c r="P541" s="476" t="s">
        <v>48</v>
      </c>
      <c r="Q541" s="347">
        <v>10</v>
      </c>
      <c r="AG541" s="347">
        <v>10</v>
      </c>
    </row>
    <row r="542" spans="1:45" ht="18" customHeight="1">
      <c r="A542" s="522" t="str">
        <f>IFERROR(VLOOKUP(B542, 'Reference data'!$C$2:$D$21, 2, 0), "Do not enter, will be populated based on other column(s)")</f>
        <v>Sustenance</v>
      </c>
      <c r="B542" s="555" t="s">
        <v>125</v>
      </c>
      <c r="C542" s="347">
        <v>4</v>
      </c>
      <c r="D542" s="347" t="s">
        <v>1734</v>
      </c>
      <c r="E542" s="564" t="s">
        <v>56</v>
      </c>
      <c r="F542" s="476"/>
      <c r="G542" s="522" t="str">
        <f>IFERROR(VLOOKUP(E542,'Reference data'!$M$2:$P$364,4,0), "Do not enter, will be populated based on other column(s)")</f>
        <v>MF</v>
      </c>
      <c r="H542" s="522" t="str">
        <f>IFERROR(VLOOKUP(E542,'Reference data'!$M$2:$O$364, 3,0), "Do not enter, will be populated based on other column(s)")</f>
        <v>Cobol, DB2</v>
      </c>
      <c r="I542" s="522" t="str">
        <f>IFERROR(VLOOKUP(E542,'Reference data'!$M$1:$N$364, 2,0), "Do not enter, will be populated based on other column(s)")</f>
        <v>SW-CRIS</v>
      </c>
      <c r="J542" s="347" t="s">
        <v>44</v>
      </c>
      <c r="K542" s="525" t="str">
        <f>IFERROR(VLOOKUP(J542,'Reference data'!$G$2:$H$7, 2, 0), "Do not enter, will be populated based on other column(s)")</f>
        <v>Muawiah Qaimari</v>
      </c>
      <c r="L542" s="556" t="str">
        <f>IFERROR(VLOOKUP(I542, 'Reference data'!$R$2:$S$55, 2, 0), "Do not enter, will be populated based on other column(s)")</f>
        <v>Istiyaqahmed Shaikh</v>
      </c>
      <c r="M542" s="525" t="str">
        <f>IFERROR(VLOOKUP(L542, 'Reference data'!$J$2:$K$30, 2, 0), "Do not enter, will be populated based on other column(s)")</f>
        <v>Daljeet Arora</v>
      </c>
      <c r="N542" s="347">
        <v>22.12</v>
      </c>
      <c r="O542" s="557" t="str">
        <f>VLOOKUP(N542, 'Reference data'!$U$2:$V$29, 2, 0)</f>
        <v>Dec-22</v>
      </c>
      <c r="P542" s="476" t="s">
        <v>48</v>
      </c>
      <c r="Q542" s="347">
        <v>40</v>
      </c>
      <c r="AG542" s="347">
        <v>40</v>
      </c>
    </row>
    <row r="543" spans="1:45" ht="18" customHeight="1">
      <c r="A543" s="522" t="str">
        <f>IFERROR(VLOOKUP(B543, 'Reference data'!$C$2:$D$21, 2, 0), "Do not enter, will be populated based on other column(s)")</f>
        <v>Sustenance</v>
      </c>
      <c r="B543" s="555" t="s">
        <v>88</v>
      </c>
      <c r="C543" s="347">
        <v>4</v>
      </c>
      <c r="D543" s="565" t="s">
        <v>1735</v>
      </c>
      <c r="E543" s="564" t="s">
        <v>55</v>
      </c>
      <c r="F543" s="474" t="s">
        <v>1514</v>
      </c>
      <c r="G543" s="522" t="str">
        <f>IFERROR(VLOOKUP(E543,'Reference data'!$M$2:$P$364,4,0), "Do not enter, will be populated based on other column(s)")</f>
        <v>MF</v>
      </c>
      <c r="H543" s="522" t="str">
        <f>IFERROR(VLOOKUP(E543,'Reference data'!$M$2:$O$364, 3,0), "Do not enter, will be populated based on other column(s)")</f>
        <v>Cobol, DB2</v>
      </c>
      <c r="I543" s="522" t="str">
        <f>IFERROR(VLOOKUP(E543,'Reference data'!$M$1:$N$364, 2,0), "Do not enter, will be populated based on other column(s)")</f>
        <v>SW-CRIS</v>
      </c>
      <c r="J543" s="347" t="s">
        <v>44</v>
      </c>
      <c r="K543" s="525" t="str">
        <f>IFERROR(VLOOKUP(J543,'Reference data'!$G$2:$H$7, 2, 0), "Do not enter, will be populated based on other column(s)")</f>
        <v>Muawiah Qaimari</v>
      </c>
      <c r="L543" s="556" t="str">
        <f>IFERROR(VLOOKUP(I543, 'Reference data'!$R$2:$S$55, 2, 0), "Do not enter, will be populated based on other column(s)")</f>
        <v>Istiyaqahmed Shaikh</v>
      </c>
      <c r="M543" s="525" t="str">
        <f>IFERROR(VLOOKUP(L543, 'Reference data'!$J$2:$K$30, 2, 0), "Do not enter, will be populated based on other column(s)")</f>
        <v>Daljeet Arora</v>
      </c>
      <c r="N543" s="347" t="s">
        <v>341</v>
      </c>
      <c r="O543" s="557" t="str">
        <f>VLOOKUP(N543, 'Reference data'!$U$2:$V$29, 2, 0)</f>
        <v>TBD</v>
      </c>
      <c r="P543" s="476" t="s">
        <v>342</v>
      </c>
      <c r="Q543" s="347">
        <v>50</v>
      </c>
    </row>
    <row r="544" spans="1:45" ht="18" customHeight="1">
      <c r="A544" s="522" t="str">
        <f>IFERROR(VLOOKUP(B544, 'Reference data'!$C$2:$D$21, 2, 0), "Do not enter, will be populated based on other column(s)")</f>
        <v>Sustenance</v>
      </c>
      <c r="B544" s="555" t="s">
        <v>88</v>
      </c>
      <c r="C544" s="347">
        <v>4</v>
      </c>
      <c r="D544" s="565" t="s">
        <v>1735</v>
      </c>
      <c r="E544" s="564" t="s">
        <v>56</v>
      </c>
      <c r="F544" s="474" t="s">
        <v>1514</v>
      </c>
      <c r="G544" s="522" t="str">
        <f>IFERROR(VLOOKUP(E544,'Reference data'!$M$2:$P$364,4,0), "Do not enter, will be populated based on other column(s)")</f>
        <v>MF</v>
      </c>
      <c r="H544" s="522" t="str">
        <f>IFERROR(VLOOKUP(E544,'Reference data'!$M$2:$O$364, 3,0), "Do not enter, will be populated based on other column(s)")</f>
        <v>Cobol, DB2</v>
      </c>
      <c r="I544" s="522" t="str">
        <f>IFERROR(VLOOKUP(E544,'Reference data'!$M$1:$N$364, 2,0), "Do not enter, will be populated based on other column(s)")</f>
        <v>SW-CRIS</v>
      </c>
      <c r="J544" s="347" t="s">
        <v>44</v>
      </c>
      <c r="K544" s="525" t="str">
        <f>IFERROR(VLOOKUP(J544,'Reference data'!$G$2:$H$7, 2, 0), "Do not enter, will be populated based on other column(s)")</f>
        <v>Muawiah Qaimari</v>
      </c>
      <c r="L544" s="556" t="str">
        <f>IFERROR(VLOOKUP(I544, 'Reference data'!$R$2:$S$55, 2, 0), "Do not enter, will be populated based on other column(s)")</f>
        <v>Istiyaqahmed Shaikh</v>
      </c>
      <c r="M544" s="525" t="str">
        <f>IFERROR(VLOOKUP(L544, 'Reference data'!$J$2:$K$30, 2, 0), "Do not enter, will be populated based on other column(s)")</f>
        <v>Daljeet Arora</v>
      </c>
      <c r="N544" s="347" t="s">
        <v>341</v>
      </c>
      <c r="O544" s="557" t="str">
        <f>VLOOKUP(N544, 'Reference data'!$U$2:$V$29, 2, 0)</f>
        <v>TBD</v>
      </c>
      <c r="P544" s="476" t="s">
        <v>342</v>
      </c>
      <c r="Q544" s="347">
        <v>50</v>
      </c>
    </row>
    <row r="545" spans="1:40" ht="18" customHeight="1">
      <c r="A545" s="522" t="str">
        <f>IFERROR(VLOOKUP(B545, 'Reference data'!$C$2:$D$21, 2, 0), "Do not enter, will be populated based on other column(s)")</f>
        <v>Sustenance</v>
      </c>
      <c r="B545" s="555" t="s">
        <v>88</v>
      </c>
      <c r="C545" s="347">
        <v>4</v>
      </c>
      <c r="D545" s="565" t="s">
        <v>1735</v>
      </c>
      <c r="E545" s="564" t="s">
        <v>57</v>
      </c>
      <c r="F545" s="474" t="s">
        <v>1514</v>
      </c>
      <c r="G545" s="522" t="str">
        <f>IFERROR(VLOOKUP(E545,'Reference data'!$M$2:$P$364,4,0), "Do not enter, will be populated based on other column(s)")</f>
        <v>MF</v>
      </c>
      <c r="H545" s="522" t="str">
        <f>IFERROR(VLOOKUP(E545,'Reference data'!$M$2:$O$364, 3,0), "Do not enter, will be populated based on other column(s)")</f>
        <v>Cobol, DB2, CICS</v>
      </c>
      <c r="I545" s="522" t="str">
        <f>IFERROR(VLOOKUP(E545,'Reference data'!$M$1:$N$364, 2,0), "Do not enter, will be populated based on other column(s)")</f>
        <v>SW-CRIS</v>
      </c>
      <c r="J545" s="347" t="s">
        <v>44</v>
      </c>
      <c r="K545" s="525" t="str">
        <f>IFERROR(VLOOKUP(J545,'Reference data'!$G$2:$H$7, 2, 0), "Do not enter, will be populated based on other column(s)")</f>
        <v>Muawiah Qaimari</v>
      </c>
      <c r="L545" s="556" t="str">
        <f>IFERROR(VLOOKUP(I545, 'Reference data'!$R$2:$S$55, 2, 0), "Do not enter, will be populated based on other column(s)")</f>
        <v>Istiyaqahmed Shaikh</v>
      </c>
      <c r="M545" s="525" t="str">
        <f>IFERROR(VLOOKUP(L545, 'Reference data'!$J$2:$K$30, 2, 0), "Do not enter, will be populated based on other column(s)")</f>
        <v>Daljeet Arora</v>
      </c>
      <c r="N545" s="347" t="s">
        <v>341</v>
      </c>
      <c r="O545" s="557" t="str">
        <f>VLOOKUP(N545, 'Reference data'!$U$2:$V$29, 2, 0)</f>
        <v>TBD</v>
      </c>
      <c r="P545" s="476" t="s">
        <v>342</v>
      </c>
      <c r="Q545" s="347">
        <v>50</v>
      </c>
    </row>
    <row r="546" spans="1:40" ht="18" customHeight="1">
      <c r="A546" s="522" t="str">
        <f>IFERROR(VLOOKUP(B546, 'Reference data'!$C$2:$D$21, 2, 0), "Do not enter, will be populated based on other column(s)")</f>
        <v>Sustenance</v>
      </c>
      <c r="B546" s="555" t="s">
        <v>88</v>
      </c>
      <c r="C546" s="347">
        <v>4</v>
      </c>
      <c r="D546" s="565" t="s">
        <v>1735</v>
      </c>
      <c r="E546" s="564" t="s">
        <v>99</v>
      </c>
      <c r="F546" s="474" t="s">
        <v>1514</v>
      </c>
      <c r="G546" s="522" t="str">
        <f>IFERROR(VLOOKUP(E546,'Reference data'!$M$2:$P$364,4,0), "Do not enter, will be populated based on other column(s)")</f>
        <v>MF</v>
      </c>
      <c r="H546" s="522" t="str">
        <f>IFERROR(VLOOKUP(E546,'Reference data'!$M$2:$O$364, 3,0), "Do not enter, will be populated based on other column(s)")</f>
        <v>Cobol, DB2, CICS</v>
      </c>
      <c r="I546" s="522" t="str">
        <f>IFERROR(VLOOKUP(E546,'Reference data'!$M$1:$N$364, 2,0), "Do not enter, will be populated based on other column(s)")</f>
        <v>SW-CRIS</v>
      </c>
      <c r="J546" s="347" t="s">
        <v>44</v>
      </c>
      <c r="K546" s="525" t="str">
        <f>IFERROR(VLOOKUP(J546,'Reference data'!$G$2:$H$7, 2, 0), "Do not enter, will be populated based on other column(s)")</f>
        <v>Muawiah Qaimari</v>
      </c>
      <c r="L546" s="556" t="str">
        <f>IFERROR(VLOOKUP(I546, 'Reference data'!$R$2:$S$55, 2, 0), "Do not enter, will be populated based on other column(s)")</f>
        <v>Istiyaqahmed Shaikh</v>
      </c>
      <c r="M546" s="525" t="str">
        <f>IFERROR(VLOOKUP(L546, 'Reference data'!$J$2:$K$30, 2, 0), "Do not enter, will be populated based on other column(s)")</f>
        <v>Daljeet Arora</v>
      </c>
      <c r="N546" s="347" t="s">
        <v>341</v>
      </c>
      <c r="O546" s="557" t="str">
        <f>VLOOKUP(N546, 'Reference data'!$U$2:$V$29, 2, 0)</f>
        <v>TBD</v>
      </c>
      <c r="P546" s="476" t="s">
        <v>342</v>
      </c>
      <c r="Q546" s="347">
        <v>50</v>
      </c>
    </row>
    <row r="547" spans="1:40" ht="18" customHeight="1">
      <c r="A547" s="522" t="str">
        <f>IFERROR(VLOOKUP(B547, 'Reference data'!$C$2:$D$21, 2, 0), "Do not enter, will be populated based on other column(s)")</f>
        <v>Sustenance</v>
      </c>
      <c r="B547" s="555" t="s">
        <v>88</v>
      </c>
      <c r="C547" s="347">
        <v>6</v>
      </c>
      <c r="D547" s="565" t="s">
        <v>1735</v>
      </c>
      <c r="E547" s="564" t="s">
        <v>53</v>
      </c>
      <c r="F547" s="474" t="s">
        <v>1514</v>
      </c>
      <c r="G547" s="522" t="str">
        <f>IFERROR(VLOOKUP(E547,'Reference data'!$M$2:$P$364,4,0), "Do not enter, will be populated based on other column(s)")</f>
        <v>MF</v>
      </c>
      <c r="H547" s="522" t="str">
        <f>IFERROR(VLOOKUP(E547,'Reference data'!$M$2:$O$364, 3,0), "Do not enter, will be populated based on other column(s)")</f>
        <v>PL1, Assembler</v>
      </c>
      <c r="I547" s="522" t="str">
        <f>IFERROR(VLOOKUP(E547,'Reference data'!$M$1:$N$364, 2,0), "Do not enter, will be populated based on other column(s)")</f>
        <v>SW-CRIS</v>
      </c>
      <c r="J547" s="347" t="s">
        <v>44</v>
      </c>
      <c r="K547" s="525" t="str">
        <f>IFERROR(VLOOKUP(J547,'Reference data'!$G$2:$H$7, 2, 0), "Do not enter, will be populated based on other column(s)")</f>
        <v>Muawiah Qaimari</v>
      </c>
      <c r="L547" s="556" t="str">
        <f>IFERROR(VLOOKUP(I547, 'Reference data'!$R$2:$S$55, 2, 0), "Do not enter, will be populated based on other column(s)")</f>
        <v>Istiyaqahmed Shaikh</v>
      </c>
      <c r="M547" s="525" t="str">
        <f>IFERROR(VLOOKUP(L547, 'Reference data'!$J$2:$K$30, 2, 0), "Do not enter, will be populated based on other column(s)")</f>
        <v>Daljeet Arora</v>
      </c>
      <c r="N547" s="347" t="s">
        <v>341</v>
      </c>
      <c r="O547" s="557" t="str">
        <f>VLOOKUP(N547, 'Reference data'!$U$2:$V$29, 2, 0)</f>
        <v>TBD</v>
      </c>
      <c r="P547" s="476" t="s">
        <v>342</v>
      </c>
      <c r="Q547" s="347">
        <v>50</v>
      </c>
    </row>
    <row r="548" spans="1:40" ht="18" customHeight="1">
      <c r="A548" s="522" t="str">
        <f>IFERROR(VLOOKUP(B548, 'Reference data'!$C$2:$D$21, 2, 0), "Do not enter, will be populated based on other column(s)")</f>
        <v>Sustenance</v>
      </c>
      <c r="B548" s="555" t="s">
        <v>88</v>
      </c>
      <c r="C548" s="347">
        <v>6</v>
      </c>
      <c r="D548" s="565" t="s">
        <v>1735</v>
      </c>
      <c r="E548" s="564" t="s">
        <v>54</v>
      </c>
      <c r="F548" s="474" t="s">
        <v>1514</v>
      </c>
      <c r="G548" s="522" t="str">
        <f>IFERROR(VLOOKUP(E548,'Reference data'!$M$2:$P$364,4,0), "Do not enter, will be populated based on other column(s)")</f>
        <v>MF</v>
      </c>
      <c r="H548" s="522" t="str">
        <f>IFERROR(VLOOKUP(E548,'Reference data'!$M$2:$O$364, 3,0), "Do not enter, will be populated based on other column(s)")</f>
        <v>Assembler</v>
      </c>
      <c r="I548" s="522" t="str">
        <f>IFERROR(VLOOKUP(E548,'Reference data'!$M$1:$N$364, 2,0), "Do not enter, will be populated based on other column(s)")</f>
        <v>SW-CRIS</v>
      </c>
      <c r="J548" s="347" t="s">
        <v>44</v>
      </c>
      <c r="K548" s="525" t="str">
        <f>IFERROR(VLOOKUP(J548,'Reference data'!$G$2:$H$7, 2, 0), "Do not enter, will be populated based on other column(s)")</f>
        <v>Muawiah Qaimari</v>
      </c>
      <c r="L548" s="556" t="str">
        <f>IFERROR(VLOOKUP(I548, 'Reference data'!$R$2:$S$55, 2, 0), "Do not enter, will be populated based on other column(s)")</f>
        <v>Istiyaqahmed Shaikh</v>
      </c>
      <c r="M548" s="525" t="str">
        <f>IFERROR(VLOOKUP(L548, 'Reference data'!$J$2:$K$30, 2, 0), "Do not enter, will be populated based on other column(s)")</f>
        <v>Daljeet Arora</v>
      </c>
      <c r="N548" s="347" t="s">
        <v>341</v>
      </c>
      <c r="O548" s="557" t="str">
        <f>VLOOKUP(N548, 'Reference data'!$U$2:$V$29, 2, 0)</f>
        <v>TBD</v>
      </c>
      <c r="P548" s="476" t="s">
        <v>342</v>
      </c>
      <c r="Q548" s="347">
        <v>50</v>
      </c>
    </row>
    <row r="549" spans="1:40" ht="18" customHeight="1">
      <c r="A549" s="522" t="str">
        <f>IFERROR(VLOOKUP(B549, 'Reference data'!$C$2:$D$21, 2, 0), "Do not enter, will be populated based on other column(s)")</f>
        <v>Sustenance</v>
      </c>
      <c r="B549" s="555" t="s">
        <v>88</v>
      </c>
      <c r="C549" s="347">
        <v>6</v>
      </c>
      <c r="D549" s="565" t="s">
        <v>1735</v>
      </c>
      <c r="E549" s="564" t="s">
        <v>51</v>
      </c>
      <c r="F549" s="474" t="s">
        <v>1514</v>
      </c>
      <c r="G549" s="522" t="str">
        <f>IFERROR(VLOOKUP(E549,'Reference data'!$M$2:$P$364,4,0), "Do not enter, will be populated based on other column(s)")</f>
        <v>MF</v>
      </c>
      <c r="H549" s="522" t="str">
        <f>IFERROR(VLOOKUP(E549,'Reference data'!$M$2:$O$364, 3,0), "Do not enter, will be populated based on other column(s)")</f>
        <v>Assembler</v>
      </c>
      <c r="I549" s="522" t="str">
        <f>IFERROR(VLOOKUP(E549,'Reference data'!$M$1:$N$364, 2,0), "Do not enter, will be populated based on other column(s)")</f>
        <v>SW-CRIS</v>
      </c>
      <c r="J549" s="347" t="s">
        <v>44</v>
      </c>
      <c r="K549" s="525" t="str">
        <f>IFERROR(VLOOKUP(J549,'Reference data'!$G$2:$H$7, 2, 0), "Do not enter, will be populated based on other column(s)")</f>
        <v>Muawiah Qaimari</v>
      </c>
      <c r="L549" s="556" t="str">
        <f>IFERROR(VLOOKUP(I549, 'Reference data'!$R$2:$S$55, 2, 0), "Do not enter, will be populated based on other column(s)")</f>
        <v>Istiyaqahmed Shaikh</v>
      </c>
      <c r="M549" s="525" t="str">
        <f>IFERROR(VLOOKUP(L549, 'Reference data'!$J$2:$K$30, 2, 0), "Do not enter, will be populated based on other column(s)")</f>
        <v>Daljeet Arora</v>
      </c>
      <c r="N549" s="347" t="s">
        <v>341</v>
      </c>
      <c r="O549" s="557" t="str">
        <f>VLOOKUP(N549, 'Reference data'!$U$2:$V$29, 2, 0)</f>
        <v>TBD</v>
      </c>
      <c r="P549" s="476" t="s">
        <v>342</v>
      </c>
      <c r="Q549" s="347">
        <v>50</v>
      </c>
    </row>
    <row r="550" spans="1:40" ht="18" customHeight="1">
      <c r="A550" s="522" t="str">
        <f>IFERROR(VLOOKUP(B550, 'Reference data'!$C$2:$D$21, 2, 0), "Do not enter, will be populated based on other column(s)")</f>
        <v>Sustenance</v>
      </c>
      <c r="B550" s="555" t="s">
        <v>88</v>
      </c>
      <c r="C550" s="347">
        <v>6</v>
      </c>
      <c r="D550" s="565" t="s">
        <v>1735</v>
      </c>
      <c r="E550" s="564" t="s">
        <v>61</v>
      </c>
      <c r="F550" s="474" t="s">
        <v>1514</v>
      </c>
      <c r="G550" s="522" t="str">
        <f>IFERROR(VLOOKUP(E550,'Reference data'!$M$2:$P$364,4,0), "Do not enter, will be populated based on other column(s)")</f>
        <v>MF</v>
      </c>
      <c r="H550" s="522" t="str">
        <f>IFERROR(VLOOKUP(E550,'Reference data'!$M$2:$O$364, 3,0), "Do not enter, will be populated based on other column(s)")</f>
        <v>Cobol, IMS-DB, Assembler</v>
      </c>
      <c r="I550" s="522" t="str">
        <f>IFERROR(VLOOKUP(E550,'Reference data'!$M$1:$N$364, 2,0), "Do not enter, will be populated based on other column(s)")</f>
        <v>SW-CRIS</v>
      </c>
      <c r="J550" s="347" t="s">
        <v>44</v>
      </c>
      <c r="K550" s="525" t="str">
        <f>IFERROR(VLOOKUP(J550,'Reference data'!$G$2:$H$7, 2, 0), "Do not enter, will be populated based on other column(s)")</f>
        <v>Muawiah Qaimari</v>
      </c>
      <c r="L550" s="556" t="str">
        <f>IFERROR(VLOOKUP(I550, 'Reference data'!$R$2:$S$55, 2, 0), "Do not enter, will be populated based on other column(s)")</f>
        <v>Istiyaqahmed Shaikh</v>
      </c>
      <c r="M550" s="525" t="str">
        <f>IFERROR(VLOOKUP(L550, 'Reference data'!$J$2:$K$30, 2, 0), "Do not enter, will be populated based on other column(s)")</f>
        <v>Daljeet Arora</v>
      </c>
      <c r="N550" s="347" t="s">
        <v>341</v>
      </c>
      <c r="O550" s="557" t="str">
        <f>VLOOKUP(N550, 'Reference data'!$U$2:$V$29, 2, 0)</f>
        <v>TBD</v>
      </c>
      <c r="P550" s="476" t="s">
        <v>342</v>
      </c>
      <c r="Q550" s="347">
        <v>50</v>
      </c>
    </row>
    <row r="551" spans="1:40" ht="18" customHeight="1">
      <c r="A551" s="522" t="str">
        <f>IFERROR(VLOOKUP(B551, 'Reference data'!$C$2:$D$21, 2, 0), "Do not enter, will be populated based on other column(s)")</f>
        <v>Sustenance</v>
      </c>
      <c r="B551" s="555" t="s">
        <v>88</v>
      </c>
      <c r="C551" s="347">
        <v>3</v>
      </c>
      <c r="D551" s="565" t="s">
        <v>1735</v>
      </c>
      <c r="E551" s="564" t="s">
        <v>71</v>
      </c>
      <c r="F551" s="474" t="s">
        <v>1514</v>
      </c>
      <c r="G551" s="522" t="str">
        <f>IFERROR(VLOOKUP(E551,'Reference data'!$M$2:$P$364,4,0), "Do not enter, will be populated based on other column(s)")</f>
        <v>MF</v>
      </c>
      <c r="H551" s="522" t="str">
        <f>IFERROR(VLOOKUP(E551,'Reference data'!$M$2:$O$364, 3,0), "Do not enter, will be populated based on other column(s)")</f>
        <v>Cobol, DB2</v>
      </c>
      <c r="I551" s="522" t="str">
        <f>IFERROR(VLOOKUP(E551,'Reference data'!$M$1:$N$364, 2,0), "Do not enter, will be populated based on other column(s)")</f>
        <v>SW-CRIS</v>
      </c>
      <c r="J551" s="347" t="s">
        <v>44</v>
      </c>
      <c r="K551" s="525" t="str">
        <f>IFERROR(VLOOKUP(J551,'Reference data'!$G$2:$H$7, 2, 0), "Do not enter, will be populated based on other column(s)")</f>
        <v>Muawiah Qaimari</v>
      </c>
      <c r="L551" s="556" t="str">
        <f>IFERROR(VLOOKUP(I551, 'Reference data'!$R$2:$S$55, 2, 0), "Do not enter, will be populated based on other column(s)")</f>
        <v>Istiyaqahmed Shaikh</v>
      </c>
      <c r="M551" s="525" t="str">
        <f>IFERROR(VLOOKUP(L551, 'Reference data'!$J$2:$K$30, 2, 0), "Do not enter, will be populated based on other column(s)")</f>
        <v>Daljeet Arora</v>
      </c>
      <c r="N551" s="347" t="s">
        <v>341</v>
      </c>
      <c r="O551" s="557" t="str">
        <f>VLOOKUP(N551, 'Reference data'!$U$2:$V$29, 2, 0)</f>
        <v>TBD</v>
      </c>
      <c r="P551" s="476" t="s">
        <v>342</v>
      </c>
      <c r="Q551" s="347">
        <v>50</v>
      </c>
    </row>
    <row r="552" spans="1:40" ht="18" customHeight="1">
      <c r="A552" s="522" t="str">
        <f>IFERROR(VLOOKUP(B552, 'Reference data'!$C$2:$D$21, 2, 0), "Do not enter, will be populated based on other column(s)")</f>
        <v>Sustenance</v>
      </c>
      <c r="B552" s="555" t="s">
        <v>88</v>
      </c>
      <c r="C552" s="347">
        <v>3</v>
      </c>
      <c r="D552" s="565" t="s">
        <v>1735</v>
      </c>
      <c r="E552" s="564" t="s">
        <v>43</v>
      </c>
      <c r="F552" s="474" t="s">
        <v>1514</v>
      </c>
      <c r="G552" s="522" t="str">
        <f>IFERROR(VLOOKUP(E552,'Reference data'!$M$2:$P$364,4,0), "Do not enter, will be populated based on other column(s)")</f>
        <v>MF</v>
      </c>
      <c r="H552" s="522" t="str">
        <f>IFERROR(VLOOKUP(E552,'Reference data'!$M$2:$O$364, 3,0), "Do not enter, will be populated based on other column(s)")</f>
        <v>Cobol, DB2</v>
      </c>
      <c r="I552" s="522" t="str">
        <f>IFERROR(VLOOKUP(E552,'Reference data'!$M$1:$N$364, 2,0), "Do not enter, will be populated based on other column(s)")</f>
        <v>SW-CRIS</v>
      </c>
      <c r="J552" s="347" t="s">
        <v>44</v>
      </c>
      <c r="K552" s="525" t="str">
        <f>IFERROR(VLOOKUP(J552,'Reference data'!$G$2:$H$7, 2, 0), "Do not enter, will be populated based on other column(s)")</f>
        <v>Muawiah Qaimari</v>
      </c>
      <c r="L552" s="556" t="str">
        <f>IFERROR(VLOOKUP(I552, 'Reference data'!$R$2:$S$55, 2, 0), "Do not enter, will be populated based on other column(s)")</f>
        <v>Istiyaqahmed Shaikh</v>
      </c>
      <c r="M552" s="525" t="str">
        <f>IFERROR(VLOOKUP(L552, 'Reference data'!$J$2:$K$30, 2, 0), "Do not enter, will be populated based on other column(s)")</f>
        <v>Daljeet Arora</v>
      </c>
      <c r="N552" s="347" t="s">
        <v>341</v>
      </c>
      <c r="O552" s="557" t="str">
        <f>VLOOKUP(N552, 'Reference data'!$U$2:$V$29, 2, 0)</f>
        <v>TBD</v>
      </c>
      <c r="P552" s="476" t="s">
        <v>342</v>
      </c>
      <c r="Q552" s="347">
        <v>50</v>
      </c>
    </row>
    <row r="553" spans="1:40" ht="18" customHeight="1">
      <c r="A553" s="522" t="str">
        <f>IFERROR(VLOOKUP(B553, 'Reference data'!$C$2:$D$21, 2, 0), "Do not enter, will be populated based on other column(s)")</f>
        <v>Sustenance</v>
      </c>
      <c r="B553" s="555" t="s">
        <v>88</v>
      </c>
      <c r="C553" s="347">
        <v>3</v>
      </c>
      <c r="D553" s="565" t="s">
        <v>1735</v>
      </c>
      <c r="E553" s="564" t="s">
        <v>49</v>
      </c>
      <c r="F553" s="474" t="s">
        <v>1514</v>
      </c>
      <c r="G553" s="522" t="str">
        <f>IFERROR(VLOOKUP(E553,'Reference data'!$M$2:$P$364,4,0), "Do not enter, will be populated based on other column(s)")</f>
        <v>MF</v>
      </c>
      <c r="H553" s="522" t="str">
        <f>IFERROR(VLOOKUP(E553,'Reference data'!$M$2:$O$364, 3,0), "Do not enter, will be populated based on other column(s)")</f>
        <v>Cobol, DB2</v>
      </c>
      <c r="I553" s="522" t="str">
        <f>IFERROR(VLOOKUP(E553,'Reference data'!$M$1:$N$364, 2,0), "Do not enter, will be populated based on other column(s)")</f>
        <v>SW-CRIS</v>
      </c>
      <c r="J553" s="347" t="s">
        <v>44</v>
      </c>
      <c r="K553" s="525" t="str">
        <f>IFERROR(VLOOKUP(J553,'Reference data'!$G$2:$H$7, 2, 0), "Do not enter, will be populated based on other column(s)")</f>
        <v>Muawiah Qaimari</v>
      </c>
      <c r="L553" s="556" t="str">
        <f>IFERROR(VLOOKUP(I553, 'Reference data'!$R$2:$S$55, 2, 0), "Do not enter, will be populated based on other column(s)")</f>
        <v>Istiyaqahmed Shaikh</v>
      </c>
      <c r="M553" s="525" t="str">
        <f>IFERROR(VLOOKUP(L553, 'Reference data'!$J$2:$K$30, 2, 0), "Do not enter, will be populated based on other column(s)")</f>
        <v>Daljeet Arora</v>
      </c>
      <c r="N553" s="347" t="s">
        <v>341</v>
      </c>
      <c r="O553" s="557" t="str">
        <f>VLOOKUP(N553, 'Reference data'!$U$2:$V$29, 2, 0)</f>
        <v>TBD</v>
      </c>
      <c r="P553" s="476" t="s">
        <v>342</v>
      </c>
      <c r="Q553" s="347">
        <v>50</v>
      </c>
    </row>
    <row r="554" spans="1:40" ht="18" customHeight="1">
      <c r="A554" s="522" t="str">
        <f>IFERROR(VLOOKUP(B554, 'Reference data'!$C$2:$D$21, 2, 0), "Do not enter, will be populated based on other column(s)")</f>
        <v>Sustenance</v>
      </c>
      <c r="B554" s="555" t="s">
        <v>88</v>
      </c>
      <c r="C554" s="347">
        <v>6</v>
      </c>
      <c r="D554" s="565" t="s">
        <v>1735</v>
      </c>
      <c r="E554" s="564" t="s">
        <v>97</v>
      </c>
      <c r="F554" s="474" t="s">
        <v>1514</v>
      </c>
      <c r="G554" s="522" t="str">
        <f>IFERROR(VLOOKUP(E554,'Reference data'!$M$2:$P$364,4,0), "Do not enter, will be populated based on other column(s)")</f>
        <v>MF</v>
      </c>
      <c r="H554" s="522" t="str">
        <f>IFERROR(VLOOKUP(E554,'Reference data'!$M$2:$O$364, 3,0), "Do not enter, will be populated based on other column(s)")</f>
        <v>Cobol, IMS-DB</v>
      </c>
      <c r="I554" s="522" t="str">
        <f>IFERROR(VLOOKUP(E554,'Reference data'!$M$1:$N$364, 2,0), "Do not enter, will be populated based on other column(s)")</f>
        <v>SW-CRIS</v>
      </c>
      <c r="J554" s="347" t="s">
        <v>44</v>
      </c>
      <c r="K554" s="525" t="str">
        <f>IFERROR(VLOOKUP(J554,'Reference data'!$G$2:$H$7, 2, 0), "Do not enter, will be populated based on other column(s)")</f>
        <v>Muawiah Qaimari</v>
      </c>
      <c r="L554" s="556" t="str">
        <f>IFERROR(VLOOKUP(I554, 'Reference data'!$R$2:$S$55, 2, 0), "Do not enter, will be populated based on other column(s)")</f>
        <v>Istiyaqahmed Shaikh</v>
      </c>
      <c r="M554" s="525" t="str">
        <f>IFERROR(VLOOKUP(L554, 'Reference data'!$J$2:$K$30, 2, 0), "Do not enter, will be populated based on other column(s)")</f>
        <v>Daljeet Arora</v>
      </c>
      <c r="N554" s="347" t="s">
        <v>341</v>
      </c>
      <c r="O554" s="557" t="str">
        <f>VLOOKUP(N554, 'Reference data'!$U$2:$V$29, 2, 0)</f>
        <v>TBD</v>
      </c>
      <c r="P554" s="476" t="s">
        <v>342</v>
      </c>
      <c r="Q554" s="347">
        <v>50</v>
      </c>
    </row>
    <row r="555" spans="1:40" ht="18" customHeight="1">
      <c r="A555" s="522" t="str">
        <f>IFERROR(VLOOKUP(B555, 'Reference data'!$C$2:$D$21, 2, 0), "Do not enter, will be populated based on other column(s)")</f>
        <v>Sustenance</v>
      </c>
      <c r="B555" s="555" t="s">
        <v>88</v>
      </c>
      <c r="C555" s="347">
        <v>6</v>
      </c>
      <c r="D555" s="565" t="s">
        <v>1735</v>
      </c>
      <c r="E555" s="564" t="s">
        <v>105</v>
      </c>
      <c r="F555" s="474" t="s">
        <v>1514</v>
      </c>
      <c r="G555" s="522" t="str">
        <f>IFERROR(VLOOKUP(E555,'Reference data'!$M$2:$P$364,4,0), "Do not enter, will be populated based on other column(s)")</f>
        <v>MF</v>
      </c>
      <c r="H555" s="522" t="str">
        <f>IFERROR(VLOOKUP(E555,'Reference data'!$M$2:$O$364, 3,0), "Do not enter, will be populated based on other column(s)")</f>
        <v>Cobol, IMS-DB</v>
      </c>
      <c r="I555" s="522" t="str">
        <f>IFERROR(VLOOKUP(E555,'Reference data'!$M$1:$N$364, 2,0), "Do not enter, will be populated based on other column(s)")</f>
        <v>SW-CRIS</v>
      </c>
      <c r="J555" s="347" t="s">
        <v>44</v>
      </c>
      <c r="K555" s="525" t="str">
        <f>IFERROR(VLOOKUP(J555,'Reference data'!$G$2:$H$7, 2, 0), "Do not enter, will be populated based on other column(s)")</f>
        <v>Muawiah Qaimari</v>
      </c>
      <c r="L555" s="556" t="str">
        <f>IFERROR(VLOOKUP(I555, 'Reference data'!$R$2:$S$55, 2, 0), "Do not enter, will be populated based on other column(s)")</f>
        <v>Istiyaqahmed Shaikh</v>
      </c>
      <c r="M555" s="525" t="str">
        <f>IFERROR(VLOOKUP(L555, 'Reference data'!$J$2:$K$30, 2, 0), "Do not enter, will be populated based on other column(s)")</f>
        <v>Daljeet Arora</v>
      </c>
      <c r="N555" s="347" t="s">
        <v>341</v>
      </c>
      <c r="O555" s="557" t="str">
        <f>VLOOKUP(N555, 'Reference data'!$U$2:$V$29, 2, 0)</f>
        <v>TBD</v>
      </c>
      <c r="P555" s="476" t="s">
        <v>342</v>
      </c>
      <c r="Q555" s="347">
        <v>50</v>
      </c>
      <c r="AN555" s="476"/>
    </row>
    <row r="556" spans="1:40">
      <c r="A556" s="522" t="str">
        <f>IFERROR(VLOOKUP(B556, 'Reference data'!$C$2:$D$21, 2, 0), "Do not enter, will be populated based on other column(s)")</f>
        <v>Sustenance</v>
      </c>
      <c r="B556" s="555" t="s">
        <v>110</v>
      </c>
      <c r="C556" s="347">
        <v>4</v>
      </c>
      <c r="D556" s="575" t="s">
        <v>1736</v>
      </c>
      <c r="E556" s="564" t="s">
        <v>55</v>
      </c>
      <c r="F556" s="521" t="s">
        <v>1737</v>
      </c>
      <c r="G556" s="522" t="str">
        <f>IFERROR(VLOOKUP(E556,'Reference data'!$M$2:$P$364,4,0), "Do not enter, will be populated based on other column(s)")</f>
        <v>MF</v>
      </c>
      <c r="H556" s="522" t="str">
        <f>IFERROR(VLOOKUP(E556,'Reference data'!$M$2:$O$364, 3,0), "Do not enter, will be populated based on other column(s)")</f>
        <v>Cobol, DB2</v>
      </c>
      <c r="I556" s="522" t="str">
        <f>IFERROR(VLOOKUP(E556,'Reference data'!$M$1:$N$364, 2,0), "Do not enter, will be populated based on other column(s)")</f>
        <v>SW-CRIS</v>
      </c>
      <c r="J556" s="347" t="s">
        <v>44</v>
      </c>
      <c r="K556" s="525" t="str">
        <f>IFERROR(VLOOKUP(J556,'Reference data'!$G$2:$H$7, 2, 0), "Do not enter, will be populated based on other column(s)")</f>
        <v>Muawiah Qaimari</v>
      </c>
      <c r="L556" s="556" t="str">
        <f>IFERROR(VLOOKUP(I556, 'Reference data'!$R$2:$S$55, 2, 0), "Do not enter, will be populated based on other column(s)")</f>
        <v>Istiyaqahmed Shaikh</v>
      </c>
      <c r="M556" s="525" t="str">
        <f>IFERROR(VLOOKUP(L556, 'Reference data'!$J$2:$K$30, 2, 0), "Do not enter, will be populated based on other column(s)")</f>
        <v>Daljeet Arora</v>
      </c>
      <c r="N556" s="347">
        <v>23.06</v>
      </c>
      <c r="O556" s="557" t="str">
        <f>VLOOKUP(N556, 'Reference data'!$U$2:$V$29, 2, 0)</f>
        <v>Jun-23</v>
      </c>
      <c r="P556" s="476" t="s">
        <v>48</v>
      </c>
      <c r="Q556" s="347">
        <v>296</v>
      </c>
      <c r="AI556" s="347">
        <v>40</v>
      </c>
      <c r="AJ556" s="347">
        <v>80</v>
      </c>
      <c r="AK556" s="347">
        <v>80</v>
      </c>
      <c r="AL556" s="347">
        <v>50</v>
      </c>
      <c r="AM556" s="347">
        <v>46</v>
      </c>
      <c r="AN556" s="476"/>
    </row>
    <row r="557" spans="1:40" ht="18" customHeight="1">
      <c r="A557" s="522" t="str">
        <f>IFERROR(VLOOKUP(B557, 'Reference data'!$C$2:$D$21, 2, 0), "Do not enter, will be populated based on other column(s)")</f>
        <v>Sustenance</v>
      </c>
      <c r="B557" s="555" t="s">
        <v>110</v>
      </c>
      <c r="C557" s="347">
        <v>6</v>
      </c>
      <c r="D557" s="347" t="s">
        <v>1738</v>
      </c>
      <c r="E557" s="564" t="s">
        <v>54</v>
      </c>
      <c r="F557" s="474" t="s">
        <v>1506</v>
      </c>
      <c r="G557" s="522" t="str">
        <f>IFERROR(VLOOKUP(E557,'Reference data'!$M$2:$P$364,4,0), "Do not enter, will be populated based on other column(s)")</f>
        <v>MF</v>
      </c>
      <c r="H557" s="522" t="str">
        <f>IFERROR(VLOOKUP(E557,'Reference data'!$M$2:$O$364, 3,0), "Do not enter, will be populated based on other column(s)")</f>
        <v>Assembler</v>
      </c>
      <c r="I557" s="522" t="str">
        <f>IFERROR(VLOOKUP(E557,'Reference data'!$M$1:$N$364, 2,0), "Do not enter, will be populated based on other column(s)")</f>
        <v>SW-CRIS</v>
      </c>
      <c r="J557" s="347" t="s">
        <v>44</v>
      </c>
      <c r="K557" s="525" t="str">
        <f>IFERROR(VLOOKUP(J557,'Reference data'!$G$2:$H$7, 2, 0), "Do not enter, will be populated based on other column(s)")</f>
        <v>Muawiah Qaimari</v>
      </c>
      <c r="L557" s="556" t="str">
        <f>IFERROR(VLOOKUP(I557, 'Reference data'!$R$2:$S$55, 2, 0), "Do not enter, will be populated based on other column(s)")</f>
        <v>Istiyaqahmed Shaikh</v>
      </c>
      <c r="M557" s="525" t="str">
        <f>IFERROR(VLOOKUP(L557, 'Reference data'!$J$2:$K$30, 2, 0), "Do not enter, will be populated based on other column(s)")</f>
        <v>Daljeet Arora</v>
      </c>
      <c r="N557" s="347">
        <v>23.01</v>
      </c>
      <c r="O557" s="557" t="str">
        <f>VLOOKUP(N557, 'Reference data'!$U$2:$V$29, 2, 0)</f>
        <v>Jan-23</v>
      </c>
      <c r="P557" s="476" t="s">
        <v>48</v>
      </c>
      <c r="Q557" s="347">
        <v>100</v>
      </c>
      <c r="AF557" s="347">
        <v>25</v>
      </c>
      <c r="AG557" s="347">
        <v>50</v>
      </c>
      <c r="AH557" s="347">
        <v>25</v>
      </c>
      <c r="AN557" s="476"/>
    </row>
    <row r="558" spans="1:40" ht="18" customHeight="1">
      <c r="A558" s="522" t="str">
        <f>IFERROR(VLOOKUP(B558, 'Reference data'!$C$2:$D$21, 2, 0), "Do not enter, will be populated based on other column(s)")</f>
        <v>Sustenance</v>
      </c>
      <c r="B558" s="555" t="s">
        <v>110</v>
      </c>
      <c r="C558" s="347">
        <v>4</v>
      </c>
      <c r="D558" s="347" t="s">
        <v>1739</v>
      </c>
      <c r="E558" s="564" t="s">
        <v>55</v>
      </c>
      <c r="F558" s="476"/>
      <c r="G558" s="522" t="str">
        <f>IFERROR(VLOOKUP(E558,'Reference data'!$M$2:$P$364,4,0), "Do not enter, will be populated based on other column(s)")</f>
        <v>MF</v>
      </c>
      <c r="H558" s="522" t="str">
        <f>IFERROR(VLOOKUP(E558,'Reference data'!$M$2:$O$364, 3,0), "Do not enter, will be populated based on other column(s)")</f>
        <v>Cobol, DB2</v>
      </c>
      <c r="I558" s="522" t="str">
        <f>IFERROR(VLOOKUP(E558,'Reference data'!$M$1:$N$364, 2,0), "Do not enter, will be populated based on other column(s)")</f>
        <v>SW-CRIS</v>
      </c>
      <c r="J558" s="347" t="s">
        <v>44</v>
      </c>
      <c r="K558" s="525" t="str">
        <f>IFERROR(VLOOKUP(J558,'Reference data'!$G$2:$H$7, 2, 0), "Do not enter, will be populated based on other column(s)")</f>
        <v>Muawiah Qaimari</v>
      </c>
      <c r="L558" s="556" t="str">
        <f>IFERROR(VLOOKUP(I558, 'Reference data'!$R$2:$S$55, 2, 0), "Do not enter, will be populated based on other column(s)")</f>
        <v>Istiyaqahmed Shaikh</v>
      </c>
      <c r="M558" s="525" t="str">
        <f>IFERROR(VLOOKUP(L558, 'Reference data'!$J$2:$K$30, 2, 0), "Do not enter, will be populated based on other column(s)")</f>
        <v>Daljeet Arora</v>
      </c>
      <c r="N558" s="347">
        <v>22.11</v>
      </c>
      <c r="O558" s="557" t="str">
        <f>VLOOKUP(N558, 'Reference data'!$U$2:$V$29, 2, 0)</f>
        <v>Nov-22</v>
      </c>
      <c r="P558" s="476" t="s">
        <v>48</v>
      </c>
      <c r="Q558" s="347">
        <v>323</v>
      </c>
      <c r="AF558" s="347">
        <v>323</v>
      </c>
      <c r="AN558" s="476"/>
    </row>
    <row r="559" spans="1:40" ht="18" customHeight="1">
      <c r="A559" s="522" t="str">
        <f>IFERROR(VLOOKUP(B559, 'Reference data'!$C$2:$D$21, 2, 0), "Do not enter, will be populated based on other column(s)")</f>
        <v>Sustenance</v>
      </c>
      <c r="B559" s="555" t="s">
        <v>110</v>
      </c>
      <c r="C559" s="347">
        <v>4</v>
      </c>
      <c r="D559" s="347" t="s">
        <v>1740</v>
      </c>
      <c r="E559" s="564" t="s">
        <v>55</v>
      </c>
      <c r="F559" s="476"/>
      <c r="G559" s="522" t="str">
        <f>IFERROR(VLOOKUP(E559,'Reference data'!$M$2:$P$364,4,0), "Do not enter, will be populated based on other column(s)")</f>
        <v>MF</v>
      </c>
      <c r="H559" s="522" t="str">
        <f>IFERROR(VLOOKUP(E559,'Reference data'!$M$2:$O$364, 3,0), "Do not enter, will be populated based on other column(s)")</f>
        <v>Cobol, DB2</v>
      </c>
      <c r="I559" s="522" t="str">
        <f>IFERROR(VLOOKUP(E559,'Reference data'!$M$1:$N$364, 2,0), "Do not enter, will be populated based on other column(s)")</f>
        <v>SW-CRIS</v>
      </c>
      <c r="J559" s="347" t="s">
        <v>44</v>
      </c>
      <c r="K559" s="525" t="str">
        <f>IFERROR(VLOOKUP(J559,'Reference data'!$G$2:$H$7, 2, 0), "Do not enter, will be populated based on other column(s)")</f>
        <v>Muawiah Qaimari</v>
      </c>
      <c r="L559" s="556" t="str">
        <f>IFERROR(VLOOKUP(I559, 'Reference data'!$R$2:$S$55, 2, 0), "Do not enter, will be populated based on other column(s)")</f>
        <v>Istiyaqahmed Shaikh</v>
      </c>
      <c r="M559" s="525" t="str">
        <f>IFERROR(VLOOKUP(L559, 'Reference data'!$J$2:$K$30, 2, 0), "Do not enter, will be populated based on other column(s)")</f>
        <v>Daljeet Arora</v>
      </c>
      <c r="N559" s="347">
        <v>22.12</v>
      </c>
      <c r="O559" s="557" t="str">
        <f>VLOOKUP(N559, 'Reference data'!$U$2:$V$29, 2, 0)</f>
        <v>Dec-22</v>
      </c>
      <c r="P559" s="476" t="s">
        <v>48</v>
      </c>
      <c r="Q559" s="347">
        <v>100</v>
      </c>
      <c r="AF559" s="347">
        <v>50</v>
      </c>
      <c r="AG559" s="347">
        <v>50</v>
      </c>
      <c r="AN559" s="476"/>
    </row>
    <row r="560" spans="1:40" ht="18" customHeight="1">
      <c r="A560" s="522" t="str">
        <f>IFERROR(VLOOKUP(B560, 'Reference data'!$C$2:$D$21, 2, 0), "Do not enter, will be populated based on other column(s)")</f>
        <v>Sustenance</v>
      </c>
      <c r="B560" s="555" t="s">
        <v>110</v>
      </c>
      <c r="C560" s="347">
        <v>4</v>
      </c>
      <c r="D560" s="347" t="s">
        <v>1741</v>
      </c>
      <c r="E560" s="564" t="s">
        <v>56</v>
      </c>
      <c r="F560" s="476"/>
      <c r="G560" s="522" t="str">
        <f>IFERROR(VLOOKUP(E560,'Reference data'!$M$2:$P$364,4,0), "Do not enter, will be populated based on other column(s)")</f>
        <v>MF</v>
      </c>
      <c r="H560" s="522" t="str">
        <f>IFERROR(VLOOKUP(E560,'Reference data'!$M$2:$O$364, 3,0), "Do not enter, will be populated based on other column(s)")</f>
        <v>Cobol, DB2</v>
      </c>
      <c r="I560" s="522" t="str">
        <f>IFERROR(VLOOKUP(E560,'Reference data'!$M$1:$N$364, 2,0), "Do not enter, will be populated based on other column(s)")</f>
        <v>SW-CRIS</v>
      </c>
      <c r="J560" s="347" t="s">
        <v>44</v>
      </c>
      <c r="K560" s="525" t="str">
        <f>IFERROR(VLOOKUP(J560,'Reference data'!$G$2:$H$7, 2, 0), "Do not enter, will be populated based on other column(s)")</f>
        <v>Muawiah Qaimari</v>
      </c>
      <c r="L560" s="556" t="str">
        <f>IFERROR(VLOOKUP(I560, 'Reference data'!$R$2:$S$55, 2, 0), "Do not enter, will be populated based on other column(s)")</f>
        <v>Istiyaqahmed Shaikh</v>
      </c>
      <c r="M560" s="525" t="str">
        <f>IFERROR(VLOOKUP(L560, 'Reference data'!$J$2:$K$30, 2, 0), "Do not enter, will be populated based on other column(s)")</f>
        <v>Daljeet Arora</v>
      </c>
      <c r="N560" s="347">
        <v>22.12</v>
      </c>
      <c r="O560" s="557" t="str">
        <f>VLOOKUP(N560, 'Reference data'!$U$2:$V$29, 2, 0)</f>
        <v>Dec-22</v>
      </c>
      <c r="P560" s="476" t="s">
        <v>48</v>
      </c>
      <c r="Q560" s="347">
        <v>100</v>
      </c>
      <c r="AF560" s="347">
        <v>50</v>
      </c>
      <c r="AG560" s="347">
        <v>50</v>
      </c>
      <c r="AN560" s="476"/>
    </row>
    <row r="561" spans="1:45" ht="18" customHeight="1">
      <c r="A561" s="522" t="str">
        <f>IFERROR(VLOOKUP(B561, 'Reference data'!$C$2:$D$21, 2, 0), "Do not enter, will be populated based on other column(s)")</f>
        <v>Sustenance</v>
      </c>
      <c r="B561" s="555" t="s">
        <v>110</v>
      </c>
      <c r="C561" s="347">
        <v>4</v>
      </c>
      <c r="D561" s="347" t="s">
        <v>1742</v>
      </c>
      <c r="E561" s="564" t="s">
        <v>55</v>
      </c>
      <c r="F561" s="474" t="s">
        <v>1506</v>
      </c>
      <c r="G561" s="522" t="str">
        <f>IFERROR(VLOOKUP(E561,'Reference data'!$M$2:$P$364,4,0), "Do not enter, will be populated based on other column(s)")</f>
        <v>MF</v>
      </c>
      <c r="H561" s="522" t="str">
        <f>IFERROR(VLOOKUP(E561,'Reference data'!$M$2:$O$364, 3,0), "Do not enter, will be populated based on other column(s)")</f>
        <v>Cobol, DB2</v>
      </c>
      <c r="I561" s="522" t="str">
        <f>IFERROR(VLOOKUP(E561,'Reference data'!$M$1:$N$364, 2,0), "Do not enter, will be populated based on other column(s)")</f>
        <v>SW-CRIS</v>
      </c>
      <c r="J561" s="347" t="s">
        <v>44</v>
      </c>
      <c r="K561" s="525" t="str">
        <f>IFERROR(VLOOKUP(J561,'Reference data'!$G$2:$H$7, 2, 0), "Do not enter, will be populated based on other column(s)")</f>
        <v>Muawiah Qaimari</v>
      </c>
      <c r="L561" s="556" t="str">
        <f>IFERROR(VLOOKUP(I561, 'Reference data'!$R$2:$S$55, 2, 0), "Do not enter, will be populated based on other column(s)")</f>
        <v>Istiyaqahmed Shaikh</v>
      </c>
      <c r="M561" s="525" t="str">
        <f>IFERROR(VLOOKUP(L561, 'Reference data'!$J$2:$K$30, 2, 0), "Do not enter, will be populated based on other column(s)")</f>
        <v>Daljeet Arora</v>
      </c>
      <c r="N561" s="347">
        <v>23.02</v>
      </c>
      <c r="O561" s="557" t="str">
        <f>VLOOKUP(N561, 'Reference data'!$U$2:$V$29, 2, 0)</f>
        <v>Feb-23</v>
      </c>
      <c r="P561" s="476" t="s">
        <v>342</v>
      </c>
      <c r="Q561" s="347">
        <v>148</v>
      </c>
      <c r="AF561" s="347">
        <v>133</v>
      </c>
      <c r="AG561" s="347">
        <v>5</v>
      </c>
      <c r="AH561" s="347">
        <v>5</v>
      </c>
      <c r="AI561" s="347">
        <v>5</v>
      </c>
      <c r="AN561" s="476"/>
    </row>
    <row r="562" spans="1:45" ht="18" customHeight="1">
      <c r="A562" s="522" t="str">
        <f>IFERROR(VLOOKUP(B562, 'Reference data'!$C$2:$D$21, 2, 0), "Do not enter, will be populated based on other column(s)")</f>
        <v>Sustenance</v>
      </c>
      <c r="B562" s="555" t="s">
        <v>110</v>
      </c>
      <c r="C562" s="347">
        <v>4</v>
      </c>
      <c r="D562" s="347" t="s">
        <v>1743</v>
      </c>
      <c r="E562" s="564" t="s">
        <v>56</v>
      </c>
      <c r="F562" s="474" t="s">
        <v>1506</v>
      </c>
      <c r="G562" s="522" t="str">
        <f>IFERROR(VLOOKUP(E562,'Reference data'!$M$2:$P$364,4,0), "Do not enter, will be populated based on other column(s)")</f>
        <v>MF</v>
      </c>
      <c r="H562" s="522" t="str">
        <f>IFERROR(VLOOKUP(E562,'Reference data'!$M$2:$O$364, 3,0), "Do not enter, will be populated based on other column(s)")</f>
        <v>Cobol, DB2</v>
      </c>
      <c r="I562" s="522" t="str">
        <f>IFERROR(VLOOKUP(E562,'Reference data'!$M$1:$N$364, 2,0), "Do not enter, will be populated based on other column(s)")</f>
        <v>SW-CRIS</v>
      </c>
      <c r="J562" s="347" t="s">
        <v>44</v>
      </c>
      <c r="K562" s="525" t="str">
        <f>IFERROR(VLOOKUP(J562,'Reference data'!$G$2:$H$7, 2, 0), "Do not enter, will be populated based on other column(s)")</f>
        <v>Muawiah Qaimari</v>
      </c>
      <c r="L562" s="556" t="str">
        <f>IFERROR(VLOOKUP(I562, 'Reference data'!$R$2:$S$55, 2, 0), "Do not enter, will be populated based on other column(s)")</f>
        <v>Istiyaqahmed Shaikh</v>
      </c>
      <c r="M562" s="525" t="str">
        <f>IFERROR(VLOOKUP(L562, 'Reference data'!$J$2:$K$30, 2, 0), "Do not enter, will be populated based on other column(s)")</f>
        <v>Daljeet Arora</v>
      </c>
      <c r="N562" s="347">
        <v>23.02</v>
      </c>
      <c r="O562" s="557" t="str">
        <f>VLOOKUP(N562, 'Reference data'!$U$2:$V$29, 2, 0)</f>
        <v>Feb-23</v>
      </c>
      <c r="P562" s="476" t="s">
        <v>342</v>
      </c>
      <c r="Q562" s="347">
        <v>148</v>
      </c>
      <c r="AF562" s="347">
        <v>133</v>
      </c>
      <c r="AG562" s="347">
        <v>5</v>
      </c>
      <c r="AH562" s="347">
        <v>5</v>
      </c>
      <c r="AI562" s="347">
        <v>5</v>
      </c>
      <c r="AN562" s="476"/>
    </row>
    <row r="563" spans="1:45" ht="18" customHeight="1">
      <c r="A563" s="522" t="str">
        <f>IFERROR(VLOOKUP(B563, 'Reference data'!$C$2:$D$21, 2, 0), "Do not enter, will be populated based on other column(s)")</f>
        <v>Sustenance</v>
      </c>
      <c r="B563" s="555" t="s">
        <v>110</v>
      </c>
      <c r="C563" s="347">
        <v>3</v>
      </c>
      <c r="D563" s="347" t="s">
        <v>1744</v>
      </c>
      <c r="E563" s="564" t="s">
        <v>43</v>
      </c>
      <c r="F563" s="474" t="s">
        <v>1506</v>
      </c>
      <c r="G563" s="522" t="str">
        <f>IFERROR(VLOOKUP(E563,'Reference data'!$M$2:$P$364,4,0), "Do not enter, will be populated based on other column(s)")</f>
        <v>MF</v>
      </c>
      <c r="H563" s="522" t="str">
        <f>IFERROR(VLOOKUP(E563,'Reference data'!$M$2:$O$364, 3,0), "Do not enter, will be populated based on other column(s)")</f>
        <v>Cobol, DB2</v>
      </c>
      <c r="I563" s="522" t="str">
        <f>IFERROR(VLOOKUP(E563,'Reference data'!$M$1:$N$364, 2,0), "Do not enter, will be populated based on other column(s)")</f>
        <v>SW-CRIS</v>
      </c>
      <c r="J563" s="347" t="s">
        <v>44</v>
      </c>
      <c r="K563" s="525" t="str">
        <f>IFERROR(VLOOKUP(J563,'Reference data'!$G$2:$H$7, 2, 0), "Do not enter, will be populated based on other column(s)")</f>
        <v>Muawiah Qaimari</v>
      </c>
      <c r="L563" s="556" t="str">
        <f>IFERROR(VLOOKUP(I563, 'Reference data'!$R$2:$S$55, 2, 0), "Do not enter, will be populated based on other column(s)")</f>
        <v>Istiyaqahmed Shaikh</v>
      </c>
      <c r="M563" s="525" t="str">
        <f>IFERROR(VLOOKUP(L563, 'Reference data'!$J$2:$K$30, 2, 0), "Do not enter, will be populated based on other column(s)")</f>
        <v>Daljeet Arora</v>
      </c>
      <c r="N563" s="347">
        <v>23.02</v>
      </c>
      <c r="O563" s="557" t="str">
        <f>VLOOKUP(N563, 'Reference data'!$U$2:$V$29, 2, 0)</f>
        <v>Feb-23</v>
      </c>
      <c r="P563" s="476" t="s">
        <v>48</v>
      </c>
      <c r="Q563" s="347">
        <v>60</v>
      </c>
      <c r="AF563" s="347">
        <v>30</v>
      </c>
      <c r="AG563" s="347">
        <v>20</v>
      </c>
      <c r="AH563" s="347">
        <v>5</v>
      </c>
      <c r="AI563" s="347">
        <v>5</v>
      </c>
      <c r="AN563" s="476"/>
    </row>
    <row r="564" spans="1:45" ht="18" customHeight="1">
      <c r="A564" s="522" t="str">
        <f>IFERROR(VLOOKUP(B564, 'Reference data'!$C$2:$D$21, 2, 0), "Do not enter, will be populated based on other column(s)")</f>
        <v>Sustenance</v>
      </c>
      <c r="B564" s="555" t="s">
        <v>110</v>
      </c>
      <c r="C564" s="347">
        <v>4</v>
      </c>
      <c r="D564" s="347" t="s">
        <v>1745</v>
      </c>
      <c r="E564" s="564" t="s">
        <v>56</v>
      </c>
      <c r="F564" s="476"/>
      <c r="G564" s="522" t="str">
        <f>IFERROR(VLOOKUP(E564,'Reference data'!$M$2:$P$364,4,0), "Do not enter, will be populated based on other column(s)")</f>
        <v>MF</v>
      </c>
      <c r="H564" s="522" t="str">
        <f>IFERROR(VLOOKUP(E564,'Reference data'!$M$2:$O$364, 3,0), "Do not enter, will be populated based on other column(s)")</f>
        <v>Cobol, DB2</v>
      </c>
      <c r="I564" s="522" t="str">
        <f>IFERROR(VLOOKUP(E564,'Reference data'!$M$1:$N$364, 2,0), "Do not enter, will be populated based on other column(s)")</f>
        <v>SW-CRIS</v>
      </c>
      <c r="J564" s="347" t="s">
        <v>44</v>
      </c>
      <c r="K564" s="525" t="str">
        <f>IFERROR(VLOOKUP(J564,'Reference data'!$G$2:$H$7, 2, 0), "Do not enter, will be populated based on other column(s)")</f>
        <v>Muawiah Qaimari</v>
      </c>
      <c r="L564" s="556" t="str">
        <f>IFERROR(VLOOKUP(I564, 'Reference data'!$R$2:$S$55, 2, 0), "Do not enter, will be populated based on other column(s)")</f>
        <v>Istiyaqahmed Shaikh</v>
      </c>
      <c r="M564" s="525" t="str">
        <f>IFERROR(VLOOKUP(L564, 'Reference data'!$J$2:$K$30, 2, 0), "Do not enter, will be populated based on other column(s)")</f>
        <v>Daljeet Arora</v>
      </c>
      <c r="N564" s="347">
        <v>22.12</v>
      </c>
      <c r="O564" s="557" t="str">
        <f>VLOOKUP(N564, 'Reference data'!$U$2:$V$29, 2, 0)</f>
        <v>Dec-22</v>
      </c>
      <c r="P564" s="476" t="s">
        <v>48</v>
      </c>
      <c r="Q564" s="347">
        <v>50</v>
      </c>
      <c r="AE564" s="347">
        <v>30</v>
      </c>
      <c r="AF564" s="347">
        <v>10</v>
      </c>
      <c r="AG564" s="347">
        <v>10</v>
      </c>
    </row>
    <row r="565" spans="1:45">
      <c r="A565" s="522" t="str">
        <f>IFERROR(VLOOKUP(B565, 'Reference data'!$C$2:$D$21, 2, 0), "Do not enter, will be populated based on other column(s)")</f>
        <v>Enhancement</v>
      </c>
      <c r="B565" s="541" t="s">
        <v>960</v>
      </c>
      <c r="D565" s="347" t="s">
        <v>509</v>
      </c>
      <c r="E565" s="543" t="s">
        <v>510</v>
      </c>
      <c r="F565" s="707" t="s">
        <v>1506</v>
      </c>
      <c r="G565" s="522" t="str">
        <f>IFERROR(VLOOKUP(E565,'Reference data'!$M$2:$P$364,4,0), "Do not enter, will be populated based on other column(s)")</f>
        <v>MR</v>
      </c>
      <c r="H565" s="522" t="str">
        <f>IFERROR(VLOOKUP(E565,'Reference data'!$M$2:$O$364, 3,0), "Do not enter, will be populated based on other column(s)")</f>
        <v>Java</v>
      </c>
      <c r="I565" s="522" t="str">
        <f>IFERROR(VLOOKUP(E565,'Reference data'!$M$1:$N$364, 2,0), "Do not enter, will be populated based on other column(s)")</f>
        <v>MA-SOAP</v>
      </c>
      <c r="J565" s="347" t="s">
        <v>442</v>
      </c>
      <c r="K565" s="525" t="str">
        <f>IFERROR(VLOOKUP(J565,'Reference data'!$G$2:$H$7, 2, 0), "Do not enter, will be populated based on other column(s)")</f>
        <v>Christine Moretti</v>
      </c>
      <c r="L565" s="525" t="str">
        <f>IFERROR(VLOOKUP(I565, 'Reference data'!$R$2:$S$55, 2, 0), "Do not enter, will be populated based on other column(s)")</f>
        <v>Ankita Mittal</v>
      </c>
      <c r="M565" s="525" t="str">
        <f>IFERROR(VLOOKUP(L565, 'Reference data'!$J$2:$K$30, 2, 0), "Do not enter, will be populated based on other column(s)")</f>
        <v>Dinesh Bansal (Gurgaon)</v>
      </c>
      <c r="N565" s="347">
        <v>23.12</v>
      </c>
      <c r="O565" s="551" t="str">
        <f>VLOOKUP(N565, 'Reference data'!$U$2:$V$29, 2, 0)</f>
        <v>Dec-23</v>
      </c>
      <c r="P565" s="347" t="s">
        <v>48</v>
      </c>
      <c r="Q565" s="347">
        <v>200</v>
      </c>
      <c r="AC565" s="347" t="s">
        <v>394</v>
      </c>
      <c r="AD565" s="347" t="s">
        <v>394</v>
      </c>
      <c r="AE565" s="347" t="s">
        <v>394</v>
      </c>
      <c r="AF565" s="347" t="s">
        <v>394</v>
      </c>
      <c r="AG565" s="347" t="s">
        <v>394</v>
      </c>
      <c r="AH565" s="347" t="s">
        <v>394</v>
      </c>
      <c r="AQ565" s="347">
        <v>20</v>
      </c>
      <c r="AR565" s="347">
        <v>170</v>
      </c>
      <c r="AS565" s="347">
        <v>10</v>
      </c>
    </row>
    <row r="566" spans="1:45">
      <c r="A566" s="522" t="str">
        <f>IFERROR(VLOOKUP(B566, 'Reference data'!$C$2:$D$21, 2, 0), "Do not enter, will be populated based on other column(s)")</f>
        <v>Enhancement</v>
      </c>
      <c r="B566" s="541" t="s">
        <v>960</v>
      </c>
      <c r="D566" s="347" t="s">
        <v>502</v>
      </c>
      <c r="E566" s="543" t="s">
        <v>1274</v>
      </c>
      <c r="F566" s="347" t="s">
        <v>1746</v>
      </c>
      <c r="G566" s="522" t="str">
        <f>IFERROR(VLOOKUP(E566,'Reference data'!$M$2:$P$364,4,0), "Do not enter, will be populated based on other column(s)")</f>
        <v>MR</v>
      </c>
      <c r="H566" s="522" t="str">
        <f>IFERROR(VLOOKUP(E566,'Reference data'!$M$2:$O$364, 3,0), "Do not enter, will be populated based on other column(s)")</f>
        <v>Java</v>
      </c>
      <c r="I566" s="522" t="str">
        <f>IFERROR(VLOOKUP(E566,'Reference data'!$M$1:$N$364, 2,0), "Do not enter, will be populated based on other column(s)")</f>
        <v>Gal-SAF</v>
      </c>
      <c r="J566" s="347" t="s">
        <v>78</v>
      </c>
      <c r="K566" s="525" t="str">
        <f>IFERROR(VLOOKUP(J566,'Reference data'!$G$2:$H$7, 2, 0), "Do not enter, will be populated based on other column(s)")</f>
        <v>Christine Moretti</v>
      </c>
      <c r="L566" s="525" t="str">
        <f>IFERROR(VLOOKUP(I566, 'Reference data'!$R$2:$S$55, 2, 0), "Do not enter, will be populated based on other column(s)")</f>
        <v>Tushar Vispute</v>
      </c>
      <c r="M566" s="525" t="str">
        <f>IFERROR(VLOOKUP(L566, 'Reference data'!$J$2:$K$30, 2, 0), "Do not enter, will be populated based on other column(s)")</f>
        <v>Dinesh Bansal (Gurgaon)</v>
      </c>
      <c r="N566" s="347" t="s">
        <v>1114</v>
      </c>
      <c r="O566" s="551" t="str">
        <f>VLOOKUP(N566, 'Reference data'!$U$2:$V$29, 2, 0)</f>
        <v>On hold</v>
      </c>
      <c r="P566" s="347" t="s">
        <v>342</v>
      </c>
      <c r="Q566" s="347">
        <v>320</v>
      </c>
      <c r="AC566" s="347" t="s">
        <v>394</v>
      </c>
      <c r="AD566" s="347" t="s">
        <v>394</v>
      </c>
      <c r="AE566" s="347" t="s">
        <v>394</v>
      </c>
      <c r="AF566" s="347" t="s">
        <v>394</v>
      </c>
      <c r="AH566" s="347" t="s">
        <v>394</v>
      </c>
    </row>
    <row r="567" spans="1:45">
      <c r="A567" s="522" t="str">
        <f>IFERROR(VLOOKUP(B567, 'Reference data'!$C$2:$D$21, 2, 0), "Do not enter, will be populated based on other column(s)")</f>
        <v>Enhancement</v>
      </c>
      <c r="B567" s="541" t="s">
        <v>960</v>
      </c>
      <c r="D567" s="548" t="s">
        <v>496</v>
      </c>
      <c r="E567" s="543" t="s">
        <v>486</v>
      </c>
      <c r="F567" s="548" t="s">
        <v>1571</v>
      </c>
      <c r="G567" s="522" t="str">
        <f>IFERROR(VLOOKUP(E567,'Reference data'!$M$2:$P$364,4,0), "Do not enter, will be populated based on other column(s)")</f>
        <v>MR</v>
      </c>
      <c r="H567" s="522" t="str">
        <f>IFERROR(VLOOKUP(E567,'Reference data'!$M$2:$O$364, 3,0), "Do not enter, will be populated based on other column(s)")</f>
        <v>C, C++</v>
      </c>
      <c r="I567" s="522" t="str">
        <f>IFERROR(VLOOKUP(E567,'Reference data'!$M$1:$N$364, 2,0), "Do not enter, will be populated based on other column(s)")</f>
        <v>Freedom C Apps</v>
      </c>
      <c r="J567" s="347" t="s">
        <v>78</v>
      </c>
      <c r="K567" s="525" t="str">
        <f>IFERROR(VLOOKUP(J567,'Reference data'!$G$2:$H$7, 2, 0), "Do not enter, will be populated based on other column(s)")</f>
        <v>Christine Moretti</v>
      </c>
      <c r="L567" s="525" t="str">
        <f>IFERROR(VLOOKUP(I567, 'Reference data'!$R$2:$S$55, 2, 0), "Do not enter, will be populated based on other column(s)")</f>
        <v>Tushar Vispute</v>
      </c>
      <c r="M567" s="525" t="str">
        <f>IFERROR(VLOOKUP(L567, 'Reference data'!$J$2:$K$30, 2, 0), "Do not enter, will be populated based on other column(s)")</f>
        <v>Dinesh Bansal (Gurgaon)</v>
      </c>
      <c r="N567" s="347">
        <v>22.08</v>
      </c>
      <c r="O567" s="551" t="str">
        <f>VLOOKUP(N567, 'Reference data'!$U$2:$V$29, 2, 0)</f>
        <v>Aug-22</v>
      </c>
      <c r="P567" s="347" t="s">
        <v>342</v>
      </c>
      <c r="Q567" s="548">
        <v>240</v>
      </c>
      <c r="R567" s="548"/>
      <c r="S567" s="548"/>
      <c r="T567" s="548"/>
      <c r="U567" s="548"/>
      <c r="V567" s="548"/>
      <c r="W567" s="548"/>
      <c r="X567" s="548"/>
      <c r="Y567" s="548"/>
      <c r="Z567" s="548"/>
      <c r="AA567" s="548"/>
      <c r="AB567" s="548">
        <v>120</v>
      </c>
      <c r="AC567" s="548">
        <v>120</v>
      </c>
      <c r="AD567" s="548" t="s">
        <v>394</v>
      </c>
      <c r="AE567" s="548" t="s">
        <v>394</v>
      </c>
      <c r="AF567" s="548" t="s">
        <v>394</v>
      </c>
      <c r="AG567" s="548"/>
      <c r="AH567" s="548" t="s">
        <v>394</v>
      </c>
      <c r="AI567" s="548"/>
      <c r="AJ567" s="548"/>
      <c r="AK567" s="548"/>
      <c r="AL567" s="548"/>
      <c r="AM567" s="548"/>
    </row>
    <row r="568" spans="1:45">
      <c r="A568" s="522" t="str">
        <f>IFERROR(VLOOKUP(B568, 'Reference data'!$C$2:$D$21, 2, 0), "Do not enter, will be populated based on other column(s)")</f>
        <v>Enhancement</v>
      </c>
      <c r="B568" s="541" t="s">
        <v>960</v>
      </c>
      <c r="D568" s="347" t="s">
        <v>506</v>
      </c>
      <c r="E568" s="543" t="s">
        <v>486</v>
      </c>
      <c r="F568" s="347" t="s">
        <v>1746</v>
      </c>
      <c r="G568" s="522" t="str">
        <f>IFERROR(VLOOKUP(E568,'Reference data'!$M$2:$P$364,4,0), "Do not enter, will be populated based on other column(s)")</f>
        <v>MR</v>
      </c>
      <c r="H568" s="522" t="str">
        <f>IFERROR(VLOOKUP(E568,'Reference data'!$M$2:$O$364, 3,0), "Do not enter, will be populated based on other column(s)")</f>
        <v>C, C++</v>
      </c>
      <c r="I568" s="522" t="str">
        <f>IFERROR(VLOOKUP(E568,'Reference data'!$M$1:$N$364, 2,0), "Do not enter, will be populated based on other column(s)")</f>
        <v>Freedom C Apps</v>
      </c>
      <c r="J568" s="347" t="s">
        <v>78</v>
      </c>
      <c r="K568" s="525" t="str">
        <f>IFERROR(VLOOKUP(J568,'Reference data'!$G$2:$H$7, 2, 0), "Do not enter, will be populated based on other column(s)")</f>
        <v>Christine Moretti</v>
      </c>
      <c r="L568" s="525" t="str">
        <f>IFERROR(VLOOKUP(I568, 'Reference data'!$R$2:$S$55, 2, 0), "Do not enter, will be populated based on other column(s)")</f>
        <v>Tushar Vispute</v>
      </c>
      <c r="M568" s="525" t="str">
        <f>IFERROR(VLOOKUP(L568, 'Reference data'!$J$2:$K$30, 2, 0), "Do not enter, will be populated based on other column(s)")</f>
        <v>Dinesh Bansal (Gurgaon)</v>
      </c>
      <c r="N568" s="347" t="s">
        <v>1114</v>
      </c>
      <c r="O568" s="551" t="str">
        <f>VLOOKUP(N568, 'Reference data'!$U$2:$V$29, 2, 0)</f>
        <v>On hold</v>
      </c>
      <c r="P568" s="347" t="s">
        <v>342</v>
      </c>
      <c r="Q568" s="347">
        <v>800</v>
      </c>
      <c r="AC568" s="347" t="s">
        <v>394</v>
      </c>
      <c r="AD568" s="347" t="s">
        <v>394</v>
      </c>
      <c r="AE568" s="347" t="s">
        <v>394</v>
      </c>
      <c r="AF568" s="347" t="s">
        <v>394</v>
      </c>
      <c r="AG568" s="347" t="s">
        <v>394</v>
      </c>
      <c r="AH568" s="347" t="s">
        <v>394</v>
      </c>
    </row>
    <row r="569" spans="1:45">
      <c r="A569" s="522" t="str">
        <f>IFERROR(VLOOKUP(B569, 'Reference data'!$C$2:$D$21, 2, 0), "Do not enter, will be populated based on other column(s)")</f>
        <v>Enhancement</v>
      </c>
      <c r="B569" s="541" t="s">
        <v>960</v>
      </c>
      <c r="D569" s="548" t="s">
        <v>1747</v>
      </c>
      <c r="E569" s="543" t="s">
        <v>486</v>
      </c>
      <c r="F569" s="474" t="s">
        <v>1513</v>
      </c>
      <c r="G569" s="522" t="str">
        <f>IFERROR(VLOOKUP(E569,'Reference data'!$M$2:$P$364,4,0), "Do not enter, will be populated based on other column(s)")</f>
        <v>MR</v>
      </c>
      <c r="H569" s="522" t="str">
        <f>IFERROR(VLOOKUP(E569,'Reference data'!$M$2:$O$364, 3,0), "Do not enter, will be populated based on other column(s)")</f>
        <v>C, C++</v>
      </c>
      <c r="I569" s="522" t="str">
        <f>IFERROR(VLOOKUP(E569,'Reference data'!$M$1:$N$364, 2,0), "Do not enter, will be populated based on other column(s)")</f>
        <v>Freedom C Apps</v>
      </c>
      <c r="J569" s="347" t="s">
        <v>78</v>
      </c>
      <c r="K569" s="525" t="str">
        <f>IFERROR(VLOOKUP(J569,'Reference data'!$G$2:$H$7, 2, 0), "Do not enter, will be populated based on other column(s)")</f>
        <v>Christine Moretti</v>
      </c>
      <c r="L569" s="525" t="str">
        <f>IFERROR(VLOOKUP(I569, 'Reference data'!$R$2:$S$55, 2, 0), "Do not enter, will be populated based on other column(s)")</f>
        <v>Tushar Vispute</v>
      </c>
      <c r="M569" s="525" t="str">
        <f>IFERROR(VLOOKUP(L569, 'Reference data'!$J$2:$K$30, 2, 0), "Do not enter, will be populated based on other column(s)")</f>
        <v>Dinesh Bansal (Gurgaon)</v>
      </c>
      <c r="N569" s="347">
        <v>23.01</v>
      </c>
      <c r="O569" s="551" t="str">
        <f>VLOOKUP(N569, 'Reference data'!$U$2:$V$29, 2, 0)</f>
        <v>Jan-23</v>
      </c>
      <c r="P569" s="347" t="s">
        <v>48</v>
      </c>
      <c r="Q569" s="548">
        <v>130</v>
      </c>
      <c r="R569" s="548"/>
      <c r="S569" s="548"/>
      <c r="T569" s="548"/>
      <c r="U569" s="548"/>
      <c r="V569" s="548"/>
      <c r="W569" s="548"/>
      <c r="X569" s="548"/>
      <c r="Y569" s="548"/>
      <c r="Z569" s="548"/>
      <c r="AA569" s="548"/>
      <c r="AB569" s="548"/>
      <c r="AC569" s="548" t="s">
        <v>394</v>
      </c>
      <c r="AD569" s="548" t="s">
        <v>394</v>
      </c>
      <c r="AE569" s="548" t="s">
        <v>394</v>
      </c>
      <c r="AF569" s="548" t="s">
        <v>394</v>
      </c>
      <c r="AG569" s="548" t="s">
        <v>394</v>
      </c>
      <c r="AH569" s="548" t="s">
        <v>394</v>
      </c>
      <c r="AI569" s="548"/>
      <c r="AJ569" s="548"/>
      <c r="AK569" s="548"/>
      <c r="AL569" s="548"/>
      <c r="AM569" s="548"/>
    </row>
    <row r="570" spans="1:45">
      <c r="A570" s="522" t="str">
        <f>IFERROR(VLOOKUP(B570, 'Reference data'!$C$2:$D$21, 2, 0), "Do not enter, will be populated based on other column(s)")</f>
        <v>Enhancement</v>
      </c>
      <c r="B570" s="541" t="s">
        <v>960</v>
      </c>
      <c r="D570" s="347" t="s">
        <v>485</v>
      </c>
      <c r="E570" s="543" t="s">
        <v>486</v>
      </c>
      <c r="F570" s="474" t="s">
        <v>1513</v>
      </c>
      <c r="G570" s="522" t="str">
        <f>IFERROR(VLOOKUP(E570,'Reference data'!$M$2:$P$364,4,0), "Do not enter, will be populated based on other column(s)")</f>
        <v>MR</v>
      </c>
      <c r="H570" s="522" t="str">
        <f>IFERROR(VLOOKUP(E570,'Reference data'!$M$2:$O$364, 3,0), "Do not enter, will be populated based on other column(s)")</f>
        <v>C, C++</v>
      </c>
      <c r="I570" s="522" t="str">
        <f>IFERROR(VLOOKUP(E570,'Reference data'!$M$1:$N$364, 2,0), "Do not enter, will be populated based on other column(s)")</f>
        <v>Freedom C Apps</v>
      </c>
      <c r="J570" s="347" t="s">
        <v>78</v>
      </c>
      <c r="K570" s="525" t="str">
        <f>IFERROR(VLOOKUP(J570,'Reference data'!$G$2:$H$7, 2, 0), "Do not enter, will be populated based on other column(s)")</f>
        <v>Christine Moretti</v>
      </c>
      <c r="L570" s="525" t="str">
        <f>IFERROR(VLOOKUP(I570, 'Reference data'!$R$2:$S$55, 2, 0), "Do not enter, will be populated based on other column(s)")</f>
        <v>Tushar Vispute</v>
      </c>
      <c r="M570" s="525" t="str">
        <f>IFERROR(VLOOKUP(L570, 'Reference data'!$J$2:$K$30, 2, 0), "Do not enter, will be populated based on other column(s)")</f>
        <v>Dinesh Bansal (Gurgaon)</v>
      </c>
      <c r="N570" s="347">
        <v>23.03</v>
      </c>
      <c r="O570" s="551" t="str">
        <f>VLOOKUP(N570, 'Reference data'!$U$2:$V$29, 2, 0)</f>
        <v>Mar-23</v>
      </c>
      <c r="P570" s="347" t="s">
        <v>48</v>
      </c>
      <c r="Q570" s="347">
        <v>2200</v>
      </c>
      <c r="AC570" s="347">
        <v>0</v>
      </c>
      <c r="AD570" s="347">
        <v>0</v>
      </c>
      <c r="AE570" s="347">
        <v>440</v>
      </c>
      <c r="AF570" s="347">
        <v>440</v>
      </c>
      <c r="AG570" s="347">
        <v>350</v>
      </c>
      <c r="AH570" s="347">
        <v>350</v>
      </c>
      <c r="AI570" s="347">
        <v>350</v>
      </c>
      <c r="AJ570" s="347">
        <v>350</v>
      </c>
    </row>
    <row r="571" spans="1:45">
      <c r="A571" s="522" t="str">
        <f>IFERROR(VLOOKUP(B571, 'Reference data'!$C$2:$D$21, 2, 0), "Do not enter, will be populated based on other column(s)")</f>
        <v>Enhancement</v>
      </c>
      <c r="B571" s="541" t="s">
        <v>960</v>
      </c>
      <c r="D571" s="548" t="s">
        <v>508</v>
      </c>
      <c r="E571" s="543" t="s">
        <v>486</v>
      </c>
      <c r="F571" s="548" t="s">
        <v>1746</v>
      </c>
      <c r="G571" s="522" t="str">
        <f>IFERROR(VLOOKUP(E571,'Reference data'!$M$2:$P$364,4,0), "Do not enter, will be populated based on other column(s)")</f>
        <v>MR</v>
      </c>
      <c r="H571" s="522" t="str">
        <f>IFERROR(VLOOKUP(E571,'Reference data'!$M$2:$O$364, 3,0), "Do not enter, will be populated based on other column(s)")</f>
        <v>C, C++</v>
      </c>
      <c r="I571" s="522" t="str">
        <f>IFERROR(VLOOKUP(E571,'Reference data'!$M$1:$N$364, 2,0), "Do not enter, will be populated based on other column(s)")</f>
        <v>Freedom C Apps</v>
      </c>
      <c r="J571" s="347" t="s">
        <v>78</v>
      </c>
      <c r="K571" s="525" t="str">
        <f>IFERROR(VLOOKUP(J571,'Reference data'!$G$2:$H$7, 2, 0), "Do not enter, will be populated based on other column(s)")</f>
        <v>Christine Moretti</v>
      </c>
      <c r="L571" s="525" t="str">
        <f>IFERROR(VLOOKUP(I571, 'Reference data'!$R$2:$S$55, 2, 0), "Do not enter, will be populated based on other column(s)")</f>
        <v>Tushar Vispute</v>
      </c>
      <c r="M571" s="525" t="str">
        <f>IFERROR(VLOOKUP(L571, 'Reference data'!$J$2:$K$30, 2, 0), "Do not enter, will be populated based on other column(s)")</f>
        <v>Dinesh Bansal (Gurgaon)</v>
      </c>
      <c r="N571" s="347" t="s">
        <v>1114</v>
      </c>
      <c r="O571" s="551" t="str">
        <f>VLOOKUP(N571, 'Reference data'!$U$2:$V$29, 2, 0)</f>
        <v>On hold</v>
      </c>
      <c r="P571" s="347" t="s">
        <v>342</v>
      </c>
      <c r="Q571" s="548">
        <v>60</v>
      </c>
      <c r="R571" s="548"/>
      <c r="S571" s="548"/>
      <c r="T571" s="548"/>
      <c r="U571" s="548"/>
      <c r="V571" s="548"/>
      <c r="W571" s="548"/>
      <c r="X571" s="548"/>
      <c r="Y571" s="548"/>
      <c r="Z571" s="548"/>
      <c r="AA571" s="548"/>
      <c r="AB571" s="548"/>
      <c r="AC571" s="548" t="s">
        <v>394</v>
      </c>
      <c r="AD571" s="548" t="s">
        <v>394</v>
      </c>
      <c r="AE571" s="548" t="s">
        <v>394</v>
      </c>
      <c r="AF571" s="548" t="s">
        <v>394</v>
      </c>
      <c r="AG571" s="548" t="s">
        <v>394</v>
      </c>
      <c r="AH571" s="548" t="s">
        <v>394</v>
      </c>
      <c r="AI571" s="548"/>
      <c r="AJ571" s="548"/>
      <c r="AK571" s="548"/>
      <c r="AL571" s="548"/>
      <c r="AM571" s="548"/>
      <c r="AN571" s="507"/>
      <c r="AO571" s="507"/>
      <c r="AP571" s="507"/>
    </row>
    <row r="572" spans="1:45">
      <c r="A572" s="522" t="str">
        <f>IFERROR(VLOOKUP(B572, 'Reference data'!$C$2:$D$21, 2, 0), "Do not enter, will be populated based on other column(s)")</f>
        <v>Enhancement</v>
      </c>
      <c r="B572" s="541" t="s">
        <v>960</v>
      </c>
      <c r="D572" s="347" t="s">
        <v>507</v>
      </c>
      <c r="E572" s="543" t="s">
        <v>486</v>
      </c>
      <c r="F572" s="347" t="s">
        <v>1746</v>
      </c>
      <c r="G572" s="522" t="str">
        <f>IFERROR(VLOOKUP(E572,'Reference data'!$M$2:$P$364,4,0), "Do not enter, will be populated based on other column(s)")</f>
        <v>MR</v>
      </c>
      <c r="H572" s="522" t="str">
        <f>IFERROR(VLOOKUP(E572,'Reference data'!$M$2:$O$364, 3,0), "Do not enter, will be populated based on other column(s)")</f>
        <v>C, C++</v>
      </c>
      <c r="I572" s="522" t="str">
        <f>IFERROR(VLOOKUP(E572,'Reference data'!$M$1:$N$364, 2,0), "Do not enter, will be populated based on other column(s)")</f>
        <v>Freedom C Apps</v>
      </c>
      <c r="J572" s="347" t="s">
        <v>78</v>
      </c>
      <c r="K572" s="525" t="str">
        <f>IFERROR(VLOOKUP(J572,'Reference data'!$G$2:$H$7, 2, 0), "Do not enter, will be populated based on other column(s)")</f>
        <v>Christine Moretti</v>
      </c>
      <c r="L572" s="525" t="str">
        <f>IFERROR(VLOOKUP(I572, 'Reference data'!$R$2:$S$55, 2, 0), "Do not enter, will be populated based on other column(s)")</f>
        <v>Tushar Vispute</v>
      </c>
      <c r="M572" s="525" t="str">
        <f>IFERROR(VLOOKUP(L572, 'Reference data'!$J$2:$K$30, 2, 0), "Do not enter, will be populated based on other column(s)")</f>
        <v>Dinesh Bansal (Gurgaon)</v>
      </c>
      <c r="N572" s="347" t="s">
        <v>1114</v>
      </c>
      <c r="O572" s="551" t="str">
        <f>VLOOKUP(N572, 'Reference data'!$U$2:$V$29, 2, 0)</f>
        <v>On hold</v>
      </c>
      <c r="P572" s="347" t="s">
        <v>342</v>
      </c>
      <c r="Q572" s="347" t="s">
        <v>341</v>
      </c>
      <c r="AC572" s="347" t="s">
        <v>394</v>
      </c>
      <c r="AD572" s="347" t="s">
        <v>394</v>
      </c>
      <c r="AE572" s="347" t="s">
        <v>394</v>
      </c>
      <c r="AF572" s="347" t="s">
        <v>394</v>
      </c>
      <c r="AG572" s="347" t="s">
        <v>394</v>
      </c>
      <c r="AH572" s="347" t="s">
        <v>394</v>
      </c>
      <c r="AN572" s="507"/>
      <c r="AO572" s="507"/>
      <c r="AP572" s="507"/>
    </row>
    <row r="573" spans="1:45">
      <c r="A573" s="522" t="str">
        <f>IFERROR(VLOOKUP(B573, 'Reference data'!$C$2:$D$21, 2, 0), "Do not enter, will be populated based on other column(s)")</f>
        <v>Enhancement</v>
      </c>
      <c r="B573" s="541" t="s">
        <v>960</v>
      </c>
      <c r="D573" s="548" t="s">
        <v>491</v>
      </c>
      <c r="E573" s="543" t="s">
        <v>486</v>
      </c>
      <c r="F573" s="548" t="s">
        <v>1746</v>
      </c>
      <c r="G573" s="522" t="str">
        <f>IFERROR(VLOOKUP(E573,'Reference data'!$M$2:$P$364,4,0), "Do not enter, will be populated based on other column(s)")</f>
        <v>MR</v>
      </c>
      <c r="H573" s="522" t="str">
        <f>IFERROR(VLOOKUP(E573,'Reference data'!$M$2:$O$364, 3,0), "Do not enter, will be populated based on other column(s)")</f>
        <v>C, C++</v>
      </c>
      <c r="I573" s="522" t="str">
        <f>IFERROR(VLOOKUP(E573,'Reference data'!$M$1:$N$364, 2,0), "Do not enter, will be populated based on other column(s)")</f>
        <v>Freedom C Apps</v>
      </c>
      <c r="J573" s="347" t="s">
        <v>78</v>
      </c>
      <c r="K573" s="525" t="str">
        <f>IFERROR(VLOOKUP(J573,'Reference data'!$G$2:$H$7, 2, 0), "Do not enter, will be populated based on other column(s)")</f>
        <v>Christine Moretti</v>
      </c>
      <c r="L573" s="525" t="str">
        <f>IFERROR(VLOOKUP(I573, 'Reference data'!$R$2:$S$55, 2, 0), "Do not enter, will be populated based on other column(s)")</f>
        <v>Tushar Vispute</v>
      </c>
      <c r="M573" s="525" t="str">
        <f>IFERROR(VLOOKUP(L573, 'Reference data'!$J$2:$K$30, 2, 0), "Do not enter, will be populated based on other column(s)")</f>
        <v>Dinesh Bansal (Gurgaon)</v>
      </c>
      <c r="N573" s="347" t="s">
        <v>1114</v>
      </c>
      <c r="O573" s="551" t="str">
        <f>VLOOKUP(N573, 'Reference data'!$U$2:$V$29, 2, 0)</f>
        <v>On hold</v>
      </c>
      <c r="P573" s="347" t="s">
        <v>342</v>
      </c>
      <c r="Q573" s="548">
        <v>960</v>
      </c>
      <c r="R573" s="548"/>
      <c r="S573" s="548"/>
      <c r="T573" s="548"/>
      <c r="U573" s="548"/>
      <c r="V573" s="548"/>
      <c r="W573" s="548"/>
      <c r="X573" s="548"/>
      <c r="Y573" s="548"/>
      <c r="Z573" s="548"/>
      <c r="AA573" s="548"/>
      <c r="AB573" s="548"/>
      <c r="AC573" s="548" t="s">
        <v>394</v>
      </c>
      <c r="AD573" s="548" t="s">
        <v>394</v>
      </c>
      <c r="AE573" s="548" t="s">
        <v>394</v>
      </c>
      <c r="AF573" s="548" t="s">
        <v>394</v>
      </c>
      <c r="AG573" s="548" t="s">
        <v>394</v>
      </c>
      <c r="AH573" s="548" t="s">
        <v>394</v>
      </c>
      <c r="AI573" s="548"/>
      <c r="AJ573" s="548"/>
      <c r="AK573" s="548"/>
      <c r="AL573" s="548"/>
      <c r="AM573" s="548"/>
    </row>
    <row r="574" spans="1:45">
      <c r="A574" s="522" t="str">
        <f>IFERROR(VLOOKUP(B574, 'Reference data'!$C$2:$D$21, 2, 0), "Do not enter, will be populated based on other column(s)")</f>
        <v>Enhancement</v>
      </c>
      <c r="B574" s="541" t="s">
        <v>960</v>
      </c>
      <c r="D574" s="347" t="s">
        <v>501</v>
      </c>
      <c r="E574" s="543" t="s">
        <v>486</v>
      </c>
      <c r="F574" s="347" t="s">
        <v>1746</v>
      </c>
      <c r="G574" s="522" t="str">
        <f>IFERROR(VLOOKUP(E574,'Reference data'!$M$2:$P$364,4,0), "Do not enter, will be populated based on other column(s)")</f>
        <v>MR</v>
      </c>
      <c r="H574" s="522" t="str">
        <f>IFERROR(VLOOKUP(E574,'Reference data'!$M$2:$O$364, 3,0), "Do not enter, will be populated based on other column(s)")</f>
        <v>C, C++</v>
      </c>
      <c r="I574" s="522" t="str">
        <f>IFERROR(VLOOKUP(E574,'Reference data'!$M$1:$N$364, 2,0), "Do not enter, will be populated based on other column(s)")</f>
        <v>Freedom C Apps</v>
      </c>
      <c r="J574" s="347" t="s">
        <v>78</v>
      </c>
      <c r="K574" s="525" t="str">
        <f>IFERROR(VLOOKUP(J574,'Reference data'!$G$2:$H$7, 2, 0), "Do not enter, will be populated based on other column(s)")</f>
        <v>Christine Moretti</v>
      </c>
      <c r="L574" s="525" t="str">
        <f>IFERROR(VLOOKUP(I574, 'Reference data'!$R$2:$S$55, 2, 0), "Do not enter, will be populated based on other column(s)")</f>
        <v>Tushar Vispute</v>
      </c>
      <c r="M574" s="525" t="str">
        <f>IFERROR(VLOOKUP(L574, 'Reference data'!$J$2:$K$30, 2, 0), "Do not enter, will be populated based on other column(s)")</f>
        <v>Dinesh Bansal (Gurgaon)</v>
      </c>
      <c r="N574" s="347" t="s">
        <v>1114</v>
      </c>
      <c r="O574" s="551" t="str">
        <f>VLOOKUP(N574, 'Reference data'!$U$2:$V$29, 2, 0)</f>
        <v>On hold</v>
      </c>
      <c r="P574" s="347" t="s">
        <v>342</v>
      </c>
      <c r="Q574" s="347">
        <v>5760</v>
      </c>
      <c r="AC574" s="347" t="s">
        <v>394</v>
      </c>
      <c r="AD574" s="347" t="s">
        <v>394</v>
      </c>
      <c r="AE574" s="347" t="s">
        <v>394</v>
      </c>
      <c r="AF574" s="347" t="s">
        <v>394</v>
      </c>
      <c r="AG574" s="347" t="s">
        <v>394</v>
      </c>
      <c r="AH574" s="347" t="s">
        <v>394</v>
      </c>
    </row>
    <row r="575" spans="1:45">
      <c r="A575" s="522" t="str">
        <f>IFERROR(VLOOKUP(B575, 'Reference data'!$C$2:$D$21, 2, 0), "Do not enter, will be populated based on other column(s)")</f>
        <v>Enhancement</v>
      </c>
      <c r="B575" s="541" t="s">
        <v>960</v>
      </c>
      <c r="D575" s="548" t="s">
        <v>504</v>
      </c>
      <c r="E575" s="543" t="s">
        <v>1356</v>
      </c>
      <c r="F575" s="548" t="s">
        <v>1746</v>
      </c>
      <c r="G575" s="522" t="str">
        <f>IFERROR(VLOOKUP(E575,'Reference data'!$M$2:$P$364,4,0), "Do not enter, will be populated based on other column(s)")</f>
        <v>MR</v>
      </c>
      <c r="H575" s="522" t="str">
        <f>IFERROR(VLOOKUP(E575,'Reference data'!$M$2:$O$364, 3,0), "Do not enter, will be populated based on other column(s)")</f>
        <v>Java</v>
      </c>
      <c r="I575" s="522" t="str">
        <f>IFERROR(VLOOKUP(E575,'Reference data'!$M$1:$N$364, 2,0), "Do not enter, will be populated based on other column(s)")</f>
        <v>Gal-SAF</v>
      </c>
      <c r="J575" s="347" t="s">
        <v>78</v>
      </c>
      <c r="K575" s="525" t="str">
        <f>IFERROR(VLOOKUP(J575,'Reference data'!$G$2:$H$7, 2, 0), "Do not enter, will be populated based on other column(s)")</f>
        <v>Christine Moretti</v>
      </c>
      <c r="L575" s="525" t="str">
        <f>IFERROR(VLOOKUP(I575, 'Reference data'!$R$2:$S$55, 2, 0), "Do not enter, will be populated based on other column(s)")</f>
        <v>Tushar Vispute</v>
      </c>
      <c r="M575" s="525" t="str">
        <f>IFERROR(VLOOKUP(L575, 'Reference data'!$J$2:$K$30, 2, 0), "Do not enter, will be populated based on other column(s)")</f>
        <v>Dinesh Bansal (Gurgaon)</v>
      </c>
      <c r="N575" s="347" t="s">
        <v>1114</v>
      </c>
      <c r="O575" s="551" t="str">
        <f>VLOOKUP(N575, 'Reference data'!$U$2:$V$29, 2, 0)</f>
        <v>On hold</v>
      </c>
      <c r="P575" s="347" t="s">
        <v>342</v>
      </c>
      <c r="Q575" s="548">
        <v>320</v>
      </c>
      <c r="R575" s="548"/>
      <c r="S575" s="548"/>
      <c r="T575" s="548"/>
      <c r="U575" s="548"/>
      <c r="V575" s="548"/>
      <c r="W575" s="548"/>
      <c r="X575" s="548"/>
      <c r="Y575" s="548"/>
      <c r="Z575" s="548"/>
      <c r="AA575" s="548"/>
      <c r="AB575" s="548"/>
      <c r="AC575" s="548" t="s">
        <v>394</v>
      </c>
      <c r="AD575" s="548" t="s">
        <v>394</v>
      </c>
      <c r="AE575" s="548" t="s">
        <v>394</v>
      </c>
      <c r="AF575" s="548" t="s">
        <v>394</v>
      </c>
      <c r="AG575" s="548"/>
      <c r="AH575" s="548" t="s">
        <v>394</v>
      </c>
      <c r="AI575" s="548"/>
      <c r="AJ575" s="548"/>
      <c r="AK575" s="548"/>
      <c r="AL575" s="548"/>
      <c r="AM575" s="548"/>
    </row>
    <row r="576" spans="1:45">
      <c r="A576" s="522" t="str">
        <f>IFERROR(VLOOKUP(B576, 'Reference data'!$C$2:$D$21, 2, 0), "Do not enter, will be populated based on other column(s)")</f>
        <v>Sustenance</v>
      </c>
      <c r="B576" s="541" t="s">
        <v>983</v>
      </c>
      <c r="C576" s="347">
        <v>2</v>
      </c>
      <c r="D576" s="574" t="s">
        <v>1748</v>
      </c>
      <c r="E576" s="543" t="s">
        <v>1391</v>
      </c>
      <c r="F576" s="347" t="s">
        <v>1506</v>
      </c>
      <c r="G576" s="522" t="str">
        <f>IFERROR(VLOOKUP(E576,'Reference data'!$M$2:$P$364,4,0), "Do not enter, will be populated based on other column(s)")</f>
        <v>MR</v>
      </c>
      <c r="H576" s="522" t="str">
        <f>IFERROR(VLOOKUP(E576,'Reference data'!$M$2:$O$364, 3,0), "Do not enter, will be populated based on other column(s)")</f>
        <v>Java</v>
      </c>
      <c r="I576" s="522" t="str">
        <f>IFERROR(VLOOKUP(E576,'Reference data'!$M$1:$N$364, 2,0), "Do not enter, will be populated based on other column(s)")</f>
        <v>Gal-SAF</v>
      </c>
      <c r="J576" s="347" t="s">
        <v>78</v>
      </c>
      <c r="K576" s="525" t="str">
        <f>IFERROR(VLOOKUP(J576,'Reference data'!$G$2:$H$7, 2, 0), "Do not enter, will be populated based on other column(s)")</f>
        <v>Christine Moretti</v>
      </c>
      <c r="L576" s="525" t="s">
        <v>489</v>
      </c>
      <c r="M576" s="525" t="str">
        <f>IFERROR(VLOOKUP(L576, 'Reference data'!$J$2:$K$30, 2, 0), "Do not enter, will be populated based on other column(s)")</f>
        <v>Dinesh Bansal (Gurgaon)</v>
      </c>
      <c r="N576" s="347" t="s">
        <v>283</v>
      </c>
      <c r="O576" s="551" t="str">
        <f>VLOOKUP(N576, 'Reference data'!$U$2:$V$29, 2, 0)</f>
        <v>Ongoing</v>
      </c>
      <c r="P576" s="347" t="s">
        <v>48</v>
      </c>
      <c r="AC576" s="347">
        <v>180</v>
      </c>
      <c r="AD576" s="347">
        <v>180</v>
      </c>
      <c r="AE576" s="347" t="s">
        <v>394</v>
      </c>
      <c r="AF576" s="347" t="s">
        <v>394</v>
      </c>
      <c r="AG576" s="347" t="s">
        <v>394</v>
      </c>
      <c r="AH576" s="347">
        <v>90</v>
      </c>
      <c r="AI576" s="347">
        <v>90</v>
      </c>
      <c r="AJ576" s="347">
        <v>90</v>
      </c>
      <c r="AK576" s="347">
        <v>90</v>
      </c>
      <c r="AL576" s="347">
        <v>90</v>
      </c>
      <c r="AM576" s="347">
        <v>90</v>
      </c>
      <c r="AN576" s="347">
        <v>90</v>
      </c>
      <c r="AO576" s="347">
        <v>90</v>
      </c>
      <c r="AP576" s="347">
        <v>96</v>
      </c>
    </row>
    <row r="577" spans="1:45">
      <c r="A577" s="522" t="str">
        <f>IFERROR(VLOOKUP(B577, 'Reference data'!$C$2:$D$21, 2, 0), "Do not enter, will be populated based on other column(s)")</f>
        <v>Enhancement</v>
      </c>
      <c r="B577" s="541" t="s">
        <v>960</v>
      </c>
      <c r="D577" s="548" t="s">
        <v>1749</v>
      </c>
      <c r="E577" s="543" t="s">
        <v>493</v>
      </c>
      <c r="F577" s="548" t="s">
        <v>1750</v>
      </c>
      <c r="G577" s="522" t="str">
        <f>IFERROR(VLOOKUP(E577,'Reference data'!$M$2:$P$364,4,0), "Do not enter, will be populated based on other column(s)")</f>
        <v>MR</v>
      </c>
      <c r="H577" s="522" t="str">
        <f>IFERROR(VLOOKUP(E577,'Reference data'!$M$2:$O$364, 3,0), "Do not enter, will be populated based on other column(s)")</f>
        <v>Java</v>
      </c>
      <c r="I577" s="522" t="str">
        <f>IFERROR(VLOOKUP(E577,'Reference data'!$M$1:$N$364, 2,0), "Do not enter, will be populated based on other column(s)")</f>
        <v>MA-SOAP</v>
      </c>
      <c r="J577" s="347" t="s">
        <v>442</v>
      </c>
      <c r="K577" s="525" t="str">
        <f>IFERROR(VLOOKUP(J577,'Reference data'!$G$2:$H$7, 2, 0), "Do not enter, will be populated based on other column(s)")</f>
        <v>Christine Moretti</v>
      </c>
      <c r="L577" s="525" t="str">
        <f>IFERROR(VLOOKUP(I577, 'Reference data'!$R$2:$S$55, 2, 0), "Do not enter, will be populated based on other column(s)")</f>
        <v>Ankita Mittal</v>
      </c>
      <c r="M577" s="525" t="str">
        <f>IFERROR(VLOOKUP(L577, 'Reference data'!$J$2:$K$30, 2, 0), "Do not enter, will be populated based on other column(s)")</f>
        <v>Dinesh Bansal (Gurgaon)</v>
      </c>
      <c r="N577" s="347">
        <v>23.05</v>
      </c>
      <c r="O577" s="551" t="str">
        <f>VLOOKUP(N577, 'Reference data'!$U$2:$V$29, 2, 0)</f>
        <v>May-23</v>
      </c>
      <c r="P577" s="347" t="s">
        <v>342</v>
      </c>
      <c r="Q577" s="548">
        <v>400</v>
      </c>
      <c r="R577" s="548"/>
      <c r="S577" s="548"/>
      <c r="T577" s="548"/>
      <c r="U577" s="548"/>
      <c r="V577" s="548"/>
      <c r="W577" s="548"/>
      <c r="X577" s="548"/>
      <c r="Y577" s="548"/>
      <c r="Z577" s="548"/>
      <c r="AA577" s="548"/>
      <c r="AB577" s="548"/>
      <c r="AC577" s="548" t="s">
        <v>394</v>
      </c>
      <c r="AD577" s="548" t="s">
        <v>394</v>
      </c>
      <c r="AE577" s="548" t="s">
        <v>394</v>
      </c>
      <c r="AF577" s="548" t="s">
        <v>394</v>
      </c>
      <c r="AG577" s="548" t="s">
        <v>394</v>
      </c>
      <c r="AH577" s="548" t="s">
        <v>394</v>
      </c>
      <c r="AI577" s="548"/>
      <c r="AJ577" s="548"/>
      <c r="AK577" s="548"/>
      <c r="AL577" s="548"/>
      <c r="AM577" s="548"/>
    </row>
    <row r="578" spans="1:45">
      <c r="A578" s="522" t="str">
        <f>IFERROR(VLOOKUP(B578, 'Reference data'!$C$2:$D$21, 2, 0), "Do not enter, will be populated based on other column(s)")</f>
        <v>Enhancement</v>
      </c>
      <c r="B578" s="643" t="s">
        <v>960</v>
      </c>
      <c r="C578" s="507"/>
      <c r="D578" s="507" t="s">
        <v>1751</v>
      </c>
      <c r="E578" s="543" t="s">
        <v>486</v>
      </c>
      <c r="F578" s="566" t="s">
        <v>1571</v>
      </c>
      <c r="G578" s="522" t="str">
        <f>IFERROR(VLOOKUP(E578,'Reference data'!$M$2:$P$364,4,0), "Do not enter, will be populated based on other column(s)")</f>
        <v>MR</v>
      </c>
      <c r="H578" s="522" t="str">
        <f>IFERROR(VLOOKUP(E578,'Reference data'!$M$2:$O$364, 3,0), "Do not enter, will be populated based on other column(s)")</f>
        <v>C, C++</v>
      </c>
      <c r="I578" s="522" t="str">
        <f>IFERROR(VLOOKUP(E578,'Reference data'!$M$1:$N$364, 2,0), "Do not enter, will be populated based on other column(s)")</f>
        <v>Freedom C Apps</v>
      </c>
      <c r="J578" s="507" t="s">
        <v>78</v>
      </c>
      <c r="K578" s="525" t="str">
        <f>IFERROR(VLOOKUP(J578,'Reference data'!$G$2:$H$7, 2, 0), "Do not enter, will be populated based on other column(s)")</f>
        <v>Christine Moretti</v>
      </c>
      <c r="L578" s="525" t="str">
        <f>IFERROR(VLOOKUP(I578, 'Reference data'!$R$2:$S$55, 2, 0), "Do not enter, will be populated based on other column(s)")</f>
        <v>Tushar Vispute</v>
      </c>
      <c r="M578" s="525" t="str">
        <f>IFERROR(VLOOKUP(L578, 'Reference data'!$J$2:$K$30, 2, 0), "Do not enter, will be populated based on other column(s)")</f>
        <v>Dinesh Bansal (Gurgaon)</v>
      </c>
      <c r="N578" s="507">
        <v>23.04</v>
      </c>
      <c r="O578" s="551" t="str">
        <f>VLOOKUP(N578, 'Reference data'!$U$2:$V$29, 2, 0)</f>
        <v>Apr-23</v>
      </c>
      <c r="P578" s="347" t="s">
        <v>48</v>
      </c>
      <c r="Q578" s="507">
        <v>300</v>
      </c>
      <c r="AC578" s="347" t="s">
        <v>394</v>
      </c>
      <c r="AD578" s="347" t="s">
        <v>394</v>
      </c>
      <c r="AE578" s="347" t="s">
        <v>394</v>
      </c>
      <c r="AF578" s="347" t="s">
        <v>394</v>
      </c>
      <c r="AG578" s="347" t="s">
        <v>394</v>
      </c>
      <c r="AH578" s="507" t="s">
        <v>394</v>
      </c>
      <c r="AI578" s="507">
        <v>200</v>
      </c>
      <c r="AJ578" s="507">
        <v>100</v>
      </c>
      <c r="AK578" s="507"/>
      <c r="AL578" s="507"/>
      <c r="AM578" s="507"/>
    </row>
    <row r="579" spans="1:45">
      <c r="A579" s="522" t="str">
        <f>IFERROR(VLOOKUP(B579, 'Reference data'!$C$2:$D$21, 2, 0), "Do not enter, will be populated based on other column(s)")</f>
        <v>Enhancement</v>
      </c>
      <c r="B579" s="541" t="s">
        <v>960</v>
      </c>
      <c r="C579" s="347">
        <v>1</v>
      </c>
      <c r="D579" s="548" t="s">
        <v>513</v>
      </c>
      <c r="E579" s="543" t="s">
        <v>493</v>
      </c>
      <c r="F579" s="566" t="s">
        <v>1571</v>
      </c>
      <c r="G579" s="522" t="str">
        <f>IFERROR(VLOOKUP(E579,'Reference data'!$M$2:$P$364,4,0), "Do not enter, will be populated based on other column(s)")</f>
        <v>MR</v>
      </c>
      <c r="H579" s="522" t="str">
        <f>IFERROR(VLOOKUP(E579,'Reference data'!$M$2:$O$364, 3,0), "Do not enter, will be populated based on other column(s)")</f>
        <v>Java</v>
      </c>
      <c r="I579" s="522" t="str">
        <f>IFERROR(VLOOKUP(E579,'Reference data'!$M$1:$N$364, 2,0), "Do not enter, will be populated based on other column(s)")</f>
        <v>MA-SOAP</v>
      </c>
      <c r="J579" s="347" t="s">
        <v>442</v>
      </c>
      <c r="K579" s="525" t="str">
        <f>IFERROR(VLOOKUP(J579,'Reference data'!$G$2:$H$7, 2, 0), "Do not enter, will be populated based on other column(s)")</f>
        <v>Christine Moretti</v>
      </c>
      <c r="L579" s="525" t="str">
        <f>IFERROR(VLOOKUP(I579, 'Reference data'!$R$2:$S$55, 2, 0), "Do not enter, will be populated based on other column(s)")</f>
        <v>Ankita Mittal</v>
      </c>
      <c r="M579" s="525" t="str">
        <f>IFERROR(VLOOKUP(L579, 'Reference data'!$J$2:$K$30, 2, 0), "Do not enter, will be populated based on other column(s)")</f>
        <v>Dinesh Bansal (Gurgaon)</v>
      </c>
      <c r="N579" s="347">
        <v>23.05</v>
      </c>
      <c r="O579" s="551" t="str">
        <f>VLOOKUP(N579, 'Reference data'!$U$2:$V$29, 2, 0)</f>
        <v>May-23</v>
      </c>
      <c r="P579" s="347" t="s">
        <v>48</v>
      </c>
      <c r="Q579" s="548">
        <v>5800</v>
      </c>
      <c r="R579" s="548"/>
      <c r="S579" s="548"/>
      <c r="T579" s="548"/>
      <c r="U579" s="548"/>
      <c r="V579" s="548"/>
      <c r="W579" s="548"/>
      <c r="X579" s="548"/>
      <c r="Y579" s="548"/>
      <c r="Z579" s="548"/>
      <c r="AA579" s="548"/>
      <c r="AB579" s="548"/>
      <c r="AC579" s="548" t="s">
        <v>394</v>
      </c>
      <c r="AD579" s="548" t="s">
        <v>394</v>
      </c>
      <c r="AE579" s="548" t="s">
        <v>394</v>
      </c>
      <c r="AF579" s="548" t="s">
        <v>394</v>
      </c>
      <c r="AG579" s="548"/>
      <c r="AH579" s="548"/>
      <c r="AI579" s="548">
        <v>360</v>
      </c>
      <c r="AJ579" s="548">
        <v>360</v>
      </c>
      <c r="AK579" s="548">
        <v>180</v>
      </c>
      <c r="AL579" s="548">
        <v>180</v>
      </c>
      <c r="AM579" s="548"/>
    </row>
    <row r="580" spans="1:45">
      <c r="A580" s="522" t="str">
        <f>IFERROR(VLOOKUP(B580, 'Reference data'!$C$2:$D$21, 2, 0), "Do not enter, will be populated based on other column(s)")</f>
        <v>Enhancement</v>
      </c>
      <c r="B580" s="541" t="s">
        <v>960</v>
      </c>
      <c r="D580" s="347" t="s">
        <v>509</v>
      </c>
      <c r="E580" s="543" t="s">
        <v>1370</v>
      </c>
      <c r="F580" s="707" t="s">
        <v>1506</v>
      </c>
      <c r="G580" s="522" t="str">
        <f>IFERROR(VLOOKUP(E580,'Reference data'!$M$2:$P$364,4,0), "Do not enter, will be populated based on other column(s)")</f>
        <v>MR</v>
      </c>
      <c r="H580" s="522" t="str">
        <f>IFERROR(VLOOKUP(E580,'Reference data'!$M$2:$O$364, 3,0), "Do not enter, will be populated based on other column(s)")</f>
        <v>Java</v>
      </c>
      <c r="I580" s="522" t="str">
        <f>IFERROR(VLOOKUP(E580,'Reference data'!$M$1:$N$364, 2,0), "Do not enter, will be populated based on other column(s)")</f>
        <v>MA-SOAP</v>
      </c>
      <c r="J580" s="347" t="s">
        <v>442</v>
      </c>
      <c r="K580" s="525" t="str">
        <f>IFERROR(VLOOKUP(J580,'Reference data'!$G$2:$H$7, 2, 0), "Do not enter, will be populated based on other column(s)")</f>
        <v>Christine Moretti</v>
      </c>
      <c r="L580" s="525" t="str">
        <f>IFERROR(VLOOKUP(I580, 'Reference data'!$R$2:$S$55, 2, 0), "Do not enter, will be populated based on other column(s)")</f>
        <v>Ankita Mittal</v>
      </c>
      <c r="M580" s="525" t="str">
        <f>IFERROR(VLOOKUP(L580, 'Reference data'!$J$2:$K$30, 2, 0), "Do not enter, will be populated based on other column(s)")</f>
        <v>Dinesh Bansal (Gurgaon)</v>
      </c>
      <c r="N580" s="347">
        <v>23.12</v>
      </c>
      <c r="O580" s="551" t="str">
        <f>VLOOKUP(N580, 'Reference data'!$U$2:$V$29, 2, 0)</f>
        <v>Dec-23</v>
      </c>
      <c r="P580" s="347" t="s">
        <v>48</v>
      </c>
      <c r="Q580" s="347">
        <v>200</v>
      </c>
      <c r="AC580" s="347" t="s">
        <v>394</v>
      </c>
      <c r="AD580" s="347" t="s">
        <v>394</v>
      </c>
      <c r="AE580" s="347" t="s">
        <v>394</v>
      </c>
      <c r="AF580" s="347" t="s">
        <v>394</v>
      </c>
      <c r="AG580" s="347" t="s">
        <v>394</v>
      </c>
      <c r="AH580" s="347" t="s">
        <v>394</v>
      </c>
      <c r="AQ580" s="347">
        <v>20</v>
      </c>
      <c r="AR580" s="347">
        <v>170</v>
      </c>
      <c r="AS580" s="347">
        <v>10</v>
      </c>
    </row>
    <row r="581" spans="1:45">
      <c r="A581" s="522" t="str">
        <f>IFERROR(VLOOKUP(B581, 'Reference data'!$C$2:$D$21, 2, 0), "Do not enter, will be populated based on other column(s)")</f>
        <v>Enhancement</v>
      </c>
      <c r="B581" s="541" t="s">
        <v>960</v>
      </c>
      <c r="D581" s="347" t="s">
        <v>512</v>
      </c>
      <c r="E581" s="543" t="s">
        <v>1370</v>
      </c>
      <c r="F581" s="347" t="s">
        <v>1746</v>
      </c>
      <c r="G581" s="522" t="str">
        <f>IFERROR(VLOOKUP(E581,'Reference data'!$M$2:$P$364,4,0), "Do not enter, will be populated based on other column(s)")</f>
        <v>MR</v>
      </c>
      <c r="H581" s="522" t="str">
        <f>IFERROR(VLOOKUP(E581,'Reference data'!$M$2:$O$364, 3,0), "Do not enter, will be populated based on other column(s)")</f>
        <v>Java</v>
      </c>
      <c r="I581" s="522" t="str">
        <f>IFERROR(VLOOKUP(E581,'Reference data'!$M$1:$N$364, 2,0), "Do not enter, will be populated based on other column(s)")</f>
        <v>MA-SOAP</v>
      </c>
      <c r="J581" s="347" t="s">
        <v>442</v>
      </c>
      <c r="K581" s="525" t="str">
        <f>IFERROR(VLOOKUP(J581,'Reference data'!$G$2:$H$7, 2, 0), "Do not enter, will be populated based on other column(s)")</f>
        <v>Christine Moretti</v>
      </c>
      <c r="L581" s="525" t="str">
        <f>IFERROR(VLOOKUP(I581, 'Reference data'!$R$2:$S$55, 2, 0), "Do not enter, will be populated based on other column(s)")</f>
        <v>Ankita Mittal</v>
      </c>
      <c r="M581" s="525" t="str">
        <f>IFERROR(VLOOKUP(L581, 'Reference data'!$J$2:$K$30, 2, 0), "Do not enter, will be populated based on other column(s)")</f>
        <v>Dinesh Bansal (Gurgaon)</v>
      </c>
      <c r="N581" s="347" t="s">
        <v>1114</v>
      </c>
      <c r="O581" s="551" t="str">
        <f>VLOOKUP(N581, 'Reference data'!$U$2:$V$29, 2, 0)</f>
        <v>On hold</v>
      </c>
      <c r="P581" s="347" t="s">
        <v>342</v>
      </c>
      <c r="Q581" s="347">
        <v>75</v>
      </c>
      <c r="R581" s="548"/>
      <c r="S581" s="548"/>
      <c r="T581" s="548"/>
      <c r="U581" s="548"/>
      <c r="V581" s="548"/>
      <c r="W581" s="548"/>
      <c r="X581" s="548"/>
      <c r="Y581" s="548"/>
      <c r="Z581" s="548"/>
      <c r="AA581" s="548"/>
      <c r="AB581" s="548"/>
      <c r="AC581" s="548" t="s">
        <v>394</v>
      </c>
      <c r="AD581" s="548" t="s">
        <v>394</v>
      </c>
      <c r="AE581" s="548" t="s">
        <v>394</v>
      </c>
      <c r="AF581" s="548" t="s">
        <v>394</v>
      </c>
      <c r="AG581" s="548" t="s">
        <v>394</v>
      </c>
      <c r="AH581" s="548" t="s">
        <v>394</v>
      </c>
      <c r="AI581" s="548"/>
      <c r="AJ581" s="548"/>
      <c r="AK581" s="548"/>
      <c r="AL581" s="548"/>
      <c r="AM581" s="548"/>
    </row>
    <row r="582" spans="1:45">
      <c r="A582" s="522" t="str">
        <f>IFERROR(VLOOKUP(B582, 'Reference data'!$C$2:$D$21, 2, 0), "Do not enter, will be populated based on other column(s)")</f>
        <v>Sustenance</v>
      </c>
      <c r="B582" s="541" t="s">
        <v>88</v>
      </c>
      <c r="D582" s="347" t="s">
        <v>497</v>
      </c>
      <c r="E582" s="543" t="s">
        <v>1391</v>
      </c>
      <c r="F582" s="474" t="s">
        <v>1571</v>
      </c>
      <c r="G582" s="522" t="str">
        <f>IFERROR(VLOOKUP(E582,'Reference data'!$M$2:$P$364,4,0), "Do not enter, will be populated based on other column(s)")</f>
        <v>MR</v>
      </c>
      <c r="H582" s="522" t="str">
        <f>IFERROR(VLOOKUP(E582,'Reference data'!$M$2:$O$364, 3,0), "Do not enter, will be populated based on other column(s)")</f>
        <v>Java</v>
      </c>
      <c r="I582" s="522" t="str">
        <f>IFERROR(VLOOKUP(E582,'Reference data'!$M$1:$N$364, 2,0), "Do not enter, will be populated based on other column(s)")</f>
        <v>Gal-SAF</v>
      </c>
      <c r="J582" s="347" t="s">
        <v>78</v>
      </c>
      <c r="K582" s="525" t="str">
        <f>IFERROR(VLOOKUP(J582,'Reference data'!$G$2:$H$7, 2, 0), "Do not enter, will be populated based on other column(s)")</f>
        <v>Christine Moretti</v>
      </c>
      <c r="L582" s="525" t="str">
        <f>IFERROR(VLOOKUP(I582, 'Reference data'!$R$2:$S$55, 2, 0), "Do not enter, will be populated based on other column(s)")</f>
        <v>Tushar Vispute</v>
      </c>
      <c r="M582" s="525" t="str">
        <f>IFERROR(VLOOKUP(L582, 'Reference data'!$J$2:$K$30, 2, 0), "Do not enter, will be populated based on other column(s)")</f>
        <v>Dinesh Bansal (Gurgaon)</v>
      </c>
      <c r="N582" s="472">
        <v>22.09</v>
      </c>
      <c r="O582" s="551" t="str">
        <f>VLOOKUP(N582, 'Reference data'!$U$2:$V$29, 2, 0)</f>
        <v>Sep-22</v>
      </c>
      <c r="P582" s="347" t="s">
        <v>48</v>
      </c>
      <c r="Q582" s="347">
        <v>200</v>
      </c>
      <c r="AB582" s="347">
        <v>100</v>
      </c>
      <c r="AC582" s="347">
        <v>100</v>
      </c>
    </row>
    <row r="583" spans="1:45">
      <c r="A583" s="522" t="str">
        <f>IFERROR(VLOOKUP(B583, 'Reference data'!$C$2:$D$21, 2, 0), "Do not enter, will be populated based on other column(s)")</f>
        <v>Sustenance</v>
      </c>
      <c r="B583" s="541" t="s">
        <v>986</v>
      </c>
      <c r="D583" s="548" t="s">
        <v>771</v>
      </c>
      <c r="E583" s="543" t="s">
        <v>1390</v>
      </c>
      <c r="F583" s="548" t="s">
        <v>1506</v>
      </c>
      <c r="G583" s="522" t="str">
        <f>IFERROR(VLOOKUP(E583,'Reference data'!$M$2:$P$364,4,0), "Do not enter, will be populated based on other column(s)")</f>
        <v>MR</v>
      </c>
      <c r="H583" s="522" t="str">
        <f>IFERROR(VLOOKUP(E583,'Reference data'!$M$2:$O$364, 3,0), "Do not enter, will be populated based on other column(s)")</f>
        <v>C, C++</v>
      </c>
      <c r="I583" s="522" t="str">
        <f>IFERROR(VLOOKUP(E583,'Reference data'!$M$1:$N$364, 2,0), "Do not enter, will be populated based on other column(s)")</f>
        <v>Freedom C Apps</v>
      </c>
      <c r="J583" s="347" t="s">
        <v>78</v>
      </c>
      <c r="K583" s="525" t="str">
        <f>IFERROR(VLOOKUP(J583,'Reference data'!$G$2:$H$7, 2, 0), "Do not enter, will be populated based on other column(s)")</f>
        <v>Christine Moretti</v>
      </c>
      <c r="L583" s="525" t="str">
        <f>IFERROR(VLOOKUP(I583, 'Reference data'!$R$2:$S$55, 2, 0), "Do not enter, will be populated based on other column(s)")</f>
        <v>Tushar Vispute</v>
      </c>
      <c r="M583" s="525" t="str">
        <f>IFERROR(VLOOKUP(L583, 'Reference data'!$J$2:$K$30, 2, 0), "Do not enter, will be populated based on other column(s)")</f>
        <v>Dinesh Bansal (Gurgaon)</v>
      </c>
      <c r="N583" s="347" t="s">
        <v>283</v>
      </c>
      <c r="O583" s="551" t="str">
        <f>VLOOKUP(N583, 'Reference data'!$U$2:$V$29, 2, 0)</f>
        <v>Ongoing</v>
      </c>
      <c r="P583" s="347" t="s">
        <v>48</v>
      </c>
      <c r="Q583" s="548">
        <v>126</v>
      </c>
      <c r="R583" s="548"/>
      <c r="S583" s="548"/>
      <c r="T583" s="548"/>
      <c r="U583" s="548"/>
      <c r="V583" s="548"/>
      <c r="W583" s="548"/>
      <c r="X583" s="548"/>
      <c r="Y583" s="548"/>
      <c r="Z583" s="548"/>
      <c r="AA583" s="548"/>
      <c r="AB583" s="548">
        <v>60</v>
      </c>
      <c r="AC583" s="548">
        <v>60</v>
      </c>
      <c r="AD583" s="548">
        <v>60</v>
      </c>
      <c r="AE583" s="548">
        <v>60</v>
      </c>
      <c r="AF583" s="548">
        <v>60</v>
      </c>
      <c r="AG583" s="548">
        <v>60</v>
      </c>
      <c r="AH583" s="548">
        <v>60</v>
      </c>
      <c r="AI583" s="548">
        <v>44</v>
      </c>
      <c r="AJ583" s="548">
        <v>44</v>
      </c>
      <c r="AK583" s="548"/>
      <c r="AL583" s="548"/>
      <c r="AM583" s="548"/>
    </row>
    <row r="584" spans="1:45">
      <c r="A584" s="522" t="str">
        <f>IFERROR(VLOOKUP(B584, 'Reference data'!$C$2:$D$21, 2, 0), "Do not enter, will be populated based on other column(s)")</f>
        <v>Sustenance</v>
      </c>
      <c r="B584" s="541" t="s">
        <v>986</v>
      </c>
      <c r="D584" s="574" t="s">
        <v>771</v>
      </c>
      <c r="E584" s="543" t="s">
        <v>1391</v>
      </c>
      <c r="F584" s="347" t="s">
        <v>1506</v>
      </c>
      <c r="G584" s="522" t="str">
        <f>IFERROR(VLOOKUP(E584,'Reference data'!$M$2:$P$364,4,0), "Do not enter, will be populated based on other column(s)")</f>
        <v>MR</v>
      </c>
      <c r="H584" s="522" t="str">
        <f>IFERROR(VLOOKUP(E584,'Reference data'!$M$2:$O$364, 3,0), "Do not enter, will be populated based on other column(s)")</f>
        <v>Java</v>
      </c>
      <c r="I584" s="522" t="str">
        <f>IFERROR(VLOOKUP(E584,'Reference data'!$M$1:$N$364, 2,0), "Do not enter, will be populated based on other column(s)")</f>
        <v>Gal-SAF</v>
      </c>
      <c r="J584" s="347" t="s">
        <v>78</v>
      </c>
      <c r="K584" s="525" t="str">
        <f>IFERROR(VLOOKUP(J584,'Reference data'!$G$2:$H$7, 2, 0), "Do not enter, will be populated based on other column(s)")</f>
        <v>Christine Moretti</v>
      </c>
      <c r="L584" s="525" t="str">
        <f>IFERROR(VLOOKUP(I584, 'Reference data'!$R$2:$S$55, 2, 0), "Do not enter, will be populated based on other column(s)")</f>
        <v>Tushar Vispute</v>
      </c>
      <c r="M584" s="525" t="str">
        <f>IFERROR(VLOOKUP(L584, 'Reference data'!$J$2:$K$30, 2, 0), "Do not enter, will be populated based on other column(s)")</f>
        <v>Dinesh Bansal (Gurgaon)</v>
      </c>
      <c r="N584" s="347" t="s">
        <v>283</v>
      </c>
      <c r="O584" s="551" t="str">
        <f>VLOOKUP(N584, 'Reference data'!$U$2:$V$29, 2, 0)</f>
        <v>Ongoing</v>
      </c>
      <c r="P584" s="347" t="s">
        <v>48</v>
      </c>
      <c r="Q584" s="347">
        <v>126</v>
      </c>
      <c r="AB584" s="347">
        <v>60</v>
      </c>
      <c r="AC584" s="347">
        <v>60</v>
      </c>
      <c r="AD584" s="347">
        <v>60</v>
      </c>
      <c r="AE584" s="347">
        <v>60</v>
      </c>
      <c r="AF584" s="347">
        <v>60</v>
      </c>
      <c r="AG584" s="347">
        <v>60</v>
      </c>
      <c r="AH584" s="548"/>
      <c r="AI584" s="548"/>
      <c r="AJ584" s="548"/>
      <c r="AK584" s="548">
        <v>44</v>
      </c>
      <c r="AL584" s="548">
        <v>44</v>
      </c>
      <c r="AM584" s="548">
        <v>44</v>
      </c>
      <c r="AN584" s="548">
        <v>44</v>
      </c>
      <c r="AO584" s="548">
        <v>44</v>
      </c>
      <c r="AP584" s="548">
        <v>44</v>
      </c>
    </row>
    <row r="585" spans="1:45" ht="17" customHeight="1">
      <c r="A585" s="522" t="str">
        <f>IFERROR(VLOOKUP(B585, 'Reference data'!$C$2:$D$21, 2, 0), "Do not enter, will be populated based on other column(s)")</f>
        <v>Do not enter, will be populated based on other column(s)</v>
      </c>
      <c r="B585" s="542"/>
      <c r="C585" s="483"/>
      <c r="D585" s="483"/>
      <c r="E585" s="544"/>
      <c r="F585" s="483"/>
      <c r="G585" s="522" t="str">
        <f>IFERROR(VLOOKUP(E585,'Reference data'!$M$2:$P$364,4,0), "Do not enter, will be populated based on other column(s)")</f>
        <v>Do not enter, will be populated based on other column(s)</v>
      </c>
      <c r="H585" s="522" t="str">
        <f>IFERROR(VLOOKUP(E585,'Reference data'!$M$2:$O$364, 3,0), "Do not enter, will be populated based on other column(s)")</f>
        <v>Do not enter, will be populated based on other column(s)</v>
      </c>
      <c r="I585" s="522" t="str">
        <f>IFERROR(VLOOKUP(E585,'Reference data'!$M$1:$N$364, 2,0), "Do not enter, will be populated based on other column(s)")</f>
        <v>Do not enter, will be populated based on other column(s)</v>
      </c>
      <c r="J585" s="483"/>
      <c r="K585" s="525" t="str">
        <f>IFERROR(VLOOKUP(J585,'Reference data'!$G$2:$H$7, 2, 0), "Do not enter, will be populated based on other column(s)")</f>
        <v>Do not enter, will be populated based on other column(s)</v>
      </c>
      <c r="L585" s="525" t="s">
        <v>489</v>
      </c>
      <c r="M585" s="525" t="str">
        <f>IFERROR(VLOOKUP(L585, 'Reference data'!$J$2:$K$30, 2, 0), "Do not enter, will be populated based on other column(s)")</f>
        <v>Dinesh Bansal (Gurgaon)</v>
      </c>
      <c r="N585" s="483"/>
      <c r="O585" s="551" t="e">
        <f>VLOOKUP(N585, 'Reference data'!$U$2:$V$29, 2, 0)</f>
        <v>#N/A</v>
      </c>
      <c r="P585" s="483"/>
      <c r="Q585" s="483"/>
      <c r="AB585" s="347">
        <v>60</v>
      </c>
      <c r="AC585" s="347">
        <v>60</v>
      </c>
      <c r="AD585" s="347">
        <v>60</v>
      </c>
      <c r="AE585" s="347">
        <v>60</v>
      </c>
      <c r="AF585" s="347">
        <v>60</v>
      </c>
      <c r="AG585" s="347">
        <v>60</v>
      </c>
      <c r="AH585" s="483"/>
      <c r="AI585" s="483"/>
      <c r="AJ585" s="483"/>
      <c r="AK585" s="483"/>
      <c r="AL585" s="483"/>
      <c r="AM585" s="483"/>
    </row>
    <row r="586" spans="1:45">
      <c r="A586" s="522" t="str">
        <f>IFERROR(VLOOKUP(B586, 'Reference data'!$C$2:$D$21, 2, 0), "Do not enter, will be populated based on other column(s)")</f>
        <v>Sustenance</v>
      </c>
      <c r="B586" s="541" t="s">
        <v>983</v>
      </c>
      <c r="C586" s="347">
        <v>3</v>
      </c>
      <c r="D586" s="574" t="s">
        <v>1752</v>
      </c>
      <c r="E586" s="543" t="s">
        <v>1390</v>
      </c>
      <c r="F586" s="548" t="s">
        <v>1506</v>
      </c>
      <c r="G586" s="522" t="str">
        <f>IFERROR(VLOOKUP(E586,'Reference data'!$M$2:$P$364,4,0), "Do not enter, will be populated based on other column(s)")</f>
        <v>MR</v>
      </c>
      <c r="H586" s="522" t="str">
        <f>IFERROR(VLOOKUP(E586,'Reference data'!$M$2:$O$364, 3,0), "Do not enter, will be populated based on other column(s)")</f>
        <v>C, C++</v>
      </c>
      <c r="I586" s="522" t="str">
        <f>IFERROR(VLOOKUP(E586,'Reference data'!$M$1:$N$364, 2,0), "Do not enter, will be populated based on other column(s)")</f>
        <v>Freedom C Apps</v>
      </c>
      <c r="J586" s="347" t="s">
        <v>78</v>
      </c>
      <c r="K586" s="525" t="str">
        <f>IFERROR(VLOOKUP(J586,'Reference data'!$G$2:$H$7, 2, 0), "Do not enter, will be populated based on other column(s)")</f>
        <v>Christine Moretti</v>
      </c>
      <c r="L586" s="525" t="s">
        <v>489</v>
      </c>
      <c r="M586" s="525" t="str">
        <f>IFERROR(VLOOKUP(L586, 'Reference data'!$J$2:$K$30, 2, 0), "Do not enter, will be populated based on other column(s)")</f>
        <v>Dinesh Bansal (Gurgaon)</v>
      </c>
      <c r="N586" s="347" t="s">
        <v>283</v>
      </c>
      <c r="O586" s="598" t="str">
        <f>VLOOKUP(N586, 'Reference data'!$U$2:$V$29, 2, 0)</f>
        <v>Ongoing</v>
      </c>
      <c r="P586" s="347" t="s">
        <v>48</v>
      </c>
      <c r="Q586" s="548"/>
      <c r="R586" s="644"/>
      <c r="S586" s="548"/>
      <c r="T586" s="548"/>
      <c r="U586" s="548"/>
      <c r="V586" s="548"/>
      <c r="W586" s="548"/>
      <c r="X586" s="548"/>
      <c r="Y586" s="548"/>
      <c r="Z586" s="548"/>
      <c r="AA586" s="548"/>
      <c r="AB586" s="548">
        <v>176</v>
      </c>
      <c r="AC586" s="548">
        <v>176</v>
      </c>
      <c r="AD586" s="548">
        <v>176</v>
      </c>
      <c r="AE586" s="548">
        <v>176</v>
      </c>
      <c r="AF586" s="548">
        <v>176</v>
      </c>
      <c r="AG586" s="645">
        <v>176</v>
      </c>
      <c r="AH586" s="548">
        <v>150</v>
      </c>
      <c r="AI586" s="548">
        <v>150</v>
      </c>
      <c r="AJ586" s="548">
        <v>150</v>
      </c>
      <c r="AK586" s="548">
        <v>150</v>
      </c>
      <c r="AL586" s="548">
        <v>150</v>
      </c>
      <c r="AM586" s="548">
        <v>150</v>
      </c>
      <c r="AN586" s="548">
        <v>150</v>
      </c>
      <c r="AO586" s="548">
        <v>150</v>
      </c>
      <c r="AP586" s="548">
        <v>150</v>
      </c>
    </row>
    <row r="587" spans="1:45">
      <c r="A587" s="522" t="str">
        <f>IFERROR(VLOOKUP(B587, 'Reference data'!$C$2:$D$21, 2, 0), "Do not enter, will be populated based on other column(s)")</f>
        <v>Sustenance</v>
      </c>
      <c r="B587" s="541" t="s">
        <v>88</v>
      </c>
      <c r="D587" s="347" t="s">
        <v>1753</v>
      </c>
      <c r="E587" s="543" t="s">
        <v>1274</v>
      </c>
      <c r="F587" s="347" t="s">
        <v>1571</v>
      </c>
      <c r="G587" s="522" t="str">
        <f>IFERROR(VLOOKUP(E587,'Reference data'!$M$2:$P$364,4,0), "Do not enter, will be populated based on other column(s)")</f>
        <v>MR</v>
      </c>
      <c r="H587" s="522" t="str">
        <f>IFERROR(VLOOKUP(E587,'Reference data'!$M$2:$O$364, 3,0), "Do not enter, will be populated based on other column(s)")</f>
        <v>Java</v>
      </c>
      <c r="I587" s="522" t="str">
        <f>IFERROR(VLOOKUP(E587,'Reference data'!$M$1:$N$364, 2,0), "Do not enter, will be populated based on other column(s)")</f>
        <v>Gal-SAF</v>
      </c>
      <c r="J587" s="347" t="s">
        <v>78</v>
      </c>
      <c r="K587" s="525" t="str">
        <f>IFERROR(VLOOKUP(J587,'Reference data'!$G$2:$H$7, 2, 0), "Do not enter, will be populated based on other column(s)")</f>
        <v>Christine Moretti</v>
      </c>
      <c r="L587" s="525" t="s">
        <v>489</v>
      </c>
      <c r="M587" s="525" t="str">
        <f>IFERROR(VLOOKUP(L587, 'Reference data'!$J$2:$K$30, 2, 0), "Do not enter, will be populated based on other column(s)")</f>
        <v>Dinesh Bansal (Gurgaon)</v>
      </c>
      <c r="N587" s="472">
        <v>23.06</v>
      </c>
      <c r="O587" s="598" t="str">
        <f>VLOOKUP(N587, 'Reference data'!$U$2:$V$29, 2, 0)</f>
        <v>Jun-23</v>
      </c>
      <c r="P587" s="483" t="s">
        <v>48</v>
      </c>
      <c r="Q587" s="347">
        <v>80</v>
      </c>
      <c r="R587" s="579"/>
      <c r="AB587" s="347">
        <v>44</v>
      </c>
      <c r="AC587" s="347">
        <v>44</v>
      </c>
      <c r="AD587" s="347">
        <v>44</v>
      </c>
      <c r="AE587" s="347">
        <v>44</v>
      </c>
      <c r="AF587" s="347">
        <v>44</v>
      </c>
      <c r="AG587" s="490">
        <v>44</v>
      </c>
      <c r="AN587" s="579"/>
    </row>
    <row r="588" spans="1:45">
      <c r="A588" s="522" t="str">
        <f>IFERROR(VLOOKUP(B588, 'Reference data'!$C$2:$D$21, 2, 0), "Do not enter, will be populated based on other column(s)")</f>
        <v>Enhancement</v>
      </c>
      <c r="B588" s="541" t="s">
        <v>960</v>
      </c>
      <c r="D588" s="347" t="s">
        <v>1754</v>
      </c>
      <c r="E588" s="543" t="s">
        <v>1274</v>
      </c>
      <c r="F588" s="548" t="s">
        <v>1746</v>
      </c>
      <c r="G588" s="522" t="str">
        <f>IFERROR(VLOOKUP(E588,'Reference data'!$M$2:$P$364,4,0), "Do not enter, will be populated based on other column(s)")</f>
        <v>MR</v>
      </c>
      <c r="H588" s="522" t="str">
        <f>IFERROR(VLOOKUP(E588,'Reference data'!$M$2:$O$364, 3,0), "Do not enter, will be populated based on other column(s)")</f>
        <v>Java</v>
      </c>
      <c r="I588" s="522" t="str">
        <f>IFERROR(VLOOKUP(E588,'Reference data'!$M$1:$N$364, 2,0), "Do not enter, will be populated based on other column(s)")</f>
        <v>Gal-SAF</v>
      </c>
      <c r="J588" s="347" t="s">
        <v>78</v>
      </c>
      <c r="K588" s="525" t="str">
        <f>IFERROR(VLOOKUP(J588,'Reference data'!$G$2:$H$7, 2, 0), "Do not enter, will be populated based on other column(s)")</f>
        <v>Christine Moretti</v>
      </c>
      <c r="L588" s="525" t="s">
        <v>489</v>
      </c>
      <c r="M588" s="525" t="str">
        <f>IFERROR(VLOOKUP(L588, 'Reference data'!$J$2:$K$30, 2, 0), "Do not enter, will be populated based on other column(s)")</f>
        <v>Dinesh Bansal (Gurgaon)</v>
      </c>
      <c r="N588" s="472" t="s">
        <v>1114</v>
      </c>
      <c r="O588" s="598" t="str">
        <f>VLOOKUP(N588, 'Reference data'!$U$2:$V$29, 2, 0)</f>
        <v>On hold</v>
      </c>
      <c r="P588" s="483" t="s">
        <v>342</v>
      </c>
      <c r="Q588" s="548">
        <v>3128</v>
      </c>
      <c r="R588" s="644"/>
      <c r="S588" s="548"/>
      <c r="T588" s="548"/>
      <c r="U588" s="548"/>
      <c r="V588" s="548"/>
      <c r="W588" s="548"/>
      <c r="X588" s="548"/>
      <c r="Y588" s="548"/>
      <c r="Z588" s="548"/>
      <c r="AA588" s="548"/>
      <c r="AB588" s="548">
        <v>132</v>
      </c>
      <c r="AC588" s="548">
        <v>132</v>
      </c>
      <c r="AD588" s="548">
        <v>132</v>
      </c>
      <c r="AE588" s="548">
        <v>132</v>
      </c>
      <c r="AF588" s="548">
        <v>88</v>
      </c>
      <c r="AG588" s="645">
        <v>88</v>
      </c>
      <c r="AH588" s="548"/>
      <c r="AI588" s="548"/>
      <c r="AJ588" s="548"/>
      <c r="AK588" s="548"/>
      <c r="AL588" s="548"/>
      <c r="AM588" s="548"/>
      <c r="AN588" s="579"/>
    </row>
    <row r="589" spans="1:45">
      <c r="A589" s="522" t="str">
        <f>IFERROR(VLOOKUP(B589, 'Reference data'!$C$2:$D$21, 2, 0), "Do not enter, will be populated based on other column(s)")</f>
        <v>Sustenance</v>
      </c>
      <c r="B589" s="541" t="s">
        <v>88</v>
      </c>
      <c r="D589" s="347" t="s">
        <v>1755</v>
      </c>
      <c r="E589" s="543" t="s">
        <v>1274</v>
      </c>
      <c r="F589" s="347" t="s">
        <v>1513</v>
      </c>
      <c r="G589" s="522" t="str">
        <f>IFERROR(VLOOKUP(E589,'Reference data'!$M$2:$P$364,4,0), "Do not enter, will be populated based on other column(s)")</f>
        <v>MR</v>
      </c>
      <c r="H589" s="522" t="str">
        <f>IFERROR(VLOOKUP(E589,'Reference data'!$M$2:$O$364, 3,0), "Do not enter, will be populated based on other column(s)")</f>
        <v>Java</v>
      </c>
      <c r="I589" s="522" t="str">
        <f>IFERROR(VLOOKUP(E589,'Reference data'!$M$1:$N$364, 2,0), "Do not enter, will be populated based on other column(s)")</f>
        <v>Gal-SAF</v>
      </c>
      <c r="J589" s="347" t="s">
        <v>78</v>
      </c>
      <c r="K589" s="525" t="str">
        <f>IFERROR(VLOOKUP(J589,'Reference data'!$G$2:$H$7, 2, 0), "Do not enter, will be populated based on other column(s)")</f>
        <v>Christine Moretti</v>
      </c>
      <c r="L589" s="525" t="s">
        <v>489</v>
      </c>
      <c r="M589" s="525" t="str">
        <f>IFERROR(VLOOKUP(L589, 'Reference data'!$J$2:$K$30, 2, 0), "Do not enter, will be populated based on other column(s)")</f>
        <v>Dinesh Bansal (Gurgaon)</v>
      </c>
      <c r="N589" s="472">
        <v>23.06</v>
      </c>
      <c r="O589" s="598" t="str">
        <f>VLOOKUP(N589, 'Reference data'!$U$2:$V$29, 2, 0)</f>
        <v>Jun-23</v>
      </c>
      <c r="P589" s="483" t="s">
        <v>48</v>
      </c>
      <c r="Q589" s="347">
        <v>130</v>
      </c>
      <c r="R589" s="579"/>
      <c r="AB589" s="347">
        <v>264</v>
      </c>
      <c r="AC589" s="347">
        <v>264</v>
      </c>
      <c r="AD589" s="347">
        <v>264</v>
      </c>
      <c r="AE589" s="347">
        <v>264</v>
      </c>
      <c r="AF589" s="347">
        <v>176</v>
      </c>
      <c r="AG589" s="490">
        <v>176</v>
      </c>
      <c r="AN589" s="579"/>
    </row>
    <row r="590" spans="1:45">
      <c r="A590" s="522" t="str">
        <f>IFERROR(VLOOKUP(B590, 'Reference data'!$C$2:$D$21, 2, 0), "Do not enter, will be populated based on other column(s)")</f>
        <v>Enhancement</v>
      </c>
      <c r="B590" s="632" t="s">
        <v>960</v>
      </c>
      <c r="C590" s="484"/>
      <c r="D590" s="347" t="s">
        <v>1756</v>
      </c>
      <c r="E590" s="543" t="s">
        <v>1274</v>
      </c>
      <c r="F590" s="484" t="s">
        <v>1506</v>
      </c>
      <c r="G590" s="522" t="str">
        <f>IFERROR(VLOOKUP(E590,'Reference data'!$M$2:$P$364,4,0), "Do not enter, will be populated based on other column(s)")</f>
        <v>MR</v>
      </c>
      <c r="H590" s="522" t="str">
        <f>IFERROR(VLOOKUP(E590,'Reference data'!$M$2:$O$364, 3,0), "Do not enter, will be populated based on other column(s)")</f>
        <v>Java</v>
      </c>
      <c r="I590" s="522" t="str">
        <f>IFERROR(VLOOKUP(E590,'Reference data'!$M$1:$N$364, 2,0), "Do not enter, will be populated based on other column(s)")</f>
        <v>Gal-SAF</v>
      </c>
      <c r="J590" s="484" t="s">
        <v>78</v>
      </c>
      <c r="K590" s="525" t="str">
        <f>IFERROR(VLOOKUP(J590,'Reference data'!$G$2:$H$7, 2, 0), "Do not enter, will be populated based on other column(s)")</f>
        <v>Christine Moretti</v>
      </c>
      <c r="L590" s="525" t="s">
        <v>489</v>
      </c>
      <c r="M590" s="525" t="str">
        <f>IFERROR(VLOOKUP(L590, 'Reference data'!$J$2:$K$30, 2, 0), "Do not enter, will be populated based on other column(s)")</f>
        <v>Dinesh Bansal (Gurgaon)</v>
      </c>
      <c r="N590" s="484" t="s">
        <v>341</v>
      </c>
      <c r="O590" s="551" t="str">
        <f>VLOOKUP(N590, 'Reference data'!$U$2:$V$29, 2, 0)</f>
        <v>TBD</v>
      </c>
      <c r="P590" s="483" t="s">
        <v>342</v>
      </c>
      <c r="Q590" s="484">
        <v>80</v>
      </c>
      <c r="AB590" s="347">
        <v>176</v>
      </c>
      <c r="AC590" s="347">
        <v>176</v>
      </c>
      <c r="AD590" s="347">
        <v>176</v>
      </c>
      <c r="AE590" s="347">
        <v>176</v>
      </c>
      <c r="AF590" s="347">
        <v>176</v>
      </c>
      <c r="AG590" s="347">
        <v>176</v>
      </c>
      <c r="AH590" s="484"/>
      <c r="AI590" s="484"/>
      <c r="AJ590" s="484"/>
      <c r="AK590" s="484"/>
      <c r="AL590" s="484"/>
      <c r="AM590" s="484"/>
    </row>
    <row r="591" spans="1:45" ht="18" customHeight="1">
      <c r="A591" s="522" t="str">
        <f>IFERROR(VLOOKUP(B591, 'Reference data'!$C$2:$D$21, 2, 0), "Do not enter, will be populated based on other column(s)")</f>
        <v>Enhancement</v>
      </c>
      <c r="B591" s="541" t="s">
        <v>960</v>
      </c>
      <c r="D591" s="693" t="s">
        <v>1720</v>
      </c>
      <c r="E591" s="543" t="s">
        <v>1356</v>
      </c>
      <c r="F591" s="347" t="s">
        <v>1506</v>
      </c>
      <c r="G591" s="522" t="str">
        <f>IFERROR(VLOOKUP(E591,'Reference data'!$M$2:$P$364,4,0), "Do not enter, will be populated based on other column(s)")</f>
        <v>MR</v>
      </c>
      <c r="H591" s="522" t="str">
        <f>IFERROR(VLOOKUP(E591,'Reference data'!$M$2:$O$364, 3,0), "Do not enter, will be populated based on other column(s)")</f>
        <v>Java</v>
      </c>
      <c r="I591" s="522" t="str">
        <f>IFERROR(VLOOKUP(E591,'Reference data'!$M$1:$N$364, 2,0), "Do not enter, will be populated based on other column(s)")</f>
        <v>Gal-SAF</v>
      </c>
      <c r="J591" s="347" t="s">
        <v>78</v>
      </c>
      <c r="K591" s="525" t="str">
        <f>IFERROR(VLOOKUP(J591,'Reference data'!$G$2:$H$7, 2, 0), "Do not enter, will be populated based on other column(s)")</f>
        <v>Christine Moretti</v>
      </c>
      <c r="L591" s="525" t="s">
        <v>489</v>
      </c>
      <c r="M591" s="525" t="str">
        <f>IFERROR(VLOOKUP(L591, 'Reference data'!$J$2:$K$30, 2, 0), "Do not enter, will be populated based on other column(s)")</f>
        <v>Dinesh Bansal (Gurgaon)</v>
      </c>
      <c r="N591" s="347">
        <v>23.09</v>
      </c>
      <c r="P591" s="483" t="s">
        <v>48</v>
      </c>
      <c r="Q591" s="488">
        <v>75</v>
      </c>
      <c r="R591" s="488"/>
      <c r="S591" s="488"/>
      <c r="T591" s="488"/>
      <c r="U591" s="488"/>
      <c r="V591" s="488"/>
      <c r="W591" s="488"/>
      <c r="X591" s="488"/>
      <c r="Y591" s="488"/>
      <c r="Z591" s="488"/>
      <c r="AA591" s="488"/>
      <c r="AB591" s="488"/>
      <c r="AC591" s="488"/>
      <c r="AD591" s="488"/>
      <c r="AE591" s="488"/>
      <c r="AF591" s="488"/>
      <c r="AG591" s="488"/>
      <c r="AH591" s="488"/>
      <c r="AI591" s="488"/>
      <c r="AJ591" s="488"/>
      <c r="AK591" s="488"/>
      <c r="AL591" s="488"/>
      <c r="AM591" s="488"/>
      <c r="AO591" s="347">
        <v>50</v>
      </c>
      <c r="AP591" s="347">
        <v>25</v>
      </c>
    </row>
    <row r="592" spans="1:45">
      <c r="A592" s="522" t="str">
        <f>IFERROR(VLOOKUP(B592, 'Reference data'!$C$2:$D$21, 2, 0), "Do not enter, will be populated based on other column(s)")</f>
        <v>Enhancement</v>
      </c>
      <c r="B592" s="541" t="s">
        <v>960</v>
      </c>
      <c r="D592" s="625" t="s">
        <v>1757</v>
      </c>
      <c r="E592" s="543" t="s">
        <v>1274</v>
      </c>
      <c r="F592" s="347" t="s">
        <v>1746</v>
      </c>
      <c r="G592" s="522" t="str">
        <f>IFERROR(VLOOKUP(E592,'Reference data'!$M$2:$P$364,4,0), "Do not enter, will be populated based on other column(s)")</f>
        <v>MR</v>
      </c>
      <c r="H592" s="522" t="str">
        <f>IFERROR(VLOOKUP(E592,'Reference data'!$M$2:$O$364, 3,0), "Do not enter, will be populated based on other column(s)")</f>
        <v>Java</v>
      </c>
      <c r="I592" s="522" t="str">
        <f>IFERROR(VLOOKUP(E592,'Reference data'!$M$1:$N$364, 2,0), "Do not enter, will be populated based on other column(s)")</f>
        <v>Gal-SAF</v>
      </c>
      <c r="J592" s="347" t="s">
        <v>78</v>
      </c>
      <c r="K592" s="525" t="str">
        <f>IFERROR(VLOOKUP(J592,'Reference data'!$G$2:$H$7, 2, 0), "Do not enter, will be populated based on other column(s)")</f>
        <v>Christine Moretti</v>
      </c>
      <c r="L592" s="525" t="s">
        <v>489</v>
      </c>
      <c r="M592" s="525" t="str">
        <f>IFERROR(VLOOKUP(L592, 'Reference data'!$J$2:$K$30, 2, 0), "Do not enter, will be populated based on other column(s)")</f>
        <v>Dinesh Bansal (Gurgaon)</v>
      </c>
      <c r="N592" s="347" t="s">
        <v>341</v>
      </c>
      <c r="O592" s="551" t="str">
        <f>VLOOKUP(N592, 'Reference data'!$U$2:$V$29, 2, 0)</f>
        <v>TBD</v>
      </c>
      <c r="P592" s="483" t="s">
        <v>342</v>
      </c>
      <c r="Q592" s="347">
        <v>90</v>
      </c>
      <c r="AB592" s="347">
        <v>704</v>
      </c>
      <c r="AC592" s="347">
        <v>704</v>
      </c>
      <c r="AD592" s="347">
        <v>704</v>
      </c>
      <c r="AE592" s="347">
        <v>704</v>
      </c>
      <c r="AF592" s="347">
        <v>352</v>
      </c>
      <c r="AG592" s="347">
        <v>352</v>
      </c>
    </row>
    <row r="593" spans="1:45">
      <c r="A593" s="522" t="str">
        <f>IFERROR(VLOOKUP(B593, 'Reference data'!$C$2:$D$21, 2, 0), "Do not enter, will be populated based on other column(s)")</f>
        <v>Enhancement</v>
      </c>
      <c r="B593" s="541" t="s">
        <v>960</v>
      </c>
      <c r="D593" s="625" t="s">
        <v>1758</v>
      </c>
      <c r="E593" s="543" t="s">
        <v>1274</v>
      </c>
      <c r="F593" s="548" t="s">
        <v>1746</v>
      </c>
      <c r="G593" s="522" t="str">
        <f>IFERROR(VLOOKUP(E593,'Reference data'!$M$2:$P$364,4,0), "Do not enter, will be populated based on other column(s)")</f>
        <v>MR</v>
      </c>
      <c r="H593" s="522" t="str">
        <f>IFERROR(VLOOKUP(E593,'Reference data'!$M$2:$O$364, 3,0), "Do not enter, will be populated based on other column(s)")</f>
        <v>Java</v>
      </c>
      <c r="I593" s="522" t="str">
        <f>IFERROR(VLOOKUP(E593,'Reference data'!$M$1:$N$364, 2,0), "Do not enter, will be populated based on other column(s)")</f>
        <v>Gal-SAF</v>
      </c>
      <c r="J593" s="347" t="s">
        <v>78</v>
      </c>
      <c r="K593" s="525" t="str">
        <f>IFERROR(VLOOKUP(J593,'Reference data'!$G$2:$H$7, 2, 0), "Do not enter, will be populated based on other column(s)")</f>
        <v>Christine Moretti</v>
      </c>
      <c r="L593" s="525" t="s">
        <v>489</v>
      </c>
      <c r="M593" s="525" t="str">
        <f>IFERROR(VLOOKUP(L593, 'Reference data'!$J$2:$K$30, 2, 0), "Do not enter, will be populated based on other column(s)")</f>
        <v>Dinesh Bansal (Gurgaon)</v>
      </c>
      <c r="N593" s="347" t="s">
        <v>1114</v>
      </c>
      <c r="O593" s="551" t="str">
        <f>VLOOKUP(N593, 'Reference data'!$U$2:$V$29, 2, 0)</f>
        <v>On hold</v>
      </c>
      <c r="P593" s="483" t="s">
        <v>342</v>
      </c>
      <c r="Q593" s="548">
        <v>50</v>
      </c>
      <c r="R593" s="548"/>
      <c r="S593" s="548"/>
      <c r="T593" s="548"/>
      <c r="U593" s="548"/>
      <c r="V593" s="548"/>
      <c r="W593" s="548"/>
      <c r="X593" s="548"/>
      <c r="Y593" s="548"/>
      <c r="Z593" s="548"/>
      <c r="AA593" s="548"/>
      <c r="AB593" s="548">
        <v>88</v>
      </c>
      <c r="AC593" s="548">
        <v>88</v>
      </c>
      <c r="AD593" s="548">
        <v>88</v>
      </c>
      <c r="AE593" s="548">
        <v>88</v>
      </c>
      <c r="AF593" s="548">
        <v>88</v>
      </c>
      <c r="AG593" s="548">
        <v>88</v>
      </c>
      <c r="AH593" s="548"/>
      <c r="AI593" s="548"/>
      <c r="AJ593" s="548"/>
      <c r="AK593" s="548"/>
      <c r="AL593" s="548"/>
      <c r="AM593" s="548"/>
    </row>
    <row r="594" spans="1:45" ht="14.5">
      <c r="A594" s="522" t="str">
        <f>IFERROR(VLOOKUP(B594, 'Reference data'!$C$2:$D$21, 2, 0), "Do not enter, will be populated based on other column(s)")</f>
        <v>Sustenance</v>
      </c>
      <c r="B594" s="541" t="s">
        <v>125</v>
      </c>
      <c r="C594" s="347">
        <v>5</v>
      </c>
      <c r="D594" s="548" t="s">
        <v>1759</v>
      </c>
      <c r="E594" s="543" t="s">
        <v>1163</v>
      </c>
      <c r="F594" s="548" t="s">
        <v>1506</v>
      </c>
      <c r="G594" s="522" t="str">
        <f>IFERROR(VLOOKUP(E594,'Reference data'!$M$2:$P$364,4,0), "Do not enter, will be populated based on other column(s)")</f>
        <v>MR</v>
      </c>
      <c r="H594" s="522" t="str">
        <f>IFERROR(VLOOKUP(E594,'Reference data'!$M$2:$O$364, 3,0), "Do not enter, will be populated based on other column(s)")</f>
        <v>RD</v>
      </c>
      <c r="I594" s="522" t="str">
        <f>IFERROR(VLOOKUP(E594,'Reference data'!$M$1:$N$364, 2,0), "Do not enter, will be populated based on other column(s)")</f>
        <v>BPM RD</v>
      </c>
      <c r="J594" s="347" t="s">
        <v>1047</v>
      </c>
      <c r="K594" s="525" t="str">
        <f>IFERROR(VLOOKUP(J594,'Reference data'!$G$2:$H$7, 2, 0), "Do not enter, will be populated based on other column(s)")</f>
        <v>Jonie Greenwood</v>
      </c>
      <c r="L594" s="525" t="s">
        <v>1118</v>
      </c>
      <c r="M594" s="525" t="str">
        <f>IFERROR(VLOOKUP(L594, 'Reference data'!$J$2:$K$30, 2, 0), "Do not enter, will be populated based on other column(s)")</f>
        <v>Dinesh Bansal (Gurgaon)</v>
      </c>
      <c r="N594" s="347" t="s">
        <v>283</v>
      </c>
      <c r="O594" s="551" t="str">
        <f>VLOOKUP(N594, 'Reference data'!$U$2:$V$29, 2, 0)</f>
        <v>Ongoing</v>
      </c>
      <c r="P594" s="347" t="s">
        <v>48</v>
      </c>
      <c r="Q594" s="347">
        <v>7040</v>
      </c>
      <c r="R594" s="488"/>
      <c r="S594" s="488"/>
      <c r="T594" s="488"/>
      <c r="U594" s="488"/>
      <c r="V594" s="488"/>
      <c r="W594" s="488"/>
      <c r="X594" s="488"/>
      <c r="Y594" s="488"/>
      <c r="Z594" s="488"/>
      <c r="AA594" s="488"/>
      <c r="AB594" s="488"/>
      <c r="AC594" s="488"/>
      <c r="AD594" s="488"/>
      <c r="AE594" s="488"/>
      <c r="AF594" s="488">
        <v>880</v>
      </c>
      <c r="AG594" s="488">
        <v>880</v>
      </c>
      <c r="AH594" s="347">
        <v>150</v>
      </c>
      <c r="AI594" s="347">
        <v>150</v>
      </c>
      <c r="AJ594" s="347">
        <v>150</v>
      </c>
      <c r="AK594" s="347">
        <v>150</v>
      </c>
      <c r="AL594" s="347">
        <v>150</v>
      </c>
      <c r="AM594" s="347">
        <v>150</v>
      </c>
      <c r="AN594" s="347">
        <v>150</v>
      </c>
      <c r="AO594" s="347">
        <v>150</v>
      </c>
      <c r="AP594" s="347">
        <v>150</v>
      </c>
    </row>
    <row r="595" spans="1:45" ht="14.5">
      <c r="A595" s="522" t="str">
        <f>IFERROR(VLOOKUP(B595, 'Reference data'!$C$2:$D$21, 2, 0), "Do not enter, will be populated based on other column(s)")</f>
        <v>Enhancement</v>
      </c>
      <c r="B595" s="541" t="s">
        <v>960</v>
      </c>
      <c r="C595" s="347">
        <v>5</v>
      </c>
      <c r="D595" s="543" t="s">
        <v>1760</v>
      </c>
      <c r="E595" s="543" t="s">
        <v>1163</v>
      </c>
      <c r="F595" s="347" t="s">
        <v>1506</v>
      </c>
      <c r="G595" s="522" t="str">
        <f>IFERROR(VLOOKUP(E595,'Reference data'!$M$2:$P$364,4,0), "Do not enter, will be populated based on other column(s)")</f>
        <v>MR</v>
      </c>
      <c r="H595" s="522" t="str">
        <f>IFERROR(VLOOKUP(E595,'Reference data'!$M$2:$O$364, 3,0), "Do not enter, will be populated based on other column(s)")</f>
        <v>RD</v>
      </c>
      <c r="I595" s="522" t="str">
        <f>IFERROR(VLOOKUP(E595,'Reference data'!$M$1:$N$364, 2,0), "Do not enter, will be populated based on other column(s)")</f>
        <v>BPM RD</v>
      </c>
      <c r="J595" s="347" t="s">
        <v>1047</v>
      </c>
      <c r="K595" s="525" t="str">
        <f>IFERROR(VLOOKUP(J595,'Reference data'!$G$2:$H$7, 2, 0), "Do not enter, will be populated based on other column(s)")</f>
        <v>Jonie Greenwood</v>
      </c>
      <c r="L595" s="525" t="s">
        <v>1118</v>
      </c>
      <c r="M595" s="525" t="str">
        <f>IFERROR(VLOOKUP(L595, 'Reference data'!$J$2:$K$30, 2, 0), "Do not enter, will be populated based on other column(s)")</f>
        <v>Dinesh Bansal (Gurgaon)</v>
      </c>
      <c r="N595" s="347" t="s">
        <v>283</v>
      </c>
      <c r="O595" s="551" t="str">
        <f>VLOOKUP(N595, 'Reference data'!$U$2:$V$29, 2, 0)</f>
        <v>Ongoing</v>
      </c>
      <c r="P595" s="347" t="s">
        <v>48</v>
      </c>
      <c r="R595" s="488"/>
      <c r="S595" s="488"/>
      <c r="T595" s="488"/>
      <c r="U595" s="488"/>
      <c r="V595" s="488"/>
      <c r="W595" s="488"/>
      <c r="X595" s="488"/>
      <c r="Y595" s="488"/>
      <c r="Z595" s="488"/>
      <c r="AA595" s="488"/>
      <c r="AB595" s="488">
        <v>88</v>
      </c>
      <c r="AC595" s="488">
        <v>88</v>
      </c>
      <c r="AD595" s="488">
        <v>88</v>
      </c>
      <c r="AE595" s="488">
        <v>88</v>
      </c>
      <c r="AF595" s="488">
        <v>88</v>
      </c>
      <c r="AG595" s="488">
        <v>88</v>
      </c>
      <c r="AH595" s="347">
        <v>60</v>
      </c>
      <c r="AI595" s="347">
        <v>60</v>
      </c>
      <c r="AJ595" s="347">
        <v>60</v>
      </c>
      <c r="AK595" s="347">
        <v>60</v>
      </c>
      <c r="AL595" s="347">
        <v>60</v>
      </c>
      <c r="AM595" s="347">
        <v>60</v>
      </c>
      <c r="AN595" s="347">
        <v>60</v>
      </c>
      <c r="AO595" s="347">
        <v>60</v>
      </c>
      <c r="AP595" s="347">
        <v>60</v>
      </c>
    </row>
    <row r="596" spans="1:45" ht="14.5">
      <c r="A596" s="522" t="str">
        <f>IFERROR(VLOOKUP(B596, 'Reference data'!$C$2:$D$21, 2, 0), "Do not enter, will be populated based on other column(s)")</f>
        <v>Sustenance</v>
      </c>
      <c r="B596" s="541" t="s">
        <v>110</v>
      </c>
      <c r="C596" s="347">
        <v>1</v>
      </c>
      <c r="D596" s="347" t="s">
        <v>1761</v>
      </c>
      <c r="E596" s="543" t="s">
        <v>377</v>
      </c>
      <c r="G596" s="522" t="str">
        <f>IFERROR(VLOOKUP(E596,'Reference data'!$M$2:$P$364,4,0), "Do not enter, will be populated based on other column(s)")</f>
        <v>MR</v>
      </c>
      <c r="H596" s="522" t="str">
        <f>IFERROR(VLOOKUP(E596,'Reference data'!$M$2:$O$364, 3,0), "Do not enter, will be populated based on other column(s)")</f>
        <v>Java</v>
      </c>
      <c r="I596" s="522" t="str">
        <f>IFERROR(VLOOKUP(E596,'Reference data'!$M$1:$N$364, 2,0), "Do not enter, will be populated based on other column(s)")</f>
        <v>Freedom Java Apps</v>
      </c>
      <c r="J596" s="347" t="s">
        <v>203</v>
      </c>
      <c r="K596" s="525" t="str">
        <f>IFERROR(VLOOKUP(J596,'Reference data'!$G$2:$H$7, 2, 0), "Do not enter, will be populated based on other column(s)")</f>
        <v>Muawiah Qaimari</v>
      </c>
      <c r="L596" s="525" t="str">
        <f>IFERROR(VLOOKUP(I596, 'Reference data'!$R$2:$S$55, 2, 0), "Do not enter, will be populated based on other column(s)")</f>
        <v>Ashish Bartwal</v>
      </c>
      <c r="M596" s="525" t="str">
        <f>IFERROR(VLOOKUP(L596, 'Reference data'!$J$2:$K$30, 2, 0), "Do not enter, will be populated based on other column(s)")</f>
        <v>Himanshu Mathur</v>
      </c>
      <c r="N596" s="347">
        <v>22.07</v>
      </c>
      <c r="O596" s="551" t="str">
        <f>VLOOKUP(N596, 'Reference data'!$U$2:$V$29, 2, 0)</f>
        <v>Jul-22</v>
      </c>
      <c r="P596" s="347" t="s">
        <v>48</v>
      </c>
      <c r="Q596" s="488">
        <v>50</v>
      </c>
      <c r="R596" s="488"/>
      <c r="S596" s="488"/>
      <c r="T596" s="488"/>
      <c r="U596" s="488"/>
      <c r="V596" s="488"/>
      <c r="W596" s="488"/>
      <c r="X596" s="488"/>
      <c r="Y596" s="488"/>
      <c r="Z596" s="488"/>
      <c r="AA596" s="488"/>
      <c r="AB596" s="488">
        <v>50</v>
      </c>
      <c r="AC596" s="488"/>
      <c r="AD596" s="488"/>
      <c r="AE596" s="488"/>
      <c r="AF596" s="488"/>
      <c r="AG596" s="488"/>
      <c r="AH596" s="488"/>
      <c r="AI596" s="488"/>
      <c r="AJ596" s="488"/>
      <c r="AK596" s="488"/>
      <c r="AL596" s="488"/>
      <c r="AM596" s="488"/>
      <c r="AN596" s="488"/>
      <c r="AO596" s="488"/>
      <c r="AP596" s="488"/>
      <c r="AQ596" s="488"/>
      <c r="AR596" s="488"/>
      <c r="AS596" s="488"/>
    </row>
    <row r="597" spans="1:45" ht="14.5">
      <c r="A597" s="522" t="str">
        <f>IFERROR(VLOOKUP(B597, 'Reference data'!$C$2:$D$21, 2, 0), "Do not enter, will be populated based on other column(s)")</f>
        <v>Sustenance</v>
      </c>
      <c r="B597" s="541" t="s">
        <v>110</v>
      </c>
      <c r="C597" s="347">
        <v>1</v>
      </c>
      <c r="D597" s="347" t="s">
        <v>1762</v>
      </c>
      <c r="E597" s="543" t="s">
        <v>379</v>
      </c>
      <c r="G597" s="522" t="str">
        <f>IFERROR(VLOOKUP(E597,'Reference data'!$M$2:$P$364,4,0), "Do not enter, will be populated based on other column(s)")</f>
        <v>MR</v>
      </c>
      <c r="H597" s="522" t="str">
        <f>IFERROR(VLOOKUP(E597,'Reference data'!$M$2:$O$364, 3,0), "Do not enter, will be populated based on other column(s)")</f>
        <v>C, C++</v>
      </c>
      <c r="I597" s="522" t="str">
        <f>IFERROR(VLOOKUP(E597,'Reference data'!$M$1:$N$364, 2,0), "Do not enter, will be populated based on other column(s)")</f>
        <v>Freedom CPP Apps</v>
      </c>
      <c r="J597" s="347" t="s">
        <v>203</v>
      </c>
      <c r="K597" s="525" t="str">
        <f>IFERROR(VLOOKUP(J597,'Reference data'!$G$2:$H$7, 2, 0), "Do not enter, will be populated based on other column(s)")</f>
        <v>Muawiah Qaimari</v>
      </c>
      <c r="L597" s="525" t="str">
        <f>IFERROR(VLOOKUP(I597, 'Reference data'!$R$2:$S$55, 2, 0), "Do not enter, will be populated based on other column(s)")</f>
        <v>Ashish Bartwal</v>
      </c>
      <c r="M597" s="525" t="str">
        <f>IFERROR(VLOOKUP(L597, 'Reference data'!$J$2:$K$30, 2, 0), "Do not enter, will be populated based on other column(s)")</f>
        <v>Himanshu Mathur</v>
      </c>
      <c r="N597" s="347">
        <v>22.07</v>
      </c>
      <c r="O597" s="551" t="str">
        <f>VLOOKUP(N597, 'Reference data'!$U$2:$V$29, 2, 0)</f>
        <v>Jul-22</v>
      </c>
      <c r="P597" s="347" t="s">
        <v>48</v>
      </c>
      <c r="Q597" s="488">
        <v>70</v>
      </c>
      <c r="R597" s="488"/>
      <c r="S597" s="488"/>
      <c r="T597" s="488"/>
      <c r="U597" s="488"/>
      <c r="V597" s="488"/>
      <c r="W597" s="488"/>
      <c r="X597" s="488"/>
      <c r="Y597" s="488"/>
      <c r="Z597" s="488"/>
      <c r="AA597" s="488"/>
      <c r="AB597" s="488">
        <v>70</v>
      </c>
      <c r="AC597" s="488"/>
      <c r="AD597" s="488"/>
      <c r="AE597" s="488"/>
      <c r="AF597" s="488"/>
      <c r="AG597" s="488"/>
      <c r="AH597" s="488"/>
      <c r="AI597" s="488"/>
      <c r="AJ597" s="488"/>
      <c r="AK597" s="488"/>
      <c r="AL597" s="488"/>
      <c r="AM597" s="488"/>
      <c r="AN597" s="488"/>
      <c r="AO597" s="488"/>
      <c r="AP597" s="488"/>
      <c r="AQ597" s="488"/>
      <c r="AR597" s="488"/>
      <c r="AS597" s="488"/>
    </row>
    <row r="598" spans="1:45" ht="14.5">
      <c r="A598" s="522" t="str">
        <f>IFERROR(VLOOKUP(B598, 'Reference data'!$C$2:$D$21, 2, 0), "Do not enter, will be populated based on other column(s)")</f>
        <v>Sustenance</v>
      </c>
      <c r="B598" s="541" t="s">
        <v>110</v>
      </c>
      <c r="C598" s="347">
        <v>1</v>
      </c>
      <c r="D598" s="347" t="s">
        <v>1763</v>
      </c>
      <c r="E598" s="543" t="s">
        <v>764</v>
      </c>
      <c r="G598" s="522" t="str">
        <f>IFERROR(VLOOKUP(E598,'Reference data'!$M$2:$P$364,4,0), "Do not enter, will be populated based on other column(s)")</f>
        <v>MR</v>
      </c>
      <c r="H598" s="522" t="str">
        <f>IFERROR(VLOOKUP(E598,'Reference data'!$M$2:$O$364, 3,0), "Do not enter, will be populated based on other column(s)")</f>
        <v>Java</v>
      </c>
      <c r="I598" s="522" t="str">
        <f>IFERROR(VLOOKUP(E598,'Reference data'!$M$1:$N$364, 2,0), "Do not enter, will be populated based on other column(s)")</f>
        <v>Freedom Java Apps</v>
      </c>
      <c r="J598" s="347" t="s">
        <v>203</v>
      </c>
      <c r="K598" s="525" t="str">
        <f>IFERROR(VLOOKUP(J598,'Reference data'!$G$2:$H$7, 2, 0), "Do not enter, will be populated based on other column(s)")</f>
        <v>Muawiah Qaimari</v>
      </c>
      <c r="L598" s="525" t="str">
        <f>IFERROR(VLOOKUP(I598, 'Reference data'!$R$2:$S$55, 2, 0), "Do not enter, will be populated based on other column(s)")</f>
        <v>Ashish Bartwal</v>
      </c>
      <c r="M598" s="525" t="str">
        <f>IFERROR(VLOOKUP(L598, 'Reference data'!$J$2:$K$30, 2, 0), "Do not enter, will be populated based on other column(s)")</f>
        <v>Himanshu Mathur</v>
      </c>
      <c r="N598" s="347">
        <v>22.07</v>
      </c>
      <c r="O598" s="551" t="str">
        <f>VLOOKUP(N598, 'Reference data'!$U$2:$V$29, 2, 0)</f>
        <v>Jul-22</v>
      </c>
      <c r="P598" s="347" t="s">
        <v>48</v>
      </c>
      <c r="Q598" s="488">
        <v>150</v>
      </c>
      <c r="R598" s="488"/>
      <c r="S598" s="488"/>
      <c r="T598" s="488"/>
      <c r="U598" s="488"/>
      <c r="V598" s="488"/>
      <c r="W598" s="488"/>
      <c r="X598" s="488"/>
      <c r="Y598" s="488"/>
      <c r="Z598" s="488"/>
      <c r="AA598" s="488"/>
      <c r="AB598" s="488">
        <v>150</v>
      </c>
      <c r="AC598" s="488"/>
      <c r="AD598" s="488"/>
      <c r="AE598" s="488"/>
      <c r="AF598" s="488"/>
      <c r="AG598" s="488"/>
      <c r="AH598" s="488"/>
      <c r="AI598" s="488"/>
      <c r="AJ598" s="488"/>
      <c r="AK598" s="488"/>
      <c r="AL598" s="488"/>
      <c r="AM598" s="488"/>
      <c r="AN598" s="488"/>
      <c r="AO598" s="488"/>
      <c r="AP598" s="488"/>
      <c r="AQ598" s="488"/>
      <c r="AR598" s="488"/>
      <c r="AS598" s="488"/>
    </row>
    <row r="599" spans="1:45" ht="14.5">
      <c r="A599" s="522" t="str">
        <f>IFERROR(VLOOKUP(B599, 'Reference data'!$C$2:$D$21, 2, 0), "Do not enter, will be populated based on other column(s)")</f>
        <v>Sustenance</v>
      </c>
      <c r="B599" s="541" t="s">
        <v>983</v>
      </c>
      <c r="C599" s="347">
        <v>1</v>
      </c>
      <c r="D599" s="347" t="s">
        <v>384</v>
      </c>
      <c r="E599" s="543" t="s">
        <v>385</v>
      </c>
      <c r="G599" s="522" t="str">
        <f>IFERROR(VLOOKUP(E599,'Reference data'!$M$2:$P$364,4,0), "Do not enter, will be populated based on other column(s)")</f>
        <v>MR</v>
      </c>
      <c r="H599" s="522" t="str">
        <f>IFERROR(VLOOKUP(E599,'Reference data'!$M$2:$O$364, 3,0), "Do not enter, will be populated based on other column(s)")</f>
        <v>SmallTalk, Gemstone</v>
      </c>
      <c r="I599" s="522" t="str">
        <f>IFERROR(VLOOKUP(E599,'Reference data'!$M$1:$N$364, 2,0), "Do not enter, will be populated based on other column(s)")</f>
        <v>Freedom Java Apps</v>
      </c>
      <c r="J599" s="347" t="s">
        <v>203</v>
      </c>
      <c r="K599" s="525" t="str">
        <f>IFERROR(VLOOKUP(J599,'Reference data'!$G$2:$H$7, 2, 0), "Do not enter, will be populated based on other column(s)")</f>
        <v>Muawiah Qaimari</v>
      </c>
      <c r="L599" s="525" t="str">
        <f>IFERROR(VLOOKUP(I599, 'Reference data'!$R$2:$S$55, 2, 0), "Do not enter, will be populated based on other column(s)")</f>
        <v>Ashish Bartwal</v>
      </c>
      <c r="M599" s="525" t="str">
        <f>IFERROR(VLOOKUP(L599, 'Reference data'!$J$2:$K$30, 2, 0), "Do not enter, will be populated based on other column(s)")</f>
        <v>Himanshu Mathur</v>
      </c>
      <c r="N599" s="347" t="s">
        <v>341</v>
      </c>
      <c r="O599" s="551" t="str">
        <f>VLOOKUP(N599, 'Reference data'!$U$2:$V$29, 2, 0)</f>
        <v>TBD</v>
      </c>
      <c r="P599" s="347" t="s">
        <v>342</v>
      </c>
      <c r="Q599" s="488">
        <v>30</v>
      </c>
      <c r="R599" s="488"/>
      <c r="S599" s="488"/>
      <c r="T599" s="488"/>
      <c r="U599" s="488"/>
      <c r="V599" s="488"/>
      <c r="W599" s="488"/>
      <c r="X599" s="488"/>
      <c r="Y599" s="488"/>
      <c r="Z599" s="488"/>
      <c r="AA599" s="488"/>
      <c r="AB599" s="488"/>
      <c r="AC599" s="488"/>
      <c r="AD599" s="488"/>
      <c r="AE599" s="488"/>
      <c r="AF599" s="488"/>
      <c r="AG599" s="488"/>
      <c r="AH599" s="488"/>
      <c r="AI599" s="488"/>
      <c r="AJ599" s="488"/>
      <c r="AK599" s="488"/>
      <c r="AL599" s="488"/>
      <c r="AM599" s="488"/>
      <c r="AN599" s="488"/>
      <c r="AO599" s="488"/>
      <c r="AP599" s="488"/>
      <c r="AQ599" s="488"/>
      <c r="AR599" s="488"/>
      <c r="AS599" s="488"/>
    </row>
    <row r="600" spans="1:45" ht="14.5">
      <c r="A600" s="522" t="str">
        <f>IFERROR(VLOOKUP(B600, 'Reference data'!$C$2:$D$21, 2, 0), "Do not enter, will be populated based on other column(s)")</f>
        <v>Enhancement</v>
      </c>
      <c r="B600" s="541" t="s">
        <v>960</v>
      </c>
      <c r="C600" s="347">
        <v>1</v>
      </c>
      <c r="D600" s="347" t="s">
        <v>766</v>
      </c>
      <c r="E600" s="543" t="s">
        <v>1333</v>
      </c>
      <c r="G600" s="522" t="str">
        <f>IFERROR(VLOOKUP(E600,'Reference data'!$M$2:$P$364,4,0), "Do not enter, will be populated based on other column(s)")</f>
        <v>MR</v>
      </c>
      <c r="H600" s="522" t="str">
        <f>IFERROR(VLOOKUP(E600,'Reference data'!$M$2:$O$364, 3,0), "Do not enter, will be populated based on other column(s)")</f>
        <v>Java</v>
      </c>
      <c r="I600" s="522" t="str">
        <f>IFERROR(VLOOKUP(E600,'Reference data'!$M$1:$N$364, 2,0), "Do not enter, will be populated based on other column(s)")</f>
        <v>Freedom Java Apps</v>
      </c>
      <c r="J600" s="347" t="s">
        <v>203</v>
      </c>
      <c r="K600" s="525" t="str">
        <f>IFERROR(VLOOKUP(J600,'Reference data'!$G$2:$H$7, 2, 0), "Do not enter, will be populated based on other column(s)")</f>
        <v>Muawiah Qaimari</v>
      </c>
      <c r="L600" s="525" t="str">
        <f>IFERROR(VLOOKUP(I600, 'Reference data'!$R$2:$S$55, 2, 0), "Do not enter, will be populated based on other column(s)")</f>
        <v>Ashish Bartwal</v>
      </c>
      <c r="M600" s="525" t="str">
        <f>IFERROR(VLOOKUP(L600, 'Reference data'!$J$2:$K$30, 2, 0), "Do not enter, will be populated based on other column(s)")</f>
        <v>Himanshu Mathur</v>
      </c>
      <c r="N600" s="347" t="s">
        <v>341</v>
      </c>
      <c r="O600" s="551" t="str">
        <f>VLOOKUP(N600, 'Reference data'!$U$2:$V$29, 2, 0)</f>
        <v>TBD</v>
      </c>
      <c r="P600" s="347" t="s">
        <v>342</v>
      </c>
      <c r="Q600" s="488">
        <v>500</v>
      </c>
      <c r="R600" s="488"/>
      <c r="S600" s="488"/>
      <c r="T600" s="488"/>
      <c r="U600" s="488"/>
      <c r="V600" s="488"/>
      <c r="W600" s="488"/>
      <c r="X600" s="488"/>
      <c r="Y600" s="488"/>
      <c r="Z600" s="488"/>
      <c r="AA600" s="488"/>
      <c r="AB600" s="488"/>
      <c r="AC600" s="488"/>
      <c r="AD600" s="488"/>
      <c r="AE600" s="488"/>
      <c r="AF600" s="488"/>
      <c r="AG600" s="488"/>
      <c r="AH600" s="488"/>
      <c r="AI600" s="488"/>
      <c r="AJ600" s="488"/>
      <c r="AK600" s="488"/>
      <c r="AL600" s="488"/>
      <c r="AM600" s="488"/>
      <c r="AN600" s="488"/>
      <c r="AO600" s="488"/>
      <c r="AP600" s="488"/>
      <c r="AQ600" s="488"/>
      <c r="AR600" s="488"/>
      <c r="AS600" s="488"/>
    </row>
    <row r="601" spans="1:45" ht="14.5">
      <c r="A601" s="522" t="str">
        <f>IFERROR(VLOOKUP(B601, 'Reference data'!$C$2:$D$21, 2, 0), "Do not enter, will be populated based on other column(s)")</f>
        <v>Sustenance</v>
      </c>
      <c r="B601" s="541" t="s">
        <v>110</v>
      </c>
      <c r="C601" s="347">
        <v>1</v>
      </c>
      <c r="D601" s="347" t="s">
        <v>767</v>
      </c>
      <c r="E601" s="543" t="s">
        <v>1333</v>
      </c>
      <c r="G601" s="522" t="str">
        <f>IFERROR(VLOOKUP(E601,'Reference data'!$M$2:$P$364,4,0), "Do not enter, will be populated based on other column(s)")</f>
        <v>MR</v>
      </c>
      <c r="H601" s="522" t="str">
        <f>IFERROR(VLOOKUP(E601,'Reference data'!$M$2:$O$364, 3,0), "Do not enter, will be populated based on other column(s)")</f>
        <v>Java</v>
      </c>
      <c r="I601" s="522" t="str">
        <f>IFERROR(VLOOKUP(E601,'Reference data'!$M$1:$N$364, 2,0), "Do not enter, will be populated based on other column(s)")</f>
        <v>Freedom Java Apps</v>
      </c>
      <c r="J601" s="347" t="s">
        <v>203</v>
      </c>
      <c r="K601" s="525" t="str">
        <f>IFERROR(VLOOKUP(J601,'Reference data'!$G$2:$H$7, 2, 0), "Do not enter, will be populated based on other column(s)")</f>
        <v>Muawiah Qaimari</v>
      </c>
      <c r="L601" s="525" t="str">
        <f>IFERROR(VLOOKUP(I601, 'Reference data'!$R$2:$S$55, 2, 0), "Do not enter, will be populated based on other column(s)")</f>
        <v>Ashish Bartwal</v>
      </c>
      <c r="M601" s="525" t="str">
        <f>IFERROR(VLOOKUP(L601, 'Reference data'!$J$2:$K$30, 2, 0), "Do not enter, will be populated based on other column(s)")</f>
        <v>Himanshu Mathur</v>
      </c>
      <c r="N601" s="347" t="s">
        <v>341</v>
      </c>
      <c r="O601" s="551" t="str">
        <f>VLOOKUP(N601, 'Reference data'!$U$2:$V$29, 2, 0)</f>
        <v>TBD</v>
      </c>
      <c r="P601" s="347" t="s">
        <v>342</v>
      </c>
      <c r="Q601" s="488">
        <v>600</v>
      </c>
      <c r="R601" s="488"/>
      <c r="S601" s="488"/>
      <c r="T601" s="488"/>
      <c r="U601" s="488"/>
      <c r="V601" s="488"/>
      <c r="W601" s="488"/>
      <c r="X601" s="488"/>
      <c r="Y601" s="488"/>
      <c r="Z601" s="488"/>
      <c r="AA601" s="488"/>
      <c r="AB601" s="488"/>
      <c r="AC601" s="488"/>
      <c r="AD601" s="488"/>
      <c r="AE601" s="488"/>
      <c r="AF601" s="488"/>
      <c r="AG601" s="488"/>
      <c r="AH601" s="488"/>
      <c r="AI601" s="488"/>
      <c r="AJ601" s="488"/>
      <c r="AK601" s="488"/>
      <c r="AL601" s="488"/>
      <c r="AM601" s="488"/>
      <c r="AN601" s="488"/>
      <c r="AO601" s="488"/>
      <c r="AP601" s="488"/>
      <c r="AQ601" s="488"/>
      <c r="AR601" s="488"/>
      <c r="AS601" s="488"/>
    </row>
    <row r="602" spans="1:45" ht="14.5">
      <c r="A602" s="522" t="str">
        <f>IFERROR(VLOOKUP(B602, 'Reference data'!$C$2:$D$21, 2, 0), "Do not enter, will be populated based on other column(s)")</f>
        <v>Sustenance</v>
      </c>
      <c r="B602" s="541" t="s">
        <v>88</v>
      </c>
      <c r="C602" s="347">
        <v>1</v>
      </c>
      <c r="D602" s="347" t="s">
        <v>1764</v>
      </c>
      <c r="E602" s="543" t="s">
        <v>1333</v>
      </c>
      <c r="G602" s="522" t="str">
        <f>IFERROR(VLOOKUP(E602,'Reference data'!$M$2:$P$364,4,0), "Do not enter, will be populated based on other column(s)")</f>
        <v>MR</v>
      </c>
      <c r="H602" s="522" t="str">
        <f>IFERROR(VLOOKUP(E602,'Reference data'!$M$2:$O$364, 3,0), "Do not enter, will be populated based on other column(s)")</f>
        <v>Java</v>
      </c>
      <c r="I602" s="522" t="str">
        <f>IFERROR(VLOOKUP(E602,'Reference data'!$M$1:$N$364, 2,0), "Do not enter, will be populated based on other column(s)")</f>
        <v>Freedom Java Apps</v>
      </c>
      <c r="J602" s="347" t="s">
        <v>203</v>
      </c>
      <c r="K602" s="525" t="str">
        <f>IFERROR(VLOOKUP(J602,'Reference data'!$G$2:$H$7, 2, 0), "Do not enter, will be populated based on other column(s)")</f>
        <v>Muawiah Qaimari</v>
      </c>
      <c r="L602" s="525" t="str">
        <f>IFERROR(VLOOKUP(I602, 'Reference data'!$R$2:$S$55, 2, 0), "Do not enter, will be populated based on other column(s)")</f>
        <v>Ashish Bartwal</v>
      </c>
      <c r="M602" s="525" t="str">
        <f>IFERROR(VLOOKUP(L602, 'Reference data'!$J$2:$K$30, 2, 0), "Do not enter, will be populated based on other column(s)")</f>
        <v>Himanshu Mathur</v>
      </c>
      <c r="N602" s="347">
        <v>22.07</v>
      </c>
      <c r="O602" s="551" t="str">
        <f>VLOOKUP(N602, 'Reference data'!$U$2:$V$29, 2, 0)</f>
        <v>Jul-22</v>
      </c>
      <c r="P602" s="347" t="s">
        <v>48</v>
      </c>
      <c r="Q602" s="488">
        <v>185</v>
      </c>
      <c r="R602" s="488"/>
      <c r="S602" s="488"/>
      <c r="T602" s="488"/>
      <c r="U602" s="488"/>
      <c r="V602" s="488"/>
      <c r="W602" s="488"/>
      <c r="X602" s="488"/>
      <c r="Y602" s="488"/>
      <c r="Z602" s="488"/>
      <c r="AA602" s="488"/>
      <c r="AB602" s="488">
        <v>185</v>
      </c>
      <c r="AC602" s="488"/>
      <c r="AD602" s="488"/>
      <c r="AE602" s="488"/>
      <c r="AF602" s="488"/>
      <c r="AG602" s="488"/>
      <c r="AH602" s="488"/>
      <c r="AI602" s="488"/>
      <c r="AJ602" s="488"/>
      <c r="AK602" s="488"/>
      <c r="AL602" s="488"/>
      <c r="AM602" s="488"/>
      <c r="AN602" s="488"/>
      <c r="AO602" s="488"/>
      <c r="AP602" s="488"/>
      <c r="AQ602" s="488"/>
      <c r="AR602" s="488"/>
      <c r="AS602" s="488"/>
    </row>
    <row r="603" spans="1:45" ht="14.5">
      <c r="A603" s="522" t="str">
        <f>IFERROR(VLOOKUP(B603, 'Reference data'!$C$2:$D$21, 2, 0), "Do not enter, will be populated based on other column(s)")</f>
        <v>Sustenance</v>
      </c>
      <c r="B603" s="541" t="s">
        <v>88</v>
      </c>
      <c r="C603" s="347">
        <v>1</v>
      </c>
      <c r="D603" s="347" t="s">
        <v>1765</v>
      </c>
      <c r="E603" s="543" t="s">
        <v>1333</v>
      </c>
      <c r="G603" s="522" t="str">
        <f>IFERROR(VLOOKUP(E603,'Reference data'!$M$2:$P$364,4,0), "Do not enter, will be populated based on other column(s)")</f>
        <v>MR</v>
      </c>
      <c r="H603" s="522" t="str">
        <f>IFERROR(VLOOKUP(E603,'Reference data'!$M$2:$O$364, 3,0), "Do not enter, will be populated based on other column(s)")</f>
        <v>Java</v>
      </c>
      <c r="I603" s="522" t="str">
        <f>IFERROR(VLOOKUP(E603,'Reference data'!$M$1:$N$364, 2,0), "Do not enter, will be populated based on other column(s)")</f>
        <v>Freedom Java Apps</v>
      </c>
      <c r="J603" s="347" t="s">
        <v>203</v>
      </c>
      <c r="K603" s="525" t="str">
        <f>IFERROR(VLOOKUP(J603,'Reference data'!$G$2:$H$7, 2, 0), "Do not enter, will be populated based on other column(s)")</f>
        <v>Muawiah Qaimari</v>
      </c>
      <c r="L603" s="525" t="str">
        <f>IFERROR(VLOOKUP(I603, 'Reference data'!$R$2:$S$55, 2, 0), "Do not enter, will be populated based on other column(s)")</f>
        <v>Ashish Bartwal</v>
      </c>
      <c r="M603" s="525" t="str">
        <f>IFERROR(VLOOKUP(L603, 'Reference data'!$J$2:$K$30, 2, 0), "Do not enter, will be populated based on other column(s)")</f>
        <v>Himanshu Mathur</v>
      </c>
      <c r="N603" s="347">
        <v>22.07</v>
      </c>
      <c r="O603" s="551" t="str">
        <f>VLOOKUP(N603, 'Reference data'!$U$2:$V$29, 2, 0)</f>
        <v>Jul-22</v>
      </c>
      <c r="P603" s="347" t="s">
        <v>48</v>
      </c>
      <c r="Q603" s="488">
        <v>275</v>
      </c>
      <c r="R603" s="488"/>
      <c r="S603" s="488"/>
      <c r="T603" s="488"/>
      <c r="U603" s="488"/>
      <c r="V603" s="488"/>
      <c r="W603" s="488"/>
      <c r="X603" s="488"/>
      <c r="Y603" s="488"/>
      <c r="Z603" s="488"/>
      <c r="AA603" s="488"/>
      <c r="AB603" s="488">
        <v>275</v>
      </c>
      <c r="AC603" s="488"/>
      <c r="AD603" s="488"/>
      <c r="AE603" s="488"/>
      <c r="AF603" s="488"/>
      <c r="AG603" s="488"/>
      <c r="AH603" s="488"/>
      <c r="AI603" s="488"/>
      <c r="AJ603" s="488"/>
      <c r="AK603" s="488"/>
      <c r="AL603" s="488"/>
      <c r="AM603" s="488"/>
      <c r="AN603" s="488"/>
      <c r="AO603" s="488"/>
      <c r="AP603" s="488"/>
      <c r="AQ603" s="488"/>
      <c r="AR603" s="488"/>
      <c r="AS603" s="488"/>
    </row>
    <row r="604" spans="1:45" ht="14.5">
      <c r="A604" s="522" t="str">
        <f>IFERROR(VLOOKUP(B604, 'Reference data'!$C$2:$D$21, 2, 0), "Do not enter, will be populated based on other column(s)")</f>
        <v>Sustenance</v>
      </c>
      <c r="B604" s="541" t="s">
        <v>989</v>
      </c>
      <c r="C604" s="347">
        <v>1</v>
      </c>
      <c r="D604" s="347" t="s">
        <v>1766</v>
      </c>
      <c r="E604" s="543" t="s">
        <v>764</v>
      </c>
      <c r="G604" s="522" t="str">
        <f>IFERROR(VLOOKUP(E604,'Reference data'!$M$2:$P$364,4,0), "Do not enter, will be populated based on other column(s)")</f>
        <v>MR</v>
      </c>
      <c r="H604" s="522" t="str">
        <f>IFERROR(VLOOKUP(E604,'Reference data'!$M$2:$O$364, 3,0), "Do not enter, will be populated based on other column(s)")</f>
        <v>Java</v>
      </c>
      <c r="I604" s="522" t="str">
        <f>IFERROR(VLOOKUP(E604,'Reference data'!$M$1:$N$364, 2,0), "Do not enter, will be populated based on other column(s)")</f>
        <v>Freedom Java Apps</v>
      </c>
      <c r="J604" s="347" t="s">
        <v>203</v>
      </c>
      <c r="K604" s="525" t="str">
        <f>IFERROR(VLOOKUP(J604,'Reference data'!$G$2:$H$7, 2, 0), "Do not enter, will be populated based on other column(s)")</f>
        <v>Muawiah Qaimari</v>
      </c>
      <c r="L604" s="525" t="str">
        <f>IFERROR(VLOOKUP(I604, 'Reference data'!$R$2:$S$55, 2, 0), "Do not enter, will be populated based on other column(s)")</f>
        <v>Ashish Bartwal</v>
      </c>
      <c r="M604" s="525" t="str">
        <f>IFERROR(VLOOKUP(L604, 'Reference data'!$J$2:$K$30, 2, 0), "Do not enter, will be populated based on other column(s)")</f>
        <v>Himanshu Mathur</v>
      </c>
      <c r="N604" s="347" t="s">
        <v>283</v>
      </c>
      <c r="O604" s="551" t="str">
        <f>VLOOKUP(N604, 'Reference data'!$U$2:$V$29, 2, 0)</f>
        <v>Ongoing</v>
      </c>
      <c r="P604" s="347" t="s">
        <v>48</v>
      </c>
      <c r="Q604" s="488">
        <v>135</v>
      </c>
      <c r="R604" s="488"/>
      <c r="S604" s="488"/>
      <c r="T604" s="488"/>
      <c r="U604" s="488"/>
      <c r="V604" s="488"/>
      <c r="W604" s="488"/>
      <c r="X604" s="488"/>
      <c r="Y604" s="488"/>
      <c r="Z604" s="488"/>
      <c r="AA604" s="488"/>
      <c r="AB604" s="488">
        <v>25</v>
      </c>
      <c r="AC604" s="488">
        <v>25</v>
      </c>
      <c r="AD604" s="488">
        <v>25</v>
      </c>
      <c r="AE604" s="488">
        <v>25</v>
      </c>
      <c r="AF604" s="488">
        <v>25</v>
      </c>
      <c r="AG604" s="488">
        <v>25</v>
      </c>
      <c r="AH604" s="488">
        <v>10</v>
      </c>
      <c r="AI604" s="488">
        <v>10</v>
      </c>
      <c r="AJ604" s="488">
        <v>15</v>
      </c>
      <c r="AK604" s="488">
        <v>20</v>
      </c>
      <c r="AL604" s="488">
        <v>15</v>
      </c>
      <c r="AM604" s="488">
        <v>15</v>
      </c>
      <c r="AN604" s="488">
        <v>15</v>
      </c>
      <c r="AO604" s="488">
        <v>10</v>
      </c>
      <c r="AP604" s="488">
        <v>15</v>
      </c>
      <c r="AQ604" s="488">
        <v>20</v>
      </c>
      <c r="AR604" s="488">
        <v>10</v>
      </c>
      <c r="AS604" s="488">
        <v>20</v>
      </c>
    </row>
    <row r="605" spans="1:45" ht="14.5">
      <c r="A605" s="522" t="str">
        <f>IFERROR(VLOOKUP(B605, 'Reference data'!$C$2:$D$21, 2, 0), "Do not enter, will be populated based on other column(s)")</f>
        <v>Sustenance</v>
      </c>
      <c r="B605" s="541" t="s">
        <v>985</v>
      </c>
      <c r="C605" s="347">
        <v>5</v>
      </c>
      <c r="D605" s="347" t="s">
        <v>1767</v>
      </c>
      <c r="E605" s="543" t="s">
        <v>1292</v>
      </c>
      <c r="G605" s="522" t="str">
        <f>IFERROR(VLOOKUP(E605,'Reference data'!$M$2:$P$364,4,0), "Do not enter, will be populated based on other column(s)")</f>
        <v>MR</v>
      </c>
      <c r="H605" s="522" t="str">
        <f>IFERROR(VLOOKUP(E605,'Reference data'!$M$2:$O$364, 3,0), "Do not enter, will be populated based on other column(s)")</f>
        <v>Java</v>
      </c>
      <c r="I605" s="522" t="str">
        <f>IFERROR(VLOOKUP(E605,'Reference data'!$M$1:$N$364, 2,0), "Do not enter, will be populated based on other column(s)")</f>
        <v>Freedom Java Apps</v>
      </c>
      <c r="J605" s="347" t="s">
        <v>203</v>
      </c>
      <c r="K605" s="525" t="str">
        <f>IFERROR(VLOOKUP(J605,'Reference data'!$G$2:$H$7, 2, 0), "Do not enter, will be populated based on other column(s)")</f>
        <v>Muawiah Qaimari</v>
      </c>
      <c r="L605" s="525" t="str">
        <f>IFERROR(VLOOKUP(I605, 'Reference data'!$R$2:$S$55, 2, 0), "Do not enter, will be populated based on other column(s)")</f>
        <v>Ashish Bartwal</v>
      </c>
      <c r="M605" s="525" t="str">
        <f>IFERROR(VLOOKUP(L605, 'Reference data'!$J$2:$K$30, 2, 0), "Do not enter, will be populated based on other column(s)")</f>
        <v>Himanshu Mathur</v>
      </c>
      <c r="N605" s="347" t="s">
        <v>283</v>
      </c>
      <c r="O605" s="551" t="str">
        <f>VLOOKUP(N605, 'Reference data'!$U$2:$V$29, 2, 0)</f>
        <v>Ongoing</v>
      </c>
      <c r="P605" s="347" t="s">
        <v>48</v>
      </c>
      <c r="Q605" s="488">
        <v>415</v>
      </c>
      <c r="R605" s="488"/>
      <c r="S605" s="488"/>
      <c r="T605" s="488"/>
      <c r="U605" s="488"/>
      <c r="V605" s="488"/>
      <c r="W605" s="488"/>
      <c r="X605" s="488"/>
      <c r="Y605" s="488"/>
      <c r="Z605" s="488"/>
      <c r="AA605" s="488"/>
      <c r="AB605" s="488">
        <v>50</v>
      </c>
      <c r="AC605" s="488">
        <v>50</v>
      </c>
      <c r="AD605" s="488">
        <v>50</v>
      </c>
      <c r="AE605" s="488">
        <v>50</v>
      </c>
      <c r="AF605" s="488">
        <v>70</v>
      </c>
      <c r="AG605" s="488">
        <v>70</v>
      </c>
      <c r="AH605" s="488">
        <v>30</v>
      </c>
      <c r="AI605" s="488">
        <v>40</v>
      </c>
      <c r="AJ605" s="488">
        <v>30</v>
      </c>
      <c r="AK605" s="488">
        <v>25</v>
      </c>
      <c r="AL605" s="488">
        <v>30</v>
      </c>
      <c r="AM605" s="488">
        <v>25</v>
      </c>
      <c r="AN605" s="488">
        <v>20</v>
      </c>
      <c r="AO605" s="488">
        <v>35</v>
      </c>
      <c r="AP605" s="488">
        <v>40</v>
      </c>
      <c r="AQ605" s="488">
        <v>60</v>
      </c>
      <c r="AR605" s="488">
        <v>50</v>
      </c>
      <c r="AS605" s="488">
        <v>55</v>
      </c>
    </row>
    <row r="606" spans="1:45" ht="14.5">
      <c r="A606" s="522" t="str">
        <f>IFERROR(VLOOKUP(B606, 'Reference data'!$C$2:$D$21, 2, 0), "Do not enter, will be populated based on other column(s)")</f>
        <v>Sustenance</v>
      </c>
      <c r="B606" s="541" t="s">
        <v>983</v>
      </c>
      <c r="C606" s="347">
        <v>5</v>
      </c>
      <c r="D606" s="347" t="s">
        <v>1768</v>
      </c>
      <c r="E606" s="543" t="s">
        <v>1292</v>
      </c>
      <c r="G606" s="522" t="str">
        <f>IFERROR(VLOOKUP(E606,'Reference data'!$M$2:$P$364,4,0), "Do not enter, will be populated based on other column(s)")</f>
        <v>MR</v>
      </c>
      <c r="H606" s="522" t="str">
        <f>IFERROR(VLOOKUP(E606,'Reference data'!$M$2:$O$364, 3,0), "Do not enter, will be populated based on other column(s)")</f>
        <v>Java</v>
      </c>
      <c r="I606" s="522" t="str">
        <f>IFERROR(VLOOKUP(E606,'Reference data'!$M$1:$N$364, 2,0), "Do not enter, will be populated based on other column(s)")</f>
        <v>Freedom Java Apps</v>
      </c>
      <c r="J606" s="347" t="s">
        <v>203</v>
      </c>
      <c r="K606" s="525" t="str">
        <f>IFERROR(VLOOKUP(J606,'Reference data'!$G$2:$H$7, 2, 0), "Do not enter, will be populated based on other column(s)")</f>
        <v>Muawiah Qaimari</v>
      </c>
      <c r="L606" s="525" t="str">
        <f>IFERROR(VLOOKUP(I606, 'Reference data'!$R$2:$S$55, 2, 0), "Do not enter, will be populated based on other column(s)")</f>
        <v>Ashish Bartwal</v>
      </c>
      <c r="M606" s="525" t="str">
        <f>IFERROR(VLOOKUP(L606, 'Reference data'!$J$2:$K$30, 2, 0), "Do not enter, will be populated based on other column(s)")</f>
        <v>Himanshu Mathur</v>
      </c>
      <c r="N606" s="347" t="s">
        <v>283</v>
      </c>
      <c r="O606" s="551" t="str">
        <f>VLOOKUP(N606, 'Reference data'!$U$2:$V$29, 2, 0)</f>
        <v>Ongoing</v>
      </c>
      <c r="P606" s="347" t="s">
        <v>48</v>
      </c>
      <c r="Q606" s="488">
        <v>265</v>
      </c>
      <c r="R606" s="488"/>
      <c r="S606" s="488"/>
      <c r="T606" s="488"/>
      <c r="U606" s="488"/>
      <c r="V606" s="488"/>
      <c r="W606" s="488"/>
      <c r="X606" s="488"/>
      <c r="Y606" s="488"/>
      <c r="Z606" s="488"/>
      <c r="AA606" s="488"/>
      <c r="AB606" s="488">
        <v>200</v>
      </c>
      <c r="AC606" s="488">
        <v>200</v>
      </c>
      <c r="AD606" s="488">
        <v>200</v>
      </c>
      <c r="AE606" s="488">
        <v>200</v>
      </c>
      <c r="AF606" s="488">
        <v>100</v>
      </c>
      <c r="AG606" s="488">
        <v>100</v>
      </c>
      <c r="AH606" s="488">
        <v>25</v>
      </c>
      <c r="AI606" s="488">
        <v>35</v>
      </c>
      <c r="AJ606" s="488">
        <v>20</v>
      </c>
      <c r="AK606" s="488">
        <v>20</v>
      </c>
      <c r="AL606" s="488">
        <v>25</v>
      </c>
      <c r="AM606" s="488">
        <v>20</v>
      </c>
      <c r="AN606" s="488">
        <v>30</v>
      </c>
      <c r="AO606" s="488">
        <v>25</v>
      </c>
      <c r="AP606" s="488">
        <v>35</v>
      </c>
      <c r="AQ606" s="488">
        <v>50</v>
      </c>
      <c r="AR606" s="488">
        <v>45</v>
      </c>
      <c r="AS606" s="488">
        <v>50</v>
      </c>
    </row>
    <row r="607" spans="1:45" ht="14.5">
      <c r="A607" s="522" t="str">
        <f>IFERROR(VLOOKUP(B607, 'Reference data'!$C$2:$D$21, 2, 0), "Do not enter, will be populated based on other column(s)")</f>
        <v>Sustenance</v>
      </c>
      <c r="B607" s="541" t="s">
        <v>986</v>
      </c>
      <c r="C607" s="347">
        <v>6</v>
      </c>
      <c r="D607" s="347" t="s">
        <v>407</v>
      </c>
      <c r="E607" s="543" t="s">
        <v>1292</v>
      </c>
      <c r="G607" s="522" t="str">
        <f>IFERROR(VLOOKUP(E607,'Reference data'!$M$2:$P$364,4,0), "Do not enter, will be populated based on other column(s)")</f>
        <v>MR</v>
      </c>
      <c r="H607" s="522" t="str">
        <f>IFERROR(VLOOKUP(E607,'Reference data'!$M$2:$O$364, 3,0), "Do not enter, will be populated based on other column(s)")</f>
        <v>Java</v>
      </c>
      <c r="I607" s="522" t="str">
        <f>IFERROR(VLOOKUP(E607,'Reference data'!$M$1:$N$364, 2,0), "Do not enter, will be populated based on other column(s)")</f>
        <v>Freedom Java Apps</v>
      </c>
      <c r="J607" s="347" t="s">
        <v>203</v>
      </c>
      <c r="K607" s="525" t="str">
        <f>IFERROR(VLOOKUP(J607,'Reference data'!$G$2:$H$7, 2, 0), "Do not enter, will be populated based on other column(s)")</f>
        <v>Muawiah Qaimari</v>
      </c>
      <c r="L607" s="525" t="str">
        <f>IFERROR(VLOOKUP(I607, 'Reference data'!$R$2:$S$55, 2, 0), "Do not enter, will be populated based on other column(s)")</f>
        <v>Ashish Bartwal</v>
      </c>
      <c r="M607" s="525" t="str">
        <f>IFERROR(VLOOKUP(L607, 'Reference data'!$J$2:$K$30, 2, 0), "Do not enter, will be populated based on other column(s)")</f>
        <v>Himanshu Mathur</v>
      </c>
      <c r="N607" s="347" t="s">
        <v>283</v>
      </c>
      <c r="O607" s="551" t="str">
        <f>VLOOKUP(N607, 'Reference data'!$U$2:$V$29, 2, 0)</f>
        <v>Ongoing</v>
      </c>
      <c r="P607" s="347" t="s">
        <v>48</v>
      </c>
      <c r="Q607" s="488">
        <v>1032</v>
      </c>
      <c r="R607" s="488"/>
      <c r="S607" s="488"/>
      <c r="T607" s="488"/>
      <c r="U607" s="488"/>
      <c r="V607" s="488"/>
      <c r="W607" s="488"/>
      <c r="X607" s="488"/>
      <c r="Y607" s="488"/>
      <c r="Z607" s="488"/>
      <c r="AA607" s="488"/>
      <c r="AB607" s="488">
        <v>86</v>
      </c>
      <c r="AC607" s="488">
        <v>86</v>
      </c>
      <c r="AD607" s="488">
        <v>86</v>
      </c>
      <c r="AE607" s="488">
        <v>86</v>
      </c>
      <c r="AF607" s="488">
        <v>86</v>
      </c>
      <c r="AG607" s="488">
        <v>86</v>
      </c>
      <c r="AH607" s="488">
        <v>86</v>
      </c>
      <c r="AI607" s="488">
        <v>86</v>
      </c>
      <c r="AJ607" s="488">
        <v>86</v>
      </c>
      <c r="AK607" s="488">
        <v>86</v>
      </c>
      <c r="AL607" s="488">
        <v>86</v>
      </c>
      <c r="AM607" s="488">
        <v>86</v>
      </c>
      <c r="AN607" s="488">
        <v>86</v>
      </c>
      <c r="AO607" s="488">
        <v>86</v>
      </c>
      <c r="AP607" s="488">
        <v>86</v>
      </c>
      <c r="AQ607" s="488">
        <v>86</v>
      </c>
      <c r="AR607" s="488">
        <v>86</v>
      </c>
      <c r="AS607" s="488">
        <v>86</v>
      </c>
    </row>
    <row r="608" spans="1:45" ht="14.5">
      <c r="A608" s="522" t="str">
        <f>IFERROR(VLOOKUP(B608, 'Reference data'!$C$2:$D$21, 2, 0), "Do not enter, will be populated based on other column(s)")</f>
        <v>Sustenance</v>
      </c>
      <c r="B608" s="541" t="s">
        <v>110</v>
      </c>
      <c r="C608" s="347">
        <v>1</v>
      </c>
      <c r="D608" s="347" t="s">
        <v>1769</v>
      </c>
      <c r="E608" s="543" t="s">
        <v>764</v>
      </c>
      <c r="G608" s="522" t="str">
        <f>IFERROR(VLOOKUP(E608,'Reference data'!$M$2:$P$364,4,0), "Do not enter, will be populated based on other column(s)")</f>
        <v>MR</v>
      </c>
      <c r="H608" s="522" t="str">
        <f>IFERROR(VLOOKUP(E608,'Reference data'!$M$2:$O$364, 3,0), "Do not enter, will be populated based on other column(s)")</f>
        <v>Java</v>
      </c>
      <c r="I608" s="522" t="str">
        <f>IFERROR(VLOOKUP(E608,'Reference data'!$M$1:$N$364, 2,0), "Do not enter, will be populated based on other column(s)")</f>
        <v>Freedom Java Apps</v>
      </c>
      <c r="J608" s="347" t="s">
        <v>203</v>
      </c>
      <c r="K608" s="525" t="str">
        <f>IFERROR(VLOOKUP(J608,'Reference data'!$G$2:$H$7, 2, 0), "Do not enter, will be populated based on other column(s)")</f>
        <v>Muawiah Qaimari</v>
      </c>
      <c r="L608" s="525" t="str">
        <f>IFERROR(VLOOKUP(I608, 'Reference data'!$R$2:$S$55, 2, 0), "Do not enter, will be populated based on other column(s)")</f>
        <v>Ashish Bartwal</v>
      </c>
      <c r="M608" s="525" t="str">
        <f>IFERROR(VLOOKUP(L608, 'Reference data'!$J$2:$K$30, 2, 0), "Do not enter, will be populated based on other column(s)")</f>
        <v>Himanshu Mathur</v>
      </c>
      <c r="N608" s="347">
        <v>22.08</v>
      </c>
      <c r="O608" s="551" t="str">
        <f>VLOOKUP(N608, 'Reference data'!$U$2:$V$29, 2, 0)</f>
        <v>Aug-22</v>
      </c>
      <c r="P608" s="347" t="s">
        <v>48</v>
      </c>
      <c r="Q608" s="488">
        <v>150</v>
      </c>
      <c r="R608" s="488"/>
      <c r="S608" s="488"/>
      <c r="T608" s="488"/>
      <c r="U608" s="488"/>
      <c r="V608" s="488"/>
      <c r="W608" s="488"/>
      <c r="X608" s="488"/>
      <c r="Y608" s="488"/>
      <c r="Z608" s="488"/>
      <c r="AA608" s="488"/>
      <c r="AB608" s="488">
        <v>100</v>
      </c>
      <c r="AC608" s="488">
        <v>50</v>
      </c>
      <c r="AD608" s="488"/>
      <c r="AE608" s="488"/>
      <c r="AF608" s="488"/>
      <c r="AG608" s="488"/>
      <c r="AH608" s="488"/>
      <c r="AI608" s="488"/>
      <c r="AJ608" s="488"/>
      <c r="AK608" s="488"/>
      <c r="AL608" s="488"/>
      <c r="AM608" s="488"/>
      <c r="AN608" s="488"/>
      <c r="AO608" s="488"/>
      <c r="AP608" s="488"/>
      <c r="AQ608" s="488"/>
      <c r="AR608" s="488"/>
      <c r="AS608" s="488"/>
    </row>
    <row r="609" spans="1:46" ht="14.5">
      <c r="A609" s="522" t="str">
        <f>IFERROR(VLOOKUP(B609, 'Reference data'!$C$2:$D$21, 2, 0), "Do not enter, will be populated based on other column(s)")</f>
        <v>Sustenance</v>
      </c>
      <c r="B609" s="541" t="s">
        <v>88</v>
      </c>
      <c r="C609" s="347">
        <v>1</v>
      </c>
      <c r="D609" s="347" t="s">
        <v>1770</v>
      </c>
      <c r="E609" s="543" t="s">
        <v>1333</v>
      </c>
      <c r="G609" s="522" t="str">
        <f>IFERROR(VLOOKUP(E609,'Reference data'!$M$2:$P$364,4,0), "Do not enter, will be populated based on other column(s)")</f>
        <v>MR</v>
      </c>
      <c r="H609" s="522" t="str">
        <f>IFERROR(VLOOKUP(E609,'Reference data'!$M$2:$O$364, 3,0), "Do not enter, will be populated based on other column(s)")</f>
        <v>Java</v>
      </c>
      <c r="I609" s="522" t="str">
        <f>IFERROR(VLOOKUP(E609,'Reference data'!$M$1:$N$364, 2,0), "Do not enter, will be populated based on other column(s)")</f>
        <v>Freedom Java Apps</v>
      </c>
      <c r="J609" s="347" t="s">
        <v>203</v>
      </c>
      <c r="K609" s="525" t="str">
        <f>IFERROR(VLOOKUP(J609,'Reference data'!$G$2:$H$7, 2, 0), "Do not enter, will be populated based on other column(s)")</f>
        <v>Muawiah Qaimari</v>
      </c>
      <c r="L609" s="525" t="str">
        <f>IFERROR(VLOOKUP(I609, 'Reference data'!$R$2:$S$55, 2, 0), "Do not enter, will be populated based on other column(s)")</f>
        <v>Ashish Bartwal</v>
      </c>
      <c r="M609" s="525" t="str">
        <f>IFERROR(VLOOKUP(L609, 'Reference data'!$J$2:$K$30, 2, 0), "Do not enter, will be populated based on other column(s)")</f>
        <v>Himanshu Mathur</v>
      </c>
      <c r="N609" s="546">
        <v>22.1</v>
      </c>
      <c r="O609" s="551" t="str">
        <f>VLOOKUP(N609, 'Reference data'!$U$2:$V$29, 2, 0)</f>
        <v>Oct-22</v>
      </c>
      <c r="P609" s="347" t="s">
        <v>48</v>
      </c>
      <c r="Q609" s="488">
        <v>300</v>
      </c>
      <c r="R609" s="488"/>
      <c r="S609" s="488"/>
      <c r="T609" s="488"/>
      <c r="U609" s="488"/>
      <c r="V609" s="488"/>
      <c r="W609" s="488"/>
      <c r="X609" s="488"/>
      <c r="Y609" s="488"/>
      <c r="Z609" s="488"/>
      <c r="AA609" s="488"/>
      <c r="AB609" s="488"/>
      <c r="AC609" s="488">
        <v>100</v>
      </c>
      <c r="AD609" s="488">
        <v>200</v>
      </c>
      <c r="AE609" s="488"/>
      <c r="AF609" s="488"/>
      <c r="AG609" s="488"/>
      <c r="AH609" s="488"/>
      <c r="AI609" s="488"/>
      <c r="AJ609" s="488"/>
      <c r="AK609" s="488"/>
      <c r="AL609" s="488"/>
      <c r="AM609" s="488"/>
      <c r="AN609" s="488"/>
      <c r="AO609" s="488"/>
      <c r="AP609" s="488"/>
      <c r="AQ609" s="488"/>
      <c r="AR609" s="488"/>
      <c r="AS609" s="488"/>
    </row>
    <row r="610" spans="1:46" ht="14.5">
      <c r="A610" s="522" t="str">
        <f>IFERROR(VLOOKUP(B610, 'Reference data'!$C$2:$D$21, 2, 0), "Do not enter, will be populated based on other column(s)")</f>
        <v>Sustenance</v>
      </c>
      <c r="B610" s="541" t="s">
        <v>110</v>
      </c>
      <c r="C610" s="347">
        <v>1</v>
      </c>
      <c r="D610" s="347" t="s">
        <v>1771</v>
      </c>
      <c r="E610" s="543" t="s">
        <v>377</v>
      </c>
      <c r="G610" s="522" t="str">
        <f>IFERROR(VLOOKUP(E610,'Reference data'!$M$2:$P$364,4,0), "Do not enter, will be populated based on other column(s)")</f>
        <v>MR</v>
      </c>
      <c r="H610" s="522" t="str">
        <f>IFERROR(VLOOKUP(E610,'Reference data'!$M$2:$O$364, 3,0), "Do not enter, will be populated based on other column(s)")</f>
        <v>Java</v>
      </c>
      <c r="I610" s="522" t="str">
        <f>IFERROR(VLOOKUP(E610,'Reference data'!$M$1:$N$364, 2,0), "Do not enter, will be populated based on other column(s)")</f>
        <v>Freedom Java Apps</v>
      </c>
      <c r="J610" s="347" t="s">
        <v>203</v>
      </c>
      <c r="K610" s="525" t="str">
        <f>IFERROR(VLOOKUP(J610,'Reference data'!$G$2:$H$7, 2, 0), "Do not enter, will be populated based on other column(s)")</f>
        <v>Muawiah Qaimari</v>
      </c>
      <c r="L610" s="525" t="str">
        <f>IFERROR(VLOOKUP(I610, 'Reference data'!$R$2:$S$55, 2, 0), "Do not enter, will be populated based on other column(s)")</f>
        <v>Ashish Bartwal</v>
      </c>
      <c r="M610" s="525" t="str">
        <f>IFERROR(VLOOKUP(L610, 'Reference data'!$J$2:$K$30, 2, 0), "Do not enter, will be populated based on other column(s)")</f>
        <v>Himanshu Mathur</v>
      </c>
      <c r="N610" s="347">
        <v>22.08</v>
      </c>
      <c r="O610" s="551" t="str">
        <f>VLOOKUP(N610, 'Reference data'!$U$2:$V$29, 2, 0)</f>
        <v>Aug-22</v>
      </c>
      <c r="P610" s="347" t="s">
        <v>48</v>
      </c>
      <c r="Q610" s="488">
        <v>20</v>
      </c>
      <c r="R610" s="488"/>
      <c r="S610" s="488"/>
      <c r="T610" s="488"/>
      <c r="U610" s="488"/>
      <c r="V610" s="488"/>
      <c r="W610" s="488"/>
      <c r="X610" s="488"/>
      <c r="Y610" s="488"/>
      <c r="Z610" s="488"/>
      <c r="AA610" s="488"/>
      <c r="AB610" s="488"/>
      <c r="AC610" s="488">
        <v>20</v>
      </c>
      <c r="AD610" s="488"/>
      <c r="AE610" s="488"/>
      <c r="AF610" s="488"/>
      <c r="AG610" s="488"/>
      <c r="AH610" s="488"/>
      <c r="AI610" s="488"/>
      <c r="AJ610" s="488"/>
      <c r="AK610" s="488"/>
      <c r="AL610" s="488"/>
      <c r="AM610" s="488"/>
      <c r="AN610" s="488"/>
      <c r="AO610" s="488"/>
      <c r="AP610" s="488"/>
      <c r="AQ610" s="488"/>
      <c r="AR610" s="488"/>
      <c r="AS610" s="488"/>
    </row>
    <row r="611" spans="1:46" ht="14.5">
      <c r="A611" s="522" t="str">
        <f>IFERROR(VLOOKUP(B611, 'Reference data'!$C$2:$D$21, 2, 0), "Do not enter, will be populated based on other column(s)")</f>
        <v>Sustenance</v>
      </c>
      <c r="B611" s="541" t="s">
        <v>110</v>
      </c>
      <c r="C611" s="347">
        <v>1</v>
      </c>
      <c r="D611" s="347" t="s">
        <v>1772</v>
      </c>
      <c r="E611" s="543" t="s">
        <v>385</v>
      </c>
      <c r="G611" s="522" t="str">
        <f>IFERROR(VLOOKUP(E611,'Reference data'!$M$2:$P$364,4,0), "Do not enter, will be populated based on other column(s)")</f>
        <v>MR</v>
      </c>
      <c r="H611" s="522" t="str">
        <f>IFERROR(VLOOKUP(E611,'Reference data'!$M$2:$O$364, 3,0), "Do not enter, will be populated based on other column(s)")</f>
        <v>SmallTalk, Gemstone</v>
      </c>
      <c r="I611" s="522" t="str">
        <f>IFERROR(VLOOKUP(E611,'Reference data'!$M$1:$N$364, 2,0), "Do not enter, will be populated based on other column(s)")</f>
        <v>Freedom Java Apps</v>
      </c>
      <c r="J611" s="347" t="s">
        <v>203</v>
      </c>
      <c r="K611" s="525" t="str">
        <f>IFERROR(VLOOKUP(J611,'Reference data'!$G$2:$H$7, 2, 0), "Do not enter, will be populated based on other column(s)")</f>
        <v>Muawiah Qaimari</v>
      </c>
      <c r="L611" s="525" t="str">
        <f>IFERROR(VLOOKUP(I611, 'Reference data'!$R$2:$S$55, 2, 0), "Do not enter, will be populated based on other column(s)")</f>
        <v>Ashish Bartwal</v>
      </c>
      <c r="M611" s="525" t="str">
        <f>IFERROR(VLOOKUP(L611, 'Reference data'!$J$2:$K$30, 2, 0), "Do not enter, will be populated based on other column(s)")</f>
        <v>Himanshu Mathur</v>
      </c>
      <c r="N611" s="347">
        <v>22.08</v>
      </c>
      <c r="O611" s="551" t="str">
        <f>VLOOKUP(N611, 'Reference data'!$U$2:$V$29, 2, 0)</f>
        <v>Aug-22</v>
      </c>
      <c r="P611" s="347" t="s">
        <v>48</v>
      </c>
      <c r="Q611" s="488">
        <v>20</v>
      </c>
      <c r="R611" s="488"/>
      <c r="S611" s="488"/>
      <c r="T611" s="488"/>
      <c r="U611" s="488"/>
      <c r="V611" s="488"/>
      <c r="W611" s="488"/>
      <c r="X611" s="488"/>
      <c r="Y611" s="488"/>
      <c r="Z611" s="488"/>
      <c r="AA611" s="488"/>
      <c r="AB611" s="488"/>
      <c r="AC611" s="488">
        <v>20</v>
      </c>
      <c r="AD611" s="488"/>
      <c r="AE611" s="488"/>
      <c r="AF611" s="488"/>
      <c r="AG611" s="488"/>
      <c r="AH611" s="488"/>
      <c r="AI611" s="488"/>
      <c r="AJ611" s="488"/>
      <c r="AK611" s="488"/>
      <c r="AL611" s="488"/>
      <c r="AM611" s="488"/>
      <c r="AN611" s="488"/>
      <c r="AO611" s="488"/>
      <c r="AP611" s="488"/>
      <c r="AQ611" s="488"/>
      <c r="AR611" s="488"/>
      <c r="AS611" s="488"/>
    </row>
    <row r="612" spans="1:46" ht="14.5">
      <c r="A612" s="522" t="str">
        <f>IFERROR(VLOOKUP(B612, 'Reference data'!$C$2:$D$21, 2, 0), "Do not enter, will be populated based on other column(s)")</f>
        <v>Sustenance</v>
      </c>
      <c r="B612" s="541" t="s">
        <v>110</v>
      </c>
      <c r="C612" s="347">
        <v>1</v>
      </c>
      <c r="D612" s="347" t="s">
        <v>1773</v>
      </c>
      <c r="E612" s="543" t="s">
        <v>1333</v>
      </c>
      <c r="G612" s="522" t="str">
        <f>IFERROR(VLOOKUP(E612,'Reference data'!$M$2:$P$364,4,0), "Do not enter, will be populated based on other column(s)")</f>
        <v>MR</v>
      </c>
      <c r="H612" s="522" t="str">
        <f>IFERROR(VLOOKUP(E612,'Reference data'!$M$2:$O$364, 3,0), "Do not enter, will be populated based on other column(s)")</f>
        <v>Java</v>
      </c>
      <c r="I612" s="522" t="str">
        <f>IFERROR(VLOOKUP(E612,'Reference data'!$M$1:$N$364, 2,0), "Do not enter, will be populated based on other column(s)")</f>
        <v>Freedom Java Apps</v>
      </c>
      <c r="J612" s="347" t="s">
        <v>203</v>
      </c>
      <c r="K612" s="525" t="str">
        <f>IFERROR(VLOOKUP(J612,'Reference data'!$G$2:$H$7, 2, 0), "Do not enter, will be populated based on other column(s)")</f>
        <v>Muawiah Qaimari</v>
      </c>
      <c r="L612" s="525" t="str">
        <f>IFERROR(VLOOKUP(I612, 'Reference data'!$R$2:$S$55, 2, 0), "Do not enter, will be populated based on other column(s)")</f>
        <v>Ashish Bartwal</v>
      </c>
      <c r="M612" s="525" t="str">
        <f>IFERROR(VLOOKUP(L612, 'Reference data'!$J$2:$K$30, 2, 0), "Do not enter, will be populated based on other column(s)")</f>
        <v>Himanshu Mathur</v>
      </c>
      <c r="N612" s="347">
        <v>22.08</v>
      </c>
      <c r="O612" s="551" t="str">
        <f>VLOOKUP(N612, 'Reference data'!$U$2:$V$29, 2, 0)</f>
        <v>Aug-22</v>
      </c>
      <c r="P612" s="347" t="s">
        <v>48</v>
      </c>
      <c r="Q612" s="488">
        <v>20</v>
      </c>
      <c r="R612" s="488"/>
      <c r="S612" s="488"/>
      <c r="T612" s="488"/>
      <c r="U612" s="488"/>
      <c r="V612" s="488"/>
      <c r="W612" s="488"/>
      <c r="X612" s="488"/>
      <c r="Y612" s="488"/>
      <c r="Z612" s="488"/>
      <c r="AA612" s="488"/>
      <c r="AB612" s="488"/>
      <c r="AC612" s="488">
        <v>20</v>
      </c>
      <c r="AD612" s="488"/>
      <c r="AE612" s="488"/>
      <c r="AF612" s="488"/>
      <c r="AG612" s="488"/>
      <c r="AH612" s="488"/>
      <c r="AI612" s="488"/>
      <c r="AJ612" s="488"/>
      <c r="AK612" s="488"/>
      <c r="AL612" s="488"/>
      <c r="AM612" s="488"/>
      <c r="AN612" s="488"/>
      <c r="AO612" s="488"/>
      <c r="AP612" s="488"/>
      <c r="AQ612" s="488"/>
      <c r="AR612" s="488"/>
      <c r="AS612" s="488"/>
    </row>
    <row r="613" spans="1:46" ht="14.5">
      <c r="A613" s="522" t="str">
        <f>IFERROR(VLOOKUP(B613, 'Reference data'!$C$2:$D$21, 2, 0), "Do not enter, will be populated based on other column(s)")</f>
        <v>Sustenance</v>
      </c>
      <c r="B613" s="541" t="s">
        <v>984</v>
      </c>
      <c r="C613" s="347">
        <v>6</v>
      </c>
      <c r="D613" s="347" t="s">
        <v>1774</v>
      </c>
      <c r="E613" s="543" t="s">
        <v>1291</v>
      </c>
      <c r="F613" s="552"/>
      <c r="G613" s="522" t="str">
        <f>IFERROR(VLOOKUP(E613,'Reference data'!$M$2:$P$364,4,0), "Do not enter, will be populated based on other column(s)")</f>
        <v>MR</v>
      </c>
      <c r="H613" s="522" t="str">
        <f>IFERROR(VLOOKUP(E613,'Reference data'!$M$2:$O$364, 3,0), "Do not enter, will be populated based on other column(s)")</f>
        <v>.NET</v>
      </c>
      <c r="I613" s="522" t="str">
        <f>IFERROR(VLOOKUP(E613,'Reference data'!$M$1:$N$364, 2,0), "Do not enter, will be populated based on other column(s)")</f>
        <v>Freedom DotNet-MQ</v>
      </c>
      <c r="J613" s="541" t="s">
        <v>203</v>
      </c>
      <c r="K613" s="525" t="str">
        <f>IFERROR(VLOOKUP(J613,'Reference data'!$G$2:$H$7, 2, 0), "Do not enter, will be populated based on other column(s)")</f>
        <v>Muawiah Qaimari</v>
      </c>
      <c r="L613" s="525" t="str">
        <f>IFERROR(VLOOKUP(I613, 'Reference data'!$R$2:$S$55, 2, 0), "Do not enter, will be populated based on other column(s)")</f>
        <v>Darsha Naik</v>
      </c>
      <c r="M613" s="525" t="str">
        <f>IFERROR(VLOOKUP(L613, 'Reference data'!$J$2:$K$30, 2, 0), "Do not enter, will be populated based on other column(s)")</f>
        <v>Himanshu Mathur</v>
      </c>
      <c r="N613" s="347" t="s">
        <v>283</v>
      </c>
      <c r="O613" s="551" t="str">
        <f>VLOOKUP(N613, 'Reference data'!$U$2:$V$29, 2, 0)</f>
        <v>Ongoing</v>
      </c>
      <c r="P613" s="347" t="s">
        <v>48</v>
      </c>
      <c r="Q613" s="488">
        <v>480</v>
      </c>
      <c r="R613" s="488">
        <v>80</v>
      </c>
      <c r="S613" s="488">
        <v>60</v>
      </c>
      <c r="T613" s="488">
        <v>70</v>
      </c>
      <c r="U613" s="488">
        <v>95</v>
      </c>
      <c r="V613" s="488">
        <v>85</v>
      </c>
      <c r="W613" s="488">
        <v>90</v>
      </c>
      <c r="X613" s="488"/>
      <c r="Y613" s="488"/>
      <c r="Z613" s="488"/>
      <c r="AA613" s="488"/>
      <c r="AB613" s="488">
        <v>70</v>
      </c>
      <c r="AC613" s="488">
        <v>70</v>
      </c>
      <c r="AD613" s="488">
        <v>70</v>
      </c>
      <c r="AE613" s="488">
        <v>70</v>
      </c>
      <c r="AF613" s="488">
        <v>70</v>
      </c>
      <c r="AG613" s="488">
        <v>80</v>
      </c>
      <c r="AH613" s="488">
        <v>45</v>
      </c>
      <c r="AI613" s="488">
        <v>35</v>
      </c>
      <c r="AJ613" s="488">
        <v>45</v>
      </c>
      <c r="AK613" s="488">
        <v>40</v>
      </c>
      <c r="AL613" s="488">
        <v>20</v>
      </c>
      <c r="AM613" s="488">
        <v>45</v>
      </c>
      <c r="AN613" s="488">
        <v>40</v>
      </c>
      <c r="AO613" s="488">
        <v>35</v>
      </c>
      <c r="AP613" s="488">
        <v>40</v>
      </c>
      <c r="AQ613" s="488">
        <v>35</v>
      </c>
      <c r="AR613" s="488">
        <v>40</v>
      </c>
      <c r="AS613" s="488">
        <v>35</v>
      </c>
    </row>
    <row r="614" spans="1:46" ht="14.5">
      <c r="A614" s="522" t="str">
        <f>IFERROR(VLOOKUP(B614, 'Reference data'!$C$2:$D$21, 2, 0), "Do not enter, will be populated based on other column(s)")</f>
        <v>Enhancement</v>
      </c>
      <c r="B614" s="541" t="s">
        <v>960</v>
      </c>
      <c r="C614" s="347">
        <v>1</v>
      </c>
      <c r="D614" s="347" t="s">
        <v>201</v>
      </c>
      <c r="E614" s="543" t="s">
        <v>202</v>
      </c>
      <c r="G614" s="522" t="str">
        <f>IFERROR(VLOOKUP(E614,'Reference data'!$M$2:$P$364,4,0), "Do not enter, will be populated based on other column(s)")</f>
        <v>MR</v>
      </c>
      <c r="H614" s="522" t="str">
        <f>IFERROR(VLOOKUP(E614,'Reference data'!$M$2:$O$364, 3,0), "Do not enter, will be populated based on other column(s)")</f>
        <v>Hadoop, Java</v>
      </c>
      <c r="I614" s="522" t="str">
        <f>IFERROR(VLOOKUP(E614,'Reference data'!$M$1:$N$364, 2,0), "Do not enter, will be populated based on other column(s)")</f>
        <v>CARAT</v>
      </c>
      <c r="J614" s="347" t="s">
        <v>203</v>
      </c>
      <c r="K614" s="525" t="str">
        <f>IFERROR(VLOOKUP(J614,'Reference data'!$G$2:$H$7, 2, 0), "Do not enter, will be populated based on other column(s)")</f>
        <v>Muawiah Qaimari</v>
      </c>
      <c r="L614" s="525" t="str">
        <f>IFERROR(VLOOKUP(I614, 'Reference data'!$R$2:$S$55, 2, 0), "Do not enter, will be populated based on other column(s)")</f>
        <v>Ashish Bartwal</v>
      </c>
      <c r="M614" s="525" t="str">
        <f>IFERROR(VLOOKUP(L614, 'Reference data'!$J$2:$K$30, 2, 0), "Do not enter, will be populated based on other column(s)")</f>
        <v>Himanshu Mathur</v>
      </c>
      <c r="N614" s="347">
        <v>22.11</v>
      </c>
      <c r="O614" s="551" t="str">
        <f>VLOOKUP(N614, 'Reference data'!$U$2:$V$29, 2, 0)</f>
        <v>Nov-22</v>
      </c>
      <c r="P614" s="347" t="s">
        <v>48</v>
      </c>
      <c r="Q614" s="488">
        <v>180</v>
      </c>
      <c r="R614" s="488"/>
      <c r="S614" s="488"/>
      <c r="T614" s="488"/>
      <c r="U614" s="488"/>
      <c r="V614" s="488"/>
      <c r="W614" s="488"/>
      <c r="X614" s="488"/>
      <c r="Y614" s="488"/>
      <c r="Z614" s="488"/>
      <c r="AA614" s="488"/>
      <c r="AB614" s="488">
        <v>60</v>
      </c>
      <c r="AC614" s="488">
        <v>60</v>
      </c>
      <c r="AD614" s="488">
        <v>60</v>
      </c>
      <c r="AE614" s="488"/>
      <c r="AF614" s="488"/>
      <c r="AG614" s="488"/>
      <c r="AH614" s="488"/>
      <c r="AI614" s="488"/>
      <c r="AJ614" s="488"/>
      <c r="AK614" s="488"/>
      <c r="AL614" s="488"/>
      <c r="AM614" s="488"/>
      <c r="AN614" s="488"/>
      <c r="AO614" s="488"/>
      <c r="AP614" s="488"/>
      <c r="AQ614" s="488"/>
      <c r="AR614" s="488"/>
      <c r="AS614" s="488"/>
    </row>
    <row r="615" spans="1:46" ht="14.5">
      <c r="A615" s="522" t="str">
        <f>IFERROR(VLOOKUP(B615, 'Reference data'!$C$2:$D$21, 2, 0), "Do not enter, will be populated based on other column(s)")</f>
        <v>Enhancement</v>
      </c>
      <c r="B615" s="541" t="s">
        <v>960</v>
      </c>
      <c r="C615" s="347">
        <v>1</v>
      </c>
      <c r="D615" s="347" t="s">
        <v>206</v>
      </c>
      <c r="E615" s="543" t="s">
        <v>202</v>
      </c>
      <c r="G615" s="522" t="str">
        <f>IFERROR(VLOOKUP(E615,'Reference data'!$M$2:$P$364,4,0), "Do not enter, will be populated based on other column(s)")</f>
        <v>MR</v>
      </c>
      <c r="H615" s="522" t="str">
        <f>IFERROR(VLOOKUP(E615,'Reference data'!$M$2:$O$364, 3,0), "Do not enter, will be populated based on other column(s)")</f>
        <v>Hadoop, Java</v>
      </c>
      <c r="I615" s="522" t="str">
        <f>IFERROR(VLOOKUP(E615,'Reference data'!$M$1:$N$364, 2,0), "Do not enter, will be populated based on other column(s)")</f>
        <v>CARAT</v>
      </c>
      <c r="J615" s="347" t="s">
        <v>203</v>
      </c>
      <c r="K615" s="525" t="str">
        <f>IFERROR(VLOOKUP(J615,'Reference data'!$G$2:$H$7, 2, 0), "Do not enter, will be populated based on other column(s)")</f>
        <v>Muawiah Qaimari</v>
      </c>
      <c r="L615" s="525" t="str">
        <f>IFERROR(VLOOKUP(I615, 'Reference data'!$R$2:$S$55, 2, 0), "Do not enter, will be populated based on other column(s)")</f>
        <v>Ashish Bartwal</v>
      </c>
      <c r="M615" s="525" t="str">
        <f>IFERROR(VLOOKUP(L615, 'Reference data'!$J$2:$K$30, 2, 0), "Do not enter, will be populated based on other column(s)")</f>
        <v>Himanshu Mathur</v>
      </c>
      <c r="N615" s="347">
        <v>22.12</v>
      </c>
      <c r="O615" s="551" t="str">
        <f>VLOOKUP(N615, 'Reference data'!$U$2:$V$29, 2, 0)</f>
        <v>Dec-22</v>
      </c>
      <c r="P615" s="347" t="s">
        <v>342</v>
      </c>
      <c r="Q615" s="488">
        <v>1800</v>
      </c>
      <c r="R615" s="488"/>
      <c r="S615" s="488"/>
      <c r="T615" s="488"/>
      <c r="U615" s="488"/>
      <c r="V615" s="488"/>
      <c r="W615" s="488"/>
      <c r="X615" s="488"/>
      <c r="Y615" s="488"/>
      <c r="Z615" s="488"/>
      <c r="AA615" s="488"/>
      <c r="AB615" s="488">
        <v>300</v>
      </c>
      <c r="AC615" s="488">
        <v>300</v>
      </c>
      <c r="AD615" s="488">
        <v>300</v>
      </c>
      <c r="AE615" s="488">
        <v>300</v>
      </c>
      <c r="AF615" s="488">
        <v>300</v>
      </c>
      <c r="AG615" s="488">
        <v>300</v>
      </c>
      <c r="AH615" s="488"/>
      <c r="AI615" s="488"/>
      <c r="AJ615" s="488"/>
      <c r="AK615" s="488"/>
      <c r="AL615" s="488"/>
      <c r="AM615" s="488"/>
      <c r="AN615" s="488"/>
      <c r="AO615" s="488"/>
      <c r="AP615" s="488"/>
      <c r="AQ615" s="488"/>
      <c r="AR615" s="488"/>
      <c r="AS615" s="488"/>
    </row>
    <row r="616" spans="1:46" ht="14.5">
      <c r="A616" s="522" t="str">
        <f>IFERROR(VLOOKUP(B616, 'Reference data'!$C$2:$D$21, 2, 0), "Do not enter, will be populated based on other column(s)")</f>
        <v>Sustenance</v>
      </c>
      <c r="B616" s="541" t="s">
        <v>986</v>
      </c>
      <c r="C616" s="347">
        <v>6</v>
      </c>
      <c r="D616" s="347" t="s">
        <v>742</v>
      </c>
      <c r="E616" s="543" t="s">
        <v>1291</v>
      </c>
      <c r="G616" s="522" t="str">
        <f>IFERROR(VLOOKUP(E616,'Reference data'!$M$2:$P$364,4,0), "Do not enter, will be populated based on other column(s)")</f>
        <v>MR</v>
      </c>
      <c r="H616" s="522" t="str">
        <f>IFERROR(VLOOKUP(E616,'Reference data'!$M$2:$O$364, 3,0), "Do not enter, will be populated based on other column(s)")</f>
        <v>.NET</v>
      </c>
      <c r="I616" s="522" t="str">
        <f>IFERROR(VLOOKUP(E616,'Reference data'!$M$1:$N$364, 2,0), "Do not enter, will be populated based on other column(s)")</f>
        <v>Freedom DotNet-MQ</v>
      </c>
      <c r="J616" s="347" t="s">
        <v>203</v>
      </c>
      <c r="K616" s="525" t="str">
        <f>IFERROR(VLOOKUP(J616,'Reference data'!$G$2:$H$7, 2, 0), "Do not enter, will be populated based on other column(s)")</f>
        <v>Muawiah Qaimari</v>
      </c>
      <c r="L616" s="525" t="str">
        <f>IFERROR(VLOOKUP(I616, 'Reference data'!$R$2:$S$55, 2, 0), "Do not enter, will be populated based on other column(s)")</f>
        <v>Darsha Naik</v>
      </c>
      <c r="M616" s="525" t="str">
        <f>IFERROR(VLOOKUP(L616, 'Reference data'!$J$2:$K$30, 2, 0), "Do not enter, will be populated based on other column(s)")</f>
        <v>Himanshu Mathur</v>
      </c>
      <c r="N616" s="347" t="s">
        <v>283</v>
      </c>
      <c r="O616" s="551" t="str">
        <f>VLOOKUP(N616, 'Reference data'!$U$2:$V$29, 2, 0)</f>
        <v>Ongoing</v>
      </c>
      <c r="P616" s="347" t="s">
        <v>48</v>
      </c>
      <c r="Q616" s="488">
        <v>1032</v>
      </c>
      <c r="R616" s="488"/>
      <c r="S616" s="488"/>
      <c r="T616" s="488"/>
      <c r="U616" s="488"/>
      <c r="V616" s="488"/>
      <c r="W616" s="488"/>
      <c r="X616" s="488"/>
      <c r="Y616" s="488"/>
      <c r="Z616" s="488"/>
      <c r="AA616" s="488"/>
      <c r="AB616" s="488">
        <v>86</v>
      </c>
      <c r="AC616" s="488">
        <v>86</v>
      </c>
      <c r="AD616" s="488">
        <v>86</v>
      </c>
      <c r="AE616" s="488">
        <v>86</v>
      </c>
      <c r="AF616" s="488">
        <v>86</v>
      </c>
      <c r="AG616" s="488">
        <v>86</v>
      </c>
      <c r="AH616" s="488">
        <v>86</v>
      </c>
      <c r="AI616" s="488">
        <v>86</v>
      </c>
      <c r="AJ616" s="488">
        <v>86</v>
      </c>
      <c r="AK616" s="488">
        <v>86</v>
      </c>
      <c r="AL616" s="488">
        <v>86</v>
      </c>
      <c r="AM616" s="488">
        <v>86</v>
      </c>
      <c r="AN616" s="488">
        <v>86</v>
      </c>
      <c r="AO616" s="488">
        <v>86</v>
      </c>
      <c r="AP616" s="488">
        <v>86</v>
      </c>
      <c r="AQ616" s="488">
        <v>86</v>
      </c>
      <c r="AR616" s="488">
        <v>86</v>
      </c>
      <c r="AS616" s="488">
        <v>86</v>
      </c>
    </row>
    <row r="617" spans="1:46" ht="14.5">
      <c r="A617" s="522" t="str">
        <f>IFERROR(VLOOKUP(B617, 'Reference data'!$C$2:$D$21, 2, 0), "Do not enter, will be populated based on other column(s)")</f>
        <v>Sustenance</v>
      </c>
      <c r="B617" s="541" t="s">
        <v>983</v>
      </c>
      <c r="C617" s="347">
        <v>1</v>
      </c>
      <c r="D617" s="347" t="s">
        <v>1775</v>
      </c>
      <c r="E617" s="543" t="s">
        <v>202</v>
      </c>
      <c r="G617" s="522" t="str">
        <f>IFERROR(VLOOKUP(E617,'Reference data'!$M$2:$P$364,4,0), "Do not enter, will be populated based on other column(s)")</f>
        <v>MR</v>
      </c>
      <c r="H617" s="522" t="str">
        <f>IFERROR(VLOOKUP(E617,'Reference data'!$M$2:$O$364, 3,0), "Do not enter, will be populated based on other column(s)")</f>
        <v>Hadoop, Java</v>
      </c>
      <c r="I617" s="522" t="str">
        <f>IFERROR(VLOOKUP(E617,'Reference data'!$M$1:$N$364, 2,0), "Do not enter, will be populated based on other column(s)")</f>
        <v>CARAT</v>
      </c>
      <c r="J617" s="347" t="s">
        <v>203</v>
      </c>
      <c r="K617" s="525" t="str">
        <f>IFERROR(VLOOKUP(J617,'Reference data'!$G$2:$H$7, 2, 0), "Do not enter, will be populated based on other column(s)")</f>
        <v>Muawiah Qaimari</v>
      </c>
      <c r="L617" s="525" t="str">
        <f>IFERROR(VLOOKUP(I617, 'Reference data'!$R$2:$S$55, 2, 0), "Do not enter, will be populated based on other column(s)")</f>
        <v>Ashish Bartwal</v>
      </c>
      <c r="M617" s="525" t="str">
        <f>IFERROR(VLOOKUP(L617, 'Reference data'!$J$2:$K$30, 2, 0), "Do not enter, will be populated based on other column(s)")</f>
        <v>Himanshu Mathur</v>
      </c>
      <c r="N617" s="347" t="s">
        <v>283</v>
      </c>
      <c r="O617" s="551" t="str">
        <f>VLOOKUP(N617, 'Reference data'!$U$2:$V$29, 2, 0)</f>
        <v>Ongoing</v>
      </c>
      <c r="P617" s="347" t="s">
        <v>48</v>
      </c>
      <c r="Q617" s="488">
        <v>420</v>
      </c>
      <c r="R617" s="488"/>
      <c r="S617" s="488"/>
      <c r="T617" s="488"/>
      <c r="U617" s="488"/>
      <c r="V617" s="488"/>
      <c r="W617" s="488"/>
      <c r="X617" s="488"/>
      <c r="Y617" s="488"/>
      <c r="Z617" s="488"/>
      <c r="AA617" s="488"/>
      <c r="AB617" s="488">
        <v>80</v>
      </c>
      <c r="AC617" s="488">
        <v>80</v>
      </c>
      <c r="AD617" s="488">
        <v>80</v>
      </c>
      <c r="AE617" s="488">
        <v>80</v>
      </c>
      <c r="AF617" s="488">
        <v>70</v>
      </c>
      <c r="AG617" s="488">
        <v>50</v>
      </c>
      <c r="AH617" s="488">
        <v>30</v>
      </c>
      <c r="AI617" s="488">
        <v>40</v>
      </c>
      <c r="AJ617" s="488">
        <v>30</v>
      </c>
      <c r="AK617" s="488">
        <v>35</v>
      </c>
      <c r="AL617" s="488">
        <v>25</v>
      </c>
      <c r="AM617" s="488">
        <v>35</v>
      </c>
      <c r="AN617" s="488">
        <v>20</v>
      </c>
      <c r="AO617" s="488">
        <v>25</v>
      </c>
      <c r="AP617" s="488">
        <v>30</v>
      </c>
      <c r="AQ617" s="488">
        <v>35</v>
      </c>
      <c r="AR617" s="488">
        <v>40</v>
      </c>
      <c r="AS617" s="488">
        <v>30</v>
      </c>
      <c r="AT617" s="488"/>
    </row>
    <row r="618" spans="1:46" ht="14.5">
      <c r="A618" s="522" t="str">
        <f>IFERROR(VLOOKUP(B618, 'Reference data'!$C$2:$D$21, 2, 0), "Do not enter, will be populated based on other column(s)")</f>
        <v>Sustenance</v>
      </c>
      <c r="B618" s="541" t="s">
        <v>989</v>
      </c>
      <c r="C618" s="347">
        <v>1</v>
      </c>
      <c r="D618" s="347" t="s">
        <v>1776</v>
      </c>
      <c r="E618" s="543" t="s">
        <v>202</v>
      </c>
      <c r="G618" s="522" t="str">
        <f>IFERROR(VLOOKUP(E618,'Reference data'!$M$2:$P$364,4,0), "Do not enter, will be populated based on other column(s)")</f>
        <v>MR</v>
      </c>
      <c r="H618" s="522" t="str">
        <f>IFERROR(VLOOKUP(E618,'Reference data'!$M$2:$O$364, 3,0), "Do not enter, will be populated based on other column(s)")</f>
        <v>Hadoop, Java</v>
      </c>
      <c r="I618" s="522" t="str">
        <f>IFERROR(VLOOKUP(E618,'Reference data'!$M$1:$N$364, 2,0), "Do not enter, will be populated based on other column(s)")</f>
        <v>CARAT</v>
      </c>
      <c r="J618" s="347" t="s">
        <v>203</v>
      </c>
      <c r="K618" s="525" t="str">
        <f>IFERROR(VLOOKUP(J618,'Reference data'!$G$2:$H$7, 2, 0), "Do not enter, will be populated based on other column(s)")</f>
        <v>Muawiah Qaimari</v>
      </c>
      <c r="L618" s="525" t="str">
        <f>IFERROR(VLOOKUP(I618, 'Reference data'!$R$2:$S$55, 2, 0), "Do not enter, will be populated based on other column(s)")</f>
        <v>Ashish Bartwal</v>
      </c>
      <c r="M618" s="525" t="str">
        <f>IFERROR(VLOOKUP(L618, 'Reference data'!$J$2:$K$30, 2, 0), "Do not enter, will be populated based on other column(s)")</f>
        <v>Himanshu Mathur</v>
      </c>
      <c r="N618" s="347" t="s">
        <v>283</v>
      </c>
      <c r="O618" s="551" t="str">
        <f>VLOOKUP(N618, 'Reference data'!$U$2:$V$29, 2, 0)</f>
        <v>Ongoing</v>
      </c>
      <c r="P618" s="347" t="s">
        <v>48</v>
      </c>
      <c r="Q618" s="488">
        <v>365</v>
      </c>
      <c r="R618" s="488"/>
      <c r="S618" s="488"/>
      <c r="T618" s="488"/>
      <c r="U618" s="488"/>
      <c r="V618" s="488"/>
      <c r="W618" s="488"/>
      <c r="X618" s="488"/>
      <c r="Y618" s="488"/>
      <c r="Z618" s="488"/>
      <c r="AA618" s="488"/>
      <c r="AB618" s="488">
        <v>80</v>
      </c>
      <c r="AC618" s="488">
        <v>80</v>
      </c>
      <c r="AD618" s="488">
        <v>80</v>
      </c>
      <c r="AE618" s="488">
        <v>80</v>
      </c>
      <c r="AF618" s="488">
        <v>60</v>
      </c>
      <c r="AG618" s="488">
        <v>50</v>
      </c>
      <c r="AH618" s="488">
        <v>25</v>
      </c>
      <c r="AI618" s="488">
        <v>30</v>
      </c>
      <c r="AJ618" s="488">
        <v>25</v>
      </c>
      <c r="AK618" s="488">
        <v>30</v>
      </c>
      <c r="AL618" s="488">
        <v>25</v>
      </c>
      <c r="AM618" s="488">
        <v>25</v>
      </c>
      <c r="AN618" s="488">
        <v>20</v>
      </c>
      <c r="AO618" s="488">
        <v>30</v>
      </c>
      <c r="AP618" s="488">
        <v>35</v>
      </c>
      <c r="AQ618" s="488">
        <v>40</v>
      </c>
      <c r="AR618" s="488">
        <v>30</v>
      </c>
      <c r="AS618" s="488">
        <v>25</v>
      </c>
    </row>
    <row r="619" spans="1:46" ht="14.5">
      <c r="A619" s="522" t="str">
        <f>IFERROR(VLOOKUP(B619, 'Reference data'!$C$2:$D$21, 2, 0), "Do not enter, will be populated based on other column(s)")</f>
        <v>Sustenance</v>
      </c>
      <c r="B619" s="541" t="s">
        <v>110</v>
      </c>
      <c r="C619" s="347">
        <v>1</v>
      </c>
      <c r="D619" s="347" t="s">
        <v>1777</v>
      </c>
      <c r="E619" s="543" t="s">
        <v>215</v>
      </c>
      <c r="G619" s="522" t="str">
        <f>IFERROR(VLOOKUP(E619,'Reference data'!$M$2:$P$364,4,0), "Do not enter, will be populated based on other column(s)")</f>
        <v>MR</v>
      </c>
      <c r="H619" s="522" t="str">
        <f>IFERROR(VLOOKUP(E619,'Reference data'!$M$2:$O$364, 3,0), "Do not enter, will be populated based on other column(s)")</f>
        <v>.NET</v>
      </c>
      <c r="I619" s="522" t="str">
        <f>IFERROR(VLOOKUP(E619,'Reference data'!$M$1:$N$364, 2,0), "Do not enter, will be populated based on other column(s)")</f>
        <v>Freedom DotNet-MQ</v>
      </c>
      <c r="J619" s="347" t="s">
        <v>203</v>
      </c>
      <c r="K619" s="525" t="str">
        <f>IFERROR(VLOOKUP(J619,'Reference data'!$G$2:$H$7, 2, 0), "Do not enter, will be populated based on other column(s)")</f>
        <v>Muawiah Qaimari</v>
      </c>
      <c r="L619" s="525" t="str">
        <f>IFERROR(VLOOKUP(I619, 'Reference data'!$R$2:$S$55, 2, 0), "Do not enter, will be populated based on other column(s)")</f>
        <v>Darsha Naik</v>
      </c>
      <c r="M619" s="525" t="str">
        <f>IFERROR(VLOOKUP(L619, 'Reference data'!$J$2:$K$30, 2, 0), "Do not enter, will be populated based on other column(s)")</f>
        <v>Himanshu Mathur</v>
      </c>
      <c r="N619" s="347" t="s">
        <v>283</v>
      </c>
      <c r="O619" s="551" t="str">
        <f>VLOOKUP(N619, 'Reference data'!$U$2:$V$29, 2, 0)</f>
        <v>Ongoing</v>
      </c>
      <c r="P619" s="347" t="s">
        <v>48</v>
      </c>
      <c r="Q619" s="488">
        <v>100</v>
      </c>
      <c r="R619" s="488"/>
      <c r="S619" s="488"/>
      <c r="T619" s="488"/>
      <c r="U619" s="488"/>
      <c r="V619" s="488"/>
      <c r="W619" s="488"/>
      <c r="X619" s="488"/>
      <c r="Y619" s="488"/>
      <c r="Z619" s="488"/>
      <c r="AA619" s="488"/>
      <c r="AB619" s="488"/>
      <c r="AC619" s="488"/>
      <c r="AD619" s="488">
        <v>50</v>
      </c>
      <c r="AE619" s="488"/>
      <c r="AF619" s="488"/>
      <c r="AG619" s="488"/>
      <c r="AH619" s="488">
        <v>50</v>
      </c>
      <c r="AI619" s="488"/>
      <c r="AJ619" s="488"/>
      <c r="AK619" s="488">
        <v>50</v>
      </c>
      <c r="AL619" s="488"/>
      <c r="AM619" s="488"/>
      <c r="AN619" s="488">
        <v>50</v>
      </c>
      <c r="AO619" s="488"/>
      <c r="AP619" s="488"/>
      <c r="AQ619" s="488">
        <v>50</v>
      </c>
      <c r="AR619" s="488"/>
      <c r="AS619" s="488"/>
    </row>
    <row r="620" spans="1:46" ht="14.5">
      <c r="A620" s="522" t="str">
        <f>IFERROR(VLOOKUP(B620, 'Reference data'!$C$2:$D$21, 2, 0), "Do not enter, will be populated based on other column(s)")</f>
        <v>Sustenance</v>
      </c>
      <c r="B620" s="541" t="s">
        <v>988</v>
      </c>
      <c r="C620" s="347">
        <v>4</v>
      </c>
      <c r="D620" s="347" t="s">
        <v>744</v>
      </c>
      <c r="E620" s="543" t="s">
        <v>1291</v>
      </c>
      <c r="G620" s="522" t="str">
        <f>IFERROR(VLOOKUP(E620,'Reference data'!$M$2:$P$364,4,0), "Do not enter, will be populated based on other column(s)")</f>
        <v>MR</v>
      </c>
      <c r="H620" s="522" t="str">
        <f>IFERROR(VLOOKUP(E620,'Reference data'!$M$2:$O$364, 3,0), "Do not enter, will be populated based on other column(s)")</f>
        <v>.NET</v>
      </c>
      <c r="I620" s="522" t="str">
        <f>IFERROR(VLOOKUP(E620,'Reference data'!$M$1:$N$364, 2,0), "Do not enter, will be populated based on other column(s)")</f>
        <v>Freedom DotNet-MQ</v>
      </c>
      <c r="J620" s="347" t="s">
        <v>203</v>
      </c>
      <c r="K620" s="525" t="str">
        <f>IFERROR(VLOOKUP(J620,'Reference data'!$G$2:$H$7, 2, 0), "Do not enter, will be populated based on other column(s)")</f>
        <v>Muawiah Qaimari</v>
      </c>
      <c r="L620" s="525" t="str">
        <f>IFERROR(VLOOKUP(I620, 'Reference data'!$R$2:$S$55, 2, 0), "Do not enter, will be populated based on other column(s)")</f>
        <v>Darsha Naik</v>
      </c>
      <c r="M620" s="525" t="str">
        <f>IFERROR(VLOOKUP(L620, 'Reference data'!$J$2:$K$30, 2, 0), "Do not enter, will be populated based on other column(s)")</f>
        <v>Himanshu Mathur</v>
      </c>
      <c r="N620" s="347" t="s">
        <v>283</v>
      </c>
      <c r="O620" s="551" t="str">
        <f>VLOOKUP(N620, 'Reference data'!$U$2:$V$29, 2, 0)</f>
        <v>Ongoing</v>
      </c>
      <c r="P620" s="347" t="s">
        <v>48</v>
      </c>
      <c r="Q620" s="488">
        <v>240</v>
      </c>
      <c r="R620" s="488">
        <v>25</v>
      </c>
      <c r="S620" s="488">
        <v>35</v>
      </c>
      <c r="T620" s="488">
        <v>20</v>
      </c>
      <c r="U620" s="488">
        <v>40</v>
      </c>
      <c r="V620" s="488">
        <v>40</v>
      </c>
      <c r="W620" s="488">
        <v>20</v>
      </c>
      <c r="X620" s="488"/>
      <c r="Y620" s="488"/>
      <c r="Z620" s="488"/>
      <c r="AA620" s="488"/>
      <c r="AB620" s="488">
        <v>20</v>
      </c>
      <c r="AC620" s="488">
        <v>20</v>
      </c>
      <c r="AD620" s="488">
        <v>20</v>
      </c>
      <c r="AE620" s="488">
        <v>20</v>
      </c>
      <c r="AF620" s="488">
        <v>20</v>
      </c>
      <c r="AG620" s="488">
        <v>30</v>
      </c>
      <c r="AH620" s="488">
        <v>60</v>
      </c>
      <c r="AI620" s="488">
        <v>35</v>
      </c>
      <c r="AJ620" s="488">
        <v>20</v>
      </c>
      <c r="AK620" s="488">
        <v>45</v>
      </c>
      <c r="AL620" s="488">
        <v>50</v>
      </c>
      <c r="AM620" s="488">
        <v>60</v>
      </c>
      <c r="AN620" s="488">
        <v>60</v>
      </c>
      <c r="AO620" s="488">
        <v>60</v>
      </c>
      <c r="AP620" s="488">
        <v>60</v>
      </c>
      <c r="AQ620" s="488">
        <v>50</v>
      </c>
      <c r="AR620" s="488">
        <v>45</v>
      </c>
      <c r="AS620" s="488">
        <v>60</v>
      </c>
    </row>
    <row r="621" spans="1:46" ht="14.5">
      <c r="A621" s="522" t="str">
        <f>IFERROR(VLOOKUP(B621, 'Reference data'!$C$2:$D$21, 2, 0), "Do not enter, will be populated based on other column(s)")</f>
        <v>Sustenance</v>
      </c>
      <c r="B621" s="541" t="s">
        <v>992</v>
      </c>
      <c r="C621" s="347">
        <v>4</v>
      </c>
      <c r="D621" s="488" t="s">
        <v>1778</v>
      </c>
      <c r="E621" s="543" t="s">
        <v>1291</v>
      </c>
      <c r="G621" s="522" t="str">
        <f>IFERROR(VLOOKUP(E621,'Reference data'!$M$2:$P$364,4,0), "Do not enter, will be populated based on other column(s)")</f>
        <v>MR</v>
      </c>
      <c r="H621" s="522" t="str">
        <f>IFERROR(VLOOKUP(E621,'Reference data'!$M$2:$O$364, 3,0), "Do not enter, will be populated based on other column(s)")</f>
        <v>.NET</v>
      </c>
      <c r="I621" s="522" t="str">
        <f>IFERROR(VLOOKUP(E621,'Reference data'!$M$1:$N$364, 2,0), "Do not enter, will be populated based on other column(s)")</f>
        <v>Freedom DotNet-MQ</v>
      </c>
      <c r="J621" s="347" t="s">
        <v>203</v>
      </c>
      <c r="K621" s="525" t="str">
        <f>IFERROR(VLOOKUP(J621,'Reference data'!$G$2:$H$7, 2, 0), "Do not enter, will be populated based on other column(s)")</f>
        <v>Muawiah Qaimari</v>
      </c>
      <c r="L621" s="525" t="str">
        <f>IFERROR(VLOOKUP(I621, 'Reference data'!$R$2:$S$55, 2, 0), "Do not enter, will be populated based on other column(s)")</f>
        <v>Darsha Naik</v>
      </c>
      <c r="M621" s="525" t="str">
        <f>IFERROR(VLOOKUP(L621, 'Reference data'!$J$2:$K$30, 2, 0), "Do not enter, will be populated based on other column(s)")</f>
        <v>Himanshu Mathur</v>
      </c>
      <c r="N621" s="347" t="s">
        <v>283</v>
      </c>
      <c r="O621" s="551" t="str">
        <f>VLOOKUP(N621, 'Reference data'!$U$2:$V$29, 2, 0)</f>
        <v>Ongoing</v>
      </c>
      <c r="P621" s="347" t="s">
        <v>48</v>
      </c>
      <c r="Q621" s="488">
        <v>170</v>
      </c>
      <c r="R621" s="488">
        <v>25</v>
      </c>
      <c r="S621" s="488">
        <v>40</v>
      </c>
      <c r="T621" s="488">
        <v>20</v>
      </c>
      <c r="U621" s="488">
        <v>15</v>
      </c>
      <c r="V621" s="488">
        <v>20</v>
      </c>
      <c r="W621" s="488">
        <v>40</v>
      </c>
      <c r="X621" s="488"/>
      <c r="Y621" s="488"/>
      <c r="Z621" s="488"/>
      <c r="AA621" s="488"/>
      <c r="AB621" s="488"/>
      <c r="AC621" s="488"/>
      <c r="AD621" s="488"/>
      <c r="AE621" s="488"/>
      <c r="AF621" s="488"/>
      <c r="AG621" s="488"/>
      <c r="AH621" s="488">
        <v>25</v>
      </c>
      <c r="AI621" s="488">
        <v>40</v>
      </c>
      <c r="AJ621" s="488">
        <v>20</v>
      </c>
      <c r="AK621" s="488">
        <v>15</v>
      </c>
      <c r="AL621" s="488">
        <v>20</v>
      </c>
      <c r="AM621" s="488">
        <v>30</v>
      </c>
      <c r="AN621" s="488">
        <v>35</v>
      </c>
      <c r="AO621" s="488">
        <v>35</v>
      </c>
      <c r="AP621" s="488">
        <v>25</v>
      </c>
      <c r="AQ621" s="488">
        <v>15</v>
      </c>
      <c r="AR621" s="488">
        <v>20</v>
      </c>
      <c r="AS621" s="488">
        <v>20</v>
      </c>
    </row>
    <row r="622" spans="1:46" ht="14.5">
      <c r="A622" s="522" t="str">
        <f>IFERROR(VLOOKUP(B622, 'Reference data'!$C$2:$D$21, 2, 0), "Do not enter, will be populated based on other column(s)")</f>
        <v>Sustenance</v>
      </c>
      <c r="B622" s="541" t="s">
        <v>988</v>
      </c>
      <c r="C622" s="347">
        <v>2</v>
      </c>
      <c r="D622" s="347" t="s">
        <v>746</v>
      </c>
      <c r="E622" s="543" t="s">
        <v>1291</v>
      </c>
      <c r="G622" s="522" t="str">
        <f>IFERROR(VLOOKUP(E622,'Reference data'!$M$2:$P$364,4,0), "Do not enter, will be populated based on other column(s)")</f>
        <v>MR</v>
      </c>
      <c r="H622" s="522" t="str">
        <f>IFERROR(VLOOKUP(E622,'Reference data'!$M$2:$O$364, 3,0), "Do not enter, will be populated based on other column(s)")</f>
        <v>.NET</v>
      </c>
      <c r="I622" s="522" t="str">
        <f>IFERROR(VLOOKUP(E622,'Reference data'!$M$1:$N$364, 2,0), "Do not enter, will be populated based on other column(s)")</f>
        <v>Freedom DotNet-MQ</v>
      </c>
      <c r="J622" s="347" t="s">
        <v>203</v>
      </c>
      <c r="K622" s="525" t="str">
        <f>IFERROR(VLOOKUP(J622,'Reference data'!$G$2:$H$7, 2, 0), "Do not enter, will be populated based on other column(s)")</f>
        <v>Muawiah Qaimari</v>
      </c>
      <c r="L622" s="525" t="str">
        <f>IFERROR(VLOOKUP(I622, 'Reference data'!$R$2:$S$55, 2, 0), "Do not enter, will be populated based on other column(s)")</f>
        <v>Darsha Naik</v>
      </c>
      <c r="M622" s="525" t="str">
        <f>IFERROR(VLOOKUP(L622, 'Reference data'!$J$2:$K$30, 2, 0), "Do not enter, will be populated based on other column(s)")</f>
        <v>Himanshu Mathur</v>
      </c>
      <c r="N622" s="347" t="s">
        <v>283</v>
      </c>
      <c r="O622" s="551" t="str">
        <f>VLOOKUP(N622, 'Reference data'!$U$2:$V$29, 2, 0)</f>
        <v>Ongoing</v>
      </c>
      <c r="P622" s="347" t="s">
        <v>48</v>
      </c>
      <c r="Q622" s="488">
        <v>185</v>
      </c>
      <c r="R622" s="488">
        <v>30</v>
      </c>
      <c r="S622" s="488">
        <v>25</v>
      </c>
      <c r="T622" s="488">
        <v>35</v>
      </c>
      <c r="U622" s="488">
        <v>20</v>
      </c>
      <c r="V622" s="488">
        <v>35</v>
      </c>
      <c r="W622" s="488">
        <v>40</v>
      </c>
      <c r="X622" s="488"/>
      <c r="Y622" s="488"/>
      <c r="Z622" s="488"/>
      <c r="AA622" s="488"/>
      <c r="AB622" s="488">
        <v>20</v>
      </c>
      <c r="AC622" s="488">
        <v>20</v>
      </c>
      <c r="AD622" s="488">
        <v>20</v>
      </c>
      <c r="AE622" s="488">
        <v>20</v>
      </c>
      <c r="AF622" s="488">
        <v>50</v>
      </c>
      <c r="AG622" s="488">
        <v>40</v>
      </c>
      <c r="AH622" s="488">
        <v>30</v>
      </c>
      <c r="AI622" s="488">
        <v>25</v>
      </c>
      <c r="AJ622" s="488">
        <v>20</v>
      </c>
      <c r="AK622" s="488">
        <v>15</v>
      </c>
      <c r="AL622" s="488">
        <v>20</v>
      </c>
      <c r="AM622" s="488">
        <v>30</v>
      </c>
      <c r="AN622" s="488">
        <v>35</v>
      </c>
      <c r="AO622" s="488">
        <v>30</v>
      </c>
      <c r="AP622" s="488">
        <v>50</v>
      </c>
      <c r="AQ622" s="488">
        <v>35</v>
      </c>
      <c r="AR622" s="488">
        <v>35</v>
      </c>
      <c r="AS622" s="488">
        <v>35</v>
      </c>
    </row>
    <row r="623" spans="1:46" ht="14.5">
      <c r="A623" s="522" t="str">
        <f>IFERROR(VLOOKUP(B623, 'Reference data'!$C$2:$D$21, 2, 0), "Do not enter, will be populated based on other column(s)")</f>
        <v>Sustenance</v>
      </c>
      <c r="B623" s="541" t="s">
        <v>990</v>
      </c>
      <c r="C623" s="347">
        <v>1</v>
      </c>
      <c r="D623" s="347" t="s">
        <v>1779</v>
      </c>
      <c r="E623" s="543" t="s">
        <v>221</v>
      </c>
      <c r="G623" s="522" t="str">
        <f>IFERROR(VLOOKUP(E623,'Reference data'!$M$2:$P$364,4,0), "Do not enter, will be populated based on other column(s)")</f>
        <v>MR</v>
      </c>
      <c r="H623" s="522" t="str">
        <f>IFERROR(VLOOKUP(E623,'Reference data'!$M$2:$O$364, 3,0), "Do not enter, will be populated based on other column(s)")</f>
        <v>.NET</v>
      </c>
      <c r="I623" s="522" t="str">
        <f>IFERROR(VLOOKUP(E623,'Reference data'!$M$1:$N$364, 2,0), "Do not enter, will be populated based on other column(s)")</f>
        <v>Freedom DotNet-MQ</v>
      </c>
      <c r="J623" s="347" t="s">
        <v>203</v>
      </c>
      <c r="K623" s="525" t="str">
        <f>IFERROR(VLOOKUP(J623,'Reference data'!$G$2:$H$7, 2, 0), "Do not enter, will be populated based on other column(s)")</f>
        <v>Muawiah Qaimari</v>
      </c>
      <c r="L623" s="525" t="str">
        <f>IFERROR(VLOOKUP(I623, 'Reference data'!$R$2:$S$55, 2, 0), "Do not enter, will be populated based on other column(s)")</f>
        <v>Darsha Naik</v>
      </c>
      <c r="M623" s="525" t="str">
        <f>IFERROR(VLOOKUP(L623, 'Reference data'!$J$2:$K$30, 2, 0), "Do not enter, will be populated based on other column(s)")</f>
        <v>Himanshu Mathur</v>
      </c>
      <c r="N623" s="347" t="s">
        <v>283</v>
      </c>
      <c r="O623" s="551" t="str">
        <f>VLOOKUP(N623, 'Reference data'!$U$2:$V$29, 2, 0)</f>
        <v>Ongoing</v>
      </c>
      <c r="P623" s="347" t="s">
        <v>48</v>
      </c>
      <c r="Q623" s="488">
        <v>100</v>
      </c>
      <c r="R623" s="488"/>
      <c r="S623" s="488"/>
      <c r="T623" s="488"/>
      <c r="U623" s="488"/>
      <c r="V623" s="488"/>
      <c r="W623" s="488"/>
      <c r="X623" s="488"/>
      <c r="Y623" s="488"/>
      <c r="Z623" s="488"/>
      <c r="AA623" s="488"/>
      <c r="AB623" s="488">
        <v>20</v>
      </c>
      <c r="AC623" s="488">
        <v>20</v>
      </c>
      <c r="AD623" s="488">
        <v>20</v>
      </c>
      <c r="AE623" s="488">
        <v>20</v>
      </c>
      <c r="AF623" s="488">
        <v>50</v>
      </c>
      <c r="AG623" s="488">
        <v>40</v>
      </c>
      <c r="AH623" s="488"/>
      <c r="AI623" s="488"/>
      <c r="AJ623" s="488"/>
      <c r="AK623" s="488">
        <v>50</v>
      </c>
      <c r="AL623" s="488"/>
      <c r="AM623" s="488"/>
      <c r="AN623" s="488"/>
      <c r="AO623" s="488"/>
      <c r="AP623" s="488"/>
      <c r="AQ623" s="488"/>
      <c r="AR623" s="488"/>
      <c r="AS623" s="488"/>
    </row>
    <row r="624" spans="1:46" ht="14.5">
      <c r="A624" s="522" t="str">
        <f>IFERROR(VLOOKUP(B624, 'Reference data'!$C$2:$D$21, 2, 0), "Do not enter, will be populated based on other column(s)")</f>
        <v>Sustenance</v>
      </c>
      <c r="B624" s="541" t="s">
        <v>990</v>
      </c>
      <c r="C624" s="347">
        <v>1</v>
      </c>
      <c r="D624" s="347" t="s">
        <v>1780</v>
      </c>
      <c r="E624" s="543" t="s">
        <v>222</v>
      </c>
      <c r="G624" s="522" t="str">
        <f>IFERROR(VLOOKUP(E624,'Reference data'!$M$2:$P$364,4,0), "Do not enter, will be populated based on other column(s)")</f>
        <v>MR</v>
      </c>
      <c r="H624" s="522" t="str">
        <f>IFERROR(VLOOKUP(E624,'Reference data'!$M$2:$O$364, 3,0), "Do not enter, will be populated based on other column(s)")</f>
        <v>.NET</v>
      </c>
      <c r="I624" s="522" t="str">
        <f>IFERROR(VLOOKUP(E624,'Reference data'!$M$1:$N$364, 2,0), "Do not enter, will be populated based on other column(s)")</f>
        <v>Freedom DotNet-MQ</v>
      </c>
      <c r="J624" s="347" t="s">
        <v>203</v>
      </c>
      <c r="K624" s="525" t="str">
        <f>IFERROR(VLOOKUP(J624,'Reference data'!$G$2:$H$7, 2, 0), "Do not enter, will be populated based on other column(s)")</f>
        <v>Muawiah Qaimari</v>
      </c>
      <c r="L624" s="525" t="str">
        <f>IFERROR(VLOOKUP(I624, 'Reference data'!$R$2:$S$55, 2, 0), "Do not enter, will be populated based on other column(s)")</f>
        <v>Darsha Naik</v>
      </c>
      <c r="M624" s="525" t="str">
        <f>IFERROR(VLOOKUP(L624, 'Reference data'!$J$2:$K$30, 2, 0), "Do not enter, will be populated based on other column(s)")</f>
        <v>Himanshu Mathur</v>
      </c>
      <c r="N624" s="347" t="s">
        <v>283</v>
      </c>
      <c r="O624" s="551" t="str">
        <f>VLOOKUP(N624, 'Reference data'!$U$2:$V$29, 2, 0)</f>
        <v>Ongoing</v>
      </c>
      <c r="P624" s="347" t="s">
        <v>48</v>
      </c>
      <c r="Q624" s="488">
        <v>100</v>
      </c>
      <c r="R624" s="488"/>
      <c r="S624" s="488"/>
      <c r="T624" s="488"/>
      <c r="U624" s="488"/>
      <c r="V624" s="488"/>
      <c r="W624" s="488"/>
      <c r="X624" s="488"/>
      <c r="Y624" s="488"/>
      <c r="Z624" s="488"/>
      <c r="AA624" s="488"/>
      <c r="AB624" s="488">
        <v>20</v>
      </c>
      <c r="AC624" s="488">
        <v>20</v>
      </c>
      <c r="AD624" s="488">
        <v>20</v>
      </c>
      <c r="AE624" s="488">
        <v>20</v>
      </c>
      <c r="AF624" s="488">
        <v>50</v>
      </c>
      <c r="AG624" s="488">
        <v>40</v>
      </c>
      <c r="AH624" s="488"/>
      <c r="AI624" s="488"/>
      <c r="AJ624" s="488">
        <v>50</v>
      </c>
      <c r="AK624" s="488"/>
      <c r="AL624" s="488"/>
      <c r="AM624" s="488"/>
      <c r="AN624" s="488"/>
      <c r="AO624" s="488"/>
      <c r="AP624" s="488"/>
      <c r="AQ624" s="488"/>
      <c r="AR624" s="488"/>
      <c r="AS624" s="488"/>
    </row>
    <row r="625" spans="1:45" ht="14.5">
      <c r="A625" s="522" t="str">
        <f>IFERROR(VLOOKUP(B625, 'Reference data'!$C$2:$D$21, 2, 0), "Do not enter, will be populated based on other column(s)")</f>
        <v>Sustenance</v>
      </c>
      <c r="B625" s="541" t="s">
        <v>985</v>
      </c>
      <c r="C625" s="347">
        <v>6</v>
      </c>
      <c r="D625" s="347" t="s">
        <v>228</v>
      </c>
      <c r="E625" s="543" t="s">
        <v>1291</v>
      </c>
      <c r="G625" s="522" t="str">
        <f>IFERROR(VLOOKUP(E625,'Reference data'!$M$2:$P$364,4,0), "Do not enter, will be populated based on other column(s)")</f>
        <v>MR</v>
      </c>
      <c r="H625" s="522" t="str">
        <f>IFERROR(VLOOKUP(E625,'Reference data'!$M$2:$O$364, 3,0), "Do not enter, will be populated based on other column(s)")</f>
        <v>.NET</v>
      </c>
      <c r="I625" s="522" t="str">
        <f>IFERROR(VLOOKUP(E625,'Reference data'!$M$1:$N$364, 2,0), "Do not enter, will be populated based on other column(s)")</f>
        <v>Freedom DotNet-MQ</v>
      </c>
      <c r="J625" s="347" t="s">
        <v>203</v>
      </c>
      <c r="K625" s="525" t="str">
        <f>IFERROR(VLOOKUP(J625,'Reference data'!$G$2:$H$7, 2, 0), "Do not enter, will be populated based on other column(s)")</f>
        <v>Muawiah Qaimari</v>
      </c>
      <c r="L625" s="525" t="str">
        <f>IFERROR(VLOOKUP(I625, 'Reference data'!$R$2:$S$55, 2, 0), "Do not enter, will be populated based on other column(s)")</f>
        <v>Darsha Naik</v>
      </c>
      <c r="M625" s="525" t="str">
        <f>IFERROR(VLOOKUP(L625, 'Reference data'!$J$2:$K$30, 2, 0), "Do not enter, will be populated based on other column(s)")</f>
        <v>Himanshu Mathur</v>
      </c>
      <c r="N625" s="347" t="s">
        <v>283</v>
      </c>
      <c r="O625" s="551" t="str">
        <f>VLOOKUP(N625, 'Reference data'!$U$2:$V$29, 2, 0)</f>
        <v>Ongoing</v>
      </c>
      <c r="P625" s="347" t="s">
        <v>48</v>
      </c>
      <c r="Q625" s="488">
        <v>275</v>
      </c>
      <c r="R625" s="488">
        <v>45</v>
      </c>
      <c r="S625" s="488">
        <v>50</v>
      </c>
      <c r="T625" s="488">
        <v>40</v>
      </c>
      <c r="U625" s="488">
        <v>35</v>
      </c>
      <c r="V625" s="488">
        <v>45</v>
      </c>
      <c r="W625" s="488">
        <v>55</v>
      </c>
      <c r="X625" s="488"/>
      <c r="Y625" s="488"/>
      <c r="Z625" s="488"/>
      <c r="AA625" s="488"/>
      <c r="AB625" s="488">
        <v>40</v>
      </c>
      <c r="AC625" s="488">
        <v>40</v>
      </c>
      <c r="AD625" s="488">
        <v>20</v>
      </c>
      <c r="AE625" s="488">
        <v>40</v>
      </c>
      <c r="AF625" s="488">
        <v>40</v>
      </c>
      <c r="AG625" s="488">
        <v>40</v>
      </c>
      <c r="AH625" s="488">
        <v>45</v>
      </c>
      <c r="AI625" s="488">
        <v>50</v>
      </c>
      <c r="AJ625" s="488">
        <v>80</v>
      </c>
      <c r="AK625" s="488">
        <v>70</v>
      </c>
      <c r="AL625" s="488">
        <v>75</v>
      </c>
      <c r="AM625" s="488">
        <v>85</v>
      </c>
      <c r="AN625" s="488">
        <v>80</v>
      </c>
      <c r="AO625" s="488">
        <v>85</v>
      </c>
      <c r="AP625" s="488">
        <v>80</v>
      </c>
      <c r="AQ625" s="488">
        <v>75</v>
      </c>
      <c r="AR625" s="488">
        <v>85</v>
      </c>
      <c r="AS625" s="488">
        <v>60</v>
      </c>
    </row>
    <row r="626" spans="1:45" ht="14.5">
      <c r="A626" s="522" t="str">
        <f>IFERROR(VLOOKUP(B626, 'Reference data'!$C$2:$D$21, 2, 0), "Do not enter, will be populated based on other column(s)")</f>
        <v>Sustenance</v>
      </c>
      <c r="B626" s="541" t="s">
        <v>989</v>
      </c>
      <c r="C626" s="347">
        <v>6</v>
      </c>
      <c r="D626" s="347" t="s">
        <v>1781</v>
      </c>
      <c r="E626" s="543" t="s">
        <v>1291</v>
      </c>
      <c r="G626" s="522" t="str">
        <f>IFERROR(VLOOKUP(E626,'Reference data'!$M$2:$P$364,4,0), "Do not enter, will be populated based on other column(s)")</f>
        <v>MR</v>
      </c>
      <c r="H626" s="522" t="str">
        <f>IFERROR(VLOOKUP(E626,'Reference data'!$M$2:$O$364, 3,0), "Do not enter, will be populated based on other column(s)")</f>
        <v>.NET</v>
      </c>
      <c r="I626" s="522" t="str">
        <f>IFERROR(VLOOKUP(E626,'Reference data'!$M$1:$N$364, 2,0), "Do not enter, will be populated based on other column(s)")</f>
        <v>Freedom DotNet-MQ</v>
      </c>
      <c r="J626" s="347" t="s">
        <v>203</v>
      </c>
      <c r="K626" s="525" t="str">
        <f>IFERROR(VLOOKUP(J626,'Reference data'!$G$2:$H$7, 2, 0), "Do not enter, will be populated based on other column(s)")</f>
        <v>Muawiah Qaimari</v>
      </c>
      <c r="L626" s="525" t="str">
        <f>IFERROR(VLOOKUP(I626, 'Reference data'!$R$2:$S$55, 2, 0), "Do not enter, will be populated based on other column(s)")</f>
        <v>Darsha Naik</v>
      </c>
      <c r="M626" s="525" t="str">
        <f>IFERROR(VLOOKUP(L626, 'Reference data'!$J$2:$K$30, 2, 0), "Do not enter, will be populated based on other column(s)")</f>
        <v>Himanshu Mathur</v>
      </c>
      <c r="N626" s="347" t="s">
        <v>283</v>
      </c>
      <c r="O626" s="551" t="str">
        <f>VLOOKUP(N626, 'Reference data'!$U$2:$V$29, 2, 0)</f>
        <v>Ongoing</v>
      </c>
      <c r="P626" s="347" t="s">
        <v>48</v>
      </c>
      <c r="Q626" s="488">
        <v>400</v>
      </c>
      <c r="R626" s="488">
        <v>100</v>
      </c>
      <c r="S626" s="488">
        <v>80</v>
      </c>
      <c r="T626" s="488">
        <v>45</v>
      </c>
      <c r="U626" s="488">
        <v>40</v>
      </c>
      <c r="V626" s="488">
        <v>55</v>
      </c>
      <c r="W626" s="488">
        <v>80</v>
      </c>
      <c r="X626" s="488"/>
      <c r="Y626" s="488"/>
      <c r="Z626" s="488"/>
      <c r="AA626" s="488"/>
      <c r="AB626" s="488">
        <v>200</v>
      </c>
      <c r="AC626" s="488">
        <v>200</v>
      </c>
      <c r="AD626" s="488">
        <v>20</v>
      </c>
      <c r="AE626" s="488">
        <v>200</v>
      </c>
      <c r="AF626" s="488">
        <v>150</v>
      </c>
      <c r="AG626" s="488">
        <v>150</v>
      </c>
      <c r="AH626" s="488">
        <v>100</v>
      </c>
      <c r="AI626" s="488">
        <v>80</v>
      </c>
      <c r="AJ626" s="488">
        <v>45</v>
      </c>
      <c r="AK626" s="488">
        <v>40</v>
      </c>
      <c r="AL626" s="488">
        <v>35</v>
      </c>
      <c r="AM626" s="488">
        <v>50</v>
      </c>
      <c r="AN626" s="488">
        <v>50</v>
      </c>
      <c r="AO626" s="488">
        <v>50</v>
      </c>
      <c r="AP626" s="488">
        <v>50</v>
      </c>
      <c r="AQ626" s="488">
        <v>40</v>
      </c>
      <c r="AR626" s="488">
        <v>35</v>
      </c>
      <c r="AS626" s="488">
        <v>40</v>
      </c>
    </row>
    <row r="627" spans="1:45" ht="14.5">
      <c r="A627" s="522" t="str">
        <f>IFERROR(VLOOKUP(B627, 'Reference data'!$C$2:$D$21, 2, 0), "Do not enter, will be populated based on other column(s)")</f>
        <v>Enhancement</v>
      </c>
      <c r="B627" s="541" t="s">
        <v>960</v>
      </c>
      <c r="C627" s="347">
        <v>1</v>
      </c>
      <c r="D627" s="347" t="s">
        <v>1782</v>
      </c>
      <c r="E627" s="543" t="s">
        <v>196</v>
      </c>
      <c r="G627" s="522" t="str">
        <f>IFERROR(VLOOKUP(E627,'Reference data'!$M$2:$P$364,4,0), "Do not enter, will be populated based on other column(s)")</f>
        <v>MR</v>
      </c>
      <c r="H627" s="522" t="str">
        <f>IFERROR(VLOOKUP(E627,'Reference data'!$M$2:$O$364, 3,0), "Do not enter, will be populated based on other column(s)")</f>
        <v>.NET</v>
      </c>
      <c r="I627" s="522" t="str">
        <f>IFERROR(VLOOKUP(E627,'Reference data'!$M$1:$N$364, 2,0), "Do not enter, will be populated based on other column(s)")</f>
        <v>Freedom DotNet-MQ</v>
      </c>
      <c r="J627" s="347" t="s">
        <v>203</v>
      </c>
      <c r="K627" s="525" t="str">
        <f>IFERROR(VLOOKUP(J627,'Reference data'!$G$2:$H$7, 2, 0), "Do not enter, will be populated based on other column(s)")</f>
        <v>Muawiah Qaimari</v>
      </c>
      <c r="L627" s="525" t="str">
        <f>IFERROR(VLOOKUP(I627, 'Reference data'!$R$2:$S$55, 2, 0), "Do not enter, will be populated based on other column(s)")</f>
        <v>Darsha Naik</v>
      </c>
      <c r="M627" s="525" t="str">
        <f>IFERROR(VLOOKUP(L627, 'Reference data'!$J$2:$K$30, 2, 0), "Do not enter, will be populated based on other column(s)")</f>
        <v>Himanshu Mathur</v>
      </c>
      <c r="N627" s="347">
        <v>22.09</v>
      </c>
      <c r="O627" s="551" t="str">
        <f>VLOOKUP(N627, 'Reference data'!$U$2:$V$29, 2, 0)</f>
        <v>Sep-22</v>
      </c>
      <c r="P627" s="347" t="s">
        <v>48</v>
      </c>
      <c r="Q627" s="488">
        <v>2352</v>
      </c>
      <c r="R627" s="488"/>
      <c r="S627" s="488"/>
      <c r="T627" s="488"/>
      <c r="U627" s="488"/>
      <c r="V627" s="488"/>
      <c r="W627" s="488"/>
      <c r="X627" s="488"/>
      <c r="Y627" s="488"/>
      <c r="Z627" s="488"/>
      <c r="AA627" s="488"/>
      <c r="AB627" s="488">
        <v>588</v>
      </c>
      <c r="AC627" s="488">
        <v>588</v>
      </c>
      <c r="AD627" s="488">
        <v>20</v>
      </c>
      <c r="AE627" s="488">
        <v>588</v>
      </c>
      <c r="AF627" s="488"/>
      <c r="AG627" s="488"/>
      <c r="AH627" s="488"/>
      <c r="AI627" s="488"/>
      <c r="AJ627" s="488"/>
      <c r="AK627" s="488"/>
      <c r="AL627" s="488"/>
      <c r="AM627" s="488"/>
      <c r="AN627" s="488"/>
      <c r="AO627" s="488"/>
      <c r="AP627" s="488"/>
      <c r="AQ627" s="488"/>
      <c r="AR627" s="488"/>
      <c r="AS627" s="488"/>
    </row>
    <row r="628" spans="1:45" ht="14.5">
      <c r="A628" s="522" t="str">
        <f>IFERROR(VLOOKUP(B628, 'Reference data'!$C$2:$D$21, 2, 0), "Do not enter, will be populated based on other column(s)")</f>
        <v>Sustenance</v>
      </c>
      <c r="B628" s="541" t="s">
        <v>985</v>
      </c>
      <c r="C628" s="347">
        <v>1</v>
      </c>
      <c r="D628" s="347" t="s">
        <v>1783</v>
      </c>
      <c r="E628" s="543" t="s">
        <v>202</v>
      </c>
      <c r="G628" s="522" t="str">
        <f>IFERROR(VLOOKUP(E628,'Reference data'!$M$2:$P$364,4,0), "Do not enter, will be populated based on other column(s)")</f>
        <v>MR</v>
      </c>
      <c r="H628" s="522" t="str">
        <f>IFERROR(VLOOKUP(E628,'Reference data'!$M$2:$O$364, 3,0), "Do not enter, will be populated based on other column(s)")</f>
        <v>Hadoop, Java</v>
      </c>
      <c r="I628" s="522" t="str">
        <f>IFERROR(VLOOKUP(E628,'Reference data'!$M$1:$N$364, 2,0), "Do not enter, will be populated based on other column(s)")</f>
        <v>CARAT</v>
      </c>
      <c r="J628" s="347" t="s">
        <v>203</v>
      </c>
      <c r="K628" s="525" t="str">
        <f>IFERROR(VLOOKUP(J628,'Reference data'!$G$2:$H$7, 2, 0), "Do not enter, will be populated based on other column(s)")</f>
        <v>Muawiah Qaimari</v>
      </c>
      <c r="L628" s="525" t="str">
        <f>IFERROR(VLOOKUP(I628, 'Reference data'!$R$2:$S$55, 2, 0), "Do not enter, will be populated based on other column(s)")</f>
        <v>Ashish Bartwal</v>
      </c>
      <c r="M628" s="525" t="str">
        <f>IFERROR(VLOOKUP(L628, 'Reference data'!$J$2:$K$30, 2, 0), "Do not enter, will be populated based on other column(s)")</f>
        <v>Himanshu Mathur</v>
      </c>
      <c r="N628" s="347" t="s">
        <v>283</v>
      </c>
      <c r="O628" s="551" t="str">
        <f>VLOOKUP(N628, 'Reference data'!$U$2:$V$29, 2, 0)</f>
        <v>Ongoing</v>
      </c>
      <c r="P628" s="347" t="s">
        <v>48</v>
      </c>
      <c r="Q628" s="488">
        <v>320</v>
      </c>
      <c r="R628" s="488"/>
      <c r="S628" s="488"/>
      <c r="T628" s="488"/>
      <c r="U628" s="488"/>
      <c r="V628" s="488"/>
      <c r="W628" s="488"/>
      <c r="X628" s="488"/>
      <c r="Y628" s="488"/>
      <c r="Z628" s="488"/>
      <c r="AA628" s="488"/>
      <c r="AB628" s="488">
        <v>40</v>
      </c>
      <c r="AC628" s="488">
        <v>40</v>
      </c>
      <c r="AD628" s="488">
        <v>20</v>
      </c>
      <c r="AE628" s="488">
        <v>40</v>
      </c>
      <c r="AF628" s="488">
        <v>40</v>
      </c>
      <c r="AG628" s="488">
        <v>40</v>
      </c>
      <c r="AH628" s="488">
        <v>20</v>
      </c>
      <c r="AI628" s="488">
        <v>30</v>
      </c>
      <c r="AJ628" s="488">
        <v>35</v>
      </c>
      <c r="AK628" s="488">
        <v>30</v>
      </c>
      <c r="AL628" s="488">
        <v>25</v>
      </c>
      <c r="AM628" s="488">
        <v>20</v>
      </c>
      <c r="AN628" s="488">
        <v>25</v>
      </c>
      <c r="AO628" s="488">
        <v>35</v>
      </c>
      <c r="AP628" s="488">
        <v>40</v>
      </c>
      <c r="AQ628" s="488">
        <v>50</v>
      </c>
      <c r="AR628" s="488">
        <v>45</v>
      </c>
      <c r="AS628" s="488">
        <v>40</v>
      </c>
    </row>
    <row r="629" spans="1:45" ht="14.5">
      <c r="A629" s="522" t="str">
        <f>IFERROR(VLOOKUP(B629, 'Reference data'!$C$2:$D$21, 2, 0), "Do not enter, will be populated based on other column(s)")</f>
        <v>Sustenance</v>
      </c>
      <c r="B629" s="541" t="s">
        <v>991</v>
      </c>
      <c r="C629" s="347">
        <v>1</v>
      </c>
      <c r="D629" s="347" t="s">
        <v>1784</v>
      </c>
      <c r="E629" s="543" t="s">
        <v>202</v>
      </c>
      <c r="G629" s="522" t="str">
        <f>IFERROR(VLOOKUP(E629,'Reference data'!$M$2:$P$364,4,0), "Do not enter, will be populated based on other column(s)")</f>
        <v>MR</v>
      </c>
      <c r="H629" s="522" t="str">
        <f>IFERROR(VLOOKUP(E629,'Reference data'!$M$2:$O$364, 3,0), "Do not enter, will be populated based on other column(s)")</f>
        <v>Hadoop, Java</v>
      </c>
      <c r="I629" s="522" t="str">
        <f>IFERROR(VLOOKUP(E629,'Reference data'!$M$1:$N$364, 2,0), "Do not enter, will be populated based on other column(s)")</f>
        <v>CARAT</v>
      </c>
      <c r="J629" s="347" t="s">
        <v>203</v>
      </c>
      <c r="K629" s="525" t="str">
        <f>IFERROR(VLOOKUP(J629,'Reference data'!$G$2:$H$7, 2, 0), "Do not enter, will be populated based on other column(s)")</f>
        <v>Muawiah Qaimari</v>
      </c>
      <c r="L629" s="525" t="str">
        <f>IFERROR(VLOOKUP(I629, 'Reference data'!$R$2:$S$55, 2, 0), "Do not enter, will be populated based on other column(s)")</f>
        <v>Ashish Bartwal</v>
      </c>
      <c r="M629" s="525" t="str">
        <f>IFERROR(VLOOKUP(L629, 'Reference data'!$J$2:$K$30, 2, 0), "Do not enter, will be populated based on other column(s)")</f>
        <v>Himanshu Mathur</v>
      </c>
      <c r="N629" s="347" t="s">
        <v>283</v>
      </c>
      <c r="O629" s="551" t="str">
        <f>VLOOKUP(N629, 'Reference data'!$U$2:$V$29, 2, 0)</f>
        <v>Ongoing</v>
      </c>
      <c r="P629" s="347" t="s">
        <v>48</v>
      </c>
      <c r="Q629" s="488">
        <v>40</v>
      </c>
      <c r="R629" s="488"/>
      <c r="S629" s="488"/>
      <c r="T629" s="488"/>
      <c r="U629" s="488"/>
      <c r="V629" s="488"/>
      <c r="W629" s="488"/>
      <c r="X629" s="488"/>
      <c r="Y629" s="488"/>
      <c r="Z629" s="488"/>
      <c r="AA629" s="488"/>
      <c r="AB629" s="488"/>
      <c r="AC629" s="488"/>
      <c r="AD629" s="488"/>
      <c r="AE629" s="488"/>
      <c r="AF629" s="488"/>
      <c r="AG629" s="488">
        <v>20</v>
      </c>
      <c r="AH629" s="488">
        <v>20</v>
      </c>
      <c r="AI629" s="488">
        <v>10</v>
      </c>
      <c r="AJ629" s="488">
        <v>20</v>
      </c>
      <c r="AK629" s="488">
        <v>10</v>
      </c>
      <c r="AL629" s="488">
        <v>20</v>
      </c>
      <c r="AM629" s="488">
        <v>25</v>
      </c>
      <c r="AN629" s="488">
        <v>20</v>
      </c>
      <c r="AO629" s="488">
        <v>25</v>
      </c>
      <c r="AP629" s="488">
        <v>15</v>
      </c>
      <c r="AQ629" s="488">
        <v>25</v>
      </c>
      <c r="AR629" s="488">
        <v>30</v>
      </c>
      <c r="AS629" s="488">
        <v>20</v>
      </c>
    </row>
    <row r="630" spans="1:45" ht="14.5">
      <c r="A630" s="522" t="str">
        <f>IFERROR(VLOOKUP(B630, 'Reference data'!$C$2:$D$21, 2, 0), "Do not enter, will be populated based on other column(s)")</f>
        <v>Sustenance</v>
      </c>
      <c r="B630" s="541" t="s">
        <v>989</v>
      </c>
      <c r="C630" s="347">
        <v>1</v>
      </c>
      <c r="D630" s="347" t="s">
        <v>1785</v>
      </c>
      <c r="E630" s="543" t="s">
        <v>202</v>
      </c>
      <c r="G630" s="522" t="str">
        <f>IFERROR(VLOOKUP(E630,'Reference data'!$M$2:$P$364,4,0), "Do not enter, will be populated based on other column(s)")</f>
        <v>MR</v>
      </c>
      <c r="H630" s="522" t="str">
        <f>IFERROR(VLOOKUP(E630,'Reference data'!$M$2:$O$364, 3,0), "Do not enter, will be populated based on other column(s)")</f>
        <v>Hadoop, Java</v>
      </c>
      <c r="I630" s="522" t="str">
        <f>IFERROR(VLOOKUP(E630,'Reference data'!$M$1:$N$364, 2,0), "Do not enter, will be populated based on other column(s)")</f>
        <v>CARAT</v>
      </c>
      <c r="J630" s="347" t="s">
        <v>203</v>
      </c>
      <c r="K630" s="525" t="str">
        <f>IFERROR(VLOOKUP(J630,'Reference data'!$G$2:$H$7, 2, 0), "Do not enter, will be populated based on other column(s)")</f>
        <v>Muawiah Qaimari</v>
      </c>
      <c r="L630" s="525" t="str">
        <f>IFERROR(VLOOKUP(I630, 'Reference data'!$R$2:$S$55, 2, 0), "Do not enter, will be populated based on other column(s)")</f>
        <v>Ashish Bartwal</v>
      </c>
      <c r="M630" s="525" t="str">
        <f>IFERROR(VLOOKUP(L630, 'Reference data'!$J$2:$K$30, 2, 0), "Do not enter, will be populated based on other column(s)")</f>
        <v>Himanshu Mathur</v>
      </c>
      <c r="N630" s="347" t="s">
        <v>283</v>
      </c>
      <c r="O630" s="551" t="str">
        <f>VLOOKUP(N630, 'Reference data'!$U$2:$V$29, 2, 0)</f>
        <v>Ongoing</v>
      </c>
      <c r="P630" s="347" t="s">
        <v>48</v>
      </c>
      <c r="Q630" s="488">
        <v>215</v>
      </c>
      <c r="R630" s="488"/>
      <c r="S630" s="488"/>
      <c r="T630" s="488"/>
      <c r="U630" s="488"/>
      <c r="V630" s="488"/>
      <c r="W630" s="488"/>
      <c r="X630" s="488"/>
      <c r="Y630" s="488"/>
      <c r="Z630" s="488"/>
      <c r="AA630" s="488"/>
      <c r="AB630" s="488">
        <v>20</v>
      </c>
      <c r="AC630" s="488">
        <v>20</v>
      </c>
      <c r="AD630" s="488">
        <v>20</v>
      </c>
      <c r="AE630" s="488">
        <v>20</v>
      </c>
      <c r="AF630" s="488">
        <v>20</v>
      </c>
      <c r="AG630" s="488">
        <v>20</v>
      </c>
      <c r="AH630" s="488">
        <v>25</v>
      </c>
      <c r="AI630" s="488">
        <v>20</v>
      </c>
      <c r="AJ630" s="488">
        <v>20</v>
      </c>
      <c r="AK630" s="488">
        <v>25</v>
      </c>
      <c r="AL630" s="488">
        <v>20</v>
      </c>
      <c r="AM630" s="488">
        <v>25</v>
      </c>
      <c r="AN630" s="488">
        <v>20</v>
      </c>
      <c r="AO630" s="488">
        <v>30</v>
      </c>
      <c r="AP630" s="488">
        <v>35</v>
      </c>
      <c r="AQ630" s="488">
        <v>30</v>
      </c>
      <c r="AR630" s="488">
        <v>35</v>
      </c>
      <c r="AS630" s="488">
        <v>30</v>
      </c>
    </row>
    <row r="631" spans="1:45" ht="14.5">
      <c r="A631" s="522" t="str">
        <f>IFERROR(VLOOKUP(B631, 'Reference data'!$C$2:$D$21, 2, 0), "Do not enter, will be populated based on other column(s)")</f>
        <v>Sustenance</v>
      </c>
      <c r="B631" s="541" t="s">
        <v>993</v>
      </c>
      <c r="C631" s="347">
        <v>1</v>
      </c>
      <c r="D631" s="347" t="s">
        <v>1786</v>
      </c>
      <c r="E631" s="543" t="s">
        <v>202</v>
      </c>
      <c r="G631" s="522" t="str">
        <f>IFERROR(VLOOKUP(E631,'Reference data'!$M$2:$P$364,4,0), "Do not enter, will be populated based on other column(s)")</f>
        <v>MR</v>
      </c>
      <c r="H631" s="522" t="str">
        <f>IFERROR(VLOOKUP(E631,'Reference data'!$M$2:$O$364, 3,0), "Do not enter, will be populated based on other column(s)")</f>
        <v>Hadoop, Java</v>
      </c>
      <c r="I631" s="522" t="str">
        <f>IFERROR(VLOOKUP(E631,'Reference data'!$M$1:$N$364, 2,0), "Do not enter, will be populated based on other column(s)")</f>
        <v>CARAT</v>
      </c>
      <c r="J631" s="347" t="s">
        <v>203</v>
      </c>
      <c r="K631" s="525" t="str">
        <f>IFERROR(VLOOKUP(J631,'Reference data'!$G$2:$H$7, 2, 0), "Do not enter, will be populated based on other column(s)")</f>
        <v>Muawiah Qaimari</v>
      </c>
      <c r="L631" s="525" t="str">
        <f>IFERROR(VLOOKUP(I631, 'Reference data'!$R$2:$S$55, 2, 0), "Do not enter, will be populated based on other column(s)")</f>
        <v>Ashish Bartwal</v>
      </c>
      <c r="M631" s="525" t="str">
        <f>IFERROR(VLOOKUP(L631, 'Reference data'!$J$2:$K$30, 2, 0), "Do not enter, will be populated based on other column(s)")</f>
        <v>Himanshu Mathur</v>
      </c>
      <c r="N631" s="347" t="s">
        <v>283</v>
      </c>
      <c r="O631" s="551" t="str">
        <f>VLOOKUP(N631, 'Reference data'!$U$2:$V$29, 2, 0)</f>
        <v>Ongoing</v>
      </c>
      <c r="P631" s="347" t="s">
        <v>48</v>
      </c>
      <c r="Q631" s="488">
        <v>60</v>
      </c>
      <c r="R631" s="488"/>
      <c r="S631" s="488"/>
      <c r="T631" s="488"/>
      <c r="U631" s="488"/>
      <c r="V631" s="488"/>
      <c r="W631" s="488"/>
      <c r="X631" s="488"/>
      <c r="Y631" s="488"/>
      <c r="Z631" s="488"/>
      <c r="AA631" s="488"/>
      <c r="AB631" s="488"/>
      <c r="AC631" s="488"/>
      <c r="AD631" s="488"/>
      <c r="AE631" s="488"/>
      <c r="AF631" s="488"/>
      <c r="AG631" s="488"/>
      <c r="AH631" s="488"/>
      <c r="AI631" s="488">
        <v>20</v>
      </c>
      <c r="AJ631" s="488"/>
      <c r="AK631" s="488"/>
      <c r="AL631" s="488">
        <v>20</v>
      </c>
      <c r="AM631" s="488"/>
      <c r="AN631" s="488">
        <v>40</v>
      </c>
      <c r="AO631" s="488"/>
      <c r="AP631" s="488">
        <v>25</v>
      </c>
      <c r="AQ631" s="488"/>
      <c r="AR631" s="488">
        <v>20</v>
      </c>
      <c r="AS631" s="488"/>
    </row>
    <row r="632" spans="1:45" ht="14.5">
      <c r="A632" s="522" t="str">
        <f>IFERROR(VLOOKUP(B632, 'Reference data'!$C$2:$D$21, 2, 0), "Do not enter, will be populated based on other column(s)")</f>
        <v>Sustenance</v>
      </c>
      <c r="B632" s="541" t="s">
        <v>990</v>
      </c>
      <c r="C632" s="347">
        <v>1</v>
      </c>
      <c r="D632" s="347" t="s">
        <v>1787</v>
      </c>
      <c r="E632" s="543" t="s">
        <v>202</v>
      </c>
      <c r="G632" s="522" t="str">
        <f>IFERROR(VLOOKUP(E632,'Reference data'!$M$2:$P$364,4,0), "Do not enter, will be populated based on other column(s)")</f>
        <v>MR</v>
      </c>
      <c r="H632" s="522" t="str">
        <f>IFERROR(VLOOKUP(E632,'Reference data'!$M$2:$O$364, 3,0), "Do not enter, will be populated based on other column(s)")</f>
        <v>Hadoop, Java</v>
      </c>
      <c r="I632" s="522" t="str">
        <f>IFERROR(VLOOKUP(E632,'Reference data'!$M$1:$N$364, 2,0), "Do not enter, will be populated based on other column(s)")</f>
        <v>CARAT</v>
      </c>
      <c r="J632" s="347" t="s">
        <v>203</v>
      </c>
      <c r="K632" s="525" t="str">
        <f>IFERROR(VLOOKUP(J632,'Reference data'!$G$2:$H$7, 2, 0), "Do not enter, will be populated based on other column(s)")</f>
        <v>Muawiah Qaimari</v>
      </c>
      <c r="L632" s="525" t="str">
        <f>IFERROR(VLOOKUP(I632, 'Reference data'!$R$2:$S$55, 2, 0), "Do not enter, will be populated based on other column(s)")</f>
        <v>Ashish Bartwal</v>
      </c>
      <c r="M632" s="525" t="str">
        <f>IFERROR(VLOOKUP(L632, 'Reference data'!$J$2:$K$30, 2, 0), "Do not enter, will be populated based on other column(s)")</f>
        <v>Himanshu Mathur</v>
      </c>
      <c r="N632" s="347" t="s">
        <v>283</v>
      </c>
      <c r="O632" s="551" t="str">
        <f>VLOOKUP(N632, 'Reference data'!$U$2:$V$29, 2, 0)</f>
        <v>Ongoing</v>
      </c>
      <c r="P632" s="347" t="s">
        <v>48</v>
      </c>
      <c r="Q632" s="488">
        <v>195</v>
      </c>
      <c r="R632" s="488"/>
      <c r="S632" s="488"/>
      <c r="T632" s="488"/>
      <c r="U632" s="488"/>
      <c r="V632" s="488"/>
      <c r="W632" s="488"/>
      <c r="X632" s="488"/>
      <c r="Y632" s="488"/>
      <c r="Z632" s="488"/>
      <c r="AA632" s="488"/>
      <c r="AB632" s="488">
        <v>20</v>
      </c>
      <c r="AC632" s="488">
        <v>20</v>
      </c>
      <c r="AD632" s="488">
        <v>20</v>
      </c>
      <c r="AE632" s="488">
        <v>20</v>
      </c>
      <c r="AF632" s="488">
        <v>20</v>
      </c>
      <c r="AG632" s="488">
        <v>20</v>
      </c>
      <c r="AH632" s="488">
        <v>20</v>
      </c>
      <c r="AI632" s="488">
        <v>20</v>
      </c>
      <c r="AJ632" s="488">
        <v>25</v>
      </c>
      <c r="AK632" s="488">
        <v>25</v>
      </c>
      <c r="AL632" s="488">
        <v>20</v>
      </c>
      <c r="AM632" s="488">
        <v>25</v>
      </c>
      <c r="AN632" s="488">
        <v>30</v>
      </c>
      <c r="AO632" s="488">
        <v>30</v>
      </c>
      <c r="AP632" s="488">
        <v>25</v>
      </c>
      <c r="AQ632" s="488">
        <v>30</v>
      </c>
      <c r="AR632" s="488">
        <v>25</v>
      </c>
      <c r="AS632" s="488">
        <v>30</v>
      </c>
    </row>
    <row r="633" spans="1:45" ht="14.5">
      <c r="A633" s="522" t="str">
        <f>IFERROR(VLOOKUP(B633, 'Reference data'!$C$2:$D$21, 2, 0), "Do not enter, will be populated based on other column(s)")</f>
        <v>Sustenance</v>
      </c>
      <c r="B633" s="541" t="s">
        <v>987</v>
      </c>
      <c r="C633" s="347">
        <v>1</v>
      </c>
      <c r="D633" s="347" t="s">
        <v>1788</v>
      </c>
      <c r="E633" s="543" t="s">
        <v>202</v>
      </c>
      <c r="G633" s="522" t="str">
        <f>IFERROR(VLOOKUP(E633,'Reference data'!$M$2:$P$364,4,0), "Do not enter, will be populated based on other column(s)")</f>
        <v>MR</v>
      </c>
      <c r="H633" s="522" t="str">
        <f>IFERROR(VLOOKUP(E633,'Reference data'!$M$2:$O$364, 3,0), "Do not enter, will be populated based on other column(s)")</f>
        <v>Hadoop, Java</v>
      </c>
      <c r="I633" s="522" t="str">
        <f>IFERROR(VLOOKUP(E633,'Reference data'!$M$1:$N$364, 2,0), "Do not enter, will be populated based on other column(s)")</f>
        <v>CARAT</v>
      </c>
      <c r="J633" s="347" t="s">
        <v>203</v>
      </c>
      <c r="K633" s="525" t="str">
        <f>IFERROR(VLOOKUP(J633,'Reference data'!$G$2:$H$7, 2, 0), "Do not enter, will be populated based on other column(s)")</f>
        <v>Muawiah Qaimari</v>
      </c>
      <c r="L633" s="525" t="str">
        <f>IFERROR(VLOOKUP(I633, 'Reference data'!$R$2:$S$55, 2, 0), "Do not enter, will be populated based on other column(s)")</f>
        <v>Ashish Bartwal</v>
      </c>
      <c r="M633" s="525" t="str">
        <f>IFERROR(VLOOKUP(L633, 'Reference data'!$J$2:$K$30, 2, 0), "Do not enter, will be populated based on other column(s)")</f>
        <v>Himanshu Mathur</v>
      </c>
      <c r="N633" s="546" t="s">
        <v>283</v>
      </c>
      <c r="O633" s="551" t="str">
        <f>VLOOKUP(N633, 'Reference data'!$U$2:$V$29, 2, 0)</f>
        <v>Ongoing</v>
      </c>
      <c r="P633" s="347" t="s">
        <v>48</v>
      </c>
      <c r="Q633" s="488">
        <v>70</v>
      </c>
      <c r="R633" s="488"/>
      <c r="S633" s="488"/>
      <c r="T633" s="488"/>
      <c r="U633" s="488"/>
      <c r="V633" s="488"/>
      <c r="W633" s="488"/>
      <c r="X633" s="488"/>
      <c r="Y633" s="488"/>
      <c r="Z633" s="488"/>
      <c r="AA633" s="488"/>
      <c r="AB633" s="488"/>
      <c r="AC633" s="488"/>
      <c r="AD633" s="488"/>
      <c r="AE633" s="488">
        <v>20</v>
      </c>
      <c r="AF633" s="488"/>
      <c r="AG633" s="488">
        <v>25</v>
      </c>
      <c r="AH633" s="488"/>
      <c r="AI633" s="488"/>
      <c r="AJ633" s="488">
        <v>20</v>
      </c>
      <c r="AK633" s="488"/>
      <c r="AL633" s="488"/>
      <c r="AM633" s="488">
        <v>20</v>
      </c>
      <c r="AN633" s="488"/>
      <c r="AO633" s="488"/>
      <c r="AP633" s="347">
        <v>30</v>
      </c>
      <c r="AQ633" s="488"/>
      <c r="AS633" s="488">
        <v>25</v>
      </c>
    </row>
    <row r="634" spans="1:45" ht="14.5">
      <c r="A634" s="522" t="str">
        <f>IFERROR(VLOOKUP(B634, 'Reference data'!$C$2:$D$21, 2, 0), "Do not enter, will be populated based on other column(s)")</f>
        <v>Sustenance</v>
      </c>
      <c r="B634" s="541" t="s">
        <v>110</v>
      </c>
      <c r="C634" s="347">
        <v>1</v>
      </c>
      <c r="D634" s="347" t="s">
        <v>289</v>
      </c>
      <c r="E634" s="543" t="s">
        <v>202</v>
      </c>
      <c r="G634" s="522" t="str">
        <f>IFERROR(VLOOKUP(E634,'Reference data'!$M$2:$P$364,4,0), "Do not enter, will be populated based on other column(s)")</f>
        <v>MR</v>
      </c>
      <c r="H634" s="522" t="str">
        <f>IFERROR(VLOOKUP(E634,'Reference data'!$M$2:$O$364, 3,0), "Do not enter, will be populated based on other column(s)")</f>
        <v>Hadoop, Java</v>
      </c>
      <c r="I634" s="522" t="str">
        <f>IFERROR(VLOOKUP(E634,'Reference data'!$M$1:$N$364, 2,0), "Do not enter, will be populated based on other column(s)")</f>
        <v>CARAT</v>
      </c>
      <c r="J634" s="347" t="s">
        <v>203</v>
      </c>
      <c r="K634" s="525" t="str">
        <f>IFERROR(VLOOKUP(J634,'Reference data'!$G$2:$H$7, 2, 0), "Do not enter, will be populated based on other column(s)")</f>
        <v>Muawiah Qaimari</v>
      </c>
      <c r="L634" s="525" t="str">
        <f>IFERROR(VLOOKUP(I634, 'Reference data'!$R$2:$S$55, 2, 0), "Do not enter, will be populated based on other column(s)")</f>
        <v>Ashish Bartwal</v>
      </c>
      <c r="M634" s="525" t="str">
        <f>IFERROR(VLOOKUP(L634, 'Reference data'!$J$2:$K$30, 2, 0), "Do not enter, will be populated based on other column(s)")</f>
        <v>Himanshu Mathur</v>
      </c>
      <c r="N634" s="347" t="s">
        <v>283</v>
      </c>
      <c r="O634" s="551" t="str">
        <f>VLOOKUP(N634, 'Reference data'!$U$2:$V$29, 2, 0)</f>
        <v>Ongoing</v>
      </c>
      <c r="P634" s="347" t="s">
        <v>48</v>
      </c>
      <c r="Q634" s="488">
        <v>75</v>
      </c>
      <c r="R634" s="488"/>
      <c r="S634" s="488"/>
      <c r="T634" s="488"/>
      <c r="U634" s="488"/>
      <c r="V634" s="488"/>
      <c r="W634" s="488"/>
      <c r="X634" s="488"/>
      <c r="Y634" s="488"/>
      <c r="Z634" s="488"/>
      <c r="AA634" s="488"/>
      <c r="AB634" s="488"/>
      <c r="AC634" s="488"/>
      <c r="AD634" s="488">
        <v>35</v>
      </c>
      <c r="AE634" s="488"/>
      <c r="AF634" s="488"/>
      <c r="AG634" s="488"/>
      <c r="AH634" s="488"/>
      <c r="AI634" s="488"/>
      <c r="AJ634" s="488">
        <v>30</v>
      </c>
      <c r="AK634" s="488"/>
      <c r="AL634" s="488"/>
      <c r="AM634" s="488"/>
      <c r="AN634" s="488"/>
      <c r="AO634" s="488">
        <v>25</v>
      </c>
      <c r="AP634" s="488"/>
      <c r="AQ634" s="488"/>
      <c r="AS634" s="488">
        <v>35</v>
      </c>
    </row>
    <row r="635" spans="1:45" ht="14.5">
      <c r="A635" s="522" t="str">
        <f>IFERROR(VLOOKUP(B635, 'Reference data'!$C$2:$D$21, 2, 0), "Do not enter, will be populated based on other column(s)")</f>
        <v>Sustenance</v>
      </c>
      <c r="B635" s="541" t="s">
        <v>983</v>
      </c>
      <c r="C635" s="347">
        <v>1</v>
      </c>
      <c r="D635" s="347" t="s">
        <v>290</v>
      </c>
      <c r="E635" s="543" t="s">
        <v>202</v>
      </c>
      <c r="G635" s="522" t="str">
        <f>IFERROR(VLOOKUP(E635,'Reference data'!$M$2:$P$364,4,0), "Do not enter, will be populated based on other column(s)")</f>
        <v>MR</v>
      </c>
      <c r="H635" s="522" t="str">
        <f>IFERROR(VLOOKUP(E635,'Reference data'!$M$2:$O$364, 3,0), "Do not enter, will be populated based on other column(s)")</f>
        <v>Hadoop, Java</v>
      </c>
      <c r="I635" s="522" t="str">
        <f>IFERROR(VLOOKUP(E635,'Reference data'!$M$1:$N$364, 2,0), "Do not enter, will be populated based on other column(s)")</f>
        <v>CARAT</v>
      </c>
      <c r="J635" s="347" t="s">
        <v>203</v>
      </c>
      <c r="K635" s="525" t="str">
        <f>IFERROR(VLOOKUP(J635,'Reference data'!$G$2:$H$7, 2, 0), "Do not enter, will be populated based on other column(s)")</f>
        <v>Muawiah Qaimari</v>
      </c>
      <c r="L635" s="525" t="str">
        <f>IFERROR(VLOOKUP(I635, 'Reference data'!$R$2:$S$55, 2, 0), "Do not enter, will be populated based on other column(s)")</f>
        <v>Ashish Bartwal</v>
      </c>
      <c r="M635" s="525" t="str">
        <f>IFERROR(VLOOKUP(L635, 'Reference data'!$J$2:$K$30, 2, 0), "Do not enter, will be populated based on other column(s)")</f>
        <v>Himanshu Mathur</v>
      </c>
      <c r="N635" s="347" t="s">
        <v>283</v>
      </c>
      <c r="O635" s="551" t="str">
        <f>VLOOKUP(N635, 'Reference data'!$U$2:$V$29, 2, 0)</f>
        <v>Ongoing</v>
      </c>
      <c r="P635" s="347" t="s">
        <v>48</v>
      </c>
      <c r="Q635" s="488">
        <v>180</v>
      </c>
      <c r="R635" s="488"/>
      <c r="S635" s="488"/>
      <c r="T635" s="488"/>
      <c r="U635" s="488"/>
      <c r="V635" s="488"/>
      <c r="W635" s="488"/>
      <c r="X635" s="488"/>
      <c r="Y635" s="488"/>
      <c r="Z635" s="488"/>
      <c r="AA635" s="488"/>
      <c r="AB635" s="488">
        <v>20</v>
      </c>
      <c r="AC635" s="488">
        <v>20</v>
      </c>
      <c r="AD635" s="488">
        <v>20</v>
      </c>
      <c r="AE635" s="488">
        <v>20</v>
      </c>
      <c r="AF635" s="488">
        <v>20</v>
      </c>
      <c r="AG635" s="488">
        <v>20</v>
      </c>
      <c r="AH635" s="488">
        <v>20</v>
      </c>
      <c r="AI635" s="488">
        <v>15</v>
      </c>
      <c r="AJ635" s="488">
        <v>20</v>
      </c>
      <c r="AK635" s="488">
        <v>20</v>
      </c>
      <c r="AL635" s="488">
        <v>15</v>
      </c>
      <c r="AM635" s="488">
        <v>20</v>
      </c>
      <c r="AN635" s="488">
        <v>25</v>
      </c>
      <c r="AO635" s="488">
        <v>30</v>
      </c>
      <c r="AP635" s="488">
        <v>20</v>
      </c>
      <c r="AQ635" s="488">
        <v>15</v>
      </c>
      <c r="AR635" s="488">
        <v>20</v>
      </c>
      <c r="AS635" s="488">
        <v>20</v>
      </c>
    </row>
    <row r="636" spans="1:45" ht="14.5">
      <c r="A636" s="522" t="str">
        <f>IFERROR(VLOOKUP(B636, 'Reference data'!$C$2:$D$21, 2, 0), "Do not enter, will be populated based on other column(s)")</f>
        <v>Sustenance</v>
      </c>
      <c r="B636" s="541" t="s">
        <v>993</v>
      </c>
      <c r="C636" s="347">
        <v>1</v>
      </c>
      <c r="D636" s="347" t="s">
        <v>1789</v>
      </c>
      <c r="E636" s="543" t="s">
        <v>202</v>
      </c>
      <c r="G636" s="522" t="str">
        <f>IFERROR(VLOOKUP(E636,'Reference data'!$M$2:$P$364,4,0), "Do not enter, will be populated based on other column(s)")</f>
        <v>MR</v>
      </c>
      <c r="H636" s="522" t="str">
        <f>IFERROR(VLOOKUP(E636,'Reference data'!$M$2:$O$364, 3,0), "Do not enter, will be populated based on other column(s)")</f>
        <v>Hadoop, Java</v>
      </c>
      <c r="I636" s="522" t="str">
        <f>IFERROR(VLOOKUP(E636,'Reference data'!$M$1:$N$364, 2,0), "Do not enter, will be populated based on other column(s)")</f>
        <v>CARAT</v>
      </c>
      <c r="J636" s="347" t="s">
        <v>203</v>
      </c>
      <c r="K636" s="525" t="str">
        <f>IFERROR(VLOOKUP(J636,'Reference data'!$G$2:$H$7, 2, 0), "Do not enter, will be populated based on other column(s)")</f>
        <v>Muawiah Qaimari</v>
      </c>
      <c r="L636" s="525" t="str">
        <f>IFERROR(VLOOKUP(I636, 'Reference data'!$R$2:$S$55, 2, 0), "Do not enter, will be populated based on other column(s)")</f>
        <v>Ashish Bartwal</v>
      </c>
      <c r="M636" s="525" t="str">
        <f>IFERROR(VLOOKUP(L636, 'Reference data'!$J$2:$K$30, 2, 0), "Do not enter, will be populated based on other column(s)")</f>
        <v>Himanshu Mathur</v>
      </c>
      <c r="N636" s="347">
        <v>23.03</v>
      </c>
      <c r="O636" s="551" t="str">
        <f>VLOOKUP(N636, 'Reference data'!$U$2:$V$29, 2, 0)</f>
        <v>Mar-23</v>
      </c>
      <c r="P636" s="347" t="s">
        <v>48</v>
      </c>
      <c r="Q636" s="488">
        <v>115</v>
      </c>
      <c r="R636" s="488"/>
      <c r="S636" s="488"/>
      <c r="T636" s="488"/>
      <c r="U636" s="488"/>
      <c r="V636" s="488"/>
      <c r="W636" s="488"/>
      <c r="X636" s="488"/>
      <c r="Y636" s="488"/>
      <c r="Z636" s="488"/>
      <c r="AA636" s="488"/>
      <c r="AB636" s="488"/>
      <c r="AC636" s="488">
        <v>50</v>
      </c>
      <c r="AD636" s="488"/>
      <c r="AE636" s="488"/>
      <c r="AF636" s="488"/>
      <c r="AG636" s="488"/>
      <c r="AH636" s="488">
        <v>20</v>
      </c>
      <c r="AI636" s="488">
        <v>20</v>
      </c>
      <c r="AJ636" s="488">
        <v>20</v>
      </c>
      <c r="AK636" s="488"/>
      <c r="AL636" s="488"/>
      <c r="AM636" s="488"/>
      <c r="AN636" s="488"/>
      <c r="AO636" s="488"/>
      <c r="AP636" s="488"/>
      <c r="AQ636" s="488"/>
      <c r="AR636" s="488"/>
      <c r="AS636" s="488"/>
    </row>
    <row r="637" spans="1:45" ht="14.5">
      <c r="A637" s="522" t="str">
        <f>IFERROR(VLOOKUP(B637, 'Reference data'!$C$2:$D$21, 2, 0), "Do not enter, will be populated based on other column(s)")</f>
        <v>Sustenance</v>
      </c>
      <c r="B637" s="541" t="s">
        <v>110</v>
      </c>
      <c r="C637" s="347">
        <v>1</v>
      </c>
      <c r="D637" s="347" t="s">
        <v>754</v>
      </c>
      <c r="E637" s="543" t="s">
        <v>202</v>
      </c>
      <c r="G637" s="522" t="str">
        <f>IFERROR(VLOOKUP(E637,'Reference data'!$M$2:$P$364,4,0), "Do not enter, will be populated based on other column(s)")</f>
        <v>MR</v>
      </c>
      <c r="H637" s="522" t="str">
        <f>IFERROR(VLOOKUP(E637,'Reference data'!$M$2:$O$364, 3,0), "Do not enter, will be populated based on other column(s)")</f>
        <v>Hadoop, Java</v>
      </c>
      <c r="I637" s="522" t="str">
        <f>IFERROR(VLOOKUP(E637,'Reference data'!$M$1:$N$364, 2,0), "Do not enter, will be populated based on other column(s)")</f>
        <v>CARAT</v>
      </c>
      <c r="J637" s="347" t="s">
        <v>203</v>
      </c>
      <c r="K637" s="525" t="str">
        <f>IFERROR(VLOOKUP(J637,'Reference data'!$G$2:$H$7, 2, 0), "Do not enter, will be populated based on other column(s)")</f>
        <v>Muawiah Qaimari</v>
      </c>
      <c r="L637" s="525" t="str">
        <f>IFERROR(VLOOKUP(I637, 'Reference data'!$R$2:$S$55, 2, 0), "Do not enter, will be populated based on other column(s)")</f>
        <v>Ashish Bartwal</v>
      </c>
      <c r="M637" s="525" t="str">
        <f>IFERROR(VLOOKUP(L637, 'Reference data'!$J$2:$K$30, 2, 0), "Do not enter, will be populated based on other column(s)")</f>
        <v>Himanshu Mathur</v>
      </c>
      <c r="N637" s="347">
        <v>22.11</v>
      </c>
      <c r="O637" s="551" t="str">
        <f>VLOOKUP(N637, 'Reference data'!$U$2:$V$29, 2, 0)</f>
        <v>Nov-22</v>
      </c>
      <c r="P637" s="347" t="s">
        <v>48</v>
      </c>
      <c r="Q637" s="488">
        <v>80</v>
      </c>
      <c r="R637" s="488"/>
      <c r="S637" s="488"/>
      <c r="T637" s="488"/>
      <c r="U637" s="488"/>
      <c r="V637" s="488"/>
      <c r="W637" s="488"/>
      <c r="X637" s="488"/>
      <c r="Y637" s="488"/>
      <c r="Z637" s="488"/>
      <c r="AA637" s="488"/>
      <c r="AB637" s="488"/>
      <c r="AC637" s="488"/>
      <c r="AD637" s="488"/>
      <c r="AE637" s="488"/>
      <c r="AF637" s="488">
        <v>80</v>
      </c>
      <c r="AG637" s="488"/>
      <c r="AH637" s="488"/>
      <c r="AI637" s="488"/>
      <c r="AJ637" s="488"/>
      <c r="AK637" s="488"/>
      <c r="AL637" s="488"/>
      <c r="AM637" s="488"/>
      <c r="AN637" s="488"/>
      <c r="AO637" s="488"/>
      <c r="AP637" s="488"/>
      <c r="AQ637" s="488"/>
      <c r="AR637" s="488"/>
      <c r="AS637" s="488"/>
    </row>
    <row r="638" spans="1:45" ht="14.5">
      <c r="A638" s="522" t="str">
        <f>IFERROR(VLOOKUP(B638, 'Reference data'!$C$2:$D$21, 2, 0), "Do not enter, will be populated based on other column(s)")</f>
        <v>Sustenance</v>
      </c>
      <c r="B638" s="541" t="s">
        <v>991</v>
      </c>
      <c r="C638" s="347">
        <v>1</v>
      </c>
      <c r="D638" s="347" t="s">
        <v>755</v>
      </c>
      <c r="E638" s="543" t="s">
        <v>202</v>
      </c>
      <c r="G638" s="522" t="str">
        <f>IFERROR(VLOOKUP(E638,'Reference data'!$M$2:$P$364,4,0), "Do not enter, will be populated based on other column(s)")</f>
        <v>MR</v>
      </c>
      <c r="H638" s="522" t="str">
        <f>IFERROR(VLOOKUP(E638,'Reference data'!$M$2:$O$364, 3,0), "Do not enter, will be populated based on other column(s)")</f>
        <v>Hadoop, Java</v>
      </c>
      <c r="I638" s="522" t="str">
        <f>IFERROR(VLOOKUP(E638,'Reference data'!$M$1:$N$364, 2,0), "Do not enter, will be populated based on other column(s)")</f>
        <v>CARAT</v>
      </c>
      <c r="J638" s="347" t="s">
        <v>203</v>
      </c>
      <c r="K638" s="525" t="str">
        <f>IFERROR(VLOOKUP(J638,'Reference data'!$G$2:$H$7, 2, 0), "Do not enter, will be populated based on other column(s)")</f>
        <v>Muawiah Qaimari</v>
      </c>
      <c r="L638" s="525" t="str">
        <f>IFERROR(VLOOKUP(I638, 'Reference data'!$R$2:$S$55, 2, 0), "Do not enter, will be populated based on other column(s)")</f>
        <v>Ashish Bartwal</v>
      </c>
      <c r="M638" s="525" t="str">
        <f>IFERROR(VLOOKUP(L638, 'Reference data'!$J$2:$K$30, 2, 0), "Do not enter, will be populated based on other column(s)")</f>
        <v>Himanshu Mathur</v>
      </c>
      <c r="N638" s="546">
        <v>23.04</v>
      </c>
      <c r="O638" s="551" t="str">
        <f>VLOOKUP(N638, 'Reference data'!$U$2:$V$29, 2, 0)</f>
        <v>Apr-23</v>
      </c>
      <c r="P638" s="347" t="s">
        <v>48</v>
      </c>
      <c r="Q638" s="488">
        <v>60</v>
      </c>
      <c r="R638" s="488"/>
      <c r="S638" s="488"/>
      <c r="T638" s="488"/>
      <c r="U638" s="488"/>
      <c r="V638" s="488"/>
      <c r="W638" s="488"/>
      <c r="X638" s="488"/>
      <c r="Y638" s="488"/>
      <c r="Z638" s="488"/>
      <c r="AA638" s="488"/>
      <c r="AB638" s="488"/>
      <c r="AC638" s="488"/>
      <c r="AD638" s="488"/>
      <c r="AE638" s="488">
        <v>40</v>
      </c>
      <c r="AF638" s="488"/>
      <c r="AG638" s="488"/>
      <c r="AH638" s="488">
        <v>10</v>
      </c>
      <c r="AI638" s="488">
        <v>15</v>
      </c>
      <c r="AJ638" s="488">
        <v>10</v>
      </c>
      <c r="AK638" s="488">
        <v>15</v>
      </c>
      <c r="AL638" s="488"/>
      <c r="AM638" s="488"/>
      <c r="AN638" s="488"/>
      <c r="AO638" s="488"/>
      <c r="AP638" s="488"/>
      <c r="AQ638" s="488"/>
      <c r="AR638" s="488"/>
      <c r="AS638" s="488"/>
    </row>
    <row r="639" spans="1:45" ht="14.5">
      <c r="A639" s="522" t="str">
        <f>IFERROR(VLOOKUP(B639, 'Reference data'!$C$2:$D$21, 2, 0), "Do not enter, will be populated based on other column(s)")</f>
        <v>Sustenance</v>
      </c>
      <c r="B639" s="541" t="s">
        <v>991</v>
      </c>
      <c r="C639" s="347">
        <v>1</v>
      </c>
      <c r="D639" s="347" t="s">
        <v>1790</v>
      </c>
      <c r="E639" s="543" t="s">
        <v>202</v>
      </c>
      <c r="G639" s="522" t="str">
        <f>IFERROR(VLOOKUP(E639,'Reference data'!$M$2:$P$364,4,0), "Do not enter, will be populated based on other column(s)")</f>
        <v>MR</v>
      </c>
      <c r="H639" s="522" t="str">
        <f>IFERROR(VLOOKUP(E639,'Reference data'!$M$2:$O$364, 3,0), "Do not enter, will be populated based on other column(s)")</f>
        <v>Hadoop, Java</v>
      </c>
      <c r="I639" s="522" t="str">
        <f>IFERROR(VLOOKUP(E639,'Reference data'!$M$1:$N$364, 2,0), "Do not enter, will be populated based on other column(s)")</f>
        <v>CARAT</v>
      </c>
      <c r="J639" s="347" t="s">
        <v>203</v>
      </c>
      <c r="K639" s="525" t="str">
        <f>IFERROR(VLOOKUP(J639,'Reference data'!$G$2:$H$7, 2, 0), "Do not enter, will be populated based on other column(s)")</f>
        <v>Muawiah Qaimari</v>
      </c>
      <c r="L639" s="525" t="str">
        <f>IFERROR(VLOOKUP(I639, 'Reference data'!$R$2:$S$55, 2, 0), "Do not enter, will be populated based on other column(s)")</f>
        <v>Ashish Bartwal</v>
      </c>
      <c r="M639" s="525" t="str">
        <f>IFERROR(VLOOKUP(L639, 'Reference data'!$J$2:$K$30, 2, 0), "Do not enter, will be populated based on other column(s)")</f>
        <v>Himanshu Mathur</v>
      </c>
      <c r="N639" s="347" t="s">
        <v>283</v>
      </c>
      <c r="O639" s="551" t="str">
        <f>VLOOKUP(N639, 'Reference data'!$U$2:$V$29, 2, 0)</f>
        <v>Ongoing</v>
      </c>
      <c r="P639" s="347" t="s">
        <v>48</v>
      </c>
      <c r="Q639" s="488">
        <v>60</v>
      </c>
      <c r="R639" s="488"/>
      <c r="S639" s="488"/>
      <c r="T639" s="488"/>
      <c r="U639" s="488"/>
      <c r="V639" s="488"/>
      <c r="W639" s="488"/>
      <c r="X639" s="488"/>
      <c r="Y639" s="488"/>
      <c r="Z639" s="488"/>
      <c r="AA639" s="488"/>
      <c r="AB639" s="488"/>
      <c r="AC639" s="488"/>
      <c r="AD639" s="488">
        <v>50</v>
      </c>
      <c r="AE639" s="488"/>
      <c r="AF639" s="488"/>
      <c r="AG639" s="488"/>
      <c r="AH639" s="488"/>
      <c r="AI639" s="488"/>
      <c r="AJ639" s="488"/>
      <c r="AK639" s="488"/>
      <c r="AL639" s="488">
        <v>30</v>
      </c>
      <c r="AM639" s="488">
        <v>30</v>
      </c>
      <c r="AN639" s="488"/>
      <c r="AO639" s="488"/>
      <c r="AP639" s="488"/>
      <c r="AQ639" s="488">
        <v>30</v>
      </c>
      <c r="AR639" s="488">
        <v>30</v>
      </c>
      <c r="AS639" s="488"/>
    </row>
    <row r="640" spans="1:45" ht="14.5">
      <c r="A640" s="522" t="str">
        <f>IFERROR(VLOOKUP(B640, 'Reference data'!$C$2:$D$21, 2, 0), "Do not enter, will be populated based on other column(s)")</f>
        <v>Sustenance</v>
      </c>
      <c r="B640" s="541" t="s">
        <v>992</v>
      </c>
      <c r="C640" s="347">
        <v>1</v>
      </c>
      <c r="D640" s="347" t="s">
        <v>1791</v>
      </c>
      <c r="E640" s="543" t="s">
        <v>202</v>
      </c>
      <c r="G640" s="522" t="str">
        <f>IFERROR(VLOOKUP(E640,'Reference data'!$M$2:$P$364,4,0), "Do not enter, will be populated based on other column(s)")</f>
        <v>MR</v>
      </c>
      <c r="H640" s="522" t="str">
        <f>IFERROR(VLOOKUP(E640,'Reference data'!$M$2:$O$364, 3,0), "Do not enter, will be populated based on other column(s)")</f>
        <v>Hadoop, Java</v>
      </c>
      <c r="I640" s="522" t="str">
        <f>IFERROR(VLOOKUP(E640,'Reference data'!$M$1:$N$364, 2,0), "Do not enter, will be populated based on other column(s)")</f>
        <v>CARAT</v>
      </c>
      <c r="J640" s="347" t="s">
        <v>203</v>
      </c>
      <c r="K640" s="525" t="str">
        <f>IFERROR(VLOOKUP(J640,'Reference data'!$G$2:$H$7, 2, 0), "Do not enter, will be populated based on other column(s)")</f>
        <v>Muawiah Qaimari</v>
      </c>
      <c r="L640" s="525" t="str">
        <f>IFERROR(VLOOKUP(I640, 'Reference data'!$R$2:$S$55, 2, 0), "Do not enter, will be populated based on other column(s)")</f>
        <v>Ashish Bartwal</v>
      </c>
      <c r="M640" s="525" t="str">
        <f>IFERROR(VLOOKUP(L640, 'Reference data'!$J$2:$K$30, 2, 0), "Do not enter, will be populated based on other column(s)")</f>
        <v>Himanshu Mathur</v>
      </c>
      <c r="N640" s="347" t="s">
        <v>283</v>
      </c>
      <c r="O640" s="551" t="str">
        <f>VLOOKUP(N640, 'Reference data'!$U$2:$V$29, 2, 0)</f>
        <v>Ongoing</v>
      </c>
      <c r="P640" s="347" t="s">
        <v>48</v>
      </c>
      <c r="Q640" s="488">
        <v>70</v>
      </c>
      <c r="R640" s="488"/>
      <c r="S640" s="488"/>
      <c r="T640" s="488"/>
      <c r="U640" s="488"/>
      <c r="V640" s="488"/>
      <c r="W640" s="488"/>
      <c r="X640" s="488"/>
      <c r="Y640" s="488"/>
      <c r="Z640" s="488"/>
      <c r="AA640" s="488"/>
      <c r="AB640" s="488"/>
      <c r="AC640" s="488"/>
      <c r="AD640" s="488"/>
      <c r="AE640" s="488"/>
      <c r="AF640" s="488"/>
      <c r="AG640" s="488"/>
      <c r="AH640" s="488"/>
      <c r="AI640" s="488"/>
      <c r="AJ640" s="488">
        <v>15</v>
      </c>
      <c r="AK640" s="488"/>
      <c r="AL640" s="488">
        <v>15</v>
      </c>
      <c r="AM640" s="488"/>
      <c r="AN640" s="488"/>
      <c r="AO640" s="488"/>
      <c r="AP640" s="488">
        <v>25</v>
      </c>
      <c r="AQ640" s="488"/>
      <c r="AR640" s="488"/>
      <c r="AS640" s="488">
        <v>20</v>
      </c>
    </row>
    <row r="641" spans="1:45" ht="14.5">
      <c r="A641" s="522" t="str">
        <f>IFERROR(VLOOKUP(B641, 'Reference data'!$C$2:$D$21, 2, 0), "Do not enter, will be populated based on other column(s)")</f>
        <v>Sustenance</v>
      </c>
      <c r="B641" s="541" t="s">
        <v>110</v>
      </c>
      <c r="C641" s="347">
        <v>1</v>
      </c>
      <c r="D641" s="347" t="s">
        <v>1792</v>
      </c>
      <c r="E641" s="543" t="s">
        <v>202</v>
      </c>
      <c r="G641" s="522" t="str">
        <f>IFERROR(VLOOKUP(E641,'Reference data'!$M$2:$P$364,4,0), "Do not enter, will be populated based on other column(s)")</f>
        <v>MR</v>
      </c>
      <c r="H641" s="522" t="str">
        <f>IFERROR(VLOOKUP(E641,'Reference data'!$M$2:$O$364, 3,0), "Do not enter, will be populated based on other column(s)")</f>
        <v>Hadoop, Java</v>
      </c>
      <c r="I641" s="522" t="str">
        <f>IFERROR(VLOOKUP(E641,'Reference data'!$M$1:$N$364, 2,0), "Do not enter, will be populated based on other column(s)")</f>
        <v>CARAT</v>
      </c>
      <c r="J641" s="347" t="s">
        <v>203</v>
      </c>
      <c r="K641" s="525" t="str">
        <f>IFERROR(VLOOKUP(J641,'Reference data'!$G$2:$H$7, 2, 0), "Do not enter, will be populated based on other column(s)")</f>
        <v>Muawiah Qaimari</v>
      </c>
      <c r="L641" s="525" t="str">
        <f>IFERROR(VLOOKUP(I641, 'Reference data'!$R$2:$S$55, 2, 0), "Do not enter, will be populated based on other column(s)")</f>
        <v>Ashish Bartwal</v>
      </c>
      <c r="M641" s="525" t="str">
        <f>IFERROR(VLOOKUP(L641, 'Reference data'!$J$2:$K$30, 2, 0), "Do not enter, will be populated based on other column(s)")</f>
        <v>Himanshu Mathur</v>
      </c>
      <c r="N641" s="347" t="s">
        <v>283</v>
      </c>
      <c r="O641" s="551" t="str">
        <f>VLOOKUP(N641, 'Reference data'!$U$2:$V$29, 2, 0)</f>
        <v>Ongoing</v>
      </c>
      <c r="P641" s="347" t="s">
        <v>48</v>
      </c>
      <c r="Q641" s="488">
        <v>40</v>
      </c>
      <c r="R641" s="488"/>
      <c r="S641" s="488"/>
      <c r="T641" s="488"/>
      <c r="U641" s="488"/>
      <c r="V641" s="488"/>
      <c r="W641" s="488"/>
      <c r="X641" s="488"/>
      <c r="Y641" s="488"/>
      <c r="Z641" s="488"/>
      <c r="AA641" s="488"/>
      <c r="AB641" s="488"/>
      <c r="AC641" s="488"/>
      <c r="AD641" s="488">
        <v>20</v>
      </c>
      <c r="AE641" s="488">
        <v>20</v>
      </c>
      <c r="AF641" s="488"/>
      <c r="AG641" s="488"/>
      <c r="AH641" s="488"/>
      <c r="AI641" s="488"/>
      <c r="AJ641" s="488"/>
      <c r="AK641" s="488">
        <v>20</v>
      </c>
      <c r="AL641" s="488"/>
      <c r="AM641" s="488"/>
      <c r="AN641" s="488"/>
      <c r="AO641" s="488">
        <v>20</v>
      </c>
      <c r="AP641" s="488"/>
      <c r="AQ641" s="488"/>
      <c r="AR641" s="488"/>
      <c r="AS641" s="488">
        <v>20</v>
      </c>
    </row>
    <row r="642" spans="1:45" ht="14.5">
      <c r="A642" s="522" t="str">
        <f>IFERROR(VLOOKUP(B642, 'Reference data'!$C$2:$D$21, 2, 0), "Do not enter, will be populated based on other column(s)")</f>
        <v>Sustenance</v>
      </c>
      <c r="B642" s="541" t="s">
        <v>110</v>
      </c>
      <c r="C642" s="347">
        <v>1</v>
      </c>
      <c r="D642" s="347" t="s">
        <v>1793</v>
      </c>
      <c r="E642" s="543" t="s">
        <v>202</v>
      </c>
      <c r="G642" s="522" t="str">
        <f>IFERROR(VLOOKUP(E642,'Reference data'!$M$2:$P$364,4,0), "Do not enter, will be populated based on other column(s)")</f>
        <v>MR</v>
      </c>
      <c r="H642" s="522" t="str">
        <f>IFERROR(VLOOKUP(E642,'Reference data'!$M$2:$O$364, 3,0), "Do not enter, will be populated based on other column(s)")</f>
        <v>Hadoop, Java</v>
      </c>
      <c r="I642" s="522" t="str">
        <f>IFERROR(VLOOKUP(E642,'Reference data'!$M$1:$N$364, 2,0), "Do not enter, will be populated based on other column(s)")</f>
        <v>CARAT</v>
      </c>
      <c r="J642" s="347" t="s">
        <v>203</v>
      </c>
      <c r="K642" s="525" t="str">
        <f>IFERROR(VLOOKUP(J642,'Reference data'!$G$2:$H$7, 2, 0), "Do not enter, will be populated based on other column(s)")</f>
        <v>Muawiah Qaimari</v>
      </c>
      <c r="L642" s="525" t="str">
        <f>IFERROR(VLOOKUP(I642, 'Reference data'!$R$2:$S$55, 2, 0), "Do not enter, will be populated based on other column(s)")</f>
        <v>Ashish Bartwal</v>
      </c>
      <c r="M642" s="525" t="str">
        <f>IFERROR(VLOOKUP(L642, 'Reference data'!$J$2:$K$30, 2, 0), "Do not enter, will be populated based on other column(s)")</f>
        <v>Himanshu Mathur</v>
      </c>
      <c r="N642" s="347" t="s">
        <v>283</v>
      </c>
      <c r="O642" s="551" t="str">
        <f>VLOOKUP(N642, 'Reference data'!$U$2:$V$29, 2, 0)</f>
        <v>Ongoing</v>
      </c>
      <c r="P642" s="347" t="s">
        <v>48</v>
      </c>
      <c r="Q642" s="488">
        <v>90</v>
      </c>
      <c r="R642" s="488"/>
      <c r="S642" s="488"/>
      <c r="T642" s="488"/>
      <c r="U642" s="488"/>
      <c r="V642" s="488"/>
      <c r="W642" s="488"/>
      <c r="X642" s="488"/>
      <c r="Y642" s="488"/>
      <c r="Z642" s="488"/>
      <c r="AA642" s="488"/>
      <c r="AB642" s="488">
        <v>40</v>
      </c>
      <c r="AC642" s="488"/>
      <c r="AD642" s="488"/>
      <c r="AE642" s="488"/>
      <c r="AF642" s="488">
        <v>60</v>
      </c>
      <c r="AG642" s="488"/>
      <c r="AH642" s="488">
        <v>25</v>
      </c>
      <c r="AI642" s="488"/>
      <c r="AJ642" s="488"/>
      <c r="AK642" s="488">
        <v>30</v>
      </c>
      <c r="AL642" s="488"/>
      <c r="AM642" s="488"/>
      <c r="AN642" s="488"/>
      <c r="AO642" s="488"/>
      <c r="AP642" s="488"/>
      <c r="AQ642" s="488"/>
      <c r="AR642" s="488">
        <v>30</v>
      </c>
      <c r="AS642" s="488"/>
    </row>
    <row r="643" spans="1:45" ht="14.5">
      <c r="A643" s="522" t="str">
        <f>IFERROR(VLOOKUP(B643, 'Reference data'!$C$2:$D$21, 2, 0), "Do not enter, will be populated based on other column(s)")</f>
        <v>Sustenance</v>
      </c>
      <c r="B643" s="541" t="s">
        <v>989</v>
      </c>
      <c r="C643" s="347">
        <v>1</v>
      </c>
      <c r="D643" s="347" t="s">
        <v>1794</v>
      </c>
      <c r="E643" s="543" t="s">
        <v>202</v>
      </c>
      <c r="G643" s="522" t="str">
        <f>IFERROR(VLOOKUP(E643,'Reference data'!$M$2:$P$364,4,0), "Do not enter, will be populated based on other column(s)")</f>
        <v>MR</v>
      </c>
      <c r="H643" s="522" t="str">
        <f>IFERROR(VLOOKUP(E643,'Reference data'!$M$2:$O$364, 3,0), "Do not enter, will be populated based on other column(s)")</f>
        <v>Hadoop, Java</v>
      </c>
      <c r="I643" s="522" t="str">
        <f>IFERROR(VLOOKUP(E643,'Reference data'!$M$1:$N$364, 2,0), "Do not enter, will be populated based on other column(s)")</f>
        <v>CARAT</v>
      </c>
      <c r="J643" s="347" t="s">
        <v>203</v>
      </c>
      <c r="K643" s="525" t="str">
        <f>IFERROR(VLOOKUP(J643,'Reference data'!$G$2:$H$7, 2, 0), "Do not enter, will be populated based on other column(s)")</f>
        <v>Muawiah Qaimari</v>
      </c>
      <c r="L643" s="525" t="str">
        <f>IFERROR(VLOOKUP(I643, 'Reference data'!$R$2:$S$55, 2, 0), "Do not enter, will be populated based on other column(s)")</f>
        <v>Ashish Bartwal</v>
      </c>
      <c r="M643" s="525" t="str">
        <f>IFERROR(VLOOKUP(L643, 'Reference data'!$J$2:$K$30, 2, 0), "Do not enter, will be populated based on other column(s)")</f>
        <v>Himanshu Mathur</v>
      </c>
      <c r="N643" s="347" t="s">
        <v>283</v>
      </c>
      <c r="O643" s="551" t="str">
        <f>VLOOKUP(N643, 'Reference data'!$U$2:$V$29, 2, 0)</f>
        <v>Ongoing</v>
      </c>
      <c r="P643" s="347" t="s">
        <v>48</v>
      </c>
      <c r="Q643" s="488">
        <v>50</v>
      </c>
      <c r="R643" s="488"/>
      <c r="S643" s="488"/>
      <c r="T643" s="488"/>
      <c r="U643" s="488"/>
      <c r="V643" s="488"/>
      <c r="W643" s="488"/>
      <c r="X643" s="488"/>
      <c r="Y643" s="488"/>
      <c r="Z643" s="488"/>
      <c r="AA643" s="488"/>
      <c r="AB643" s="488"/>
      <c r="AC643" s="488"/>
      <c r="AD643" s="488"/>
      <c r="AE643" s="488">
        <v>50</v>
      </c>
      <c r="AF643" s="488"/>
      <c r="AG643" s="488"/>
      <c r="AH643" s="488"/>
      <c r="AI643" s="488"/>
      <c r="AJ643" s="488"/>
      <c r="AK643" s="488"/>
      <c r="AL643" s="488"/>
      <c r="AM643" s="488"/>
      <c r="AN643" s="488"/>
      <c r="AO643" s="488">
        <v>40</v>
      </c>
      <c r="AP643" s="488"/>
      <c r="AQ643" s="488"/>
      <c r="AR643" s="488"/>
      <c r="AS643" s="488"/>
    </row>
    <row r="644" spans="1:45" ht="14.5">
      <c r="A644" s="522" t="str">
        <f>IFERROR(VLOOKUP(B644, 'Reference data'!$C$2:$D$21, 2, 0), "Do not enter, will be populated based on other column(s)")</f>
        <v>Sustenance</v>
      </c>
      <c r="B644" s="541" t="s">
        <v>989</v>
      </c>
      <c r="C644" s="347">
        <v>1</v>
      </c>
      <c r="D644" s="347" t="s">
        <v>1795</v>
      </c>
      <c r="E644" s="543" t="s">
        <v>202</v>
      </c>
      <c r="G644" s="522" t="str">
        <f>IFERROR(VLOOKUP(E644,'Reference data'!$M$2:$P$364,4,0), "Do not enter, will be populated based on other column(s)")</f>
        <v>MR</v>
      </c>
      <c r="H644" s="522" t="str">
        <f>IFERROR(VLOOKUP(E644,'Reference data'!$M$2:$O$364, 3,0), "Do not enter, will be populated based on other column(s)")</f>
        <v>Hadoop, Java</v>
      </c>
      <c r="I644" s="522" t="str">
        <f>IFERROR(VLOOKUP(E644,'Reference data'!$M$1:$N$364, 2,0), "Do not enter, will be populated based on other column(s)")</f>
        <v>CARAT</v>
      </c>
      <c r="J644" s="347" t="s">
        <v>203</v>
      </c>
      <c r="K644" s="525" t="str">
        <f>IFERROR(VLOOKUP(J644,'Reference data'!$G$2:$H$7, 2, 0), "Do not enter, will be populated based on other column(s)")</f>
        <v>Muawiah Qaimari</v>
      </c>
      <c r="L644" s="525" t="str">
        <f>IFERROR(VLOOKUP(I644, 'Reference data'!$R$2:$S$55, 2, 0), "Do not enter, will be populated based on other column(s)")</f>
        <v>Ashish Bartwal</v>
      </c>
      <c r="M644" s="525" t="str">
        <f>IFERROR(VLOOKUP(L644, 'Reference data'!$J$2:$K$30, 2, 0), "Do not enter, will be populated based on other column(s)")</f>
        <v>Himanshu Mathur</v>
      </c>
      <c r="N644" s="347" t="s">
        <v>283</v>
      </c>
      <c r="O644" s="551" t="str">
        <f>VLOOKUP(N644, 'Reference data'!$U$2:$V$29, 2, 0)</f>
        <v>Ongoing</v>
      </c>
      <c r="P644" s="347" t="s">
        <v>48</v>
      </c>
      <c r="Q644" s="488">
        <v>20</v>
      </c>
      <c r="R644" s="488"/>
      <c r="S644" s="488"/>
      <c r="T644" s="488"/>
      <c r="U644" s="488"/>
      <c r="V644" s="488"/>
      <c r="W644" s="488"/>
      <c r="X644" s="488"/>
      <c r="Y644" s="488"/>
      <c r="Z644" s="488"/>
      <c r="AA644" s="488"/>
      <c r="AB644" s="488"/>
      <c r="AC644" s="488"/>
      <c r="AD644" s="488"/>
      <c r="AE644" s="488"/>
      <c r="AF644" s="488">
        <v>20</v>
      </c>
      <c r="AG644" s="488"/>
      <c r="AH644" s="488"/>
      <c r="AI644" s="488"/>
      <c r="AJ644" s="488"/>
      <c r="AK644" s="488"/>
      <c r="AL644" s="488">
        <v>20</v>
      </c>
      <c r="AM644" s="488"/>
      <c r="AN644" s="488"/>
      <c r="AO644" s="488"/>
      <c r="AP644" s="488"/>
      <c r="AQ644" s="488">
        <v>20</v>
      </c>
      <c r="AR644" s="488"/>
      <c r="AS644" s="488"/>
    </row>
    <row r="645" spans="1:45" ht="14.5">
      <c r="A645" s="522" t="str">
        <f>IFERROR(VLOOKUP(B645, 'Reference data'!$C$2:$D$21, 2, 0), "Do not enter, will be populated based on other column(s)")</f>
        <v>Sustenance</v>
      </c>
      <c r="B645" s="541" t="s">
        <v>983</v>
      </c>
      <c r="C645" s="347">
        <v>1</v>
      </c>
      <c r="D645" s="347" t="s">
        <v>293</v>
      </c>
      <c r="E645" s="543" t="s">
        <v>294</v>
      </c>
      <c r="G645" s="522" t="str">
        <f>IFERROR(VLOOKUP(E645,'Reference data'!$M$2:$P$364,4,0), "Do not enter, will be populated based on other column(s)")</f>
        <v>MR</v>
      </c>
      <c r="H645" s="522" t="str">
        <f>IFERROR(VLOOKUP(E645,'Reference data'!$M$2:$O$364, 3,0), "Do not enter, will be populated based on other column(s)")</f>
        <v>.NET</v>
      </c>
      <c r="I645" s="522" t="str">
        <f>IFERROR(VLOOKUP(E645,'Reference data'!$M$1:$N$364, 2,0), "Do not enter, will be populated based on other column(s)")</f>
        <v>Freedom DotNet-CM</v>
      </c>
      <c r="J645" s="347" t="s">
        <v>78</v>
      </c>
      <c r="K645" s="525" t="str">
        <f>IFERROR(VLOOKUP(J645,'Reference data'!$G$2:$H$7, 2, 0), "Do not enter, will be populated based on other column(s)")</f>
        <v>Christine Moretti</v>
      </c>
      <c r="L645" s="525" t="str">
        <f>IFERROR(VLOOKUP(I645, 'Reference data'!$R$2:$S$55, 2, 0), "Do not enter, will be populated based on other column(s)")</f>
        <v>Darsha Naik</v>
      </c>
      <c r="M645" s="525" t="str">
        <f>IFERROR(VLOOKUP(L645, 'Reference data'!$J$2:$K$30, 2, 0), "Do not enter, will be populated based on other column(s)")</f>
        <v>Himanshu Mathur</v>
      </c>
      <c r="N645" s="347" t="s">
        <v>283</v>
      </c>
      <c r="O645" s="551" t="str">
        <f>VLOOKUP(N645, 'Reference data'!$U$2:$V$29, 2, 0)</f>
        <v>Ongoing</v>
      </c>
      <c r="P645" s="347" t="s">
        <v>48</v>
      </c>
      <c r="Q645" s="488">
        <v>750</v>
      </c>
      <c r="R645" s="488">
        <v>110</v>
      </c>
      <c r="S645" s="488">
        <v>120</v>
      </c>
      <c r="T645" s="488">
        <v>115</v>
      </c>
      <c r="U645" s="488">
        <v>105</v>
      </c>
      <c r="V645" s="488">
        <v>130</v>
      </c>
      <c r="W645" s="488">
        <v>155</v>
      </c>
      <c r="X645" s="488"/>
      <c r="Y645" s="488"/>
      <c r="Z645" s="488"/>
      <c r="AA645" s="488"/>
      <c r="AB645" s="488">
        <v>180</v>
      </c>
      <c r="AC645" s="488">
        <v>180</v>
      </c>
      <c r="AD645" s="488">
        <v>180</v>
      </c>
      <c r="AE645" s="488">
        <v>180</v>
      </c>
      <c r="AF645" s="488">
        <v>180</v>
      </c>
      <c r="AG645" s="488">
        <v>180</v>
      </c>
      <c r="AH645" s="488">
        <v>110</v>
      </c>
      <c r="AI645" s="488">
        <v>120</v>
      </c>
      <c r="AJ645" s="488">
        <v>115</v>
      </c>
      <c r="AK645" s="488">
        <v>105</v>
      </c>
      <c r="AL645" s="488">
        <v>130</v>
      </c>
      <c r="AM645" s="488">
        <v>135</v>
      </c>
      <c r="AN645" s="488">
        <v>150</v>
      </c>
      <c r="AO645" s="488">
        <v>140</v>
      </c>
      <c r="AP645" s="488">
        <v>150</v>
      </c>
      <c r="AQ645" s="488">
        <v>155</v>
      </c>
      <c r="AR645" s="488">
        <v>145</v>
      </c>
      <c r="AS645" s="488">
        <v>140</v>
      </c>
    </row>
    <row r="646" spans="1:45" ht="14.5">
      <c r="A646" s="522" t="str">
        <f>IFERROR(VLOOKUP(B646, 'Reference data'!$C$2:$D$21, 2, 0), "Do not enter, will be populated based on other column(s)")</f>
        <v>Enhancement</v>
      </c>
      <c r="B646" s="541" t="s">
        <v>960</v>
      </c>
      <c r="C646" s="347">
        <v>1</v>
      </c>
      <c r="D646" s="347" t="s">
        <v>1796</v>
      </c>
      <c r="E646" s="543" t="s">
        <v>220</v>
      </c>
      <c r="G646" s="522" t="str">
        <f>IFERROR(VLOOKUP(E646,'Reference data'!$M$2:$P$364,4,0), "Do not enter, will be populated based on other column(s)")</f>
        <v>MR</v>
      </c>
      <c r="H646" s="522" t="str">
        <f>IFERROR(VLOOKUP(E646,'Reference data'!$M$2:$O$364, 3,0), "Do not enter, will be populated based on other column(s)")</f>
        <v>.NET</v>
      </c>
      <c r="I646" s="522" t="str">
        <f>IFERROR(VLOOKUP(E646,'Reference data'!$M$1:$N$364, 2,0), "Do not enter, will be populated based on other column(s)")</f>
        <v>Freedom DotNet-MQ</v>
      </c>
      <c r="J646" s="552" t="s">
        <v>203</v>
      </c>
      <c r="K646" s="525" t="str">
        <f>IFERROR(VLOOKUP(J646,'Reference data'!$G$2:$H$7, 2, 0), "Do not enter, will be populated based on other column(s)")</f>
        <v>Muawiah Qaimari</v>
      </c>
      <c r="L646" s="525" t="str">
        <f>IFERROR(VLOOKUP(I646, 'Reference data'!$R$2:$S$55, 2, 0), "Do not enter, will be populated based on other column(s)")</f>
        <v>Darsha Naik</v>
      </c>
      <c r="M646" s="525" t="str">
        <f>IFERROR(VLOOKUP(L646, 'Reference data'!$J$2:$K$30, 2, 0), "Do not enter, will be populated based on other column(s)")</f>
        <v>Himanshu Mathur</v>
      </c>
      <c r="N646" s="347" t="s">
        <v>341</v>
      </c>
      <c r="O646" s="551" t="str">
        <f>VLOOKUP(N646, 'Reference data'!$U$2:$V$29, 2, 0)</f>
        <v>TBD</v>
      </c>
      <c r="P646" s="347" t="s">
        <v>342</v>
      </c>
      <c r="Q646" s="488">
        <v>180</v>
      </c>
      <c r="R646" s="488"/>
      <c r="S646" s="488"/>
      <c r="T646" s="488"/>
      <c r="U646" s="488"/>
      <c r="V646" s="488"/>
      <c r="W646" s="488"/>
      <c r="X646" s="488"/>
      <c r="Y646" s="488"/>
      <c r="Z646" s="488"/>
      <c r="AA646" s="488"/>
      <c r="AB646" s="488"/>
      <c r="AC646" s="488"/>
      <c r="AD646" s="488"/>
      <c r="AE646" s="488"/>
      <c r="AF646" s="488"/>
      <c r="AG646" s="488"/>
      <c r="AH646" s="488"/>
      <c r="AI646" s="488"/>
      <c r="AJ646" s="488"/>
      <c r="AK646" s="488"/>
      <c r="AL646" s="488"/>
      <c r="AM646" s="488"/>
      <c r="AN646" s="488"/>
      <c r="AO646" s="488"/>
      <c r="AP646" s="488"/>
      <c r="AQ646" s="488"/>
      <c r="AR646" s="488"/>
      <c r="AS646" s="488"/>
    </row>
    <row r="647" spans="1:45" ht="14.5">
      <c r="A647" s="522" t="str">
        <f>IFERROR(VLOOKUP(B647, 'Reference data'!$C$2:$D$21, 2, 0), "Do not enter, will be populated based on other column(s)")</f>
        <v>Sustenance</v>
      </c>
      <c r="B647" s="541" t="s">
        <v>986</v>
      </c>
      <c r="C647" s="347">
        <v>17</v>
      </c>
      <c r="D647" s="347" t="s">
        <v>253</v>
      </c>
      <c r="E647" s="543" t="s">
        <v>1289</v>
      </c>
      <c r="G647" s="522" t="str">
        <f>IFERROR(VLOOKUP(E647,'Reference data'!$M$2:$P$364,4,0), "Do not enter, will be populated based on other column(s)")</f>
        <v>MR</v>
      </c>
      <c r="H647" s="522" t="str">
        <f>IFERROR(VLOOKUP(E647,'Reference data'!$M$2:$O$364, 3,0), "Do not enter, will be populated based on other column(s)")</f>
        <v>Java, Websphere</v>
      </c>
      <c r="I647" s="522" t="str">
        <f>IFERROR(VLOOKUP(E647,'Reference data'!$M$1:$N$364, 2,0), "Do not enter, will be populated based on other column(s)")</f>
        <v>CBS-ATTCRM-SBS</v>
      </c>
      <c r="J647" s="347" t="s">
        <v>78</v>
      </c>
      <c r="K647" s="525" t="str">
        <f>IFERROR(VLOOKUP(J647,'Reference data'!$G$2:$H$7, 2, 0), "Do not enter, will be populated based on other column(s)")</f>
        <v>Christine Moretti</v>
      </c>
      <c r="L647" s="525" t="str">
        <f>IFERROR(VLOOKUP(I647, 'Reference data'!$R$2:$S$55, 2, 0), "Do not enter, will be populated based on other column(s)")</f>
        <v>Ravinder Kumar</v>
      </c>
      <c r="M647" s="525" t="str">
        <f>IFERROR(VLOOKUP(L647, 'Reference data'!$J$2:$K$30, 2, 0), "Do not enter, will be populated based on other column(s)")</f>
        <v>Himanshu Mathur</v>
      </c>
      <c r="N647" s="347" t="s">
        <v>283</v>
      </c>
      <c r="O647" s="551" t="str">
        <f>VLOOKUP(N647, 'Reference data'!$U$2:$V$29, 2, 0)</f>
        <v>Ongoing</v>
      </c>
      <c r="P647" s="347" t="s">
        <v>48</v>
      </c>
      <c r="Q647" s="488">
        <v>1290</v>
      </c>
      <c r="R647" s="488"/>
      <c r="S647" s="488"/>
      <c r="T647" s="488"/>
      <c r="U647" s="488"/>
      <c r="V647" s="488"/>
      <c r="W647" s="488"/>
      <c r="X647" s="488"/>
      <c r="Y647" s="488"/>
      <c r="Z647" s="488"/>
      <c r="AA647" s="488"/>
      <c r="AB647" s="488">
        <v>86</v>
      </c>
      <c r="AC647" s="488">
        <v>86</v>
      </c>
      <c r="AD647" s="488">
        <v>86</v>
      </c>
      <c r="AE647" s="488">
        <v>86</v>
      </c>
      <c r="AF647" s="488">
        <v>86</v>
      </c>
      <c r="AG647" s="488">
        <v>86</v>
      </c>
      <c r="AH647" s="488">
        <v>86</v>
      </c>
      <c r="AI647" s="488">
        <v>86</v>
      </c>
      <c r="AJ647" s="488">
        <v>86</v>
      </c>
      <c r="AK647" s="488">
        <v>86</v>
      </c>
      <c r="AL647" s="488">
        <v>86</v>
      </c>
      <c r="AM647" s="488">
        <v>86</v>
      </c>
      <c r="AN647" s="488">
        <v>86</v>
      </c>
      <c r="AO647" s="488">
        <v>86</v>
      </c>
      <c r="AP647" s="488">
        <v>86</v>
      </c>
      <c r="AQ647" s="488">
        <v>86</v>
      </c>
      <c r="AR647" s="488">
        <v>86</v>
      </c>
      <c r="AS647" s="488">
        <v>86</v>
      </c>
    </row>
    <row r="648" spans="1:45" ht="14.5">
      <c r="A648" s="522" t="str">
        <f>IFERROR(VLOOKUP(B648, 'Reference data'!$C$2:$D$21, 2, 0), "Do not enter, will be populated based on other column(s)")</f>
        <v>Enhancement</v>
      </c>
      <c r="B648" s="541" t="s">
        <v>960</v>
      </c>
      <c r="C648" s="347">
        <v>1</v>
      </c>
      <c r="D648" s="347" t="s">
        <v>1797</v>
      </c>
      <c r="E648" s="543" t="s">
        <v>254</v>
      </c>
      <c r="G648" s="522" t="str">
        <f>IFERROR(VLOOKUP(E648,'Reference data'!$M$2:$P$364,4,0), "Do not enter, will be populated based on other column(s)")</f>
        <v>MR</v>
      </c>
      <c r="H648" s="522" t="str">
        <f>IFERROR(VLOOKUP(E648,'Reference data'!$M$2:$O$364, 3,0), "Do not enter, will be populated based on other column(s)")</f>
        <v>Java, Weblogic</v>
      </c>
      <c r="I648" s="522" t="str">
        <f>IFERROR(VLOOKUP(E648,'Reference data'!$M$1:$N$364, 2,0), "Do not enter, will be populated based on other column(s)")</f>
        <v>CBS-ATTCRM-SBS</v>
      </c>
      <c r="J648" s="347" t="s">
        <v>78</v>
      </c>
      <c r="K648" s="525" t="str">
        <f>IFERROR(VLOOKUP(J648,'Reference data'!$G$2:$H$7, 2, 0), "Do not enter, will be populated based on other column(s)")</f>
        <v>Christine Moretti</v>
      </c>
      <c r="L648" s="525" t="str">
        <f>IFERROR(VLOOKUP(I648, 'Reference data'!$R$2:$S$55, 2, 0), "Do not enter, will be populated based on other column(s)")</f>
        <v>Ravinder Kumar</v>
      </c>
      <c r="M648" s="525" t="str">
        <f>IFERROR(VLOOKUP(L648, 'Reference data'!$J$2:$K$30, 2, 0), "Do not enter, will be populated based on other column(s)")</f>
        <v>Himanshu Mathur</v>
      </c>
      <c r="N648" s="347">
        <v>22.09</v>
      </c>
      <c r="O648" s="551" t="str">
        <f>VLOOKUP(N648, 'Reference data'!$U$2:$V$29, 2, 0)</f>
        <v>Sep-22</v>
      </c>
      <c r="P648" s="347" t="s">
        <v>48</v>
      </c>
      <c r="Q648" s="488">
        <v>540</v>
      </c>
      <c r="R648" s="488"/>
      <c r="S648" s="488"/>
      <c r="T648" s="488"/>
      <c r="U648" s="488"/>
      <c r="V648" s="488"/>
      <c r="W648" s="488"/>
      <c r="X648" s="488"/>
      <c r="Y648" s="488"/>
      <c r="Z648" s="488"/>
      <c r="AA648" s="488"/>
      <c r="AB648" s="488">
        <v>180</v>
      </c>
      <c r="AC648" s="488">
        <v>180</v>
      </c>
      <c r="AD648" s="488">
        <v>180</v>
      </c>
      <c r="AE648" s="488"/>
      <c r="AF648" s="488"/>
      <c r="AG648" s="488"/>
      <c r="AH648" s="488"/>
      <c r="AI648" s="488"/>
      <c r="AJ648" s="488"/>
      <c r="AK648" s="488"/>
      <c r="AL648" s="488"/>
      <c r="AM648" s="488"/>
      <c r="AN648" s="488"/>
      <c r="AO648" s="488"/>
      <c r="AP648" s="488"/>
      <c r="AQ648" s="488"/>
      <c r="AR648" s="488"/>
      <c r="AS648" s="488"/>
    </row>
    <row r="649" spans="1:45" ht="14.5">
      <c r="A649" s="522" t="str">
        <f>IFERROR(VLOOKUP(B649, 'Reference data'!$C$2:$D$21, 2, 0), "Do not enter, will be populated based on other column(s)")</f>
        <v>Enhancement</v>
      </c>
      <c r="B649" s="541" t="s">
        <v>960</v>
      </c>
      <c r="C649" s="347">
        <v>1</v>
      </c>
      <c r="D649" s="347" t="s">
        <v>1798</v>
      </c>
      <c r="E649" s="543" t="s">
        <v>254</v>
      </c>
      <c r="G649" s="522" t="str">
        <f>IFERROR(VLOOKUP(E649,'Reference data'!$M$2:$P$364,4,0), "Do not enter, will be populated based on other column(s)")</f>
        <v>MR</v>
      </c>
      <c r="H649" s="522" t="str">
        <f>IFERROR(VLOOKUP(E649,'Reference data'!$M$2:$O$364, 3,0), "Do not enter, will be populated based on other column(s)")</f>
        <v>Java, Weblogic</v>
      </c>
      <c r="I649" s="522" t="str">
        <f>IFERROR(VLOOKUP(E649,'Reference data'!$M$1:$N$364, 2,0), "Do not enter, will be populated based on other column(s)")</f>
        <v>CBS-ATTCRM-SBS</v>
      </c>
      <c r="J649" s="347" t="s">
        <v>78</v>
      </c>
      <c r="K649" s="525" t="str">
        <f>IFERROR(VLOOKUP(J649,'Reference data'!$G$2:$H$7, 2, 0), "Do not enter, will be populated based on other column(s)")</f>
        <v>Christine Moretti</v>
      </c>
      <c r="L649" s="525" t="str">
        <f>IFERROR(VLOOKUP(I649, 'Reference data'!$R$2:$S$55, 2, 0), "Do not enter, will be populated based on other column(s)")</f>
        <v>Ravinder Kumar</v>
      </c>
      <c r="M649" s="525" t="str">
        <f>IFERROR(VLOOKUP(L649, 'Reference data'!$J$2:$K$30, 2, 0), "Do not enter, will be populated based on other column(s)")</f>
        <v>Himanshu Mathur</v>
      </c>
      <c r="N649" s="347">
        <v>22.07</v>
      </c>
      <c r="O649" s="551" t="str">
        <f>VLOOKUP(N649, 'Reference data'!$U$2:$V$29, 2, 0)</f>
        <v>Jul-22</v>
      </c>
      <c r="P649" s="347" t="s">
        <v>48</v>
      </c>
      <c r="Q649" s="488">
        <v>180</v>
      </c>
      <c r="R649" s="488"/>
      <c r="S649" s="488"/>
      <c r="T649" s="488"/>
      <c r="U649" s="488"/>
      <c r="V649" s="488"/>
      <c r="W649" s="488"/>
      <c r="X649" s="488"/>
      <c r="Y649" s="488"/>
      <c r="Z649" s="488"/>
      <c r="AA649" s="488"/>
      <c r="AB649" s="488">
        <v>180</v>
      </c>
      <c r="AC649" s="488"/>
      <c r="AD649" s="488"/>
      <c r="AE649" s="488"/>
      <c r="AF649" s="488"/>
      <c r="AG649" s="488"/>
      <c r="AH649" s="488"/>
      <c r="AI649" s="488"/>
      <c r="AJ649" s="488"/>
      <c r="AK649" s="488"/>
      <c r="AL649" s="488"/>
      <c r="AM649" s="488"/>
      <c r="AN649" s="488"/>
      <c r="AO649" s="488"/>
      <c r="AP649" s="488"/>
      <c r="AQ649" s="488"/>
      <c r="AR649" s="488"/>
      <c r="AS649" s="488"/>
    </row>
    <row r="650" spans="1:45" ht="14.5">
      <c r="A650" s="522" t="str">
        <f>IFERROR(VLOOKUP(B650, 'Reference data'!$C$2:$D$21, 2, 0), "Do not enter, will be populated based on other column(s)")</f>
        <v>Enhancement</v>
      </c>
      <c r="B650" s="541" t="s">
        <v>960</v>
      </c>
      <c r="C650" s="347">
        <v>1</v>
      </c>
      <c r="D650" s="347" t="s">
        <v>1799</v>
      </c>
      <c r="E650" s="543" t="s">
        <v>254</v>
      </c>
      <c r="G650" s="522" t="str">
        <f>IFERROR(VLOOKUP(E650,'Reference data'!$M$2:$P$364,4,0), "Do not enter, will be populated based on other column(s)")</f>
        <v>MR</v>
      </c>
      <c r="H650" s="522" t="str">
        <f>IFERROR(VLOOKUP(E650,'Reference data'!$M$2:$O$364, 3,0), "Do not enter, will be populated based on other column(s)")</f>
        <v>Java, Weblogic</v>
      </c>
      <c r="I650" s="522" t="str">
        <f>IFERROR(VLOOKUP(E650,'Reference data'!$M$1:$N$364, 2,0), "Do not enter, will be populated based on other column(s)")</f>
        <v>CBS-ATTCRM-SBS</v>
      </c>
      <c r="J650" s="347" t="s">
        <v>78</v>
      </c>
      <c r="K650" s="525" t="str">
        <f>IFERROR(VLOOKUP(J650,'Reference data'!$G$2:$H$7, 2, 0), "Do not enter, will be populated based on other column(s)")</f>
        <v>Christine Moretti</v>
      </c>
      <c r="L650" s="525" t="str">
        <f>IFERROR(VLOOKUP(I650, 'Reference data'!$R$2:$S$55, 2, 0), "Do not enter, will be populated based on other column(s)")</f>
        <v>Ravinder Kumar</v>
      </c>
      <c r="M650" s="525" t="str">
        <f>IFERROR(VLOOKUP(L650, 'Reference data'!$J$2:$K$30, 2, 0), "Do not enter, will be populated based on other column(s)")</f>
        <v>Himanshu Mathur</v>
      </c>
      <c r="N650" s="347">
        <v>22.08</v>
      </c>
      <c r="O650" s="551" t="str">
        <f>VLOOKUP(N650, 'Reference data'!$U$2:$V$29, 2, 0)</f>
        <v>Aug-22</v>
      </c>
      <c r="P650" s="347" t="s">
        <v>48</v>
      </c>
      <c r="Q650" s="488">
        <v>360</v>
      </c>
      <c r="R650" s="488"/>
      <c r="S650" s="488"/>
      <c r="T650" s="488"/>
      <c r="U650" s="488"/>
      <c r="V650" s="488"/>
      <c r="W650" s="488"/>
      <c r="X650" s="488"/>
      <c r="Y650" s="488"/>
      <c r="Z650" s="488"/>
      <c r="AA650" s="488"/>
      <c r="AB650" s="488">
        <v>180</v>
      </c>
      <c r="AC650" s="488">
        <v>180</v>
      </c>
      <c r="AD650" s="488"/>
      <c r="AE650" s="488"/>
      <c r="AF650" s="488"/>
      <c r="AG650" s="488"/>
      <c r="AH650" s="488"/>
      <c r="AI650" s="488"/>
      <c r="AJ650" s="488"/>
      <c r="AK650" s="488"/>
      <c r="AL650" s="488"/>
      <c r="AM650" s="488"/>
      <c r="AN650" s="488"/>
      <c r="AO650" s="488"/>
      <c r="AP650" s="488"/>
      <c r="AQ650" s="488"/>
      <c r="AR650" s="488"/>
      <c r="AS650" s="488"/>
    </row>
    <row r="651" spans="1:45" ht="14.5">
      <c r="A651" s="522" t="str">
        <f>IFERROR(VLOOKUP(B651, 'Reference data'!$C$2:$D$21, 2, 0), "Do not enter, will be populated based on other column(s)")</f>
        <v>Sustenance</v>
      </c>
      <c r="B651" s="541" t="s">
        <v>983</v>
      </c>
      <c r="C651" s="347">
        <v>15</v>
      </c>
      <c r="D651" s="347" t="s">
        <v>1800</v>
      </c>
      <c r="E651" s="543" t="s">
        <v>254</v>
      </c>
      <c r="G651" s="522" t="str">
        <f>IFERROR(VLOOKUP(E651,'Reference data'!$M$2:$P$364,4,0), "Do not enter, will be populated based on other column(s)")</f>
        <v>MR</v>
      </c>
      <c r="H651" s="522" t="str">
        <f>IFERROR(VLOOKUP(E651,'Reference data'!$M$2:$O$364, 3,0), "Do not enter, will be populated based on other column(s)")</f>
        <v>Java, Weblogic</v>
      </c>
      <c r="I651" s="522" t="str">
        <f>IFERROR(VLOOKUP(E651,'Reference data'!$M$1:$N$364, 2,0), "Do not enter, will be populated based on other column(s)")</f>
        <v>CBS-ATTCRM-SBS</v>
      </c>
      <c r="J651" s="347" t="s">
        <v>78</v>
      </c>
      <c r="K651" s="525" t="str">
        <f>IFERROR(VLOOKUP(J651,'Reference data'!$G$2:$H$7, 2, 0), "Do not enter, will be populated based on other column(s)")</f>
        <v>Christine Moretti</v>
      </c>
      <c r="L651" s="525" t="str">
        <f>IFERROR(VLOOKUP(I651, 'Reference data'!$R$2:$S$55, 2, 0), "Do not enter, will be populated based on other column(s)")</f>
        <v>Ravinder Kumar</v>
      </c>
      <c r="M651" s="525" t="str">
        <f>IFERROR(VLOOKUP(L651, 'Reference data'!$J$2:$K$30, 2, 0), "Do not enter, will be populated based on other column(s)")</f>
        <v>Himanshu Mathur</v>
      </c>
      <c r="N651" s="347" t="s">
        <v>283</v>
      </c>
      <c r="O651" s="551" t="str">
        <f>VLOOKUP(N651, 'Reference data'!$U$2:$V$29, 2, 0)</f>
        <v>Ongoing</v>
      </c>
      <c r="P651" s="347" t="s">
        <v>48</v>
      </c>
      <c r="Q651" s="488">
        <v>4518</v>
      </c>
      <c r="R651" s="488"/>
      <c r="S651" s="488"/>
      <c r="T651" s="488"/>
      <c r="U651" s="488"/>
      <c r="V651" s="488"/>
      <c r="W651" s="488"/>
      <c r="X651" s="488"/>
      <c r="Y651" s="488"/>
      <c r="Z651" s="488"/>
      <c r="AA651" s="488"/>
      <c r="AB651" s="488">
        <v>540</v>
      </c>
      <c r="AC651" s="488">
        <v>540</v>
      </c>
      <c r="AD651" s="488">
        <v>540</v>
      </c>
      <c r="AE651" s="488">
        <v>540</v>
      </c>
      <c r="AF651" s="488">
        <v>344</v>
      </c>
      <c r="AG651" s="488">
        <v>344</v>
      </c>
      <c r="AH651" s="488">
        <v>350</v>
      </c>
      <c r="AI651" s="488">
        <v>410</v>
      </c>
      <c r="AJ651" s="488">
        <v>410</v>
      </c>
      <c r="AK651" s="488">
        <v>220</v>
      </c>
      <c r="AL651" s="488">
        <v>210</v>
      </c>
      <c r="AM651" s="488">
        <v>300</v>
      </c>
      <c r="AN651" s="488">
        <v>300</v>
      </c>
      <c r="AO651" s="488">
        <v>400</v>
      </c>
      <c r="AP651" s="488">
        <v>410</v>
      </c>
      <c r="AQ651" s="488">
        <v>350</v>
      </c>
      <c r="AR651" s="488">
        <v>300</v>
      </c>
      <c r="AS651" s="488">
        <v>310</v>
      </c>
    </row>
    <row r="652" spans="1:45" ht="14.5">
      <c r="A652" s="522" t="str">
        <f>IFERROR(VLOOKUP(B652, 'Reference data'!$C$2:$D$21, 2, 0), "Do not enter, will be populated based on other column(s)")</f>
        <v>Enhancement</v>
      </c>
      <c r="B652" s="541" t="s">
        <v>960</v>
      </c>
      <c r="C652" s="347">
        <v>1</v>
      </c>
      <c r="D652" s="347" t="s">
        <v>1801</v>
      </c>
      <c r="E652" s="543" t="s">
        <v>263</v>
      </c>
      <c r="G652" s="522" t="str">
        <f>IFERROR(VLOOKUP(E652,'Reference data'!$M$2:$P$364,4,0), "Do not enter, will be populated based on other column(s)")</f>
        <v>MR</v>
      </c>
      <c r="H652" s="522" t="str">
        <f>IFERROR(VLOOKUP(E652,'Reference data'!$M$2:$O$364, 3,0), "Do not enter, will be populated based on other column(s)")</f>
        <v>Java</v>
      </c>
      <c r="I652" s="522" t="str">
        <f>IFERROR(VLOOKUP(E652,'Reference data'!$M$1:$N$364, 2,0), "Do not enter, will be populated based on other column(s)")</f>
        <v>CBS-ATTCRM-SBS</v>
      </c>
      <c r="J652" s="347" t="s">
        <v>442</v>
      </c>
      <c r="K652" s="525" t="str">
        <f>IFERROR(VLOOKUP(J652,'Reference data'!$G$2:$H$7, 2, 0), "Do not enter, will be populated based on other column(s)")</f>
        <v>Christine Moretti</v>
      </c>
      <c r="L652" s="525" t="str">
        <f>IFERROR(VLOOKUP(I652, 'Reference data'!$R$2:$S$55, 2, 0), "Do not enter, will be populated based on other column(s)")</f>
        <v>Ravinder Kumar</v>
      </c>
      <c r="M652" s="525" t="str">
        <f>IFERROR(VLOOKUP(L652, 'Reference data'!$J$2:$K$30, 2, 0), "Do not enter, will be populated based on other column(s)")</f>
        <v>Himanshu Mathur</v>
      </c>
      <c r="N652" s="347" t="s">
        <v>341</v>
      </c>
      <c r="O652" s="551" t="str">
        <f>VLOOKUP(N652, 'Reference data'!$U$2:$V$29, 2, 0)</f>
        <v>TBD</v>
      </c>
      <c r="P652" s="347" t="s">
        <v>342</v>
      </c>
      <c r="Q652" s="488">
        <v>300</v>
      </c>
      <c r="R652" s="488"/>
      <c r="S652" s="488"/>
      <c r="T652" s="488"/>
      <c r="U652" s="488"/>
      <c r="V652" s="488"/>
      <c r="W652" s="488"/>
      <c r="X652" s="488"/>
      <c r="Y652" s="488"/>
      <c r="Z652" s="488"/>
      <c r="AA652" s="488"/>
      <c r="AB652" s="488"/>
      <c r="AC652" s="488"/>
      <c r="AD652" s="488"/>
      <c r="AE652" s="488"/>
      <c r="AF652" s="488"/>
      <c r="AG652" s="488"/>
      <c r="AH652" s="488"/>
      <c r="AI652" s="488"/>
      <c r="AJ652" s="488"/>
      <c r="AK652" s="488"/>
      <c r="AL652" s="488"/>
      <c r="AM652" s="488"/>
      <c r="AN652" s="488"/>
      <c r="AO652" s="488"/>
      <c r="AP652" s="488"/>
      <c r="AQ652" s="488"/>
      <c r="AR652" s="488"/>
      <c r="AS652" s="488"/>
    </row>
    <row r="653" spans="1:45" ht="14.5">
      <c r="A653" s="522" t="str">
        <f>IFERROR(VLOOKUP(B653, 'Reference data'!$C$2:$D$21, 2, 0), "Do not enter, will be populated based on other column(s)")</f>
        <v>Sustenance</v>
      </c>
      <c r="B653" s="541" t="s">
        <v>990</v>
      </c>
      <c r="C653" s="347">
        <v>1</v>
      </c>
      <c r="D653" s="347" t="s">
        <v>265</v>
      </c>
      <c r="E653" s="543" t="s">
        <v>263</v>
      </c>
      <c r="G653" s="522" t="str">
        <f>IFERROR(VLOOKUP(E653,'Reference data'!$M$2:$P$364,4,0), "Do not enter, will be populated based on other column(s)")</f>
        <v>MR</v>
      </c>
      <c r="H653" s="522" t="str">
        <f>IFERROR(VLOOKUP(E653,'Reference data'!$M$2:$O$364, 3,0), "Do not enter, will be populated based on other column(s)")</f>
        <v>Java</v>
      </c>
      <c r="I653" s="522" t="str">
        <f>IFERROR(VLOOKUP(E653,'Reference data'!$M$1:$N$364, 2,0), "Do not enter, will be populated based on other column(s)")</f>
        <v>CBS-ATTCRM-SBS</v>
      </c>
      <c r="J653" s="347" t="s">
        <v>442</v>
      </c>
      <c r="K653" s="525" t="str">
        <f>IFERROR(VLOOKUP(J653,'Reference data'!$G$2:$H$7, 2, 0), "Do not enter, will be populated based on other column(s)")</f>
        <v>Christine Moretti</v>
      </c>
      <c r="L653" s="525" t="str">
        <f>IFERROR(VLOOKUP(I653, 'Reference data'!$R$2:$S$55, 2, 0), "Do not enter, will be populated based on other column(s)")</f>
        <v>Ravinder Kumar</v>
      </c>
      <c r="M653" s="525" t="str">
        <f>IFERROR(VLOOKUP(L653, 'Reference data'!$J$2:$K$30, 2, 0), "Do not enter, will be populated based on other column(s)")</f>
        <v>Himanshu Mathur</v>
      </c>
      <c r="N653" s="347" t="s">
        <v>283</v>
      </c>
      <c r="O653" s="551" t="str">
        <f>VLOOKUP(N653, 'Reference data'!$U$2:$V$29, 2, 0)</f>
        <v>Ongoing</v>
      </c>
      <c r="P653" s="347" t="s">
        <v>48</v>
      </c>
      <c r="Q653" s="488">
        <v>600</v>
      </c>
      <c r="R653" s="488"/>
      <c r="S653" s="488"/>
      <c r="T653" s="488"/>
      <c r="U653" s="488"/>
      <c r="V653" s="488"/>
      <c r="W653" s="488"/>
      <c r="X653" s="488"/>
      <c r="Y653" s="488"/>
      <c r="Z653" s="488"/>
      <c r="AA653" s="488"/>
      <c r="AB653" s="488">
        <v>100</v>
      </c>
      <c r="AC653" s="488">
        <v>100</v>
      </c>
      <c r="AD653" s="488">
        <v>100</v>
      </c>
      <c r="AE653" s="488">
        <v>100</v>
      </c>
      <c r="AF653" s="488">
        <v>100</v>
      </c>
      <c r="AG653" s="488">
        <v>100</v>
      </c>
      <c r="AH653" s="488"/>
      <c r="AI653" s="488"/>
      <c r="AJ653" s="488"/>
      <c r="AK653" s="488"/>
      <c r="AL653" s="488"/>
      <c r="AM653" s="488"/>
      <c r="AN653" s="488"/>
      <c r="AO653" s="488"/>
      <c r="AP653" s="488"/>
      <c r="AQ653" s="488"/>
      <c r="AR653" s="488"/>
      <c r="AS653" s="488"/>
    </row>
    <row r="654" spans="1:45" ht="14.5">
      <c r="A654" s="522" t="str">
        <f>IFERROR(VLOOKUP(B654, 'Reference data'!$C$2:$D$21, 2, 0), "Do not enter, will be populated based on other column(s)")</f>
        <v>Sustenance</v>
      </c>
      <c r="B654" s="541" t="s">
        <v>110</v>
      </c>
      <c r="C654" s="347">
        <v>1</v>
      </c>
      <c r="D654" s="347" t="s">
        <v>1802</v>
      </c>
      <c r="E654" s="543" t="s">
        <v>263</v>
      </c>
      <c r="F654" s="475" t="s">
        <v>1803</v>
      </c>
      <c r="G654" s="522" t="str">
        <f>IFERROR(VLOOKUP(E654,'Reference data'!$M$2:$P$364,4,0), "Do not enter, will be populated based on other column(s)")</f>
        <v>MR</v>
      </c>
      <c r="H654" s="522" t="str">
        <f>IFERROR(VLOOKUP(E654,'Reference data'!$M$2:$O$364, 3,0), "Do not enter, will be populated based on other column(s)")</f>
        <v>Java</v>
      </c>
      <c r="I654" s="522" t="str">
        <f>IFERROR(VLOOKUP(E654,'Reference data'!$M$1:$N$364, 2,0), "Do not enter, will be populated based on other column(s)")</f>
        <v>CBS-ATTCRM-SBS</v>
      </c>
      <c r="J654" s="347" t="s">
        <v>442</v>
      </c>
      <c r="K654" s="525" t="str">
        <f>IFERROR(VLOOKUP(J654,'Reference data'!$G$2:$H$7, 2, 0), "Do not enter, will be populated based on other column(s)")</f>
        <v>Christine Moretti</v>
      </c>
      <c r="L654" s="525" t="str">
        <f>IFERROR(VLOOKUP(I654, 'Reference data'!$R$2:$S$55, 2, 0), "Do not enter, will be populated based on other column(s)")</f>
        <v>Ravinder Kumar</v>
      </c>
      <c r="M654" s="525" t="str">
        <f>IFERROR(VLOOKUP(L654, 'Reference data'!$J$2:$K$30, 2, 0), "Do not enter, will be populated based on other column(s)")</f>
        <v>Himanshu Mathur</v>
      </c>
      <c r="N654" s="347">
        <v>22.08</v>
      </c>
      <c r="O654" s="551" t="str">
        <f>VLOOKUP(N654, 'Reference data'!$U$2:$V$29, 2, 0)</f>
        <v>Aug-22</v>
      </c>
      <c r="P654" s="347" t="s">
        <v>48</v>
      </c>
      <c r="Q654" s="488">
        <v>80</v>
      </c>
      <c r="R654" s="488"/>
      <c r="S654" s="488"/>
      <c r="T654" s="488"/>
      <c r="U654" s="488"/>
      <c r="V654" s="488"/>
      <c r="W654" s="488"/>
      <c r="X654" s="488"/>
      <c r="Y654" s="488"/>
      <c r="Z654" s="488"/>
      <c r="AA654" s="488"/>
      <c r="AB654" s="488"/>
      <c r="AC654" s="488">
        <v>80</v>
      </c>
      <c r="AD654" s="488"/>
      <c r="AE654" s="488"/>
      <c r="AF654" s="488"/>
      <c r="AG654" s="488"/>
      <c r="AH654" s="488"/>
      <c r="AI654" s="488"/>
      <c r="AJ654" s="488"/>
      <c r="AK654" s="488"/>
      <c r="AL654" s="488"/>
      <c r="AM654" s="488"/>
      <c r="AN654" s="488"/>
      <c r="AO654" s="488"/>
      <c r="AP654" s="488"/>
      <c r="AQ654" s="488"/>
      <c r="AR654" s="488"/>
      <c r="AS654" s="488"/>
    </row>
    <row r="655" spans="1:45" ht="14.5">
      <c r="A655" s="522" t="str">
        <f>IFERROR(VLOOKUP(B655, 'Reference data'!$C$2:$D$21, 2, 0), "Do not enter, will be populated based on other column(s)")</f>
        <v>Sustenance</v>
      </c>
      <c r="B655" s="541" t="s">
        <v>88</v>
      </c>
      <c r="C655" s="347">
        <v>1</v>
      </c>
      <c r="D655" s="347" t="s">
        <v>1804</v>
      </c>
      <c r="E655" s="543" t="s">
        <v>263</v>
      </c>
      <c r="F655" s="475" t="s">
        <v>1803</v>
      </c>
      <c r="G655" s="522" t="str">
        <f>IFERROR(VLOOKUP(E655,'Reference data'!$M$2:$P$364,4,0), "Do not enter, will be populated based on other column(s)")</f>
        <v>MR</v>
      </c>
      <c r="H655" s="522" t="str">
        <f>IFERROR(VLOOKUP(E655,'Reference data'!$M$2:$O$364, 3,0), "Do not enter, will be populated based on other column(s)")</f>
        <v>Java</v>
      </c>
      <c r="I655" s="522" t="str">
        <f>IFERROR(VLOOKUP(E655,'Reference data'!$M$1:$N$364, 2,0), "Do not enter, will be populated based on other column(s)")</f>
        <v>CBS-ATTCRM-SBS</v>
      </c>
      <c r="J655" s="347" t="s">
        <v>442</v>
      </c>
      <c r="K655" s="525" t="str">
        <f>IFERROR(VLOOKUP(J655,'Reference data'!$G$2:$H$7, 2, 0), "Do not enter, will be populated based on other column(s)")</f>
        <v>Christine Moretti</v>
      </c>
      <c r="L655" s="525" t="str">
        <f>IFERROR(VLOOKUP(I655, 'Reference data'!$R$2:$S$55, 2, 0), "Do not enter, will be populated based on other column(s)")</f>
        <v>Ravinder Kumar</v>
      </c>
      <c r="M655" s="525" t="str">
        <f>IFERROR(VLOOKUP(L655, 'Reference data'!$J$2:$K$30, 2, 0), "Do not enter, will be populated based on other column(s)")</f>
        <v>Himanshu Mathur</v>
      </c>
      <c r="N655" s="347">
        <v>22.09</v>
      </c>
      <c r="O655" s="551" t="str">
        <f>VLOOKUP(N655, 'Reference data'!$U$2:$V$29, 2, 0)</f>
        <v>Sep-22</v>
      </c>
      <c r="P655" s="347" t="s">
        <v>48</v>
      </c>
      <c r="Q655" s="488">
        <v>100</v>
      </c>
      <c r="R655" s="488"/>
      <c r="S655" s="488"/>
      <c r="T655" s="488"/>
      <c r="U655" s="488"/>
      <c r="V655" s="488"/>
      <c r="W655" s="488"/>
      <c r="X655" s="488"/>
      <c r="Y655" s="488"/>
      <c r="Z655" s="488"/>
      <c r="AA655" s="488"/>
      <c r="AB655" s="488"/>
      <c r="AC655" s="488">
        <v>20</v>
      </c>
      <c r="AD655" s="488">
        <v>80</v>
      </c>
      <c r="AE655" s="488"/>
      <c r="AF655" s="488"/>
      <c r="AG655" s="488"/>
      <c r="AH655" s="488"/>
      <c r="AI655" s="488"/>
      <c r="AJ655" s="488"/>
      <c r="AK655" s="488"/>
      <c r="AL655" s="488"/>
      <c r="AM655" s="488"/>
      <c r="AN655" s="488"/>
      <c r="AO655" s="488"/>
      <c r="AP655" s="488"/>
      <c r="AQ655" s="488"/>
      <c r="AR655" s="488"/>
      <c r="AS655" s="488"/>
    </row>
    <row r="656" spans="1:45" ht="14.5">
      <c r="A656" s="522" t="str">
        <f>IFERROR(VLOOKUP(B656, 'Reference data'!$C$2:$D$21, 2, 0), "Do not enter, will be populated based on other column(s)")</f>
        <v>Sustenance</v>
      </c>
      <c r="B656" s="541" t="s">
        <v>110</v>
      </c>
      <c r="C656" s="347">
        <v>1</v>
      </c>
      <c r="D656" s="347" t="s">
        <v>1805</v>
      </c>
      <c r="E656" s="543" t="s">
        <v>263</v>
      </c>
      <c r="F656" s="475" t="s">
        <v>1803</v>
      </c>
      <c r="G656" s="522" t="str">
        <f>IFERROR(VLOOKUP(E656,'Reference data'!$M$2:$P$364,4,0), "Do not enter, will be populated based on other column(s)")</f>
        <v>MR</v>
      </c>
      <c r="H656" s="522" t="str">
        <f>IFERROR(VLOOKUP(E656,'Reference data'!$M$2:$O$364, 3,0), "Do not enter, will be populated based on other column(s)")</f>
        <v>Java</v>
      </c>
      <c r="I656" s="522" t="str">
        <f>IFERROR(VLOOKUP(E656,'Reference data'!$M$1:$N$364, 2,0), "Do not enter, will be populated based on other column(s)")</f>
        <v>CBS-ATTCRM-SBS</v>
      </c>
      <c r="J656" s="347" t="s">
        <v>442</v>
      </c>
      <c r="K656" s="525" t="str">
        <f>IFERROR(VLOOKUP(J656,'Reference data'!$G$2:$H$7, 2, 0), "Do not enter, will be populated based on other column(s)")</f>
        <v>Christine Moretti</v>
      </c>
      <c r="L656" s="525" t="str">
        <f>IFERROR(VLOOKUP(I656, 'Reference data'!$R$2:$S$55, 2, 0), "Do not enter, will be populated based on other column(s)")</f>
        <v>Ravinder Kumar</v>
      </c>
      <c r="M656" s="525" t="str">
        <f>IFERROR(VLOOKUP(L656, 'Reference data'!$J$2:$K$30, 2, 0), "Do not enter, will be populated based on other column(s)")</f>
        <v>Himanshu Mathur</v>
      </c>
      <c r="N656" s="347">
        <v>22.09</v>
      </c>
      <c r="O656" s="551" t="str">
        <f>VLOOKUP(N656, 'Reference data'!$U$2:$V$29, 2, 0)</f>
        <v>Sep-22</v>
      </c>
      <c r="P656" s="347" t="s">
        <v>48</v>
      </c>
      <c r="Q656" s="488">
        <v>50</v>
      </c>
      <c r="R656" s="488"/>
      <c r="S656" s="488"/>
      <c r="T656" s="488"/>
      <c r="U656" s="488"/>
      <c r="V656" s="488"/>
      <c r="W656" s="488"/>
      <c r="X656" s="488"/>
      <c r="Y656" s="488"/>
      <c r="Z656" s="488"/>
      <c r="AA656" s="488"/>
      <c r="AB656" s="488"/>
      <c r="AC656" s="488">
        <v>10</v>
      </c>
      <c r="AD656" s="488">
        <v>40</v>
      </c>
      <c r="AE656" s="488"/>
      <c r="AF656" s="488"/>
      <c r="AG656" s="488"/>
      <c r="AH656" s="488"/>
      <c r="AI656" s="488"/>
      <c r="AJ656" s="488"/>
      <c r="AK656" s="488"/>
      <c r="AL656" s="488"/>
      <c r="AM656" s="488"/>
      <c r="AN656" s="488"/>
      <c r="AO656" s="488"/>
      <c r="AP656" s="488"/>
      <c r="AQ656" s="488"/>
      <c r="AR656" s="488"/>
      <c r="AS656" s="488"/>
    </row>
    <row r="657" spans="1:45" ht="14.5">
      <c r="A657" s="522" t="str">
        <f>IFERROR(VLOOKUP(B657, 'Reference data'!$C$2:$D$21, 2, 0), "Do not enter, will be populated based on other column(s)")</f>
        <v>Sustenance</v>
      </c>
      <c r="B657" s="541" t="s">
        <v>110</v>
      </c>
      <c r="C657" s="347">
        <v>1</v>
      </c>
      <c r="D657" s="347" t="s">
        <v>1806</v>
      </c>
      <c r="E657" s="543" t="s">
        <v>263</v>
      </c>
      <c r="F657" s="475" t="s">
        <v>1803</v>
      </c>
      <c r="G657" s="522" t="str">
        <f>IFERROR(VLOOKUP(E657,'Reference data'!$M$2:$P$364,4,0), "Do not enter, will be populated based on other column(s)")</f>
        <v>MR</v>
      </c>
      <c r="H657" s="522" t="str">
        <f>IFERROR(VLOOKUP(E657,'Reference data'!$M$2:$O$364, 3,0), "Do not enter, will be populated based on other column(s)")</f>
        <v>Java</v>
      </c>
      <c r="I657" s="522" t="str">
        <f>IFERROR(VLOOKUP(E657,'Reference data'!$M$1:$N$364, 2,0), "Do not enter, will be populated based on other column(s)")</f>
        <v>CBS-ATTCRM-SBS</v>
      </c>
      <c r="J657" s="347" t="s">
        <v>442</v>
      </c>
      <c r="K657" s="525" t="str">
        <f>IFERROR(VLOOKUP(J657,'Reference data'!$G$2:$H$7, 2, 0), "Do not enter, will be populated based on other column(s)")</f>
        <v>Christine Moretti</v>
      </c>
      <c r="L657" s="525" t="str">
        <f>IFERROR(VLOOKUP(I657, 'Reference data'!$R$2:$S$55, 2, 0), "Do not enter, will be populated based on other column(s)")</f>
        <v>Ravinder Kumar</v>
      </c>
      <c r="M657" s="525" t="str">
        <f>IFERROR(VLOOKUP(L657, 'Reference data'!$J$2:$K$30, 2, 0), "Do not enter, will be populated based on other column(s)")</f>
        <v>Himanshu Mathur</v>
      </c>
      <c r="N657" s="347">
        <v>22.09</v>
      </c>
      <c r="O657" s="551" t="str">
        <f>VLOOKUP(N657, 'Reference data'!$U$2:$V$29, 2, 0)</f>
        <v>Sep-22</v>
      </c>
      <c r="P657" s="347" t="s">
        <v>48</v>
      </c>
      <c r="Q657" s="488">
        <v>50</v>
      </c>
      <c r="R657" s="488"/>
      <c r="S657" s="488"/>
      <c r="T657" s="488"/>
      <c r="U657" s="488"/>
      <c r="V657" s="488"/>
      <c r="W657" s="488"/>
      <c r="X657" s="488"/>
      <c r="Y657" s="488"/>
      <c r="Z657" s="488"/>
      <c r="AA657" s="488"/>
      <c r="AB657" s="488"/>
      <c r="AC657" s="488">
        <v>10</v>
      </c>
      <c r="AD657" s="488">
        <v>40</v>
      </c>
      <c r="AE657" s="488"/>
      <c r="AF657" s="488"/>
      <c r="AG657" s="488"/>
      <c r="AH657" s="488"/>
      <c r="AI657" s="488"/>
      <c r="AJ657" s="488"/>
      <c r="AK657" s="488"/>
      <c r="AL657" s="488"/>
      <c r="AM657" s="488"/>
      <c r="AN657" s="488"/>
      <c r="AO657" s="488"/>
      <c r="AP657" s="488"/>
      <c r="AQ657" s="488"/>
      <c r="AR657" s="488"/>
      <c r="AS657" s="488"/>
    </row>
    <row r="658" spans="1:45" ht="14.5">
      <c r="A658" s="522" t="str">
        <f>IFERROR(VLOOKUP(B658, 'Reference data'!$C$2:$D$21, 2, 0), "Do not enter, will be populated based on other column(s)")</f>
        <v>Enhancement</v>
      </c>
      <c r="B658" s="541" t="s">
        <v>960</v>
      </c>
      <c r="C658" s="347">
        <v>1</v>
      </c>
      <c r="D658" s="347" t="s">
        <v>793</v>
      </c>
      <c r="E658" s="543" t="s">
        <v>254</v>
      </c>
      <c r="F658" s="475" t="s">
        <v>1803</v>
      </c>
      <c r="G658" s="522" t="str">
        <f>IFERROR(VLOOKUP(E658,'Reference data'!$M$2:$P$364,4,0), "Do not enter, will be populated based on other column(s)")</f>
        <v>MR</v>
      </c>
      <c r="H658" s="522" t="str">
        <f>IFERROR(VLOOKUP(E658,'Reference data'!$M$2:$O$364, 3,0), "Do not enter, will be populated based on other column(s)")</f>
        <v>Java, Weblogic</v>
      </c>
      <c r="I658" s="522" t="str">
        <f>IFERROR(VLOOKUP(E658,'Reference data'!$M$1:$N$364, 2,0), "Do not enter, will be populated based on other column(s)")</f>
        <v>CBS-ATTCRM-SBS</v>
      </c>
      <c r="J658" s="347" t="s">
        <v>78</v>
      </c>
      <c r="K658" s="525" t="str">
        <f>IFERROR(VLOOKUP(J658,'Reference data'!$G$2:$H$7, 2, 0), "Do not enter, will be populated based on other column(s)")</f>
        <v>Christine Moretti</v>
      </c>
      <c r="L658" s="525" t="str">
        <f>IFERROR(VLOOKUP(I658, 'Reference data'!$R$2:$S$55, 2, 0), "Do not enter, will be populated based on other column(s)")</f>
        <v>Ravinder Kumar</v>
      </c>
      <c r="M658" s="525" t="str">
        <f>IFERROR(VLOOKUP(L658, 'Reference data'!$J$2:$K$30, 2, 0), "Do not enter, will be populated based on other column(s)")</f>
        <v>Himanshu Mathur</v>
      </c>
      <c r="N658" s="347">
        <v>23.02</v>
      </c>
      <c r="O658" s="551" t="str">
        <f>VLOOKUP(N658, 'Reference data'!$U$2:$V$29, 2, 0)</f>
        <v>Feb-23</v>
      </c>
      <c r="P658" s="347" t="s">
        <v>48</v>
      </c>
      <c r="Q658" s="488">
        <v>180</v>
      </c>
      <c r="R658" s="488"/>
      <c r="S658" s="488"/>
      <c r="T658" s="488"/>
      <c r="U658" s="488"/>
      <c r="V658" s="488"/>
      <c r="W658" s="488"/>
      <c r="X658" s="488"/>
      <c r="Y658" s="488"/>
      <c r="Z658" s="488"/>
      <c r="AA658" s="488"/>
      <c r="AB658" s="488"/>
      <c r="AC658" s="488"/>
      <c r="AD658" s="488"/>
      <c r="AE658" s="488"/>
      <c r="AF658" s="488"/>
      <c r="AG658" s="488"/>
      <c r="AH658" s="488">
        <v>90</v>
      </c>
      <c r="AI658" s="488">
        <v>90</v>
      </c>
      <c r="AJ658" s="488"/>
      <c r="AK658" s="488"/>
      <c r="AL658" s="488"/>
      <c r="AM658" s="488"/>
      <c r="AN658" s="488"/>
      <c r="AO658" s="488"/>
      <c r="AP658" s="488"/>
      <c r="AQ658" s="488"/>
      <c r="AR658" s="488"/>
      <c r="AS658" s="488"/>
    </row>
    <row r="659" spans="1:45" ht="14.5">
      <c r="A659" s="522" t="str">
        <f>IFERROR(VLOOKUP(B659, 'Reference data'!$C$2:$D$21, 2, 0), "Do not enter, will be populated based on other column(s)")</f>
        <v>Enhancement</v>
      </c>
      <c r="B659" s="541" t="s">
        <v>960</v>
      </c>
      <c r="C659" s="347">
        <v>1</v>
      </c>
      <c r="D659" s="347" t="s">
        <v>794</v>
      </c>
      <c r="E659" s="543" t="s">
        <v>263</v>
      </c>
      <c r="G659" s="522" t="str">
        <f>IFERROR(VLOOKUP(E659,'Reference data'!$M$2:$P$364,4,0), "Do not enter, will be populated based on other column(s)")</f>
        <v>MR</v>
      </c>
      <c r="H659" s="522" t="str">
        <f>IFERROR(VLOOKUP(E659,'Reference data'!$M$2:$O$364, 3,0), "Do not enter, will be populated based on other column(s)")</f>
        <v>Java</v>
      </c>
      <c r="I659" s="522" t="str">
        <f>IFERROR(VLOOKUP(E659,'Reference data'!$M$1:$N$364, 2,0), "Do not enter, will be populated based on other column(s)")</f>
        <v>CBS-ATTCRM-SBS</v>
      </c>
      <c r="J659" s="347" t="s">
        <v>442</v>
      </c>
      <c r="K659" s="525" t="str">
        <f>IFERROR(VLOOKUP(J659,'Reference data'!$G$2:$H$7, 2, 0), "Do not enter, will be populated based on other column(s)")</f>
        <v>Christine Moretti</v>
      </c>
      <c r="L659" s="525" t="str">
        <f>IFERROR(VLOOKUP(I659, 'Reference data'!$R$2:$S$55, 2, 0), "Do not enter, will be populated based on other column(s)")</f>
        <v>Ravinder Kumar</v>
      </c>
      <c r="M659" s="525" t="str">
        <f>IFERROR(VLOOKUP(L659, 'Reference data'!$J$2:$K$30, 2, 0), "Do not enter, will be populated based on other column(s)")</f>
        <v>Himanshu Mathur</v>
      </c>
      <c r="N659" s="347" t="s">
        <v>1114</v>
      </c>
      <c r="O659" s="551" t="str">
        <f>VLOOKUP(N659, 'Reference data'!$U$2:$V$29, 2, 0)</f>
        <v>On hold</v>
      </c>
      <c r="P659" s="347" t="s">
        <v>342</v>
      </c>
      <c r="Q659" s="488">
        <v>60</v>
      </c>
      <c r="R659" s="488"/>
      <c r="S659" s="488"/>
      <c r="T659" s="488"/>
      <c r="U659" s="488"/>
      <c r="V659" s="488"/>
      <c r="W659" s="488"/>
      <c r="X659" s="488"/>
      <c r="Y659" s="488"/>
      <c r="Z659" s="488"/>
      <c r="AA659" s="488"/>
      <c r="AB659" s="488"/>
      <c r="AC659" s="488"/>
      <c r="AD659" s="488"/>
      <c r="AE659" s="488"/>
      <c r="AF659" s="488"/>
      <c r="AG659" s="488"/>
      <c r="AH659" s="488"/>
      <c r="AI659" s="488"/>
      <c r="AJ659" s="488"/>
      <c r="AK659" s="488"/>
      <c r="AL659" s="488"/>
      <c r="AM659" s="488"/>
      <c r="AN659" s="488"/>
      <c r="AO659" s="488"/>
      <c r="AP659" s="488"/>
      <c r="AQ659" s="488"/>
      <c r="AR659" s="488"/>
      <c r="AS659" s="488"/>
    </row>
    <row r="660" spans="1:45" ht="14.5">
      <c r="A660" s="522" t="str">
        <f>IFERROR(VLOOKUP(B660, 'Reference data'!$C$2:$D$21, 2, 0), "Do not enter, will be populated based on other column(s)")</f>
        <v>Sustenance</v>
      </c>
      <c r="B660" s="541" t="s">
        <v>983</v>
      </c>
      <c r="C660" s="347">
        <v>1</v>
      </c>
      <c r="D660" s="347" t="s">
        <v>1807</v>
      </c>
      <c r="E660" s="543" t="s">
        <v>208</v>
      </c>
      <c r="G660" s="522" t="str">
        <f>IFERROR(VLOOKUP(E660,'Reference data'!$M$2:$P$364,4,0), "Do not enter, will be populated based on other column(s)")</f>
        <v>MR</v>
      </c>
      <c r="H660" s="522" t="str">
        <f>IFERROR(VLOOKUP(E660,'Reference data'!$M$2:$O$364, 3,0), "Do not enter, will be populated based on other column(s)")</f>
        <v>.NET, VC++</v>
      </c>
      <c r="I660" s="522" t="str">
        <f>IFERROR(VLOOKUP(E660,'Reference data'!$M$1:$N$364, 2,0), "Do not enter, will be populated based on other column(s)")</f>
        <v>MOSS</v>
      </c>
      <c r="J660" s="347" t="s">
        <v>203</v>
      </c>
      <c r="K660" s="525" t="str">
        <f>IFERROR(VLOOKUP(J660,'Reference data'!$G$2:$H$7, 2, 0), "Do not enter, will be populated based on other column(s)")</f>
        <v>Muawiah Qaimari</v>
      </c>
      <c r="L660" s="525" t="str">
        <f>IFERROR(VLOOKUP(I660, 'Reference data'!$R$2:$S$55, 2, 0), "Do not enter, will be populated based on other column(s)")</f>
        <v xml:space="preserve">Darsha Naik </v>
      </c>
      <c r="M660" s="525" t="str">
        <f>IFERROR(VLOOKUP(L660, 'Reference data'!$J$2:$K$30, 2, 0), "Do not enter, will be populated based on other column(s)")</f>
        <v>Himanshu Mathur</v>
      </c>
      <c r="N660" s="347" t="s">
        <v>283</v>
      </c>
      <c r="O660" s="551" t="str">
        <f>VLOOKUP(N660, 'Reference data'!$U$2:$V$29, 2, 0)</f>
        <v>Ongoing</v>
      </c>
      <c r="P660" s="347" t="s">
        <v>48</v>
      </c>
      <c r="Q660" s="488">
        <v>1052</v>
      </c>
      <c r="R660" s="488">
        <v>175</v>
      </c>
      <c r="S660" s="488">
        <v>190</v>
      </c>
      <c r="T660" s="488">
        <v>160</v>
      </c>
      <c r="U660" s="488">
        <v>165</v>
      </c>
      <c r="V660" s="488">
        <v>172</v>
      </c>
      <c r="W660" s="488">
        <v>195</v>
      </c>
      <c r="X660" s="488"/>
      <c r="Y660" s="488"/>
      <c r="Z660" s="488"/>
      <c r="AA660" s="488"/>
      <c r="AB660" s="488">
        <v>172</v>
      </c>
      <c r="AC660" s="488">
        <v>172</v>
      </c>
      <c r="AD660" s="488">
        <v>172</v>
      </c>
      <c r="AE660" s="488">
        <v>172</v>
      </c>
      <c r="AF660" s="488">
        <v>172</v>
      </c>
      <c r="AG660" s="488">
        <v>172</v>
      </c>
      <c r="AH660" s="488">
        <v>172</v>
      </c>
      <c r="AI660" s="488">
        <v>172</v>
      </c>
      <c r="AJ660" s="488">
        <v>172</v>
      </c>
      <c r="AK660" s="488">
        <v>172</v>
      </c>
      <c r="AL660" s="488">
        <v>172</v>
      </c>
      <c r="AM660" s="488">
        <v>172</v>
      </c>
      <c r="AN660" s="488">
        <v>172</v>
      </c>
      <c r="AO660" s="488">
        <v>172</v>
      </c>
      <c r="AP660" s="488">
        <v>172</v>
      </c>
      <c r="AQ660" s="488">
        <v>172</v>
      </c>
      <c r="AR660" s="488">
        <v>172</v>
      </c>
      <c r="AS660" s="488">
        <v>172</v>
      </c>
    </row>
    <row r="661" spans="1:45" ht="14.5">
      <c r="A661" s="522" t="str">
        <f>IFERROR(VLOOKUP(B661, 'Reference data'!$C$2:$D$21, 2, 0), "Do not enter, will be populated based on other column(s)")</f>
        <v>Sustenance</v>
      </c>
      <c r="B661" s="541" t="s">
        <v>110</v>
      </c>
      <c r="C661" s="347">
        <v>1</v>
      </c>
      <c r="D661" s="347" t="s">
        <v>1808</v>
      </c>
      <c r="E661" s="543" t="s">
        <v>208</v>
      </c>
      <c r="G661" s="522" t="str">
        <f>IFERROR(VLOOKUP(E661,'Reference data'!$M$2:$P$364,4,0), "Do not enter, will be populated based on other column(s)")</f>
        <v>MR</v>
      </c>
      <c r="H661" s="522" t="str">
        <f>IFERROR(VLOOKUP(E661,'Reference data'!$M$2:$O$364, 3,0), "Do not enter, will be populated based on other column(s)")</f>
        <v>.NET, VC++</v>
      </c>
      <c r="I661" s="522" t="str">
        <f>IFERROR(VLOOKUP(E661,'Reference data'!$M$1:$N$364, 2,0), "Do not enter, will be populated based on other column(s)")</f>
        <v>MOSS</v>
      </c>
      <c r="J661" s="347" t="s">
        <v>203</v>
      </c>
      <c r="K661" s="525" t="str">
        <f>IFERROR(VLOOKUP(J661,'Reference data'!$G$2:$H$7, 2, 0), "Do not enter, will be populated based on other column(s)")</f>
        <v>Muawiah Qaimari</v>
      </c>
      <c r="L661" s="525" t="str">
        <f>IFERROR(VLOOKUP(I661, 'Reference data'!$R$2:$S$55, 2, 0), "Do not enter, will be populated based on other column(s)")</f>
        <v xml:space="preserve">Darsha Naik </v>
      </c>
      <c r="M661" s="525" t="str">
        <f>IFERROR(VLOOKUP(L661, 'Reference data'!$J$2:$K$30, 2, 0), "Do not enter, will be populated based on other column(s)")</f>
        <v>Himanshu Mathur</v>
      </c>
      <c r="N661" s="347">
        <v>22.09</v>
      </c>
      <c r="O661" s="551" t="str">
        <f>VLOOKUP(N661, 'Reference data'!$U$2:$V$29, 2, 0)</f>
        <v>Sep-22</v>
      </c>
      <c r="P661" s="347" t="s">
        <v>48</v>
      </c>
      <c r="Q661" s="488">
        <v>200</v>
      </c>
      <c r="R661" s="488"/>
      <c r="S661" s="488"/>
      <c r="T661" s="488"/>
      <c r="U661" s="488"/>
      <c r="V661" s="488"/>
      <c r="W661" s="488"/>
      <c r="X661" s="488"/>
      <c r="Y661" s="488"/>
      <c r="Z661" s="488"/>
      <c r="AA661" s="488"/>
      <c r="AB661" s="488">
        <v>50</v>
      </c>
      <c r="AC661" s="488">
        <v>75</v>
      </c>
      <c r="AD661" s="488">
        <v>75</v>
      </c>
      <c r="AE661" s="488"/>
      <c r="AF661" s="488"/>
      <c r="AG661" s="488"/>
      <c r="AH661" s="488"/>
      <c r="AI661" s="488"/>
      <c r="AJ661" s="488"/>
      <c r="AK661" s="488"/>
      <c r="AL661" s="488"/>
      <c r="AM661" s="488"/>
      <c r="AN661" s="488"/>
      <c r="AO661" s="488"/>
      <c r="AP661" s="488"/>
      <c r="AQ661" s="488"/>
      <c r="AR661" s="488"/>
      <c r="AS661" s="488"/>
    </row>
    <row r="662" spans="1:45" ht="14.5">
      <c r="A662" s="522" t="str">
        <f>IFERROR(VLOOKUP(B662, 'Reference data'!$C$2:$D$21, 2, 0), "Do not enter, will be populated based on other column(s)")</f>
        <v>Sustenance</v>
      </c>
      <c r="B662" s="541" t="s">
        <v>110</v>
      </c>
      <c r="C662" s="347">
        <v>1</v>
      </c>
      <c r="D662" s="347" t="s">
        <v>1809</v>
      </c>
      <c r="E662" s="543" t="s">
        <v>208</v>
      </c>
      <c r="G662" s="522" t="str">
        <f>IFERROR(VLOOKUP(E662,'Reference data'!$M$2:$P$364,4,0), "Do not enter, will be populated based on other column(s)")</f>
        <v>MR</v>
      </c>
      <c r="H662" s="522" t="str">
        <f>IFERROR(VLOOKUP(E662,'Reference data'!$M$2:$O$364, 3,0), "Do not enter, will be populated based on other column(s)")</f>
        <v>.NET, VC++</v>
      </c>
      <c r="I662" s="522" t="str">
        <f>IFERROR(VLOOKUP(E662,'Reference data'!$M$1:$N$364, 2,0), "Do not enter, will be populated based on other column(s)")</f>
        <v>MOSS</v>
      </c>
      <c r="J662" s="347" t="s">
        <v>203</v>
      </c>
      <c r="K662" s="525" t="str">
        <f>IFERROR(VLOOKUP(J662,'Reference data'!$G$2:$H$7, 2, 0), "Do not enter, will be populated based on other column(s)")</f>
        <v>Muawiah Qaimari</v>
      </c>
      <c r="L662" s="525" t="str">
        <f>IFERROR(VLOOKUP(I662, 'Reference data'!$R$2:$S$55, 2, 0), "Do not enter, will be populated based on other column(s)")</f>
        <v xml:space="preserve">Darsha Naik </v>
      </c>
      <c r="M662" s="525" t="str">
        <f>IFERROR(VLOOKUP(L662, 'Reference data'!$J$2:$K$30, 2, 0), "Do not enter, will be populated based on other column(s)")</f>
        <v>Himanshu Mathur</v>
      </c>
      <c r="N662" s="347">
        <v>22.12</v>
      </c>
      <c r="O662" s="551" t="str">
        <f>VLOOKUP(N662, 'Reference data'!$U$2:$V$29, 2, 0)</f>
        <v>Dec-22</v>
      </c>
      <c r="P662" s="347" t="s">
        <v>48</v>
      </c>
      <c r="Q662" s="488">
        <v>300</v>
      </c>
      <c r="R662" s="488"/>
      <c r="S662" s="488"/>
      <c r="T662" s="488"/>
      <c r="U662" s="488"/>
      <c r="V662" s="488"/>
      <c r="W662" s="488"/>
      <c r="X662" s="488"/>
      <c r="Y662" s="488"/>
      <c r="Z662" s="488"/>
      <c r="AA662" s="488"/>
      <c r="AB662" s="488">
        <v>50</v>
      </c>
      <c r="AC662" s="488">
        <v>50</v>
      </c>
      <c r="AD662" s="488">
        <v>50</v>
      </c>
      <c r="AE662" s="488">
        <v>50</v>
      </c>
      <c r="AF662" s="488">
        <v>50</v>
      </c>
      <c r="AG662" s="488">
        <v>50</v>
      </c>
      <c r="AH662" s="488"/>
      <c r="AI662" s="488"/>
      <c r="AJ662" s="488"/>
      <c r="AK662" s="488"/>
      <c r="AL662" s="488"/>
      <c r="AM662" s="488"/>
      <c r="AN662" s="488"/>
      <c r="AO662" s="488"/>
      <c r="AP662" s="488"/>
      <c r="AQ662" s="488"/>
      <c r="AR662" s="488"/>
      <c r="AS662" s="488"/>
    </row>
    <row r="663" spans="1:45" ht="14.5">
      <c r="A663" s="522" t="str">
        <f>IFERROR(VLOOKUP(B663, 'Reference data'!$C$2:$D$21, 2, 0), "Do not enter, will be populated based on other column(s)")</f>
        <v>Enhancement</v>
      </c>
      <c r="B663" s="541" t="s">
        <v>960</v>
      </c>
      <c r="C663" s="347">
        <v>1</v>
      </c>
      <c r="D663" s="347" t="s">
        <v>212</v>
      </c>
      <c r="E663" s="543" t="s">
        <v>208</v>
      </c>
      <c r="G663" s="522" t="str">
        <f>IFERROR(VLOOKUP(E663,'Reference data'!$M$2:$P$364,4,0), "Do not enter, will be populated based on other column(s)")</f>
        <v>MR</v>
      </c>
      <c r="H663" s="522" t="str">
        <f>IFERROR(VLOOKUP(E663,'Reference data'!$M$2:$O$364, 3,0), "Do not enter, will be populated based on other column(s)")</f>
        <v>.NET, VC++</v>
      </c>
      <c r="I663" s="522" t="str">
        <f>IFERROR(VLOOKUP(E663,'Reference data'!$M$1:$N$364, 2,0), "Do not enter, will be populated based on other column(s)")</f>
        <v>MOSS</v>
      </c>
      <c r="J663" s="347" t="s">
        <v>203</v>
      </c>
      <c r="K663" s="525" t="str">
        <f>IFERROR(VLOOKUP(J663,'Reference data'!$G$2:$H$7, 2, 0), "Do not enter, will be populated based on other column(s)")</f>
        <v>Muawiah Qaimari</v>
      </c>
      <c r="L663" s="525" t="str">
        <f>IFERROR(VLOOKUP(I663, 'Reference data'!$R$2:$S$55, 2, 0), "Do not enter, will be populated based on other column(s)")</f>
        <v xml:space="preserve">Darsha Naik </v>
      </c>
      <c r="M663" s="525" t="str">
        <f>IFERROR(VLOOKUP(L663, 'Reference data'!$J$2:$K$30, 2, 0), "Do not enter, will be populated based on other column(s)")</f>
        <v>Himanshu Mathur</v>
      </c>
      <c r="N663" s="347">
        <v>22.12</v>
      </c>
      <c r="O663" s="551" t="str">
        <f>VLOOKUP(N663, 'Reference data'!$U$2:$V$29, 2, 0)</f>
        <v>Dec-22</v>
      </c>
      <c r="P663" s="347" t="s">
        <v>48</v>
      </c>
      <c r="Q663" s="488">
        <v>300</v>
      </c>
      <c r="R663" s="488"/>
      <c r="S663" s="488"/>
      <c r="T663" s="488"/>
      <c r="U663" s="488"/>
      <c r="V663" s="488"/>
      <c r="W663" s="488"/>
      <c r="X663" s="488"/>
      <c r="Y663" s="488"/>
      <c r="Z663" s="488"/>
      <c r="AA663" s="488"/>
      <c r="AB663" s="488">
        <v>50</v>
      </c>
      <c r="AC663" s="488">
        <v>50</v>
      </c>
      <c r="AD663" s="488">
        <v>50</v>
      </c>
      <c r="AE663" s="488">
        <v>50</v>
      </c>
      <c r="AF663" s="488">
        <v>50</v>
      </c>
      <c r="AG663" s="488">
        <v>50</v>
      </c>
      <c r="AH663" s="488"/>
      <c r="AI663" s="488"/>
      <c r="AJ663" s="488"/>
      <c r="AK663" s="488"/>
      <c r="AL663" s="488"/>
      <c r="AM663" s="488"/>
      <c r="AN663" s="488"/>
      <c r="AO663" s="488"/>
      <c r="AP663" s="488"/>
      <c r="AQ663" s="488"/>
      <c r="AR663" s="488"/>
      <c r="AS663" s="488"/>
    </row>
    <row r="664" spans="1:45" ht="14.5">
      <c r="A664" s="522" t="str">
        <f>IFERROR(VLOOKUP(B664, 'Reference data'!$C$2:$D$21, 2, 0), "Do not enter, will be populated based on other column(s)")</f>
        <v>Sustenance</v>
      </c>
      <c r="B664" s="541" t="s">
        <v>110</v>
      </c>
      <c r="C664" s="347">
        <v>1</v>
      </c>
      <c r="D664" s="347" t="s">
        <v>1810</v>
      </c>
      <c r="E664" s="543" t="s">
        <v>208</v>
      </c>
      <c r="G664" s="522" t="str">
        <f>IFERROR(VLOOKUP(E664,'Reference data'!$M$2:$P$364,4,0), "Do not enter, will be populated based on other column(s)")</f>
        <v>MR</v>
      </c>
      <c r="H664" s="522" t="str">
        <f>IFERROR(VLOOKUP(E664,'Reference data'!$M$2:$O$364, 3,0), "Do not enter, will be populated based on other column(s)")</f>
        <v>.NET, VC++</v>
      </c>
      <c r="I664" s="522" t="str">
        <f>IFERROR(VLOOKUP(E664,'Reference data'!$M$1:$N$364, 2,0), "Do not enter, will be populated based on other column(s)")</f>
        <v>MOSS</v>
      </c>
      <c r="J664" s="347" t="s">
        <v>203</v>
      </c>
      <c r="K664" s="525" t="str">
        <f>IFERROR(VLOOKUP(J664,'Reference data'!$G$2:$H$7, 2, 0), "Do not enter, will be populated based on other column(s)")</f>
        <v>Muawiah Qaimari</v>
      </c>
      <c r="L664" s="525" t="str">
        <f>IFERROR(VLOOKUP(I664, 'Reference data'!$R$2:$S$55, 2, 0), "Do not enter, will be populated based on other column(s)")</f>
        <v xml:space="preserve">Darsha Naik </v>
      </c>
      <c r="M664" s="525" t="str">
        <f>IFERROR(VLOOKUP(L664, 'Reference data'!$J$2:$K$30, 2, 0), "Do not enter, will be populated based on other column(s)")</f>
        <v>Himanshu Mathur</v>
      </c>
      <c r="N664" s="347">
        <v>22.07</v>
      </c>
      <c r="O664" s="551" t="str">
        <f>VLOOKUP(N664, 'Reference data'!$U$2:$V$29, 2, 0)</f>
        <v>Jul-22</v>
      </c>
      <c r="P664" s="347" t="s">
        <v>48</v>
      </c>
      <c r="Q664" s="488">
        <v>80</v>
      </c>
      <c r="R664" s="488"/>
      <c r="S664" s="488"/>
      <c r="T664" s="488"/>
      <c r="U664" s="488"/>
      <c r="V664" s="488"/>
      <c r="W664" s="488"/>
      <c r="X664" s="488"/>
      <c r="Y664" s="488"/>
      <c r="Z664" s="488"/>
      <c r="AA664" s="488"/>
      <c r="AB664" s="488">
        <v>80</v>
      </c>
      <c r="AC664" s="488"/>
      <c r="AD664" s="488"/>
      <c r="AE664" s="488"/>
      <c r="AF664" s="488"/>
      <c r="AG664" s="488"/>
      <c r="AH664" s="488"/>
      <c r="AI664" s="488"/>
      <c r="AJ664" s="488"/>
      <c r="AK664" s="488"/>
      <c r="AL664" s="488"/>
      <c r="AM664" s="488"/>
      <c r="AN664" s="488"/>
      <c r="AO664" s="488"/>
      <c r="AP664" s="488"/>
      <c r="AQ664" s="488"/>
      <c r="AR664" s="488"/>
      <c r="AS664" s="488"/>
    </row>
    <row r="665" spans="1:45" ht="14.5">
      <c r="A665" s="522" t="str">
        <f>IFERROR(VLOOKUP(B665, 'Reference data'!$C$2:$D$21, 2, 0), "Do not enter, will be populated based on other column(s)")</f>
        <v>Sustenance</v>
      </c>
      <c r="B665" s="541" t="s">
        <v>985</v>
      </c>
      <c r="C665" s="347">
        <v>1</v>
      </c>
      <c r="D665" s="347" t="s">
        <v>1811</v>
      </c>
      <c r="E665" s="543" t="s">
        <v>208</v>
      </c>
      <c r="G665" s="522" t="str">
        <f>IFERROR(VLOOKUP(E665,'Reference data'!$M$2:$P$364,4,0), "Do not enter, will be populated based on other column(s)")</f>
        <v>MR</v>
      </c>
      <c r="H665" s="522" t="str">
        <f>IFERROR(VLOOKUP(E665,'Reference data'!$M$2:$O$364, 3,0), "Do not enter, will be populated based on other column(s)")</f>
        <v>.NET, VC++</v>
      </c>
      <c r="I665" s="522" t="str">
        <f>IFERROR(VLOOKUP(E665,'Reference data'!$M$1:$N$364, 2,0), "Do not enter, will be populated based on other column(s)")</f>
        <v>MOSS</v>
      </c>
      <c r="J665" s="347" t="s">
        <v>203</v>
      </c>
      <c r="K665" s="525" t="str">
        <f>IFERROR(VLOOKUP(J665,'Reference data'!$G$2:$H$7, 2, 0), "Do not enter, will be populated based on other column(s)")</f>
        <v>Muawiah Qaimari</v>
      </c>
      <c r="L665" s="525" t="str">
        <f>IFERROR(VLOOKUP(I665, 'Reference data'!$R$2:$S$55, 2, 0), "Do not enter, will be populated based on other column(s)")</f>
        <v xml:space="preserve">Darsha Naik </v>
      </c>
      <c r="M665" s="525" t="str">
        <f>IFERROR(VLOOKUP(L665, 'Reference data'!$J$2:$K$30, 2, 0), "Do not enter, will be populated based on other column(s)")</f>
        <v>Himanshu Mathur</v>
      </c>
      <c r="N665" s="347" t="s">
        <v>283</v>
      </c>
      <c r="O665" s="551" t="str">
        <f>VLOOKUP(N665, 'Reference data'!$U$2:$V$29, 2, 0)</f>
        <v>Ongoing</v>
      </c>
      <c r="P665" s="347" t="s">
        <v>48</v>
      </c>
      <c r="Q665" s="488">
        <v>245</v>
      </c>
      <c r="R665" s="488">
        <v>40</v>
      </c>
      <c r="S665" s="488">
        <v>55</v>
      </c>
      <c r="T665" s="488">
        <v>35</v>
      </c>
      <c r="U665" s="488">
        <v>50</v>
      </c>
      <c r="V665" s="488">
        <v>45</v>
      </c>
      <c r="W665" s="488">
        <v>60</v>
      </c>
      <c r="X665" s="488"/>
      <c r="Y665" s="488"/>
      <c r="Z665" s="488"/>
      <c r="AA665" s="488"/>
      <c r="AB665" s="488">
        <v>150</v>
      </c>
      <c r="AC665" s="488">
        <v>150</v>
      </c>
      <c r="AD665" s="488">
        <v>150</v>
      </c>
      <c r="AE665" s="488">
        <v>150</v>
      </c>
      <c r="AF665" s="488">
        <v>100</v>
      </c>
      <c r="AG665" s="488">
        <v>150</v>
      </c>
      <c r="AH665" s="488">
        <v>60</v>
      </c>
      <c r="AI665" s="488">
        <v>60</v>
      </c>
      <c r="AJ665" s="488">
        <v>60</v>
      </c>
      <c r="AK665" s="488">
        <v>95</v>
      </c>
      <c r="AL665" s="488">
        <v>90</v>
      </c>
      <c r="AM665" s="488">
        <v>95</v>
      </c>
      <c r="AN665" s="488">
        <v>90</v>
      </c>
      <c r="AO665" s="488">
        <v>90</v>
      </c>
      <c r="AP665" s="488">
        <v>95</v>
      </c>
      <c r="AQ665" s="488">
        <v>80</v>
      </c>
      <c r="AR665" s="488">
        <v>85</v>
      </c>
      <c r="AS665" s="488">
        <v>75</v>
      </c>
    </row>
    <row r="666" spans="1:45" ht="14.5">
      <c r="A666" s="522" t="str">
        <f>IFERROR(VLOOKUP(B666, 'Reference data'!$C$2:$D$21, 2, 0), "Do not enter, will be populated based on other column(s)")</f>
        <v>Sustenance</v>
      </c>
      <c r="B666" s="541" t="s">
        <v>990</v>
      </c>
      <c r="C666" s="347">
        <v>1</v>
      </c>
      <c r="D666" s="347" t="s">
        <v>334</v>
      </c>
      <c r="E666" s="543" t="s">
        <v>208</v>
      </c>
      <c r="G666" s="522" t="str">
        <f>IFERROR(VLOOKUP(E666,'Reference data'!$M$2:$P$364,4,0), "Do not enter, will be populated based on other column(s)")</f>
        <v>MR</v>
      </c>
      <c r="H666" s="522" t="str">
        <f>IFERROR(VLOOKUP(E666,'Reference data'!$M$2:$O$364, 3,0), "Do not enter, will be populated based on other column(s)")</f>
        <v>.NET, VC++</v>
      </c>
      <c r="I666" s="522" t="str">
        <f>IFERROR(VLOOKUP(E666,'Reference data'!$M$1:$N$364, 2,0), "Do not enter, will be populated based on other column(s)")</f>
        <v>MOSS</v>
      </c>
      <c r="J666" s="347" t="s">
        <v>203</v>
      </c>
      <c r="K666" s="525" t="str">
        <f>IFERROR(VLOOKUP(J666,'Reference data'!$G$2:$H$7, 2, 0), "Do not enter, will be populated based on other column(s)")</f>
        <v>Muawiah Qaimari</v>
      </c>
      <c r="L666" s="525" t="str">
        <f>IFERROR(VLOOKUP(I666, 'Reference data'!$R$2:$S$55, 2, 0), "Do not enter, will be populated based on other column(s)")</f>
        <v xml:space="preserve">Darsha Naik </v>
      </c>
      <c r="M666" s="525" t="str">
        <f>IFERROR(VLOOKUP(L666, 'Reference data'!$J$2:$K$30, 2, 0), "Do not enter, will be populated based on other column(s)")</f>
        <v>Himanshu Mathur</v>
      </c>
      <c r="N666" s="347" t="s">
        <v>283</v>
      </c>
      <c r="O666" s="551" t="str">
        <f>VLOOKUP(N666, 'Reference data'!$U$2:$V$29, 2, 0)</f>
        <v>Ongoing</v>
      </c>
      <c r="P666" s="347" t="s">
        <v>48</v>
      </c>
      <c r="Q666" s="488">
        <v>150</v>
      </c>
      <c r="R666" s="488"/>
      <c r="S666" s="488"/>
      <c r="T666" s="488"/>
      <c r="U666" s="488"/>
      <c r="V666" s="488"/>
      <c r="W666" s="488"/>
      <c r="X666" s="488"/>
      <c r="Y666" s="488"/>
      <c r="Z666" s="488"/>
      <c r="AA666" s="488"/>
      <c r="AB666" s="488">
        <v>80</v>
      </c>
      <c r="AC666" s="488">
        <v>80</v>
      </c>
      <c r="AD666" s="488">
        <v>80</v>
      </c>
      <c r="AE666" s="488">
        <v>80</v>
      </c>
      <c r="AF666" s="488">
        <v>80</v>
      </c>
      <c r="AG666" s="488">
        <v>80</v>
      </c>
      <c r="AH666" s="488"/>
      <c r="AI666" s="488">
        <v>50</v>
      </c>
      <c r="AJ666" s="488">
        <v>35</v>
      </c>
      <c r="AK666" s="488">
        <v>30</v>
      </c>
      <c r="AL666" s="488"/>
      <c r="AM666" s="488"/>
      <c r="AN666" s="488"/>
      <c r="AO666" s="488"/>
      <c r="AP666" s="488"/>
      <c r="AQ666" s="488"/>
      <c r="AR666" s="488"/>
      <c r="AS666" s="488"/>
    </row>
    <row r="667" spans="1:45" ht="14.5">
      <c r="A667" s="522" t="str">
        <f>IFERROR(VLOOKUP(B667, 'Reference data'!$C$2:$D$21, 2, 0), "Do not enter, will be populated based on other column(s)")</f>
        <v>Enhancement</v>
      </c>
      <c r="B667" s="541" t="s">
        <v>960</v>
      </c>
      <c r="C667" s="347">
        <v>1</v>
      </c>
      <c r="D667" s="347" t="s">
        <v>1812</v>
      </c>
      <c r="E667" s="543" t="s">
        <v>208</v>
      </c>
      <c r="G667" s="522" t="str">
        <f>IFERROR(VLOOKUP(E667,'Reference data'!$M$2:$P$364,4,0), "Do not enter, will be populated based on other column(s)")</f>
        <v>MR</v>
      </c>
      <c r="H667" s="522" t="str">
        <f>IFERROR(VLOOKUP(E667,'Reference data'!$M$2:$O$364, 3,0), "Do not enter, will be populated based on other column(s)")</f>
        <v>.NET, VC++</v>
      </c>
      <c r="I667" s="522" t="str">
        <f>IFERROR(VLOOKUP(E667,'Reference data'!$M$1:$N$364, 2,0), "Do not enter, will be populated based on other column(s)")</f>
        <v>MOSS</v>
      </c>
      <c r="J667" s="347" t="s">
        <v>203</v>
      </c>
      <c r="K667" s="525" t="str">
        <f>IFERROR(VLOOKUP(J667,'Reference data'!$G$2:$H$7, 2, 0), "Do not enter, will be populated based on other column(s)")</f>
        <v>Muawiah Qaimari</v>
      </c>
      <c r="L667" s="525" t="str">
        <f>IFERROR(VLOOKUP(I667, 'Reference data'!$R$2:$S$55, 2, 0), "Do not enter, will be populated based on other column(s)")</f>
        <v xml:space="preserve">Darsha Naik </v>
      </c>
      <c r="M667" s="525" t="str">
        <f>IFERROR(VLOOKUP(L667, 'Reference data'!$J$2:$K$30, 2, 0), "Do not enter, will be populated based on other column(s)")</f>
        <v>Himanshu Mathur</v>
      </c>
      <c r="N667" s="347" t="s">
        <v>1114</v>
      </c>
      <c r="O667" s="551" t="str">
        <f>VLOOKUP(N667, 'Reference data'!$U$2:$V$29, 2, 0)</f>
        <v>On hold</v>
      </c>
      <c r="P667" s="347" t="s">
        <v>342</v>
      </c>
      <c r="Q667" s="488">
        <v>520</v>
      </c>
      <c r="R667" s="488"/>
      <c r="S667" s="488"/>
      <c r="T667" s="488"/>
      <c r="U667" s="488"/>
      <c r="V667" s="488"/>
      <c r="W667" s="488"/>
      <c r="X667" s="488"/>
      <c r="Y667" s="488"/>
      <c r="Z667" s="488"/>
      <c r="AA667" s="488"/>
      <c r="AB667" s="488"/>
      <c r="AC667" s="488"/>
      <c r="AD667" s="488"/>
      <c r="AE667" s="488"/>
      <c r="AF667" s="488"/>
      <c r="AG667" s="488"/>
      <c r="AH667" s="488"/>
      <c r="AI667" s="488"/>
      <c r="AJ667" s="488"/>
      <c r="AK667" s="488"/>
      <c r="AL667" s="488"/>
      <c r="AM667" s="488"/>
      <c r="AN667" s="488"/>
      <c r="AO667" s="488"/>
      <c r="AP667" s="488"/>
      <c r="AQ667" s="488"/>
      <c r="AR667" s="488"/>
      <c r="AS667" s="488"/>
    </row>
    <row r="668" spans="1:45" ht="14.5">
      <c r="A668" s="522" t="str">
        <f>IFERROR(VLOOKUP(B668, 'Reference data'!$C$2:$D$21, 2, 0), "Do not enter, will be populated based on other column(s)")</f>
        <v>Sustenance</v>
      </c>
      <c r="B668" s="541" t="s">
        <v>984</v>
      </c>
      <c r="C668" s="347">
        <v>1</v>
      </c>
      <c r="D668" s="347" t="s">
        <v>409</v>
      </c>
      <c r="E668" s="543" t="s">
        <v>208</v>
      </c>
      <c r="G668" s="522" t="str">
        <f>IFERROR(VLOOKUP(E668,'Reference data'!$M$2:$P$364,4,0), "Do not enter, will be populated based on other column(s)")</f>
        <v>MR</v>
      </c>
      <c r="H668" s="522" t="str">
        <f>IFERROR(VLOOKUP(E668,'Reference data'!$M$2:$O$364, 3,0), "Do not enter, will be populated based on other column(s)")</f>
        <v>.NET, VC++</v>
      </c>
      <c r="I668" s="522" t="str">
        <f>IFERROR(VLOOKUP(E668,'Reference data'!$M$1:$N$364, 2,0), "Do not enter, will be populated based on other column(s)")</f>
        <v>MOSS</v>
      </c>
      <c r="J668" s="347" t="s">
        <v>203</v>
      </c>
      <c r="K668" s="525" t="str">
        <f>IFERROR(VLOOKUP(J668,'Reference data'!$G$2:$H$7, 2, 0), "Do not enter, will be populated based on other column(s)")</f>
        <v>Muawiah Qaimari</v>
      </c>
      <c r="L668" s="525" t="str">
        <f>IFERROR(VLOOKUP(I668, 'Reference data'!$R$2:$S$55, 2, 0), "Do not enter, will be populated based on other column(s)")</f>
        <v xml:space="preserve">Darsha Naik </v>
      </c>
      <c r="M668" s="525" t="str">
        <f>IFERROR(VLOOKUP(L668, 'Reference data'!$J$2:$K$30, 2, 0), "Do not enter, will be populated based on other column(s)")</f>
        <v>Himanshu Mathur</v>
      </c>
      <c r="N668" s="347" t="s">
        <v>283</v>
      </c>
      <c r="O668" s="551" t="str">
        <f>VLOOKUP(N668, 'Reference data'!$U$2:$V$29, 2, 0)</f>
        <v>Ongoing</v>
      </c>
      <c r="P668" s="347" t="s">
        <v>48</v>
      </c>
      <c r="Q668" s="488">
        <v>230</v>
      </c>
      <c r="R668" s="488">
        <v>30</v>
      </c>
      <c r="S668" s="488">
        <v>35</v>
      </c>
      <c r="T668" s="488">
        <v>30</v>
      </c>
      <c r="U668" s="488">
        <v>35</v>
      </c>
      <c r="V668" s="488">
        <v>40</v>
      </c>
      <c r="W668" s="488">
        <v>45</v>
      </c>
      <c r="X668" s="488"/>
      <c r="Y668" s="488"/>
      <c r="Z668" s="488"/>
      <c r="AA668" s="488"/>
      <c r="AB668" s="488">
        <v>40</v>
      </c>
      <c r="AC668" s="488">
        <v>40</v>
      </c>
      <c r="AD668" s="488">
        <v>40</v>
      </c>
      <c r="AE668" s="488">
        <v>40</v>
      </c>
      <c r="AF668" s="488">
        <v>40</v>
      </c>
      <c r="AG668" s="488">
        <v>40</v>
      </c>
      <c r="AH668" s="488">
        <v>30</v>
      </c>
      <c r="AI668" s="488">
        <v>35</v>
      </c>
      <c r="AJ668" s="488">
        <v>30</v>
      </c>
      <c r="AK668" s="488">
        <v>35</v>
      </c>
      <c r="AL668" s="488">
        <v>40</v>
      </c>
      <c r="AM668" s="488">
        <v>60</v>
      </c>
      <c r="AN668" s="488">
        <v>50</v>
      </c>
      <c r="AO668" s="488">
        <v>60</v>
      </c>
      <c r="AP668" s="488">
        <v>55</v>
      </c>
      <c r="AQ668" s="488">
        <v>45</v>
      </c>
      <c r="AR668" s="488">
        <v>55</v>
      </c>
      <c r="AS668" s="488">
        <v>40</v>
      </c>
    </row>
    <row r="669" spans="1:45" ht="14.5">
      <c r="A669" s="522" t="str">
        <f>IFERROR(VLOOKUP(B669, 'Reference data'!$C$2:$D$21, 2, 0), "Do not enter, will be populated based on other column(s)")</f>
        <v>Sustenance</v>
      </c>
      <c r="B669" s="541" t="s">
        <v>110</v>
      </c>
      <c r="C669" s="347">
        <v>1</v>
      </c>
      <c r="D669" s="347" t="s">
        <v>1813</v>
      </c>
      <c r="E669" s="543" t="s">
        <v>208</v>
      </c>
      <c r="G669" s="522" t="str">
        <f>IFERROR(VLOOKUP(E669,'Reference data'!$M$2:$P$364,4,0), "Do not enter, will be populated based on other column(s)")</f>
        <v>MR</v>
      </c>
      <c r="H669" s="522" t="str">
        <f>IFERROR(VLOOKUP(E669,'Reference data'!$M$2:$O$364, 3,0), "Do not enter, will be populated based on other column(s)")</f>
        <v>.NET, VC++</v>
      </c>
      <c r="I669" s="522" t="str">
        <f>IFERROR(VLOOKUP(E669,'Reference data'!$M$1:$N$364, 2,0), "Do not enter, will be populated based on other column(s)")</f>
        <v>MOSS</v>
      </c>
      <c r="J669" s="347" t="s">
        <v>203</v>
      </c>
      <c r="K669" s="525" t="str">
        <f>IFERROR(VLOOKUP(J669,'Reference data'!$G$2:$H$7, 2, 0), "Do not enter, will be populated based on other column(s)")</f>
        <v>Muawiah Qaimari</v>
      </c>
      <c r="L669" s="525" t="str">
        <f>IFERROR(VLOOKUP(I669, 'Reference data'!$R$2:$S$55, 2, 0), "Do not enter, will be populated based on other column(s)")</f>
        <v xml:space="preserve">Darsha Naik </v>
      </c>
      <c r="M669" s="525" t="str">
        <f>IFERROR(VLOOKUP(L669, 'Reference data'!$J$2:$K$30, 2, 0), "Do not enter, will be populated based on other column(s)")</f>
        <v>Himanshu Mathur</v>
      </c>
      <c r="N669" s="347">
        <v>22.12</v>
      </c>
      <c r="O669" s="551" t="str">
        <f>VLOOKUP(N669, 'Reference data'!$U$2:$V$29, 2, 0)</f>
        <v>Dec-22</v>
      </c>
      <c r="P669" s="347" t="s">
        <v>48</v>
      </c>
      <c r="Q669" s="488">
        <v>150</v>
      </c>
      <c r="R669" s="488"/>
      <c r="S669" s="488"/>
      <c r="T669" s="488"/>
      <c r="U669" s="488"/>
      <c r="V669" s="488"/>
      <c r="W669" s="488"/>
      <c r="X669" s="488"/>
      <c r="Y669" s="488"/>
      <c r="Z669" s="488"/>
      <c r="AA669" s="488"/>
      <c r="AB669" s="488">
        <v>25</v>
      </c>
      <c r="AC669" s="488">
        <v>25</v>
      </c>
      <c r="AD669" s="488">
        <v>25</v>
      </c>
      <c r="AE669" s="488">
        <v>25</v>
      </c>
      <c r="AF669" s="488">
        <v>25</v>
      </c>
      <c r="AG669" s="488">
        <v>25</v>
      </c>
      <c r="AH669" s="488"/>
      <c r="AI669" s="488"/>
      <c r="AJ669" s="488"/>
      <c r="AK669" s="488"/>
      <c r="AL669" s="488"/>
      <c r="AM669" s="488"/>
      <c r="AN669" s="488"/>
      <c r="AO669" s="488"/>
      <c r="AP669" s="488"/>
      <c r="AQ669" s="488"/>
      <c r="AR669" s="488"/>
      <c r="AS669" s="488"/>
    </row>
    <row r="670" spans="1:45" ht="14.5">
      <c r="A670" s="522" t="str">
        <f>IFERROR(VLOOKUP(B670, 'Reference data'!$C$2:$D$21, 2, 0), "Do not enter, will be populated based on other column(s)")</f>
        <v>Sustenance</v>
      </c>
      <c r="B670" s="541" t="s">
        <v>110</v>
      </c>
      <c r="C670" s="347">
        <v>1</v>
      </c>
      <c r="D670" s="347" t="s">
        <v>1814</v>
      </c>
      <c r="E670" s="543" t="s">
        <v>208</v>
      </c>
      <c r="G670" s="522" t="str">
        <f>IFERROR(VLOOKUP(E670,'Reference data'!$M$2:$P$364,4,0), "Do not enter, will be populated based on other column(s)")</f>
        <v>MR</v>
      </c>
      <c r="H670" s="522" t="str">
        <f>IFERROR(VLOOKUP(E670,'Reference data'!$M$2:$O$364, 3,0), "Do not enter, will be populated based on other column(s)")</f>
        <v>.NET, VC++</v>
      </c>
      <c r="I670" s="522" t="str">
        <f>IFERROR(VLOOKUP(E670,'Reference data'!$M$1:$N$364, 2,0), "Do not enter, will be populated based on other column(s)")</f>
        <v>MOSS</v>
      </c>
      <c r="J670" s="347" t="s">
        <v>203</v>
      </c>
      <c r="K670" s="525" t="str">
        <f>IFERROR(VLOOKUP(J670,'Reference data'!$G$2:$H$7, 2, 0), "Do not enter, will be populated based on other column(s)")</f>
        <v>Muawiah Qaimari</v>
      </c>
      <c r="L670" s="525" t="str">
        <f>IFERROR(VLOOKUP(I670, 'Reference data'!$R$2:$S$55, 2, 0), "Do not enter, will be populated based on other column(s)")</f>
        <v xml:space="preserve">Darsha Naik </v>
      </c>
      <c r="M670" s="525" t="str">
        <f>IFERROR(VLOOKUP(L670, 'Reference data'!$J$2:$K$30, 2, 0), "Do not enter, will be populated based on other column(s)")</f>
        <v>Himanshu Mathur</v>
      </c>
      <c r="N670" s="347">
        <v>23.04</v>
      </c>
      <c r="O670" s="551" t="str">
        <f>VLOOKUP(N670, 'Reference data'!$U$2:$V$29, 2, 0)</f>
        <v>Apr-23</v>
      </c>
      <c r="P670" s="347" t="s">
        <v>48</v>
      </c>
      <c r="Q670" s="488">
        <v>480</v>
      </c>
      <c r="R670" s="488">
        <v>100</v>
      </c>
      <c r="S670" s="488">
        <v>120</v>
      </c>
      <c r="T670" s="488">
        <v>150</v>
      </c>
      <c r="U670" s="488"/>
      <c r="V670" s="488"/>
      <c r="W670" s="488"/>
      <c r="X670" s="488"/>
      <c r="Y670" s="488"/>
      <c r="Z670" s="488"/>
      <c r="AA670" s="488"/>
      <c r="AB670" s="488"/>
      <c r="AC670" s="488"/>
      <c r="AD670" s="488">
        <v>150</v>
      </c>
      <c r="AE670" s="488">
        <v>150</v>
      </c>
      <c r="AF670" s="488">
        <v>150</v>
      </c>
      <c r="AG670" s="488">
        <v>150</v>
      </c>
      <c r="AH670" s="488">
        <v>110</v>
      </c>
      <c r="AI670" s="488">
        <v>100</v>
      </c>
      <c r="AJ670" s="488">
        <v>120</v>
      </c>
      <c r="AK670" s="488">
        <v>150</v>
      </c>
      <c r="AL670" s="488"/>
      <c r="AM670" s="488">
        <v>90</v>
      </c>
      <c r="AN670" s="488">
        <v>90</v>
      </c>
      <c r="AO670" s="488"/>
      <c r="AP670" s="488"/>
      <c r="AQ670" s="488"/>
      <c r="AR670" s="488"/>
      <c r="AS670" s="488"/>
    </row>
    <row r="671" spans="1:45" ht="14.5">
      <c r="A671" s="522" t="str">
        <f>IFERROR(VLOOKUP(B671, 'Reference data'!$C$2:$D$21, 2, 0), "Do not enter, will be populated based on other column(s)")</f>
        <v>Sustenance</v>
      </c>
      <c r="B671" s="541" t="s">
        <v>110</v>
      </c>
      <c r="C671" s="347">
        <v>1</v>
      </c>
      <c r="D671" s="347" t="s">
        <v>1815</v>
      </c>
      <c r="E671" s="543" t="s">
        <v>208</v>
      </c>
      <c r="G671" s="522" t="str">
        <f>IFERROR(VLOOKUP(E671,'Reference data'!$M$2:$P$364,4,0), "Do not enter, will be populated based on other column(s)")</f>
        <v>MR</v>
      </c>
      <c r="H671" s="522" t="str">
        <f>IFERROR(VLOOKUP(E671,'Reference data'!$M$2:$O$364, 3,0), "Do not enter, will be populated based on other column(s)")</f>
        <v>.NET, VC++</v>
      </c>
      <c r="I671" s="522" t="str">
        <f>IFERROR(VLOOKUP(E671,'Reference data'!$M$1:$N$364, 2,0), "Do not enter, will be populated based on other column(s)")</f>
        <v>MOSS</v>
      </c>
      <c r="J671" s="347" t="s">
        <v>203</v>
      </c>
      <c r="K671" s="525" t="str">
        <f>IFERROR(VLOOKUP(J671,'Reference data'!$G$2:$H$7, 2, 0), "Do not enter, will be populated based on other column(s)")</f>
        <v>Muawiah Qaimari</v>
      </c>
      <c r="L671" s="525" t="str">
        <f>IFERROR(VLOOKUP(I671, 'Reference data'!$R$2:$S$55, 2, 0), "Do not enter, will be populated based on other column(s)")</f>
        <v xml:space="preserve">Darsha Naik </v>
      </c>
      <c r="M671" s="525" t="str">
        <f>IFERROR(VLOOKUP(L671, 'Reference data'!$J$2:$K$30, 2, 0), "Do not enter, will be populated based on other column(s)")</f>
        <v>Himanshu Mathur</v>
      </c>
      <c r="N671" s="347">
        <v>22.09</v>
      </c>
      <c r="O671" s="551" t="str">
        <f>VLOOKUP(N671, 'Reference data'!$U$2:$V$29, 2, 0)</f>
        <v>Sep-22</v>
      </c>
      <c r="P671" s="347" t="s">
        <v>48</v>
      </c>
      <c r="Q671" s="488">
        <v>40</v>
      </c>
      <c r="R671" s="488"/>
      <c r="S671" s="488"/>
      <c r="T671" s="488"/>
      <c r="U671" s="488"/>
      <c r="V671" s="488"/>
      <c r="W671" s="488"/>
      <c r="X671" s="488"/>
      <c r="Y671" s="488"/>
      <c r="Z671" s="488"/>
      <c r="AA671" s="488"/>
      <c r="AB671" s="488"/>
      <c r="AC671" s="488"/>
      <c r="AD671" s="488">
        <v>20</v>
      </c>
      <c r="AE671" s="488">
        <v>20</v>
      </c>
      <c r="AF671" s="488"/>
      <c r="AG671" s="488"/>
      <c r="AH671" s="488"/>
      <c r="AI671" s="488"/>
      <c r="AJ671" s="488"/>
      <c r="AK671" s="488"/>
      <c r="AL671" s="488"/>
      <c r="AM671" s="488"/>
      <c r="AN671" s="488"/>
      <c r="AO671" s="488"/>
      <c r="AP671" s="488"/>
      <c r="AQ671" s="488"/>
      <c r="AR671" s="488"/>
      <c r="AS671" s="488"/>
    </row>
    <row r="672" spans="1:45" ht="14.5">
      <c r="A672" s="522" t="str">
        <f>IFERROR(VLOOKUP(B672, 'Reference data'!$C$2:$D$21, 2, 0), "Do not enter, will be populated based on other column(s)")</f>
        <v>Sustenance</v>
      </c>
      <c r="B672" s="541" t="s">
        <v>110</v>
      </c>
      <c r="C672" s="347">
        <v>1</v>
      </c>
      <c r="D672" s="347" t="s">
        <v>1816</v>
      </c>
      <c r="E672" s="543" t="s">
        <v>208</v>
      </c>
      <c r="G672" s="522" t="str">
        <f>IFERROR(VLOOKUP(E672,'Reference data'!$M$2:$P$364,4,0), "Do not enter, will be populated based on other column(s)")</f>
        <v>MR</v>
      </c>
      <c r="H672" s="522" t="str">
        <f>IFERROR(VLOOKUP(E672,'Reference data'!$M$2:$O$364, 3,0), "Do not enter, will be populated based on other column(s)")</f>
        <v>.NET, VC++</v>
      </c>
      <c r="I672" s="522" t="str">
        <f>IFERROR(VLOOKUP(E672,'Reference data'!$M$1:$N$364, 2,0), "Do not enter, will be populated based on other column(s)")</f>
        <v>MOSS</v>
      </c>
      <c r="J672" s="347" t="s">
        <v>203</v>
      </c>
      <c r="K672" s="525" t="str">
        <f>IFERROR(VLOOKUP(J672,'Reference data'!$G$2:$H$7, 2, 0), "Do not enter, will be populated based on other column(s)")</f>
        <v>Muawiah Qaimari</v>
      </c>
      <c r="L672" s="525" t="str">
        <f>IFERROR(VLOOKUP(I672, 'Reference data'!$R$2:$S$55, 2, 0), "Do not enter, will be populated based on other column(s)")</f>
        <v xml:space="preserve">Darsha Naik </v>
      </c>
      <c r="M672" s="525" t="str">
        <f>IFERROR(VLOOKUP(L672, 'Reference data'!$J$2:$K$30, 2, 0), "Do not enter, will be populated based on other column(s)")</f>
        <v>Himanshu Mathur</v>
      </c>
      <c r="N672" s="347">
        <v>22.12</v>
      </c>
      <c r="O672" s="551" t="str">
        <f>VLOOKUP(N672, 'Reference data'!$U$2:$V$29, 2, 0)</f>
        <v>Dec-22</v>
      </c>
      <c r="P672" s="347" t="s">
        <v>48</v>
      </c>
      <c r="Q672" s="488">
        <v>20</v>
      </c>
      <c r="R672" s="488"/>
      <c r="S672" s="488"/>
      <c r="T672" s="488"/>
      <c r="U672" s="488"/>
      <c r="V672" s="488"/>
      <c r="W672" s="488"/>
      <c r="X672" s="488"/>
      <c r="Y672" s="488"/>
      <c r="Z672" s="488"/>
      <c r="AA672" s="488"/>
      <c r="AB672" s="488"/>
      <c r="AC672" s="488"/>
      <c r="AD672" s="488"/>
      <c r="AE672" s="488"/>
      <c r="AF672" s="488">
        <v>20</v>
      </c>
      <c r="AG672" s="488"/>
      <c r="AH672" s="488"/>
      <c r="AI672" s="488"/>
      <c r="AJ672" s="488"/>
      <c r="AK672" s="488"/>
      <c r="AL672" s="488"/>
      <c r="AM672" s="488"/>
      <c r="AN672" s="488"/>
      <c r="AO672" s="488"/>
      <c r="AP672" s="488"/>
      <c r="AQ672" s="488"/>
      <c r="AR672" s="488"/>
      <c r="AS672" s="488"/>
    </row>
    <row r="673" spans="1:51" ht="14.5">
      <c r="A673" s="522" t="str">
        <f>IFERROR(VLOOKUP(B673, 'Reference data'!$C$2:$D$21, 2, 0), "Do not enter, will be populated based on other column(s)")</f>
        <v>Sustenance</v>
      </c>
      <c r="B673" s="541" t="s">
        <v>110</v>
      </c>
      <c r="C673" s="347">
        <v>1</v>
      </c>
      <c r="D673" s="347" t="s">
        <v>1817</v>
      </c>
      <c r="E673" s="543" t="s">
        <v>764</v>
      </c>
      <c r="G673" s="522" t="str">
        <f>IFERROR(VLOOKUP(E673,'Reference data'!$M$2:$P$364,4,0), "Do not enter, will be populated based on other column(s)")</f>
        <v>MR</v>
      </c>
      <c r="H673" s="522" t="str">
        <f>IFERROR(VLOOKUP(E673,'Reference data'!$M$2:$O$364, 3,0), "Do not enter, will be populated based on other column(s)")</f>
        <v>Java</v>
      </c>
      <c r="I673" s="522" t="str">
        <f>IFERROR(VLOOKUP(E673,'Reference data'!$M$1:$N$364, 2,0), "Do not enter, will be populated based on other column(s)")</f>
        <v>Freedom Java Apps</v>
      </c>
      <c r="J673" s="347" t="s">
        <v>203</v>
      </c>
      <c r="K673" s="525" t="str">
        <f>IFERROR(VLOOKUP(J673,'Reference data'!$G$2:$H$7, 2, 0), "Do not enter, will be populated based on other column(s)")</f>
        <v>Muawiah Qaimari</v>
      </c>
      <c r="L673" s="525" t="str">
        <f>IFERROR(VLOOKUP(I673, 'Reference data'!$R$2:$S$55, 2, 0), "Do not enter, will be populated based on other column(s)")</f>
        <v>Ashish Bartwal</v>
      </c>
      <c r="M673" s="525" t="str">
        <f>IFERROR(VLOOKUP(L673, 'Reference data'!$J$2:$K$30, 2, 0), "Do not enter, will be populated based on other column(s)")</f>
        <v>Himanshu Mathur</v>
      </c>
      <c r="N673" s="347">
        <v>22.07</v>
      </c>
      <c r="O673" s="551" t="str">
        <f>VLOOKUP(N673, 'Reference data'!$U$2:$V$29, 2, 0)</f>
        <v>Jul-22</v>
      </c>
      <c r="P673" s="347" t="s">
        <v>48</v>
      </c>
      <c r="Q673" s="488">
        <v>50</v>
      </c>
      <c r="R673" s="488"/>
      <c r="S673" s="488"/>
      <c r="T673" s="488"/>
      <c r="U673" s="488"/>
      <c r="V673" s="488"/>
      <c r="W673" s="488"/>
      <c r="X673" s="488"/>
      <c r="Y673" s="488"/>
      <c r="Z673" s="488"/>
      <c r="AA673" s="488"/>
      <c r="AB673" s="488">
        <v>50</v>
      </c>
      <c r="AC673" s="488"/>
      <c r="AD673" s="488"/>
      <c r="AE673" s="488"/>
      <c r="AF673" s="488"/>
      <c r="AG673" s="488"/>
      <c r="AH673" s="488"/>
      <c r="AI673" s="488"/>
      <c r="AJ673" s="488"/>
      <c r="AK673" s="488"/>
      <c r="AL673" s="488"/>
      <c r="AM673" s="488"/>
      <c r="AN673" s="488"/>
      <c r="AO673" s="488"/>
      <c r="AP673" s="488"/>
      <c r="AQ673" s="488"/>
      <c r="AR673" s="488"/>
      <c r="AS673" s="488"/>
    </row>
    <row r="674" spans="1:51" ht="14.5">
      <c r="A674" s="522" t="str">
        <f>IFERROR(VLOOKUP(B674, 'Reference data'!$C$2:$D$21, 2, 0), "Do not enter, will be populated based on other column(s)")</f>
        <v>Sustenance</v>
      </c>
      <c r="B674" s="542" t="s">
        <v>110</v>
      </c>
      <c r="C674" s="483">
        <v>1</v>
      </c>
      <c r="D674" s="483" t="s">
        <v>1818</v>
      </c>
      <c r="E674" s="544" t="s">
        <v>379</v>
      </c>
      <c r="F674" s="483"/>
      <c r="G674" s="522" t="str">
        <f>IFERROR(VLOOKUP(E674,'Reference data'!$M$2:$P$364,4,0), "Do not enter, will be populated based on other column(s)")</f>
        <v>MR</v>
      </c>
      <c r="H674" s="522" t="str">
        <f>IFERROR(VLOOKUP(E674,'Reference data'!$M$2:$O$364, 3,0), "Do not enter, will be populated based on other column(s)")</f>
        <v>C, C++</v>
      </c>
      <c r="I674" s="522" t="str">
        <f>IFERROR(VLOOKUP(E674,'Reference data'!$M$1:$N$364, 2,0), "Do not enter, will be populated based on other column(s)")</f>
        <v>Freedom CPP Apps</v>
      </c>
      <c r="J674" s="483" t="s">
        <v>203</v>
      </c>
      <c r="K674" s="525" t="str">
        <f>IFERROR(VLOOKUP(J674,'Reference data'!$G$2:$H$7, 2, 0), "Do not enter, will be populated based on other column(s)")</f>
        <v>Muawiah Qaimari</v>
      </c>
      <c r="L674" s="526" t="str">
        <f>IFERROR(VLOOKUP(I674, 'Reference data'!$R$2:$S$55, 2, 0), "Do not enter, will be populated based on other column(s)")</f>
        <v>Ashish Bartwal</v>
      </c>
      <c r="M674" s="525" t="str">
        <f>IFERROR(VLOOKUP(L674, 'Reference data'!$J$2:$K$30, 2, 0), "Do not enter, will be populated based on other column(s)")</f>
        <v>Himanshu Mathur</v>
      </c>
      <c r="N674" s="483">
        <v>22.09</v>
      </c>
      <c r="O674" s="551" t="str">
        <f>VLOOKUP(N674, 'Reference data'!$U$2:$V$29, 2, 0)</f>
        <v>Sep-22</v>
      </c>
      <c r="P674" s="347" t="s">
        <v>48</v>
      </c>
      <c r="Q674" s="488">
        <v>100</v>
      </c>
      <c r="R674" s="488"/>
      <c r="S674" s="488"/>
      <c r="T674" s="488"/>
      <c r="U674" s="488"/>
      <c r="V674" s="488"/>
      <c r="W674" s="488"/>
      <c r="X674" s="488"/>
      <c r="Y674" s="488"/>
      <c r="Z674" s="488"/>
      <c r="AA674" s="488"/>
      <c r="AB674" s="488"/>
      <c r="AC674" s="488">
        <v>50</v>
      </c>
      <c r="AD674" s="488">
        <v>50</v>
      </c>
      <c r="AE674" s="488"/>
      <c r="AF674" s="488"/>
      <c r="AG674" s="488"/>
      <c r="AH674" s="488"/>
      <c r="AI674" s="488"/>
      <c r="AJ674" s="488"/>
      <c r="AK674" s="488"/>
      <c r="AL674" s="488"/>
      <c r="AM674" s="488"/>
      <c r="AN674" s="488"/>
      <c r="AO674" s="488"/>
      <c r="AP674" s="488"/>
      <c r="AQ674" s="488"/>
      <c r="AR674" s="488"/>
      <c r="AS674" s="488"/>
    </row>
    <row r="675" spans="1:51" ht="14.5">
      <c r="A675" s="522" t="str">
        <f>IFERROR(VLOOKUP(B675, 'Reference data'!$C$2:$D$21, 2, 0), "Do not enter, will be populated based on other column(s)")</f>
        <v>Sustenance</v>
      </c>
      <c r="B675" s="541" t="s">
        <v>983</v>
      </c>
      <c r="C675" s="347">
        <v>2</v>
      </c>
      <c r="D675" s="488" t="s">
        <v>1819</v>
      </c>
      <c r="E675" s="543" t="s">
        <v>1287</v>
      </c>
      <c r="F675" s="347" t="s">
        <v>1506</v>
      </c>
      <c r="G675" s="522" t="str">
        <f>IFERROR(VLOOKUP(E675,'Reference data'!$M$2:$P$364,4,0), "Do not enter, will be populated based on other column(s)")</f>
        <v>MR</v>
      </c>
      <c r="H675" s="522" t="str">
        <f>IFERROR(VLOOKUP(E675,'Reference data'!$M$2:$O$364, 3,0), "Do not enter, will be populated based on other column(s)")</f>
        <v>Java</v>
      </c>
      <c r="I675" s="522" t="str">
        <f>IFERROR(VLOOKUP(E675,'Reference data'!$M$1:$N$364, 2,0), "Do not enter, will be populated based on other column(s)")</f>
        <v>BOOM-BIGSYS</v>
      </c>
      <c r="J675" s="347" t="s">
        <v>78</v>
      </c>
      <c r="K675" s="525" t="str">
        <f>IFERROR(VLOOKUP(J675,'Reference data'!$G$2:$H$7, 2, 0), "Do not enter, will be populated based on other column(s)")</f>
        <v>Christine Moretti</v>
      </c>
      <c r="L675" s="525" t="s">
        <v>231</v>
      </c>
      <c r="M675" s="525" t="str">
        <f>IFERROR(VLOOKUP(L675, 'Reference data'!$J$2:$K$30, 2, 0), "Do not enter, will be populated based on other column(s)")</f>
        <v>Dinesh Bansal (Gurgaon)</v>
      </c>
      <c r="N675" s="472" t="s">
        <v>283</v>
      </c>
      <c r="O675" s="646" t="s">
        <v>48</v>
      </c>
      <c r="P675" s="347" t="s">
        <v>48</v>
      </c>
      <c r="Q675" s="488"/>
      <c r="R675" s="488"/>
      <c r="S675" s="488"/>
      <c r="T675" s="488"/>
      <c r="U675" s="488"/>
      <c r="V675" s="488"/>
      <c r="W675" s="488"/>
      <c r="X675" s="488"/>
      <c r="Y675" s="488"/>
      <c r="Z675" s="488"/>
      <c r="AA675" s="488"/>
      <c r="AB675" s="488"/>
      <c r="AC675" s="488"/>
      <c r="AD675" s="488"/>
      <c r="AE675" s="488"/>
      <c r="AF675" s="488"/>
      <c r="AG675" s="488"/>
      <c r="AK675" s="347">
        <v>30</v>
      </c>
      <c r="AL675" s="347">
        <v>30</v>
      </c>
      <c r="AM675" s="347">
        <v>30</v>
      </c>
      <c r="AN675" s="347">
        <v>30</v>
      </c>
      <c r="AO675" s="347">
        <v>30</v>
      </c>
      <c r="AP675" s="347">
        <v>30</v>
      </c>
      <c r="AQ675" s="488"/>
      <c r="AR675" s="488"/>
      <c r="AS675" s="488"/>
    </row>
    <row r="676" spans="1:51" ht="14.5">
      <c r="A676" s="522" t="str">
        <f>IFERROR(VLOOKUP(B676, 'Reference data'!$C$2:$D$21, 2, 0), "Do not enter, will be populated based on other column(s)")</f>
        <v>Sustenance</v>
      </c>
      <c r="B676" s="541" t="s">
        <v>984</v>
      </c>
      <c r="C676" s="347">
        <v>2</v>
      </c>
      <c r="D676" s="488" t="s">
        <v>1820</v>
      </c>
      <c r="E676" s="543" t="s">
        <v>1287</v>
      </c>
      <c r="F676" s="347" t="s">
        <v>1506</v>
      </c>
      <c r="G676" s="522" t="str">
        <f>IFERROR(VLOOKUP(E676,'Reference data'!$M$2:$P$364,4,0), "Do not enter, will be populated based on other column(s)")</f>
        <v>MR</v>
      </c>
      <c r="H676" s="522" t="str">
        <f>IFERROR(VLOOKUP(E676,'Reference data'!$M$2:$O$364, 3,0), "Do not enter, will be populated based on other column(s)")</f>
        <v>Java</v>
      </c>
      <c r="I676" s="522" t="str">
        <f>IFERROR(VLOOKUP(E676,'Reference data'!$M$1:$N$364, 2,0), "Do not enter, will be populated based on other column(s)")</f>
        <v>BOOM-BIGSYS</v>
      </c>
      <c r="J676" s="347" t="s">
        <v>78</v>
      </c>
      <c r="K676" s="525" t="str">
        <f>IFERROR(VLOOKUP(J676,'Reference data'!$G$2:$H$7, 2, 0), "Do not enter, will be populated based on other column(s)")</f>
        <v>Christine Moretti</v>
      </c>
      <c r="L676" s="525" t="s">
        <v>231</v>
      </c>
      <c r="M676" s="525" t="str">
        <f>IFERROR(VLOOKUP(L676, 'Reference data'!$J$2:$K$30, 2, 0), "Do not enter, will be populated based on other column(s)")</f>
        <v>Dinesh Bansal (Gurgaon)</v>
      </c>
      <c r="N676" s="472" t="s">
        <v>283</v>
      </c>
      <c r="O676" s="646" t="s">
        <v>48</v>
      </c>
      <c r="P676" s="347" t="s">
        <v>48</v>
      </c>
      <c r="Q676" s="488"/>
      <c r="R676" s="488"/>
      <c r="S676" s="488"/>
      <c r="T676" s="488"/>
      <c r="U676" s="488"/>
      <c r="V676" s="488"/>
      <c r="W676" s="488"/>
      <c r="X676" s="488"/>
      <c r="Y676" s="488"/>
      <c r="Z676" s="488"/>
      <c r="AA676" s="488"/>
      <c r="AB676" s="488"/>
      <c r="AC676" s="488"/>
      <c r="AD676" s="488"/>
      <c r="AE676" s="488"/>
      <c r="AF676" s="488"/>
      <c r="AG676" s="488"/>
      <c r="AH676" s="347">
        <v>100</v>
      </c>
      <c r="AI676" s="347">
        <v>100</v>
      </c>
      <c r="AJ676" s="347">
        <v>100</v>
      </c>
      <c r="AK676" s="347">
        <v>60</v>
      </c>
      <c r="AL676" s="347">
        <v>60</v>
      </c>
      <c r="AM676" s="347">
        <v>60</v>
      </c>
      <c r="AN676" s="347">
        <v>60</v>
      </c>
      <c r="AO676" s="347">
        <v>60</v>
      </c>
      <c r="AP676" s="347">
        <v>60</v>
      </c>
      <c r="AQ676" s="488"/>
      <c r="AR676" s="488"/>
      <c r="AS676" s="488"/>
    </row>
    <row r="677" spans="1:51" ht="14.5">
      <c r="A677" s="522" t="str">
        <f>IFERROR(VLOOKUP(B677, 'Reference data'!$C$2:$D$21, 2, 0), "Do not enter, will be populated based on other column(s)")</f>
        <v>Sustenance</v>
      </c>
      <c r="B677" s="541" t="s">
        <v>985</v>
      </c>
      <c r="C677" s="347">
        <v>2</v>
      </c>
      <c r="D677" s="488" t="s">
        <v>1821</v>
      </c>
      <c r="E677" s="543" t="s">
        <v>1287</v>
      </c>
      <c r="F677" s="347" t="s">
        <v>1506</v>
      </c>
      <c r="G677" s="522" t="str">
        <f>IFERROR(VLOOKUP(E677,'Reference data'!$M$2:$P$364,4,0), "Do not enter, will be populated based on other column(s)")</f>
        <v>MR</v>
      </c>
      <c r="H677" s="522" t="str">
        <f>IFERROR(VLOOKUP(E677,'Reference data'!$M$2:$O$364, 3,0), "Do not enter, will be populated based on other column(s)")</f>
        <v>Java</v>
      </c>
      <c r="I677" s="522" t="str">
        <f>IFERROR(VLOOKUP(E677,'Reference data'!$M$1:$N$364, 2,0), "Do not enter, will be populated based on other column(s)")</f>
        <v>BOOM-BIGSYS</v>
      </c>
      <c r="J677" s="347" t="s">
        <v>78</v>
      </c>
      <c r="K677" s="525" t="str">
        <f>IFERROR(VLOOKUP(J677,'Reference data'!$G$2:$H$7, 2, 0), "Do not enter, will be populated based on other column(s)")</f>
        <v>Christine Moretti</v>
      </c>
      <c r="L677" s="525" t="s">
        <v>231</v>
      </c>
      <c r="M677" s="525" t="str">
        <f>IFERROR(VLOOKUP(L677, 'Reference data'!$J$2:$K$30, 2, 0), "Do not enter, will be populated based on other column(s)")</f>
        <v>Dinesh Bansal (Gurgaon)</v>
      </c>
      <c r="N677" s="472" t="s">
        <v>283</v>
      </c>
      <c r="O677" s="646" t="s">
        <v>48</v>
      </c>
      <c r="P677" s="347" t="s">
        <v>48</v>
      </c>
      <c r="Q677" s="488"/>
      <c r="R677" s="488"/>
      <c r="S677" s="488"/>
      <c r="T677" s="488"/>
      <c r="U677" s="488"/>
      <c r="V677" s="488"/>
      <c r="W677" s="488"/>
      <c r="X677" s="488"/>
      <c r="Y677" s="488"/>
      <c r="Z677" s="488"/>
      <c r="AA677" s="488"/>
      <c r="AB677" s="488"/>
      <c r="AC677" s="488"/>
      <c r="AD677" s="488"/>
      <c r="AE677" s="488"/>
      <c r="AF677" s="488"/>
      <c r="AG677" s="488"/>
      <c r="AK677" s="347">
        <v>50</v>
      </c>
      <c r="AL677" s="347">
        <v>50</v>
      </c>
      <c r="AM677" s="347">
        <v>50</v>
      </c>
      <c r="AN677" s="347">
        <v>50</v>
      </c>
      <c r="AO677" s="347">
        <v>50</v>
      </c>
      <c r="AP677" s="347">
        <v>50</v>
      </c>
      <c r="AQ677" s="488"/>
      <c r="AR677" s="488"/>
      <c r="AS677" s="488"/>
    </row>
    <row r="678" spans="1:51" ht="14.5">
      <c r="A678" s="522" t="str">
        <f>IFERROR(VLOOKUP(B678, 'Reference data'!$C$2:$D$21, 2, 0), "Do not enter, will be populated based on other column(s)")</f>
        <v>Enhancement</v>
      </c>
      <c r="B678" s="632" t="s">
        <v>960</v>
      </c>
      <c r="C678" s="484"/>
      <c r="D678" s="484" t="s">
        <v>229</v>
      </c>
      <c r="E678" s="625" t="s">
        <v>241</v>
      </c>
      <c r="F678" s="647" t="s">
        <v>1571</v>
      </c>
      <c r="G678" s="522" t="str">
        <f>IFERROR(VLOOKUP(E678,'Reference data'!$M$2:$P$364,4,0), "Do not enter, will be populated based on other column(s)")</f>
        <v>MR</v>
      </c>
      <c r="H678" s="522" t="str">
        <f>IFERROR(VLOOKUP(E678,'Reference data'!$M$2:$O$364, 3,0), "Do not enter, will be populated based on other column(s)")</f>
        <v>Java</v>
      </c>
      <c r="I678" s="522" t="str">
        <f>IFERROR(VLOOKUP(E678,'Reference data'!$M$1:$N$364, 2,0), "Do not enter, will be populated based on other column(s)")</f>
        <v>CODES-ULTS</v>
      </c>
      <c r="J678" s="484" t="s">
        <v>78</v>
      </c>
      <c r="K678" s="525" t="str">
        <f>IFERROR(VLOOKUP(J678,'Reference data'!$G$2:$H$7, 2, 0), "Do not enter, will be populated based on other column(s)")</f>
        <v>Christine Moretti</v>
      </c>
      <c r="L678" s="627" t="str">
        <f>IFERROR(VLOOKUP(I678, 'Reference data'!$R$2:$S$55, 2, 0), "Do not enter, will be populated based on other column(s)")</f>
        <v>Sahil Jain</v>
      </c>
      <c r="M678" s="525" t="str">
        <f>IFERROR(VLOOKUP(L678, 'Reference data'!$J$2:$K$30, 2, 0), "Do not enter, will be populated based on other column(s)")</f>
        <v>Dinesh Bansal (Gurgaon)</v>
      </c>
      <c r="N678" s="648">
        <v>22.09</v>
      </c>
      <c r="O678" s="598" t="str">
        <f>VLOOKUP(N678, 'Reference data'!$U$2:$V$29, 2, 0)</f>
        <v>Sep-22</v>
      </c>
      <c r="P678" s="347" t="s">
        <v>48</v>
      </c>
      <c r="Q678" s="488">
        <v>300</v>
      </c>
      <c r="R678" s="488"/>
      <c r="S678" s="488"/>
      <c r="T678" s="488"/>
      <c r="U678" s="488"/>
      <c r="V678" s="488"/>
      <c r="W678" s="488"/>
      <c r="X678" s="488"/>
      <c r="Y678" s="488"/>
      <c r="Z678" s="488"/>
      <c r="AA678" s="488"/>
      <c r="AB678" s="488">
        <v>90</v>
      </c>
      <c r="AC678" s="488">
        <v>90</v>
      </c>
      <c r="AD678" s="488">
        <v>90</v>
      </c>
      <c r="AE678" s="488">
        <v>30</v>
      </c>
      <c r="AF678" s="488"/>
      <c r="AG678" s="488"/>
      <c r="AH678" s="488"/>
      <c r="AI678" s="488"/>
      <c r="AJ678" s="488"/>
      <c r="AK678" s="488">
        <v>0</v>
      </c>
      <c r="AL678" s="488">
        <v>0</v>
      </c>
      <c r="AM678" s="488">
        <v>0</v>
      </c>
      <c r="AN678" s="488">
        <v>0</v>
      </c>
      <c r="AO678" s="488">
        <v>0</v>
      </c>
      <c r="AP678" s="488">
        <v>0</v>
      </c>
      <c r="AQ678" s="488"/>
      <c r="AR678" s="488"/>
      <c r="AS678" s="488"/>
    </row>
    <row r="679" spans="1:51" ht="14.5">
      <c r="A679" s="522" t="str">
        <f>IFERROR(VLOOKUP(B679, 'Reference data'!$C$2:$D$21, 2, 0), "Do not enter, will be populated based on other column(s)")</f>
        <v>Do not enter, will be populated based on other column(s)</v>
      </c>
      <c r="B679" s="542"/>
      <c r="C679" s="483"/>
      <c r="D679" s="649"/>
      <c r="E679" s="544"/>
      <c r="F679" s="649"/>
      <c r="G679" s="522" t="str">
        <f>IFERROR(VLOOKUP(E679,'Reference data'!$M$2:$P$364,4,0), "Do not enter, will be populated based on other column(s)")</f>
        <v>Do not enter, will be populated based on other column(s)</v>
      </c>
      <c r="H679" s="522" t="str">
        <f>IFERROR(VLOOKUP(E679,'Reference data'!$M$2:$O$364, 3,0), "Do not enter, will be populated based on other column(s)")</f>
        <v>Do not enter, will be populated based on other column(s)</v>
      </c>
      <c r="I679" s="522" t="str">
        <f>IFERROR(VLOOKUP(E679,'Reference data'!$M$1:$N$364, 2,0), "Do not enter, will be populated based on other column(s)")</f>
        <v>Do not enter, will be populated based on other column(s)</v>
      </c>
      <c r="J679" s="483"/>
      <c r="K679" s="525" t="str">
        <f>IFERROR(VLOOKUP(J679,'Reference data'!$G$2:$H$7, 2, 0), "Do not enter, will be populated based on other column(s)")</f>
        <v>Do not enter, will be populated based on other column(s)</v>
      </c>
      <c r="L679" s="525" t="s">
        <v>489</v>
      </c>
      <c r="M679" s="525" t="str">
        <f>IFERROR(VLOOKUP(L679, 'Reference data'!$J$2:$K$30, 2, 0), "Do not enter, will be populated based on other column(s)")</f>
        <v>Dinesh Bansal (Gurgaon)</v>
      </c>
      <c r="N679" s="593"/>
      <c r="O679" s="598" t="e">
        <f>VLOOKUP(N679, 'Reference data'!$U$2:$V$29, 2, 0)</f>
        <v>#N/A</v>
      </c>
      <c r="Q679" s="488"/>
      <c r="R679" s="488"/>
      <c r="S679" s="488"/>
      <c r="T679" s="488"/>
      <c r="U679" s="488"/>
      <c r="V679" s="488"/>
      <c r="W679" s="488"/>
      <c r="X679" s="488"/>
      <c r="Y679" s="488"/>
      <c r="Z679" s="488"/>
      <c r="AA679" s="488"/>
      <c r="AB679" s="488"/>
      <c r="AC679" s="488"/>
      <c r="AD679" s="488"/>
      <c r="AE679" s="488"/>
      <c r="AF679" s="488"/>
      <c r="AG679" s="488"/>
      <c r="AH679" s="488"/>
      <c r="AI679" s="488"/>
      <c r="AJ679" s="488"/>
      <c r="AK679" s="488"/>
      <c r="AL679" s="488"/>
      <c r="AM679" s="488"/>
      <c r="AN679" s="488"/>
      <c r="AO679" s="488"/>
      <c r="AP679" s="488"/>
      <c r="AQ679" s="488"/>
      <c r="AR679" s="488"/>
      <c r="AS679" s="488"/>
    </row>
    <row r="680" spans="1:51" ht="14.5">
      <c r="A680" s="522" t="str">
        <f>IFERROR(VLOOKUP(B680, 'Reference data'!$C$2:$D$21, 2, 0), "Do not enter, will be populated based on other column(s)")</f>
        <v>Sustenance</v>
      </c>
      <c r="B680" s="541" t="s">
        <v>992</v>
      </c>
      <c r="C680" s="347">
        <v>2</v>
      </c>
      <c r="D680" s="488" t="s">
        <v>1778</v>
      </c>
      <c r="E680" s="543" t="s">
        <v>1287</v>
      </c>
      <c r="F680" s="347" t="s">
        <v>1506</v>
      </c>
      <c r="G680" s="522" t="str">
        <f>IFERROR(VLOOKUP(E680,'Reference data'!$M$2:$P$364,4,0), "Do not enter, will be populated based on other column(s)")</f>
        <v>MR</v>
      </c>
      <c r="H680" s="522" t="str">
        <f>IFERROR(VLOOKUP(E680,'Reference data'!$M$2:$O$364, 3,0), "Do not enter, will be populated based on other column(s)")</f>
        <v>Java</v>
      </c>
      <c r="I680" s="522" t="str">
        <f>IFERROR(VLOOKUP(E680,'Reference data'!$M$1:$N$364, 2,0), "Do not enter, will be populated based on other column(s)")</f>
        <v>BOOM-BIGSYS</v>
      </c>
      <c r="J680" s="347" t="s">
        <v>78</v>
      </c>
      <c r="K680" s="525" t="str">
        <f>IFERROR(VLOOKUP(J680,'Reference data'!$G$2:$H$7, 2, 0), "Do not enter, will be populated based on other column(s)")</f>
        <v>Christine Moretti</v>
      </c>
      <c r="L680" s="525" t="s">
        <v>231</v>
      </c>
      <c r="M680" s="525" t="str">
        <f>IFERROR(VLOOKUP(L680, 'Reference data'!$J$2:$K$30, 2, 0), "Do not enter, will be populated based on other column(s)")</f>
        <v>Dinesh Bansal (Gurgaon)</v>
      </c>
      <c r="N680" s="472" t="s">
        <v>283</v>
      </c>
      <c r="O680" s="646" t="s">
        <v>48</v>
      </c>
      <c r="P680" s="347" t="s">
        <v>48</v>
      </c>
      <c r="Q680" s="488"/>
      <c r="R680" s="488"/>
      <c r="S680" s="488"/>
      <c r="T680" s="488"/>
      <c r="U680" s="488"/>
      <c r="V680" s="488"/>
      <c r="W680" s="488"/>
      <c r="X680" s="488"/>
      <c r="Y680" s="488"/>
      <c r="Z680" s="488"/>
      <c r="AA680" s="488"/>
      <c r="AB680" s="488"/>
      <c r="AC680" s="488"/>
      <c r="AD680" s="488"/>
      <c r="AE680" s="488"/>
      <c r="AF680" s="488"/>
      <c r="AG680" s="488"/>
      <c r="AK680" s="347">
        <v>20</v>
      </c>
      <c r="AL680" s="347">
        <v>20</v>
      </c>
      <c r="AM680" s="347">
        <v>20</v>
      </c>
      <c r="AN680" s="347">
        <v>20</v>
      </c>
      <c r="AO680" s="347">
        <v>20</v>
      </c>
      <c r="AP680" s="347">
        <v>20</v>
      </c>
      <c r="AQ680" s="488"/>
      <c r="AR680" s="488"/>
      <c r="AS680" s="488"/>
    </row>
    <row r="681" spans="1:51" ht="14.5">
      <c r="A681" s="522" t="str">
        <f>IFERROR(VLOOKUP(B681, 'Reference data'!$C$2:$D$21, 2, 0), "Do not enter, will be populated based on other column(s)")</f>
        <v>Enhancement</v>
      </c>
      <c r="B681" s="541" t="s">
        <v>960</v>
      </c>
      <c r="C681" s="347">
        <v>1</v>
      </c>
      <c r="D681" s="519" t="s">
        <v>249</v>
      </c>
      <c r="E681" s="543" t="s">
        <v>247</v>
      </c>
      <c r="F681" s="136" t="s">
        <v>1571</v>
      </c>
      <c r="G681" s="522" t="str">
        <f>IFERROR(VLOOKUP(E681,'Reference data'!$M$2:$P$364,4,0), "Do not enter, will be populated based on other column(s)")</f>
        <v>MR</v>
      </c>
      <c r="H681" s="522" t="str">
        <f>IFERROR(VLOOKUP(E681,'Reference data'!$M$2:$O$364, 3,0), "Do not enter, will be populated based on other column(s)")</f>
        <v>Java</v>
      </c>
      <c r="I681" s="522" t="str">
        <f>IFERROR(VLOOKUP(E681,'Reference data'!$M$1:$N$364, 2,0), "Do not enter, will be populated based on other column(s)")</f>
        <v>LSRV</v>
      </c>
      <c r="J681" s="347" t="s">
        <v>78</v>
      </c>
      <c r="K681" s="525" t="str">
        <f>IFERROR(VLOOKUP(J681,'Reference data'!$G$2:$H$7, 2, 0), "Do not enter, will be populated based on other column(s)")</f>
        <v>Christine Moretti</v>
      </c>
      <c r="L681" s="525" t="str">
        <f>IFERROR(VLOOKUP(I681, 'Reference data'!$R$2:$S$55, 2, 0), "Do not enter, will be populated based on other column(s)")</f>
        <v>Gourav Patidar</v>
      </c>
      <c r="M681" s="525" t="str">
        <f>IFERROR(VLOOKUP(L681, 'Reference data'!$J$2:$K$30, 2, 0), "Do not enter, will be populated based on other column(s)")</f>
        <v>Dinesh Bansal (Gurgaon)</v>
      </c>
      <c r="N681" s="472">
        <v>22.09</v>
      </c>
      <c r="O681" s="551" t="str">
        <f>VLOOKUP(N681, 'Reference data'!$U$2:$V$29, 2, 0)</f>
        <v>Sep-22</v>
      </c>
      <c r="P681" s="347" t="s">
        <v>342</v>
      </c>
      <c r="Q681" s="488"/>
      <c r="R681" s="488"/>
      <c r="S681" s="488"/>
      <c r="T681" s="488"/>
      <c r="U681" s="488"/>
      <c r="V681" s="488"/>
      <c r="W681" s="488"/>
      <c r="X681" s="488"/>
      <c r="Y681" s="488"/>
      <c r="Z681" s="488"/>
      <c r="AA681" s="488"/>
      <c r="AB681" s="488">
        <v>540</v>
      </c>
      <c r="AC681" s="488">
        <v>540</v>
      </c>
      <c r="AD681" s="488">
        <v>540</v>
      </c>
      <c r="AE681" s="488">
        <v>180</v>
      </c>
      <c r="AF681" s="488"/>
      <c r="AG681" s="488"/>
      <c r="AH681" s="347">
        <v>0</v>
      </c>
      <c r="AI681" s="347">
        <v>0</v>
      </c>
      <c r="AJ681" s="347">
        <v>0</v>
      </c>
      <c r="AK681" s="347">
        <v>0</v>
      </c>
      <c r="AL681" s="347">
        <v>0</v>
      </c>
      <c r="AM681" s="347">
        <v>0</v>
      </c>
      <c r="AN681" s="347">
        <v>0</v>
      </c>
      <c r="AO681" s="347">
        <v>0</v>
      </c>
      <c r="AP681" s="347">
        <v>0</v>
      </c>
      <c r="AQ681" s="488">
        <v>0</v>
      </c>
      <c r="AR681" s="488"/>
      <c r="AS681" s="488"/>
    </row>
    <row r="682" spans="1:51" ht="14.5">
      <c r="A682" s="522" t="str">
        <f>IFERROR(VLOOKUP(B682, 'Reference data'!$C$2:$D$21, 2, 0), "Do not enter, will be populated based on other column(s)")</f>
        <v>EMAS-Sustenance</v>
      </c>
      <c r="B682" s="541" t="s">
        <v>932</v>
      </c>
      <c r="D682" s="347" t="s">
        <v>1822</v>
      </c>
      <c r="E682" s="543" t="s">
        <v>1153</v>
      </c>
      <c r="F682" s="472"/>
      <c r="G682" s="522" t="str">
        <f>IFERROR(VLOOKUP(E682,'Reference data'!$M$2:$P$364,4,0), "Do not enter, will be populated based on other column(s)")</f>
        <v>Ops</v>
      </c>
      <c r="H682" s="522" t="str">
        <f>IFERROR(VLOOKUP(E682,'Reference data'!$M$2:$O$364, 3,0), "Do not enter, will be populated based on other column(s)")</f>
        <v>Ops</v>
      </c>
      <c r="I682" s="522" t="str">
        <f>IFERROR(VLOOKUP(E682,'Reference data'!$M$1:$N$364, 2,0), "Do not enter, will be populated based on other column(s)")</f>
        <v>EMAS Ops</v>
      </c>
      <c r="J682" s="347" t="s">
        <v>1043</v>
      </c>
      <c r="K682" s="525" t="str">
        <f>IFERROR(VLOOKUP(J682,'Reference data'!$G$2:$H$7, 2, 0), "Do not enter, will be populated based on other column(s)")</f>
        <v>Jonie Greenwood</v>
      </c>
      <c r="L682" s="525" t="str">
        <f>IFERROR(VLOOKUP(I682, 'Reference data'!$R$2:$S$55, 2, 0), "Do not enter, will be populated based on other column(s)")</f>
        <v>Shefali Hambire</v>
      </c>
      <c r="M682" s="525" t="str">
        <f>IFERROR(VLOOKUP(L682, 'Reference data'!$J$2:$K$30, 2, 0), "Do not enter, will be populated based on other column(s)")</f>
        <v>Prasad Kulkarni</v>
      </c>
      <c r="N682" s="347" t="s">
        <v>283</v>
      </c>
      <c r="O682" s="551" t="str">
        <f>VLOOKUP(N682, 'Reference data'!$U$2:$V$29, 2, 0)</f>
        <v>Ongoing</v>
      </c>
      <c r="P682" s="347" t="s">
        <v>48</v>
      </c>
      <c r="Q682" s="488"/>
      <c r="R682" s="488"/>
      <c r="S682" s="488"/>
      <c r="T682" s="488"/>
      <c r="U682" s="488"/>
      <c r="V682" s="488"/>
      <c r="W682" s="488"/>
      <c r="X682" s="488"/>
      <c r="Y682" s="488"/>
      <c r="Z682" s="488"/>
      <c r="AA682" s="488"/>
      <c r="AB682" s="488">
        <v>3264</v>
      </c>
      <c r="AC682" s="488">
        <v>3264</v>
      </c>
      <c r="AD682" s="488">
        <v>3264</v>
      </c>
      <c r="AE682" s="488">
        <v>3264</v>
      </c>
      <c r="AF682" s="488">
        <v>3072</v>
      </c>
      <c r="AG682" s="488">
        <v>2024</v>
      </c>
      <c r="AH682" s="488">
        <v>2024</v>
      </c>
      <c r="AI682" s="488">
        <v>2024</v>
      </c>
      <c r="AJ682" s="488">
        <v>2024</v>
      </c>
      <c r="AK682" s="488">
        <v>2024</v>
      </c>
      <c r="AL682" s="488">
        <v>2024</v>
      </c>
      <c r="AM682" s="488">
        <v>2024</v>
      </c>
      <c r="AN682" s="488">
        <v>2024</v>
      </c>
      <c r="AO682" s="488">
        <v>2024</v>
      </c>
      <c r="AP682" s="488">
        <v>2024</v>
      </c>
      <c r="AQ682" s="488">
        <v>2024</v>
      </c>
      <c r="AR682" s="488">
        <v>2024</v>
      </c>
      <c r="AS682" s="488">
        <v>2024</v>
      </c>
      <c r="AT682" s="488">
        <v>2024</v>
      </c>
      <c r="AU682" s="488">
        <v>2024</v>
      </c>
      <c r="AV682" s="488">
        <v>2024</v>
      </c>
      <c r="AW682" s="488">
        <v>2024</v>
      </c>
      <c r="AX682" s="488">
        <v>2024</v>
      </c>
      <c r="AY682" s="488">
        <v>2024</v>
      </c>
    </row>
    <row r="683" spans="1:51" ht="14.5">
      <c r="A683" s="522" t="str">
        <f>IFERROR(VLOOKUP(B683, 'Reference data'!$C$2:$D$21, 2, 0), "Do not enter, will be populated based on other column(s)")</f>
        <v>EMAS-Sustenance</v>
      </c>
      <c r="B683" s="541" t="s">
        <v>932</v>
      </c>
      <c r="D683" s="347" t="s">
        <v>1823</v>
      </c>
      <c r="E683" s="543" t="s">
        <v>1157</v>
      </c>
      <c r="F683" s="472"/>
      <c r="G683" s="522" t="str">
        <f>IFERROR(VLOOKUP(E683,'Reference data'!$M$2:$P$364,4,0), "Do not enter, will be populated based on other column(s)")</f>
        <v>Ops</v>
      </c>
      <c r="H683" s="522" t="str">
        <f>IFERROR(VLOOKUP(E683,'Reference data'!$M$2:$O$364, 3,0), "Do not enter, will be populated based on other column(s)")</f>
        <v>Ops</v>
      </c>
      <c r="I683" s="522" t="str">
        <f>IFERROR(VLOOKUP(E683,'Reference data'!$M$1:$N$364, 2,0), "Do not enter, will be populated based on other column(s)")</f>
        <v>EMAS Compliance</v>
      </c>
      <c r="J683" s="347" t="s">
        <v>1043</v>
      </c>
      <c r="K683" s="525" t="str">
        <f>IFERROR(VLOOKUP(J683,'Reference data'!$G$2:$H$7, 2, 0), "Do not enter, will be populated based on other column(s)")</f>
        <v>Jonie Greenwood</v>
      </c>
      <c r="L683" s="525" t="str">
        <f>IFERROR(VLOOKUP(I683, 'Reference data'!$R$2:$S$55, 2, 0), "Do not enter, will be populated based on other column(s)")</f>
        <v>Suraj Shette</v>
      </c>
      <c r="M683" s="525" t="str">
        <f>IFERROR(VLOOKUP(L683, 'Reference data'!$J$2:$K$30, 2, 0), "Do not enter, will be populated based on other column(s)")</f>
        <v>Prasad Kulkarni</v>
      </c>
      <c r="N683" s="347" t="s">
        <v>283</v>
      </c>
      <c r="O683" s="551" t="str">
        <f>VLOOKUP(N683, 'Reference data'!$U$2:$V$29, 2, 0)</f>
        <v>Ongoing</v>
      </c>
      <c r="P683" s="347" t="s">
        <v>48</v>
      </c>
      <c r="Q683" s="488"/>
      <c r="R683" s="488"/>
      <c r="S683" s="488"/>
      <c r="T683" s="488"/>
      <c r="U683" s="488"/>
      <c r="V683" s="488"/>
      <c r="W683" s="488"/>
      <c r="X683" s="488"/>
      <c r="Y683" s="488"/>
      <c r="Z683" s="488"/>
      <c r="AA683" s="488"/>
      <c r="AB683" s="488">
        <v>576</v>
      </c>
      <c r="AC683" s="488">
        <v>576</v>
      </c>
      <c r="AD683" s="488">
        <v>576</v>
      </c>
      <c r="AE683" s="488">
        <v>576</v>
      </c>
      <c r="AF683" s="488">
        <v>480</v>
      </c>
      <c r="AG683" s="488">
        <v>380</v>
      </c>
      <c r="AH683" s="488">
        <v>380</v>
      </c>
      <c r="AI683" s="488">
        <v>380</v>
      </c>
      <c r="AJ683" s="488">
        <v>380</v>
      </c>
      <c r="AK683" s="488">
        <v>380</v>
      </c>
      <c r="AL683" s="488">
        <v>380</v>
      </c>
      <c r="AM683" s="488">
        <v>380</v>
      </c>
      <c r="AN683" s="488">
        <v>380</v>
      </c>
      <c r="AO683" s="488">
        <v>380</v>
      </c>
      <c r="AP683" s="488">
        <v>380</v>
      </c>
      <c r="AQ683" s="488">
        <v>380</v>
      </c>
      <c r="AR683" s="488">
        <v>380</v>
      </c>
      <c r="AS683" s="488">
        <v>380</v>
      </c>
      <c r="AT683" s="488">
        <v>380</v>
      </c>
      <c r="AU683" s="488">
        <v>380</v>
      </c>
      <c r="AV683" s="488">
        <v>380</v>
      </c>
      <c r="AW683" s="488">
        <v>380</v>
      </c>
      <c r="AX683" s="488">
        <v>380</v>
      </c>
      <c r="AY683" s="488">
        <v>380</v>
      </c>
    </row>
    <row r="684" spans="1:51" ht="14.5">
      <c r="A684" s="522" t="str">
        <f>IFERROR(VLOOKUP(B684, 'Reference data'!$C$2:$D$21, 2, 0), "Do not enter, will be populated based on other column(s)")</f>
        <v>EMAS-Sustenance</v>
      </c>
      <c r="B684" s="541" t="s">
        <v>932</v>
      </c>
      <c r="D684" s="347" t="s">
        <v>1824</v>
      </c>
      <c r="E684" s="543" t="s">
        <v>1159</v>
      </c>
      <c r="F684" s="472"/>
      <c r="G684" s="522" t="str">
        <f>IFERROR(VLOOKUP(E684,'Reference data'!$M$2:$P$364,4,0), "Do not enter, will be populated based on other column(s)")</f>
        <v>Ops</v>
      </c>
      <c r="H684" s="522" t="str">
        <f>IFERROR(VLOOKUP(E684,'Reference data'!$M$2:$O$364, 3,0), "Do not enter, will be populated based on other column(s)")</f>
        <v>Ops</v>
      </c>
      <c r="I684" s="522" t="str">
        <f>IFERROR(VLOOKUP(E684,'Reference data'!$M$1:$N$364, 2,0), "Do not enter, will be populated based on other column(s)")</f>
        <v>EMAS SDC</v>
      </c>
      <c r="J684" s="347" t="s">
        <v>1043</v>
      </c>
      <c r="K684" s="525" t="str">
        <f>IFERROR(VLOOKUP(J684,'Reference data'!$G$2:$H$7, 2, 0), "Do not enter, will be populated based on other column(s)")</f>
        <v>Jonie Greenwood</v>
      </c>
      <c r="L684" s="525" t="str">
        <f>IFERROR(VLOOKUP(I684, 'Reference data'!$R$2:$S$55, 2, 0), "Do not enter, will be populated based on other column(s)")</f>
        <v>Suraj Shette</v>
      </c>
      <c r="M684" s="525" t="str">
        <f>IFERROR(VLOOKUP(L684, 'Reference data'!$J$2:$K$30, 2, 0), "Do not enter, will be populated based on other column(s)")</f>
        <v>Prasad Kulkarni</v>
      </c>
      <c r="N684" s="347" t="s">
        <v>283</v>
      </c>
      <c r="O684" s="551" t="str">
        <f>VLOOKUP(N684, 'Reference data'!$U$2:$V$29, 2, 0)</f>
        <v>Ongoing</v>
      </c>
      <c r="P684" s="347" t="s">
        <v>48</v>
      </c>
      <c r="Q684" s="488"/>
      <c r="R684" s="488"/>
      <c r="S684" s="488"/>
      <c r="T684" s="488"/>
      <c r="U684" s="488"/>
      <c r="V684" s="488"/>
      <c r="W684" s="488"/>
      <c r="X684" s="488"/>
      <c r="Y684" s="488"/>
      <c r="Z684" s="488"/>
      <c r="AA684" s="488"/>
      <c r="AB684" s="488">
        <v>384</v>
      </c>
      <c r="AC684" s="488">
        <v>384</v>
      </c>
      <c r="AD684" s="488">
        <v>384</v>
      </c>
      <c r="AE684" s="488">
        <v>384</v>
      </c>
      <c r="AF684" s="488">
        <v>480</v>
      </c>
      <c r="AG684" s="488">
        <v>380</v>
      </c>
      <c r="AH684" s="488">
        <v>290</v>
      </c>
      <c r="AI684" s="488">
        <v>290</v>
      </c>
      <c r="AJ684" s="488">
        <v>290</v>
      </c>
      <c r="AK684" s="488">
        <v>290</v>
      </c>
      <c r="AL684" s="488">
        <v>290</v>
      </c>
      <c r="AM684" s="488">
        <v>290</v>
      </c>
      <c r="AN684" s="488">
        <v>290</v>
      </c>
      <c r="AO684" s="488">
        <v>290</v>
      </c>
      <c r="AP684" s="488">
        <v>290</v>
      </c>
      <c r="AQ684" s="488">
        <v>290</v>
      </c>
      <c r="AR684" s="488">
        <v>290</v>
      </c>
      <c r="AS684" s="488">
        <v>290</v>
      </c>
      <c r="AT684" s="488">
        <v>290</v>
      </c>
      <c r="AU684" s="488">
        <v>290</v>
      </c>
      <c r="AV684" s="488">
        <v>290</v>
      </c>
      <c r="AW684" s="488">
        <v>290</v>
      </c>
      <c r="AX684" s="488">
        <v>290</v>
      </c>
      <c r="AY684" s="488">
        <v>290</v>
      </c>
    </row>
    <row r="685" spans="1:51" ht="14.5">
      <c r="A685" s="522" t="str">
        <f>IFERROR(VLOOKUP(B685, 'Reference data'!$C$2:$D$21, 2, 0), "Do not enter, will be populated based on other column(s)")</f>
        <v>Sustenance</v>
      </c>
      <c r="B685" s="541" t="s">
        <v>988</v>
      </c>
      <c r="D685" s="472" t="s">
        <v>1825</v>
      </c>
      <c r="E685" s="543" t="s">
        <v>1254</v>
      </c>
      <c r="F685" s="472"/>
      <c r="G685" s="522" t="str">
        <f>IFERROR(VLOOKUP(E685,'Reference data'!$M$2:$P$364,4,0), "Do not enter, will be populated based on other column(s)")</f>
        <v>MR</v>
      </c>
      <c r="H685" s="522" t="str">
        <f>IFERROR(VLOOKUP(E685,'Reference data'!$M$2:$O$364, 3,0), "Do not enter, will be populated based on other column(s)")</f>
        <v>Java</v>
      </c>
      <c r="I685" s="522" t="str">
        <f>IFERROR(VLOOKUP(E685,'Reference data'!$M$1:$N$364, 2,0), "Do not enter, will be populated based on other column(s)")</f>
        <v>MDRG-RR</v>
      </c>
      <c r="J685" s="347" t="s">
        <v>442</v>
      </c>
      <c r="K685" s="525" t="str">
        <f>IFERROR(VLOOKUP(J685,'Reference data'!$G$2:$H$7, 2, 0), "Do not enter, will be populated based on other column(s)")</f>
        <v>Christine Moretti</v>
      </c>
      <c r="L685" s="525" t="str">
        <f>IFERROR(VLOOKUP(I685, 'Reference data'!$R$2:$S$55, 2, 0), "Do not enter, will be populated based on other column(s)")</f>
        <v>Narmada Nelluri</v>
      </c>
      <c r="M685" s="525" t="str">
        <f>IFERROR(VLOOKUP(L685, 'Reference data'!$J$2:$K$30, 2, 0), "Do not enter, will be populated based on other column(s)")</f>
        <v>Ranjit Rai</v>
      </c>
      <c r="N685" s="347" t="s">
        <v>283</v>
      </c>
      <c r="O685" s="551" t="str">
        <f>VLOOKUP(N685, 'Reference data'!$U$2:$V$29, 2, 0)</f>
        <v>Ongoing</v>
      </c>
      <c r="P685" s="347" t="s">
        <v>48</v>
      </c>
      <c r="Q685" s="488"/>
      <c r="R685" s="488">
        <v>30</v>
      </c>
      <c r="S685" s="488">
        <v>30</v>
      </c>
      <c r="T685" s="488">
        <v>30</v>
      </c>
      <c r="U685" s="488">
        <v>30</v>
      </c>
      <c r="V685" s="488">
        <v>30</v>
      </c>
      <c r="W685" s="488">
        <v>30</v>
      </c>
      <c r="X685" s="488"/>
      <c r="Y685" s="488"/>
      <c r="Z685" s="488"/>
      <c r="AA685" s="488"/>
      <c r="AB685" s="488">
        <v>30</v>
      </c>
      <c r="AC685" s="488">
        <v>30</v>
      </c>
      <c r="AD685" s="488">
        <v>30</v>
      </c>
      <c r="AE685" s="488">
        <v>30</v>
      </c>
      <c r="AF685" s="488">
        <v>110</v>
      </c>
      <c r="AG685" s="488">
        <v>110</v>
      </c>
      <c r="AH685" s="488">
        <v>110</v>
      </c>
      <c r="AI685" s="488">
        <v>70</v>
      </c>
      <c r="AJ685" s="488">
        <v>90</v>
      </c>
      <c r="AK685" s="488">
        <v>70</v>
      </c>
      <c r="AL685" s="488">
        <v>70</v>
      </c>
      <c r="AM685" s="488">
        <v>90</v>
      </c>
      <c r="AN685" s="488">
        <v>70</v>
      </c>
      <c r="AO685" s="488">
        <v>70</v>
      </c>
      <c r="AP685" s="488">
        <v>90</v>
      </c>
      <c r="AQ685" s="488">
        <v>852</v>
      </c>
      <c r="AR685" s="488">
        <v>852</v>
      </c>
      <c r="AS685" s="488">
        <v>852</v>
      </c>
      <c r="AT685" s="488">
        <v>852</v>
      </c>
      <c r="AU685" s="488">
        <v>852</v>
      </c>
      <c r="AV685" s="488">
        <v>852</v>
      </c>
      <c r="AW685" s="488">
        <v>852</v>
      </c>
      <c r="AX685" s="488">
        <v>852</v>
      </c>
      <c r="AY685" s="488">
        <v>852</v>
      </c>
    </row>
    <row r="686" spans="1:51" ht="14.5">
      <c r="A686" s="522" t="str">
        <f>IFERROR(VLOOKUP(B686, 'Reference data'!$C$2:$D$21, 2, 0), "Do not enter, will be populated based on other column(s)")</f>
        <v>Sustenance</v>
      </c>
      <c r="B686" s="541" t="s">
        <v>983</v>
      </c>
      <c r="D686" s="472" t="s">
        <v>1826</v>
      </c>
      <c r="E686" s="543" t="s">
        <v>1254</v>
      </c>
      <c r="F686" s="472"/>
      <c r="G686" s="522" t="str">
        <f>IFERROR(VLOOKUP(E686,'Reference data'!$M$2:$P$364,4,0), "Do not enter, will be populated based on other column(s)")</f>
        <v>MR</v>
      </c>
      <c r="H686" s="522" t="str">
        <f>IFERROR(VLOOKUP(E686,'Reference data'!$M$2:$O$364, 3,0), "Do not enter, will be populated based on other column(s)")</f>
        <v>Java</v>
      </c>
      <c r="I686" s="522" t="str">
        <f>IFERROR(VLOOKUP(E686,'Reference data'!$M$1:$N$364, 2,0), "Do not enter, will be populated based on other column(s)")</f>
        <v>MDRG-RR</v>
      </c>
      <c r="J686" s="347" t="s">
        <v>442</v>
      </c>
      <c r="K686" s="525" t="str">
        <f>IFERROR(VLOOKUP(J686,'Reference data'!$G$2:$H$7, 2, 0), "Do not enter, will be populated based on other column(s)")</f>
        <v>Christine Moretti</v>
      </c>
      <c r="L686" s="525" t="str">
        <f>IFERROR(VLOOKUP(I686, 'Reference data'!$R$2:$S$55, 2, 0), "Do not enter, will be populated based on other column(s)")</f>
        <v>Narmada Nelluri</v>
      </c>
      <c r="M686" s="525" t="str">
        <f>IFERROR(VLOOKUP(L686, 'Reference data'!$J$2:$K$30, 2, 0), "Do not enter, will be populated based on other column(s)")</f>
        <v>Ranjit Rai</v>
      </c>
      <c r="N686" s="347" t="s">
        <v>283</v>
      </c>
      <c r="O686" s="551" t="str">
        <f>VLOOKUP(N686, 'Reference data'!$U$2:$V$29, 2, 0)</f>
        <v>Ongoing</v>
      </c>
      <c r="P686" s="347" t="s">
        <v>48</v>
      </c>
      <c r="Q686" s="488"/>
      <c r="R686" s="488">
        <v>70</v>
      </c>
      <c r="S686" s="488">
        <v>70</v>
      </c>
      <c r="T686" s="488">
        <v>70</v>
      </c>
      <c r="U686" s="488">
        <v>70</v>
      </c>
      <c r="V686" s="488">
        <v>70</v>
      </c>
      <c r="W686" s="488">
        <v>70</v>
      </c>
      <c r="X686" s="488"/>
      <c r="Y686" s="488"/>
      <c r="Z686" s="488"/>
      <c r="AA686" s="488"/>
      <c r="AB686" s="488">
        <v>70</v>
      </c>
      <c r="AC686" s="488">
        <v>70</v>
      </c>
      <c r="AD686" s="488">
        <v>70</v>
      </c>
      <c r="AE686" s="488">
        <v>70</v>
      </c>
      <c r="AF686" s="488">
        <v>80</v>
      </c>
      <c r="AG686" s="488">
        <v>80</v>
      </c>
      <c r="AH686" s="488">
        <v>80</v>
      </c>
      <c r="AI686" s="488">
        <v>80</v>
      </c>
      <c r="AJ686" s="488">
        <v>80</v>
      </c>
      <c r="AK686" s="488">
        <v>80</v>
      </c>
      <c r="AL686" s="488">
        <v>50</v>
      </c>
      <c r="AM686" s="488">
        <v>50</v>
      </c>
      <c r="AN686" s="488">
        <v>70</v>
      </c>
      <c r="AO686" s="488">
        <v>70</v>
      </c>
      <c r="AP686" s="488">
        <v>70</v>
      </c>
      <c r="AQ686" s="488">
        <v>1032</v>
      </c>
      <c r="AR686" s="488">
        <v>1032</v>
      </c>
      <c r="AS686" s="488">
        <v>1032</v>
      </c>
      <c r="AT686" s="488">
        <v>1032</v>
      </c>
      <c r="AU686" s="488">
        <v>1032</v>
      </c>
      <c r="AV686" s="488">
        <v>1032</v>
      </c>
      <c r="AW686" s="488">
        <v>1032</v>
      </c>
      <c r="AX686" s="488">
        <v>1032</v>
      </c>
      <c r="AY686" s="488">
        <v>1032</v>
      </c>
    </row>
    <row r="687" spans="1:51" ht="14.5">
      <c r="A687" s="522" t="str">
        <f>IFERROR(VLOOKUP(B687, 'Reference data'!$C$2:$D$21, 2, 0), "Do not enter, will be populated based on other column(s)")</f>
        <v>Sustenance</v>
      </c>
      <c r="B687" s="541" t="s">
        <v>989</v>
      </c>
      <c r="D687" s="472" t="s">
        <v>1827</v>
      </c>
      <c r="E687" s="543" t="s">
        <v>1254</v>
      </c>
      <c r="F687" s="472"/>
      <c r="G687" s="522" t="str">
        <f>IFERROR(VLOOKUP(E687,'Reference data'!$M$2:$P$364,4,0), "Do not enter, will be populated based on other column(s)")</f>
        <v>MR</v>
      </c>
      <c r="H687" s="522" t="str">
        <f>IFERROR(VLOOKUP(E687,'Reference data'!$M$2:$O$364, 3,0), "Do not enter, will be populated based on other column(s)")</f>
        <v>Java</v>
      </c>
      <c r="I687" s="522" t="str">
        <f>IFERROR(VLOOKUP(E687,'Reference data'!$M$1:$N$364, 2,0), "Do not enter, will be populated based on other column(s)")</f>
        <v>MDRG-RR</v>
      </c>
      <c r="J687" s="347" t="s">
        <v>442</v>
      </c>
      <c r="K687" s="525" t="str">
        <f>IFERROR(VLOOKUP(J687,'Reference data'!$G$2:$H$7, 2, 0), "Do not enter, will be populated based on other column(s)")</f>
        <v>Christine Moretti</v>
      </c>
      <c r="L687" s="525" t="str">
        <f>IFERROR(VLOOKUP(I687, 'Reference data'!$R$2:$S$55, 2, 0), "Do not enter, will be populated based on other column(s)")</f>
        <v>Narmada Nelluri</v>
      </c>
      <c r="M687" s="525" t="str">
        <f>IFERROR(VLOOKUP(L687, 'Reference data'!$J$2:$K$30, 2, 0), "Do not enter, will be populated based on other column(s)")</f>
        <v>Ranjit Rai</v>
      </c>
      <c r="N687" s="347" t="s">
        <v>283</v>
      </c>
      <c r="O687" s="551" t="str">
        <f>VLOOKUP(N687, 'Reference data'!$U$2:$V$29, 2, 0)</f>
        <v>Ongoing</v>
      </c>
      <c r="P687" s="347" t="s">
        <v>48</v>
      </c>
      <c r="Q687" s="488"/>
      <c r="R687" s="488"/>
      <c r="S687" s="488"/>
      <c r="T687" s="488"/>
      <c r="U687" s="488"/>
      <c r="V687" s="488"/>
      <c r="W687" s="488"/>
      <c r="X687" s="488"/>
      <c r="Y687" s="488"/>
      <c r="Z687" s="488"/>
      <c r="AA687" s="488"/>
      <c r="AB687" s="488">
        <v>50</v>
      </c>
      <c r="AC687" s="488">
        <v>50</v>
      </c>
      <c r="AD687" s="488">
        <v>50</v>
      </c>
      <c r="AE687" s="488">
        <v>50</v>
      </c>
      <c r="AF687" s="488">
        <v>50</v>
      </c>
      <c r="AG687" s="488">
        <v>50</v>
      </c>
      <c r="AH687" s="488">
        <v>20</v>
      </c>
      <c r="AI687" s="488">
        <v>20</v>
      </c>
      <c r="AJ687" s="488">
        <v>50</v>
      </c>
      <c r="AK687" s="488">
        <v>20</v>
      </c>
      <c r="AL687" s="488">
        <v>20</v>
      </c>
      <c r="AM687" s="488">
        <v>50</v>
      </c>
      <c r="AN687" s="488">
        <v>20</v>
      </c>
      <c r="AO687" s="488">
        <v>20</v>
      </c>
      <c r="AP687" s="488">
        <v>50</v>
      </c>
      <c r="AQ687" s="488">
        <v>20</v>
      </c>
      <c r="AR687" s="488">
        <v>20</v>
      </c>
      <c r="AS687" s="488">
        <v>50</v>
      </c>
    </row>
    <row r="688" spans="1:51" ht="14.5">
      <c r="A688" s="522" t="str">
        <f>IFERROR(VLOOKUP(B688, 'Reference data'!$C$2:$D$21, 2, 0), "Do not enter, will be populated based on other column(s)")</f>
        <v>Sustenance</v>
      </c>
      <c r="B688" s="541" t="s">
        <v>990</v>
      </c>
      <c r="D688" s="472" t="s">
        <v>1828</v>
      </c>
      <c r="E688" s="543" t="s">
        <v>1254</v>
      </c>
      <c r="F688" s="472"/>
      <c r="G688" s="522" t="str">
        <f>IFERROR(VLOOKUP(E688,'Reference data'!$M$2:$P$364,4,0), "Do not enter, will be populated based on other column(s)")</f>
        <v>MR</v>
      </c>
      <c r="H688" s="522" t="str">
        <f>IFERROR(VLOOKUP(E688,'Reference data'!$M$2:$O$364, 3,0), "Do not enter, will be populated based on other column(s)")</f>
        <v>Java</v>
      </c>
      <c r="I688" s="522" t="str">
        <f>IFERROR(VLOOKUP(E688,'Reference data'!$M$1:$N$364, 2,0), "Do not enter, will be populated based on other column(s)")</f>
        <v>MDRG-RR</v>
      </c>
      <c r="J688" s="347" t="s">
        <v>442</v>
      </c>
      <c r="K688" s="525" t="str">
        <f>IFERROR(VLOOKUP(J688,'Reference data'!$G$2:$H$7, 2, 0), "Do not enter, will be populated based on other column(s)")</f>
        <v>Christine Moretti</v>
      </c>
      <c r="L688" s="525" t="str">
        <f>IFERROR(VLOOKUP(I688, 'Reference data'!$R$2:$S$55, 2, 0), "Do not enter, will be populated based on other column(s)")</f>
        <v>Narmada Nelluri</v>
      </c>
      <c r="M688" s="525" t="str">
        <f>IFERROR(VLOOKUP(L688, 'Reference data'!$J$2:$K$30, 2, 0), "Do not enter, will be populated based on other column(s)")</f>
        <v>Ranjit Rai</v>
      </c>
      <c r="N688" s="347" t="s">
        <v>283</v>
      </c>
      <c r="O688" s="551" t="str">
        <f>VLOOKUP(N688, 'Reference data'!$U$2:$V$29, 2, 0)</f>
        <v>Ongoing</v>
      </c>
      <c r="P688" s="347" t="s">
        <v>48</v>
      </c>
      <c r="Q688" s="488"/>
      <c r="R688" s="488">
        <v>20</v>
      </c>
      <c r="S688" s="488">
        <v>20</v>
      </c>
      <c r="T688" s="488">
        <v>20</v>
      </c>
      <c r="U688" s="488">
        <v>20</v>
      </c>
      <c r="V688" s="488">
        <v>20</v>
      </c>
      <c r="W688" s="488">
        <v>20</v>
      </c>
      <c r="X688" s="488"/>
      <c r="Y688" s="488"/>
      <c r="Z688" s="488"/>
      <c r="AA688" s="488"/>
      <c r="AB688" s="488">
        <v>20</v>
      </c>
      <c r="AC688" s="488">
        <v>20</v>
      </c>
      <c r="AD688" s="488">
        <v>20</v>
      </c>
      <c r="AE688" s="488">
        <v>20</v>
      </c>
      <c r="AF688" s="488">
        <v>20</v>
      </c>
      <c r="AG688" s="488">
        <v>20</v>
      </c>
      <c r="AH688" s="488">
        <v>0</v>
      </c>
      <c r="AI688" s="488">
        <v>0</v>
      </c>
      <c r="AJ688" s="488">
        <v>20</v>
      </c>
      <c r="AK688" s="488">
        <v>0</v>
      </c>
      <c r="AL688" s="488">
        <v>0</v>
      </c>
      <c r="AM688" s="488">
        <v>0</v>
      </c>
      <c r="AN688" s="488">
        <v>0</v>
      </c>
      <c r="AO688" s="488">
        <v>0</v>
      </c>
      <c r="AP688" s="488">
        <v>0</v>
      </c>
      <c r="AQ688" s="488">
        <v>0</v>
      </c>
      <c r="AR688" s="488">
        <v>0</v>
      </c>
      <c r="AS688" s="488">
        <v>0</v>
      </c>
    </row>
    <row r="689" spans="1:45" ht="14.5">
      <c r="A689" s="522" t="str">
        <f>IFERROR(VLOOKUP(B689, 'Reference data'!$C$2:$D$21, 2, 0), "Do not enter, will be populated based on other column(s)")</f>
        <v>Sustenance</v>
      </c>
      <c r="B689" s="541" t="s">
        <v>983</v>
      </c>
      <c r="D689" s="472" t="s">
        <v>321</v>
      </c>
      <c r="E689" s="543" t="s">
        <v>1337</v>
      </c>
      <c r="F689" s="472"/>
      <c r="G689" s="522" t="str">
        <f>IFERROR(VLOOKUP(E689,'Reference data'!$M$2:$P$364,4,0), "Do not enter, will be populated based on other column(s)")</f>
        <v>MR</v>
      </c>
      <c r="H689" s="522" t="str">
        <f>IFERROR(VLOOKUP(E689,'Reference data'!$M$2:$O$364, 3,0), "Do not enter, will be populated based on other column(s)")</f>
        <v>Java</v>
      </c>
      <c r="I689" s="522" t="str">
        <f>IFERROR(VLOOKUP(E689,'Reference data'!$M$1:$N$364, 2,0), "Do not enter, will be populated based on other column(s)")</f>
        <v>MDRG-RR</v>
      </c>
      <c r="J689" s="347" t="s">
        <v>203</v>
      </c>
      <c r="K689" s="525" t="str">
        <f>IFERROR(VLOOKUP(J689,'Reference data'!$G$2:$H$7, 2, 0), "Do not enter, will be populated based on other column(s)")</f>
        <v>Muawiah Qaimari</v>
      </c>
      <c r="L689" s="525" t="str">
        <f>IFERROR(VLOOKUP(I689, 'Reference data'!$R$2:$S$55, 2, 0), "Do not enter, will be populated based on other column(s)")</f>
        <v>Narmada Nelluri</v>
      </c>
      <c r="M689" s="525" t="str">
        <f>IFERROR(VLOOKUP(L689, 'Reference data'!$J$2:$K$30, 2, 0), "Do not enter, will be populated based on other column(s)")</f>
        <v>Ranjit Rai</v>
      </c>
      <c r="N689" s="347" t="s">
        <v>283</v>
      </c>
      <c r="O689" s="551" t="str">
        <f>VLOOKUP(N689, 'Reference data'!$U$2:$V$29, 2, 0)</f>
        <v>Ongoing</v>
      </c>
      <c r="P689" s="347" t="s">
        <v>48</v>
      </c>
      <c r="Q689" s="488"/>
      <c r="R689" s="488">
        <v>100</v>
      </c>
      <c r="S689" s="488">
        <v>100</v>
      </c>
      <c r="T689" s="488">
        <v>100</v>
      </c>
      <c r="U689" s="488">
        <v>100</v>
      </c>
      <c r="V689" s="488">
        <v>100</v>
      </c>
      <c r="W689" s="488">
        <v>100</v>
      </c>
      <c r="X689" s="488"/>
      <c r="Y689" s="488"/>
      <c r="Z689" s="488"/>
      <c r="AA689" s="488"/>
      <c r="AB689" s="488">
        <v>100</v>
      </c>
      <c r="AC689" s="488">
        <v>100</v>
      </c>
      <c r="AD689" s="488">
        <v>100</v>
      </c>
      <c r="AE689" s="488">
        <v>100</v>
      </c>
      <c r="AF689" s="488">
        <v>100</v>
      </c>
      <c r="AG689" s="488">
        <v>100</v>
      </c>
      <c r="AH689" s="488">
        <v>100</v>
      </c>
      <c r="AI689" s="488">
        <v>100</v>
      </c>
      <c r="AJ689" s="488">
        <v>100</v>
      </c>
      <c r="AK689" s="488">
        <v>100</v>
      </c>
      <c r="AL689" s="488">
        <v>100</v>
      </c>
      <c r="AM689" s="488">
        <v>100</v>
      </c>
      <c r="AN689" s="488">
        <v>100</v>
      </c>
      <c r="AO689" s="488">
        <v>100</v>
      </c>
      <c r="AP689" s="488">
        <v>100</v>
      </c>
      <c r="AQ689" s="488">
        <v>100</v>
      </c>
      <c r="AR689" s="488">
        <v>100</v>
      </c>
      <c r="AS689" s="488">
        <v>100</v>
      </c>
    </row>
    <row r="690" spans="1:45" ht="14.5">
      <c r="A690" s="522" t="str">
        <f>IFERROR(VLOOKUP(B690, 'Reference data'!$C$2:$D$21, 2, 0), "Do not enter, will be populated based on other column(s)")</f>
        <v>Sustenance</v>
      </c>
      <c r="B690" s="541" t="s">
        <v>988</v>
      </c>
      <c r="D690" s="472" t="s">
        <v>1825</v>
      </c>
      <c r="E690" s="543" t="s">
        <v>1337</v>
      </c>
      <c r="F690" s="472"/>
      <c r="G690" s="522" t="str">
        <f>IFERROR(VLOOKUP(E690,'Reference data'!$M$2:$P$364,4,0), "Do not enter, will be populated based on other column(s)")</f>
        <v>MR</v>
      </c>
      <c r="H690" s="522" t="str">
        <f>IFERROR(VLOOKUP(E690,'Reference data'!$M$2:$O$364, 3,0), "Do not enter, will be populated based on other column(s)")</f>
        <v>Java</v>
      </c>
      <c r="I690" s="522" t="str">
        <f>IFERROR(VLOOKUP(E690,'Reference data'!$M$1:$N$364, 2,0), "Do not enter, will be populated based on other column(s)")</f>
        <v>MDRG-RR</v>
      </c>
      <c r="J690" s="347" t="s">
        <v>203</v>
      </c>
      <c r="K690" s="525" t="str">
        <f>IFERROR(VLOOKUP(J690,'Reference data'!$G$2:$H$7, 2, 0), "Do not enter, will be populated based on other column(s)")</f>
        <v>Muawiah Qaimari</v>
      </c>
      <c r="L690" s="525" t="str">
        <f>IFERROR(VLOOKUP(I690, 'Reference data'!$R$2:$S$55, 2, 0), "Do not enter, will be populated based on other column(s)")</f>
        <v>Narmada Nelluri</v>
      </c>
      <c r="M690" s="525" t="str">
        <f>IFERROR(VLOOKUP(L690, 'Reference data'!$J$2:$K$30, 2, 0), "Do not enter, will be populated based on other column(s)")</f>
        <v>Ranjit Rai</v>
      </c>
      <c r="N690" s="347" t="s">
        <v>283</v>
      </c>
      <c r="O690" s="551" t="str">
        <f>VLOOKUP(N690, 'Reference data'!$U$2:$V$29, 2, 0)</f>
        <v>Ongoing</v>
      </c>
      <c r="P690" s="347" t="s">
        <v>48</v>
      </c>
      <c r="Q690" s="488"/>
      <c r="R690" s="488">
        <v>100</v>
      </c>
      <c r="S690" s="488">
        <v>100</v>
      </c>
      <c r="T690" s="488">
        <v>100</v>
      </c>
      <c r="U690" s="488">
        <v>100</v>
      </c>
      <c r="V690" s="488">
        <v>100</v>
      </c>
      <c r="W690" s="488">
        <v>100</v>
      </c>
      <c r="X690" s="488"/>
      <c r="Y690" s="488"/>
      <c r="Z690" s="488"/>
      <c r="AA690" s="488"/>
      <c r="AB690" s="488">
        <v>100</v>
      </c>
      <c r="AC690" s="488">
        <v>100</v>
      </c>
      <c r="AD690" s="488">
        <v>100</v>
      </c>
      <c r="AE690" s="488">
        <v>100</v>
      </c>
      <c r="AF690" s="488">
        <v>120</v>
      </c>
      <c r="AG690" s="488">
        <v>120</v>
      </c>
      <c r="AH690" s="488">
        <v>70</v>
      </c>
      <c r="AI690" s="488">
        <v>110</v>
      </c>
      <c r="AJ690" s="488">
        <v>90</v>
      </c>
      <c r="AK690" s="488">
        <v>70</v>
      </c>
      <c r="AL690" s="488">
        <v>70</v>
      </c>
      <c r="AM690" s="488">
        <v>90</v>
      </c>
      <c r="AN690" s="488">
        <v>70</v>
      </c>
      <c r="AO690" s="488">
        <v>70</v>
      </c>
      <c r="AP690" s="488">
        <v>90</v>
      </c>
      <c r="AQ690" s="488">
        <v>70</v>
      </c>
      <c r="AR690" s="488">
        <v>70</v>
      </c>
      <c r="AS690" s="488">
        <v>90</v>
      </c>
    </row>
    <row r="691" spans="1:45" ht="14.5">
      <c r="A691" s="522" t="str">
        <f>IFERROR(VLOOKUP(B691, 'Reference data'!$C$2:$D$21, 2, 0), "Do not enter, will be populated based on other column(s)")</f>
        <v>Sustenance</v>
      </c>
      <c r="B691" s="541" t="s">
        <v>990</v>
      </c>
      <c r="D691" s="472" t="s">
        <v>1829</v>
      </c>
      <c r="E691" s="543" t="s">
        <v>1337</v>
      </c>
      <c r="F691" s="472"/>
      <c r="G691" s="522" t="str">
        <f>IFERROR(VLOOKUP(E691,'Reference data'!$M$2:$P$364,4,0), "Do not enter, will be populated based on other column(s)")</f>
        <v>MR</v>
      </c>
      <c r="H691" s="522" t="str">
        <f>IFERROR(VLOOKUP(E691,'Reference data'!$M$2:$O$364, 3,0), "Do not enter, will be populated based on other column(s)")</f>
        <v>Java</v>
      </c>
      <c r="I691" s="522" t="str">
        <f>IFERROR(VLOOKUP(E691,'Reference data'!$M$1:$N$364, 2,0), "Do not enter, will be populated based on other column(s)")</f>
        <v>MDRG-RR</v>
      </c>
      <c r="J691" s="347" t="s">
        <v>203</v>
      </c>
      <c r="K691" s="525" t="str">
        <f>IFERROR(VLOOKUP(J691,'Reference data'!$G$2:$H$7, 2, 0), "Do not enter, will be populated based on other column(s)")</f>
        <v>Muawiah Qaimari</v>
      </c>
      <c r="L691" s="525" t="str">
        <f>IFERROR(VLOOKUP(I691, 'Reference data'!$R$2:$S$55, 2, 0), "Do not enter, will be populated based on other column(s)")</f>
        <v>Narmada Nelluri</v>
      </c>
      <c r="M691" s="525" t="str">
        <f>IFERROR(VLOOKUP(L691, 'Reference data'!$J$2:$K$30, 2, 0), "Do not enter, will be populated based on other column(s)")</f>
        <v>Ranjit Rai</v>
      </c>
      <c r="N691" s="347" t="s">
        <v>283</v>
      </c>
      <c r="O691" s="551" t="str">
        <f>VLOOKUP(N691, 'Reference data'!$U$2:$V$29, 2, 0)</f>
        <v>Ongoing</v>
      </c>
      <c r="P691" s="347" t="s">
        <v>48</v>
      </c>
      <c r="Q691" s="488"/>
      <c r="R691" s="488">
        <v>20</v>
      </c>
      <c r="S691" s="488">
        <v>20</v>
      </c>
      <c r="T691" s="488">
        <v>20</v>
      </c>
      <c r="U691" s="488">
        <v>20</v>
      </c>
      <c r="V691" s="488">
        <v>20</v>
      </c>
      <c r="W691" s="488">
        <v>20</v>
      </c>
      <c r="X691" s="488"/>
      <c r="Y691" s="488"/>
      <c r="Z691" s="488"/>
      <c r="AA691" s="488"/>
      <c r="AB691" s="488">
        <v>20</v>
      </c>
      <c r="AC691" s="488">
        <v>20</v>
      </c>
      <c r="AD691" s="488">
        <v>20</v>
      </c>
      <c r="AE691" s="488">
        <v>20</v>
      </c>
      <c r="AF691" s="488">
        <v>20</v>
      </c>
      <c r="AG691" s="488">
        <v>20</v>
      </c>
      <c r="AH691" s="488">
        <v>0</v>
      </c>
      <c r="AI691" s="488">
        <v>0</v>
      </c>
      <c r="AJ691" s="488">
        <v>20</v>
      </c>
      <c r="AK691" s="488">
        <v>0</v>
      </c>
      <c r="AL691" s="488">
        <v>0</v>
      </c>
      <c r="AM691" s="488">
        <v>0</v>
      </c>
      <c r="AN691" s="488">
        <v>0</v>
      </c>
      <c r="AO691" s="488">
        <v>0</v>
      </c>
      <c r="AP691" s="488">
        <v>0</v>
      </c>
      <c r="AQ691" s="488">
        <v>0</v>
      </c>
      <c r="AR691" s="488">
        <v>0</v>
      </c>
      <c r="AS691" s="488">
        <v>0</v>
      </c>
    </row>
    <row r="692" spans="1:45" ht="14.5">
      <c r="A692" s="522" t="str">
        <f>IFERROR(VLOOKUP(B692, 'Reference data'!$C$2:$D$21, 2, 0), "Do not enter, will be populated based on other column(s)")</f>
        <v>Enhancement</v>
      </c>
      <c r="B692" s="541" t="s">
        <v>960</v>
      </c>
      <c r="D692" s="472" t="s">
        <v>1830</v>
      </c>
      <c r="E692" s="543" t="s">
        <v>1254</v>
      </c>
      <c r="F692" s="472"/>
      <c r="G692" s="522" t="str">
        <f>IFERROR(VLOOKUP(E692,'Reference data'!$M$2:$P$364,4,0), "Do not enter, will be populated based on other column(s)")</f>
        <v>MR</v>
      </c>
      <c r="H692" s="522" t="str">
        <f>IFERROR(VLOOKUP(E692,'Reference data'!$M$2:$O$364, 3,0), "Do not enter, will be populated based on other column(s)")</f>
        <v>Java</v>
      </c>
      <c r="I692" s="522" t="str">
        <f>IFERROR(VLOOKUP(E692,'Reference data'!$M$1:$N$364, 2,0), "Do not enter, will be populated based on other column(s)")</f>
        <v>MDRG-RR</v>
      </c>
      <c r="J692" s="347" t="s">
        <v>442</v>
      </c>
      <c r="K692" s="525" t="str">
        <f>IFERROR(VLOOKUP(J692,'Reference data'!$G$2:$H$7, 2, 0), "Do not enter, will be populated based on other column(s)")</f>
        <v>Christine Moretti</v>
      </c>
      <c r="L692" s="525" t="str">
        <f>IFERROR(VLOOKUP(I692, 'Reference data'!$R$2:$S$55, 2, 0), "Do not enter, will be populated based on other column(s)")</f>
        <v>Narmada Nelluri</v>
      </c>
      <c r="M692" s="525" t="str">
        <f>IFERROR(VLOOKUP(L692, 'Reference data'!$J$2:$K$30, 2, 0), "Do not enter, will be populated based on other column(s)")</f>
        <v>Ranjit Rai</v>
      </c>
      <c r="N692" s="347" t="s">
        <v>1114</v>
      </c>
      <c r="O692" s="551" t="str">
        <f>VLOOKUP(N692, 'Reference data'!$U$2:$V$29, 2, 0)</f>
        <v>On hold</v>
      </c>
      <c r="P692" s="347" t="s">
        <v>342</v>
      </c>
      <c r="Q692" s="488">
        <v>780</v>
      </c>
      <c r="R692" s="488"/>
      <c r="S692" s="488"/>
      <c r="T692" s="488"/>
      <c r="U692" s="488"/>
      <c r="V692" s="488"/>
      <c r="W692" s="488"/>
      <c r="X692" s="488"/>
      <c r="Y692" s="488"/>
      <c r="Z692" s="488"/>
      <c r="AA692" s="488"/>
      <c r="AB692" s="488"/>
      <c r="AC692" s="488"/>
      <c r="AD692" s="488"/>
      <c r="AE692" s="488"/>
      <c r="AF692" s="488"/>
      <c r="AG692" s="488"/>
      <c r="AH692" s="488"/>
      <c r="AI692" s="488"/>
      <c r="AJ692" s="488"/>
      <c r="AK692" s="488"/>
      <c r="AL692" s="488"/>
      <c r="AM692" s="488"/>
      <c r="AN692" s="488"/>
      <c r="AO692" s="488"/>
      <c r="AP692" s="488"/>
      <c r="AQ692" s="488"/>
      <c r="AR692" s="488"/>
      <c r="AS692" s="488"/>
    </row>
    <row r="693" spans="1:45" ht="14.5">
      <c r="A693" s="522" t="str">
        <f>IFERROR(VLOOKUP(B693, 'Reference data'!$C$2:$D$21, 2, 0), "Do not enter, will be populated based on other column(s)")</f>
        <v>Sustenance</v>
      </c>
      <c r="B693" s="541" t="s">
        <v>88</v>
      </c>
      <c r="D693" s="472" t="s">
        <v>1831</v>
      </c>
      <c r="E693" s="543" t="s">
        <v>1337</v>
      </c>
      <c r="F693" s="472"/>
      <c r="G693" s="522" t="str">
        <f>IFERROR(VLOOKUP(E693,'Reference data'!$M$2:$P$364,4,0), "Do not enter, will be populated based on other column(s)")</f>
        <v>MR</v>
      </c>
      <c r="H693" s="522" t="str">
        <f>IFERROR(VLOOKUP(E693,'Reference data'!$M$2:$O$364, 3,0), "Do not enter, will be populated based on other column(s)")</f>
        <v>Java</v>
      </c>
      <c r="I693" s="522" t="str">
        <f>IFERROR(VLOOKUP(E693,'Reference data'!$M$1:$N$364, 2,0), "Do not enter, will be populated based on other column(s)")</f>
        <v>MDRG-RR</v>
      </c>
      <c r="J693" s="347" t="s">
        <v>78</v>
      </c>
      <c r="K693" s="525" t="str">
        <f>IFERROR(VLOOKUP(J693,'Reference data'!$G$2:$H$7, 2, 0), "Do not enter, will be populated based on other column(s)")</f>
        <v>Christine Moretti</v>
      </c>
      <c r="L693" s="525" t="str">
        <f>IFERROR(VLOOKUP(I693, 'Reference data'!$R$2:$S$55, 2, 0), "Do not enter, will be populated based on other column(s)")</f>
        <v>Narmada Nelluri</v>
      </c>
      <c r="M693" s="525" t="str">
        <f>IFERROR(VLOOKUP(L693, 'Reference data'!$J$2:$K$30, 2, 0), "Do not enter, will be populated based on other column(s)")</f>
        <v>Ranjit Rai</v>
      </c>
      <c r="N693" s="472">
        <v>22.08</v>
      </c>
      <c r="O693" s="551" t="str">
        <f>VLOOKUP(N693, 'Reference data'!$U$2:$V$29, 2, 0)</f>
        <v>Aug-22</v>
      </c>
      <c r="P693" s="347" t="s">
        <v>48</v>
      </c>
      <c r="Q693" s="488">
        <v>40</v>
      </c>
      <c r="R693" s="488"/>
      <c r="S693" s="488"/>
      <c r="T693" s="488"/>
      <c r="U693" s="488"/>
      <c r="V693" s="488"/>
      <c r="W693" s="488"/>
      <c r="X693" s="488"/>
      <c r="Y693" s="488"/>
      <c r="Z693" s="488"/>
      <c r="AA693" s="488"/>
      <c r="AB693" s="488"/>
      <c r="AC693" s="488">
        <v>40</v>
      </c>
      <c r="AD693" s="488"/>
      <c r="AE693" s="488"/>
      <c r="AF693" s="488"/>
      <c r="AG693" s="488"/>
      <c r="AH693" s="488"/>
      <c r="AI693" s="488"/>
      <c r="AJ693" s="488"/>
      <c r="AK693" s="488"/>
      <c r="AL693" s="488"/>
      <c r="AM693" s="488"/>
      <c r="AN693" s="488"/>
      <c r="AO693" s="488"/>
      <c r="AP693" s="488"/>
      <c r="AQ693" s="488"/>
      <c r="AR693" s="488"/>
      <c r="AS693" s="488"/>
    </row>
    <row r="694" spans="1:45" ht="14.5">
      <c r="A694" s="522" t="str">
        <f>IFERROR(VLOOKUP(B694, 'Reference data'!$C$2:$D$21, 2, 0), "Do not enter, will be populated based on other column(s)")</f>
        <v>Sustenance</v>
      </c>
      <c r="B694" s="541" t="s">
        <v>88</v>
      </c>
      <c r="D694" s="472" t="s">
        <v>1832</v>
      </c>
      <c r="E694" s="543" t="s">
        <v>1337</v>
      </c>
      <c r="F694" s="472"/>
      <c r="G694" s="522" t="str">
        <f>IFERROR(VLOOKUP(E694,'Reference data'!$M$2:$P$364,4,0), "Do not enter, will be populated based on other column(s)")</f>
        <v>MR</v>
      </c>
      <c r="H694" s="522" t="str">
        <f>IFERROR(VLOOKUP(E694,'Reference data'!$M$2:$O$364, 3,0), "Do not enter, will be populated based on other column(s)")</f>
        <v>Java</v>
      </c>
      <c r="I694" s="522" t="str">
        <f>IFERROR(VLOOKUP(E694,'Reference data'!$M$1:$N$364, 2,0), "Do not enter, will be populated based on other column(s)")</f>
        <v>MDRG-RR</v>
      </c>
      <c r="J694" s="347" t="s">
        <v>78</v>
      </c>
      <c r="K694" s="525" t="str">
        <f>IFERROR(VLOOKUP(J694,'Reference data'!$G$2:$H$7, 2, 0), "Do not enter, will be populated based on other column(s)")</f>
        <v>Christine Moretti</v>
      </c>
      <c r="L694" s="525" t="str">
        <f>IFERROR(VLOOKUP(I694, 'Reference data'!$R$2:$S$55, 2, 0), "Do not enter, will be populated based on other column(s)")</f>
        <v>Narmada Nelluri</v>
      </c>
      <c r="M694" s="525" t="str">
        <f>IFERROR(VLOOKUP(L694, 'Reference data'!$J$2:$K$30, 2, 0), "Do not enter, will be populated based on other column(s)")</f>
        <v>Ranjit Rai</v>
      </c>
      <c r="N694" s="472">
        <v>22.08</v>
      </c>
      <c r="O694" s="551" t="str">
        <f>VLOOKUP(N694, 'Reference data'!$U$2:$V$29, 2, 0)</f>
        <v>Aug-22</v>
      </c>
      <c r="P694" s="347" t="s">
        <v>48</v>
      </c>
      <c r="Q694" s="488">
        <v>70</v>
      </c>
      <c r="R694" s="488"/>
      <c r="S694" s="488"/>
      <c r="T694" s="488"/>
      <c r="U694" s="488"/>
      <c r="V694" s="488"/>
      <c r="W694" s="488"/>
      <c r="X694" s="488"/>
      <c r="Y694" s="488"/>
      <c r="Z694" s="488"/>
      <c r="AA694" s="488"/>
      <c r="AB694" s="488"/>
      <c r="AC694" s="488">
        <v>70</v>
      </c>
      <c r="AD694" s="488"/>
      <c r="AE694" s="488"/>
      <c r="AF694" s="488"/>
      <c r="AG694" s="488"/>
      <c r="AH694" s="488"/>
      <c r="AI694" s="488"/>
      <c r="AJ694" s="488"/>
      <c r="AK694" s="488"/>
      <c r="AL694" s="488"/>
      <c r="AM694" s="488"/>
      <c r="AN694" s="488"/>
      <c r="AO694" s="488"/>
      <c r="AP694" s="488"/>
      <c r="AQ694" s="488"/>
      <c r="AR694" s="488"/>
      <c r="AS694" s="488"/>
    </row>
    <row r="695" spans="1:45" ht="14.5">
      <c r="A695" s="522" t="str">
        <f>IFERROR(VLOOKUP(B695, 'Reference data'!$C$2:$D$21, 2, 0), "Do not enter, will be populated based on other column(s)")</f>
        <v>Sustenance</v>
      </c>
      <c r="B695" s="541" t="s">
        <v>110</v>
      </c>
      <c r="D695" s="472" t="s">
        <v>1833</v>
      </c>
      <c r="E695" s="543" t="s">
        <v>1337</v>
      </c>
      <c r="F695" s="472"/>
      <c r="G695" s="522" t="str">
        <f>IFERROR(VLOOKUP(E695,'Reference data'!$M$2:$P$364,4,0), "Do not enter, will be populated based on other column(s)")</f>
        <v>MR</v>
      </c>
      <c r="H695" s="522" t="str">
        <f>IFERROR(VLOOKUP(E695,'Reference data'!$M$2:$O$364, 3,0), "Do not enter, will be populated based on other column(s)")</f>
        <v>Java</v>
      </c>
      <c r="I695" s="522" t="str">
        <f>IFERROR(VLOOKUP(E695,'Reference data'!$M$1:$N$364, 2,0), "Do not enter, will be populated based on other column(s)")</f>
        <v>MDRG-RR</v>
      </c>
      <c r="J695" s="347" t="s">
        <v>78</v>
      </c>
      <c r="K695" s="525" t="str">
        <f>IFERROR(VLOOKUP(J695,'Reference data'!$G$2:$H$7, 2, 0), "Do not enter, will be populated based on other column(s)")</f>
        <v>Christine Moretti</v>
      </c>
      <c r="L695" s="525" t="str">
        <f>IFERROR(VLOOKUP(I695, 'Reference data'!$R$2:$S$55, 2, 0), "Do not enter, will be populated based on other column(s)")</f>
        <v>Narmada Nelluri</v>
      </c>
      <c r="M695" s="525" t="str">
        <f>IFERROR(VLOOKUP(L695, 'Reference data'!$J$2:$K$30, 2, 0), "Do not enter, will be populated based on other column(s)")</f>
        <v>Ranjit Rai</v>
      </c>
      <c r="N695" s="547">
        <v>22.11</v>
      </c>
      <c r="O695" s="551" t="str">
        <f>VLOOKUP(N695, 'Reference data'!$U$2:$V$29, 2, 0)</f>
        <v>Nov-22</v>
      </c>
      <c r="P695" s="347" t="s">
        <v>48</v>
      </c>
      <c r="Q695" s="488">
        <v>250</v>
      </c>
      <c r="R695" s="488"/>
      <c r="S695" s="488"/>
      <c r="T695" s="488"/>
      <c r="U695" s="488"/>
      <c r="V695" s="488"/>
      <c r="W695" s="488"/>
      <c r="X695" s="488"/>
      <c r="Y695" s="488"/>
      <c r="Z695" s="488"/>
      <c r="AA695" s="488"/>
      <c r="AB695" s="488"/>
      <c r="AC695" s="488"/>
      <c r="AD695" s="488"/>
      <c r="AE695" s="488">
        <v>100</v>
      </c>
      <c r="AF695" s="488">
        <v>100</v>
      </c>
      <c r="AG695" s="488">
        <v>50</v>
      </c>
      <c r="AH695" s="488"/>
      <c r="AI695" s="488"/>
      <c r="AJ695" s="488"/>
      <c r="AK695" s="488"/>
      <c r="AL695" s="488"/>
      <c r="AM695" s="488"/>
      <c r="AN695" s="488"/>
      <c r="AO695" s="488"/>
      <c r="AP695" s="488"/>
      <c r="AQ695" s="488"/>
      <c r="AR695" s="488"/>
      <c r="AS695" s="488"/>
    </row>
    <row r="696" spans="1:45" ht="14.5">
      <c r="A696" s="522" t="str">
        <f>IFERROR(VLOOKUP(B696, 'Reference data'!$C$2:$D$21, 2, 0), "Do not enter, will be populated based on other column(s)")</f>
        <v>Sustenance</v>
      </c>
      <c r="B696" s="541" t="s">
        <v>988</v>
      </c>
      <c r="D696" s="472" t="s">
        <v>1834</v>
      </c>
      <c r="E696" s="543" t="s">
        <v>1238</v>
      </c>
      <c r="F696" s="472"/>
      <c r="G696" s="522" t="str">
        <f>IFERROR(VLOOKUP(E696,'Reference data'!$M$2:$P$364,4,0), "Do not enter, will be populated based on other column(s)")</f>
        <v>MR</v>
      </c>
      <c r="H696" s="522" t="str">
        <f>IFERROR(VLOOKUP(E696,'Reference data'!$M$2:$O$364, 3,0), "Do not enter, will be populated based on other column(s)")</f>
        <v>Java</v>
      </c>
      <c r="I696" s="522" t="str">
        <f>IFERROR(VLOOKUP(E696,'Reference data'!$M$1:$N$364, 2,0), "Do not enter, will be populated based on other column(s)")</f>
        <v>MDRG-RR</v>
      </c>
      <c r="J696" s="347" t="s">
        <v>78</v>
      </c>
      <c r="K696" s="525" t="str">
        <f>IFERROR(VLOOKUP(J696,'Reference data'!$G$2:$H$7, 2, 0), "Do not enter, will be populated based on other column(s)")</f>
        <v>Christine Moretti</v>
      </c>
      <c r="L696" s="525" t="str">
        <f>IFERROR(VLOOKUP(I696, 'Reference data'!$R$2:$S$55, 2, 0), "Do not enter, will be populated based on other column(s)")</f>
        <v>Narmada Nelluri</v>
      </c>
      <c r="M696" s="525" t="str">
        <f>IFERROR(VLOOKUP(L696, 'Reference data'!$J$2:$K$30, 2, 0), "Do not enter, will be populated based on other column(s)")</f>
        <v>Ranjit Rai</v>
      </c>
      <c r="N696" s="347" t="s">
        <v>283</v>
      </c>
      <c r="O696" s="551" t="str">
        <f>VLOOKUP(N696, 'Reference data'!$U$2:$V$29, 2, 0)</f>
        <v>Ongoing</v>
      </c>
      <c r="P696" s="347" t="s">
        <v>48</v>
      </c>
      <c r="Q696" s="488"/>
      <c r="R696" s="488">
        <v>70</v>
      </c>
      <c r="S696" s="488">
        <v>70</v>
      </c>
      <c r="T696" s="488">
        <v>70</v>
      </c>
      <c r="U696" s="488">
        <v>70</v>
      </c>
      <c r="V696" s="488">
        <v>70</v>
      </c>
      <c r="W696" s="488">
        <v>70</v>
      </c>
      <c r="X696" s="488"/>
      <c r="Y696" s="488"/>
      <c r="Z696" s="488"/>
      <c r="AA696" s="488"/>
      <c r="AB696" s="488">
        <v>70</v>
      </c>
      <c r="AC696" s="488">
        <v>70</v>
      </c>
      <c r="AD696" s="488">
        <v>70</v>
      </c>
      <c r="AE696" s="488">
        <v>70</v>
      </c>
      <c r="AF696" s="488">
        <v>150</v>
      </c>
      <c r="AG696" s="488">
        <v>150</v>
      </c>
      <c r="AH696" s="488">
        <v>120</v>
      </c>
      <c r="AI696" s="488">
        <v>80</v>
      </c>
      <c r="AJ696" s="488">
        <v>100</v>
      </c>
      <c r="AK696" s="488">
        <v>80</v>
      </c>
      <c r="AL696" s="488">
        <v>80</v>
      </c>
      <c r="AM696" s="488">
        <v>100</v>
      </c>
      <c r="AN696" s="488">
        <v>80</v>
      </c>
      <c r="AO696" s="488">
        <v>80</v>
      </c>
      <c r="AP696" s="488">
        <v>100</v>
      </c>
      <c r="AQ696" s="488">
        <v>80</v>
      </c>
      <c r="AR696" s="488">
        <v>80</v>
      </c>
      <c r="AS696" s="488">
        <v>120</v>
      </c>
    </row>
    <row r="697" spans="1:45" ht="14.5">
      <c r="A697" s="522" t="str">
        <f>IFERROR(VLOOKUP(B697, 'Reference data'!$C$2:$D$21, 2, 0), "Do not enter, will be populated based on other column(s)")</f>
        <v>Sustenance</v>
      </c>
      <c r="B697" s="541" t="s">
        <v>983</v>
      </c>
      <c r="D697" s="472" t="s">
        <v>321</v>
      </c>
      <c r="E697" s="543" t="s">
        <v>1238</v>
      </c>
      <c r="F697" s="472"/>
      <c r="G697" s="522" t="str">
        <f>IFERROR(VLOOKUP(E697,'Reference data'!$M$2:$P$364,4,0), "Do not enter, will be populated based on other column(s)")</f>
        <v>MR</v>
      </c>
      <c r="H697" s="522" t="str">
        <f>IFERROR(VLOOKUP(E697,'Reference data'!$M$2:$O$364, 3,0), "Do not enter, will be populated based on other column(s)")</f>
        <v>Java</v>
      </c>
      <c r="I697" s="522" t="str">
        <f>IFERROR(VLOOKUP(E697,'Reference data'!$M$1:$N$364, 2,0), "Do not enter, will be populated based on other column(s)")</f>
        <v>MDRG-RR</v>
      </c>
      <c r="J697" s="347" t="s">
        <v>78</v>
      </c>
      <c r="K697" s="525" t="str">
        <f>IFERROR(VLOOKUP(J697,'Reference data'!$G$2:$H$7, 2, 0), "Do not enter, will be populated based on other column(s)")</f>
        <v>Christine Moretti</v>
      </c>
      <c r="L697" s="525" t="str">
        <f>IFERROR(VLOOKUP(I697, 'Reference data'!$R$2:$S$55, 2, 0), "Do not enter, will be populated based on other column(s)")</f>
        <v>Narmada Nelluri</v>
      </c>
      <c r="M697" s="525" t="str">
        <f>IFERROR(VLOOKUP(L697, 'Reference data'!$J$2:$K$30, 2, 0), "Do not enter, will be populated based on other column(s)")</f>
        <v>Ranjit Rai</v>
      </c>
      <c r="N697" s="347" t="s">
        <v>283</v>
      </c>
      <c r="O697" s="551" t="str">
        <f>VLOOKUP(N697, 'Reference data'!$U$2:$V$29, 2, 0)</f>
        <v>Ongoing</v>
      </c>
      <c r="P697" s="347" t="s">
        <v>48</v>
      </c>
      <c r="Q697" s="488"/>
      <c r="R697" s="488">
        <v>70</v>
      </c>
      <c r="S697" s="488">
        <v>70</v>
      </c>
      <c r="T697" s="488">
        <v>70</v>
      </c>
      <c r="U697" s="488">
        <v>70</v>
      </c>
      <c r="V697" s="488">
        <v>70</v>
      </c>
      <c r="W697" s="488">
        <v>70</v>
      </c>
      <c r="X697" s="488"/>
      <c r="Y697" s="488"/>
      <c r="Z697" s="488"/>
      <c r="AA697" s="488"/>
      <c r="AB697" s="488">
        <v>70</v>
      </c>
      <c r="AC697" s="488">
        <v>70</v>
      </c>
      <c r="AD697" s="488">
        <v>70</v>
      </c>
      <c r="AE697" s="488">
        <v>70</v>
      </c>
      <c r="AF697" s="488">
        <v>70</v>
      </c>
      <c r="AG697" s="488">
        <v>70</v>
      </c>
      <c r="AH697" s="488">
        <v>90</v>
      </c>
      <c r="AI697" s="488">
        <v>90</v>
      </c>
      <c r="AJ697" s="488">
        <v>90</v>
      </c>
      <c r="AK697" s="488">
        <v>90</v>
      </c>
      <c r="AL697" s="488">
        <v>90</v>
      </c>
      <c r="AM697" s="488">
        <v>90</v>
      </c>
      <c r="AN697" s="488">
        <v>90</v>
      </c>
      <c r="AO697" s="488">
        <v>90</v>
      </c>
      <c r="AP697" s="488">
        <v>90</v>
      </c>
      <c r="AQ697" s="488">
        <v>90</v>
      </c>
      <c r="AR697" s="488">
        <v>90</v>
      </c>
      <c r="AS697" s="488">
        <v>90</v>
      </c>
    </row>
    <row r="698" spans="1:45" ht="14.5">
      <c r="A698" s="522" t="str">
        <f>IFERROR(VLOOKUP(B698, 'Reference data'!$C$2:$D$21, 2, 0), "Do not enter, will be populated based on other column(s)")</f>
        <v>Sustenance</v>
      </c>
      <c r="B698" s="541" t="s">
        <v>983</v>
      </c>
      <c r="D698" s="472" t="s">
        <v>321</v>
      </c>
      <c r="E698" s="543" t="s">
        <v>1354</v>
      </c>
      <c r="F698" s="472"/>
      <c r="G698" s="522" t="str">
        <f>IFERROR(VLOOKUP(E698,'Reference data'!$M$2:$P$364,4,0), "Do not enter, will be populated based on other column(s)")</f>
        <v>MR</v>
      </c>
      <c r="H698" s="522" t="str">
        <f>IFERROR(VLOOKUP(E698,'Reference data'!$M$2:$O$364, 3,0), "Do not enter, will be populated based on other column(s)")</f>
        <v>Java</v>
      </c>
      <c r="I698" s="522" t="str">
        <f>IFERROR(VLOOKUP(E698,'Reference data'!$M$1:$N$364, 2,0), "Do not enter, will be populated based on other column(s)")</f>
        <v>MDRG-RR</v>
      </c>
      <c r="J698" s="347" t="s">
        <v>442</v>
      </c>
      <c r="K698" s="525" t="str">
        <f>IFERROR(VLOOKUP(J698,'Reference data'!$G$2:$H$7, 2, 0), "Do not enter, will be populated based on other column(s)")</f>
        <v>Christine Moretti</v>
      </c>
      <c r="L698" s="525" t="str">
        <f>IFERROR(VLOOKUP(I698, 'Reference data'!$R$2:$S$55, 2, 0), "Do not enter, will be populated based on other column(s)")</f>
        <v>Narmada Nelluri</v>
      </c>
      <c r="M698" s="525" t="str">
        <f>IFERROR(VLOOKUP(L698, 'Reference data'!$J$2:$K$30, 2, 0), "Do not enter, will be populated based on other column(s)")</f>
        <v>Ranjit Rai</v>
      </c>
      <c r="N698" s="347" t="s">
        <v>283</v>
      </c>
      <c r="O698" s="551" t="str">
        <f>VLOOKUP(N698, 'Reference data'!$U$2:$V$29, 2, 0)</f>
        <v>Ongoing</v>
      </c>
      <c r="P698" s="347" t="s">
        <v>48</v>
      </c>
      <c r="Q698" s="488"/>
      <c r="R698" s="488">
        <v>70</v>
      </c>
      <c r="S698" s="488">
        <v>70</v>
      </c>
      <c r="T698" s="488">
        <v>70</v>
      </c>
      <c r="U698" s="488">
        <v>70</v>
      </c>
      <c r="V698" s="488">
        <v>70</v>
      </c>
      <c r="W698" s="488">
        <v>70</v>
      </c>
      <c r="X698" s="488"/>
      <c r="Y698" s="488"/>
      <c r="Z698" s="488"/>
      <c r="AA698" s="488"/>
      <c r="AB698" s="488">
        <v>70</v>
      </c>
      <c r="AC698" s="488">
        <v>70</v>
      </c>
      <c r="AD698" s="488">
        <v>70</v>
      </c>
      <c r="AE698" s="488">
        <v>70</v>
      </c>
      <c r="AF698" s="488">
        <v>70</v>
      </c>
      <c r="AG698" s="488">
        <v>70</v>
      </c>
      <c r="AH698" s="488">
        <v>70</v>
      </c>
      <c r="AI698" s="488">
        <v>70</v>
      </c>
      <c r="AJ698" s="488">
        <v>70</v>
      </c>
      <c r="AK698" s="488">
        <v>70</v>
      </c>
      <c r="AL698" s="488">
        <v>70</v>
      </c>
      <c r="AM698" s="488">
        <v>70</v>
      </c>
      <c r="AN698" s="488">
        <v>70</v>
      </c>
      <c r="AO698" s="488">
        <v>70</v>
      </c>
      <c r="AP698" s="488">
        <v>70</v>
      </c>
      <c r="AQ698" s="488">
        <v>70</v>
      </c>
      <c r="AR698" s="488">
        <v>70</v>
      </c>
      <c r="AS698" s="488">
        <v>70</v>
      </c>
    </row>
    <row r="699" spans="1:45" ht="14.5">
      <c r="A699" s="522" t="str">
        <f>IFERROR(VLOOKUP(B699, 'Reference data'!$C$2:$D$21, 2, 0), "Do not enter, will be populated based on other column(s)")</f>
        <v>Sustenance</v>
      </c>
      <c r="B699" s="541" t="s">
        <v>988</v>
      </c>
      <c r="D699" s="472" t="s">
        <v>1835</v>
      </c>
      <c r="E699" s="543" t="s">
        <v>1354</v>
      </c>
      <c r="F699" s="472"/>
      <c r="G699" s="522" t="str">
        <f>IFERROR(VLOOKUP(E699,'Reference data'!$M$2:$P$364,4,0), "Do not enter, will be populated based on other column(s)")</f>
        <v>MR</v>
      </c>
      <c r="H699" s="522" t="str">
        <f>IFERROR(VLOOKUP(E699,'Reference data'!$M$2:$O$364, 3,0), "Do not enter, will be populated based on other column(s)")</f>
        <v>Java</v>
      </c>
      <c r="I699" s="522" t="str">
        <f>IFERROR(VLOOKUP(E699,'Reference data'!$M$1:$N$364, 2,0), "Do not enter, will be populated based on other column(s)")</f>
        <v>MDRG-RR</v>
      </c>
      <c r="J699" s="347" t="s">
        <v>442</v>
      </c>
      <c r="K699" s="525" t="str">
        <f>IFERROR(VLOOKUP(J699,'Reference data'!$G$2:$H$7, 2, 0), "Do not enter, will be populated based on other column(s)")</f>
        <v>Christine Moretti</v>
      </c>
      <c r="L699" s="525" t="str">
        <f>IFERROR(VLOOKUP(I699, 'Reference data'!$R$2:$S$55, 2, 0), "Do not enter, will be populated based on other column(s)")</f>
        <v>Narmada Nelluri</v>
      </c>
      <c r="M699" s="525" t="str">
        <f>IFERROR(VLOOKUP(L699, 'Reference data'!$J$2:$K$30, 2, 0), "Do not enter, will be populated based on other column(s)")</f>
        <v>Ranjit Rai</v>
      </c>
      <c r="N699" s="347" t="s">
        <v>283</v>
      </c>
      <c r="O699" s="551" t="str">
        <f>VLOOKUP(N699, 'Reference data'!$U$2:$V$29, 2, 0)</f>
        <v>Ongoing</v>
      </c>
      <c r="P699" s="347" t="s">
        <v>48</v>
      </c>
      <c r="Q699" s="488"/>
      <c r="R699" s="488">
        <v>10</v>
      </c>
      <c r="S699" s="488">
        <v>10</v>
      </c>
      <c r="T699" s="488">
        <v>10</v>
      </c>
      <c r="U699" s="488">
        <v>10</v>
      </c>
      <c r="V699" s="488">
        <v>10</v>
      </c>
      <c r="W699" s="488">
        <v>10</v>
      </c>
      <c r="X699" s="488"/>
      <c r="Y699" s="488"/>
      <c r="Z699" s="488"/>
      <c r="AA699" s="488"/>
      <c r="AB699" s="488">
        <v>10</v>
      </c>
      <c r="AC699" s="488">
        <v>10</v>
      </c>
      <c r="AD699" s="488">
        <v>10</v>
      </c>
      <c r="AE699" s="488">
        <v>10</v>
      </c>
      <c r="AF699" s="488">
        <v>110</v>
      </c>
      <c r="AG699" s="488">
        <v>110</v>
      </c>
      <c r="AH699" s="488">
        <v>80</v>
      </c>
      <c r="AI699" s="488">
        <v>80</v>
      </c>
      <c r="AJ699" s="488">
        <v>110</v>
      </c>
      <c r="AK699" s="488">
        <v>80</v>
      </c>
      <c r="AL699" s="488">
        <v>80</v>
      </c>
      <c r="AM699" s="488">
        <v>110</v>
      </c>
      <c r="AN699" s="488">
        <v>80</v>
      </c>
      <c r="AO699" s="488">
        <v>80</v>
      </c>
      <c r="AP699" s="488">
        <v>110</v>
      </c>
      <c r="AQ699" s="488">
        <v>80</v>
      </c>
      <c r="AR699" s="488">
        <v>80</v>
      </c>
      <c r="AS699" s="488">
        <v>110</v>
      </c>
    </row>
    <row r="700" spans="1:45" ht="14.5">
      <c r="A700" s="522" t="str">
        <f>IFERROR(VLOOKUP(B700, 'Reference data'!$C$2:$D$21, 2, 0), "Do not enter, will be populated based on other column(s)")</f>
        <v>Sustenance</v>
      </c>
      <c r="B700" s="541" t="s">
        <v>983</v>
      </c>
      <c r="D700" s="472" t="s">
        <v>1836</v>
      </c>
      <c r="E700" s="543" t="s">
        <v>1354</v>
      </c>
      <c r="F700" s="472"/>
      <c r="G700" s="522" t="str">
        <f>IFERROR(VLOOKUP(E700,'Reference data'!$M$2:$P$364,4,0), "Do not enter, will be populated based on other column(s)")</f>
        <v>MR</v>
      </c>
      <c r="H700" s="522" t="str">
        <f>IFERROR(VLOOKUP(E700,'Reference data'!$M$2:$O$364, 3,0), "Do not enter, will be populated based on other column(s)")</f>
        <v>Java</v>
      </c>
      <c r="I700" s="522" t="str">
        <f>IFERROR(VLOOKUP(E700,'Reference data'!$M$1:$N$364, 2,0), "Do not enter, will be populated based on other column(s)")</f>
        <v>MDRG-RR</v>
      </c>
      <c r="J700" s="347" t="s">
        <v>442</v>
      </c>
      <c r="K700" s="525" t="str">
        <f>IFERROR(VLOOKUP(J700,'Reference data'!$G$2:$H$7, 2, 0), "Do not enter, will be populated based on other column(s)")</f>
        <v>Christine Moretti</v>
      </c>
      <c r="L700" s="525" t="str">
        <f>IFERROR(VLOOKUP(I700, 'Reference data'!$R$2:$S$55, 2, 0), "Do not enter, will be populated based on other column(s)")</f>
        <v>Narmada Nelluri</v>
      </c>
      <c r="M700" s="525" t="str">
        <f>IFERROR(VLOOKUP(L700, 'Reference data'!$J$2:$K$30, 2, 0), "Do not enter, will be populated based on other column(s)")</f>
        <v>Ranjit Rai</v>
      </c>
      <c r="N700" s="347" t="s">
        <v>283</v>
      </c>
      <c r="O700" s="551" t="str">
        <f>VLOOKUP(N700, 'Reference data'!$U$2:$V$29, 2, 0)</f>
        <v>Ongoing</v>
      </c>
      <c r="P700" s="347" t="s">
        <v>48</v>
      </c>
      <c r="Q700" s="488"/>
      <c r="R700" s="488">
        <v>10</v>
      </c>
      <c r="S700" s="488">
        <v>10</v>
      </c>
      <c r="T700" s="488">
        <v>10</v>
      </c>
      <c r="U700" s="488">
        <v>10</v>
      </c>
      <c r="V700" s="488">
        <v>10</v>
      </c>
      <c r="W700" s="488">
        <v>10</v>
      </c>
      <c r="X700" s="488"/>
      <c r="Y700" s="488"/>
      <c r="Z700" s="488"/>
      <c r="AA700" s="488"/>
      <c r="AB700" s="488">
        <v>10</v>
      </c>
      <c r="AC700" s="488">
        <v>10</v>
      </c>
      <c r="AD700" s="488">
        <v>10</v>
      </c>
      <c r="AE700" s="488">
        <v>10</v>
      </c>
      <c r="AF700" s="488">
        <v>10</v>
      </c>
      <c r="AG700" s="488">
        <v>10</v>
      </c>
      <c r="AH700" s="488">
        <v>10</v>
      </c>
      <c r="AI700" s="488">
        <v>10</v>
      </c>
      <c r="AJ700" s="488">
        <v>10</v>
      </c>
      <c r="AK700" s="488">
        <v>10</v>
      </c>
      <c r="AL700" s="488">
        <v>10</v>
      </c>
      <c r="AM700" s="488">
        <v>10</v>
      </c>
      <c r="AN700" s="488">
        <v>10</v>
      </c>
      <c r="AO700" s="488">
        <v>10</v>
      </c>
      <c r="AP700" s="488">
        <v>10</v>
      </c>
      <c r="AQ700" s="488">
        <v>10</v>
      </c>
      <c r="AR700" s="488">
        <v>10</v>
      </c>
      <c r="AS700" s="488">
        <v>10</v>
      </c>
    </row>
    <row r="701" spans="1:45" ht="14.5">
      <c r="A701" s="522" t="str">
        <f>IFERROR(VLOOKUP(B701, 'Reference data'!$C$2:$D$21, 2, 0), "Do not enter, will be populated based on other column(s)")</f>
        <v>Sustenance</v>
      </c>
      <c r="B701" s="541" t="s">
        <v>983</v>
      </c>
      <c r="D701" s="472" t="s">
        <v>321</v>
      </c>
      <c r="E701" s="543" t="s">
        <v>1837</v>
      </c>
      <c r="F701" s="472"/>
      <c r="G701" s="522" t="str">
        <f>IFERROR(VLOOKUP(E701,'Reference data'!$M$2:$P$364,4,0), "Do not enter, will be populated based on other column(s)")</f>
        <v>MR</v>
      </c>
      <c r="H701" s="522" t="str">
        <f>IFERROR(VLOOKUP(E701,'Reference data'!$M$2:$O$364, 3,0), "Do not enter, will be populated based on other column(s)")</f>
        <v>Java</v>
      </c>
      <c r="I701" s="522" t="str">
        <f>IFERROR(VLOOKUP(E701,'Reference data'!$M$1:$N$364, 2,0), "Do not enter, will be populated based on other column(s)")</f>
        <v>MDRG-RR</v>
      </c>
      <c r="J701" s="347" t="s">
        <v>442</v>
      </c>
      <c r="K701" s="525" t="str">
        <f>IFERROR(VLOOKUP(J701,'Reference data'!$G$2:$H$7, 2, 0), "Do not enter, will be populated based on other column(s)")</f>
        <v>Christine Moretti</v>
      </c>
      <c r="L701" s="525" t="str">
        <f>IFERROR(VLOOKUP(I701, 'Reference data'!$R$2:$S$55, 2, 0), "Do not enter, will be populated based on other column(s)")</f>
        <v>Narmada Nelluri</v>
      </c>
      <c r="M701" s="525" t="str">
        <f>IFERROR(VLOOKUP(L701, 'Reference data'!$J$2:$K$30, 2, 0), "Do not enter, will be populated based on other column(s)")</f>
        <v>Ranjit Rai</v>
      </c>
      <c r="N701" s="347" t="s">
        <v>283</v>
      </c>
      <c r="O701" s="551" t="str">
        <f>VLOOKUP(N701, 'Reference data'!$U$2:$V$29, 2, 0)</f>
        <v>Ongoing</v>
      </c>
      <c r="P701" s="347" t="s">
        <v>48</v>
      </c>
      <c r="Q701" s="488"/>
      <c r="R701" s="488">
        <v>70</v>
      </c>
      <c r="S701" s="488">
        <v>70</v>
      </c>
      <c r="T701" s="488">
        <v>70</v>
      </c>
      <c r="U701" s="488">
        <v>70</v>
      </c>
      <c r="V701" s="488">
        <v>70</v>
      </c>
      <c r="W701" s="488">
        <v>70</v>
      </c>
      <c r="X701" s="488"/>
      <c r="Y701" s="488"/>
      <c r="Z701" s="488"/>
      <c r="AA701" s="488"/>
      <c r="AB701" s="488">
        <v>70</v>
      </c>
      <c r="AC701" s="488">
        <v>70</v>
      </c>
      <c r="AD701" s="488">
        <v>70</v>
      </c>
      <c r="AE701" s="488">
        <v>70</v>
      </c>
      <c r="AF701" s="488">
        <v>70</v>
      </c>
      <c r="AG701" s="488">
        <v>70</v>
      </c>
      <c r="AH701" s="488">
        <v>70</v>
      </c>
      <c r="AI701" s="488">
        <v>70</v>
      </c>
      <c r="AJ701" s="488">
        <v>70</v>
      </c>
      <c r="AK701" s="488">
        <v>70</v>
      </c>
      <c r="AL701" s="488">
        <v>70</v>
      </c>
      <c r="AM701" s="488">
        <v>70</v>
      </c>
      <c r="AN701" s="488">
        <v>70</v>
      </c>
      <c r="AO701" s="488">
        <v>70</v>
      </c>
      <c r="AP701" s="488">
        <v>70</v>
      </c>
      <c r="AQ701" s="488">
        <v>70</v>
      </c>
      <c r="AR701" s="488">
        <v>70</v>
      </c>
      <c r="AS701" s="488">
        <v>70</v>
      </c>
    </row>
    <row r="702" spans="1:45" ht="14.5">
      <c r="A702" s="522" t="str">
        <f>IFERROR(VLOOKUP(B702, 'Reference data'!$C$2:$D$21, 2, 0), "Do not enter, will be populated based on other column(s)")</f>
        <v>Sustenance</v>
      </c>
      <c r="B702" s="541" t="s">
        <v>990</v>
      </c>
      <c r="D702" s="472" t="s">
        <v>1838</v>
      </c>
      <c r="E702" s="543" t="s">
        <v>1837</v>
      </c>
      <c r="F702" s="472"/>
      <c r="G702" s="522" t="str">
        <f>IFERROR(VLOOKUP(E702,'Reference data'!$M$2:$P$364,4,0), "Do not enter, will be populated based on other column(s)")</f>
        <v>MR</v>
      </c>
      <c r="H702" s="522" t="str">
        <f>IFERROR(VLOOKUP(E702,'Reference data'!$M$2:$O$364, 3,0), "Do not enter, will be populated based on other column(s)")</f>
        <v>Java</v>
      </c>
      <c r="I702" s="522" t="str">
        <f>IFERROR(VLOOKUP(E702,'Reference data'!$M$1:$N$364, 2,0), "Do not enter, will be populated based on other column(s)")</f>
        <v>MDRG-RR</v>
      </c>
      <c r="J702" s="347" t="s">
        <v>442</v>
      </c>
      <c r="K702" s="525" t="str">
        <f>IFERROR(VLOOKUP(J702,'Reference data'!$G$2:$H$7, 2, 0), "Do not enter, will be populated based on other column(s)")</f>
        <v>Christine Moretti</v>
      </c>
      <c r="L702" s="525" t="str">
        <f>IFERROR(VLOOKUP(I702, 'Reference data'!$R$2:$S$55, 2, 0), "Do not enter, will be populated based on other column(s)")</f>
        <v>Narmada Nelluri</v>
      </c>
      <c r="M702" s="525" t="str">
        <f>IFERROR(VLOOKUP(L702, 'Reference data'!$J$2:$K$30, 2, 0), "Do not enter, will be populated based on other column(s)")</f>
        <v>Ranjit Rai</v>
      </c>
      <c r="N702" s="347" t="s">
        <v>283</v>
      </c>
      <c r="O702" s="551" t="str">
        <f>VLOOKUP(N702, 'Reference data'!$U$2:$V$29, 2, 0)</f>
        <v>Ongoing</v>
      </c>
      <c r="P702" s="347" t="s">
        <v>48</v>
      </c>
      <c r="Q702" s="488"/>
      <c r="R702" s="488">
        <v>20</v>
      </c>
      <c r="S702" s="488">
        <v>20</v>
      </c>
      <c r="T702" s="488">
        <v>20</v>
      </c>
      <c r="U702" s="488">
        <v>20</v>
      </c>
      <c r="V702" s="488">
        <v>20</v>
      </c>
      <c r="W702" s="488">
        <v>20</v>
      </c>
      <c r="X702" s="488"/>
      <c r="Y702" s="488"/>
      <c r="Z702" s="488"/>
      <c r="AA702" s="488"/>
      <c r="AB702" s="488">
        <v>20</v>
      </c>
      <c r="AC702" s="488">
        <v>20</v>
      </c>
      <c r="AD702" s="488">
        <v>20</v>
      </c>
      <c r="AE702" s="488">
        <v>20</v>
      </c>
      <c r="AF702" s="488">
        <v>20</v>
      </c>
      <c r="AG702" s="488">
        <v>20</v>
      </c>
      <c r="AH702" s="488">
        <v>0</v>
      </c>
      <c r="AI702" s="488">
        <v>0</v>
      </c>
      <c r="AJ702" s="488">
        <v>0</v>
      </c>
      <c r="AK702" s="488">
        <v>20</v>
      </c>
      <c r="AL702" s="488">
        <v>0</v>
      </c>
      <c r="AM702" s="488">
        <v>0</v>
      </c>
      <c r="AN702" s="488">
        <v>0</v>
      </c>
      <c r="AO702" s="488">
        <v>0</v>
      </c>
      <c r="AP702" s="488">
        <v>0</v>
      </c>
      <c r="AQ702" s="488">
        <v>0</v>
      </c>
      <c r="AR702" s="488">
        <v>0</v>
      </c>
      <c r="AS702" s="488">
        <v>0</v>
      </c>
    </row>
    <row r="703" spans="1:45" ht="14.5">
      <c r="A703" s="522" t="str">
        <f>IFERROR(VLOOKUP(B703, 'Reference data'!$C$2:$D$21, 2, 0), "Do not enter, will be populated based on other column(s)")</f>
        <v>Sustenance</v>
      </c>
      <c r="B703" s="541" t="s">
        <v>988</v>
      </c>
      <c r="D703" s="472" t="s">
        <v>1839</v>
      </c>
      <c r="E703" s="543" t="s">
        <v>1197</v>
      </c>
      <c r="F703" s="472"/>
      <c r="G703" s="522" t="str">
        <f>IFERROR(VLOOKUP(E703,'Reference data'!$M$2:$P$364,4,0), "Do not enter, will be populated based on other column(s)")</f>
        <v>MR</v>
      </c>
      <c r="H703" s="522" t="str">
        <f>IFERROR(VLOOKUP(E703,'Reference data'!$M$2:$O$364, 3,0), "Do not enter, will be populated based on other column(s)")</f>
        <v>Java</v>
      </c>
      <c r="I703" s="522" t="str">
        <f>IFERROR(VLOOKUP(E703,'Reference data'!$M$1:$N$364, 2,0), "Do not enter, will be populated based on other column(s)")</f>
        <v>MDRG-RR</v>
      </c>
      <c r="J703" s="347" t="s">
        <v>442</v>
      </c>
      <c r="K703" s="525" t="str">
        <f>IFERROR(VLOOKUP(J703,'Reference data'!$G$2:$H$7, 2, 0), "Do not enter, will be populated based on other column(s)")</f>
        <v>Christine Moretti</v>
      </c>
      <c r="L703" s="525" t="str">
        <f>IFERROR(VLOOKUP(I703, 'Reference data'!$R$2:$S$55, 2, 0), "Do not enter, will be populated based on other column(s)")</f>
        <v>Narmada Nelluri</v>
      </c>
      <c r="M703" s="525" t="str">
        <f>IFERROR(VLOOKUP(L703, 'Reference data'!$J$2:$K$30, 2, 0), "Do not enter, will be populated based on other column(s)")</f>
        <v>Ranjit Rai</v>
      </c>
      <c r="N703" s="347" t="s">
        <v>283</v>
      </c>
      <c r="O703" s="551" t="str">
        <f>VLOOKUP(N703, 'Reference data'!$U$2:$V$29, 2, 0)</f>
        <v>Ongoing</v>
      </c>
      <c r="P703" s="347" t="s">
        <v>48</v>
      </c>
      <c r="Q703" s="488"/>
      <c r="R703" s="488">
        <v>30</v>
      </c>
      <c r="S703" s="488">
        <v>30</v>
      </c>
      <c r="T703" s="488">
        <v>30</v>
      </c>
      <c r="U703" s="488">
        <v>30</v>
      </c>
      <c r="V703" s="488">
        <v>30</v>
      </c>
      <c r="W703" s="488">
        <v>30</v>
      </c>
      <c r="X703" s="488">
        <v>30</v>
      </c>
      <c r="Y703" s="488">
        <v>30</v>
      </c>
      <c r="Z703" s="488">
        <v>30</v>
      </c>
      <c r="AA703" s="488">
        <v>30</v>
      </c>
      <c r="AB703" s="488">
        <v>30</v>
      </c>
      <c r="AC703" s="488">
        <v>30</v>
      </c>
      <c r="AD703" s="488">
        <v>30</v>
      </c>
      <c r="AE703" s="488">
        <v>30</v>
      </c>
      <c r="AF703" s="488">
        <v>30</v>
      </c>
      <c r="AG703" s="488">
        <v>30</v>
      </c>
      <c r="AH703" s="488">
        <v>0</v>
      </c>
      <c r="AI703" s="488">
        <v>0</v>
      </c>
      <c r="AJ703" s="488">
        <v>30</v>
      </c>
      <c r="AK703" s="488">
        <v>0</v>
      </c>
      <c r="AL703" s="488">
        <v>0</v>
      </c>
      <c r="AM703" s="488">
        <v>30</v>
      </c>
      <c r="AN703" s="488">
        <v>0</v>
      </c>
      <c r="AO703" s="488">
        <v>0</v>
      </c>
      <c r="AP703" s="488">
        <v>30</v>
      </c>
      <c r="AQ703" s="488">
        <v>0</v>
      </c>
      <c r="AR703" s="488">
        <v>0</v>
      </c>
      <c r="AS703" s="488">
        <v>30</v>
      </c>
    </row>
    <row r="704" spans="1:45" ht="14.5">
      <c r="A704" s="522" t="str">
        <f>IFERROR(VLOOKUP(B704, 'Reference data'!$C$2:$D$21, 2, 0), "Do not enter, will be populated based on other column(s)")</f>
        <v>Sustenance</v>
      </c>
      <c r="B704" s="541" t="s">
        <v>991</v>
      </c>
      <c r="D704" s="472" t="s">
        <v>1840</v>
      </c>
      <c r="E704" s="543" t="s">
        <v>1197</v>
      </c>
      <c r="F704" s="472"/>
      <c r="G704" s="522" t="str">
        <f>IFERROR(VLOOKUP(E704,'Reference data'!$M$2:$P$364,4,0), "Do not enter, will be populated based on other column(s)")</f>
        <v>MR</v>
      </c>
      <c r="H704" s="522" t="str">
        <f>IFERROR(VLOOKUP(E704,'Reference data'!$M$2:$O$364, 3,0), "Do not enter, will be populated based on other column(s)")</f>
        <v>Java</v>
      </c>
      <c r="I704" s="522" t="str">
        <f>IFERROR(VLOOKUP(E704,'Reference data'!$M$1:$N$364, 2,0), "Do not enter, will be populated based on other column(s)")</f>
        <v>MDRG-RR</v>
      </c>
      <c r="J704" s="347" t="s">
        <v>442</v>
      </c>
      <c r="K704" s="525" t="str">
        <f>IFERROR(VLOOKUP(J704,'Reference data'!$G$2:$H$7, 2, 0), "Do not enter, will be populated based on other column(s)")</f>
        <v>Christine Moretti</v>
      </c>
      <c r="L704" s="525" t="str">
        <f>IFERROR(VLOOKUP(I704, 'Reference data'!$R$2:$S$55, 2, 0), "Do not enter, will be populated based on other column(s)")</f>
        <v>Narmada Nelluri</v>
      </c>
      <c r="M704" s="525" t="str">
        <f>IFERROR(VLOOKUP(L704, 'Reference data'!$J$2:$K$30, 2, 0), "Do not enter, will be populated based on other column(s)")</f>
        <v>Ranjit Rai</v>
      </c>
      <c r="N704" s="347" t="s">
        <v>283</v>
      </c>
      <c r="O704" s="551" t="str">
        <f>VLOOKUP(N704, 'Reference data'!$U$2:$V$29, 2, 0)</f>
        <v>Ongoing</v>
      </c>
      <c r="P704" s="347" t="s">
        <v>48</v>
      </c>
      <c r="Q704" s="488"/>
      <c r="R704" s="488">
        <v>30</v>
      </c>
      <c r="S704" s="488">
        <v>30</v>
      </c>
      <c r="T704" s="488">
        <v>30</v>
      </c>
      <c r="U704" s="488">
        <v>30</v>
      </c>
      <c r="V704" s="488">
        <v>30</v>
      </c>
      <c r="W704" s="488">
        <v>30</v>
      </c>
      <c r="X704" s="488">
        <v>30</v>
      </c>
      <c r="Y704" s="488">
        <v>30</v>
      </c>
      <c r="Z704" s="488">
        <v>30</v>
      </c>
      <c r="AA704" s="488">
        <v>30</v>
      </c>
      <c r="AB704" s="488">
        <v>30</v>
      </c>
      <c r="AC704" s="488">
        <v>30</v>
      </c>
      <c r="AD704" s="488">
        <v>30</v>
      </c>
      <c r="AE704" s="488">
        <v>30</v>
      </c>
      <c r="AF704" s="488">
        <v>30</v>
      </c>
      <c r="AG704" s="488">
        <v>30</v>
      </c>
      <c r="AH704" s="488">
        <v>0</v>
      </c>
      <c r="AI704" s="488">
        <v>0</v>
      </c>
      <c r="AJ704" s="488">
        <v>0</v>
      </c>
      <c r="AK704" s="488">
        <v>0</v>
      </c>
      <c r="AL704" s="488">
        <v>0</v>
      </c>
      <c r="AM704" s="488">
        <v>0</v>
      </c>
      <c r="AN704" s="488">
        <v>0</v>
      </c>
      <c r="AO704" s="488">
        <v>0</v>
      </c>
      <c r="AP704" s="488">
        <v>20</v>
      </c>
      <c r="AQ704" s="488">
        <v>30</v>
      </c>
      <c r="AR704" s="488">
        <v>0</v>
      </c>
      <c r="AS704" s="488">
        <v>0</v>
      </c>
    </row>
    <row r="705" spans="1:46" ht="14.5">
      <c r="A705" s="522" t="str">
        <f>IFERROR(VLOOKUP(B705, 'Reference data'!$C$2:$D$21, 2, 0), "Do not enter, will be populated based on other column(s)")</f>
        <v>Sustenance</v>
      </c>
      <c r="B705" s="541" t="s">
        <v>983</v>
      </c>
      <c r="D705" s="472" t="s">
        <v>1841</v>
      </c>
      <c r="E705" s="543" t="s">
        <v>1197</v>
      </c>
      <c r="F705" s="472"/>
      <c r="G705" s="522" t="str">
        <f>IFERROR(VLOOKUP(E705,'Reference data'!$M$2:$P$364,4,0), "Do not enter, will be populated based on other column(s)")</f>
        <v>MR</v>
      </c>
      <c r="H705" s="522" t="str">
        <f>IFERROR(VLOOKUP(E705,'Reference data'!$M$2:$O$364, 3,0), "Do not enter, will be populated based on other column(s)")</f>
        <v>Java</v>
      </c>
      <c r="I705" s="522" t="str">
        <f>IFERROR(VLOOKUP(E705,'Reference data'!$M$1:$N$364, 2,0), "Do not enter, will be populated based on other column(s)")</f>
        <v>MDRG-RR</v>
      </c>
      <c r="J705" s="347" t="s">
        <v>442</v>
      </c>
      <c r="K705" s="525" t="str">
        <f>IFERROR(VLOOKUP(J705,'Reference data'!$G$2:$H$7, 2, 0), "Do not enter, will be populated based on other column(s)")</f>
        <v>Christine Moretti</v>
      </c>
      <c r="L705" s="525" t="str">
        <f>IFERROR(VLOOKUP(I705, 'Reference data'!$R$2:$S$55, 2, 0), "Do not enter, will be populated based on other column(s)")</f>
        <v>Narmada Nelluri</v>
      </c>
      <c r="M705" s="525" t="str">
        <f>IFERROR(VLOOKUP(L705, 'Reference data'!$J$2:$K$30, 2, 0), "Do not enter, will be populated based on other column(s)")</f>
        <v>Ranjit Rai</v>
      </c>
      <c r="N705" s="347" t="s">
        <v>283</v>
      </c>
      <c r="O705" s="551" t="str">
        <f>VLOOKUP(N705, 'Reference data'!$U$2:$V$29, 2, 0)</f>
        <v>Ongoing</v>
      </c>
      <c r="P705" s="347" t="s">
        <v>48</v>
      </c>
      <c r="Q705" s="488"/>
      <c r="R705" s="488">
        <v>20</v>
      </c>
      <c r="S705" s="488">
        <v>20</v>
      </c>
      <c r="T705" s="488">
        <v>20</v>
      </c>
      <c r="U705" s="488">
        <v>20</v>
      </c>
      <c r="V705" s="488">
        <v>20</v>
      </c>
      <c r="W705" s="488">
        <v>20</v>
      </c>
      <c r="X705" s="488">
        <v>20</v>
      </c>
      <c r="Y705" s="488">
        <v>20</v>
      </c>
      <c r="Z705" s="488">
        <v>20</v>
      </c>
      <c r="AA705" s="488">
        <v>20</v>
      </c>
      <c r="AB705" s="488">
        <v>20</v>
      </c>
      <c r="AC705" s="488">
        <v>20</v>
      </c>
      <c r="AD705" s="488">
        <v>20</v>
      </c>
      <c r="AE705" s="488">
        <v>20</v>
      </c>
      <c r="AF705" s="488">
        <v>20</v>
      </c>
      <c r="AG705" s="488">
        <v>20</v>
      </c>
      <c r="AH705" s="488">
        <v>20</v>
      </c>
      <c r="AI705" s="488">
        <v>20</v>
      </c>
      <c r="AJ705" s="488">
        <v>20</v>
      </c>
      <c r="AK705" s="488">
        <v>20</v>
      </c>
      <c r="AL705" s="488">
        <v>20</v>
      </c>
      <c r="AM705" s="488">
        <v>20</v>
      </c>
      <c r="AN705" s="488">
        <v>20</v>
      </c>
      <c r="AO705" s="488">
        <v>20</v>
      </c>
      <c r="AP705" s="488">
        <v>20</v>
      </c>
      <c r="AQ705" s="488">
        <v>20</v>
      </c>
      <c r="AR705" s="488">
        <v>20</v>
      </c>
      <c r="AS705" s="488">
        <v>20</v>
      </c>
    </row>
    <row r="706" spans="1:46" ht="14.5">
      <c r="A706" s="522" t="str">
        <f>IFERROR(VLOOKUP(B706, 'Reference data'!$C$2:$D$21, 2, 0), "Do not enter, will be populated based on other column(s)")</f>
        <v>Sustenance</v>
      </c>
      <c r="B706" s="541" t="s">
        <v>990</v>
      </c>
      <c r="D706" s="472" t="s">
        <v>1842</v>
      </c>
      <c r="E706" s="543" t="s">
        <v>1170</v>
      </c>
      <c r="F706" s="472"/>
      <c r="G706" s="522" t="str">
        <f>IFERROR(VLOOKUP(E706,'Reference data'!$M$2:$P$364,4,0), "Do not enter, will be populated based on other column(s)")</f>
        <v>MR</v>
      </c>
      <c r="H706" s="522" t="str">
        <f>IFERROR(VLOOKUP(E706,'Reference data'!$M$2:$O$364, 3,0), "Do not enter, will be populated based on other column(s)")</f>
        <v>Java</v>
      </c>
      <c r="I706" s="522" t="str">
        <f>IFERROR(VLOOKUP(E706,'Reference data'!$M$1:$N$364, 2,0), "Do not enter, will be populated based on other column(s)")</f>
        <v>MDRG-RR</v>
      </c>
      <c r="J706" s="347" t="s">
        <v>442</v>
      </c>
      <c r="K706" s="525" t="str">
        <f>IFERROR(VLOOKUP(J706,'Reference data'!$G$2:$H$7, 2, 0), "Do not enter, will be populated based on other column(s)")</f>
        <v>Christine Moretti</v>
      </c>
      <c r="L706" s="525" t="str">
        <f>IFERROR(VLOOKUP(I706, 'Reference data'!$R$2:$S$55, 2, 0), "Do not enter, will be populated based on other column(s)")</f>
        <v>Narmada Nelluri</v>
      </c>
      <c r="M706" s="525" t="str">
        <f>IFERROR(VLOOKUP(L706, 'Reference data'!$J$2:$K$30, 2, 0), "Do not enter, will be populated based on other column(s)")</f>
        <v>Ranjit Rai</v>
      </c>
      <c r="N706" s="347" t="s">
        <v>283</v>
      </c>
      <c r="O706" s="551" t="str">
        <f>VLOOKUP(N706, 'Reference data'!$U$2:$V$29, 2, 0)</f>
        <v>Ongoing</v>
      </c>
      <c r="P706" s="347" t="s">
        <v>48</v>
      </c>
      <c r="Q706" s="488"/>
      <c r="R706" s="488">
        <v>20</v>
      </c>
      <c r="S706" s="488">
        <v>20</v>
      </c>
      <c r="T706" s="488">
        <v>20</v>
      </c>
      <c r="U706" s="488">
        <v>20</v>
      </c>
      <c r="V706" s="488">
        <v>20</v>
      </c>
      <c r="W706" s="488">
        <v>20</v>
      </c>
      <c r="X706" s="488">
        <v>20</v>
      </c>
      <c r="Y706" s="488">
        <v>20</v>
      </c>
      <c r="Z706" s="488">
        <v>20</v>
      </c>
      <c r="AA706" s="488">
        <v>20</v>
      </c>
      <c r="AB706" s="488">
        <v>20</v>
      </c>
      <c r="AC706" s="488">
        <v>20</v>
      </c>
      <c r="AD706" s="488">
        <v>20</v>
      </c>
      <c r="AE706" s="488">
        <v>20</v>
      </c>
      <c r="AF706" s="488">
        <v>20</v>
      </c>
      <c r="AG706" s="488">
        <v>20</v>
      </c>
      <c r="AH706" s="488">
        <v>0</v>
      </c>
      <c r="AI706" s="488">
        <v>0</v>
      </c>
      <c r="AJ706" s="488">
        <v>0</v>
      </c>
      <c r="AK706" s="488">
        <v>0</v>
      </c>
      <c r="AL706" s="488">
        <v>0</v>
      </c>
      <c r="AM706" s="488">
        <v>0</v>
      </c>
      <c r="AN706" s="488">
        <v>0</v>
      </c>
      <c r="AO706" s="488">
        <v>0</v>
      </c>
      <c r="AP706" s="488">
        <v>20</v>
      </c>
      <c r="AQ706" s="488">
        <v>30</v>
      </c>
      <c r="AR706" s="488">
        <v>0</v>
      </c>
      <c r="AS706" s="488">
        <v>0</v>
      </c>
    </row>
    <row r="707" spans="1:46" ht="14.5">
      <c r="A707" s="522" t="str">
        <f>IFERROR(VLOOKUP(B707, 'Reference data'!$C$2:$D$21, 2, 0), "Do not enter, will be populated based on other column(s)")</f>
        <v>Sustenance</v>
      </c>
      <c r="B707" s="541" t="s">
        <v>991</v>
      </c>
      <c r="D707" s="472" t="s">
        <v>1843</v>
      </c>
      <c r="E707" s="543" t="s">
        <v>1170</v>
      </c>
      <c r="F707" s="472"/>
      <c r="G707" s="522" t="str">
        <f>IFERROR(VLOOKUP(E707,'Reference data'!$M$2:$P$364,4,0), "Do not enter, will be populated based on other column(s)")</f>
        <v>MR</v>
      </c>
      <c r="H707" s="522" t="str">
        <f>IFERROR(VLOOKUP(E707,'Reference data'!$M$2:$O$364, 3,0), "Do not enter, will be populated based on other column(s)")</f>
        <v>Java</v>
      </c>
      <c r="I707" s="522" t="str">
        <f>IFERROR(VLOOKUP(E707,'Reference data'!$M$1:$N$364, 2,0), "Do not enter, will be populated based on other column(s)")</f>
        <v>MDRG-RR</v>
      </c>
      <c r="J707" s="347" t="s">
        <v>442</v>
      </c>
      <c r="K707" s="525" t="str">
        <f>IFERROR(VLOOKUP(J707,'Reference data'!$G$2:$H$7, 2, 0), "Do not enter, will be populated based on other column(s)")</f>
        <v>Christine Moretti</v>
      </c>
      <c r="L707" s="525" t="str">
        <f>IFERROR(VLOOKUP(I707, 'Reference data'!$R$2:$S$55, 2, 0), "Do not enter, will be populated based on other column(s)")</f>
        <v>Narmada Nelluri</v>
      </c>
      <c r="M707" s="525" t="str">
        <f>IFERROR(VLOOKUP(L707, 'Reference data'!$J$2:$K$30, 2, 0), "Do not enter, will be populated based on other column(s)")</f>
        <v>Ranjit Rai</v>
      </c>
      <c r="N707" s="347" t="s">
        <v>283</v>
      </c>
      <c r="O707" s="551" t="str">
        <f>VLOOKUP(N707, 'Reference data'!$U$2:$V$29, 2, 0)</f>
        <v>Ongoing</v>
      </c>
      <c r="P707" s="347" t="s">
        <v>48</v>
      </c>
      <c r="Q707" s="488"/>
      <c r="R707" s="488">
        <v>30</v>
      </c>
      <c r="S707" s="488">
        <v>30</v>
      </c>
      <c r="T707" s="488">
        <v>30</v>
      </c>
      <c r="U707" s="488">
        <v>30</v>
      </c>
      <c r="V707" s="488">
        <v>30</v>
      </c>
      <c r="W707" s="488">
        <v>30</v>
      </c>
      <c r="X707" s="488">
        <v>30</v>
      </c>
      <c r="Y707" s="488">
        <v>30</v>
      </c>
      <c r="Z707" s="488">
        <v>30</v>
      </c>
      <c r="AA707" s="488">
        <v>30</v>
      </c>
      <c r="AB707" s="488">
        <v>30</v>
      </c>
      <c r="AC707" s="488">
        <v>30</v>
      </c>
      <c r="AD707" s="488">
        <v>30</v>
      </c>
      <c r="AE707" s="488">
        <v>30</v>
      </c>
      <c r="AF707" s="488">
        <v>30</v>
      </c>
      <c r="AG707" s="488">
        <v>30</v>
      </c>
      <c r="AH707" s="488">
        <v>0</v>
      </c>
      <c r="AI707" s="488">
        <v>0</v>
      </c>
      <c r="AJ707" s="488">
        <v>0</v>
      </c>
      <c r="AK707" s="488">
        <v>0</v>
      </c>
      <c r="AL707" s="488">
        <v>0</v>
      </c>
      <c r="AM707" s="488">
        <v>0</v>
      </c>
      <c r="AN707" s="488">
        <v>0</v>
      </c>
      <c r="AO707" s="488">
        <v>0</v>
      </c>
      <c r="AP707" s="488">
        <v>20</v>
      </c>
      <c r="AQ707" s="488">
        <v>30</v>
      </c>
      <c r="AR707" s="488">
        <v>0</v>
      </c>
      <c r="AS707" s="488">
        <v>0</v>
      </c>
    </row>
    <row r="708" spans="1:46" ht="14.5">
      <c r="A708" s="522" t="str">
        <f>IFERROR(VLOOKUP(B708, 'Reference data'!$C$2:$D$21, 2, 0), "Do not enter, will be populated based on other column(s)")</f>
        <v>Sustenance</v>
      </c>
      <c r="B708" s="541" t="s">
        <v>983</v>
      </c>
      <c r="D708" s="472" t="s">
        <v>1844</v>
      </c>
      <c r="E708" s="543" t="s">
        <v>1170</v>
      </c>
      <c r="F708" s="472"/>
      <c r="G708" s="522" t="str">
        <f>IFERROR(VLOOKUP(E708,'Reference data'!$M$2:$P$364,4,0), "Do not enter, will be populated based on other column(s)")</f>
        <v>MR</v>
      </c>
      <c r="H708" s="522" t="str">
        <f>IFERROR(VLOOKUP(E708,'Reference data'!$M$2:$O$364, 3,0), "Do not enter, will be populated based on other column(s)")</f>
        <v>Java</v>
      </c>
      <c r="I708" s="522" t="str">
        <f>IFERROR(VLOOKUP(E708,'Reference data'!$M$1:$N$364, 2,0), "Do not enter, will be populated based on other column(s)")</f>
        <v>MDRG-RR</v>
      </c>
      <c r="J708" s="347" t="s">
        <v>442</v>
      </c>
      <c r="K708" s="525" t="str">
        <f>IFERROR(VLOOKUP(J708,'Reference data'!$G$2:$H$7, 2, 0), "Do not enter, will be populated based on other column(s)")</f>
        <v>Christine Moretti</v>
      </c>
      <c r="L708" s="525" t="str">
        <f>IFERROR(VLOOKUP(I708, 'Reference data'!$R$2:$S$55, 2, 0), "Do not enter, will be populated based on other column(s)")</f>
        <v>Narmada Nelluri</v>
      </c>
      <c r="M708" s="525" t="str">
        <f>IFERROR(VLOOKUP(L708, 'Reference data'!$J$2:$K$30, 2, 0), "Do not enter, will be populated based on other column(s)")</f>
        <v>Ranjit Rai</v>
      </c>
      <c r="N708" s="347" t="s">
        <v>283</v>
      </c>
      <c r="O708" s="551" t="str">
        <f>VLOOKUP(N708, 'Reference data'!$U$2:$V$29, 2, 0)</f>
        <v>Ongoing</v>
      </c>
      <c r="P708" s="347" t="s">
        <v>48</v>
      </c>
      <c r="Q708" s="488"/>
      <c r="R708" s="488">
        <v>30</v>
      </c>
      <c r="S708" s="488">
        <v>30</v>
      </c>
      <c r="T708" s="488">
        <v>30</v>
      </c>
      <c r="U708" s="488">
        <v>30</v>
      </c>
      <c r="V708" s="488">
        <v>30</v>
      </c>
      <c r="W708" s="488">
        <v>30</v>
      </c>
      <c r="X708" s="488">
        <v>30</v>
      </c>
      <c r="Y708" s="488">
        <v>30</v>
      </c>
      <c r="Z708" s="488">
        <v>30</v>
      </c>
      <c r="AA708" s="488">
        <v>30</v>
      </c>
      <c r="AB708" s="488">
        <v>30</v>
      </c>
      <c r="AC708" s="488">
        <v>30</v>
      </c>
      <c r="AD708" s="488">
        <v>30</v>
      </c>
      <c r="AE708" s="488">
        <v>30</v>
      </c>
      <c r="AF708" s="488">
        <v>30</v>
      </c>
      <c r="AG708" s="488">
        <v>30</v>
      </c>
      <c r="AH708" s="488">
        <v>30</v>
      </c>
      <c r="AI708" s="488">
        <v>30</v>
      </c>
      <c r="AJ708" s="488">
        <v>30</v>
      </c>
      <c r="AK708" s="488">
        <v>30</v>
      </c>
      <c r="AL708" s="488">
        <v>30</v>
      </c>
      <c r="AM708" s="488">
        <v>30</v>
      </c>
      <c r="AN708" s="488">
        <v>30</v>
      </c>
      <c r="AO708" s="488">
        <v>30</v>
      </c>
      <c r="AP708" s="488">
        <v>30</v>
      </c>
      <c r="AQ708" s="488">
        <v>30</v>
      </c>
      <c r="AR708" s="488">
        <v>30</v>
      </c>
      <c r="AS708" s="488">
        <v>30</v>
      </c>
    </row>
    <row r="709" spans="1:46" ht="14.5">
      <c r="A709" s="522" t="str">
        <f>IFERROR(VLOOKUP(B709, 'Reference data'!$C$2:$D$21, 2, 0), "Do not enter, will be populated based on other column(s)")</f>
        <v>Sustenance</v>
      </c>
      <c r="B709" s="541" t="s">
        <v>983</v>
      </c>
      <c r="D709" s="472" t="s">
        <v>1845</v>
      </c>
      <c r="E709" s="543" t="s">
        <v>1358</v>
      </c>
      <c r="F709" s="472"/>
      <c r="G709" s="522" t="str">
        <f>IFERROR(VLOOKUP(E709,'Reference data'!$M$2:$P$364,4,0), "Do not enter, will be populated based on other column(s)")</f>
        <v>MR</v>
      </c>
      <c r="H709" s="522" t="str">
        <f>IFERROR(VLOOKUP(E709,'Reference data'!$M$2:$O$364, 3,0), "Do not enter, will be populated based on other column(s)")</f>
        <v>C, C++</v>
      </c>
      <c r="I709" s="522" t="str">
        <f>IFERROR(VLOOKUP(E709,'Reference data'!$M$1:$N$364, 2,0), "Do not enter, will be populated based on other column(s)")</f>
        <v>MDRG-RR</v>
      </c>
      <c r="J709" s="347" t="s">
        <v>442</v>
      </c>
      <c r="K709" s="525" t="str">
        <f>IFERROR(VLOOKUP(J709,'Reference data'!$G$2:$H$7, 2, 0), "Do not enter, will be populated based on other column(s)")</f>
        <v>Christine Moretti</v>
      </c>
      <c r="L709" s="525" t="str">
        <f>IFERROR(VLOOKUP(I709, 'Reference data'!$R$2:$S$55, 2, 0), "Do not enter, will be populated based on other column(s)")</f>
        <v>Narmada Nelluri</v>
      </c>
      <c r="M709" s="525" t="str">
        <f>IFERROR(VLOOKUP(L709, 'Reference data'!$J$2:$K$30, 2, 0), "Do not enter, will be populated based on other column(s)")</f>
        <v>Ranjit Rai</v>
      </c>
      <c r="N709" s="347" t="s">
        <v>283</v>
      </c>
      <c r="O709" s="551" t="str">
        <f>VLOOKUP(N709, 'Reference data'!$U$2:$V$29, 2, 0)</f>
        <v>Ongoing</v>
      </c>
      <c r="P709" s="347" t="s">
        <v>48</v>
      </c>
      <c r="Q709" s="488"/>
      <c r="R709" s="488">
        <v>20</v>
      </c>
      <c r="S709" s="488">
        <v>20</v>
      </c>
      <c r="T709" s="488">
        <v>20</v>
      </c>
      <c r="U709" s="488">
        <v>20</v>
      </c>
      <c r="V709" s="488">
        <v>20</v>
      </c>
      <c r="W709" s="488">
        <v>20</v>
      </c>
      <c r="X709" s="488">
        <v>20</v>
      </c>
      <c r="Y709" s="488">
        <v>20</v>
      </c>
      <c r="Z709" s="488">
        <v>20</v>
      </c>
      <c r="AA709" s="488">
        <v>20</v>
      </c>
      <c r="AB709" s="488">
        <v>20</v>
      </c>
      <c r="AC709" s="488">
        <v>20</v>
      </c>
      <c r="AD709" s="488">
        <v>20</v>
      </c>
      <c r="AE709" s="488">
        <v>20</v>
      </c>
      <c r="AF709" s="488">
        <v>20</v>
      </c>
      <c r="AG709" s="488">
        <v>20</v>
      </c>
      <c r="AH709" s="488">
        <v>20</v>
      </c>
      <c r="AI709" s="488">
        <v>20</v>
      </c>
      <c r="AJ709" s="488">
        <v>20</v>
      </c>
      <c r="AK709" s="488">
        <v>20</v>
      </c>
      <c r="AL709" s="488">
        <v>20</v>
      </c>
      <c r="AM709" s="488">
        <v>20</v>
      </c>
      <c r="AN709" s="488">
        <v>20</v>
      </c>
      <c r="AO709" s="488">
        <v>20</v>
      </c>
      <c r="AP709" s="488">
        <v>20</v>
      </c>
      <c r="AQ709" s="488">
        <v>20</v>
      </c>
      <c r="AR709" s="488">
        <v>20</v>
      </c>
      <c r="AS709" s="488">
        <v>20</v>
      </c>
    </row>
    <row r="710" spans="1:46" ht="14.5">
      <c r="A710" s="522" t="str">
        <f>IFERROR(VLOOKUP(B710, 'Reference data'!$C$2:$D$21, 2, 0), "Do not enter, will be populated based on other column(s)")</f>
        <v>Sustenance</v>
      </c>
      <c r="B710" s="541" t="s">
        <v>983</v>
      </c>
      <c r="D710" s="472" t="s">
        <v>1846</v>
      </c>
      <c r="E710" s="543" t="s">
        <v>1358</v>
      </c>
      <c r="F710" s="472"/>
      <c r="G710" s="522" t="str">
        <f>IFERROR(VLOOKUP(E710,'Reference data'!$M$2:$P$364,4,0), "Do not enter, will be populated based on other column(s)")</f>
        <v>MR</v>
      </c>
      <c r="H710" s="522" t="str">
        <f>IFERROR(VLOOKUP(E710,'Reference data'!$M$2:$O$364, 3,0), "Do not enter, will be populated based on other column(s)")</f>
        <v>C, C++</v>
      </c>
      <c r="I710" s="522" t="str">
        <f>IFERROR(VLOOKUP(E710,'Reference data'!$M$1:$N$364, 2,0), "Do not enter, will be populated based on other column(s)")</f>
        <v>MDRG-RR</v>
      </c>
      <c r="J710" s="347" t="s">
        <v>442</v>
      </c>
      <c r="K710" s="525" t="str">
        <f>IFERROR(VLOOKUP(J710,'Reference data'!$G$2:$H$7, 2, 0), "Do not enter, will be populated based on other column(s)")</f>
        <v>Christine Moretti</v>
      </c>
      <c r="L710" s="525" t="str">
        <f>IFERROR(VLOOKUP(I710, 'Reference data'!$R$2:$S$55, 2, 0), "Do not enter, will be populated based on other column(s)")</f>
        <v>Narmada Nelluri</v>
      </c>
      <c r="M710" s="525" t="str">
        <f>IFERROR(VLOOKUP(L710, 'Reference data'!$J$2:$K$30, 2, 0), "Do not enter, will be populated based on other column(s)")</f>
        <v>Ranjit Rai</v>
      </c>
      <c r="N710" s="347" t="s">
        <v>283</v>
      </c>
      <c r="O710" s="551" t="str">
        <f>VLOOKUP(N710, 'Reference data'!$U$2:$V$29, 2, 0)</f>
        <v>Ongoing</v>
      </c>
      <c r="P710" s="347" t="s">
        <v>48</v>
      </c>
      <c r="Q710" s="488"/>
      <c r="R710" s="488">
        <v>30</v>
      </c>
      <c r="S710" s="488">
        <v>30</v>
      </c>
      <c r="T710" s="488">
        <v>30</v>
      </c>
      <c r="U710" s="488">
        <v>30</v>
      </c>
      <c r="V710" s="488">
        <v>30</v>
      </c>
      <c r="W710" s="488">
        <v>30</v>
      </c>
      <c r="X710" s="488">
        <v>30</v>
      </c>
      <c r="Y710" s="488">
        <v>30</v>
      </c>
      <c r="Z710" s="488">
        <v>30</v>
      </c>
      <c r="AA710" s="488">
        <v>30</v>
      </c>
      <c r="AB710" s="488">
        <v>30</v>
      </c>
      <c r="AC710" s="488">
        <v>30</v>
      </c>
      <c r="AD710" s="488">
        <v>30</v>
      </c>
      <c r="AE710" s="488">
        <v>30</v>
      </c>
      <c r="AF710" s="488">
        <v>30</v>
      </c>
      <c r="AG710" s="488">
        <v>30</v>
      </c>
      <c r="AH710" s="488">
        <v>10</v>
      </c>
      <c r="AI710" s="488">
        <v>10</v>
      </c>
      <c r="AJ710" s="488">
        <v>10</v>
      </c>
      <c r="AK710" s="488">
        <v>10</v>
      </c>
      <c r="AL710" s="488">
        <v>10</v>
      </c>
      <c r="AM710" s="488">
        <v>10</v>
      </c>
      <c r="AN710" s="488">
        <v>10</v>
      </c>
      <c r="AO710" s="488">
        <v>10</v>
      </c>
      <c r="AP710" s="488">
        <v>10</v>
      </c>
      <c r="AQ710" s="488">
        <v>10</v>
      </c>
      <c r="AR710" s="488">
        <v>10</v>
      </c>
      <c r="AS710" s="488">
        <v>10</v>
      </c>
    </row>
    <row r="711" spans="1:46" ht="14.5">
      <c r="A711" s="522" t="str">
        <f>IFERROR(VLOOKUP(B711, 'Reference data'!$C$2:$D$21, 2, 0), "Do not enter, will be populated based on other column(s)")</f>
        <v>Sustenance</v>
      </c>
      <c r="B711" s="541" t="s">
        <v>991</v>
      </c>
      <c r="D711" s="472" t="s">
        <v>1843</v>
      </c>
      <c r="E711" s="543" t="s">
        <v>1165</v>
      </c>
      <c r="F711" s="472"/>
      <c r="G711" s="522" t="str">
        <f>IFERROR(VLOOKUP(E711,'Reference data'!$M$2:$P$364,4,0), "Do not enter, will be populated based on other column(s)")</f>
        <v>MR</v>
      </c>
      <c r="H711" s="522" t="str">
        <f>IFERROR(VLOOKUP(E711,'Reference data'!$M$2:$O$364, 3,0), "Do not enter, will be populated based on other column(s)")</f>
        <v>Java</v>
      </c>
      <c r="I711" s="522" t="str">
        <f>IFERROR(VLOOKUP(E711,'Reference data'!$M$1:$N$364, 2,0), "Do not enter, will be populated based on other column(s)")</f>
        <v>MDRG-RR</v>
      </c>
      <c r="J711" s="347" t="s">
        <v>442</v>
      </c>
      <c r="K711" s="525" t="str">
        <f>IFERROR(VLOOKUP(J711,'Reference data'!$G$2:$H$7, 2, 0), "Do not enter, will be populated based on other column(s)")</f>
        <v>Christine Moretti</v>
      </c>
      <c r="L711" s="525" t="str">
        <f>IFERROR(VLOOKUP(I711, 'Reference data'!$R$2:$S$55, 2, 0), "Do not enter, will be populated based on other column(s)")</f>
        <v>Narmada Nelluri</v>
      </c>
      <c r="M711" s="525" t="str">
        <f>IFERROR(VLOOKUP(L711, 'Reference data'!$J$2:$K$30, 2, 0), "Do not enter, will be populated based on other column(s)")</f>
        <v>Ranjit Rai</v>
      </c>
      <c r="N711" s="347" t="s">
        <v>283</v>
      </c>
      <c r="O711" s="551" t="str">
        <f>VLOOKUP(N711, 'Reference data'!$U$2:$V$29, 2, 0)</f>
        <v>Ongoing</v>
      </c>
      <c r="P711" s="347" t="s">
        <v>48</v>
      </c>
      <c r="Q711" s="488"/>
      <c r="R711" s="488">
        <v>30</v>
      </c>
      <c r="S711" s="488">
        <v>30</v>
      </c>
      <c r="T711" s="488">
        <v>30</v>
      </c>
      <c r="U711" s="488">
        <v>30</v>
      </c>
      <c r="V711" s="488">
        <v>30</v>
      </c>
      <c r="W711" s="488">
        <v>30</v>
      </c>
      <c r="X711" s="488">
        <v>30</v>
      </c>
      <c r="Y711" s="488">
        <v>30</v>
      </c>
      <c r="Z711" s="488">
        <v>30</v>
      </c>
      <c r="AA711" s="488">
        <v>30</v>
      </c>
      <c r="AB711" s="488">
        <v>30</v>
      </c>
      <c r="AC711" s="488">
        <v>30</v>
      </c>
      <c r="AD711" s="488">
        <v>30</v>
      </c>
      <c r="AE711" s="488">
        <v>30</v>
      </c>
      <c r="AF711" s="488">
        <v>30</v>
      </c>
      <c r="AG711" s="488">
        <v>30</v>
      </c>
      <c r="AH711" s="488">
        <v>0</v>
      </c>
      <c r="AI711" s="488">
        <v>0</v>
      </c>
      <c r="AJ711" s="488">
        <v>0</v>
      </c>
      <c r="AK711" s="488">
        <v>0</v>
      </c>
      <c r="AL711" s="488">
        <v>0</v>
      </c>
      <c r="AM711" s="488">
        <v>0</v>
      </c>
      <c r="AN711" s="488">
        <v>0</v>
      </c>
      <c r="AO711" s="488">
        <v>0</v>
      </c>
      <c r="AP711" s="488">
        <v>0</v>
      </c>
      <c r="AQ711" s="488">
        <v>30</v>
      </c>
      <c r="AR711" s="488">
        <v>30</v>
      </c>
      <c r="AS711" s="488">
        <v>0</v>
      </c>
    </row>
    <row r="712" spans="1:46" ht="14.5">
      <c r="A712" s="522" t="str">
        <f>IFERROR(VLOOKUP(B712, 'Reference data'!$C$2:$D$21, 2, 0), "Do not enter, will be populated based on other column(s)")</f>
        <v>Sustenance</v>
      </c>
      <c r="B712" s="541" t="s">
        <v>988</v>
      </c>
      <c r="D712" s="472" t="s">
        <v>1847</v>
      </c>
      <c r="E712" s="543" t="s">
        <v>1165</v>
      </c>
      <c r="F712" s="472"/>
      <c r="G712" s="522" t="str">
        <f>IFERROR(VLOOKUP(E712,'Reference data'!$M$2:$P$364,4,0), "Do not enter, will be populated based on other column(s)")</f>
        <v>MR</v>
      </c>
      <c r="H712" s="522" t="str">
        <f>IFERROR(VLOOKUP(E712,'Reference data'!$M$2:$O$364, 3,0), "Do not enter, will be populated based on other column(s)")</f>
        <v>Java</v>
      </c>
      <c r="I712" s="522" t="str">
        <f>IFERROR(VLOOKUP(E712,'Reference data'!$M$1:$N$364, 2,0), "Do not enter, will be populated based on other column(s)")</f>
        <v>MDRG-RR</v>
      </c>
      <c r="J712" s="347" t="s">
        <v>442</v>
      </c>
      <c r="K712" s="525" t="str">
        <f>IFERROR(VLOOKUP(J712,'Reference data'!$G$2:$H$7, 2, 0), "Do not enter, will be populated based on other column(s)")</f>
        <v>Christine Moretti</v>
      </c>
      <c r="L712" s="525" t="str">
        <f>IFERROR(VLOOKUP(I712, 'Reference data'!$R$2:$S$55, 2, 0), "Do not enter, will be populated based on other column(s)")</f>
        <v>Narmada Nelluri</v>
      </c>
      <c r="M712" s="525" t="str">
        <f>IFERROR(VLOOKUP(L712, 'Reference data'!$J$2:$K$30, 2, 0), "Do not enter, will be populated based on other column(s)")</f>
        <v>Ranjit Rai</v>
      </c>
      <c r="N712" s="347" t="s">
        <v>283</v>
      </c>
      <c r="O712" s="551" t="str">
        <f>VLOOKUP(N712, 'Reference data'!$U$2:$V$29, 2, 0)</f>
        <v>Ongoing</v>
      </c>
      <c r="P712" s="347" t="s">
        <v>48</v>
      </c>
      <c r="Q712" s="488"/>
      <c r="R712" s="488">
        <v>30</v>
      </c>
      <c r="S712" s="488">
        <v>30</v>
      </c>
      <c r="T712" s="488">
        <v>30</v>
      </c>
      <c r="U712" s="488">
        <v>30</v>
      </c>
      <c r="V712" s="488">
        <v>30</v>
      </c>
      <c r="W712" s="488">
        <v>30</v>
      </c>
      <c r="X712" s="488">
        <v>30</v>
      </c>
      <c r="Y712" s="488">
        <v>30</v>
      </c>
      <c r="Z712" s="488">
        <v>30</v>
      </c>
      <c r="AA712" s="488">
        <v>30</v>
      </c>
      <c r="AB712" s="488">
        <v>30</v>
      </c>
      <c r="AC712" s="488">
        <v>30</v>
      </c>
      <c r="AD712" s="488">
        <v>30</v>
      </c>
      <c r="AE712" s="488">
        <v>30</v>
      </c>
      <c r="AF712" s="488">
        <v>30</v>
      </c>
      <c r="AG712" s="488">
        <v>30</v>
      </c>
      <c r="AH712" s="488">
        <v>0</v>
      </c>
      <c r="AI712" s="488">
        <v>0</v>
      </c>
      <c r="AJ712" s="488">
        <v>30</v>
      </c>
      <c r="AK712" s="488">
        <v>0</v>
      </c>
      <c r="AL712" s="488">
        <v>0</v>
      </c>
      <c r="AM712" s="488">
        <v>30</v>
      </c>
      <c r="AN712" s="488">
        <v>0</v>
      </c>
      <c r="AO712" s="488">
        <v>0</v>
      </c>
      <c r="AP712" s="488">
        <v>30</v>
      </c>
      <c r="AQ712" s="488">
        <v>0</v>
      </c>
      <c r="AR712" s="488">
        <v>0</v>
      </c>
      <c r="AS712" s="488">
        <v>30</v>
      </c>
    </row>
    <row r="713" spans="1:46" ht="14.5">
      <c r="A713" s="522" t="str">
        <f>IFERROR(VLOOKUP(B713, 'Reference data'!$C$2:$D$21, 2, 0), "Do not enter, will be populated based on other column(s)")</f>
        <v>Sustenance</v>
      </c>
      <c r="B713" s="541" t="s">
        <v>990</v>
      </c>
      <c r="D713" s="472" t="s">
        <v>1842</v>
      </c>
      <c r="E713" s="543" t="s">
        <v>1165</v>
      </c>
      <c r="F713" s="472"/>
      <c r="G713" s="522" t="str">
        <f>IFERROR(VLOOKUP(E713,'Reference data'!$M$2:$P$364,4,0), "Do not enter, will be populated based on other column(s)")</f>
        <v>MR</v>
      </c>
      <c r="H713" s="522" t="str">
        <f>IFERROR(VLOOKUP(E713,'Reference data'!$M$2:$O$364, 3,0), "Do not enter, will be populated based on other column(s)")</f>
        <v>Java</v>
      </c>
      <c r="I713" s="522" t="str">
        <f>IFERROR(VLOOKUP(E713,'Reference data'!$M$1:$N$364, 2,0), "Do not enter, will be populated based on other column(s)")</f>
        <v>MDRG-RR</v>
      </c>
      <c r="J713" s="347" t="s">
        <v>442</v>
      </c>
      <c r="K713" s="525" t="str">
        <f>IFERROR(VLOOKUP(J713,'Reference data'!$G$2:$H$7, 2, 0), "Do not enter, will be populated based on other column(s)")</f>
        <v>Christine Moretti</v>
      </c>
      <c r="L713" s="525" t="str">
        <f>IFERROR(VLOOKUP(I713, 'Reference data'!$R$2:$S$55, 2, 0), "Do not enter, will be populated based on other column(s)")</f>
        <v>Narmada Nelluri</v>
      </c>
      <c r="M713" s="525" t="str">
        <f>IFERROR(VLOOKUP(L713, 'Reference data'!$J$2:$K$30, 2, 0), "Do not enter, will be populated based on other column(s)")</f>
        <v>Ranjit Rai</v>
      </c>
      <c r="N713" s="347" t="s">
        <v>283</v>
      </c>
      <c r="O713" s="551" t="str">
        <f>VLOOKUP(N713, 'Reference data'!$U$2:$V$29, 2, 0)</f>
        <v>Ongoing</v>
      </c>
      <c r="P713" s="347" t="s">
        <v>48</v>
      </c>
      <c r="Q713" s="488"/>
      <c r="R713" s="488">
        <v>20</v>
      </c>
      <c r="S713" s="488">
        <v>20</v>
      </c>
      <c r="T713" s="488">
        <v>20</v>
      </c>
      <c r="U713" s="488">
        <v>20</v>
      </c>
      <c r="V713" s="488">
        <v>20</v>
      </c>
      <c r="W713" s="488">
        <v>20</v>
      </c>
      <c r="X713" s="488">
        <v>20</v>
      </c>
      <c r="Y713" s="488">
        <v>20</v>
      </c>
      <c r="Z713" s="488">
        <v>20</v>
      </c>
      <c r="AA713" s="488">
        <v>20</v>
      </c>
      <c r="AB713" s="488">
        <v>20</v>
      </c>
      <c r="AC713" s="488">
        <v>20</v>
      </c>
      <c r="AD713" s="488">
        <v>20</v>
      </c>
      <c r="AE713" s="488">
        <v>20</v>
      </c>
      <c r="AF713" s="488">
        <v>20</v>
      </c>
      <c r="AG713" s="488">
        <v>20</v>
      </c>
      <c r="AH713" s="488">
        <v>0</v>
      </c>
      <c r="AI713" s="488">
        <v>0</v>
      </c>
      <c r="AJ713" s="488">
        <v>0</v>
      </c>
      <c r="AK713" s="488">
        <v>0</v>
      </c>
      <c r="AL713" s="488">
        <v>0</v>
      </c>
      <c r="AM713" s="488">
        <v>0</v>
      </c>
      <c r="AN713" s="488">
        <v>40</v>
      </c>
      <c r="AO713" s="488">
        <v>0</v>
      </c>
      <c r="AP713" s="488">
        <v>0</v>
      </c>
      <c r="AQ713" s="488">
        <v>0</v>
      </c>
      <c r="AR713" s="488">
        <v>0</v>
      </c>
      <c r="AS713" s="488">
        <v>0</v>
      </c>
      <c r="AT713" s="472"/>
    </row>
    <row r="714" spans="1:46" ht="14.5">
      <c r="A714" s="522" t="str">
        <f>IFERROR(VLOOKUP(B714, 'Reference data'!$C$2:$D$21, 2, 0), "Do not enter, will be populated based on other column(s)")</f>
        <v>Sustenance</v>
      </c>
      <c r="B714" s="541" t="s">
        <v>988</v>
      </c>
      <c r="D714" s="472" t="s">
        <v>1848</v>
      </c>
      <c r="E714" s="543" t="s">
        <v>1165</v>
      </c>
      <c r="F714" s="472"/>
      <c r="G714" s="522" t="str">
        <f>IFERROR(VLOOKUP(E714,'Reference data'!$M$2:$P$364,4,0), "Do not enter, will be populated based on other column(s)")</f>
        <v>MR</v>
      </c>
      <c r="H714" s="522" t="str">
        <f>IFERROR(VLOOKUP(E714,'Reference data'!$M$2:$O$364, 3,0), "Do not enter, will be populated based on other column(s)")</f>
        <v>Java</v>
      </c>
      <c r="I714" s="522" t="str">
        <f>IFERROR(VLOOKUP(E714,'Reference data'!$M$1:$N$364, 2,0), "Do not enter, will be populated based on other column(s)")</f>
        <v>MDRG-RR</v>
      </c>
      <c r="J714" s="347" t="s">
        <v>442</v>
      </c>
      <c r="K714" s="525" t="str">
        <f>IFERROR(VLOOKUP(J714,'Reference data'!$G$2:$H$7, 2, 0), "Do not enter, will be populated based on other column(s)")</f>
        <v>Christine Moretti</v>
      </c>
      <c r="L714" s="525" t="str">
        <f>IFERROR(VLOOKUP(I714, 'Reference data'!$R$2:$S$55, 2, 0), "Do not enter, will be populated based on other column(s)")</f>
        <v>Narmada Nelluri</v>
      </c>
      <c r="M714" s="525" t="str">
        <f>IFERROR(VLOOKUP(L714, 'Reference data'!$J$2:$K$30, 2, 0), "Do not enter, will be populated based on other column(s)")</f>
        <v>Ranjit Rai</v>
      </c>
      <c r="N714" s="347" t="s">
        <v>283</v>
      </c>
      <c r="O714" s="551" t="str">
        <f>VLOOKUP(N714, 'Reference data'!$U$2:$V$29, 2, 0)</f>
        <v>Ongoing</v>
      </c>
      <c r="P714" s="347" t="s">
        <v>48</v>
      </c>
      <c r="Q714" s="488"/>
      <c r="R714" s="488">
        <v>60</v>
      </c>
      <c r="S714" s="488">
        <v>60</v>
      </c>
      <c r="T714" s="488">
        <v>60</v>
      </c>
      <c r="U714" s="488">
        <v>60</v>
      </c>
      <c r="V714" s="488">
        <v>60</v>
      </c>
      <c r="W714" s="488">
        <v>60</v>
      </c>
      <c r="X714" s="488">
        <v>60</v>
      </c>
      <c r="Y714" s="488">
        <v>60</v>
      </c>
      <c r="Z714" s="488">
        <v>60</v>
      </c>
      <c r="AA714" s="488">
        <v>60</v>
      </c>
      <c r="AB714" s="488">
        <v>60</v>
      </c>
      <c r="AC714" s="488">
        <v>60</v>
      </c>
      <c r="AD714" s="488">
        <v>60</v>
      </c>
      <c r="AE714" s="488">
        <v>60</v>
      </c>
      <c r="AF714" s="488">
        <v>60</v>
      </c>
      <c r="AG714" s="488">
        <v>60</v>
      </c>
      <c r="AH714" s="488">
        <v>15</v>
      </c>
      <c r="AI714" s="488">
        <v>15</v>
      </c>
      <c r="AJ714" s="488">
        <v>15</v>
      </c>
      <c r="AK714" s="488">
        <v>15</v>
      </c>
      <c r="AL714" s="488">
        <v>15</v>
      </c>
      <c r="AM714" s="488">
        <v>15</v>
      </c>
      <c r="AN714" s="488">
        <v>15</v>
      </c>
      <c r="AO714" s="488">
        <v>15</v>
      </c>
      <c r="AP714" s="488">
        <v>15</v>
      </c>
      <c r="AQ714" s="488">
        <v>15</v>
      </c>
      <c r="AR714" s="488">
        <v>15</v>
      </c>
      <c r="AS714" s="488">
        <v>15</v>
      </c>
    </row>
    <row r="715" spans="1:46" ht="14.5">
      <c r="A715" s="522" t="str">
        <f>IFERROR(VLOOKUP(B715, 'Reference data'!$C$2:$D$21, 2, 0), "Do not enter, will be populated based on other column(s)")</f>
        <v>Sustenance</v>
      </c>
      <c r="B715" s="541" t="s">
        <v>983</v>
      </c>
      <c r="D715" s="472" t="s">
        <v>1849</v>
      </c>
      <c r="E715" s="543" t="s">
        <v>1141</v>
      </c>
      <c r="F715" s="472"/>
      <c r="G715" s="522" t="str">
        <f>IFERROR(VLOOKUP(E715,'Reference data'!$M$2:$P$364,4,0), "Do not enter, will be populated based on other column(s)")</f>
        <v>MR</v>
      </c>
      <c r="H715" s="522" t="str">
        <f>IFERROR(VLOOKUP(E715,'Reference data'!$M$2:$O$364, 3,0), "Do not enter, will be populated based on other column(s)")</f>
        <v>C, C++</v>
      </c>
      <c r="I715" s="522" t="str">
        <f>IFERROR(VLOOKUP(E715,'Reference data'!$M$1:$N$364, 2,0), "Do not enter, will be populated based on other column(s)")</f>
        <v>MDRG-RR</v>
      </c>
      <c r="J715" s="347" t="s">
        <v>442</v>
      </c>
      <c r="K715" s="525" t="str">
        <f>IFERROR(VLOOKUP(J715,'Reference data'!$G$2:$H$7, 2, 0), "Do not enter, will be populated based on other column(s)")</f>
        <v>Christine Moretti</v>
      </c>
      <c r="L715" s="525" t="str">
        <f>IFERROR(VLOOKUP(I715, 'Reference data'!$R$2:$S$55, 2, 0), "Do not enter, will be populated based on other column(s)")</f>
        <v>Narmada Nelluri</v>
      </c>
      <c r="M715" s="525" t="str">
        <f>IFERROR(VLOOKUP(L715, 'Reference data'!$J$2:$K$30, 2, 0), "Do not enter, will be populated based on other column(s)")</f>
        <v>Ranjit Rai</v>
      </c>
      <c r="N715" s="347" t="s">
        <v>283</v>
      </c>
      <c r="O715" s="551" t="str">
        <f>VLOOKUP(N715, 'Reference data'!$U$2:$V$29, 2, 0)</f>
        <v>Ongoing</v>
      </c>
      <c r="P715" s="347" t="s">
        <v>48</v>
      </c>
      <c r="Q715" s="488"/>
      <c r="R715" s="488">
        <v>20</v>
      </c>
      <c r="S715" s="488">
        <v>20</v>
      </c>
      <c r="T715" s="488">
        <v>20</v>
      </c>
      <c r="U715" s="488">
        <v>20</v>
      </c>
      <c r="V715" s="488">
        <v>20</v>
      </c>
      <c r="W715" s="488">
        <v>20</v>
      </c>
      <c r="X715" s="488">
        <v>20</v>
      </c>
      <c r="Y715" s="488">
        <v>20</v>
      </c>
      <c r="Z715" s="488">
        <v>20</v>
      </c>
      <c r="AA715" s="488">
        <v>20</v>
      </c>
      <c r="AB715" s="488">
        <v>20</v>
      </c>
      <c r="AC715" s="488">
        <v>20</v>
      </c>
      <c r="AD715" s="488">
        <v>20</v>
      </c>
      <c r="AE715" s="488">
        <v>20</v>
      </c>
      <c r="AF715" s="488">
        <v>20</v>
      </c>
      <c r="AG715" s="488">
        <v>20</v>
      </c>
      <c r="AH715" s="488">
        <v>20</v>
      </c>
      <c r="AI715" s="488">
        <v>20</v>
      </c>
      <c r="AJ715" s="488">
        <v>20</v>
      </c>
      <c r="AK715" s="488">
        <v>20</v>
      </c>
      <c r="AL715" s="488">
        <v>20</v>
      </c>
      <c r="AM715" s="488">
        <v>20</v>
      </c>
      <c r="AN715" s="488">
        <v>20</v>
      </c>
      <c r="AO715" s="488">
        <v>20</v>
      </c>
      <c r="AP715" s="488">
        <v>20</v>
      </c>
      <c r="AQ715" s="488">
        <v>20</v>
      </c>
      <c r="AR715" s="488">
        <v>20</v>
      </c>
      <c r="AS715" s="488">
        <v>20</v>
      </c>
    </row>
    <row r="716" spans="1:46" ht="14.5">
      <c r="A716" s="522" t="str">
        <f>IFERROR(VLOOKUP(B716, 'Reference data'!$C$2:$D$21, 2, 0), "Do not enter, will be populated based on other column(s)")</f>
        <v>Sustenance</v>
      </c>
      <c r="B716" s="541" t="s">
        <v>983</v>
      </c>
      <c r="D716" s="472" t="s">
        <v>1850</v>
      </c>
      <c r="E716" s="543" t="s">
        <v>1141</v>
      </c>
      <c r="F716" s="472"/>
      <c r="G716" s="522" t="str">
        <f>IFERROR(VLOOKUP(E716,'Reference data'!$M$2:$P$364,4,0), "Do not enter, will be populated based on other column(s)")</f>
        <v>MR</v>
      </c>
      <c r="H716" s="522" t="str">
        <f>IFERROR(VLOOKUP(E716,'Reference data'!$M$2:$O$364, 3,0), "Do not enter, will be populated based on other column(s)")</f>
        <v>C, C++</v>
      </c>
      <c r="I716" s="522" t="str">
        <f>IFERROR(VLOOKUP(E716,'Reference data'!$M$1:$N$364, 2,0), "Do not enter, will be populated based on other column(s)")</f>
        <v>MDRG-RR</v>
      </c>
      <c r="J716" s="347" t="s">
        <v>442</v>
      </c>
      <c r="K716" s="525" t="str">
        <f>IFERROR(VLOOKUP(J716,'Reference data'!$G$2:$H$7, 2, 0), "Do not enter, will be populated based on other column(s)")</f>
        <v>Christine Moretti</v>
      </c>
      <c r="L716" s="525" t="str">
        <f>IFERROR(VLOOKUP(I716, 'Reference data'!$R$2:$S$55, 2, 0), "Do not enter, will be populated based on other column(s)")</f>
        <v>Narmada Nelluri</v>
      </c>
      <c r="M716" s="525" t="str">
        <f>IFERROR(VLOOKUP(L716, 'Reference data'!$J$2:$K$30, 2, 0), "Do not enter, will be populated based on other column(s)")</f>
        <v>Ranjit Rai</v>
      </c>
      <c r="N716" s="347" t="s">
        <v>283</v>
      </c>
      <c r="O716" s="551" t="str">
        <f>VLOOKUP(N716, 'Reference data'!$U$2:$V$29, 2, 0)</f>
        <v>Ongoing</v>
      </c>
      <c r="P716" s="347" t="s">
        <v>48</v>
      </c>
      <c r="Q716" s="488"/>
      <c r="R716" s="488">
        <v>30</v>
      </c>
      <c r="S716" s="488">
        <v>30</v>
      </c>
      <c r="T716" s="488">
        <v>30</v>
      </c>
      <c r="U716" s="488">
        <v>30</v>
      </c>
      <c r="V716" s="488">
        <v>30</v>
      </c>
      <c r="W716" s="488">
        <v>30</v>
      </c>
      <c r="X716" s="488">
        <v>30</v>
      </c>
      <c r="Y716" s="488">
        <v>30</v>
      </c>
      <c r="Z716" s="488">
        <v>30</v>
      </c>
      <c r="AA716" s="488">
        <v>30</v>
      </c>
      <c r="AB716" s="488">
        <v>30</v>
      </c>
      <c r="AC716" s="488">
        <v>30</v>
      </c>
      <c r="AD716" s="488">
        <v>30</v>
      </c>
      <c r="AE716" s="488">
        <v>30</v>
      </c>
      <c r="AF716" s="488">
        <v>30</v>
      </c>
      <c r="AG716" s="488">
        <v>30</v>
      </c>
      <c r="AH716" s="488">
        <v>30</v>
      </c>
      <c r="AI716" s="488">
        <v>30</v>
      </c>
      <c r="AJ716" s="488">
        <v>30</v>
      </c>
      <c r="AK716" s="488">
        <v>30</v>
      </c>
      <c r="AL716" s="488">
        <v>30</v>
      </c>
      <c r="AM716" s="488">
        <v>30</v>
      </c>
      <c r="AN716" s="488">
        <v>30</v>
      </c>
      <c r="AO716" s="488">
        <v>30</v>
      </c>
      <c r="AP716" s="488">
        <v>30</v>
      </c>
      <c r="AQ716" s="488">
        <v>30</v>
      </c>
      <c r="AR716" s="488">
        <v>30</v>
      </c>
      <c r="AS716" s="488">
        <v>30</v>
      </c>
    </row>
    <row r="717" spans="1:46" ht="14.5">
      <c r="A717" s="522" t="str">
        <f>IFERROR(VLOOKUP(B717, 'Reference data'!$C$2:$D$21, 2, 0), "Do not enter, will be populated based on other column(s)")</f>
        <v>Sustenance</v>
      </c>
      <c r="B717" s="541" t="s">
        <v>984</v>
      </c>
      <c r="D717" s="472" t="s">
        <v>1851</v>
      </c>
      <c r="E717" s="543" t="s">
        <v>1141</v>
      </c>
      <c r="F717" s="472"/>
      <c r="G717" s="522" t="str">
        <f>IFERROR(VLOOKUP(E717,'Reference data'!$M$2:$P$364,4,0), "Do not enter, will be populated based on other column(s)")</f>
        <v>MR</v>
      </c>
      <c r="H717" s="522" t="str">
        <f>IFERROR(VLOOKUP(E717,'Reference data'!$M$2:$O$364, 3,0), "Do not enter, will be populated based on other column(s)")</f>
        <v>C, C++</v>
      </c>
      <c r="I717" s="522" t="str">
        <f>IFERROR(VLOOKUP(E717,'Reference data'!$M$1:$N$364, 2,0), "Do not enter, will be populated based on other column(s)")</f>
        <v>MDRG-RR</v>
      </c>
      <c r="J717" s="347" t="s">
        <v>442</v>
      </c>
      <c r="K717" s="525" t="str">
        <f>IFERROR(VLOOKUP(J717,'Reference data'!$G$2:$H$7, 2, 0), "Do not enter, will be populated based on other column(s)")</f>
        <v>Christine Moretti</v>
      </c>
      <c r="L717" s="525" t="str">
        <f>IFERROR(VLOOKUP(I717, 'Reference data'!$R$2:$S$55, 2, 0), "Do not enter, will be populated based on other column(s)")</f>
        <v>Narmada Nelluri</v>
      </c>
      <c r="M717" s="525" t="str">
        <f>IFERROR(VLOOKUP(L717, 'Reference data'!$J$2:$K$30, 2, 0), "Do not enter, will be populated based on other column(s)")</f>
        <v>Ranjit Rai</v>
      </c>
      <c r="N717" s="347" t="s">
        <v>283</v>
      </c>
      <c r="O717" s="551" t="str">
        <f>VLOOKUP(N717, 'Reference data'!$U$2:$V$29, 2, 0)</f>
        <v>Ongoing</v>
      </c>
      <c r="P717" s="347" t="s">
        <v>48</v>
      </c>
      <c r="Q717" s="488"/>
      <c r="R717" s="488">
        <v>30</v>
      </c>
      <c r="S717" s="488">
        <v>30</v>
      </c>
      <c r="T717" s="488">
        <v>30</v>
      </c>
      <c r="U717" s="488">
        <v>30</v>
      </c>
      <c r="V717" s="488">
        <v>30</v>
      </c>
      <c r="W717" s="488">
        <v>30</v>
      </c>
      <c r="X717" s="488">
        <v>30</v>
      </c>
      <c r="Y717" s="488">
        <v>30</v>
      </c>
      <c r="Z717" s="488">
        <v>30</v>
      </c>
      <c r="AA717" s="488">
        <v>30</v>
      </c>
      <c r="AB717" s="488">
        <v>30</v>
      </c>
      <c r="AC717" s="488">
        <v>30</v>
      </c>
      <c r="AD717" s="488">
        <v>30</v>
      </c>
      <c r="AE717" s="488">
        <v>30</v>
      </c>
      <c r="AF717" s="488">
        <v>30</v>
      </c>
      <c r="AG717" s="488">
        <v>30</v>
      </c>
      <c r="AH717" s="488">
        <v>30</v>
      </c>
      <c r="AI717" s="488">
        <v>30</v>
      </c>
      <c r="AJ717" s="488">
        <v>30</v>
      </c>
      <c r="AK717" s="488">
        <v>30</v>
      </c>
      <c r="AL717" s="488">
        <v>30</v>
      </c>
      <c r="AM717" s="488">
        <v>30</v>
      </c>
      <c r="AN717" s="488">
        <v>30</v>
      </c>
      <c r="AO717" s="488">
        <v>30</v>
      </c>
      <c r="AP717" s="488">
        <v>30</v>
      </c>
      <c r="AQ717" s="488">
        <v>30</v>
      </c>
      <c r="AR717" s="488">
        <v>30</v>
      </c>
      <c r="AS717" s="488">
        <v>30</v>
      </c>
    </row>
    <row r="718" spans="1:46" ht="14.5">
      <c r="A718" s="522" t="str">
        <f>IFERROR(VLOOKUP(B718, 'Reference data'!$C$2:$D$21, 2, 0), "Do not enter, will be populated based on other column(s)")</f>
        <v>Sustenance</v>
      </c>
      <c r="B718" s="541" t="s">
        <v>988</v>
      </c>
      <c r="D718" s="472" t="s">
        <v>1852</v>
      </c>
      <c r="E718" s="543" t="s">
        <v>1837</v>
      </c>
      <c r="F718" s="472"/>
      <c r="G718" s="522" t="str">
        <f>IFERROR(VLOOKUP(E718,'Reference data'!$M$2:$P$364,4,0), "Do not enter, will be populated based on other column(s)")</f>
        <v>MR</v>
      </c>
      <c r="H718" s="522" t="str">
        <f>IFERROR(VLOOKUP(E718,'Reference data'!$M$2:$O$364, 3,0), "Do not enter, will be populated based on other column(s)")</f>
        <v>Java</v>
      </c>
      <c r="I718" s="522" t="str">
        <f>IFERROR(VLOOKUP(E718,'Reference data'!$M$1:$N$364, 2,0), "Do not enter, will be populated based on other column(s)")</f>
        <v>MDRG-RR</v>
      </c>
      <c r="J718" s="347" t="s">
        <v>442</v>
      </c>
      <c r="K718" s="525" t="str">
        <f>IFERROR(VLOOKUP(J718,'Reference data'!$G$2:$H$7, 2, 0), "Do not enter, will be populated based on other column(s)")</f>
        <v>Christine Moretti</v>
      </c>
      <c r="L718" s="525" t="str">
        <f>IFERROR(VLOOKUP(I718, 'Reference data'!$R$2:$S$55, 2, 0), "Do not enter, will be populated based on other column(s)")</f>
        <v>Narmada Nelluri</v>
      </c>
      <c r="M718" s="525" t="str">
        <f>IFERROR(VLOOKUP(L718, 'Reference data'!$J$2:$K$30, 2, 0), "Do not enter, will be populated based on other column(s)")</f>
        <v>Ranjit Rai</v>
      </c>
      <c r="N718" s="347" t="s">
        <v>283</v>
      </c>
      <c r="O718" s="551" t="str">
        <f>VLOOKUP(N718, 'Reference data'!$U$2:$V$29, 2, 0)</f>
        <v>Ongoing</v>
      </c>
      <c r="P718" s="347" t="s">
        <v>48</v>
      </c>
      <c r="Q718" s="488"/>
      <c r="R718" s="488">
        <v>20</v>
      </c>
      <c r="S718" s="488">
        <v>20</v>
      </c>
      <c r="T718" s="488">
        <v>20</v>
      </c>
      <c r="U718" s="488">
        <v>20</v>
      </c>
      <c r="V718" s="488">
        <v>20</v>
      </c>
      <c r="W718" s="488">
        <v>20</v>
      </c>
      <c r="X718" s="488"/>
      <c r="Y718" s="488"/>
      <c r="Z718" s="488"/>
      <c r="AA718" s="488"/>
      <c r="AB718" s="488">
        <v>20</v>
      </c>
      <c r="AC718" s="488">
        <v>20</v>
      </c>
      <c r="AD718" s="488">
        <v>20</v>
      </c>
      <c r="AE718" s="488">
        <v>20</v>
      </c>
      <c r="AF718" s="488">
        <v>150</v>
      </c>
      <c r="AG718" s="488">
        <v>150</v>
      </c>
      <c r="AH718" s="488">
        <v>80</v>
      </c>
      <c r="AI718" s="488">
        <v>80</v>
      </c>
      <c r="AJ718" s="488">
        <v>110</v>
      </c>
      <c r="AK718" s="488">
        <v>80</v>
      </c>
      <c r="AL718" s="488">
        <v>80</v>
      </c>
      <c r="AM718" s="488">
        <v>110</v>
      </c>
      <c r="AN718" s="488">
        <v>80</v>
      </c>
      <c r="AO718" s="488">
        <v>80</v>
      </c>
      <c r="AP718" s="488">
        <v>110</v>
      </c>
      <c r="AQ718" s="488">
        <v>80</v>
      </c>
      <c r="AR718" s="488">
        <v>80</v>
      </c>
      <c r="AS718" s="488">
        <v>110</v>
      </c>
    </row>
    <row r="719" spans="1:46" ht="14.5">
      <c r="A719" s="522" t="str">
        <f>IFERROR(VLOOKUP(B719, 'Reference data'!$C$2:$D$21, 2, 0), "Do not enter, will be populated based on other column(s)")</f>
        <v>Sustenance</v>
      </c>
      <c r="B719" s="541" t="s">
        <v>989</v>
      </c>
      <c r="D719" s="472" t="s">
        <v>1827</v>
      </c>
      <c r="E719" s="543" t="s">
        <v>1837</v>
      </c>
      <c r="F719" s="472"/>
      <c r="G719" s="522" t="str">
        <f>IFERROR(VLOOKUP(E719,'Reference data'!$M$2:$P$364,4,0), "Do not enter, will be populated based on other column(s)")</f>
        <v>MR</v>
      </c>
      <c r="H719" s="522" t="str">
        <f>IFERROR(VLOOKUP(E719,'Reference data'!$M$2:$O$364, 3,0), "Do not enter, will be populated based on other column(s)")</f>
        <v>Java</v>
      </c>
      <c r="I719" s="522" t="str">
        <f>IFERROR(VLOOKUP(E719,'Reference data'!$M$1:$N$364, 2,0), "Do not enter, will be populated based on other column(s)")</f>
        <v>MDRG-RR</v>
      </c>
      <c r="J719" s="347" t="s">
        <v>442</v>
      </c>
      <c r="K719" s="525" t="str">
        <f>IFERROR(VLOOKUP(J719,'Reference data'!$G$2:$H$7, 2, 0), "Do not enter, will be populated based on other column(s)")</f>
        <v>Christine Moretti</v>
      </c>
      <c r="L719" s="525" t="str">
        <f>IFERROR(VLOOKUP(I719, 'Reference data'!$R$2:$S$55, 2, 0), "Do not enter, will be populated based on other column(s)")</f>
        <v>Narmada Nelluri</v>
      </c>
      <c r="M719" s="525" t="str">
        <f>IFERROR(VLOOKUP(L719, 'Reference data'!$J$2:$K$30, 2, 0), "Do not enter, will be populated based on other column(s)")</f>
        <v>Ranjit Rai</v>
      </c>
      <c r="N719" s="347" t="s">
        <v>283</v>
      </c>
      <c r="O719" s="551" t="str">
        <f>VLOOKUP(N719, 'Reference data'!$U$2:$V$29, 2, 0)</f>
        <v>Ongoing</v>
      </c>
      <c r="P719" s="347" t="s">
        <v>48</v>
      </c>
      <c r="Q719" s="488"/>
      <c r="R719" s="488"/>
      <c r="S719" s="488"/>
      <c r="T719" s="488"/>
      <c r="U719" s="488"/>
      <c r="V719" s="488">
        <v>30</v>
      </c>
      <c r="W719" s="488">
        <v>30</v>
      </c>
      <c r="X719" s="488">
        <v>30</v>
      </c>
      <c r="Y719" s="488">
        <v>30</v>
      </c>
      <c r="Z719" s="488">
        <v>30</v>
      </c>
      <c r="AA719" s="488">
        <v>30</v>
      </c>
      <c r="AB719" s="488"/>
      <c r="AC719" s="488"/>
      <c r="AD719" s="488"/>
      <c r="AE719" s="488"/>
      <c r="AF719" s="488">
        <v>50</v>
      </c>
      <c r="AG719" s="488">
        <v>50</v>
      </c>
      <c r="AH719" s="488">
        <v>20</v>
      </c>
      <c r="AI719" s="488">
        <v>20</v>
      </c>
      <c r="AJ719" s="488">
        <v>50</v>
      </c>
      <c r="AK719" s="488">
        <v>20</v>
      </c>
      <c r="AL719" s="488">
        <v>20</v>
      </c>
      <c r="AM719" s="488">
        <v>50</v>
      </c>
      <c r="AN719" s="488">
        <v>20</v>
      </c>
      <c r="AO719" s="488">
        <v>20</v>
      </c>
      <c r="AP719" s="488">
        <v>50</v>
      </c>
      <c r="AQ719" s="488">
        <v>20</v>
      </c>
      <c r="AR719" s="488">
        <v>20</v>
      </c>
      <c r="AS719" s="488">
        <v>50</v>
      </c>
    </row>
    <row r="720" spans="1:46" ht="14.5">
      <c r="A720" s="522" t="str">
        <f>IFERROR(VLOOKUP(B720, 'Reference data'!$C$2:$D$21, 2, 0), "Do not enter, will be populated based on other column(s)")</f>
        <v>Sustenance</v>
      </c>
      <c r="B720" s="541" t="s">
        <v>986</v>
      </c>
      <c r="D720" s="472" t="s">
        <v>1853</v>
      </c>
      <c r="E720" s="543" t="s">
        <v>1300</v>
      </c>
      <c r="F720" s="472"/>
      <c r="G720" s="522" t="str">
        <f>IFERROR(VLOOKUP(E720,'Reference data'!$M$2:$P$364,4,0), "Do not enter, will be populated based on other column(s)")</f>
        <v>MR</v>
      </c>
      <c r="H720" s="522" t="str">
        <f>IFERROR(VLOOKUP(E720,'Reference data'!$M$2:$O$364, 3,0), "Do not enter, will be populated based on other column(s)")</f>
        <v>Java</v>
      </c>
      <c r="I720" s="522" t="str">
        <f>IFERROR(VLOOKUP(E720,'Reference data'!$M$1:$N$364, 2,0), "Do not enter, will be populated based on other column(s)")</f>
        <v>MDRG-RR</v>
      </c>
      <c r="J720" s="347" t="s">
        <v>442</v>
      </c>
      <c r="K720" s="525" t="str">
        <f>IFERROR(VLOOKUP(J720,'Reference data'!$G$2:$H$7, 2, 0), "Do not enter, will be populated based on other column(s)")</f>
        <v>Christine Moretti</v>
      </c>
      <c r="L720" s="525" t="str">
        <f>IFERROR(VLOOKUP(I720, 'Reference data'!$R$2:$S$55, 2, 0), "Do not enter, will be populated based on other column(s)")</f>
        <v>Narmada Nelluri</v>
      </c>
      <c r="M720" s="525" t="str">
        <f>IFERROR(VLOOKUP(L720, 'Reference data'!$J$2:$K$30, 2, 0), "Do not enter, will be populated based on other column(s)")</f>
        <v>Ranjit Rai</v>
      </c>
      <c r="N720" s="347" t="s">
        <v>283</v>
      </c>
      <c r="O720" s="551" t="str">
        <f>VLOOKUP(N720, 'Reference data'!$U$2:$V$29, 2, 0)</f>
        <v>Ongoing</v>
      </c>
      <c r="P720" s="347" t="s">
        <v>48</v>
      </c>
      <c r="Q720" s="488"/>
      <c r="R720" s="488"/>
      <c r="S720" s="488"/>
      <c r="T720" s="488"/>
      <c r="U720" s="488"/>
      <c r="V720" s="488"/>
      <c r="W720" s="488"/>
      <c r="X720" s="488"/>
      <c r="Y720" s="488"/>
      <c r="Z720" s="488"/>
      <c r="AA720" s="488"/>
      <c r="AB720" s="488">
        <v>116</v>
      </c>
      <c r="AC720" s="488">
        <v>116</v>
      </c>
      <c r="AD720" s="488">
        <v>116</v>
      </c>
      <c r="AE720" s="488">
        <v>116</v>
      </c>
      <c r="AF720" s="488">
        <v>116</v>
      </c>
      <c r="AG720" s="488">
        <v>116</v>
      </c>
      <c r="AH720" s="488">
        <v>86</v>
      </c>
      <c r="AI720" s="488">
        <v>86</v>
      </c>
      <c r="AJ720" s="488">
        <v>86</v>
      </c>
      <c r="AK720" s="488">
        <v>86</v>
      </c>
      <c r="AL720" s="488">
        <v>0</v>
      </c>
      <c r="AM720" s="488">
        <v>0</v>
      </c>
      <c r="AN720" s="488">
        <v>0</v>
      </c>
      <c r="AO720" s="488">
        <v>0</v>
      </c>
      <c r="AP720" s="488">
        <v>0</v>
      </c>
      <c r="AQ720" s="488">
        <v>0</v>
      </c>
      <c r="AR720" s="488">
        <v>0</v>
      </c>
      <c r="AS720" s="488">
        <v>0</v>
      </c>
    </row>
    <row r="721" spans="1:89" ht="14.5">
      <c r="A721" s="522" t="str">
        <f>IFERROR(VLOOKUP(B721, 'Reference data'!$C$2:$D$21, 2, 0), "Do not enter, will be populated based on other column(s)")</f>
        <v>Enhancement</v>
      </c>
      <c r="B721" s="541" t="s">
        <v>960</v>
      </c>
      <c r="D721" s="472" t="s">
        <v>1854</v>
      </c>
      <c r="E721" s="543" t="s">
        <v>1837</v>
      </c>
      <c r="F721" s="472"/>
      <c r="G721" s="522" t="str">
        <f>IFERROR(VLOOKUP(E721,'Reference data'!$M$2:$P$364,4,0), "Do not enter, will be populated based on other column(s)")</f>
        <v>MR</v>
      </c>
      <c r="H721" s="522" t="str">
        <f>IFERROR(VLOOKUP(E721,'Reference data'!$M$2:$O$364, 3,0), "Do not enter, will be populated based on other column(s)")</f>
        <v>Java</v>
      </c>
      <c r="I721" s="522" t="str">
        <f>IFERROR(VLOOKUP(E721,'Reference data'!$M$1:$N$364, 2,0), "Do not enter, will be populated based on other column(s)")</f>
        <v>MDRG-RR</v>
      </c>
      <c r="J721" s="347" t="s">
        <v>442</v>
      </c>
      <c r="K721" s="525" t="str">
        <f>IFERROR(VLOOKUP(J721,'Reference data'!$G$2:$H$7, 2, 0), "Do not enter, will be populated based on other column(s)")</f>
        <v>Christine Moretti</v>
      </c>
      <c r="L721" s="525" t="str">
        <f>IFERROR(VLOOKUP(I721, 'Reference data'!$R$2:$S$55, 2, 0), "Do not enter, will be populated based on other column(s)")</f>
        <v>Narmada Nelluri</v>
      </c>
      <c r="M721" s="525" t="str">
        <f>IFERROR(VLOOKUP(L721, 'Reference data'!$J$2:$K$30, 2, 0), "Do not enter, will be populated based on other column(s)")</f>
        <v>Ranjit Rai</v>
      </c>
      <c r="N721" s="472">
        <v>22.08</v>
      </c>
      <c r="O721" s="551" t="str">
        <f>VLOOKUP(N721, 'Reference data'!$U$2:$V$29, 2, 0)</f>
        <v>Aug-22</v>
      </c>
      <c r="P721" s="347" t="s">
        <v>48</v>
      </c>
      <c r="Q721" s="488">
        <v>3450</v>
      </c>
      <c r="R721" s="488">
        <v>480</v>
      </c>
      <c r="S721" s="488">
        <v>480</v>
      </c>
      <c r="T721" s="488"/>
      <c r="U721" s="488"/>
      <c r="V721" s="488"/>
      <c r="W721" s="488"/>
      <c r="X721" s="488"/>
      <c r="Y721" s="488"/>
      <c r="Z721" s="488"/>
      <c r="AA721" s="488"/>
      <c r="AB721" s="488">
        <v>480</v>
      </c>
      <c r="AC721" s="488">
        <v>480</v>
      </c>
      <c r="AD721" s="488"/>
      <c r="AE721" s="488"/>
      <c r="AF721" s="488"/>
      <c r="AG721" s="488"/>
      <c r="AH721" s="488"/>
      <c r="AI721" s="488"/>
      <c r="AJ721" s="488"/>
      <c r="AK721" s="488"/>
      <c r="AL721" s="488"/>
      <c r="AM721" s="488"/>
      <c r="AN721" s="488"/>
      <c r="AO721" s="488"/>
      <c r="AP721" s="488"/>
      <c r="AQ721" s="488"/>
      <c r="AR721" s="488"/>
      <c r="AS721" s="488"/>
    </row>
    <row r="722" spans="1:89" ht="14.5">
      <c r="A722" s="522" t="str">
        <f>IFERROR(VLOOKUP(B722, 'Reference data'!$C$2:$D$21, 2, 0), "Do not enter, will be populated based on other column(s)")</f>
        <v>Sustenance</v>
      </c>
      <c r="B722" s="541" t="s">
        <v>110</v>
      </c>
      <c r="D722" s="472" t="s">
        <v>1855</v>
      </c>
      <c r="E722" s="543" t="s">
        <v>1856</v>
      </c>
      <c r="F722" s="475" t="s">
        <v>1571</v>
      </c>
      <c r="G722" s="522" t="str">
        <f>IFERROR(VLOOKUP(E722,'Reference data'!$M$2:$P$364,4,0), "Do not enter, will be populated based on other column(s)")</f>
        <v>MR</v>
      </c>
      <c r="H722" s="522" t="str">
        <f>IFERROR(VLOOKUP(E722,'Reference data'!$M$2:$O$364, 3,0), "Do not enter, will be populated based on other column(s)")</f>
        <v>Java</v>
      </c>
      <c r="I722" s="522" t="str">
        <f>IFERROR(VLOOKUP(E722,'Reference data'!$M$1:$N$364, 2,0), "Do not enter, will be populated based on other column(s)")</f>
        <v>MDRG-RR</v>
      </c>
      <c r="J722" s="347" t="s">
        <v>442</v>
      </c>
      <c r="K722" s="525" t="str">
        <f>IFERROR(VLOOKUP(J722,'Reference data'!$G$2:$H$7, 2, 0), "Do not enter, will be populated based on other column(s)")</f>
        <v>Christine Moretti</v>
      </c>
      <c r="L722" s="525" t="str">
        <f>IFERROR(VLOOKUP(I722, 'Reference data'!$R$2:$S$55, 2, 0), "Do not enter, will be populated based on other column(s)")</f>
        <v>Narmada Nelluri</v>
      </c>
      <c r="M722" s="525" t="str">
        <f>IFERROR(VLOOKUP(L722, 'Reference data'!$J$2:$K$30, 2, 0), "Do not enter, will be populated based on other column(s)")</f>
        <v>Ranjit Rai</v>
      </c>
      <c r="N722" s="347">
        <v>22.08</v>
      </c>
      <c r="O722" s="551" t="str">
        <f>VLOOKUP(N722, 'Reference data'!$U$2:$V$29, 2, 0)</f>
        <v>Aug-22</v>
      </c>
      <c r="P722" s="347" t="s">
        <v>342</v>
      </c>
      <c r="Q722" s="488">
        <v>160</v>
      </c>
      <c r="R722" s="488">
        <v>40</v>
      </c>
      <c r="S722" s="488">
        <v>40</v>
      </c>
      <c r="T722" s="488">
        <v>40</v>
      </c>
      <c r="U722" s="488">
        <v>40</v>
      </c>
      <c r="V722" s="488">
        <v>40</v>
      </c>
      <c r="W722" s="488">
        <v>40</v>
      </c>
      <c r="X722" s="488">
        <v>40</v>
      </c>
      <c r="Y722" s="488">
        <v>40</v>
      </c>
      <c r="Z722" s="488">
        <v>40</v>
      </c>
      <c r="AA722" s="488">
        <v>40</v>
      </c>
      <c r="AB722" s="488"/>
      <c r="AC722" s="488">
        <v>80</v>
      </c>
      <c r="AD722" s="488">
        <v>80</v>
      </c>
      <c r="AE722" s="488"/>
      <c r="AF722" s="488"/>
      <c r="AG722" s="488"/>
      <c r="AH722" s="488"/>
      <c r="AI722" s="488"/>
      <c r="AJ722" s="488"/>
      <c r="AK722" s="488"/>
      <c r="AL722" s="488"/>
      <c r="AM722" s="488"/>
      <c r="AN722" s="488"/>
      <c r="AO722" s="488"/>
      <c r="AP722" s="488"/>
      <c r="AQ722" s="488"/>
      <c r="AR722" s="488"/>
      <c r="AS722" s="488"/>
    </row>
    <row r="723" spans="1:89" ht="14.5">
      <c r="A723" s="522" t="str">
        <f>IFERROR(VLOOKUP(B723, 'Reference data'!$C$2:$D$21, 2, 0), "Do not enter, will be populated based on other column(s)")</f>
        <v>Sustenance</v>
      </c>
      <c r="B723" s="541" t="s">
        <v>983</v>
      </c>
      <c r="D723" s="472" t="s">
        <v>1857</v>
      </c>
      <c r="E723" s="543" t="s">
        <v>1856</v>
      </c>
      <c r="F723" s="472"/>
      <c r="G723" s="522" t="str">
        <f>IFERROR(VLOOKUP(E723,'Reference data'!$M$2:$P$364,4,0), "Do not enter, will be populated based on other column(s)")</f>
        <v>MR</v>
      </c>
      <c r="H723" s="522" t="str">
        <f>IFERROR(VLOOKUP(E723,'Reference data'!$M$2:$O$364, 3,0), "Do not enter, will be populated based on other column(s)")</f>
        <v>Java</v>
      </c>
      <c r="I723" s="522" t="str">
        <f>IFERROR(VLOOKUP(E723,'Reference data'!$M$1:$N$364, 2,0), "Do not enter, will be populated based on other column(s)")</f>
        <v>MDRG-RR</v>
      </c>
      <c r="J723" s="347" t="s">
        <v>442</v>
      </c>
      <c r="K723" s="525" t="str">
        <f>IFERROR(VLOOKUP(J723,'Reference data'!$G$2:$H$7, 2, 0), "Do not enter, will be populated based on other column(s)")</f>
        <v>Christine Moretti</v>
      </c>
      <c r="L723" s="525" t="str">
        <f>IFERROR(VLOOKUP(I723, 'Reference data'!$R$2:$S$55, 2, 0), "Do not enter, will be populated based on other column(s)")</f>
        <v>Narmada Nelluri</v>
      </c>
      <c r="M723" s="525" t="str">
        <f>IFERROR(VLOOKUP(L723, 'Reference data'!$J$2:$K$30, 2, 0), "Do not enter, will be populated based on other column(s)")</f>
        <v>Ranjit Rai</v>
      </c>
      <c r="N723" s="347">
        <v>22.11</v>
      </c>
      <c r="O723" s="551" t="str">
        <f>VLOOKUP(N723, 'Reference data'!$U$2:$V$29, 2, 0)</f>
        <v>Nov-22</v>
      </c>
      <c r="P723" s="347" t="s">
        <v>48</v>
      </c>
      <c r="Q723" s="488">
        <v>100</v>
      </c>
      <c r="R723" s="488">
        <v>50</v>
      </c>
      <c r="S723" s="488">
        <v>50</v>
      </c>
      <c r="T723" s="488">
        <v>50</v>
      </c>
      <c r="U723" s="488">
        <v>50</v>
      </c>
      <c r="V723" s="488">
        <v>50</v>
      </c>
      <c r="W723" s="488">
        <v>50</v>
      </c>
      <c r="X723" s="488">
        <v>50</v>
      </c>
      <c r="Y723" s="488">
        <v>50</v>
      </c>
      <c r="Z723" s="488">
        <v>50</v>
      </c>
      <c r="AA723" s="488">
        <v>50</v>
      </c>
      <c r="AB723" s="488"/>
      <c r="AC723" s="488"/>
      <c r="AD723" s="488"/>
      <c r="AE723" s="488"/>
      <c r="AF723" s="488">
        <v>50</v>
      </c>
      <c r="AG723" s="488">
        <v>50</v>
      </c>
      <c r="AH723" s="488"/>
      <c r="AI723" s="488"/>
      <c r="AJ723" s="488"/>
      <c r="AK723" s="488"/>
      <c r="AL723" s="488"/>
      <c r="AM723" s="488"/>
      <c r="AN723" s="488"/>
      <c r="AO723" s="488"/>
      <c r="AP723" s="488"/>
      <c r="AQ723" s="488"/>
      <c r="AR723" s="488"/>
      <c r="AS723" s="488"/>
    </row>
    <row r="724" spans="1:89" ht="14.5">
      <c r="A724" s="522" t="str">
        <f>IFERROR(VLOOKUP(B724, 'Reference data'!$C$2:$D$21, 2, 0), "Do not enter, will be populated based on other column(s)")</f>
        <v>Sustenance</v>
      </c>
      <c r="B724" s="541" t="s">
        <v>993</v>
      </c>
      <c r="D724" s="472" t="s">
        <v>1858</v>
      </c>
      <c r="E724" s="543" t="s">
        <v>1856</v>
      </c>
      <c r="F724" s="472"/>
      <c r="G724" s="522" t="str">
        <f>IFERROR(VLOOKUP(E724,'Reference data'!$M$2:$P$364,4,0), "Do not enter, will be populated based on other column(s)")</f>
        <v>MR</v>
      </c>
      <c r="H724" s="522" t="str">
        <f>IFERROR(VLOOKUP(E724,'Reference data'!$M$2:$O$364, 3,0), "Do not enter, will be populated based on other column(s)")</f>
        <v>Java</v>
      </c>
      <c r="I724" s="522" t="str">
        <f>IFERROR(VLOOKUP(E724,'Reference data'!$M$1:$N$364, 2,0), "Do not enter, will be populated based on other column(s)")</f>
        <v>MDRG-RR</v>
      </c>
      <c r="J724" s="347" t="s">
        <v>442</v>
      </c>
      <c r="K724" s="525" t="str">
        <f>IFERROR(VLOOKUP(J724,'Reference data'!$G$2:$H$7, 2, 0), "Do not enter, will be populated based on other column(s)")</f>
        <v>Christine Moretti</v>
      </c>
      <c r="L724" s="525" t="str">
        <f>IFERROR(VLOOKUP(I724, 'Reference data'!$R$2:$S$55, 2, 0), "Do not enter, will be populated based on other column(s)")</f>
        <v>Narmada Nelluri</v>
      </c>
      <c r="M724" s="525" t="str">
        <f>IFERROR(VLOOKUP(L724, 'Reference data'!$J$2:$K$30, 2, 0), "Do not enter, will be populated based on other column(s)")</f>
        <v>Ranjit Rai</v>
      </c>
      <c r="N724" s="347" t="s">
        <v>283</v>
      </c>
      <c r="O724" s="551" t="str">
        <f>VLOOKUP(N724, 'Reference data'!$U$2:$V$29, 2, 0)</f>
        <v>Ongoing</v>
      </c>
      <c r="P724" s="347" t="s">
        <v>48</v>
      </c>
      <c r="Q724" s="488"/>
      <c r="R724" s="488">
        <v>50</v>
      </c>
      <c r="S724" s="488">
        <v>50</v>
      </c>
      <c r="T724" s="488">
        <v>50</v>
      </c>
      <c r="U724" s="488">
        <v>50</v>
      </c>
      <c r="V724" s="488">
        <v>50</v>
      </c>
      <c r="W724" s="488">
        <v>50</v>
      </c>
      <c r="X724" s="488">
        <v>50</v>
      </c>
      <c r="Y724" s="488">
        <v>50</v>
      </c>
      <c r="Z724" s="488">
        <v>50</v>
      </c>
      <c r="AA724" s="488">
        <v>50</v>
      </c>
      <c r="AB724" s="488">
        <v>50</v>
      </c>
      <c r="AC724" s="488">
        <v>50</v>
      </c>
      <c r="AD724" s="488">
        <v>50</v>
      </c>
      <c r="AE724" s="488">
        <v>50</v>
      </c>
      <c r="AF724" s="488">
        <v>50</v>
      </c>
      <c r="AG724" s="488">
        <v>50</v>
      </c>
      <c r="AH724" s="488">
        <v>10</v>
      </c>
      <c r="AI724" s="488">
        <v>30</v>
      </c>
      <c r="AJ724" s="488">
        <v>30</v>
      </c>
      <c r="AK724" s="488">
        <v>20</v>
      </c>
      <c r="AL724" s="488">
        <v>20</v>
      </c>
      <c r="AM724" s="488">
        <v>30</v>
      </c>
      <c r="AN724" s="488">
        <v>20</v>
      </c>
      <c r="AO724" s="488">
        <v>20</v>
      </c>
      <c r="AP724" s="488">
        <v>30</v>
      </c>
      <c r="AQ724" s="488">
        <v>20</v>
      </c>
      <c r="AR724" s="488">
        <v>20</v>
      </c>
      <c r="AS724" s="488">
        <v>30</v>
      </c>
    </row>
    <row r="725" spans="1:89" s="650" customFormat="1" ht="14.5">
      <c r="A725" s="522" t="str">
        <f>IFERROR(VLOOKUP(B725, 'Reference data'!$C$2:$D$21, 2, 0), "Do not enter, will be populated based on other column(s)")</f>
        <v>Sustenance</v>
      </c>
      <c r="B725" s="541" t="s">
        <v>984</v>
      </c>
      <c r="C725" s="347"/>
      <c r="D725" s="472" t="s">
        <v>1846</v>
      </c>
      <c r="E725" s="543" t="s">
        <v>1856</v>
      </c>
      <c r="F725" s="472"/>
      <c r="G725" s="522" t="str">
        <f>IFERROR(VLOOKUP(E725,'Reference data'!$M$2:$P$364,4,0), "Do not enter, will be populated based on other column(s)")</f>
        <v>MR</v>
      </c>
      <c r="H725" s="522" t="str">
        <f>IFERROR(VLOOKUP(E725,'Reference data'!$M$2:$O$364, 3,0), "Do not enter, will be populated based on other column(s)")</f>
        <v>Java</v>
      </c>
      <c r="I725" s="522" t="str">
        <f>IFERROR(VLOOKUP(E725,'Reference data'!$M$1:$N$364, 2,0), "Do not enter, will be populated based on other column(s)")</f>
        <v>MDRG-RR</v>
      </c>
      <c r="J725" s="347" t="s">
        <v>442</v>
      </c>
      <c r="K725" s="525" t="str">
        <f>IFERROR(VLOOKUP(J725,'Reference data'!$G$2:$H$7, 2, 0), "Do not enter, will be populated based on other column(s)")</f>
        <v>Christine Moretti</v>
      </c>
      <c r="L725" s="525" t="str">
        <f>IFERROR(VLOOKUP(I725, 'Reference data'!$R$2:$S$55, 2, 0), "Do not enter, will be populated based on other column(s)")</f>
        <v>Narmada Nelluri</v>
      </c>
      <c r="M725" s="525" t="str">
        <f>IFERROR(VLOOKUP(L725, 'Reference data'!$J$2:$K$30, 2, 0), "Do not enter, will be populated based on other column(s)")</f>
        <v>Ranjit Rai</v>
      </c>
      <c r="N725" s="347" t="s">
        <v>283</v>
      </c>
      <c r="O725" s="551" t="str">
        <f>VLOOKUP(N725, 'Reference data'!$U$2:$V$29, 2, 0)</f>
        <v>Ongoing</v>
      </c>
      <c r="P725" s="347" t="s">
        <v>48</v>
      </c>
      <c r="Q725" s="488"/>
      <c r="R725" s="488">
        <v>50</v>
      </c>
      <c r="S725" s="488">
        <v>50</v>
      </c>
      <c r="T725" s="488">
        <v>50</v>
      </c>
      <c r="U725" s="488">
        <v>50</v>
      </c>
      <c r="V725" s="488">
        <v>50</v>
      </c>
      <c r="W725" s="488">
        <v>50</v>
      </c>
      <c r="X725" s="488">
        <v>50</v>
      </c>
      <c r="Y725" s="488">
        <v>50</v>
      </c>
      <c r="Z725" s="488">
        <v>50</v>
      </c>
      <c r="AA725" s="488">
        <v>50</v>
      </c>
      <c r="AB725" s="488">
        <v>50</v>
      </c>
      <c r="AC725" s="488">
        <v>50</v>
      </c>
      <c r="AD725" s="488">
        <v>50</v>
      </c>
      <c r="AE725" s="488">
        <v>50</v>
      </c>
      <c r="AF725" s="488">
        <v>50</v>
      </c>
      <c r="AG725" s="488">
        <v>50</v>
      </c>
      <c r="AH725" s="488">
        <v>50</v>
      </c>
      <c r="AI725" s="488">
        <v>50</v>
      </c>
      <c r="AJ725" s="488">
        <v>50</v>
      </c>
      <c r="AK725" s="488">
        <v>50</v>
      </c>
      <c r="AL725" s="488">
        <v>50</v>
      </c>
      <c r="AM725" s="488">
        <v>50</v>
      </c>
      <c r="AN725" s="488">
        <v>50</v>
      </c>
      <c r="AO725" s="488">
        <v>50</v>
      </c>
      <c r="AP725" s="488">
        <v>50</v>
      </c>
      <c r="AQ725" s="488">
        <v>50</v>
      </c>
      <c r="AR725" s="488">
        <v>50</v>
      </c>
      <c r="AS725" s="488">
        <v>50</v>
      </c>
      <c r="AT725" s="507"/>
      <c r="AU725" s="507"/>
      <c r="AV725" s="507"/>
      <c r="AW725" s="507"/>
      <c r="AX725" s="507"/>
      <c r="AY725" s="507"/>
      <c r="AZ725" s="507"/>
      <c r="BA725" s="507"/>
      <c r="BB725" s="507"/>
      <c r="BC725" s="507"/>
      <c r="BD725" s="507"/>
      <c r="BE725" s="507"/>
      <c r="BF725" s="507"/>
      <c r="BG725" s="507"/>
      <c r="BH725" s="507"/>
      <c r="BI725" s="507"/>
      <c r="BJ725" s="507"/>
      <c r="BK725" s="507"/>
      <c r="BL725" s="507"/>
      <c r="BM725" s="507"/>
      <c r="BN725" s="507"/>
      <c r="BO725" s="507"/>
      <c r="BP725" s="507"/>
      <c r="BQ725" s="507"/>
      <c r="BR725" s="507"/>
      <c r="BS725" s="507"/>
      <c r="BT725" s="507"/>
      <c r="BU725" s="507"/>
      <c r="BV725" s="507"/>
      <c r="BW725" s="507"/>
      <c r="BX725" s="507"/>
      <c r="BY725" s="507"/>
      <c r="BZ725" s="507"/>
      <c r="CA725" s="507"/>
      <c r="CB725" s="507"/>
      <c r="CC725" s="507"/>
      <c r="CD725" s="507"/>
      <c r="CE725" s="507"/>
      <c r="CF725" s="507"/>
      <c r="CG725" s="507"/>
      <c r="CH725" s="507"/>
      <c r="CI725" s="507"/>
      <c r="CJ725" s="507"/>
      <c r="CK725" s="507"/>
    </row>
    <row r="726" spans="1:89" s="650" customFormat="1" ht="14.5">
      <c r="A726" s="522" t="str">
        <f>IFERROR(VLOOKUP(B726, 'Reference data'!$C$2:$D$21, 2, 0), "Do not enter, will be populated based on other column(s)")</f>
        <v>Sustenance</v>
      </c>
      <c r="B726" s="541" t="s">
        <v>983</v>
      </c>
      <c r="C726" s="347"/>
      <c r="D726" s="472" t="s">
        <v>1859</v>
      </c>
      <c r="E726" s="543" t="s">
        <v>1856</v>
      </c>
      <c r="F726" s="472"/>
      <c r="G726" s="522" t="str">
        <f>IFERROR(VLOOKUP(E726,'Reference data'!$M$2:$P$364,4,0), "Do not enter, will be populated based on other column(s)")</f>
        <v>MR</v>
      </c>
      <c r="H726" s="522" t="str">
        <f>IFERROR(VLOOKUP(E726,'Reference data'!$M$2:$O$364, 3,0), "Do not enter, will be populated based on other column(s)")</f>
        <v>Java</v>
      </c>
      <c r="I726" s="522" t="str">
        <f>IFERROR(VLOOKUP(E726,'Reference data'!$M$1:$N$364, 2,0), "Do not enter, will be populated based on other column(s)")</f>
        <v>MDRG-RR</v>
      </c>
      <c r="J726" s="347" t="s">
        <v>442</v>
      </c>
      <c r="K726" s="525" t="str">
        <f>IFERROR(VLOOKUP(J726,'Reference data'!$G$2:$H$7, 2, 0), "Do not enter, will be populated based on other column(s)")</f>
        <v>Christine Moretti</v>
      </c>
      <c r="L726" s="525" t="str">
        <f>IFERROR(VLOOKUP(I726, 'Reference data'!$R$2:$S$55, 2, 0), "Do not enter, will be populated based on other column(s)")</f>
        <v>Narmada Nelluri</v>
      </c>
      <c r="M726" s="525" t="str">
        <f>IFERROR(VLOOKUP(L726, 'Reference data'!$J$2:$K$30, 2, 0), "Do not enter, will be populated based on other column(s)")</f>
        <v>Ranjit Rai</v>
      </c>
      <c r="N726" s="347" t="s">
        <v>283</v>
      </c>
      <c r="O726" s="551" t="str">
        <f>VLOOKUP(N726, 'Reference data'!$U$2:$V$29, 2, 0)</f>
        <v>Ongoing</v>
      </c>
      <c r="P726" s="347" t="s">
        <v>48</v>
      </c>
      <c r="Q726" s="488"/>
      <c r="R726" s="488">
        <v>150</v>
      </c>
      <c r="S726" s="488">
        <v>150</v>
      </c>
      <c r="T726" s="488">
        <v>150</v>
      </c>
      <c r="U726" s="488">
        <v>150</v>
      </c>
      <c r="V726" s="488">
        <v>150</v>
      </c>
      <c r="W726" s="488">
        <v>150</v>
      </c>
      <c r="X726" s="488">
        <v>150</v>
      </c>
      <c r="Y726" s="488">
        <v>150</v>
      </c>
      <c r="Z726" s="488">
        <v>150</v>
      </c>
      <c r="AA726" s="488">
        <v>150</v>
      </c>
      <c r="AB726" s="488">
        <v>150</v>
      </c>
      <c r="AC726" s="488">
        <v>150</v>
      </c>
      <c r="AD726" s="488">
        <v>150</v>
      </c>
      <c r="AE726" s="488">
        <v>150</v>
      </c>
      <c r="AF726" s="488">
        <v>150</v>
      </c>
      <c r="AG726" s="488">
        <v>150</v>
      </c>
      <c r="AH726" s="488">
        <v>70</v>
      </c>
      <c r="AI726" s="488">
        <v>70</v>
      </c>
      <c r="AJ726" s="488">
        <v>70</v>
      </c>
      <c r="AK726" s="488">
        <v>70</v>
      </c>
      <c r="AL726" s="488">
        <v>70</v>
      </c>
      <c r="AM726" s="488">
        <v>70</v>
      </c>
      <c r="AN726" s="488">
        <v>70</v>
      </c>
      <c r="AO726" s="488">
        <v>70</v>
      </c>
      <c r="AP726" s="488">
        <v>70</v>
      </c>
      <c r="AQ726" s="488">
        <v>70</v>
      </c>
      <c r="AR726" s="488">
        <v>70</v>
      </c>
      <c r="AS726" s="488">
        <v>70</v>
      </c>
      <c r="AT726" s="507"/>
      <c r="AU726" s="507"/>
      <c r="AV726" s="507"/>
      <c r="AW726" s="507"/>
      <c r="AX726" s="507"/>
      <c r="AY726" s="507"/>
      <c r="AZ726" s="507"/>
      <c r="BA726" s="507"/>
      <c r="BB726" s="507"/>
      <c r="BC726" s="507"/>
      <c r="BD726" s="507"/>
      <c r="BE726" s="507"/>
      <c r="BF726" s="507"/>
      <c r="BG726" s="507"/>
      <c r="BH726" s="507"/>
      <c r="BI726" s="507"/>
      <c r="BJ726" s="507"/>
      <c r="BK726" s="507"/>
      <c r="BL726" s="507"/>
      <c r="BM726" s="507"/>
      <c r="BN726" s="507"/>
      <c r="BO726" s="507"/>
      <c r="BP726" s="507"/>
      <c r="BQ726" s="507"/>
      <c r="BR726" s="507"/>
      <c r="BS726" s="507"/>
      <c r="BT726" s="507"/>
      <c r="BU726" s="507"/>
      <c r="BV726" s="507"/>
      <c r="BW726" s="507"/>
      <c r="BX726" s="507"/>
      <c r="BY726" s="507"/>
      <c r="BZ726" s="507"/>
      <c r="CA726" s="507"/>
      <c r="CB726" s="507"/>
      <c r="CC726" s="507"/>
      <c r="CD726" s="507"/>
      <c r="CE726" s="507"/>
      <c r="CF726" s="507"/>
      <c r="CG726" s="507"/>
      <c r="CH726" s="507"/>
      <c r="CI726" s="507"/>
      <c r="CJ726" s="507"/>
      <c r="CK726" s="507"/>
    </row>
    <row r="727" spans="1:89" ht="14.5">
      <c r="A727" s="522" t="str">
        <f>IFERROR(VLOOKUP(B727, 'Reference data'!$C$2:$D$21, 2, 0), "Do not enter, will be populated based on other column(s)")</f>
        <v>Sustenance</v>
      </c>
      <c r="B727" s="541" t="s">
        <v>993</v>
      </c>
      <c r="D727" s="472" t="s">
        <v>1860</v>
      </c>
      <c r="E727" s="543" t="s">
        <v>1039</v>
      </c>
      <c r="F727" s="472"/>
      <c r="G727" s="522" t="str">
        <f>IFERROR(VLOOKUP(E727,'Reference data'!$M$2:$P$364,4,0), "Do not enter, will be populated based on other column(s)")</f>
        <v>MR</v>
      </c>
      <c r="H727" s="522" t="str">
        <f>IFERROR(VLOOKUP(E727,'Reference data'!$M$2:$O$364, 3,0), "Do not enter, will be populated based on other column(s)")</f>
        <v>Proc C, React JS</v>
      </c>
      <c r="I727" s="522" t="str">
        <f>IFERROR(VLOOKUP(E727,'Reference data'!$M$1:$N$364, 2,0), "Do not enter, will be populated based on other column(s)")</f>
        <v>MDRG-RR</v>
      </c>
      <c r="J727" s="472" t="s">
        <v>78</v>
      </c>
      <c r="K727" s="525" t="str">
        <f>IFERROR(VLOOKUP(J727,'Reference data'!$G$2:$H$7, 2, 0), "Do not enter, will be populated based on other column(s)")</f>
        <v>Christine Moretti</v>
      </c>
      <c r="L727" s="525" t="str">
        <f>IFERROR(VLOOKUP(I727, 'Reference data'!$R$2:$S$55, 2, 0), "Do not enter, will be populated based on other column(s)")</f>
        <v>Narmada Nelluri</v>
      </c>
      <c r="M727" s="525" t="str">
        <f>IFERROR(VLOOKUP(L727, 'Reference data'!$J$2:$K$30, 2, 0), "Do not enter, will be populated based on other column(s)")</f>
        <v>Ranjit Rai</v>
      </c>
      <c r="N727" s="472" t="s">
        <v>283</v>
      </c>
      <c r="O727" s="551" t="str">
        <f>VLOOKUP(N727, 'Reference data'!$U$2:$V$29, 2, 0)</f>
        <v>Ongoing</v>
      </c>
      <c r="P727" s="347" t="s">
        <v>48</v>
      </c>
      <c r="Q727" s="488"/>
      <c r="R727" s="488"/>
      <c r="S727" s="488">
        <v>10</v>
      </c>
      <c r="T727" s="488">
        <v>10</v>
      </c>
      <c r="U727" s="488"/>
      <c r="V727" s="488"/>
      <c r="W727" s="488"/>
      <c r="X727" s="488"/>
      <c r="Y727" s="488"/>
      <c r="Z727" s="488"/>
      <c r="AA727" s="488"/>
      <c r="AB727" s="488">
        <v>50</v>
      </c>
      <c r="AC727" s="488">
        <v>50</v>
      </c>
      <c r="AD727" s="488">
        <v>50</v>
      </c>
      <c r="AE727" s="488">
        <v>50</v>
      </c>
      <c r="AF727" s="488">
        <v>50</v>
      </c>
      <c r="AG727" s="488">
        <v>10</v>
      </c>
      <c r="AH727" s="488">
        <v>0</v>
      </c>
      <c r="AI727" s="488">
        <v>0</v>
      </c>
      <c r="AJ727" s="488">
        <v>0</v>
      </c>
      <c r="AK727" s="488">
        <v>30</v>
      </c>
      <c r="AL727" s="488">
        <v>0</v>
      </c>
      <c r="AM727" s="488">
        <v>0</v>
      </c>
      <c r="AN727" s="488">
        <v>30</v>
      </c>
      <c r="AO727" s="488">
        <v>0</v>
      </c>
      <c r="AP727" s="488">
        <v>0</v>
      </c>
      <c r="AQ727" s="488">
        <v>30</v>
      </c>
      <c r="AR727" s="488">
        <v>0</v>
      </c>
      <c r="AS727" s="488">
        <v>0</v>
      </c>
      <c r="AT727" s="472"/>
    </row>
    <row r="728" spans="1:89" ht="14.5">
      <c r="A728" s="522" t="str">
        <f>IFERROR(VLOOKUP(B728, 'Reference data'!$C$2:$D$21, 2, 0), "Do not enter, will be populated based on other column(s)")</f>
        <v>Sustenance</v>
      </c>
      <c r="B728" s="541" t="s">
        <v>88</v>
      </c>
      <c r="D728" s="472" t="s">
        <v>1861</v>
      </c>
      <c r="E728" s="543" t="s">
        <v>1197</v>
      </c>
      <c r="F728" s="472" t="s">
        <v>1571</v>
      </c>
      <c r="G728" s="522" t="str">
        <f>IFERROR(VLOOKUP(E728,'Reference data'!$M$2:$P$364,4,0), "Do not enter, will be populated based on other column(s)")</f>
        <v>MR</v>
      </c>
      <c r="H728" s="522" t="str">
        <f>IFERROR(VLOOKUP(E728,'Reference data'!$M$2:$O$364, 3,0), "Do not enter, will be populated based on other column(s)")</f>
        <v>Java</v>
      </c>
      <c r="I728" s="522" t="str">
        <f>IFERROR(VLOOKUP(E728,'Reference data'!$M$1:$N$364, 2,0), "Do not enter, will be populated based on other column(s)")</f>
        <v>MDRG-RR</v>
      </c>
      <c r="J728" s="472" t="s">
        <v>442</v>
      </c>
      <c r="K728" s="525" t="str">
        <f>IFERROR(VLOOKUP(J728,'Reference data'!$G$2:$H$7, 2, 0), "Do not enter, will be populated based on other column(s)")</f>
        <v>Christine Moretti</v>
      </c>
      <c r="L728" s="525" t="str">
        <f>IFERROR(VLOOKUP(I728, 'Reference data'!$R$2:$S$55, 2, 0), "Do not enter, will be populated based on other column(s)")</f>
        <v>Narmada Nelluri</v>
      </c>
      <c r="M728" s="525" t="str">
        <f>IFERROR(VLOOKUP(L728, 'Reference data'!$J$2:$K$30, 2, 0), "Do not enter, will be populated based on other column(s)")</f>
        <v>Ranjit Rai</v>
      </c>
      <c r="N728" s="472">
        <v>22.08</v>
      </c>
      <c r="O728" s="551" t="str">
        <f>VLOOKUP(N728, 'Reference data'!$U$2:$V$29, 2, 0)</f>
        <v>Aug-22</v>
      </c>
      <c r="P728" s="347" t="s">
        <v>48</v>
      </c>
      <c r="Q728" s="488">
        <v>70</v>
      </c>
      <c r="R728" s="488"/>
      <c r="S728" s="488"/>
      <c r="T728" s="488"/>
      <c r="U728" s="488"/>
      <c r="V728" s="488"/>
      <c r="W728" s="488"/>
      <c r="X728" s="488"/>
      <c r="Y728" s="488"/>
      <c r="Z728" s="488"/>
      <c r="AA728" s="488"/>
      <c r="AB728" s="488"/>
      <c r="AC728" s="488">
        <v>70</v>
      </c>
      <c r="AD728" s="488"/>
      <c r="AE728" s="488"/>
      <c r="AF728" s="488"/>
      <c r="AG728" s="488"/>
      <c r="AH728" s="488"/>
      <c r="AI728" s="488"/>
      <c r="AJ728" s="488"/>
      <c r="AK728" s="488"/>
      <c r="AL728" s="488"/>
      <c r="AM728" s="488"/>
      <c r="AN728" s="488"/>
      <c r="AO728" s="488"/>
      <c r="AP728" s="488"/>
      <c r="AQ728" s="488"/>
      <c r="AR728" s="488"/>
      <c r="AS728" s="488"/>
    </row>
    <row r="729" spans="1:89" ht="14.5">
      <c r="A729" s="522" t="str">
        <f>IFERROR(VLOOKUP(B729, 'Reference data'!$C$2:$D$21, 2, 0), "Do not enter, will be populated based on other column(s)")</f>
        <v>Sustenance</v>
      </c>
      <c r="B729" s="541" t="s">
        <v>990</v>
      </c>
      <c r="D729" s="472" t="s">
        <v>1862</v>
      </c>
      <c r="E729" s="543" t="s">
        <v>1039</v>
      </c>
      <c r="F729" s="472"/>
      <c r="G729" s="522" t="str">
        <f>IFERROR(VLOOKUP(E729,'Reference data'!$M$2:$P$364,4,0), "Do not enter, will be populated based on other column(s)")</f>
        <v>MR</v>
      </c>
      <c r="H729" s="522" t="str">
        <f>IFERROR(VLOOKUP(E729,'Reference data'!$M$2:$O$364, 3,0), "Do not enter, will be populated based on other column(s)")</f>
        <v>Proc C, React JS</v>
      </c>
      <c r="I729" s="522" t="str">
        <f>IFERROR(VLOOKUP(E729,'Reference data'!$M$1:$N$364, 2,0), "Do not enter, will be populated based on other column(s)")</f>
        <v>MDRG-RR</v>
      </c>
      <c r="J729" s="472" t="s">
        <v>78</v>
      </c>
      <c r="K729" s="525" t="str">
        <f>IFERROR(VLOOKUP(J729,'Reference data'!$G$2:$H$7, 2, 0), "Do not enter, will be populated based on other column(s)")</f>
        <v>Christine Moretti</v>
      </c>
      <c r="L729" s="525" t="str">
        <f>IFERROR(VLOOKUP(I729, 'Reference data'!$R$2:$S$55, 2, 0), "Do not enter, will be populated based on other column(s)")</f>
        <v>Narmada Nelluri</v>
      </c>
      <c r="M729" s="525" t="str">
        <f>IFERROR(VLOOKUP(L729, 'Reference data'!$J$2:$K$30, 2, 0), "Do not enter, will be populated based on other column(s)")</f>
        <v>Ranjit Rai</v>
      </c>
      <c r="N729" s="472" t="s">
        <v>283</v>
      </c>
      <c r="O729" s="551" t="str">
        <f>VLOOKUP(N729, 'Reference data'!$U$2:$V$29, 2, 0)</f>
        <v>Ongoing</v>
      </c>
      <c r="P729" s="347" t="s">
        <v>48</v>
      </c>
      <c r="Q729" s="488"/>
      <c r="R729" s="488"/>
      <c r="S729" s="488"/>
      <c r="T729" s="488"/>
      <c r="U729" s="488"/>
      <c r="V729" s="488"/>
      <c r="W729" s="488"/>
      <c r="X729" s="488"/>
      <c r="Y729" s="488"/>
      <c r="Z729" s="488"/>
      <c r="AA729" s="488"/>
      <c r="AB729" s="488">
        <v>80</v>
      </c>
      <c r="AC729" s="488">
        <v>80</v>
      </c>
      <c r="AD729" s="488">
        <v>80</v>
      </c>
      <c r="AE729" s="488">
        <v>80</v>
      </c>
      <c r="AF729" s="488">
        <v>80</v>
      </c>
      <c r="AG729" s="488">
        <v>10</v>
      </c>
      <c r="AH729" s="488">
        <v>10</v>
      </c>
      <c r="AI729" s="488">
        <v>10</v>
      </c>
      <c r="AJ729" s="488">
        <v>10</v>
      </c>
      <c r="AK729" s="488">
        <v>10</v>
      </c>
      <c r="AL729" s="488">
        <v>10</v>
      </c>
      <c r="AM729" s="488">
        <v>10</v>
      </c>
      <c r="AN729" s="488">
        <v>10</v>
      </c>
      <c r="AO729" s="488">
        <v>10</v>
      </c>
      <c r="AP729" s="488">
        <v>10</v>
      </c>
      <c r="AQ729" s="488">
        <v>10</v>
      </c>
      <c r="AR729" s="488">
        <v>10</v>
      </c>
      <c r="AS729" s="488">
        <v>10</v>
      </c>
    </row>
    <row r="730" spans="1:89" ht="14.5">
      <c r="A730" s="522" t="str">
        <f>IFERROR(VLOOKUP(B730, 'Reference data'!$C$2:$D$21, 2, 0), "Do not enter, will be populated based on other column(s)")</f>
        <v>Sustenance</v>
      </c>
      <c r="B730" s="541" t="s">
        <v>991</v>
      </c>
      <c r="D730" s="472" t="s">
        <v>1863</v>
      </c>
      <c r="E730" s="543" t="s">
        <v>1039</v>
      </c>
      <c r="F730" s="472"/>
      <c r="G730" s="522" t="str">
        <f>IFERROR(VLOOKUP(E730,'Reference data'!$M$2:$P$364,4,0), "Do not enter, will be populated based on other column(s)")</f>
        <v>MR</v>
      </c>
      <c r="H730" s="522" t="str">
        <f>IFERROR(VLOOKUP(E730,'Reference data'!$M$2:$O$364, 3,0), "Do not enter, will be populated based on other column(s)")</f>
        <v>Proc C, React JS</v>
      </c>
      <c r="I730" s="522" t="str">
        <f>IFERROR(VLOOKUP(E730,'Reference data'!$M$1:$N$364, 2,0), "Do not enter, will be populated based on other column(s)")</f>
        <v>MDRG-RR</v>
      </c>
      <c r="J730" s="472" t="s">
        <v>78</v>
      </c>
      <c r="K730" s="525" t="str">
        <f>IFERROR(VLOOKUP(J730,'Reference data'!$G$2:$H$7, 2, 0), "Do not enter, will be populated based on other column(s)")</f>
        <v>Christine Moretti</v>
      </c>
      <c r="L730" s="525" t="str">
        <f>IFERROR(VLOOKUP(I730, 'Reference data'!$R$2:$S$55, 2, 0), "Do not enter, will be populated based on other column(s)")</f>
        <v>Narmada Nelluri</v>
      </c>
      <c r="M730" s="525" t="str">
        <f>IFERROR(VLOOKUP(L730, 'Reference data'!$J$2:$K$30, 2, 0), "Do not enter, will be populated based on other column(s)")</f>
        <v>Ranjit Rai</v>
      </c>
      <c r="N730" s="472" t="s">
        <v>283</v>
      </c>
      <c r="O730" s="551" t="str">
        <f>VLOOKUP(N730, 'Reference data'!$U$2:$V$29, 2, 0)</f>
        <v>Ongoing</v>
      </c>
      <c r="P730" s="347" t="s">
        <v>48</v>
      </c>
      <c r="Q730" s="488"/>
      <c r="R730" s="488"/>
      <c r="S730" s="488"/>
      <c r="T730" s="488"/>
      <c r="U730" s="488"/>
      <c r="V730" s="488"/>
      <c r="W730" s="488"/>
      <c r="X730" s="488"/>
      <c r="Y730" s="488"/>
      <c r="Z730" s="488"/>
      <c r="AA730" s="488"/>
      <c r="AB730" s="488">
        <v>30</v>
      </c>
      <c r="AC730" s="488">
        <v>30</v>
      </c>
      <c r="AD730" s="488">
        <v>30</v>
      </c>
      <c r="AE730" s="488">
        <v>30</v>
      </c>
      <c r="AF730" s="488">
        <v>30</v>
      </c>
      <c r="AG730" s="488">
        <v>30</v>
      </c>
      <c r="AH730" s="488">
        <v>30</v>
      </c>
      <c r="AI730" s="488">
        <v>0</v>
      </c>
      <c r="AJ730" s="488">
        <v>0</v>
      </c>
      <c r="AK730" s="488">
        <v>0</v>
      </c>
      <c r="AL730" s="488">
        <v>0</v>
      </c>
      <c r="AM730" s="488">
        <v>0</v>
      </c>
      <c r="AN730" s="488">
        <v>0</v>
      </c>
      <c r="AO730" s="488">
        <v>0</v>
      </c>
      <c r="AP730" s="488">
        <v>0</v>
      </c>
      <c r="AQ730" s="488">
        <v>0</v>
      </c>
      <c r="AR730" s="488">
        <v>0</v>
      </c>
      <c r="AS730" s="488">
        <v>0</v>
      </c>
    </row>
    <row r="731" spans="1:89" ht="14.5">
      <c r="A731" s="522" t="str">
        <f>IFERROR(VLOOKUP(B731, 'Reference data'!$C$2:$D$21, 2, 0), "Do not enter, will be populated based on other column(s)")</f>
        <v>Sustenance</v>
      </c>
      <c r="B731" s="541" t="s">
        <v>991</v>
      </c>
      <c r="D731" s="472" t="s">
        <v>1864</v>
      </c>
      <c r="E731" s="543" t="s">
        <v>1039</v>
      </c>
      <c r="F731" s="472"/>
      <c r="G731" s="522" t="str">
        <f>IFERROR(VLOOKUP(E731,'Reference data'!$M$2:$P$364,4,0), "Do not enter, will be populated based on other column(s)")</f>
        <v>MR</v>
      </c>
      <c r="H731" s="522" t="str">
        <f>IFERROR(VLOOKUP(E731,'Reference data'!$M$2:$O$364, 3,0), "Do not enter, will be populated based on other column(s)")</f>
        <v>Proc C, React JS</v>
      </c>
      <c r="I731" s="522" t="str">
        <f>IFERROR(VLOOKUP(E731,'Reference data'!$M$1:$N$364, 2,0), "Do not enter, will be populated based on other column(s)")</f>
        <v>MDRG-RR</v>
      </c>
      <c r="J731" s="472" t="s">
        <v>78</v>
      </c>
      <c r="K731" s="525" t="str">
        <f>IFERROR(VLOOKUP(J731,'Reference data'!$G$2:$H$7, 2, 0), "Do not enter, will be populated based on other column(s)")</f>
        <v>Christine Moretti</v>
      </c>
      <c r="L731" s="525" t="str">
        <f>IFERROR(VLOOKUP(I731, 'Reference data'!$R$2:$S$55, 2, 0), "Do not enter, will be populated based on other column(s)")</f>
        <v>Narmada Nelluri</v>
      </c>
      <c r="M731" s="525" t="str">
        <f>IFERROR(VLOOKUP(L731, 'Reference data'!$J$2:$K$30, 2, 0), "Do not enter, will be populated based on other column(s)")</f>
        <v>Ranjit Rai</v>
      </c>
      <c r="N731" s="472" t="s">
        <v>341</v>
      </c>
      <c r="O731" s="551" t="str">
        <f>VLOOKUP(N731, 'Reference data'!$U$2:$V$29, 2, 0)</f>
        <v>TBD</v>
      </c>
      <c r="P731" s="347" t="s">
        <v>48</v>
      </c>
      <c r="Q731" s="488"/>
      <c r="R731" s="488"/>
      <c r="S731" s="488"/>
      <c r="T731" s="488"/>
      <c r="U731" s="488"/>
      <c r="V731" s="488"/>
      <c r="W731" s="488"/>
      <c r="X731" s="488"/>
      <c r="Y731" s="488"/>
      <c r="Z731" s="488"/>
      <c r="AA731" s="488"/>
      <c r="AB731" s="488">
        <v>40</v>
      </c>
      <c r="AC731" s="488">
        <v>40</v>
      </c>
      <c r="AD731" s="488">
        <v>40</v>
      </c>
      <c r="AE731" s="488">
        <v>40</v>
      </c>
      <c r="AF731" s="488">
        <v>40</v>
      </c>
      <c r="AG731" s="488">
        <v>20</v>
      </c>
      <c r="AH731" s="488">
        <v>0</v>
      </c>
      <c r="AI731" s="488">
        <v>0</v>
      </c>
      <c r="AJ731" s="488">
        <v>0</v>
      </c>
      <c r="AK731" s="488">
        <v>0</v>
      </c>
      <c r="AL731" s="488">
        <v>0</v>
      </c>
      <c r="AM731" s="488">
        <v>0</v>
      </c>
      <c r="AN731" s="488">
        <v>0</v>
      </c>
      <c r="AO731" s="488">
        <v>0</v>
      </c>
      <c r="AP731" s="488">
        <v>0</v>
      </c>
      <c r="AQ731" s="488">
        <v>0</v>
      </c>
      <c r="AR731" s="488">
        <v>0</v>
      </c>
      <c r="AS731" s="488">
        <v>0</v>
      </c>
    </row>
    <row r="732" spans="1:89" ht="14.5">
      <c r="A732" s="522" t="str">
        <f>IFERROR(VLOOKUP(B732, 'Reference data'!$C$2:$D$21, 2, 0), "Do not enter, will be populated based on other column(s)")</f>
        <v>Sustenance</v>
      </c>
      <c r="B732" s="541" t="s">
        <v>88</v>
      </c>
      <c r="D732" s="472" t="s">
        <v>1865</v>
      </c>
      <c r="E732" s="543" t="s">
        <v>1170</v>
      </c>
      <c r="F732" s="472" t="s">
        <v>1571</v>
      </c>
      <c r="G732" s="522" t="str">
        <f>IFERROR(VLOOKUP(E732,'Reference data'!$M$2:$P$364,4,0), "Do not enter, will be populated based on other column(s)")</f>
        <v>MR</v>
      </c>
      <c r="H732" s="522" t="str">
        <f>IFERROR(VLOOKUP(E732,'Reference data'!$M$2:$O$364, 3,0), "Do not enter, will be populated based on other column(s)")</f>
        <v>Java</v>
      </c>
      <c r="I732" s="522" t="str">
        <f>IFERROR(VLOOKUP(E732,'Reference data'!$M$1:$N$364, 2,0), "Do not enter, will be populated based on other column(s)")</f>
        <v>MDRG-RR</v>
      </c>
      <c r="J732" s="472" t="s">
        <v>442</v>
      </c>
      <c r="K732" s="525" t="str">
        <f>IFERROR(VLOOKUP(J732,'Reference data'!$G$2:$H$7, 2, 0), "Do not enter, will be populated based on other column(s)")</f>
        <v>Christine Moretti</v>
      </c>
      <c r="L732" s="525" t="str">
        <f>IFERROR(VLOOKUP(I732, 'Reference data'!$R$2:$S$55, 2, 0), "Do not enter, will be populated based on other column(s)")</f>
        <v>Narmada Nelluri</v>
      </c>
      <c r="M732" s="525" t="str">
        <f>IFERROR(VLOOKUP(L732, 'Reference data'!$J$2:$K$30, 2, 0), "Do not enter, will be populated based on other column(s)")</f>
        <v>Ranjit Rai</v>
      </c>
      <c r="N732" s="347">
        <v>22.11</v>
      </c>
      <c r="O732" s="551" t="str">
        <f>VLOOKUP(N732, 'Reference data'!$U$2:$V$29, 2, 0)</f>
        <v>Nov-22</v>
      </c>
      <c r="P732" s="347" t="s">
        <v>48</v>
      </c>
      <c r="Q732" s="488">
        <v>360</v>
      </c>
      <c r="R732" s="488"/>
      <c r="S732" s="488"/>
      <c r="T732" s="488"/>
      <c r="U732" s="488"/>
      <c r="V732" s="488"/>
      <c r="W732" s="488"/>
      <c r="X732" s="488"/>
      <c r="Y732" s="488"/>
      <c r="Z732" s="488"/>
      <c r="AA732" s="488"/>
      <c r="AB732" s="488"/>
      <c r="AC732" s="488">
        <v>60</v>
      </c>
      <c r="AD732" s="488">
        <v>100</v>
      </c>
      <c r="AE732" s="488">
        <v>100</v>
      </c>
      <c r="AF732" s="488">
        <v>100</v>
      </c>
      <c r="AG732" s="488"/>
      <c r="AH732" s="488"/>
      <c r="AI732" s="488"/>
      <c r="AJ732" s="488"/>
      <c r="AK732" s="488"/>
      <c r="AL732" s="488"/>
      <c r="AM732" s="488"/>
      <c r="AN732" s="488"/>
      <c r="AO732" s="488"/>
      <c r="AP732" s="488"/>
      <c r="AQ732" s="488"/>
      <c r="AR732" s="488"/>
      <c r="AS732" s="488"/>
    </row>
    <row r="733" spans="1:89" ht="14.5">
      <c r="A733" s="522" t="str">
        <f>IFERROR(VLOOKUP(B733, 'Reference data'!$C$2:$D$21, 2, 0), "Do not enter, will be populated based on other column(s)")</f>
        <v>Sustenance</v>
      </c>
      <c r="B733" s="541" t="s">
        <v>983</v>
      </c>
      <c r="D733" s="472" t="s">
        <v>1866</v>
      </c>
      <c r="E733" s="543" t="s">
        <v>1039</v>
      </c>
      <c r="F733" s="472"/>
      <c r="G733" s="522" t="str">
        <f>IFERROR(VLOOKUP(E733,'Reference data'!$M$2:$P$364,4,0), "Do not enter, will be populated based on other column(s)")</f>
        <v>MR</v>
      </c>
      <c r="H733" s="522" t="str">
        <f>IFERROR(VLOOKUP(E733,'Reference data'!$M$2:$O$364, 3,0), "Do not enter, will be populated based on other column(s)")</f>
        <v>Proc C, React JS</v>
      </c>
      <c r="I733" s="522" t="str">
        <f>IFERROR(VLOOKUP(E733,'Reference data'!$M$1:$N$364, 2,0), "Do not enter, will be populated based on other column(s)")</f>
        <v>MDRG-RR</v>
      </c>
      <c r="J733" s="472" t="s">
        <v>78</v>
      </c>
      <c r="K733" s="525" t="str">
        <f>IFERROR(VLOOKUP(J733,'Reference data'!$G$2:$H$7, 2, 0), "Do not enter, will be populated based on other column(s)")</f>
        <v>Christine Moretti</v>
      </c>
      <c r="L733" s="525" t="str">
        <f>IFERROR(VLOOKUP(I733, 'Reference data'!$R$2:$S$55, 2, 0), "Do not enter, will be populated based on other column(s)")</f>
        <v>Narmada Nelluri</v>
      </c>
      <c r="M733" s="525" t="str">
        <f>IFERROR(VLOOKUP(L733, 'Reference data'!$J$2:$K$30, 2, 0), "Do not enter, will be populated based on other column(s)")</f>
        <v>Ranjit Rai</v>
      </c>
      <c r="N733" s="472" t="s">
        <v>283</v>
      </c>
      <c r="O733" s="551" t="str">
        <f>VLOOKUP(N733, 'Reference data'!$U$2:$V$29, 2, 0)</f>
        <v>Ongoing</v>
      </c>
      <c r="P733" s="347" t="s">
        <v>48</v>
      </c>
      <c r="Q733" s="488"/>
      <c r="R733" s="488">
        <v>10</v>
      </c>
      <c r="S733" s="488">
        <v>10</v>
      </c>
      <c r="T733" s="488">
        <v>10</v>
      </c>
      <c r="U733" s="488">
        <v>10</v>
      </c>
      <c r="V733" s="488"/>
      <c r="W733" s="488"/>
      <c r="X733" s="488"/>
      <c r="Y733" s="488"/>
      <c r="Z733" s="488"/>
      <c r="AA733" s="488"/>
      <c r="AB733" s="488">
        <v>10</v>
      </c>
      <c r="AC733" s="488">
        <v>10</v>
      </c>
      <c r="AD733" s="488">
        <v>10</v>
      </c>
      <c r="AE733" s="488">
        <v>10</v>
      </c>
      <c r="AF733" s="488">
        <v>10</v>
      </c>
      <c r="AG733" s="488">
        <v>10</v>
      </c>
      <c r="AH733" s="488">
        <v>0</v>
      </c>
      <c r="AI733" s="488">
        <v>0</v>
      </c>
      <c r="AJ733" s="488">
        <v>0</v>
      </c>
      <c r="AK733" s="488">
        <v>0</v>
      </c>
      <c r="AL733" s="488">
        <v>100</v>
      </c>
      <c r="AM733" s="488">
        <v>0</v>
      </c>
      <c r="AN733" s="488">
        <v>0</v>
      </c>
      <c r="AO733" s="488">
        <v>0</v>
      </c>
      <c r="AP733" s="488">
        <v>0</v>
      </c>
      <c r="AQ733" s="488">
        <v>0</v>
      </c>
      <c r="AR733" s="488">
        <v>0</v>
      </c>
      <c r="AS733" s="488">
        <v>0</v>
      </c>
    </row>
    <row r="734" spans="1:89" ht="14.5">
      <c r="A734" s="522" t="str">
        <f>IFERROR(VLOOKUP(B734, 'Reference data'!$C$2:$D$21, 2, 0), "Do not enter, will be populated based on other column(s)")</f>
        <v>Sustenance</v>
      </c>
      <c r="B734" s="541" t="s">
        <v>983</v>
      </c>
      <c r="D734" s="472" t="s">
        <v>1867</v>
      </c>
      <c r="E734" s="543" t="s">
        <v>1039</v>
      </c>
      <c r="F734" s="472"/>
      <c r="G734" s="522" t="str">
        <f>IFERROR(VLOOKUP(E734,'Reference data'!$M$2:$P$364,4,0), "Do not enter, will be populated based on other column(s)")</f>
        <v>MR</v>
      </c>
      <c r="H734" s="522" t="str">
        <f>IFERROR(VLOOKUP(E734,'Reference data'!$M$2:$O$364, 3,0), "Do not enter, will be populated based on other column(s)")</f>
        <v>Proc C, React JS</v>
      </c>
      <c r="I734" s="522" t="str">
        <f>IFERROR(VLOOKUP(E734,'Reference data'!$M$1:$N$364, 2,0), "Do not enter, will be populated based on other column(s)")</f>
        <v>MDRG-RR</v>
      </c>
      <c r="J734" s="472" t="s">
        <v>78</v>
      </c>
      <c r="K734" s="525" t="str">
        <f>IFERROR(VLOOKUP(J734,'Reference data'!$G$2:$H$7, 2, 0), "Do not enter, will be populated based on other column(s)")</f>
        <v>Christine Moretti</v>
      </c>
      <c r="L734" s="525" t="str">
        <f>IFERROR(VLOOKUP(I734, 'Reference data'!$R$2:$S$55, 2, 0), "Do not enter, will be populated based on other column(s)")</f>
        <v>Narmada Nelluri</v>
      </c>
      <c r="M734" s="525" t="str">
        <f>IFERROR(VLOOKUP(L734, 'Reference data'!$J$2:$K$30, 2, 0), "Do not enter, will be populated based on other column(s)")</f>
        <v>Ranjit Rai</v>
      </c>
      <c r="N734" s="472" t="s">
        <v>283</v>
      </c>
      <c r="O734" s="551" t="str">
        <f>VLOOKUP(N734, 'Reference data'!$U$2:$V$29, 2, 0)</f>
        <v>Ongoing</v>
      </c>
      <c r="P734" s="347" t="s">
        <v>48</v>
      </c>
      <c r="Q734" s="488"/>
      <c r="R734" s="488">
        <v>2</v>
      </c>
      <c r="S734" s="488">
        <v>2</v>
      </c>
      <c r="T734" s="488">
        <v>2</v>
      </c>
      <c r="U734" s="488">
        <v>2</v>
      </c>
      <c r="V734" s="488"/>
      <c r="W734" s="488"/>
      <c r="X734" s="488"/>
      <c r="Y734" s="488"/>
      <c r="Z734" s="488"/>
      <c r="AA734" s="488"/>
      <c r="AB734" s="488">
        <v>8</v>
      </c>
      <c r="AC734" s="488">
        <v>8</v>
      </c>
      <c r="AD734" s="488">
        <v>8</v>
      </c>
      <c r="AE734" s="488">
        <v>8</v>
      </c>
      <c r="AF734" s="488">
        <v>8</v>
      </c>
      <c r="AG734" s="488">
        <v>8</v>
      </c>
      <c r="AH734" s="488">
        <v>8</v>
      </c>
      <c r="AI734" s="488">
        <v>8</v>
      </c>
      <c r="AJ734" s="488">
        <v>8</v>
      </c>
      <c r="AK734" s="488">
        <v>8</v>
      </c>
      <c r="AL734" s="488">
        <v>8</v>
      </c>
      <c r="AM734" s="488">
        <v>8</v>
      </c>
      <c r="AN734" s="488">
        <v>8</v>
      </c>
      <c r="AO734" s="488">
        <v>8</v>
      </c>
      <c r="AP734" s="488">
        <v>8</v>
      </c>
      <c r="AQ734" s="488">
        <v>8</v>
      </c>
      <c r="AR734" s="488">
        <v>8</v>
      </c>
      <c r="AS734" s="488">
        <v>8</v>
      </c>
    </row>
    <row r="735" spans="1:89" ht="14.5">
      <c r="A735" s="522" t="str">
        <f>IFERROR(VLOOKUP(B735, 'Reference data'!$C$2:$D$21, 2, 0), "Do not enter, will be populated based on other column(s)")</f>
        <v>Sustenance</v>
      </c>
      <c r="B735" s="541" t="s">
        <v>984</v>
      </c>
      <c r="D735" s="472" t="s">
        <v>1868</v>
      </c>
      <c r="E735" s="543" t="s">
        <v>1039</v>
      </c>
      <c r="F735" s="472"/>
      <c r="G735" s="522" t="str">
        <f>IFERROR(VLOOKUP(E735,'Reference data'!$M$2:$P$364,4,0), "Do not enter, will be populated based on other column(s)")</f>
        <v>MR</v>
      </c>
      <c r="H735" s="522" t="str">
        <f>IFERROR(VLOOKUP(E735,'Reference data'!$M$2:$O$364, 3,0), "Do not enter, will be populated based on other column(s)")</f>
        <v>Proc C, React JS</v>
      </c>
      <c r="I735" s="522" t="str">
        <f>IFERROR(VLOOKUP(E735,'Reference data'!$M$1:$N$364, 2,0), "Do not enter, will be populated based on other column(s)")</f>
        <v>MDRG-RR</v>
      </c>
      <c r="J735" s="472" t="s">
        <v>78</v>
      </c>
      <c r="K735" s="525" t="str">
        <f>IFERROR(VLOOKUP(J735,'Reference data'!$G$2:$H$7, 2, 0), "Do not enter, will be populated based on other column(s)")</f>
        <v>Christine Moretti</v>
      </c>
      <c r="L735" s="525" t="str">
        <f>IFERROR(VLOOKUP(I735, 'Reference data'!$R$2:$S$55, 2, 0), "Do not enter, will be populated based on other column(s)")</f>
        <v>Narmada Nelluri</v>
      </c>
      <c r="M735" s="525" t="str">
        <f>IFERROR(VLOOKUP(L735, 'Reference data'!$J$2:$K$30, 2, 0), "Do not enter, will be populated based on other column(s)")</f>
        <v>Ranjit Rai</v>
      </c>
      <c r="N735" s="472" t="s">
        <v>283</v>
      </c>
      <c r="O735" s="551" t="str">
        <f>VLOOKUP(N735, 'Reference data'!$U$2:$V$29, 2, 0)</f>
        <v>Ongoing</v>
      </c>
      <c r="P735" s="347" t="s">
        <v>48</v>
      </c>
      <c r="Q735" s="488"/>
      <c r="R735" s="488"/>
      <c r="S735" s="488"/>
      <c r="T735" s="488"/>
      <c r="U735" s="488"/>
      <c r="V735" s="488"/>
      <c r="W735" s="488"/>
      <c r="X735" s="488"/>
      <c r="Y735" s="488"/>
      <c r="Z735" s="488"/>
      <c r="AA735" s="488"/>
      <c r="AB735" s="488">
        <v>20</v>
      </c>
      <c r="AC735" s="488">
        <v>20</v>
      </c>
      <c r="AD735" s="488">
        <v>20</v>
      </c>
      <c r="AE735" s="488">
        <v>20</v>
      </c>
      <c r="AF735" s="488">
        <v>20</v>
      </c>
      <c r="AG735" s="488">
        <v>20</v>
      </c>
      <c r="AH735" s="488">
        <v>20</v>
      </c>
      <c r="AI735" s="488">
        <v>20</v>
      </c>
      <c r="AJ735" s="488">
        <v>100</v>
      </c>
      <c r="AK735" s="488">
        <v>100</v>
      </c>
      <c r="AL735" s="488">
        <v>100</v>
      </c>
      <c r="AM735" s="488">
        <v>100</v>
      </c>
      <c r="AN735" s="488">
        <v>100</v>
      </c>
      <c r="AO735" s="488">
        <v>100</v>
      </c>
      <c r="AP735" s="488">
        <v>100</v>
      </c>
      <c r="AQ735" s="488">
        <v>100</v>
      </c>
      <c r="AR735" s="488">
        <v>100</v>
      </c>
      <c r="AS735" s="488">
        <v>100</v>
      </c>
    </row>
    <row r="736" spans="1:89" ht="14.5">
      <c r="A736" s="522" t="str">
        <f>IFERROR(VLOOKUP(B736, 'Reference data'!$C$2:$D$21, 2, 0), "Do not enter, will be populated based on other column(s)")</f>
        <v>Sustenance</v>
      </c>
      <c r="B736" s="541" t="s">
        <v>983</v>
      </c>
      <c r="D736" s="472" t="s">
        <v>1869</v>
      </c>
      <c r="E736" s="543" t="s">
        <v>1039</v>
      </c>
      <c r="F736" s="472"/>
      <c r="G736" s="522" t="str">
        <f>IFERROR(VLOOKUP(E736,'Reference data'!$M$2:$P$364,4,0), "Do not enter, will be populated based on other column(s)")</f>
        <v>MR</v>
      </c>
      <c r="H736" s="522" t="str">
        <f>IFERROR(VLOOKUP(E736,'Reference data'!$M$2:$O$364, 3,0), "Do not enter, will be populated based on other column(s)")</f>
        <v>Proc C, React JS</v>
      </c>
      <c r="I736" s="522" t="str">
        <f>IFERROR(VLOOKUP(E736,'Reference data'!$M$1:$N$364, 2,0), "Do not enter, will be populated based on other column(s)")</f>
        <v>MDRG-RR</v>
      </c>
      <c r="J736" s="472" t="s">
        <v>78</v>
      </c>
      <c r="K736" s="525" t="str">
        <f>IFERROR(VLOOKUP(J736,'Reference data'!$G$2:$H$7, 2, 0), "Do not enter, will be populated based on other column(s)")</f>
        <v>Christine Moretti</v>
      </c>
      <c r="L736" s="525" t="str">
        <f>IFERROR(VLOOKUP(I736, 'Reference data'!$R$2:$S$55, 2, 0), "Do not enter, will be populated based on other column(s)")</f>
        <v>Narmada Nelluri</v>
      </c>
      <c r="M736" s="525" t="str">
        <f>IFERROR(VLOOKUP(L736, 'Reference data'!$J$2:$K$30, 2, 0), "Do not enter, will be populated based on other column(s)")</f>
        <v>Ranjit Rai</v>
      </c>
      <c r="N736" s="472" t="s">
        <v>283</v>
      </c>
      <c r="O736" s="551" t="str">
        <f>VLOOKUP(N736, 'Reference data'!$U$2:$V$29, 2, 0)</f>
        <v>Ongoing</v>
      </c>
      <c r="P736" s="347" t="s">
        <v>48</v>
      </c>
      <c r="Q736" s="488"/>
      <c r="R736" s="488"/>
      <c r="S736" s="488"/>
      <c r="T736" s="488"/>
      <c r="U736" s="488"/>
      <c r="V736" s="488"/>
      <c r="W736" s="488"/>
      <c r="X736" s="488"/>
      <c r="Y736" s="488"/>
      <c r="Z736" s="488"/>
      <c r="AA736" s="488"/>
      <c r="AB736" s="488">
        <v>20</v>
      </c>
      <c r="AC736" s="488">
        <v>20</v>
      </c>
      <c r="AD736" s="488">
        <v>20</v>
      </c>
      <c r="AE736" s="488">
        <v>20</v>
      </c>
      <c r="AF736" s="488">
        <v>20</v>
      </c>
      <c r="AG736" s="488">
        <v>20</v>
      </c>
      <c r="AH736" s="488">
        <v>20</v>
      </c>
      <c r="AI736" s="488">
        <v>20</v>
      </c>
      <c r="AJ736" s="488">
        <v>20</v>
      </c>
      <c r="AK736" s="488">
        <v>20</v>
      </c>
      <c r="AL736" s="488">
        <v>20</v>
      </c>
      <c r="AM736" s="488">
        <v>20</v>
      </c>
      <c r="AN736" s="488">
        <v>20</v>
      </c>
      <c r="AO736" s="488">
        <v>20</v>
      </c>
      <c r="AP736" s="488">
        <v>20</v>
      </c>
      <c r="AQ736" s="488">
        <v>20</v>
      </c>
      <c r="AR736" s="488">
        <v>20</v>
      </c>
      <c r="AS736" s="488">
        <v>20</v>
      </c>
    </row>
    <row r="737" spans="1:89" ht="14.5">
      <c r="A737" s="522" t="str">
        <f>IFERROR(VLOOKUP(B737, 'Reference data'!$C$2:$D$21, 2, 0), "Do not enter, will be populated based on other column(s)")</f>
        <v>Sustenance</v>
      </c>
      <c r="B737" s="541" t="s">
        <v>983</v>
      </c>
      <c r="D737" s="472" t="s">
        <v>1870</v>
      </c>
      <c r="E737" s="543" t="s">
        <v>1039</v>
      </c>
      <c r="F737" s="472"/>
      <c r="G737" s="522" t="str">
        <f>IFERROR(VLOOKUP(E737,'Reference data'!$M$2:$P$364,4,0), "Do not enter, will be populated based on other column(s)")</f>
        <v>MR</v>
      </c>
      <c r="H737" s="522" t="str">
        <f>IFERROR(VLOOKUP(E737,'Reference data'!$M$2:$O$364, 3,0), "Do not enter, will be populated based on other column(s)")</f>
        <v>Proc C, React JS</v>
      </c>
      <c r="I737" s="522" t="str">
        <f>IFERROR(VLOOKUP(E737,'Reference data'!$M$1:$N$364, 2,0), "Do not enter, will be populated based on other column(s)")</f>
        <v>MDRG-RR</v>
      </c>
      <c r="J737" s="472" t="s">
        <v>78</v>
      </c>
      <c r="K737" s="525" t="str">
        <f>IFERROR(VLOOKUP(J737,'Reference data'!$G$2:$H$7, 2, 0), "Do not enter, will be populated based on other column(s)")</f>
        <v>Christine Moretti</v>
      </c>
      <c r="L737" s="525" t="str">
        <f>IFERROR(VLOOKUP(I737, 'Reference data'!$R$2:$S$55, 2, 0), "Do not enter, will be populated based on other column(s)")</f>
        <v>Narmada Nelluri</v>
      </c>
      <c r="M737" s="525" t="str">
        <f>IFERROR(VLOOKUP(L737, 'Reference data'!$J$2:$K$30, 2, 0), "Do not enter, will be populated based on other column(s)")</f>
        <v>Ranjit Rai</v>
      </c>
      <c r="N737" s="472" t="s">
        <v>283</v>
      </c>
      <c r="O737" s="551" t="str">
        <f>VLOOKUP(N737, 'Reference data'!$U$2:$V$29, 2, 0)</f>
        <v>Ongoing</v>
      </c>
      <c r="P737" s="347" t="s">
        <v>48</v>
      </c>
      <c r="Q737" s="488"/>
      <c r="R737" s="488"/>
      <c r="S737" s="488"/>
      <c r="T737" s="488"/>
      <c r="U737" s="488"/>
      <c r="V737" s="488"/>
      <c r="W737" s="488"/>
      <c r="X737" s="488"/>
      <c r="Y737" s="488"/>
      <c r="Z737" s="488"/>
      <c r="AA737" s="488"/>
      <c r="AB737" s="488">
        <v>8</v>
      </c>
      <c r="AC737" s="488">
        <v>8</v>
      </c>
      <c r="AD737" s="488">
        <v>8</v>
      </c>
      <c r="AE737" s="488">
        <v>8</v>
      </c>
      <c r="AF737" s="488">
        <v>8</v>
      </c>
      <c r="AG737" s="488">
        <v>2</v>
      </c>
      <c r="AH737" s="488">
        <v>2</v>
      </c>
      <c r="AI737" s="488">
        <v>2</v>
      </c>
      <c r="AJ737" s="488">
        <v>2</v>
      </c>
      <c r="AK737" s="488">
        <v>2</v>
      </c>
      <c r="AL737" s="488">
        <v>2</v>
      </c>
      <c r="AM737" s="488">
        <v>2</v>
      </c>
      <c r="AN737" s="488">
        <v>2</v>
      </c>
      <c r="AO737" s="488">
        <v>2</v>
      </c>
      <c r="AP737" s="488">
        <v>2</v>
      </c>
      <c r="AQ737" s="488">
        <v>2</v>
      </c>
      <c r="AR737" s="488">
        <v>2</v>
      </c>
      <c r="AS737" s="488">
        <v>2</v>
      </c>
    </row>
    <row r="738" spans="1:89" ht="14.5">
      <c r="A738" s="522" t="str">
        <f>IFERROR(VLOOKUP(B738, 'Reference data'!$C$2:$D$21, 2, 0), "Do not enter, will be populated based on other column(s)")</f>
        <v>Sustenance</v>
      </c>
      <c r="B738" s="541" t="s">
        <v>983</v>
      </c>
      <c r="D738" s="472" t="s">
        <v>1871</v>
      </c>
      <c r="E738" s="543" t="s">
        <v>1039</v>
      </c>
      <c r="F738" s="472"/>
      <c r="G738" s="522" t="str">
        <f>IFERROR(VLOOKUP(E738,'Reference data'!$M$2:$P$364,4,0), "Do not enter, will be populated based on other column(s)")</f>
        <v>MR</v>
      </c>
      <c r="H738" s="522" t="str">
        <f>IFERROR(VLOOKUP(E738,'Reference data'!$M$2:$O$364, 3,0), "Do not enter, will be populated based on other column(s)")</f>
        <v>Proc C, React JS</v>
      </c>
      <c r="I738" s="522" t="str">
        <f>IFERROR(VLOOKUP(E738,'Reference data'!$M$1:$N$364, 2,0), "Do not enter, will be populated based on other column(s)")</f>
        <v>MDRG-RR</v>
      </c>
      <c r="J738" s="472" t="s">
        <v>78</v>
      </c>
      <c r="K738" s="525" t="str">
        <f>IFERROR(VLOOKUP(J738,'Reference data'!$G$2:$H$7, 2, 0), "Do not enter, will be populated based on other column(s)")</f>
        <v>Christine Moretti</v>
      </c>
      <c r="L738" s="525" t="str">
        <f>IFERROR(VLOOKUP(I738, 'Reference data'!$R$2:$S$55, 2, 0), "Do not enter, will be populated based on other column(s)")</f>
        <v>Narmada Nelluri</v>
      </c>
      <c r="M738" s="525" t="str">
        <f>IFERROR(VLOOKUP(L738, 'Reference data'!$J$2:$K$30, 2, 0), "Do not enter, will be populated based on other column(s)")</f>
        <v>Ranjit Rai</v>
      </c>
      <c r="N738" s="472" t="s">
        <v>283</v>
      </c>
      <c r="O738" s="551" t="str">
        <f>VLOOKUP(N738, 'Reference data'!$U$2:$V$29, 2, 0)</f>
        <v>Ongoing</v>
      </c>
      <c r="P738" s="347" t="s">
        <v>48</v>
      </c>
      <c r="Q738" s="488"/>
      <c r="R738" s="488"/>
      <c r="S738" s="488"/>
      <c r="T738" s="488"/>
      <c r="U738" s="488"/>
      <c r="V738" s="488"/>
      <c r="W738" s="488"/>
      <c r="X738" s="488"/>
      <c r="Y738" s="488"/>
      <c r="Z738" s="488"/>
      <c r="AA738" s="488"/>
      <c r="AB738" s="488">
        <v>4</v>
      </c>
      <c r="AC738" s="488">
        <v>4</v>
      </c>
      <c r="AD738" s="488">
        <v>4</v>
      </c>
      <c r="AE738" s="488">
        <v>4</v>
      </c>
      <c r="AF738" s="488">
        <v>4</v>
      </c>
      <c r="AG738" s="488">
        <v>4</v>
      </c>
      <c r="AH738" s="488">
        <v>4</v>
      </c>
      <c r="AI738" s="488">
        <v>4</v>
      </c>
      <c r="AJ738" s="488">
        <v>4</v>
      </c>
      <c r="AK738" s="488">
        <v>4</v>
      </c>
      <c r="AL738" s="488">
        <v>4</v>
      </c>
      <c r="AM738" s="488">
        <v>4</v>
      </c>
      <c r="AN738" s="488">
        <v>4</v>
      </c>
      <c r="AO738" s="488">
        <v>4</v>
      </c>
      <c r="AP738" s="488">
        <v>4</v>
      </c>
      <c r="AQ738" s="488">
        <v>4</v>
      </c>
      <c r="AR738" s="488">
        <v>4</v>
      </c>
      <c r="AS738" s="488">
        <v>4</v>
      </c>
    </row>
    <row r="739" spans="1:89" ht="14.5">
      <c r="A739" s="522" t="str">
        <f>IFERROR(VLOOKUP(B739, 'Reference data'!$C$2:$D$21, 2, 0), "Do not enter, will be populated based on other column(s)")</f>
        <v>Sustenance</v>
      </c>
      <c r="B739" s="541" t="s">
        <v>983</v>
      </c>
      <c r="D739" s="472" t="s">
        <v>1872</v>
      </c>
      <c r="E739" s="543" t="s">
        <v>1039</v>
      </c>
      <c r="F739" s="472"/>
      <c r="G739" s="522" t="str">
        <f>IFERROR(VLOOKUP(E739,'Reference data'!$M$2:$P$364,4,0), "Do not enter, will be populated based on other column(s)")</f>
        <v>MR</v>
      </c>
      <c r="H739" s="522" t="str">
        <f>IFERROR(VLOOKUP(E739,'Reference data'!$M$2:$O$364, 3,0), "Do not enter, will be populated based on other column(s)")</f>
        <v>Proc C, React JS</v>
      </c>
      <c r="I739" s="522" t="str">
        <f>IFERROR(VLOOKUP(E739,'Reference data'!$M$1:$N$364, 2,0), "Do not enter, will be populated based on other column(s)")</f>
        <v>MDRG-RR</v>
      </c>
      <c r="J739" s="472" t="s">
        <v>78</v>
      </c>
      <c r="K739" s="525" t="str">
        <f>IFERROR(VLOOKUP(J739,'Reference data'!$G$2:$H$7, 2, 0), "Do not enter, will be populated based on other column(s)")</f>
        <v>Christine Moretti</v>
      </c>
      <c r="L739" s="525" t="str">
        <f>IFERROR(VLOOKUP(I739, 'Reference data'!$R$2:$S$55, 2, 0), "Do not enter, will be populated based on other column(s)")</f>
        <v>Narmada Nelluri</v>
      </c>
      <c r="M739" s="525" t="str">
        <f>IFERROR(VLOOKUP(L739, 'Reference data'!$J$2:$K$30, 2, 0), "Do not enter, will be populated based on other column(s)")</f>
        <v>Ranjit Rai</v>
      </c>
      <c r="N739" s="472" t="s">
        <v>283</v>
      </c>
      <c r="O739" s="551" t="str">
        <f>VLOOKUP(N739, 'Reference data'!$U$2:$V$29, 2, 0)</f>
        <v>Ongoing</v>
      </c>
      <c r="P739" s="347" t="s">
        <v>48</v>
      </c>
      <c r="Q739" s="488"/>
      <c r="R739" s="488"/>
      <c r="S739" s="488"/>
      <c r="T739" s="488"/>
      <c r="U739" s="488"/>
      <c r="V739" s="488"/>
      <c r="W739" s="488"/>
      <c r="X739" s="488"/>
      <c r="Y739" s="488"/>
      <c r="Z739" s="488"/>
      <c r="AA739" s="488"/>
      <c r="AB739" s="488">
        <v>4</v>
      </c>
      <c r="AC739" s="488">
        <v>4</v>
      </c>
      <c r="AD739" s="488">
        <v>4</v>
      </c>
      <c r="AE739" s="488">
        <v>4</v>
      </c>
      <c r="AF739" s="488">
        <v>4</v>
      </c>
      <c r="AG739" s="488">
        <v>4</v>
      </c>
      <c r="AH739" s="488">
        <v>4</v>
      </c>
      <c r="AI739" s="488">
        <v>4</v>
      </c>
      <c r="AJ739" s="488">
        <v>4</v>
      </c>
      <c r="AK739" s="488">
        <v>4</v>
      </c>
      <c r="AL739" s="488">
        <v>4</v>
      </c>
      <c r="AM739" s="488">
        <v>4</v>
      </c>
      <c r="AN739" s="488">
        <v>4</v>
      </c>
      <c r="AO739" s="488">
        <v>4</v>
      </c>
      <c r="AP739" s="488">
        <v>4</v>
      </c>
      <c r="AQ739" s="488">
        <v>4</v>
      </c>
      <c r="AR739" s="488">
        <v>4</v>
      </c>
      <c r="AS739" s="488">
        <v>4</v>
      </c>
    </row>
    <row r="740" spans="1:89" s="651" customFormat="1" ht="14.5">
      <c r="A740" s="522" t="str">
        <f>IFERROR(VLOOKUP(B740, 'Reference data'!$C$2:$D$21, 2, 0), "Do not enter, will be populated based on other column(s)")</f>
        <v>Sustenance</v>
      </c>
      <c r="B740" s="541" t="s">
        <v>983</v>
      </c>
      <c r="C740" s="347"/>
      <c r="D740" s="472" t="s">
        <v>1873</v>
      </c>
      <c r="E740" s="543" t="s">
        <v>1039</v>
      </c>
      <c r="F740" s="472"/>
      <c r="G740" s="522" t="str">
        <f>IFERROR(VLOOKUP(E740,'Reference data'!$M$2:$P$364,4,0), "Do not enter, will be populated based on other column(s)")</f>
        <v>MR</v>
      </c>
      <c r="H740" s="522" t="str">
        <f>IFERROR(VLOOKUP(E740,'Reference data'!$M$2:$O$364, 3,0), "Do not enter, will be populated based on other column(s)")</f>
        <v>Proc C, React JS</v>
      </c>
      <c r="I740" s="522" t="str">
        <f>IFERROR(VLOOKUP(E740,'Reference data'!$M$1:$N$364, 2,0), "Do not enter, will be populated based on other column(s)")</f>
        <v>MDRG-RR</v>
      </c>
      <c r="J740" s="472" t="s">
        <v>78</v>
      </c>
      <c r="K740" s="525" t="str">
        <f>IFERROR(VLOOKUP(J740,'Reference data'!$G$2:$H$7, 2, 0), "Do not enter, will be populated based on other column(s)")</f>
        <v>Christine Moretti</v>
      </c>
      <c r="L740" s="525" t="str">
        <f>IFERROR(VLOOKUP(I740, 'Reference data'!$R$2:$S$55, 2, 0), "Do not enter, will be populated based on other column(s)")</f>
        <v>Narmada Nelluri</v>
      </c>
      <c r="M740" s="525" t="str">
        <f>IFERROR(VLOOKUP(L740, 'Reference data'!$J$2:$K$30, 2, 0), "Do not enter, will be populated based on other column(s)")</f>
        <v>Ranjit Rai</v>
      </c>
      <c r="N740" s="472" t="s">
        <v>283</v>
      </c>
      <c r="O740" s="551" t="str">
        <f>VLOOKUP(N740, 'Reference data'!$U$2:$V$29, 2, 0)</f>
        <v>Ongoing</v>
      </c>
      <c r="P740" s="347" t="s">
        <v>48</v>
      </c>
      <c r="Q740" s="488"/>
      <c r="R740" s="488"/>
      <c r="S740" s="488"/>
      <c r="T740" s="488"/>
      <c r="U740" s="488"/>
      <c r="V740" s="488"/>
      <c r="W740" s="488"/>
      <c r="X740" s="488"/>
      <c r="Y740" s="488"/>
      <c r="Z740" s="488"/>
      <c r="AA740" s="488"/>
      <c r="AB740" s="488">
        <v>4</v>
      </c>
      <c r="AC740" s="488">
        <v>4</v>
      </c>
      <c r="AD740" s="488">
        <v>4</v>
      </c>
      <c r="AE740" s="488">
        <v>4</v>
      </c>
      <c r="AF740" s="488">
        <v>4</v>
      </c>
      <c r="AG740" s="488">
        <v>4</v>
      </c>
      <c r="AH740" s="488">
        <v>4</v>
      </c>
      <c r="AI740" s="488">
        <v>4</v>
      </c>
      <c r="AJ740" s="488">
        <v>4</v>
      </c>
      <c r="AK740" s="488">
        <v>4</v>
      </c>
      <c r="AL740" s="488">
        <v>4</v>
      </c>
      <c r="AM740" s="488">
        <v>4</v>
      </c>
      <c r="AN740" s="488">
        <v>4</v>
      </c>
      <c r="AO740" s="488">
        <v>4</v>
      </c>
      <c r="AP740" s="488">
        <v>4</v>
      </c>
      <c r="AQ740" s="488">
        <v>4</v>
      </c>
      <c r="AR740" s="488">
        <v>4</v>
      </c>
      <c r="AS740" s="488">
        <v>4</v>
      </c>
      <c r="AT740" s="521"/>
      <c r="AU740" s="521"/>
      <c r="AV740" s="521"/>
      <c r="AW740" s="521"/>
      <c r="AX740" s="521"/>
      <c r="AY740" s="521"/>
      <c r="AZ740" s="521"/>
      <c r="BA740" s="521"/>
      <c r="BB740" s="521"/>
      <c r="BC740" s="521"/>
      <c r="BD740" s="521"/>
      <c r="BE740" s="521"/>
      <c r="BF740" s="521"/>
      <c r="BG740" s="521"/>
      <c r="BH740" s="521"/>
      <c r="BI740" s="521"/>
      <c r="BJ740" s="521"/>
      <c r="BK740" s="521"/>
      <c r="BL740" s="521"/>
      <c r="BM740" s="521"/>
      <c r="BN740" s="521"/>
      <c r="BO740" s="521"/>
      <c r="BP740" s="521"/>
      <c r="BQ740" s="521"/>
      <c r="BR740" s="521"/>
      <c r="BS740" s="521"/>
      <c r="BT740" s="521"/>
      <c r="BU740" s="521"/>
      <c r="BV740" s="521"/>
      <c r="BW740" s="521"/>
      <c r="BX740" s="521"/>
      <c r="BY740" s="521"/>
      <c r="BZ740" s="521"/>
      <c r="CA740" s="521"/>
      <c r="CB740" s="521"/>
      <c r="CC740" s="521"/>
      <c r="CD740" s="521"/>
      <c r="CE740" s="521"/>
      <c r="CF740" s="521"/>
      <c r="CG740" s="521"/>
      <c r="CH740" s="521"/>
      <c r="CI740" s="521"/>
      <c r="CJ740" s="521"/>
      <c r="CK740" s="521"/>
    </row>
    <row r="741" spans="1:89" ht="14.5">
      <c r="A741" s="522" t="str">
        <f>IFERROR(VLOOKUP(B741, 'Reference data'!$C$2:$D$21, 2, 0), "Do not enter, will be populated based on other column(s)")</f>
        <v>Sustenance</v>
      </c>
      <c r="B741" s="541" t="s">
        <v>983</v>
      </c>
      <c r="D741" s="472" t="s">
        <v>1874</v>
      </c>
      <c r="E741" s="543" t="s">
        <v>1039</v>
      </c>
      <c r="F741" s="472"/>
      <c r="G741" s="522" t="str">
        <f>IFERROR(VLOOKUP(E741,'Reference data'!$M$2:$P$364,4,0), "Do not enter, will be populated based on other column(s)")</f>
        <v>MR</v>
      </c>
      <c r="H741" s="522" t="str">
        <f>IFERROR(VLOOKUP(E741,'Reference data'!$M$2:$O$364, 3,0), "Do not enter, will be populated based on other column(s)")</f>
        <v>Proc C, React JS</v>
      </c>
      <c r="I741" s="522" t="str">
        <f>IFERROR(VLOOKUP(E741,'Reference data'!$M$1:$N$364, 2,0), "Do not enter, will be populated based on other column(s)")</f>
        <v>MDRG-RR</v>
      </c>
      <c r="J741" s="472" t="s">
        <v>78</v>
      </c>
      <c r="K741" s="525" t="str">
        <f>IFERROR(VLOOKUP(J741,'Reference data'!$G$2:$H$7, 2, 0), "Do not enter, will be populated based on other column(s)")</f>
        <v>Christine Moretti</v>
      </c>
      <c r="L741" s="525" t="str">
        <f>IFERROR(VLOOKUP(I741, 'Reference data'!$R$2:$S$55, 2, 0), "Do not enter, will be populated based on other column(s)")</f>
        <v>Narmada Nelluri</v>
      </c>
      <c r="M741" s="525" t="str">
        <f>IFERROR(VLOOKUP(L741, 'Reference data'!$J$2:$K$30, 2, 0), "Do not enter, will be populated based on other column(s)")</f>
        <v>Ranjit Rai</v>
      </c>
      <c r="N741" s="472" t="s">
        <v>283</v>
      </c>
      <c r="O741" s="551" t="str">
        <f>VLOOKUP(N741, 'Reference data'!$U$2:$V$29, 2, 0)</f>
        <v>Ongoing</v>
      </c>
      <c r="P741" s="347" t="s">
        <v>48</v>
      </c>
      <c r="Q741" s="488"/>
      <c r="R741" s="488"/>
      <c r="S741" s="488"/>
      <c r="T741" s="488"/>
      <c r="U741" s="488"/>
      <c r="V741" s="488"/>
      <c r="W741" s="488"/>
      <c r="X741" s="488"/>
      <c r="Y741" s="488"/>
      <c r="Z741" s="488"/>
      <c r="AA741" s="488"/>
      <c r="AB741" s="488">
        <v>4</v>
      </c>
      <c r="AC741" s="488">
        <v>4</v>
      </c>
      <c r="AD741" s="488">
        <v>4</v>
      </c>
      <c r="AE741" s="488">
        <v>4</v>
      </c>
      <c r="AF741" s="488">
        <v>4</v>
      </c>
      <c r="AG741" s="488">
        <v>4</v>
      </c>
      <c r="AH741" s="488">
        <v>4</v>
      </c>
      <c r="AI741" s="488">
        <v>4</v>
      </c>
      <c r="AJ741" s="488">
        <v>4</v>
      </c>
      <c r="AK741" s="488">
        <v>4</v>
      </c>
      <c r="AL741" s="488">
        <v>4</v>
      </c>
      <c r="AM741" s="488">
        <v>4</v>
      </c>
      <c r="AN741" s="488">
        <v>4</v>
      </c>
      <c r="AO741" s="488">
        <v>4</v>
      </c>
      <c r="AP741" s="488">
        <v>4</v>
      </c>
      <c r="AQ741" s="488">
        <v>4</v>
      </c>
      <c r="AR741" s="488">
        <v>4</v>
      </c>
      <c r="AS741" s="488">
        <v>4</v>
      </c>
    </row>
    <row r="742" spans="1:89" ht="14.5">
      <c r="A742" s="522" t="str">
        <f>IFERROR(VLOOKUP(B742, 'Reference data'!$C$2:$D$21, 2, 0), "Do not enter, will be populated based on other column(s)")</f>
        <v>Sustenance</v>
      </c>
      <c r="B742" s="541" t="s">
        <v>983</v>
      </c>
      <c r="D742" s="472" t="s">
        <v>1875</v>
      </c>
      <c r="E742" s="543" t="s">
        <v>1039</v>
      </c>
      <c r="F742" s="472"/>
      <c r="G742" s="522" t="str">
        <f>IFERROR(VLOOKUP(E742,'Reference data'!$M$2:$P$364,4,0), "Do not enter, will be populated based on other column(s)")</f>
        <v>MR</v>
      </c>
      <c r="H742" s="522" t="str">
        <f>IFERROR(VLOOKUP(E742,'Reference data'!$M$2:$O$364, 3,0), "Do not enter, will be populated based on other column(s)")</f>
        <v>Proc C, React JS</v>
      </c>
      <c r="I742" s="522" t="str">
        <f>IFERROR(VLOOKUP(E742,'Reference data'!$M$1:$N$364, 2,0), "Do not enter, will be populated based on other column(s)")</f>
        <v>MDRG-RR</v>
      </c>
      <c r="J742" s="472" t="s">
        <v>78</v>
      </c>
      <c r="K742" s="525" t="str">
        <f>IFERROR(VLOOKUP(J742,'Reference data'!$G$2:$H$7, 2, 0), "Do not enter, will be populated based on other column(s)")</f>
        <v>Christine Moretti</v>
      </c>
      <c r="L742" s="525" t="str">
        <f>IFERROR(VLOOKUP(I742, 'Reference data'!$R$2:$S$55, 2, 0), "Do not enter, will be populated based on other column(s)")</f>
        <v>Narmada Nelluri</v>
      </c>
      <c r="M742" s="525" t="str">
        <f>IFERROR(VLOOKUP(L742, 'Reference data'!$J$2:$K$30, 2, 0), "Do not enter, will be populated based on other column(s)")</f>
        <v>Ranjit Rai</v>
      </c>
      <c r="N742" s="472" t="s">
        <v>283</v>
      </c>
      <c r="O742" s="551" t="str">
        <f>VLOOKUP(N742, 'Reference data'!$U$2:$V$29, 2, 0)</f>
        <v>Ongoing</v>
      </c>
      <c r="P742" s="347" t="s">
        <v>48</v>
      </c>
      <c r="Q742" s="488"/>
      <c r="R742" s="488"/>
      <c r="S742" s="488"/>
      <c r="T742" s="488"/>
      <c r="U742" s="488"/>
      <c r="V742" s="488"/>
      <c r="W742" s="488"/>
      <c r="X742" s="488"/>
      <c r="Y742" s="488"/>
      <c r="Z742" s="488"/>
      <c r="AA742" s="488"/>
      <c r="AB742" s="488">
        <v>4</v>
      </c>
      <c r="AC742" s="488">
        <v>4</v>
      </c>
      <c r="AD742" s="488">
        <v>4</v>
      </c>
      <c r="AE742" s="488">
        <v>4</v>
      </c>
      <c r="AF742" s="488">
        <v>4</v>
      </c>
      <c r="AG742" s="488">
        <v>4</v>
      </c>
      <c r="AH742" s="488">
        <v>4</v>
      </c>
      <c r="AI742" s="488">
        <v>4</v>
      </c>
      <c r="AJ742" s="488">
        <v>4</v>
      </c>
      <c r="AK742" s="488">
        <v>4</v>
      </c>
      <c r="AL742" s="488">
        <v>4</v>
      </c>
      <c r="AM742" s="488">
        <v>4</v>
      </c>
      <c r="AN742" s="488">
        <v>4</v>
      </c>
      <c r="AO742" s="488">
        <v>4</v>
      </c>
      <c r="AP742" s="488">
        <v>4</v>
      </c>
      <c r="AQ742" s="488">
        <v>4</v>
      </c>
      <c r="AR742" s="488">
        <v>4</v>
      </c>
      <c r="AS742" s="488">
        <v>4</v>
      </c>
    </row>
    <row r="743" spans="1:89" ht="14.5">
      <c r="A743" s="522" t="str">
        <f>IFERROR(VLOOKUP(B743, 'Reference data'!$C$2:$D$21, 2, 0), "Do not enter, will be populated based on other column(s)")</f>
        <v>Sustenance</v>
      </c>
      <c r="B743" s="541" t="s">
        <v>983</v>
      </c>
      <c r="D743" s="472" t="s">
        <v>1876</v>
      </c>
      <c r="E743" s="543" t="s">
        <v>1039</v>
      </c>
      <c r="F743" s="472"/>
      <c r="G743" s="522" t="str">
        <f>IFERROR(VLOOKUP(E743,'Reference data'!$M$2:$P$364,4,0), "Do not enter, will be populated based on other column(s)")</f>
        <v>MR</v>
      </c>
      <c r="H743" s="522" t="str">
        <f>IFERROR(VLOOKUP(E743,'Reference data'!$M$2:$O$364, 3,0), "Do not enter, will be populated based on other column(s)")</f>
        <v>Proc C, React JS</v>
      </c>
      <c r="I743" s="522" t="str">
        <f>IFERROR(VLOOKUP(E743,'Reference data'!$M$1:$N$364, 2,0), "Do not enter, will be populated based on other column(s)")</f>
        <v>MDRG-RR</v>
      </c>
      <c r="J743" s="472" t="s">
        <v>78</v>
      </c>
      <c r="K743" s="525" t="str">
        <f>IFERROR(VLOOKUP(J743,'Reference data'!$G$2:$H$7, 2, 0), "Do not enter, will be populated based on other column(s)")</f>
        <v>Christine Moretti</v>
      </c>
      <c r="L743" s="525" t="str">
        <f>IFERROR(VLOOKUP(I743, 'Reference data'!$R$2:$S$55, 2, 0), "Do not enter, will be populated based on other column(s)")</f>
        <v>Narmada Nelluri</v>
      </c>
      <c r="M743" s="525" t="str">
        <f>IFERROR(VLOOKUP(L743, 'Reference data'!$J$2:$K$30, 2, 0), "Do not enter, will be populated based on other column(s)")</f>
        <v>Ranjit Rai</v>
      </c>
      <c r="N743" s="472" t="s">
        <v>283</v>
      </c>
      <c r="O743" s="551" t="str">
        <f>VLOOKUP(N743, 'Reference data'!$U$2:$V$29, 2, 0)</f>
        <v>Ongoing</v>
      </c>
      <c r="P743" s="347" t="s">
        <v>48</v>
      </c>
      <c r="Q743" s="488"/>
      <c r="R743" s="488"/>
      <c r="S743" s="488"/>
      <c r="T743" s="488"/>
      <c r="U743" s="488"/>
      <c r="V743" s="488"/>
      <c r="W743" s="488"/>
      <c r="X743" s="488"/>
      <c r="Y743" s="488"/>
      <c r="Z743" s="488"/>
      <c r="AA743" s="488"/>
      <c r="AB743" s="488">
        <v>4</v>
      </c>
      <c r="AC743" s="488">
        <v>4</v>
      </c>
      <c r="AD743" s="488">
        <v>4</v>
      </c>
      <c r="AE743" s="488">
        <v>4</v>
      </c>
      <c r="AF743" s="488">
        <v>4</v>
      </c>
      <c r="AG743" s="488">
        <v>4</v>
      </c>
      <c r="AH743" s="488">
        <v>4</v>
      </c>
      <c r="AI743" s="488">
        <v>4</v>
      </c>
      <c r="AJ743" s="488">
        <v>4</v>
      </c>
      <c r="AK743" s="488">
        <v>4</v>
      </c>
      <c r="AL743" s="488">
        <v>4</v>
      </c>
      <c r="AM743" s="488">
        <v>4</v>
      </c>
      <c r="AN743" s="488">
        <v>4</v>
      </c>
      <c r="AO743" s="488">
        <v>4</v>
      </c>
      <c r="AP743" s="488">
        <v>4</v>
      </c>
      <c r="AQ743" s="488">
        <v>4</v>
      </c>
      <c r="AR743" s="488">
        <v>4</v>
      </c>
      <c r="AS743" s="488">
        <v>4</v>
      </c>
    </row>
    <row r="744" spans="1:89" ht="14.5">
      <c r="A744" s="522" t="str">
        <f>IFERROR(VLOOKUP(B744, 'Reference data'!$C$2:$D$21, 2, 0), "Do not enter, will be populated based on other column(s)")</f>
        <v>Sustenance</v>
      </c>
      <c r="B744" s="541" t="s">
        <v>983</v>
      </c>
      <c r="D744" s="472" t="s">
        <v>1877</v>
      </c>
      <c r="E744" s="543" t="s">
        <v>1039</v>
      </c>
      <c r="F744" s="472"/>
      <c r="G744" s="522" t="str">
        <f>IFERROR(VLOOKUP(E744,'Reference data'!$M$2:$P$364,4,0), "Do not enter, will be populated based on other column(s)")</f>
        <v>MR</v>
      </c>
      <c r="H744" s="522" t="str">
        <f>IFERROR(VLOOKUP(E744,'Reference data'!$M$2:$O$364, 3,0), "Do not enter, will be populated based on other column(s)")</f>
        <v>Proc C, React JS</v>
      </c>
      <c r="I744" s="522" t="str">
        <f>IFERROR(VLOOKUP(E744,'Reference data'!$M$1:$N$364, 2,0), "Do not enter, will be populated based on other column(s)")</f>
        <v>MDRG-RR</v>
      </c>
      <c r="J744" s="472" t="s">
        <v>78</v>
      </c>
      <c r="K744" s="525" t="str">
        <f>IFERROR(VLOOKUP(J744,'Reference data'!$G$2:$H$7, 2, 0), "Do not enter, will be populated based on other column(s)")</f>
        <v>Christine Moretti</v>
      </c>
      <c r="L744" s="525" t="str">
        <f>IFERROR(VLOOKUP(I744, 'Reference data'!$R$2:$S$55, 2, 0), "Do not enter, will be populated based on other column(s)")</f>
        <v>Narmada Nelluri</v>
      </c>
      <c r="M744" s="525" t="str">
        <f>IFERROR(VLOOKUP(L744, 'Reference data'!$J$2:$K$30, 2, 0), "Do not enter, will be populated based on other column(s)")</f>
        <v>Ranjit Rai</v>
      </c>
      <c r="N744" s="472" t="s">
        <v>283</v>
      </c>
      <c r="O744" s="551" t="str">
        <f>VLOOKUP(N744, 'Reference data'!$U$2:$V$29, 2, 0)</f>
        <v>Ongoing</v>
      </c>
      <c r="P744" s="347" t="s">
        <v>48</v>
      </c>
      <c r="Q744" s="488"/>
      <c r="R744" s="488"/>
      <c r="S744" s="488"/>
      <c r="T744" s="488"/>
      <c r="U744" s="488"/>
      <c r="V744" s="488"/>
      <c r="W744" s="488"/>
      <c r="X744" s="488"/>
      <c r="Y744" s="488"/>
      <c r="Z744" s="488"/>
      <c r="AA744" s="488"/>
      <c r="AB744" s="488">
        <v>4</v>
      </c>
      <c r="AC744" s="488">
        <v>4</v>
      </c>
      <c r="AD744" s="488">
        <v>4</v>
      </c>
      <c r="AE744" s="488">
        <v>4</v>
      </c>
      <c r="AF744" s="488">
        <v>4</v>
      </c>
      <c r="AG744" s="488">
        <v>4</v>
      </c>
      <c r="AH744" s="488">
        <v>4</v>
      </c>
      <c r="AI744" s="488">
        <v>4</v>
      </c>
      <c r="AJ744" s="488">
        <v>4</v>
      </c>
      <c r="AK744" s="488">
        <v>4</v>
      </c>
      <c r="AL744" s="488">
        <v>4</v>
      </c>
      <c r="AM744" s="488">
        <v>4</v>
      </c>
      <c r="AN744" s="488">
        <v>4</v>
      </c>
      <c r="AO744" s="488">
        <v>4</v>
      </c>
      <c r="AP744" s="488">
        <v>4</v>
      </c>
      <c r="AQ744" s="488">
        <v>4</v>
      </c>
      <c r="AR744" s="488">
        <v>4</v>
      </c>
      <c r="AS744" s="488">
        <v>4</v>
      </c>
    </row>
    <row r="745" spans="1:89" ht="14.5">
      <c r="A745" s="522" t="str">
        <f>IFERROR(VLOOKUP(B745, 'Reference data'!$C$2:$D$21, 2, 0), "Do not enter, will be populated based on other column(s)")</f>
        <v>Enhancement</v>
      </c>
      <c r="B745" s="541" t="s">
        <v>960</v>
      </c>
      <c r="D745" s="472" t="s">
        <v>1878</v>
      </c>
      <c r="E745" s="543" t="s">
        <v>1856</v>
      </c>
      <c r="F745" s="475" t="s">
        <v>1571</v>
      </c>
      <c r="G745" s="522" t="str">
        <f>IFERROR(VLOOKUP(E745,'Reference data'!$M$2:$P$364,4,0), "Do not enter, will be populated based on other column(s)")</f>
        <v>MR</v>
      </c>
      <c r="H745" s="522" t="str">
        <f>IFERROR(VLOOKUP(E745,'Reference data'!$M$2:$O$364, 3,0), "Do not enter, will be populated based on other column(s)")</f>
        <v>Java</v>
      </c>
      <c r="I745" s="522" t="str">
        <f>IFERROR(VLOOKUP(E745,'Reference data'!$M$1:$N$364, 2,0), "Do not enter, will be populated based on other column(s)")</f>
        <v>MDRG-RR</v>
      </c>
      <c r="J745" s="472" t="s">
        <v>442</v>
      </c>
      <c r="K745" s="525" t="str">
        <f>IFERROR(VLOOKUP(J745,'Reference data'!$G$2:$H$7, 2, 0), "Do not enter, will be populated based on other column(s)")</f>
        <v>Christine Moretti</v>
      </c>
      <c r="L745" s="525" t="str">
        <f>IFERROR(VLOOKUP(I745, 'Reference data'!$R$2:$S$55, 2, 0), "Do not enter, will be populated based on other column(s)")</f>
        <v>Narmada Nelluri</v>
      </c>
      <c r="M745" s="525" t="str">
        <f>IFERROR(VLOOKUP(L745, 'Reference data'!$J$2:$K$30, 2, 0), "Do not enter, will be populated based on other column(s)")</f>
        <v>Ranjit Rai</v>
      </c>
      <c r="N745" s="472">
        <v>22.07</v>
      </c>
      <c r="O745" s="551" t="str">
        <f>VLOOKUP(N745, 'Reference data'!$U$2:$V$29, 2, 0)</f>
        <v>Jul-22</v>
      </c>
      <c r="P745" s="347" t="s">
        <v>48</v>
      </c>
      <c r="Q745" s="488">
        <v>750</v>
      </c>
      <c r="R745" s="488">
        <v>300</v>
      </c>
      <c r="S745" s="488">
        <v>300</v>
      </c>
      <c r="T745" s="488">
        <v>150</v>
      </c>
      <c r="U745" s="488"/>
      <c r="V745" s="488"/>
      <c r="W745" s="488"/>
      <c r="X745" s="488"/>
      <c r="Y745" s="488"/>
      <c r="Z745" s="488"/>
      <c r="AA745" s="488"/>
      <c r="AB745" s="488">
        <v>300</v>
      </c>
      <c r="AC745" s="488">
        <v>300</v>
      </c>
      <c r="AD745" s="488">
        <v>150</v>
      </c>
      <c r="AE745" s="488"/>
      <c r="AF745" s="488"/>
      <c r="AG745" s="488"/>
      <c r="AH745" s="488"/>
      <c r="AI745" s="488"/>
      <c r="AJ745" s="488"/>
      <c r="AK745" s="488"/>
      <c r="AL745" s="488"/>
      <c r="AM745" s="488"/>
      <c r="AN745" s="488"/>
      <c r="AO745" s="488"/>
      <c r="AP745" s="488"/>
      <c r="AQ745" s="488"/>
      <c r="AR745" s="488"/>
      <c r="AS745" s="488"/>
    </row>
    <row r="746" spans="1:89" ht="14.5">
      <c r="A746" s="522" t="str">
        <f>IFERROR(VLOOKUP(B746, 'Reference data'!$C$2:$D$21, 2, 0), "Do not enter, will be populated based on other column(s)")</f>
        <v>Enhancement</v>
      </c>
      <c r="B746" s="541" t="s">
        <v>960</v>
      </c>
      <c r="D746" s="472" t="s">
        <v>1879</v>
      </c>
      <c r="E746" s="543" t="s">
        <v>1856</v>
      </c>
      <c r="F746" s="475" t="s">
        <v>1571</v>
      </c>
      <c r="G746" s="522" t="str">
        <f>IFERROR(VLOOKUP(E746,'Reference data'!$M$2:$P$364,4,0), "Do not enter, will be populated based on other column(s)")</f>
        <v>MR</v>
      </c>
      <c r="H746" s="522" t="str">
        <f>IFERROR(VLOOKUP(E746,'Reference data'!$M$2:$O$364, 3,0), "Do not enter, will be populated based on other column(s)")</f>
        <v>Java</v>
      </c>
      <c r="I746" s="522" t="str">
        <f>IFERROR(VLOOKUP(E746,'Reference data'!$M$1:$N$364, 2,0), "Do not enter, will be populated based on other column(s)")</f>
        <v>MDRG-RR</v>
      </c>
      <c r="J746" s="472" t="s">
        <v>442</v>
      </c>
      <c r="K746" s="525" t="str">
        <f>IFERROR(VLOOKUP(J746,'Reference data'!$G$2:$H$7, 2, 0), "Do not enter, will be populated based on other column(s)")</f>
        <v>Christine Moretti</v>
      </c>
      <c r="L746" s="525" t="str">
        <f>IFERROR(VLOOKUP(I746, 'Reference data'!$R$2:$S$55, 2, 0), "Do not enter, will be populated based on other column(s)")</f>
        <v>Narmada Nelluri</v>
      </c>
      <c r="M746" s="525" t="str">
        <f>IFERROR(VLOOKUP(L746, 'Reference data'!$J$2:$K$30, 2, 0), "Do not enter, will be populated based on other column(s)")</f>
        <v>Ranjit Rai</v>
      </c>
      <c r="N746" s="472">
        <v>23.03</v>
      </c>
      <c r="O746" s="551" t="str">
        <f>VLOOKUP(N746, 'Reference data'!$U$2:$V$29, 2, 0)</f>
        <v>Mar-23</v>
      </c>
      <c r="P746" s="347" t="s">
        <v>48</v>
      </c>
      <c r="Q746" s="488">
        <v>1780</v>
      </c>
      <c r="R746" s="488">
        <v>600</v>
      </c>
      <c r="S746" s="488">
        <v>600</v>
      </c>
      <c r="T746" s="488">
        <v>600</v>
      </c>
      <c r="U746" s="488">
        <v>600</v>
      </c>
      <c r="V746" s="488">
        <v>600</v>
      </c>
      <c r="W746" s="488"/>
      <c r="X746" s="488"/>
      <c r="Y746" s="488"/>
      <c r="Z746" s="488"/>
      <c r="AA746" s="488"/>
      <c r="AB746" s="488"/>
      <c r="AC746" s="488"/>
      <c r="AD746" s="488">
        <v>600</v>
      </c>
      <c r="AE746" s="488">
        <v>600</v>
      </c>
      <c r="AF746" s="488">
        <v>100</v>
      </c>
      <c r="AG746" s="488">
        <v>300</v>
      </c>
      <c r="AH746" s="488">
        <v>80</v>
      </c>
      <c r="AI746" s="488">
        <v>100</v>
      </c>
      <c r="AJ746" s="488"/>
      <c r="AK746" s="488"/>
      <c r="AL746" s="488"/>
      <c r="AM746" s="488"/>
      <c r="AN746" s="488"/>
      <c r="AO746" s="488"/>
      <c r="AP746" s="488"/>
      <c r="AQ746" s="488"/>
      <c r="AR746" s="488"/>
      <c r="AS746" s="488"/>
    </row>
    <row r="747" spans="1:89" ht="14.5">
      <c r="A747" s="522" t="str">
        <f>IFERROR(VLOOKUP(B747, 'Reference data'!$C$2:$D$21, 2, 0), "Do not enter, will be populated based on other column(s)")</f>
        <v>Sustenance</v>
      </c>
      <c r="B747" s="541" t="s">
        <v>88</v>
      </c>
      <c r="D747" s="472" t="s">
        <v>1880</v>
      </c>
      <c r="E747" s="543" t="s">
        <v>1856</v>
      </c>
      <c r="F747" s="475" t="s">
        <v>1571</v>
      </c>
      <c r="G747" s="522" t="str">
        <f>IFERROR(VLOOKUP(E747,'Reference data'!$M$2:$P$364,4,0), "Do not enter, will be populated based on other column(s)")</f>
        <v>MR</v>
      </c>
      <c r="H747" s="522" t="str">
        <f>IFERROR(VLOOKUP(E747,'Reference data'!$M$2:$O$364, 3,0), "Do not enter, will be populated based on other column(s)")</f>
        <v>Java</v>
      </c>
      <c r="I747" s="522" t="str">
        <f>IFERROR(VLOOKUP(E747,'Reference data'!$M$1:$N$364, 2,0), "Do not enter, will be populated based on other column(s)")</f>
        <v>MDRG-RR</v>
      </c>
      <c r="J747" s="472" t="s">
        <v>442</v>
      </c>
      <c r="K747" s="525" t="str">
        <f>IFERROR(VLOOKUP(J747,'Reference data'!$G$2:$H$7, 2, 0), "Do not enter, will be populated based on other column(s)")</f>
        <v>Christine Moretti</v>
      </c>
      <c r="L747" s="525" t="str">
        <f>IFERROR(VLOOKUP(I747, 'Reference data'!$R$2:$S$55, 2, 0), "Do not enter, will be populated based on other column(s)")</f>
        <v>Narmada Nelluri</v>
      </c>
      <c r="M747" s="525" t="str">
        <f>IFERROR(VLOOKUP(L747, 'Reference data'!$J$2:$K$30, 2, 0), "Do not enter, will be populated based on other column(s)")</f>
        <v>Ranjit Rai</v>
      </c>
      <c r="N747" s="472">
        <v>22.08</v>
      </c>
      <c r="O747" s="551" t="str">
        <f>VLOOKUP(N747, 'Reference data'!$U$2:$V$29, 2, 0)</f>
        <v>Aug-22</v>
      </c>
      <c r="P747" s="347" t="s">
        <v>48</v>
      </c>
      <c r="Q747" s="488">
        <v>70</v>
      </c>
      <c r="R747" s="488"/>
      <c r="S747" s="488"/>
      <c r="T747" s="488"/>
      <c r="U747" s="488"/>
      <c r="V747" s="488"/>
      <c r="W747" s="488"/>
      <c r="X747" s="488"/>
      <c r="Y747" s="488"/>
      <c r="Z747" s="488"/>
      <c r="AA747" s="488"/>
      <c r="AB747" s="488"/>
      <c r="AC747" s="488">
        <v>70</v>
      </c>
      <c r="AD747" s="488"/>
      <c r="AE747" s="488"/>
      <c r="AF747" s="488"/>
      <c r="AG747" s="488"/>
      <c r="AH747" s="488"/>
      <c r="AI747" s="488"/>
      <c r="AJ747" s="488"/>
      <c r="AK747" s="488"/>
      <c r="AL747" s="488"/>
      <c r="AM747" s="488"/>
      <c r="AN747" s="488"/>
      <c r="AO747" s="488"/>
      <c r="AP747" s="488"/>
      <c r="AQ747" s="488"/>
      <c r="AR747" s="488"/>
      <c r="AS747" s="488"/>
    </row>
    <row r="748" spans="1:89" ht="14.5">
      <c r="A748" s="522" t="str">
        <f>IFERROR(VLOOKUP(B748, 'Reference data'!$C$2:$D$21, 2, 0), "Do not enter, will be populated based on other column(s)")</f>
        <v>Sustenance</v>
      </c>
      <c r="B748" s="541" t="s">
        <v>88</v>
      </c>
      <c r="D748" s="472" t="s">
        <v>1881</v>
      </c>
      <c r="E748" s="543" t="s">
        <v>1856</v>
      </c>
      <c r="F748" s="475" t="s">
        <v>1571</v>
      </c>
      <c r="G748" s="522" t="str">
        <f>IFERROR(VLOOKUP(E748,'Reference data'!$M$2:$P$364,4,0), "Do not enter, will be populated based on other column(s)")</f>
        <v>MR</v>
      </c>
      <c r="H748" s="522" t="str">
        <f>IFERROR(VLOOKUP(E748,'Reference data'!$M$2:$O$364, 3,0), "Do not enter, will be populated based on other column(s)")</f>
        <v>Java</v>
      </c>
      <c r="I748" s="522" t="str">
        <f>IFERROR(VLOOKUP(E748,'Reference data'!$M$1:$N$364, 2,0), "Do not enter, will be populated based on other column(s)")</f>
        <v>MDRG-RR</v>
      </c>
      <c r="J748" s="472" t="s">
        <v>442</v>
      </c>
      <c r="K748" s="525" t="str">
        <f>IFERROR(VLOOKUP(J748,'Reference data'!$G$2:$H$7, 2, 0), "Do not enter, will be populated based on other column(s)")</f>
        <v>Christine Moretti</v>
      </c>
      <c r="L748" s="525" t="str">
        <f>IFERROR(VLOOKUP(I748, 'Reference data'!$R$2:$S$55, 2, 0), "Do not enter, will be populated based on other column(s)")</f>
        <v>Narmada Nelluri</v>
      </c>
      <c r="M748" s="525" t="str">
        <f>IFERROR(VLOOKUP(L748, 'Reference data'!$J$2:$K$30, 2, 0), "Do not enter, will be populated based on other column(s)")</f>
        <v>Ranjit Rai</v>
      </c>
      <c r="N748" s="472">
        <v>23.01</v>
      </c>
      <c r="O748" s="551" t="str">
        <f>VLOOKUP(N748, 'Reference data'!$U$2:$V$29, 2, 0)</f>
        <v>Jan-23</v>
      </c>
      <c r="P748" s="347" t="s">
        <v>48</v>
      </c>
      <c r="Q748" s="488">
        <v>200</v>
      </c>
      <c r="R748" s="488"/>
      <c r="S748" s="488"/>
      <c r="T748" s="488"/>
      <c r="U748" s="488"/>
      <c r="V748" s="488"/>
      <c r="W748" s="488"/>
      <c r="X748" s="488"/>
      <c r="Y748" s="488"/>
      <c r="Z748" s="488"/>
      <c r="AA748" s="488"/>
      <c r="AB748" s="488"/>
      <c r="AC748" s="488"/>
      <c r="AD748" s="488"/>
      <c r="AE748" s="488"/>
      <c r="AF748" s="488"/>
      <c r="AG748" s="488">
        <v>100</v>
      </c>
      <c r="AH748" s="488">
        <v>100</v>
      </c>
      <c r="AI748" s="488"/>
      <c r="AJ748" s="488"/>
      <c r="AK748" s="488"/>
      <c r="AL748" s="488"/>
      <c r="AM748" s="488"/>
      <c r="AN748" s="488"/>
      <c r="AO748" s="488"/>
      <c r="AP748" s="488"/>
      <c r="AQ748" s="488"/>
      <c r="AR748" s="488"/>
      <c r="AS748" s="488"/>
    </row>
    <row r="749" spans="1:89" ht="14.5">
      <c r="A749" s="522" t="str">
        <f>IFERROR(VLOOKUP(B749, 'Reference data'!$C$2:$D$21, 2, 0), "Do not enter, will be populated based on other column(s)")</f>
        <v>Sustenance</v>
      </c>
      <c r="B749" s="541" t="s">
        <v>88</v>
      </c>
      <c r="D749" s="472" t="s">
        <v>1882</v>
      </c>
      <c r="E749" s="543" t="s">
        <v>1856</v>
      </c>
      <c r="F749" s="475" t="s">
        <v>1571</v>
      </c>
      <c r="G749" s="522" t="str">
        <f>IFERROR(VLOOKUP(E749,'Reference data'!$M$2:$P$364,4,0), "Do not enter, will be populated based on other column(s)")</f>
        <v>MR</v>
      </c>
      <c r="H749" s="522" t="str">
        <f>IFERROR(VLOOKUP(E749,'Reference data'!$M$2:$O$364, 3,0), "Do not enter, will be populated based on other column(s)")</f>
        <v>Java</v>
      </c>
      <c r="I749" s="522" t="str">
        <f>IFERROR(VLOOKUP(E749,'Reference data'!$M$1:$N$364, 2,0), "Do not enter, will be populated based on other column(s)")</f>
        <v>MDRG-RR</v>
      </c>
      <c r="J749" s="472" t="s">
        <v>442</v>
      </c>
      <c r="K749" s="525" t="str">
        <f>IFERROR(VLOOKUP(J749,'Reference data'!$G$2:$H$7, 2, 0), "Do not enter, will be populated based on other column(s)")</f>
        <v>Christine Moretti</v>
      </c>
      <c r="L749" s="525" t="str">
        <f>IFERROR(VLOOKUP(I749, 'Reference data'!$R$2:$S$55, 2, 0), "Do not enter, will be populated based on other column(s)")</f>
        <v>Narmada Nelluri</v>
      </c>
      <c r="M749" s="525" t="str">
        <f>IFERROR(VLOOKUP(L749, 'Reference data'!$J$2:$K$30, 2, 0), "Do not enter, will be populated based on other column(s)")</f>
        <v>Ranjit Rai</v>
      </c>
      <c r="N749" s="472">
        <v>23.01</v>
      </c>
      <c r="O749" s="551" t="str">
        <f>VLOOKUP(N749, 'Reference data'!$U$2:$V$29, 2, 0)</f>
        <v>Jan-23</v>
      </c>
      <c r="P749" s="347" t="s">
        <v>48</v>
      </c>
      <c r="Q749" s="488">
        <v>600</v>
      </c>
      <c r="R749" s="488"/>
      <c r="S749" s="488"/>
      <c r="T749" s="488"/>
      <c r="U749" s="488"/>
      <c r="V749" s="488"/>
      <c r="W749" s="488"/>
      <c r="X749" s="488"/>
      <c r="Y749" s="488"/>
      <c r="Z749" s="488"/>
      <c r="AA749" s="488"/>
      <c r="AB749" s="488"/>
      <c r="AC749" s="488"/>
      <c r="AD749" s="488">
        <v>100</v>
      </c>
      <c r="AE749" s="488">
        <v>200</v>
      </c>
      <c r="AF749" s="488">
        <v>300</v>
      </c>
      <c r="AG749" s="488"/>
      <c r="AH749" s="488"/>
      <c r="AI749" s="488"/>
      <c r="AJ749" s="488"/>
      <c r="AK749" s="488"/>
      <c r="AL749" s="488"/>
      <c r="AM749" s="488"/>
      <c r="AN749" s="488"/>
      <c r="AO749" s="488"/>
      <c r="AP749" s="488"/>
      <c r="AQ749" s="488"/>
      <c r="AR749" s="488"/>
      <c r="AS749" s="488"/>
    </row>
    <row r="750" spans="1:89" ht="14.5">
      <c r="A750" s="522" t="str">
        <f>IFERROR(VLOOKUP(B750, 'Reference data'!$C$2:$D$21, 2, 0), "Do not enter, will be populated based on other column(s)")</f>
        <v>Sustenance</v>
      </c>
      <c r="B750" s="541" t="s">
        <v>110</v>
      </c>
      <c r="D750" s="472" t="s">
        <v>1883</v>
      </c>
      <c r="E750" s="543" t="s">
        <v>1856</v>
      </c>
      <c r="F750" s="475" t="s">
        <v>1571</v>
      </c>
      <c r="G750" s="522" t="str">
        <f>IFERROR(VLOOKUP(E750,'Reference data'!$M$2:$P$364,4,0), "Do not enter, will be populated based on other column(s)")</f>
        <v>MR</v>
      </c>
      <c r="H750" s="522" t="str">
        <f>IFERROR(VLOOKUP(E750,'Reference data'!$M$2:$O$364, 3,0), "Do not enter, will be populated based on other column(s)")</f>
        <v>Java</v>
      </c>
      <c r="I750" s="522" t="str">
        <f>IFERROR(VLOOKUP(E750,'Reference data'!$M$1:$N$364, 2,0), "Do not enter, will be populated based on other column(s)")</f>
        <v>MDRG-RR</v>
      </c>
      <c r="J750" s="472" t="s">
        <v>442</v>
      </c>
      <c r="K750" s="525" t="str">
        <f>IFERROR(VLOOKUP(J750,'Reference data'!$G$2:$H$7, 2, 0), "Do not enter, will be populated based on other column(s)")</f>
        <v>Christine Moretti</v>
      </c>
      <c r="L750" s="525" t="str">
        <f>IFERROR(VLOOKUP(I750, 'Reference data'!$R$2:$S$55, 2, 0), "Do not enter, will be populated based on other column(s)")</f>
        <v>Narmada Nelluri</v>
      </c>
      <c r="M750" s="525" t="str">
        <f>IFERROR(VLOOKUP(L750, 'Reference data'!$J$2:$K$30, 2, 0), "Do not enter, will be populated based on other column(s)")</f>
        <v>Ranjit Rai</v>
      </c>
      <c r="N750" s="472">
        <v>23.03</v>
      </c>
      <c r="O750" s="551" t="str">
        <f>VLOOKUP(N750, 'Reference data'!$U$2:$V$29, 2, 0)</f>
        <v>Mar-23</v>
      </c>
      <c r="P750" s="347" t="s">
        <v>48</v>
      </c>
      <c r="Q750" s="488">
        <v>160</v>
      </c>
      <c r="R750" s="488"/>
      <c r="S750" s="488"/>
      <c r="T750" s="488"/>
      <c r="U750" s="488"/>
      <c r="V750" s="488"/>
      <c r="W750" s="488"/>
      <c r="X750" s="488"/>
      <c r="Y750" s="488"/>
      <c r="Z750" s="488"/>
      <c r="AA750" s="488"/>
      <c r="AB750" s="488"/>
      <c r="AC750" s="488">
        <v>80</v>
      </c>
      <c r="AD750" s="488">
        <v>80</v>
      </c>
      <c r="AE750" s="488"/>
      <c r="AF750" s="488"/>
      <c r="AG750" s="488"/>
      <c r="AH750" s="488"/>
      <c r="AI750" s="488"/>
      <c r="AJ750" s="488"/>
      <c r="AK750" s="488"/>
      <c r="AL750" s="488"/>
      <c r="AM750" s="488"/>
      <c r="AN750" s="488"/>
      <c r="AO750" s="488"/>
      <c r="AP750" s="488"/>
      <c r="AQ750" s="488"/>
      <c r="AR750" s="488"/>
      <c r="AS750" s="488"/>
    </row>
    <row r="751" spans="1:89" ht="14.5">
      <c r="A751" s="522" t="str">
        <f>IFERROR(VLOOKUP(B751, 'Reference data'!$C$2:$D$21, 2, 0), "Do not enter, will be populated based on other column(s)")</f>
        <v>Sustenance</v>
      </c>
      <c r="B751" s="541" t="s">
        <v>110</v>
      </c>
      <c r="D751" s="472" t="s">
        <v>1884</v>
      </c>
      <c r="E751" s="543" t="s">
        <v>1856</v>
      </c>
      <c r="F751" s="475" t="s">
        <v>1571</v>
      </c>
      <c r="G751" s="522" t="str">
        <f>IFERROR(VLOOKUP(E751,'Reference data'!$M$2:$P$364,4,0), "Do not enter, will be populated based on other column(s)")</f>
        <v>MR</v>
      </c>
      <c r="H751" s="522" t="str">
        <f>IFERROR(VLOOKUP(E751,'Reference data'!$M$2:$O$364, 3,0), "Do not enter, will be populated based on other column(s)")</f>
        <v>Java</v>
      </c>
      <c r="I751" s="522" t="str">
        <f>IFERROR(VLOOKUP(E751,'Reference data'!$M$1:$N$364, 2,0), "Do not enter, will be populated based on other column(s)")</f>
        <v>MDRG-RR</v>
      </c>
      <c r="J751" s="472" t="s">
        <v>442</v>
      </c>
      <c r="K751" s="525" t="str">
        <f>IFERROR(VLOOKUP(J751,'Reference data'!$G$2:$H$7, 2, 0), "Do not enter, will be populated based on other column(s)")</f>
        <v>Christine Moretti</v>
      </c>
      <c r="L751" s="525" t="str">
        <f>IFERROR(VLOOKUP(I751, 'Reference data'!$R$2:$S$55, 2, 0), "Do not enter, will be populated based on other column(s)")</f>
        <v>Narmada Nelluri</v>
      </c>
      <c r="M751" s="525" t="str">
        <f>IFERROR(VLOOKUP(L751, 'Reference data'!$J$2:$K$30, 2, 0), "Do not enter, will be populated based on other column(s)")</f>
        <v>Ranjit Rai</v>
      </c>
      <c r="N751" s="472">
        <v>22.09</v>
      </c>
      <c r="O751" s="551" t="str">
        <f>VLOOKUP(N751, 'Reference data'!$U$2:$V$29, 2, 0)</f>
        <v>Sep-22</v>
      </c>
      <c r="P751" s="347" t="s">
        <v>48</v>
      </c>
      <c r="Q751" s="488">
        <v>160</v>
      </c>
      <c r="R751" s="488"/>
      <c r="S751" s="488"/>
      <c r="T751" s="488"/>
      <c r="U751" s="488"/>
      <c r="V751" s="488"/>
      <c r="W751" s="488"/>
      <c r="X751" s="488"/>
      <c r="Y751" s="488"/>
      <c r="Z751" s="488"/>
      <c r="AA751" s="488"/>
      <c r="AB751" s="488"/>
      <c r="AC751" s="488"/>
      <c r="AD751" s="488">
        <v>80</v>
      </c>
      <c r="AE751" s="488">
        <v>80</v>
      </c>
      <c r="AF751" s="488"/>
      <c r="AG751" s="488"/>
      <c r="AH751" s="488"/>
      <c r="AI751" s="488"/>
      <c r="AJ751" s="488"/>
      <c r="AK751" s="488"/>
      <c r="AL751" s="488"/>
      <c r="AM751" s="488"/>
      <c r="AN751" s="488"/>
      <c r="AO751" s="488"/>
      <c r="AP751" s="488"/>
      <c r="AQ751" s="488"/>
      <c r="AR751" s="488"/>
      <c r="AS751" s="488"/>
    </row>
    <row r="752" spans="1:89" ht="14.5">
      <c r="A752" s="522" t="str">
        <f>IFERROR(VLOOKUP(B752, 'Reference data'!$C$2:$D$21, 2, 0), "Do not enter, will be populated based on other column(s)")</f>
        <v>Sustenance</v>
      </c>
      <c r="B752" s="541" t="s">
        <v>110</v>
      </c>
      <c r="D752" s="472" t="s">
        <v>1885</v>
      </c>
      <c r="E752" s="543" t="s">
        <v>1856</v>
      </c>
      <c r="F752" s="475" t="s">
        <v>1571</v>
      </c>
      <c r="G752" s="522" t="str">
        <f>IFERROR(VLOOKUP(E752,'Reference data'!$M$2:$P$364,4,0), "Do not enter, will be populated based on other column(s)")</f>
        <v>MR</v>
      </c>
      <c r="H752" s="522" t="str">
        <f>IFERROR(VLOOKUP(E752,'Reference data'!$M$2:$O$364, 3,0), "Do not enter, will be populated based on other column(s)")</f>
        <v>Java</v>
      </c>
      <c r="I752" s="522" t="str">
        <f>IFERROR(VLOOKUP(E752,'Reference data'!$M$1:$N$364, 2,0), "Do not enter, will be populated based on other column(s)")</f>
        <v>MDRG-RR</v>
      </c>
      <c r="J752" s="472" t="s">
        <v>442</v>
      </c>
      <c r="K752" s="525" t="str">
        <f>IFERROR(VLOOKUP(J752,'Reference data'!$G$2:$H$7, 2, 0), "Do not enter, will be populated based on other column(s)")</f>
        <v>Christine Moretti</v>
      </c>
      <c r="L752" s="525" t="str">
        <f>IFERROR(VLOOKUP(I752, 'Reference data'!$R$2:$S$55, 2, 0), "Do not enter, will be populated based on other column(s)")</f>
        <v>Narmada Nelluri</v>
      </c>
      <c r="M752" s="525" t="str">
        <f>IFERROR(VLOOKUP(L752, 'Reference data'!$J$2:$K$30, 2, 0), "Do not enter, will be populated based on other column(s)")</f>
        <v>Ranjit Rai</v>
      </c>
      <c r="N752" s="472">
        <v>22.12</v>
      </c>
      <c r="O752" s="551" t="str">
        <f>VLOOKUP(N752, 'Reference data'!$U$2:$V$29, 2, 0)</f>
        <v>Dec-22</v>
      </c>
      <c r="P752" s="347" t="s">
        <v>48</v>
      </c>
      <c r="Q752" s="488">
        <v>250</v>
      </c>
      <c r="R752" s="488"/>
      <c r="S752" s="488"/>
      <c r="T752" s="488"/>
      <c r="U752" s="488"/>
      <c r="V752" s="488"/>
      <c r="W752" s="488"/>
      <c r="X752" s="488"/>
      <c r="Y752" s="488"/>
      <c r="Z752" s="488"/>
      <c r="AA752" s="488"/>
      <c r="AB752" s="488"/>
      <c r="AC752" s="488"/>
      <c r="AD752" s="488"/>
      <c r="AE752" s="488"/>
      <c r="AF752" s="488">
        <v>100</v>
      </c>
      <c r="AG752" s="488">
        <v>150</v>
      </c>
      <c r="AH752" s="488"/>
      <c r="AI752" s="488"/>
      <c r="AJ752" s="488"/>
      <c r="AK752" s="488"/>
      <c r="AL752" s="488"/>
      <c r="AM752" s="488"/>
      <c r="AN752" s="488"/>
      <c r="AO752" s="488"/>
      <c r="AP752" s="488"/>
      <c r="AQ752" s="488"/>
      <c r="AR752" s="488"/>
      <c r="AS752" s="488"/>
    </row>
    <row r="753" spans="1:51" ht="14.5">
      <c r="A753" s="522" t="str">
        <f>IFERROR(VLOOKUP(B753, 'Reference data'!$C$2:$D$21, 2, 0), "Do not enter, will be populated based on other column(s)")</f>
        <v>Sustenance</v>
      </c>
      <c r="B753" s="541" t="s">
        <v>110</v>
      </c>
      <c r="D753" s="472" t="s">
        <v>1886</v>
      </c>
      <c r="E753" s="543" t="s">
        <v>1856</v>
      </c>
      <c r="F753" s="472"/>
      <c r="G753" s="522" t="str">
        <f>IFERROR(VLOOKUP(E753,'Reference data'!$M$2:$P$364,4,0), "Do not enter, will be populated based on other column(s)")</f>
        <v>MR</v>
      </c>
      <c r="H753" s="522" t="str">
        <f>IFERROR(VLOOKUP(E753,'Reference data'!$M$2:$O$364, 3,0), "Do not enter, will be populated based on other column(s)")</f>
        <v>Java</v>
      </c>
      <c r="I753" s="522" t="str">
        <f>IFERROR(VLOOKUP(E753,'Reference data'!$M$1:$N$364, 2,0), "Do not enter, will be populated based on other column(s)")</f>
        <v>MDRG-RR</v>
      </c>
      <c r="J753" s="472" t="s">
        <v>442</v>
      </c>
      <c r="K753" s="525" t="str">
        <f>IFERROR(VLOOKUP(J753,'Reference data'!$G$2:$H$7, 2, 0), "Do not enter, will be populated based on other column(s)")</f>
        <v>Christine Moretti</v>
      </c>
      <c r="L753" s="525" t="str">
        <f>IFERROR(VLOOKUP(I753, 'Reference data'!$R$2:$S$55, 2, 0), "Do not enter, will be populated based on other column(s)")</f>
        <v>Narmada Nelluri</v>
      </c>
      <c r="M753" s="525" t="str">
        <f>IFERROR(VLOOKUP(L753, 'Reference data'!$J$2:$K$30, 2, 0), "Do not enter, will be populated based on other column(s)")</f>
        <v>Ranjit Rai</v>
      </c>
      <c r="N753" s="472" t="s">
        <v>341</v>
      </c>
      <c r="O753" s="551" t="str">
        <f>VLOOKUP(N753, 'Reference data'!$U$2:$V$29, 2, 0)</f>
        <v>TBD</v>
      </c>
      <c r="P753" s="347" t="s">
        <v>342</v>
      </c>
      <c r="Q753" s="488">
        <v>250</v>
      </c>
      <c r="R753" s="488"/>
      <c r="S753" s="488"/>
      <c r="T753" s="488"/>
      <c r="U753" s="488"/>
      <c r="V753" s="488"/>
      <c r="W753" s="488"/>
      <c r="X753" s="488"/>
      <c r="Y753" s="488"/>
      <c r="Z753" s="488"/>
      <c r="AA753" s="488"/>
      <c r="AB753" s="488"/>
      <c r="AC753" s="488"/>
      <c r="AD753" s="488"/>
      <c r="AE753" s="488">
        <v>100</v>
      </c>
      <c r="AF753" s="488">
        <v>50</v>
      </c>
      <c r="AG753" s="488">
        <v>100</v>
      </c>
      <c r="AH753" s="488"/>
      <c r="AI753" s="488"/>
      <c r="AJ753" s="488"/>
      <c r="AK753" s="488"/>
      <c r="AL753" s="488"/>
      <c r="AM753" s="488"/>
      <c r="AN753" s="488"/>
      <c r="AO753" s="488"/>
      <c r="AP753" s="488"/>
      <c r="AQ753" s="488"/>
      <c r="AR753" s="488"/>
      <c r="AS753" s="488"/>
    </row>
    <row r="754" spans="1:51" ht="14.5">
      <c r="A754" s="522" t="str">
        <f>IFERROR(VLOOKUP(B754, 'Reference data'!$C$2:$D$21, 2, 0), "Do not enter, will be populated based on other column(s)")</f>
        <v>Enhancement</v>
      </c>
      <c r="B754" s="541" t="s">
        <v>960</v>
      </c>
      <c r="D754" s="652" t="s">
        <v>1887</v>
      </c>
      <c r="E754" s="543" t="s">
        <v>1039</v>
      </c>
      <c r="F754" s="472"/>
      <c r="G754" s="522" t="str">
        <f>IFERROR(VLOOKUP(E754,'Reference data'!$M$2:$P$364,4,0), "Do not enter, will be populated based on other column(s)")</f>
        <v>MR</v>
      </c>
      <c r="H754" s="522" t="str">
        <f>IFERROR(VLOOKUP(E754,'Reference data'!$M$2:$O$364, 3,0), "Do not enter, will be populated based on other column(s)")</f>
        <v>Proc C, React JS</v>
      </c>
      <c r="I754" s="522" t="str">
        <f>IFERROR(VLOOKUP(E754,'Reference data'!$M$1:$N$364, 2,0), "Do not enter, will be populated based on other column(s)")</f>
        <v>MDRG-RR</v>
      </c>
      <c r="J754" s="472" t="s">
        <v>78</v>
      </c>
      <c r="K754" s="525" t="str">
        <f>IFERROR(VLOOKUP(J754,'Reference data'!$G$2:$H$7, 2, 0), "Do not enter, will be populated based on other column(s)")</f>
        <v>Christine Moretti</v>
      </c>
      <c r="L754" s="525" t="str">
        <f>IFERROR(VLOOKUP(I754, 'Reference data'!$R$2:$S$55, 2, 0), "Do not enter, will be populated based on other column(s)")</f>
        <v>Narmada Nelluri</v>
      </c>
      <c r="M754" s="525" t="str">
        <f>IFERROR(VLOOKUP(L754, 'Reference data'!$J$2:$K$30, 2, 0), "Do not enter, will be populated based on other column(s)")</f>
        <v>Ranjit Rai</v>
      </c>
      <c r="N754" s="472">
        <v>22.08</v>
      </c>
      <c r="O754" s="551" t="str">
        <f>VLOOKUP(N754, 'Reference data'!$U$2:$V$29, 2, 0)</f>
        <v>Aug-22</v>
      </c>
      <c r="P754" s="347" t="s">
        <v>48</v>
      </c>
      <c r="Q754" s="488">
        <v>30</v>
      </c>
      <c r="R754" s="488">
        <v>1000</v>
      </c>
      <c r="S754" s="488">
        <v>1000</v>
      </c>
      <c r="T754" s="488">
        <v>1000</v>
      </c>
      <c r="U754" s="488">
        <v>1000</v>
      </c>
      <c r="V754" s="488"/>
      <c r="W754" s="488"/>
      <c r="X754" s="488"/>
      <c r="Y754" s="488"/>
      <c r="Z754" s="488"/>
      <c r="AA754" s="488"/>
      <c r="AB754" s="488">
        <v>10</v>
      </c>
      <c r="AC754" s="488">
        <v>10</v>
      </c>
      <c r="AD754" s="488">
        <v>10</v>
      </c>
      <c r="AE754" s="488">
        <v>10</v>
      </c>
      <c r="AF754" s="488"/>
      <c r="AG754" s="488"/>
      <c r="AH754" s="488"/>
      <c r="AI754" s="488"/>
      <c r="AJ754" s="488"/>
      <c r="AK754" s="488"/>
      <c r="AL754" s="488"/>
      <c r="AM754" s="488"/>
      <c r="AN754" s="488"/>
      <c r="AO754" s="488"/>
      <c r="AP754" s="488"/>
      <c r="AQ754" s="488"/>
      <c r="AR754" s="488"/>
      <c r="AS754" s="488"/>
    </row>
    <row r="755" spans="1:51" ht="14.5">
      <c r="A755" s="522" t="str">
        <f>IFERROR(VLOOKUP(B755, 'Reference data'!$C$2:$D$21, 2, 0), "Do not enter, will be populated based on other column(s)")</f>
        <v>Enhancement</v>
      </c>
      <c r="B755" s="541" t="s">
        <v>960</v>
      </c>
      <c r="D755" s="643" t="s">
        <v>1888</v>
      </c>
      <c r="E755" s="543" t="s">
        <v>1039</v>
      </c>
      <c r="F755" s="475" t="s">
        <v>1479</v>
      </c>
      <c r="G755" s="522" t="str">
        <f>IFERROR(VLOOKUP(E755,'Reference data'!$M$2:$P$364,4,0), "Do not enter, will be populated based on other column(s)")</f>
        <v>MR</v>
      </c>
      <c r="H755" s="522" t="str">
        <f>IFERROR(VLOOKUP(E755,'Reference data'!$M$2:$O$364, 3,0), "Do not enter, will be populated based on other column(s)")</f>
        <v>Proc C, React JS</v>
      </c>
      <c r="I755" s="522" t="str">
        <f>IFERROR(VLOOKUP(E755,'Reference data'!$M$1:$N$364, 2,0), "Do not enter, will be populated based on other column(s)")</f>
        <v>MDRG-RR</v>
      </c>
      <c r="J755" s="472" t="s">
        <v>78</v>
      </c>
      <c r="K755" s="525" t="str">
        <f>IFERROR(VLOOKUP(J755,'Reference data'!$G$2:$H$7, 2, 0), "Do not enter, will be populated based on other column(s)")</f>
        <v>Christine Moretti</v>
      </c>
      <c r="L755" s="525" t="str">
        <f>IFERROR(VLOOKUP(I755, 'Reference data'!$R$2:$S$55, 2, 0), "Do not enter, will be populated based on other column(s)")</f>
        <v>Narmada Nelluri</v>
      </c>
      <c r="M755" s="525" t="str">
        <f>IFERROR(VLOOKUP(L755, 'Reference data'!$J$2:$K$30, 2, 0), "Do not enter, will be populated based on other column(s)")</f>
        <v>Ranjit Rai</v>
      </c>
      <c r="N755" s="472">
        <v>23.03</v>
      </c>
      <c r="O755" s="551" t="str">
        <f>VLOOKUP(N755, 'Reference data'!$U$2:$V$29, 2, 0)</f>
        <v>Mar-23</v>
      </c>
      <c r="P755" s="347" t="s">
        <v>48</v>
      </c>
      <c r="Q755" s="488">
        <v>1500</v>
      </c>
      <c r="R755" s="488"/>
      <c r="S755" s="488"/>
      <c r="T755" s="488"/>
      <c r="U755" s="488"/>
      <c r="V755" s="488"/>
      <c r="W755" s="488"/>
      <c r="X755" s="488"/>
      <c r="Y755" s="488"/>
      <c r="Z755" s="488"/>
      <c r="AA755" s="488"/>
      <c r="AB755" s="488"/>
      <c r="AC755" s="488"/>
      <c r="AD755" s="488"/>
      <c r="AE755" s="488"/>
      <c r="AF755" s="488"/>
      <c r="AG755" s="488"/>
      <c r="AH755" s="488">
        <v>300</v>
      </c>
      <c r="AI755" s="488">
        <v>400</v>
      </c>
      <c r="AJ755" s="488">
        <v>400</v>
      </c>
      <c r="AK755" s="488">
        <v>400</v>
      </c>
      <c r="AL755" s="488"/>
      <c r="AM755" s="488"/>
      <c r="AN755" s="488"/>
      <c r="AO755" s="488"/>
      <c r="AP755" s="488"/>
      <c r="AQ755" s="488"/>
      <c r="AR755" s="488"/>
      <c r="AS755" s="488"/>
    </row>
    <row r="756" spans="1:51" ht="14.5">
      <c r="A756" s="522" t="str">
        <f>IFERROR(VLOOKUP(B756, 'Reference data'!$C$2:$D$21, 2, 0), "Do not enter, will be populated based on other column(s)")</f>
        <v>Enhancement</v>
      </c>
      <c r="B756" s="541" t="s">
        <v>960</v>
      </c>
      <c r="D756" s="472" t="s">
        <v>1889</v>
      </c>
      <c r="E756" s="543" t="s">
        <v>1039</v>
      </c>
      <c r="F756" s="472"/>
      <c r="G756" s="522" t="str">
        <f>IFERROR(VLOOKUP(E756,'Reference data'!$M$2:$P$364,4,0), "Do not enter, will be populated based on other column(s)")</f>
        <v>MR</v>
      </c>
      <c r="H756" s="522" t="str">
        <f>IFERROR(VLOOKUP(E756,'Reference data'!$M$2:$O$364, 3,0), "Do not enter, will be populated based on other column(s)")</f>
        <v>Proc C, React JS</v>
      </c>
      <c r="I756" s="522" t="str">
        <f>IFERROR(VLOOKUP(E756,'Reference data'!$M$1:$N$364, 2,0), "Do not enter, will be populated based on other column(s)")</f>
        <v>MDRG-RR</v>
      </c>
      <c r="J756" s="472" t="s">
        <v>78</v>
      </c>
      <c r="K756" s="525" t="str">
        <f>IFERROR(VLOOKUP(J756,'Reference data'!$G$2:$H$7, 2, 0), "Do not enter, will be populated based on other column(s)")</f>
        <v>Christine Moretti</v>
      </c>
      <c r="L756" s="525" t="str">
        <f>IFERROR(VLOOKUP(I756, 'Reference data'!$R$2:$S$55, 2, 0), "Do not enter, will be populated based on other column(s)")</f>
        <v>Narmada Nelluri</v>
      </c>
      <c r="M756" s="525" t="str">
        <f>IFERROR(VLOOKUP(L756, 'Reference data'!$J$2:$K$30, 2, 0), "Do not enter, will be populated based on other column(s)")</f>
        <v>Ranjit Rai</v>
      </c>
      <c r="N756" s="472" t="s">
        <v>341</v>
      </c>
      <c r="O756" s="551" t="str">
        <f>VLOOKUP(N756, 'Reference data'!$U$2:$V$29, 2, 0)</f>
        <v>TBD</v>
      </c>
      <c r="P756" s="347" t="s">
        <v>342</v>
      </c>
      <c r="Q756" s="488">
        <v>900</v>
      </c>
      <c r="R756" s="488">
        <v>10</v>
      </c>
      <c r="S756" s="488">
        <v>10</v>
      </c>
      <c r="T756" s="488">
        <v>100</v>
      </c>
      <c r="U756" s="488">
        <v>100</v>
      </c>
      <c r="V756" s="488"/>
      <c r="W756" s="488"/>
      <c r="X756" s="488"/>
      <c r="Y756" s="488"/>
      <c r="Z756" s="488"/>
      <c r="AA756" s="488"/>
      <c r="AB756" s="488">
        <v>1</v>
      </c>
      <c r="AC756" s="488">
        <v>1</v>
      </c>
      <c r="AD756" s="488">
        <v>1</v>
      </c>
      <c r="AE756" s="488">
        <v>1</v>
      </c>
      <c r="AF756" s="488"/>
      <c r="AG756" s="488"/>
      <c r="AH756" s="488"/>
      <c r="AI756" s="488"/>
      <c r="AJ756" s="488"/>
      <c r="AK756" s="488"/>
      <c r="AL756" s="488"/>
      <c r="AM756" s="488"/>
      <c r="AN756" s="488"/>
      <c r="AO756" s="488"/>
      <c r="AP756" s="488"/>
      <c r="AQ756" s="488"/>
      <c r="AR756" s="488"/>
      <c r="AS756" s="488"/>
    </row>
    <row r="757" spans="1:51" ht="14.5">
      <c r="A757" s="522" t="str">
        <f>IFERROR(VLOOKUP(B757, 'Reference data'!$C$2:$D$21, 2, 0), "Do not enter, will be populated based on other column(s)")</f>
        <v>EMAS-Sustenance</v>
      </c>
      <c r="B757" s="541" t="s">
        <v>932</v>
      </c>
      <c r="D757" s="347" t="s">
        <v>1890</v>
      </c>
      <c r="E757" s="543" t="s">
        <v>1155</v>
      </c>
      <c r="F757" s="472"/>
      <c r="G757" s="522" t="str">
        <f>IFERROR(VLOOKUP(E757,'Reference data'!$M$2:$P$364,4,0), "Do not enter, will be populated based on other column(s)")</f>
        <v>Ops</v>
      </c>
      <c r="H757" s="522" t="str">
        <f>IFERROR(VLOOKUP(E757,'Reference data'!$M$2:$O$364, 3,0), "Do not enter, will be populated based on other column(s)")</f>
        <v>Ops</v>
      </c>
      <c r="I757" s="522" t="str">
        <f>IFERROR(VLOOKUP(E757,'Reference data'!$M$1:$N$364, 2,0), "Do not enter, will be populated based on other column(s)")</f>
        <v>EMAS App Support</v>
      </c>
      <c r="J757" s="347" t="s">
        <v>1043</v>
      </c>
      <c r="K757" s="525" t="str">
        <f>IFERROR(VLOOKUP(J757,'Reference data'!$G$2:$H$7, 2, 0), "Do not enter, will be populated based on other column(s)")</f>
        <v>Jonie Greenwood</v>
      </c>
      <c r="L757" s="525" t="str">
        <f>IFERROR(VLOOKUP(I757, 'Reference data'!$R$2:$S$55, 2, 0), "Do not enter, will be populated based on other column(s)")</f>
        <v>Rakesh Kumar Rout</v>
      </c>
      <c r="M757" s="525" t="str">
        <f>IFERROR(VLOOKUP(L757, 'Reference data'!$J$2:$K$30, 2, 0), "Do not enter, will be populated based on other column(s)")</f>
        <v>Ranjit Rai</v>
      </c>
      <c r="N757" s="347" t="s">
        <v>283</v>
      </c>
      <c r="O757" s="551" t="str">
        <f>VLOOKUP(N757, 'Reference data'!$U$2:$V$29, 2, 0)</f>
        <v>Ongoing</v>
      </c>
      <c r="P757" s="347" t="s">
        <v>48</v>
      </c>
      <c r="Q757" s="488"/>
      <c r="R757" s="488"/>
      <c r="S757" s="488"/>
      <c r="T757" s="488"/>
      <c r="U757" s="488"/>
      <c r="V757" s="488"/>
      <c r="W757" s="488"/>
      <c r="X757" s="488"/>
      <c r="Y757" s="488"/>
      <c r="Z757" s="488"/>
      <c r="AA757" s="488"/>
      <c r="AB757" s="488">
        <v>1344</v>
      </c>
      <c r="AC757" s="488">
        <v>1344</v>
      </c>
      <c r="AD757" s="488">
        <v>1344</v>
      </c>
      <c r="AE757" s="488">
        <v>1344</v>
      </c>
      <c r="AF757" s="488">
        <v>1152</v>
      </c>
      <c r="AG757" s="488">
        <v>852</v>
      </c>
      <c r="AH757" s="488">
        <v>852</v>
      </c>
      <c r="AI757" s="488">
        <v>852</v>
      </c>
      <c r="AJ757" s="488">
        <v>852</v>
      </c>
      <c r="AK757" s="488">
        <v>852</v>
      </c>
      <c r="AL757" s="488">
        <v>852</v>
      </c>
      <c r="AM757" s="488">
        <v>852</v>
      </c>
      <c r="AN757" s="488">
        <v>852</v>
      </c>
      <c r="AO757" s="488">
        <v>852</v>
      </c>
      <c r="AP757" s="488">
        <v>852</v>
      </c>
      <c r="AQ757" s="488">
        <v>852</v>
      </c>
      <c r="AR757" s="488">
        <v>852</v>
      </c>
      <c r="AS757" s="488">
        <v>852</v>
      </c>
      <c r="AT757" s="488">
        <v>852</v>
      </c>
      <c r="AU757" s="488">
        <v>852</v>
      </c>
      <c r="AV757" s="488">
        <v>852</v>
      </c>
      <c r="AW757" s="488">
        <v>852</v>
      </c>
      <c r="AX757" s="488">
        <v>852</v>
      </c>
      <c r="AY757" s="488">
        <v>852</v>
      </c>
    </row>
    <row r="758" spans="1:51" ht="14.5">
      <c r="A758" s="522" t="str">
        <f>IFERROR(VLOOKUP(B758, 'Reference data'!$C$2:$D$21, 2, 0), "Do not enter, will be populated based on other column(s)")</f>
        <v>EMAS-Sustenance</v>
      </c>
      <c r="B758" s="541" t="s">
        <v>932</v>
      </c>
      <c r="D758" s="347" t="s">
        <v>1891</v>
      </c>
      <c r="E758" s="543" t="s">
        <v>1161</v>
      </c>
      <c r="F758" s="472"/>
      <c r="G758" s="522" t="str">
        <f>IFERROR(VLOOKUP(E758,'Reference data'!$M$2:$P$364,4,0), "Do not enter, will be populated based on other column(s)")</f>
        <v>Ops</v>
      </c>
      <c r="H758" s="522" t="str">
        <f>IFERROR(VLOOKUP(E758,'Reference data'!$M$2:$O$364, 3,0), "Do not enter, will be populated based on other column(s)")</f>
        <v>Ops</v>
      </c>
      <c r="I758" s="522" t="str">
        <f>IFERROR(VLOOKUP(E758,'Reference data'!$M$1:$N$364, 2,0), "Do not enter, will be populated based on other column(s)")</f>
        <v>EMAS Cloud</v>
      </c>
      <c r="J758" s="347" t="s">
        <v>1043</v>
      </c>
      <c r="K758" s="525" t="str">
        <f>IFERROR(VLOOKUP(J758,'Reference data'!$G$2:$H$7, 2, 0), "Do not enter, will be populated based on other column(s)")</f>
        <v>Jonie Greenwood</v>
      </c>
      <c r="L758" s="525" t="str">
        <f>IFERROR(VLOOKUP(I758, 'Reference data'!$R$2:$S$55, 2, 0), "Do not enter, will be populated based on other column(s)")</f>
        <v>Rakesh Kumar Rout</v>
      </c>
      <c r="M758" s="525" t="str">
        <f>IFERROR(VLOOKUP(L758, 'Reference data'!$J$2:$K$30, 2, 0), "Do not enter, will be populated based on other column(s)")</f>
        <v>Ranjit Rai</v>
      </c>
      <c r="N758" s="347" t="s">
        <v>283</v>
      </c>
      <c r="O758" s="551" t="str">
        <f>VLOOKUP(N758, 'Reference data'!$U$2:$V$29, 2, 0)</f>
        <v>Ongoing</v>
      </c>
      <c r="P758" s="347" t="s">
        <v>48</v>
      </c>
      <c r="Q758" s="488"/>
      <c r="R758" s="488"/>
      <c r="S758" s="488"/>
      <c r="T758" s="488"/>
      <c r="U758" s="488"/>
      <c r="V758" s="488"/>
      <c r="W758" s="488"/>
      <c r="X758" s="488"/>
      <c r="Y758" s="488"/>
      <c r="Z758" s="488"/>
      <c r="AA758" s="488"/>
      <c r="AB758" s="488">
        <v>1536</v>
      </c>
      <c r="AC758" s="488">
        <v>1536</v>
      </c>
      <c r="AD758" s="488">
        <v>1536</v>
      </c>
      <c r="AE758" s="488">
        <v>1536</v>
      </c>
      <c r="AF758" s="488">
        <v>1344</v>
      </c>
      <c r="AG758" s="488">
        <v>1344</v>
      </c>
      <c r="AH758" s="488">
        <v>1032</v>
      </c>
      <c r="AI758" s="488">
        <v>1032</v>
      </c>
      <c r="AJ758" s="488">
        <v>1032</v>
      </c>
      <c r="AK758" s="488">
        <v>1032</v>
      </c>
      <c r="AL758" s="488">
        <v>1032</v>
      </c>
      <c r="AM758" s="488">
        <v>1032</v>
      </c>
      <c r="AN758" s="488">
        <v>1032</v>
      </c>
      <c r="AO758" s="488">
        <v>1032</v>
      </c>
      <c r="AP758" s="488">
        <v>1032</v>
      </c>
      <c r="AQ758" s="488">
        <v>1032</v>
      </c>
      <c r="AR758" s="488">
        <v>1032</v>
      </c>
      <c r="AS758" s="488">
        <v>1032</v>
      </c>
      <c r="AT758" s="488">
        <v>1032</v>
      </c>
      <c r="AU758" s="488">
        <v>1032</v>
      </c>
      <c r="AV758" s="488">
        <v>1032</v>
      </c>
      <c r="AW758" s="488">
        <v>1032</v>
      </c>
      <c r="AX758" s="488">
        <v>1032</v>
      </c>
      <c r="AY758" s="488">
        <v>1032</v>
      </c>
    </row>
    <row r="759" spans="1:51" ht="14.5">
      <c r="A759" s="522" t="str">
        <f>IFERROR(VLOOKUP(B759, 'Reference data'!$C$2:$D$21, 2, 0), "Do not enter, will be populated based on other column(s)")</f>
        <v>HD-Jade-Sustenance</v>
      </c>
      <c r="B759" s="541" t="s">
        <v>995</v>
      </c>
      <c r="D759" s="347" t="s">
        <v>995</v>
      </c>
      <c r="E759" s="543" t="s">
        <v>995</v>
      </c>
      <c r="F759" s="472"/>
      <c r="G759" s="522" t="str">
        <f>IFERROR(VLOOKUP(E759,'Reference data'!$M$2:$P$364,4,0), "Do not enter, will be populated based on other column(s)")</f>
        <v>Ops</v>
      </c>
      <c r="H759" s="522" t="str">
        <f>IFERROR(VLOOKUP(E759,'Reference data'!$M$2:$O$364, 3,0), "Do not enter, will be populated based on other column(s)")</f>
        <v>Ops</v>
      </c>
      <c r="I759" s="522" t="str">
        <f>IFERROR(VLOOKUP(E759,'Reference data'!$M$1:$N$364, 2,0), "Do not enter, will be populated based on other column(s)")</f>
        <v>HD-Jade</v>
      </c>
      <c r="J759" s="347" t="s">
        <v>1043</v>
      </c>
      <c r="K759" s="525" t="str">
        <f>IFERROR(VLOOKUP(J759,'Reference data'!$G$2:$H$7, 2, 0), "Do not enter, will be populated based on other column(s)")</f>
        <v>Jonie Greenwood</v>
      </c>
      <c r="L759" s="525" t="s">
        <v>1109</v>
      </c>
      <c r="M759" s="525" t="str">
        <f>IFERROR(VLOOKUP(L759, 'Reference data'!$J$2:$K$30, 2, 0), "Do not enter, will be populated based on other column(s)")</f>
        <v>Ranjit Rai</v>
      </c>
      <c r="N759" s="347" t="s">
        <v>283</v>
      </c>
      <c r="O759" s="551" t="str">
        <f>VLOOKUP(N759, 'Reference data'!$U$2:$V$29, 2, 0)</f>
        <v>Ongoing</v>
      </c>
      <c r="P759" s="347" t="s">
        <v>48</v>
      </c>
      <c r="Q759" s="488"/>
      <c r="R759" s="488"/>
      <c r="S759" s="488"/>
      <c r="T759" s="488"/>
      <c r="U759" s="488"/>
      <c r="V759" s="488"/>
      <c r="W759" s="488"/>
      <c r="X759" s="488"/>
      <c r="Y759" s="488"/>
      <c r="Z759" s="488"/>
      <c r="AA759" s="488"/>
      <c r="AB759" s="488"/>
      <c r="AC759" s="488"/>
      <c r="AD759" s="488"/>
      <c r="AE759" s="488"/>
      <c r="AF759" s="488"/>
      <c r="AG759" s="488"/>
      <c r="AH759" s="488">
        <f t="shared" ref="AH759:AY759" si="3">6*172</f>
        <v>1032</v>
      </c>
      <c r="AI759" s="488">
        <f t="shared" si="3"/>
        <v>1032</v>
      </c>
      <c r="AJ759" s="488">
        <f t="shared" si="3"/>
        <v>1032</v>
      </c>
      <c r="AK759" s="488">
        <f t="shared" si="3"/>
        <v>1032</v>
      </c>
      <c r="AL759" s="488">
        <f t="shared" si="3"/>
        <v>1032</v>
      </c>
      <c r="AM759" s="488">
        <f t="shared" si="3"/>
        <v>1032</v>
      </c>
      <c r="AN759" s="488">
        <f t="shared" si="3"/>
        <v>1032</v>
      </c>
      <c r="AO759" s="488">
        <f t="shared" si="3"/>
        <v>1032</v>
      </c>
      <c r="AP759" s="488">
        <f t="shared" si="3"/>
        <v>1032</v>
      </c>
      <c r="AQ759" s="488">
        <f t="shared" si="3"/>
        <v>1032</v>
      </c>
      <c r="AR759" s="488">
        <f t="shared" si="3"/>
        <v>1032</v>
      </c>
      <c r="AS759" s="488">
        <f t="shared" si="3"/>
        <v>1032</v>
      </c>
      <c r="AT759" s="488">
        <f t="shared" si="3"/>
        <v>1032</v>
      </c>
      <c r="AU759" s="488">
        <f t="shared" si="3"/>
        <v>1032</v>
      </c>
      <c r="AV759" s="488">
        <f t="shared" si="3"/>
        <v>1032</v>
      </c>
      <c r="AW759" s="488">
        <f t="shared" si="3"/>
        <v>1032</v>
      </c>
      <c r="AX759" s="488">
        <f t="shared" si="3"/>
        <v>1032</v>
      </c>
      <c r="AY759" s="488">
        <f t="shared" si="3"/>
        <v>1032</v>
      </c>
    </row>
    <row r="760" spans="1:51" ht="14.5">
      <c r="A760" s="522" t="str">
        <f>IFERROR(VLOOKUP(B760, 'Reference data'!$C$2:$D$21, 2, 0), "Do not enter, will be populated based on other column(s)")</f>
        <v>Jewel-Jade-Sustenance</v>
      </c>
      <c r="B760" s="541" t="s">
        <v>996</v>
      </c>
      <c r="D760" s="347" t="s">
        <v>996</v>
      </c>
      <c r="E760" s="543" t="s">
        <v>996</v>
      </c>
      <c r="F760" s="472"/>
      <c r="G760" s="522" t="str">
        <f>IFERROR(VLOOKUP(E760,'Reference data'!$M$2:$P$364,4,0), "Do not enter, will be populated based on other column(s)")</f>
        <v>Ops</v>
      </c>
      <c r="H760" s="522" t="str">
        <f>IFERROR(VLOOKUP(E760,'Reference data'!$M$2:$O$364, 3,0), "Do not enter, will be populated based on other column(s)")</f>
        <v>Ops</v>
      </c>
      <c r="I760" s="522" t="str">
        <f>IFERROR(VLOOKUP(E760,'Reference data'!$M$1:$N$364, 2,0), "Do not enter, will be populated based on other column(s)")</f>
        <v>Jewel-Jade</v>
      </c>
      <c r="J760" s="347" t="s">
        <v>1043</v>
      </c>
      <c r="K760" s="525" t="str">
        <f>IFERROR(VLOOKUP(J760,'Reference data'!$G$2:$H$7, 2, 0), "Do not enter, will be populated based on other column(s)")</f>
        <v>Jonie Greenwood</v>
      </c>
      <c r="L760" s="525" t="s">
        <v>1109</v>
      </c>
      <c r="M760" s="525" t="str">
        <f>IFERROR(VLOOKUP(L760, 'Reference data'!$J$2:$K$30, 2, 0), "Do not enter, will be populated based on other column(s)")</f>
        <v>Ranjit Rai</v>
      </c>
      <c r="N760" s="347" t="s">
        <v>283</v>
      </c>
      <c r="O760" s="551" t="str">
        <f>VLOOKUP(N760, 'Reference data'!$U$2:$V$29, 2, 0)</f>
        <v>Ongoing</v>
      </c>
      <c r="P760" s="347" t="s">
        <v>48</v>
      </c>
      <c r="Q760" s="488"/>
      <c r="R760" s="488"/>
      <c r="S760" s="488"/>
      <c r="T760" s="488"/>
      <c r="U760" s="488"/>
      <c r="V760" s="488"/>
      <c r="W760" s="488"/>
      <c r="X760" s="488"/>
      <c r="Y760" s="488"/>
      <c r="Z760" s="488"/>
      <c r="AA760" s="488"/>
      <c r="AB760" s="488"/>
      <c r="AC760" s="488"/>
      <c r="AD760" s="488"/>
      <c r="AE760" s="488"/>
      <c r="AF760" s="488"/>
      <c r="AG760" s="488"/>
      <c r="AH760" s="488">
        <f t="shared" ref="AH760:AY760" si="4">2*172</f>
        <v>344</v>
      </c>
      <c r="AI760" s="488">
        <f t="shared" si="4"/>
        <v>344</v>
      </c>
      <c r="AJ760" s="488">
        <f t="shared" si="4"/>
        <v>344</v>
      </c>
      <c r="AK760" s="488">
        <f t="shared" si="4"/>
        <v>344</v>
      </c>
      <c r="AL760" s="488">
        <f t="shared" si="4"/>
        <v>344</v>
      </c>
      <c r="AM760" s="488">
        <f t="shared" si="4"/>
        <v>344</v>
      </c>
      <c r="AN760" s="488">
        <f t="shared" si="4"/>
        <v>344</v>
      </c>
      <c r="AO760" s="488">
        <f t="shared" si="4"/>
        <v>344</v>
      </c>
      <c r="AP760" s="488">
        <f t="shared" si="4"/>
        <v>344</v>
      </c>
      <c r="AQ760" s="488">
        <f t="shared" si="4"/>
        <v>344</v>
      </c>
      <c r="AR760" s="488">
        <f t="shared" si="4"/>
        <v>344</v>
      </c>
      <c r="AS760" s="488">
        <f t="shared" si="4"/>
        <v>344</v>
      </c>
      <c r="AT760" s="488">
        <f t="shared" si="4"/>
        <v>344</v>
      </c>
      <c r="AU760" s="488">
        <f t="shared" si="4"/>
        <v>344</v>
      </c>
      <c r="AV760" s="488">
        <f t="shared" si="4"/>
        <v>344</v>
      </c>
      <c r="AW760" s="488">
        <f t="shared" si="4"/>
        <v>344</v>
      </c>
      <c r="AX760" s="488">
        <f t="shared" si="4"/>
        <v>344</v>
      </c>
      <c r="AY760" s="488">
        <f t="shared" si="4"/>
        <v>344</v>
      </c>
    </row>
    <row r="761" spans="1:51" ht="14.5">
      <c r="A761" s="522" t="str">
        <f>IFERROR(VLOOKUP(B761, 'Reference data'!$C$2:$D$21, 2, 0), "Do not enter, will be populated based on other column(s)")</f>
        <v>Enhancement</v>
      </c>
      <c r="B761" s="541" t="s">
        <v>960</v>
      </c>
      <c r="D761" s="548" t="s">
        <v>443</v>
      </c>
      <c r="E761" s="543" t="s">
        <v>444</v>
      </c>
      <c r="F761" s="548"/>
      <c r="G761" s="522" t="str">
        <f>IFERROR(VLOOKUP(E761,'Reference data'!$M$2:$P$364,4,0), "Do not enter, will be populated based on other column(s)")</f>
        <v>MF</v>
      </c>
      <c r="H761" s="522" t="str">
        <f>IFERROR(VLOOKUP(E761,'Reference data'!$M$2:$O$364, 3,0), "Do not enter, will be populated based on other column(s)")</f>
        <v>Cobol, DB2</v>
      </c>
      <c r="I761" s="522" t="str">
        <f>IFERROR(VLOOKUP(E761,'Reference data'!$M$1:$N$364, 2,0), "Do not enter, will be populated based on other column(s)")</f>
        <v>JW</v>
      </c>
      <c r="J761" s="541" t="s">
        <v>44</v>
      </c>
      <c r="K761" s="525" t="str">
        <f>IFERROR(VLOOKUP(J761,'Reference data'!$G$2:$H$7, 2, 0), "Do not enter, will be populated based on other column(s)")</f>
        <v>Muawiah Qaimari</v>
      </c>
      <c r="L761" s="525" t="str">
        <f>IFERROR(VLOOKUP(I761, 'Reference data'!$R$2:$S$55, 2, 0), "Do not enter, will be populated based on other column(s)")</f>
        <v>Rajan Patil</v>
      </c>
      <c r="M761" s="525" t="str">
        <f>IFERROR(VLOOKUP(L761, 'Reference data'!$J$2:$K$30, 2, 0), "Do not enter, will be populated based on other column(s)")</f>
        <v>Tarun Raghuwanshi</v>
      </c>
      <c r="N761" s="472">
        <v>22.07</v>
      </c>
      <c r="O761" s="551" t="str">
        <f>VLOOKUP(N761, 'Reference data'!$U$2:$V$29, 2, 0)</f>
        <v>Jul-22</v>
      </c>
      <c r="P761" s="347" t="s">
        <v>48</v>
      </c>
      <c r="Q761" s="488">
        <v>60</v>
      </c>
      <c r="R761" s="488"/>
      <c r="S761" s="488"/>
      <c r="T761" s="488"/>
      <c r="U761" s="488"/>
      <c r="V761" s="488"/>
      <c r="W761" s="488"/>
      <c r="X761" s="488"/>
      <c r="Y761" s="488"/>
      <c r="Z761" s="488"/>
      <c r="AA761" s="488">
        <v>20</v>
      </c>
      <c r="AB761" s="488"/>
      <c r="AC761" s="488"/>
      <c r="AD761" s="488"/>
      <c r="AE761" s="488"/>
      <c r="AF761" s="488"/>
      <c r="AG761" s="488"/>
      <c r="AH761" s="488"/>
      <c r="AI761" s="488"/>
      <c r="AJ761" s="488"/>
      <c r="AK761" s="488"/>
      <c r="AL761" s="488"/>
      <c r="AM761" s="488"/>
      <c r="AN761" s="488"/>
      <c r="AO761" s="488"/>
      <c r="AP761" s="488"/>
      <c r="AQ761" s="488"/>
      <c r="AR761" s="488"/>
      <c r="AS761" s="488"/>
    </row>
    <row r="762" spans="1:51" ht="14.5">
      <c r="A762" s="522" t="str">
        <f>IFERROR(VLOOKUP(B762, 'Reference data'!$C$2:$D$21, 2, 0), "Do not enter, will be populated based on other column(s)")</f>
        <v>Enhancement</v>
      </c>
      <c r="B762" s="541" t="s">
        <v>960</v>
      </c>
      <c r="D762" s="347" t="s">
        <v>462</v>
      </c>
      <c r="E762" s="543" t="s">
        <v>444</v>
      </c>
      <c r="G762" s="522" t="str">
        <f>IFERROR(VLOOKUP(E762,'Reference data'!$M$2:$P$364,4,0), "Do not enter, will be populated based on other column(s)")</f>
        <v>MF</v>
      </c>
      <c r="H762" s="522" t="str">
        <f>IFERROR(VLOOKUP(E762,'Reference data'!$M$2:$O$364, 3,0), "Do not enter, will be populated based on other column(s)")</f>
        <v>Cobol, DB2</v>
      </c>
      <c r="I762" s="522" t="str">
        <f>IFERROR(VLOOKUP(E762,'Reference data'!$M$1:$N$364, 2,0), "Do not enter, will be populated based on other column(s)")</f>
        <v>JW</v>
      </c>
      <c r="J762" s="541" t="s">
        <v>44</v>
      </c>
      <c r="K762" s="525" t="str">
        <f>IFERROR(VLOOKUP(J762,'Reference data'!$G$2:$H$7, 2, 0), "Do not enter, will be populated based on other column(s)")</f>
        <v>Muawiah Qaimari</v>
      </c>
      <c r="L762" s="525" t="str">
        <f>IFERROR(VLOOKUP(I762, 'Reference data'!$R$2:$S$55, 2, 0), "Do not enter, will be populated based on other column(s)")</f>
        <v>Rajan Patil</v>
      </c>
      <c r="M762" s="525" t="str">
        <f>IFERROR(VLOOKUP(L762, 'Reference data'!$J$2:$K$30, 2, 0), "Do not enter, will be populated based on other column(s)")</f>
        <v>Tarun Raghuwanshi</v>
      </c>
      <c r="N762" s="347">
        <v>22.11</v>
      </c>
      <c r="O762" s="551" t="str">
        <f>VLOOKUP(N762, 'Reference data'!$U$2:$V$29, 2, 0)</f>
        <v>Nov-22</v>
      </c>
      <c r="P762" s="347" t="s">
        <v>48</v>
      </c>
      <c r="Q762" s="488">
        <v>250</v>
      </c>
      <c r="R762" s="488"/>
      <c r="S762" s="488"/>
      <c r="T762" s="488"/>
      <c r="U762" s="488"/>
      <c r="V762" s="488"/>
      <c r="W762" s="488"/>
      <c r="X762" s="488"/>
      <c r="Y762" s="488"/>
      <c r="Z762" s="488"/>
      <c r="AA762" s="488">
        <v>50</v>
      </c>
      <c r="AB762" s="488">
        <v>50</v>
      </c>
      <c r="AC762" s="488">
        <v>60</v>
      </c>
      <c r="AD762" s="488">
        <v>50</v>
      </c>
      <c r="AE762" s="488">
        <v>20</v>
      </c>
      <c r="AF762" s="488">
        <v>20</v>
      </c>
      <c r="AG762" s="488"/>
      <c r="AH762" s="488"/>
      <c r="AI762" s="488"/>
      <c r="AJ762" s="488"/>
      <c r="AK762" s="488"/>
      <c r="AL762" s="488"/>
      <c r="AM762" s="488"/>
      <c r="AN762" s="488"/>
      <c r="AO762" s="488"/>
      <c r="AP762" s="488"/>
      <c r="AQ762" s="488"/>
      <c r="AR762" s="488"/>
      <c r="AS762" s="488"/>
    </row>
    <row r="763" spans="1:51" ht="14.5">
      <c r="A763" s="522" t="str">
        <f>IFERROR(VLOOKUP(B763, 'Reference data'!$C$2:$D$21, 2, 0), "Do not enter, will be populated based on other column(s)")</f>
        <v>Enhancement</v>
      </c>
      <c r="B763" s="541" t="s">
        <v>960</v>
      </c>
      <c r="D763" s="347" t="s">
        <v>647</v>
      </c>
      <c r="E763" s="543" t="s">
        <v>648</v>
      </c>
      <c r="G763" s="522" t="str">
        <f>IFERROR(VLOOKUP(E763,'Reference data'!$M$2:$P$364,4,0), "Do not enter, will be populated based on other column(s)")</f>
        <v>MF</v>
      </c>
      <c r="H763" s="522" t="str">
        <f>IFERROR(VLOOKUP(E763,'Reference data'!$M$2:$O$364, 3,0), "Do not enter, will be populated based on other column(s)")</f>
        <v>Cobol, DB2</v>
      </c>
      <c r="I763" s="522" t="str">
        <f>IFERROR(VLOOKUP(E763,'Reference data'!$M$1:$N$364, 2,0), "Do not enter, will be populated based on other column(s)")</f>
        <v>JW</v>
      </c>
      <c r="J763" s="541" t="s">
        <v>44</v>
      </c>
      <c r="K763" s="525" t="str">
        <f>IFERROR(VLOOKUP(J763,'Reference data'!$G$2:$H$7, 2, 0), "Do not enter, will be populated based on other column(s)")</f>
        <v>Muawiah Qaimari</v>
      </c>
      <c r="L763" s="525" t="str">
        <f>IFERROR(VLOOKUP(I763, 'Reference data'!$R$2:$S$55, 2, 0), "Do not enter, will be populated based on other column(s)")</f>
        <v>Rajan Patil</v>
      </c>
      <c r="M763" s="525" t="str">
        <f>IFERROR(VLOOKUP(L763, 'Reference data'!$J$2:$K$30, 2, 0), "Do not enter, will be populated based on other column(s)")</f>
        <v>Tarun Raghuwanshi</v>
      </c>
      <c r="N763" s="347">
        <v>22.11</v>
      </c>
      <c r="O763" s="551" t="str">
        <f>VLOOKUP(N763, 'Reference data'!$U$2:$V$29, 2, 0)</f>
        <v>Nov-22</v>
      </c>
      <c r="P763" s="347" t="s">
        <v>48</v>
      </c>
      <c r="Q763" s="488">
        <v>225</v>
      </c>
      <c r="R763" s="488"/>
      <c r="S763" s="488"/>
      <c r="T763" s="488"/>
      <c r="U763" s="488"/>
      <c r="V763" s="488"/>
      <c r="W763" s="488"/>
      <c r="X763" s="488"/>
      <c r="Y763" s="488"/>
      <c r="Z763" s="488"/>
      <c r="AA763" s="488">
        <v>50</v>
      </c>
      <c r="AB763" s="488">
        <v>50</v>
      </c>
      <c r="AC763" s="488">
        <v>50</v>
      </c>
      <c r="AD763" s="488">
        <v>25</v>
      </c>
      <c r="AE763" s="488">
        <v>25</v>
      </c>
      <c r="AF763" s="488">
        <v>25</v>
      </c>
      <c r="AG763" s="488"/>
      <c r="AH763" s="488"/>
      <c r="AI763" s="488"/>
      <c r="AJ763" s="488"/>
      <c r="AK763" s="488"/>
      <c r="AL763" s="488"/>
      <c r="AM763" s="488"/>
      <c r="AN763" s="488"/>
      <c r="AO763" s="488"/>
      <c r="AP763" s="488"/>
      <c r="AQ763" s="488"/>
      <c r="AR763" s="488"/>
      <c r="AS763" s="488"/>
    </row>
    <row r="764" spans="1:51" ht="14.5">
      <c r="A764" s="522" t="str">
        <f>IFERROR(VLOOKUP(B764, 'Reference data'!$C$2:$D$21, 2, 0), "Do not enter, will be populated based on other column(s)")</f>
        <v>Enhancement</v>
      </c>
      <c r="B764" s="541" t="s">
        <v>960</v>
      </c>
      <c r="D764" s="347" t="s">
        <v>443</v>
      </c>
      <c r="E764" s="543" t="s">
        <v>651</v>
      </c>
      <c r="G764" s="522" t="str">
        <f>IFERROR(VLOOKUP(E764,'Reference data'!$M$2:$P$364,4,0), "Do not enter, will be populated based on other column(s)")</f>
        <v>MF</v>
      </c>
      <c r="H764" s="522" t="str">
        <f>IFERROR(VLOOKUP(E764,'Reference data'!$M$2:$O$364, 3,0), "Do not enter, will be populated based on other column(s)")</f>
        <v>Cobol, DB2</v>
      </c>
      <c r="I764" s="522" t="str">
        <f>IFERROR(VLOOKUP(E764,'Reference data'!$M$1:$N$364, 2,0), "Do not enter, will be populated based on other column(s)")</f>
        <v>JW</v>
      </c>
      <c r="J764" s="541" t="s">
        <v>44</v>
      </c>
      <c r="K764" s="525" t="str">
        <f>IFERROR(VLOOKUP(J764,'Reference data'!$G$2:$H$7, 2, 0), "Do not enter, will be populated based on other column(s)")</f>
        <v>Muawiah Qaimari</v>
      </c>
      <c r="L764" s="525" t="str">
        <f>IFERROR(VLOOKUP(I764, 'Reference data'!$R$2:$S$55, 2, 0), "Do not enter, will be populated based on other column(s)")</f>
        <v>Rajan Patil</v>
      </c>
      <c r="M764" s="525" t="str">
        <f>IFERROR(VLOOKUP(L764, 'Reference data'!$J$2:$K$30, 2, 0), "Do not enter, will be populated based on other column(s)")</f>
        <v>Tarun Raghuwanshi</v>
      </c>
      <c r="N764" s="472">
        <v>22.07</v>
      </c>
      <c r="O764" s="551" t="str">
        <f>VLOOKUP(N764, 'Reference data'!$U$2:$V$29, 2, 0)</f>
        <v>Jul-22</v>
      </c>
      <c r="P764" s="347" t="s">
        <v>48</v>
      </c>
      <c r="Q764" s="488">
        <v>20</v>
      </c>
      <c r="R764" s="488"/>
      <c r="S764" s="488"/>
      <c r="T764" s="488"/>
      <c r="U764" s="488"/>
      <c r="V764" s="488"/>
      <c r="W764" s="488"/>
      <c r="X764" s="488"/>
      <c r="Y764" s="488"/>
      <c r="Z764" s="488"/>
      <c r="AA764" s="488">
        <v>20</v>
      </c>
      <c r="AB764" s="488"/>
      <c r="AC764" s="488"/>
      <c r="AD764" s="488"/>
      <c r="AE764" s="488"/>
      <c r="AF764" s="488"/>
      <c r="AG764" s="488"/>
      <c r="AH764" s="488"/>
      <c r="AI764" s="488"/>
      <c r="AJ764" s="488"/>
      <c r="AK764" s="488"/>
      <c r="AL764" s="488"/>
      <c r="AM764" s="488"/>
      <c r="AN764" s="488"/>
      <c r="AO764" s="488"/>
      <c r="AP764" s="488"/>
      <c r="AQ764" s="488"/>
      <c r="AR764" s="488"/>
      <c r="AS764" s="488"/>
    </row>
    <row r="765" spans="1:51" ht="14.5">
      <c r="A765" s="522" t="str">
        <f>IFERROR(VLOOKUP(B765, 'Reference data'!$C$2:$D$21, 2, 0), "Do not enter, will be populated based on other column(s)")</f>
        <v>Enhancement</v>
      </c>
      <c r="B765" s="541" t="s">
        <v>960</v>
      </c>
      <c r="D765" s="548" t="s">
        <v>443</v>
      </c>
      <c r="E765" s="543" t="s">
        <v>652</v>
      </c>
      <c r="F765" s="548"/>
      <c r="G765" s="522" t="str">
        <f>IFERROR(VLOOKUP(E765,'Reference data'!$M$2:$P$364,4,0), "Do not enter, will be populated based on other column(s)")</f>
        <v>MF</v>
      </c>
      <c r="H765" s="522" t="str">
        <f>IFERROR(VLOOKUP(E765,'Reference data'!$M$2:$O$364, 3,0), "Do not enter, will be populated based on other column(s)")</f>
        <v>Cobol, DB2</v>
      </c>
      <c r="I765" s="522" t="str">
        <f>IFERROR(VLOOKUP(E765,'Reference data'!$M$1:$N$364, 2,0), "Do not enter, will be populated based on other column(s)")</f>
        <v>JW</v>
      </c>
      <c r="J765" s="541" t="s">
        <v>44</v>
      </c>
      <c r="K765" s="525" t="str">
        <f>IFERROR(VLOOKUP(J765,'Reference data'!$G$2:$H$7, 2, 0), "Do not enter, will be populated based on other column(s)")</f>
        <v>Muawiah Qaimari</v>
      </c>
      <c r="L765" s="525" t="str">
        <f>IFERROR(VLOOKUP(I765, 'Reference data'!$R$2:$S$55, 2, 0), "Do not enter, will be populated based on other column(s)")</f>
        <v>Rajan Patil</v>
      </c>
      <c r="M765" s="525" t="str">
        <f>IFERROR(VLOOKUP(L765, 'Reference data'!$J$2:$K$30, 2, 0), "Do not enter, will be populated based on other column(s)")</f>
        <v>Tarun Raghuwanshi</v>
      </c>
      <c r="N765" s="472">
        <v>22.07</v>
      </c>
      <c r="O765" s="551" t="str">
        <f>VLOOKUP(N765, 'Reference data'!$U$2:$V$29, 2, 0)</f>
        <v>Jul-22</v>
      </c>
      <c r="P765" s="347" t="s">
        <v>48</v>
      </c>
      <c r="Q765" s="488">
        <v>20</v>
      </c>
      <c r="R765" s="488"/>
      <c r="S765" s="488"/>
      <c r="T765" s="488"/>
      <c r="U765" s="488"/>
      <c r="V765" s="488"/>
      <c r="W765" s="488"/>
      <c r="X765" s="488"/>
      <c r="Y765" s="488"/>
      <c r="Z765" s="488"/>
      <c r="AA765" s="488">
        <v>20</v>
      </c>
      <c r="AB765" s="488"/>
      <c r="AC765" s="488"/>
      <c r="AD765" s="488"/>
      <c r="AE765" s="488"/>
      <c r="AF765" s="488"/>
      <c r="AG765" s="488"/>
      <c r="AH765" s="488"/>
      <c r="AI765" s="488"/>
      <c r="AJ765" s="488"/>
      <c r="AK765" s="488"/>
      <c r="AL765" s="488"/>
      <c r="AM765" s="488"/>
      <c r="AN765" s="488"/>
      <c r="AO765" s="488"/>
      <c r="AP765" s="488"/>
      <c r="AQ765" s="488"/>
      <c r="AR765" s="488"/>
      <c r="AS765" s="488"/>
    </row>
    <row r="766" spans="1:51" ht="14.5">
      <c r="A766" s="522" t="str">
        <f>IFERROR(VLOOKUP(B766, 'Reference data'!$C$2:$D$21, 2, 0), "Do not enter, will be populated based on other column(s)")</f>
        <v>Enhancement</v>
      </c>
      <c r="B766" s="541" t="s">
        <v>960</v>
      </c>
      <c r="D766" s="347" t="s">
        <v>443</v>
      </c>
      <c r="E766" s="543" t="s">
        <v>444</v>
      </c>
      <c r="G766" s="522" t="str">
        <f>IFERROR(VLOOKUP(E766,'Reference data'!$M$2:$P$364,4,0), "Do not enter, will be populated based on other column(s)")</f>
        <v>MF</v>
      </c>
      <c r="H766" s="522" t="str">
        <f>IFERROR(VLOOKUP(E766,'Reference data'!$M$2:$O$364, 3,0), "Do not enter, will be populated based on other column(s)")</f>
        <v>Cobol, DB2</v>
      </c>
      <c r="I766" s="522" t="str">
        <f>IFERROR(VLOOKUP(E766,'Reference data'!$M$1:$N$364, 2,0), "Do not enter, will be populated based on other column(s)")</f>
        <v>JW</v>
      </c>
      <c r="J766" s="541" t="s">
        <v>44</v>
      </c>
      <c r="K766" s="525" t="str">
        <f>IFERROR(VLOOKUP(J766,'Reference data'!$G$2:$H$7, 2, 0), "Do not enter, will be populated based on other column(s)")</f>
        <v>Muawiah Qaimari</v>
      </c>
      <c r="L766" s="525" t="str">
        <f>IFERROR(VLOOKUP(I766, 'Reference data'!$R$2:$S$55, 2, 0), "Do not enter, will be populated based on other column(s)")</f>
        <v>Rajan Patil</v>
      </c>
      <c r="M766" s="525" t="str">
        <f>IFERROR(VLOOKUP(L766, 'Reference data'!$J$2:$K$30, 2, 0), "Do not enter, will be populated based on other column(s)")</f>
        <v>Tarun Raghuwanshi</v>
      </c>
      <c r="N766" s="472">
        <v>22.07</v>
      </c>
      <c r="O766" s="551" t="str">
        <f>VLOOKUP(N766, 'Reference data'!$U$2:$V$29, 2, 0)</f>
        <v>Jul-22</v>
      </c>
      <c r="P766" s="347" t="s">
        <v>48</v>
      </c>
      <c r="Q766" s="488">
        <v>20</v>
      </c>
      <c r="R766" s="488"/>
      <c r="S766" s="488"/>
      <c r="T766" s="488"/>
      <c r="U766" s="488"/>
      <c r="V766" s="488"/>
      <c r="W766" s="488"/>
      <c r="X766" s="488"/>
      <c r="Y766" s="488"/>
      <c r="Z766" s="488"/>
      <c r="AA766" s="488">
        <v>20</v>
      </c>
      <c r="AB766" s="488"/>
      <c r="AC766" s="488"/>
      <c r="AD766" s="488"/>
      <c r="AE766" s="488"/>
      <c r="AF766" s="488"/>
      <c r="AG766" s="488"/>
      <c r="AH766" s="488"/>
      <c r="AI766" s="488"/>
      <c r="AJ766" s="488"/>
      <c r="AK766" s="488"/>
      <c r="AL766" s="488"/>
      <c r="AM766" s="488"/>
      <c r="AN766" s="488"/>
      <c r="AO766" s="488"/>
      <c r="AP766" s="488"/>
      <c r="AQ766" s="488"/>
      <c r="AR766" s="488"/>
      <c r="AS766" s="488"/>
    </row>
    <row r="767" spans="1:51" ht="14.5">
      <c r="A767" s="522" t="str">
        <f>IFERROR(VLOOKUP(B767, 'Reference data'!$C$2:$D$21, 2, 0), "Do not enter, will be populated based on other column(s)")</f>
        <v>Enhancement</v>
      </c>
      <c r="B767" s="541" t="s">
        <v>960</v>
      </c>
      <c r="D767" s="548" t="s">
        <v>443</v>
      </c>
      <c r="E767" s="543" t="s">
        <v>648</v>
      </c>
      <c r="F767" s="548"/>
      <c r="G767" s="522" t="str">
        <f>IFERROR(VLOOKUP(E767,'Reference data'!$M$2:$P$364,4,0), "Do not enter, will be populated based on other column(s)")</f>
        <v>MF</v>
      </c>
      <c r="H767" s="522" t="str">
        <f>IFERROR(VLOOKUP(E767,'Reference data'!$M$2:$O$364, 3,0), "Do not enter, will be populated based on other column(s)")</f>
        <v>Cobol, DB2</v>
      </c>
      <c r="I767" s="522" t="str">
        <f>IFERROR(VLOOKUP(E767,'Reference data'!$M$1:$N$364, 2,0), "Do not enter, will be populated based on other column(s)")</f>
        <v>JW</v>
      </c>
      <c r="J767" s="541" t="s">
        <v>44</v>
      </c>
      <c r="K767" s="525" t="str">
        <f>IFERROR(VLOOKUP(J767,'Reference data'!$G$2:$H$7, 2, 0), "Do not enter, will be populated based on other column(s)")</f>
        <v>Muawiah Qaimari</v>
      </c>
      <c r="L767" s="525" t="str">
        <f>IFERROR(VLOOKUP(I767, 'Reference data'!$R$2:$S$55, 2, 0), "Do not enter, will be populated based on other column(s)")</f>
        <v>Rajan Patil</v>
      </c>
      <c r="M767" s="525" t="str">
        <f>IFERROR(VLOOKUP(L767, 'Reference data'!$J$2:$K$30, 2, 0), "Do not enter, will be populated based on other column(s)")</f>
        <v>Tarun Raghuwanshi</v>
      </c>
      <c r="N767" s="472">
        <v>22.07</v>
      </c>
      <c r="O767" s="551" t="str">
        <f>VLOOKUP(N767, 'Reference data'!$U$2:$V$29, 2, 0)</f>
        <v>Jul-22</v>
      </c>
      <c r="P767" s="347" t="s">
        <v>48</v>
      </c>
      <c r="Q767" s="488">
        <v>20</v>
      </c>
      <c r="R767" s="488"/>
      <c r="S767" s="488"/>
      <c r="T767" s="488"/>
      <c r="U767" s="488"/>
      <c r="V767" s="488"/>
      <c r="W767" s="488"/>
      <c r="X767" s="488"/>
      <c r="Y767" s="488"/>
      <c r="Z767" s="488"/>
      <c r="AA767" s="488">
        <v>20</v>
      </c>
      <c r="AB767" s="488"/>
      <c r="AC767" s="488"/>
      <c r="AD767" s="488"/>
      <c r="AE767" s="488"/>
      <c r="AF767" s="488"/>
      <c r="AG767" s="488"/>
      <c r="AH767" s="488"/>
      <c r="AI767" s="488"/>
      <c r="AJ767" s="488"/>
      <c r="AK767" s="488"/>
      <c r="AL767" s="488"/>
      <c r="AM767" s="488"/>
      <c r="AN767" s="488"/>
      <c r="AO767" s="488"/>
      <c r="AP767" s="488"/>
      <c r="AQ767" s="488"/>
      <c r="AR767" s="488"/>
      <c r="AS767" s="488"/>
    </row>
    <row r="768" spans="1:51" ht="14.5">
      <c r="A768" s="522" t="str">
        <f>IFERROR(VLOOKUP(B768, 'Reference data'!$C$2:$D$21, 2, 0), "Do not enter, will be populated based on other column(s)")</f>
        <v>Enhancement</v>
      </c>
      <c r="B768" s="541" t="s">
        <v>960</v>
      </c>
      <c r="D768" s="347" t="s">
        <v>443</v>
      </c>
      <c r="E768" s="543" t="s">
        <v>653</v>
      </c>
      <c r="G768" s="522" t="str">
        <f>IFERROR(VLOOKUP(E768,'Reference data'!$M$2:$P$364,4,0), "Do not enter, will be populated based on other column(s)")</f>
        <v>MR</v>
      </c>
      <c r="H768" s="522" t="str">
        <f>IFERROR(VLOOKUP(E768,'Reference data'!$M$2:$O$364, 3,0), "Do not enter, will be populated based on other column(s)")</f>
        <v>Java</v>
      </c>
      <c r="I768" s="522" t="str">
        <f>IFERROR(VLOOKUP(E768,'Reference data'!$M$1:$N$364, 2,0), "Do not enter, will be populated based on other column(s)")</f>
        <v>MDRG-RR</v>
      </c>
      <c r="J768" s="541" t="s">
        <v>44</v>
      </c>
      <c r="K768" s="525" t="str">
        <f>IFERROR(VLOOKUP(J768,'Reference data'!$G$2:$H$7, 2, 0), "Do not enter, will be populated based on other column(s)")</f>
        <v>Muawiah Qaimari</v>
      </c>
      <c r="L768" s="525" t="str">
        <f>IFERROR(VLOOKUP(I768, 'Reference data'!$R$2:$S$55, 2, 0), "Do not enter, will be populated based on other column(s)")</f>
        <v>Narmada Nelluri</v>
      </c>
      <c r="M768" s="525" t="str">
        <f>IFERROR(VLOOKUP(L768, 'Reference data'!$J$2:$K$30, 2, 0), "Do not enter, will be populated based on other column(s)")</f>
        <v>Ranjit Rai</v>
      </c>
      <c r="N768" s="472">
        <v>22.07</v>
      </c>
      <c r="O768" s="551" t="str">
        <f>VLOOKUP(N768, 'Reference data'!$U$2:$V$29, 2, 0)</f>
        <v>Jul-22</v>
      </c>
      <c r="P768" s="347" t="s">
        <v>48</v>
      </c>
      <c r="Q768" s="488">
        <v>20</v>
      </c>
      <c r="R768" s="488"/>
      <c r="S768" s="488"/>
      <c r="T768" s="488"/>
      <c r="U768" s="488"/>
      <c r="V768" s="488"/>
      <c r="W768" s="488"/>
      <c r="X768" s="488"/>
      <c r="Y768" s="488"/>
      <c r="Z768" s="488"/>
      <c r="AA768" s="488">
        <v>20</v>
      </c>
      <c r="AB768" s="488"/>
      <c r="AC768" s="488"/>
      <c r="AD768" s="488"/>
      <c r="AE768" s="488"/>
      <c r="AF768" s="488"/>
      <c r="AG768" s="488"/>
      <c r="AH768" s="488"/>
      <c r="AI768" s="488"/>
      <c r="AJ768" s="488"/>
      <c r="AK768" s="488"/>
      <c r="AL768" s="488"/>
      <c r="AM768" s="488"/>
      <c r="AN768" s="488"/>
      <c r="AO768" s="488"/>
      <c r="AP768" s="488"/>
      <c r="AQ768" s="488"/>
      <c r="AR768" s="488"/>
      <c r="AS768" s="488"/>
    </row>
    <row r="769" spans="1:45" ht="14.5">
      <c r="A769" s="522" t="str">
        <f>IFERROR(VLOOKUP(B769, 'Reference data'!$C$2:$D$21, 2, 0), "Do not enter, will be populated based on other column(s)")</f>
        <v>Enhancement</v>
      </c>
      <c r="B769" s="541" t="s">
        <v>960</v>
      </c>
      <c r="D769" s="548" t="s">
        <v>654</v>
      </c>
      <c r="E769" s="543" t="s">
        <v>1379</v>
      </c>
      <c r="F769" s="548"/>
      <c r="G769" s="522" t="str">
        <f>IFERROR(VLOOKUP(E769,'Reference data'!$M$2:$P$364,4,0), "Do not enter, will be populated based on other column(s)")</f>
        <v>MR</v>
      </c>
      <c r="H769" s="522" t="str">
        <f>IFERROR(VLOOKUP(E769,'Reference data'!$M$2:$O$364, 3,0), "Do not enter, will be populated based on other column(s)")</f>
        <v>Proc C</v>
      </c>
      <c r="I769" s="522" t="str">
        <f>IFERROR(VLOOKUP(E769,'Reference data'!$M$1:$N$364, 2,0), "Do not enter, will be populated based on other column(s)")</f>
        <v>JW</v>
      </c>
      <c r="J769" s="541" t="s">
        <v>44</v>
      </c>
      <c r="K769" s="525" t="str">
        <f>IFERROR(VLOOKUP(J769,'Reference data'!$G$2:$H$7, 2, 0), "Do not enter, will be populated based on other column(s)")</f>
        <v>Muawiah Qaimari</v>
      </c>
      <c r="L769" s="525" t="str">
        <f>IFERROR(VLOOKUP(I769, 'Reference data'!$R$2:$S$55, 2, 0), "Do not enter, will be populated based on other column(s)")</f>
        <v>Rajan Patil</v>
      </c>
      <c r="M769" s="525" t="str">
        <f>IFERROR(VLOOKUP(L769, 'Reference data'!$J$2:$K$30, 2, 0), "Do not enter, will be populated based on other column(s)")</f>
        <v>Tarun Raghuwanshi</v>
      </c>
      <c r="N769" s="347">
        <v>22.09</v>
      </c>
      <c r="O769" s="551" t="str">
        <f>VLOOKUP(N769, 'Reference data'!$U$2:$V$29, 2, 0)</f>
        <v>Sep-22</v>
      </c>
      <c r="P769" s="347" t="s">
        <v>342</v>
      </c>
      <c r="Q769" s="488">
        <v>186</v>
      </c>
      <c r="R769" s="488"/>
      <c r="S769" s="488"/>
      <c r="T769" s="488"/>
      <c r="U769" s="488"/>
      <c r="V769" s="488"/>
      <c r="W769" s="488"/>
      <c r="X769" s="488"/>
      <c r="Y769" s="488"/>
      <c r="Z769" s="488"/>
      <c r="AA769" s="488">
        <v>40</v>
      </c>
      <c r="AB769" s="488">
        <v>40</v>
      </c>
      <c r="AC769" s="488">
        <v>40</v>
      </c>
      <c r="AD769" s="488">
        <v>40</v>
      </c>
      <c r="AE769" s="488"/>
      <c r="AF769" s="488"/>
      <c r="AG769" s="488"/>
      <c r="AH769" s="488"/>
      <c r="AI769" s="488"/>
      <c r="AJ769" s="488"/>
      <c r="AK769" s="488"/>
      <c r="AL769" s="488"/>
      <c r="AM769" s="488"/>
      <c r="AN769" s="488"/>
      <c r="AO769" s="488"/>
      <c r="AP769" s="488"/>
      <c r="AQ769" s="488"/>
      <c r="AR769" s="488"/>
      <c r="AS769" s="488"/>
    </row>
    <row r="770" spans="1:45" ht="14.5">
      <c r="A770" s="522" t="str">
        <f>IFERROR(VLOOKUP(B770, 'Reference data'!$C$2:$D$21, 2, 0), "Do not enter, will be populated based on other column(s)")</f>
        <v>Enhancement</v>
      </c>
      <c r="B770" s="541" t="s">
        <v>960</v>
      </c>
      <c r="D770" s="347" t="s">
        <v>656</v>
      </c>
      <c r="E770" s="543" t="s">
        <v>652</v>
      </c>
      <c r="G770" s="522" t="str">
        <f>IFERROR(VLOOKUP(E770,'Reference data'!$M$2:$P$364,4,0), "Do not enter, will be populated based on other column(s)")</f>
        <v>MF</v>
      </c>
      <c r="H770" s="522" t="str">
        <f>IFERROR(VLOOKUP(E770,'Reference data'!$M$2:$O$364, 3,0), "Do not enter, will be populated based on other column(s)")</f>
        <v>Cobol, DB2</v>
      </c>
      <c r="I770" s="522" t="str">
        <f>IFERROR(VLOOKUP(E770,'Reference data'!$M$1:$N$364, 2,0), "Do not enter, will be populated based on other column(s)")</f>
        <v>JW</v>
      </c>
      <c r="J770" s="541" t="s">
        <v>44</v>
      </c>
      <c r="K770" s="525" t="str">
        <f>IFERROR(VLOOKUP(J770,'Reference data'!$G$2:$H$7, 2, 0), "Do not enter, will be populated based on other column(s)")</f>
        <v>Muawiah Qaimari</v>
      </c>
      <c r="L770" s="525" t="str">
        <f>IFERROR(VLOOKUP(I770, 'Reference data'!$R$2:$S$55, 2, 0), "Do not enter, will be populated based on other column(s)")</f>
        <v>Rajan Patil</v>
      </c>
      <c r="M770" s="525" t="str">
        <f>IFERROR(VLOOKUP(L770, 'Reference data'!$J$2:$K$30, 2, 0), "Do not enter, will be populated based on other column(s)")</f>
        <v>Tarun Raghuwanshi</v>
      </c>
      <c r="N770" s="347">
        <v>22.08</v>
      </c>
      <c r="O770" s="551" t="str">
        <f>VLOOKUP(N770, 'Reference data'!$U$2:$V$29, 2, 0)</f>
        <v>Aug-22</v>
      </c>
      <c r="P770" s="347" t="s">
        <v>48</v>
      </c>
      <c r="Q770" s="488">
        <v>70</v>
      </c>
      <c r="R770" s="488"/>
      <c r="S770" s="488"/>
      <c r="T770" s="488"/>
      <c r="U770" s="488"/>
      <c r="V770" s="488"/>
      <c r="W770" s="488"/>
      <c r="X770" s="488"/>
      <c r="Y770" s="488"/>
      <c r="Z770" s="488">
        <v>20</v>
      </c>
      <c r="AA770" s="488">
        <v>40</v>
      </c>
      <c r="AB770" s="488">
        <v>10</v>
      </c>
      <c r="AC770" s="488"/>
      <c r="AD770" s="488"/>
      <c r="AE770" s="488"/>
      <c r="AF770" s="488"/>
      <c r="AG770" s="488"/>
      <c r="AH770" s="488"/>
      <c r="AI770" s="488"/>
      <c r="AJ770" s="488"/>
      <c r="AK770" s="488"/>
      <c r="AL770" s="488"/>
      <c r="AM770" s="488"/>
      <c r="AN770" s="488"/>
      <c r="AO770" s="488"/>
      <c r="AP770" s="488"/>
      <c r="AQ770" s="488"/>
      <c r="AR770" s="488"/>
      <c r="AS770" s="488"/>
    </row>
    <row r="771" spans="1:45" ht="14.5">
      <c r="A771" s="522" t="str">
        <f>IFERROR(VLOOKUP(B771, 'Reference data'!$C$2:$D$21, 2, 0), "Do not enter, will be populated based on other column(s)")</f>
        <v>Enhancement</v>
      </c>
      <c r="B771" s="555" t="s">
        <v>960</v>
      </c>
      <c r="C771" s="347">
        <v>4</v>
      </c>
      <c r="D771" s="476" t="s">
        <v>1892</v>
      </c>
      <c r="E771" s="564" t="s">
        <v>1241</v>
      </c>
      <c r="F771" s="474" t="s">
        <v>1571</v>
      </c>
      <c r="G771" s="522" t="str">
        <f>IFERROR(VLOOKUP(E771,'Reference data'!$M$2:$P$364,4,0), "Do not enter, will be populated based on other column(s)")</f>
        <v>MF</v>
      </c>
      <c r="H771" s="522" t="str">
        <f>IFERROR(VLOOKUP(E771,'Reference data'!$M$2:$O$364, 3,0), "Do not enter, will be populated based on other column(s)")</f>
        <v>Tandem, Powerbuilder</v>
      </c>
      <c r="I771" s="522" t="str">
        <f>IFERROR(VLOOKUP(E771,'Reference data'!$M$1:$N$364, 2,0), "Do not enter, will be populated based on other column(s)")</f>
        <v>Tandem</v>
      </c>
      <c r="J771" s="555" t="s">
        <v>442</v>
      </c>
      <c r="K771" s="525" t="str">
        <f>IFERROR(VLOOKUP(J771,'Reference data'!$G$2:$H$7, 2, 0), "Do not enter, will be populated based on other column(s)")</f>
        <v>Christine Moretti</v>
      </c>
      <c r="L771" s="556" t="str">
        <f>IFERROR(VLOOKUP(I771, 'Reference data'!$R$2:$S$55, 2, 0), "Do not enter, will be populated based on other column(s)")</f>
        <v>Istiyaqahmed Shaikh</v>
      </c>
      <c r="M771" s="525" t="str">
        <f>IFERROR(VLOOKUP(L771, 'Reference data'!$J$2:$K$30, 2, 0), "Do not enter, will be populated based on other column(s)")</f>
        <v>Daljeet Arora</v>
      </c>
      <c r="N771" s="476">
        <v>23.03</v>
      </c>
      <c r="O771" s="557" t="str">
        <f>VLOOKUP(N771, 'Reference data'!$U$2:$V$29, 2, 0)</f>
        <v>Mar-23</v>
      </c>
      <c r="P771" s="347" t="s">
        <v>48</v>
      </c>
      <c r="Q771" s="347">
        <v>700</v>
      </c>
      <c r="R771" s="488"/>
      <c r="S771" s="488"/>
      <c r="T771" s="488"/>
      <c r="U771" s="488"/>
      <c r="V771" s="488"/>
      <c r="W771" s="488"/>
      <c r="X771" s="488"/>
      <c r="Y771" s="488"/>
      <c r="Z771" s="488"/>
      <c r="AA771" s="488"/>
      <c r="AB771" s="488"/>
      <c r="AC771" s="488"/>
      <c r="AD771" s="488"/>
      <c r="AE771" s="488">
        <v>30</v>
      </c>
      <c r="AF771" s="488">
        <v>30</v>
      </c>
      <c r="AG771" s="488">
        <v>30</v>
      </c>
      <c r="AH771" s="347">
        <v>15.5</v>
      </c>
      <c r="AI771" s="347">
        <v>25</v>
      </c>
      <c r="AJ771" s="347">
        <v>25</v>
      </c>
    </row>
    <row r="772" spans="1:45" ht="14.5">
      <c r="A772" s="522" t="str">
        <f>IFERROR(VLOOKUP(B772, 'Reference data'!$C$2:$D$21, 2, 0), "Do not enter, will be populated based on other column(s)")</f>
        <v>Enhancement</v>
      </c>
      <c r="B772" s="555" t="s">
        <v>960</v>
      </c>
      <c r="C772" s="347">
        <v>4</v>
      </c>
      <c r="D772" s="476" t="s">
        <v>1892</v>
      </c>
      <c r="E772" s="564" t="s">
        <v>1243</v>
      </c>
      <c r="F772" s="474" t="s">
        <v>1571</v>
      </c>
      <c r="G772" s="522" t="str">
        <f>IFERROR(VLOOKUP(E772,'Reference data'!$M$2:$P$364,4,0), "Do not enter, will be populated based on other column(s)")</f>
        <v>MF</v>
      </c>
      <c r="H772" s="522" t="str">
        <f>IFERROR(VLOOKUP(E772,'Reference data'!$M$2:$O$364, 3,0), "Do not enter, will be populated based on other column(s)")</f>
        <v>Tandem, Powerbuilder</v>
      </c>
      <c r="I772" s="522" t="str">
        <f>IFERROR(VLOOKUP(E772,'Reference data'!$M$1:$N$364, 2,0), "Do not enter, will be populated based on other column(s)")</f>
        <v>Tandem</v>
      </c>
      <c r="J772" s="555" t="s">
        <v>442</v>
      </c>
      <c r="K772" s="525" t="str">
        <f>IFERROR(VLOOKUP(J772,'Reference data'!$G$2:$H$7, 2, 0), "Do not enter, will be populated based on other column(s)")</f>
        <v>Christine Moretti</v>
      </c>
      <c r="L772" s="556" t="str">
        <f>IFERROR(VLOOKUP(I772, 'Reference data'!$R$2:$S$55, 2, 0), "Do not enter, will be populated based on other column(s)")</f>
        <v>Istiyaqahmed Shaikh</v>
      </c>
      <c r="M772" s="525" t="str">
        <f>IFERROR(VLOOKUP(L772, 'Reference data'!$J$2:$K$30, 2, 0), "Do not enter, will be populated based on other column(s)")</f>
        <v>Daljeet Arora</v>
      </c>
      <c r="N772" s="476">
        <v>23.03</v>
      </c>
      <c r="O772" s="557" t="str">
        <f>VLOOKUP(N772, 'Reference data'!$U$2:$V$29, 2, 0)</f>
        <v>Mar-23</v>
      </c>
      <c r="P772" s="347" t="s">
        <v>48</v>
      </c>
      <c r="Q772" s="347">
        <v>700</v>
      </c>
      <c r="R772" s="488"/>
      <c r="S772" s="488"/>
      <c r="T772" s="488"/>
      <c r="U772" s="488"/>
      <c r="V772" s="488"/>
      <c r="W772" s="488"/>
      <c r="X772" s="488"/>
      <c r="Y772" s="488"/>
      <c r="Z772" s="488"/>
      <c r="AA772" s="488"/>
      <c r="AB772" s="488"/>
      <c r="AC772" s="488"/>
      <c r="AD772" s="488"/>
      <c r="AE772" s="488">
        <v>40</v>
      </c>
      <c r="AF772" s="488">
        <v>40</v>
      </c>
      <c r="AG772" s="488">
        <v>20</v>
      </c>
      <c r="AH772" s="347">
        <v>27.5</v>
      </c>
      <c r="AI772" s="347">
        <v>25</v>
      </c>
      <c r="AJ772" s="347">
        <v>25</v>
      </c>
    </row>
    <row r="773" spans="1:45" ht="14.5">
      <c r="A773" s="522" t="str">
        <f>IFERROR(VLOOKUP(B773, 'Reference data'!$C$2:$D$21, 2, 0), "Do not enter, will be populated based on other column(s)")</f>
        <v>Enhancement</v>
      </c>
      <c r="B773" s="541" t="s">
        <v>960</v>
      </c>
      <c r="D773" s="548" t="s">
        <v>658</v>
      </c>
      <c r="E773" s="543" t="s">
        <v>651</v>
      </c>
      <c r="F773" s="548"/>
      <c r="G773" s="522" t="str">
        <f>IFERROR(VLOOKUP(E773,'Reference data'!$M$2:$P$364,4,0), "Do not enter, will be populated based on other column(s)")</f>
        <v>MF</v>
      </c>
      <c r="H773" s="522" t="str">
        <f>IFERROR(VLOOKUP(E773,'Reference data'!$M$2:$O$364, 3,0), "Do not enter, will be populated based on other column(s)")</f>
        <v>Cobol, DB2</v>
      </c>
      <c r="I773" s="522" t="str">
        <f>IFERROR(VLOOKUP(E773,'Reference data'!$M$1:$N$364, 2,0), "Do not enter, will be populated based on other column(s)")</f>
        <v>JW</v>
      </c>
      <c r="J773" s="541" t="s">
        <v>44</v>
      </c>
      <c r="K773" s="525" t="str">
        <f>IFERROR(VLOOKUP(J773,'Reference data'!$G$2:$H$7, 2, 0), "Do not enter, will be populated based on other column(s)")</f>
        <v>Muawiah Qaimari</v>
      </c>
      <c r="L773" s="525" t="str">
        <f>IFERROR(VLOOKUP(I773, 'Reference data'!$R$2:$S$55, 2, 0), "Do not enter, will be populated based on other column(s)")</f>
        <v>Rajan Patil</v>
      </c>
      <c r="M773" s="525" t="str">
        <f>IFERROR(VLOOKUP(L773, 'Reference data'!$J$2:$K$30, 2, 0), "Do not enter, will be populated based on other column(s)")</f>
        <v>Tarun Raghuwanshi</v>
      </c>
      <c r="N773" s="347">
        <v>22.09</v>
      </c>
      <c r="O773" s="551" t="str">
        <f>VLOOKUP(N773, 'Reference data'!$U$2:$V$29, 2, 0)</f>
        <v>Sep-22</v>
      </c>
      <c r="P773" s="347" t="s">
        <v>48</v>
      </c>
      <c r="Q773" s="488">
        <v>60</v>
      </c>
      <c r="R773" s="488"/>
      <c r="S773" s="488"/>
      <c r="T773" s="488"/>
      <c r="U773" s="488"/>
      <c r="V773" s="488"/>
      <c r="W773" s="488"/>
      <c r="X773" s="488"/>
      <c r="Y773" s="488"/>
      <c r="Z773" s="488"/>
      <c r="AA773" s="488">
        <v>10</v>
      </c>
      <c r="AB773" s="488">
        <v>20</v>
      </c>
      <c r="AC773" s="488">
        <v>20</v>
      </c>
      <c r="AD773" s="488">
        <v>10</v>
      </c>
      <c r="AE773" s="488"/>
      <c r="AF773" s="488"/>
      <c r="AG773" s="488"/>
      <c r="AH773" s="488"/>
      <c r="AI773" s="488"/>
      <c r="AJ773" s="488"/>
      <c r="AK773" s="488"/>
      <c r="AL773" s="488"/>
      <c r="AM773" s="488"/>
      <c r="AN773" s="488"/>
      <c r="AO773" s="488"/>
      <c r="AP773" s="488"/>
      <c r="AQ773" s="488"/>
      <c r="AR773" s="488"/>
      <c r="AS773" s="488"/>
    </row>
    <row r="774" spans="1:45" ht="14.5">
      <c r="A774" s="522" t="str">
        <f>IFERROR(VLOOKUP(B774, 'Reference data'!$C$2:$D$21, 2, 0), "Do not enter, will be populated based on other column(s)")</f>
        <v>Enhancement</v>
      </c>
      <c r="B774" s="541" t="s">
        <v>960</v>
      </c>
      <c r="D774" s="347" t="s">
        <v>659</v>
      </c>
      <c r="E774" s="543" t="s">
        <v>660</v>
      </c>
      <c r="G774" s="522" t="str">
        <f>IFERROR(VLOOKUP(E774,'Reference data'!$M$2:$P$364,4,0), "Do not enter, will be populated based on other column(s)")</f>
        <v>MF</v>
      </c>
      <c r="H774" s="522" t="str">
        <f>IFERROR(VLOOKUP(E774,'Reference data'!$M$2:$O$364, 3,0), "Do not enter, will be populated based on other column(s)")</f>
        <v>Cobol, DB2</v>
      </c>
      <c r="I774" s="522" t="str">
        <f>IFERROR(VLOOKUP(E774,'Reference data'!$M$1:$N$364, 2,0), "Do not enter, will be populated based on other column(s)")</f>
        <v>JW</v>
      </c>
      <c r="J774" s="541" t="s">
        <v>44</v>
      </c>
      <c r="K774" s="525" t="str">
        <f>IFERROR(VLOOKUP(J774,'Reference data'!$G$2:$H$7, 2, 0), "Do not enter, will be populated based on other column(s)")</f>
        <v>Muawiah Qaimari</v>
      </c>
      <c r="L774" s="525" t="str">
        <f>IFERROR(VLOOKUP(I774, 'Reference data'!$R$2:$S$55, 2, 0), "Do not enter, will be populated based on other column(s)")</f>
        <v>Rajan Patil</v>
      </c>
      <c r="M774" s="525" t="str">
        <f>IFERROR(VLOOKUP(L774, 'Reference data'!$J$2:$K$30, 2, 0), "Do not enter, will be populated based on other column(s)")</f>
        <v>Tarun Raghuwanshi</v>
      </c>
      <c r="N774" s="547">
        <v>22.11</v>
      </c>
      <c r="O774" s="551" t="str">
        <f>VLOOKUP(N774, 'Reference data'!$U$2:$V$29, 2, 0)</f>
        <v>Nov-22</v>
      </c>
      <c r="P774" s="347" t="s">
        <v>48</v>
      </c>
      <c r="Q774" s="488">
        <v>40</v>
      </c>
      <c r="R774" s="488"/>
      <c r="S774" s="488"/>
      <c r="T774" s="488"/>
      <c r="U774" s="488"/>
      <c r="V774" s="488"/>
      <c r="W774" s="488"/>
      <c r="X774" s="488"/>
      <c r="Y774" s="488"/>
      <c r="Z774" s="488">
        <v>10</v>
      </c>
      <c r="AA774" s="488">
        <v>10</v>
      </c>
      <c r="AB774" s="488">
        <v>5</v>
      </c>
      <c r="AC774" s="488">
        <v>5</v>
      </c>
      <c r="AD774" s="488">
        <v>5</v>
      </c>
      <c r="AE774" s="488">
        <v>5</v>
      </c>
      <c r="AF774" s="488">
        <v>20</v>
      </c>
      <c r="AG774" s="488"/>
      <c r="AH774" s="488"/>
      <c r="AI774" s="488"/>
      <c r="AJ774" s="488"/>
      <c r="AK774" s="488"/>
      <c r="AL774" s="488"/>
      <c r="AM774" s="488"/>
      <c r="AN774" s="488"/>
      <c r="AO774" s="488"/>
      <c r="AP774" s="488"/>
      <c r="AQ774" s="488"/>
      <c r="AR774" s="488"/>
      <c r="AS774" s="488"/>
    </row>
    <row r="775" spans="1:45" ht="14.5">
      <c r="A775" s="522" t="str">
        <f>IFERROR(VLOOKUP(B775, 'Reference data'!$C$2:$D$21, 2, 0), "Do not enter, will be populated based on other column(s)")</f>
        <v>Enhancement</v>
      </c>
      <c r="B775" s="541" t="s">
        <v>960</v>
      </c>
      <c r="D775" s="548" t="s">
        <v>1893</v>
      </c>
      <c r="E775" s="543" t="s">
        <v>648</v>
      </c>
      <c r="F775" s="548"/>
      <c r="G775" s="522" t="str">
        <f>IFERROR(VLOOKUP(E775,'Reference data'!$M$2:$P$364,4,0), "Do not enter, will be populated based on other column(s)")</f>
        <v>MF</v>
      </c>
      <c r="H775" s="522" t="str">
        <f>IFERROR(VLOOKUP(E775,'Reference data'!$M$2:$O$364, 3,0), "Do not enter, will be populated based on other column(s)")</f>
        <v>Cobol, DB2</v>
      </c>
      <c r="I775" s="522" t="str">
        <f>IFERROR(VLOOKUP(E775,'Reference data'!$M$1:$N$364, 2,0), "Do not enter, will be populated based on other column(s)")</f>
        <v>JW</v>
      </c>
      <c r="J775" s="541" t="s">
        <v>44</v>
      </c>
      <c r="K775" s="525" t="str">
        <f>IFERROR(VLOOKUP(J775,'Reference data'!$G$2:$H$7, 2, 0), "Do not enter, will be populated based on other column(s)")</f>
        <v>Muawiah Qaimari</v>
      </c>
      <c r="L775" s="525" t="str">
        <f>IFERROR(VLOOKUP(I775, 'Reference data'!$R$2:$S$55, 2, 0), "Do not enter, will be populated based on other column(s)")</f>
        <v>Rajan Patil</v>
      </c>
      <c r="M775" s="525" t="str">
        <f>IFERROR(VLOOKUP(L775, 'Reference data'!$J$2:$K$30, 2, 0), "Do not enter, will be populated based on other column(s)")</f>
        <v>Tarun Raghuwanshi</v>
      </c>
      <c r="N775" s="347" t="s">
        <v>341</v>
      </c>
      <c r="O775" s="551" t="str">
        <f>VLOOKUP(N775, 'Reference data'!$U$2:$V$29, 2, 0)</f>
        <v>TBD</v>
      </c>
      <c r="P775" s="347" t="s">
        <v>342</v>
      </c>
      <c r="Q775" s="488">
        <v>175</v>
      </c>
      <c r="R775" s="488"/>
      <c r="S775" s="488"/>
      <c r="T775" s="488"/>
      <c r="U775" s="488"/>
      <c r="V775" s="488"/>
      <c r="W775" s="488"/>
      <c r="X775" s="488"/>
      <c r="Y775" s="488"/>
      <c r="Z775" s="488"/>
      <c r="AA775" s="488"/>
      <c r="AB775" s="488"/>
      <c r="AC775" s="488"/>
      <c r="AD775" s="488"/>
      <c r="AE775" s="488"/>
      <c r="AF775" s="488"/>
      <c r="AG775" s="488"/>
      <c r="AH775" s="488"/>
      <c r="AI775" s="488"/>
      <c r="AJ775" s="488"/>
      <c r="AK775" s="488"/>
      <c r="AL775" s="488"/>
      <c r="AM775" s="488"/>
      <c r="AN775" s="488"/>
      <c r="AO775" s="488"/>
      <c r="AP775" s="488"/>
      <c r="AQ775" s="488"/>
      <c r="AR775" s="488"/>
      <c r="AS775" s="488"/>
    </row>
    <row r="776" spans="1:45" ht="18" customHeight="1">
      <c r="A776" s="522" t="str">
        <f>IFERROR(VLOOKUP(B776, 'Reference data'!$C$2:$D$21, 2, 0), "Do not enter, will be populated based on other column(s)")</f>
        <v>Sustenance</v>
      </c>
      <c r="B776" s="541" t="s">
        <v>110</v>
      </c>
      <c r="D776" s="347" t="s">
        <v>1894</v>
      </c>
      <c r="E776" s="543" t="s">
        <v>1356</v>
      </c>
      <c r="F776" s="347" t="s">
        <v>1506</v>
      </c>
      <c r="G776" s="522" t="str">
        <f>IFERROR(VLOOKUP(E776,'Reference data'!$M$2:$P$364,4,0), "Do not enter, will be populated based on other column(s)")</f>
        <v>MR</v>
      </c>
      <c r="H776" s="522" t="str">
        <f>IFERROR(VLOOKUP(E776,'Reference data'!$M$2:$O$364, 3,0), "Do not enter, will be populated based on other column(s)")</f>
        <v>Java</v>
      </c>
      <c r="I776" s="522" t="str">
        <f>IFERROR(VLOOKUP(E776,'Reference data'!$M$1:$N$364, 2,0), "Do not enter, will be populated based on other column(s)")</f>
        <v>Gal-SAF</v>
      </c>
      <c r="J776" s="347" t="s">
        <v>78</v>
      </c>
      <c r="K776" s="525" t="str">
        <f>IFERROR(VLOOKUP(J776,'Reference data'!$G$2:$H$7, 2, 0), "Do not enter, will be populated based on other column(s)")</f>
        <v>Christine Moretti</v>
      </c>
      <c r="L776" s="525" t="s">
        <v>489</v>
      </c>
      <c r="M776" s="525" t="str">
        <f>IFERROR(VLOOKUP(L776, 'Reference data'!$J$2:$K$30, 2, 0), "Do not enter, will be populated based on other column(s)")</f>
        <v>Dinesh Bansal (Gurgaon)</v>
      </c>
      <c r="N776" s="347">
        <v>23.09</v>
      </c>
      <c r="P776" s="347" t="s">
        <v>48</v>
      </c>
      <c r="Q776" s="488">
        <v>80</v>
      </c>
      <c r="R776" s="488"/>
      <c r="S776" s="488"/>
      <c r="T776" s="488"/>
      <c r="U776" s="488"/>
      <c r="V776" s="488"/>
      <c r="W776" s="488"/>
      <c r="X776" s="488"/>
      <c r="Y776" s="488"/>
      <c r="Z776" s="488"/>
      <c r="AA776" s="488"/>
      <c r="AB776" s="488"/>
      <c r="AC776" s="488"/>
      <c r="AD776" s="488"/>
      <c r="AE776" s="488"/>
      <c r="AF776" s="488"/>
      <c r="AG776" s="488"/>
      <c r="AH776" s="488"/>
      <c r="AI776" s="488"/>
      <c r="AJ776" s="488"/>
      <c r="AK776" s="488"/>
      <c r="AL776" s="488"/>
      <c r="AM776" s="488"/>
    </row>
    <row r="777" spans="1:45" ht="14.5">
      <c r="A777" s="522" t="str">
        <f>IFERROR(VLOOKUP(B777, 'Reference data'!$C$2:$D$21, 2, 0), "Do not enter, will be populated based on other column(s)")</f>
        <v>Sustenance</v>
      </c>
      <c r="B777" s="541" t="s">
        <v>110</v>
      </c>
      <c r="D777" s="548" t="s">
        <v>661</v>
      </c>
      <c r="E777" s="543" t="s">
        <v>648</v>
      </c>
      <c r="F777" s="548"/>
      <c r="G777" s="522" t="str">
        <f>IFERROR(VLOOKUP(E777,'Reference data'!$M$2:$P$364,4,0), "Do not enter, will be populated based on other column(s)")</f>
        <v>MF</v>
      </c>
      <c r="H777" s="522" t="str">
        <f>IFERROR(VLOOKUP(E777,'Reference data'!$M$2:$O$364, 3,0), "Do not enter, will be populated based on other column(s)")</f>
        <v>Cobol, DB2</v>
      </c>
      <c r="I777" s="522" t="str">
        <f>IFERROR(VLOOKUP(E777,'Reference data'!$M$1:$N$364, 2,0), "Do not enter, will be populated based on other column(s)")</f>
        <v>JW</v>
      </c>
      <c r="J777" s="541" t="s">
        <v>44</v>
      </c>
      <c r="K777" s="525" t="str">
        <f>IFERROR(VLOOKUP(J777,'Reference data'!$G$2:$H$7, 2, 0), "Do not enter, will be populated based on other column(s)")</f>
        <v>Muawiah Qaimari</v>
      </c>
      <c r="L777" s="525" t="str">
        <f>IFERROR(VLOOKUP(I777, 'Reference data'!$R$2:$S$55, 2, 0), "Do not enter, will be populated based on other column(s)")</f>
        <v>Rajan Patil</v>
      </c>
      <c r="M777" s="525" t="str">
        <f>IFERROR(VLOOKUP(L777, 'Reference data'!$J$2:$K$30, 2, 0), "Do not enter, will be populated based on other column(s)")</f>
        <v>Tarun Raghuwanshi</v>
      </c>
      <c r="N777" s="472">
        <v>22.07</v>
      </c>
      <c r="O777" s="551" t="str">
        <f>VLOOKUP(N777, 'Reference data'!$U$2:$V$29, 2, 0)</f>
        <v>Jul-22</v>
      </c>
      <c r="P777" s="347" t="s">
        <v>48</v>
      </c>
      <c r="Q777" s="488">
        <v>100</v>
      </c>
      <c r="R777" s="488"/>
      <c r="S777" s="488"/>
      <c r="T777" s="488"/>
      <c r="U777" s="488"/>
      <c r="V777" s="488"/>
      <c r="W777" s="488"/>
      <c r="X777" s="488"/>
      <c r="Y777" s="488"/>
      <c r="Z777" s="488">
        <v>50</v>
      </c>
      <c r="AA777" s="488">
        <v>50</v>
      </c>
      <c r="AB777" s="488"/>
      <c r="AC777" s="488"/>
      <c r="AD777" s="488"/>
      <c r="AE777" s="488"/>
      <c r="AF777" s="488"/>
      <c r="AG777" s="488"/>
      <c r="AH777" s="488"/>
      <c r="AI777" s="488"/>
      <c r="AJ777" s="488"/>
      <c r="AK777" s="488"/>
      <c r="AL777" s="488"/>
      <c r="AM777" s="488"/>
      <c r="AN777" s="488"/>
      <c r="AO777" s="488"/>
      <c r="AP777" s="488"/>
      <c r="AQ777" s="488"/>
      <c r="AR777" s="488"/>
      <c r="AS777" s="488"/>
    </row>
    <row r="778" spans="1:45" ht="14.5">
      <c r="A778" s="522" t="str">
        <f>IFERROR(VLOOKUP(B778, 'Reference data'!$C$2:$D$21, 2, 0), "Do not enter, will be populated based on other column(s)")</f>
        <v>Sustenance</v>
      </c>
      <c r="B778" s="541" t="s">
        <v>110</v>
      </c>
      <c r="D778" s="347" t="s">
        <v>662</v>
      </c>
      <c r="E778" s="543" t="s">
        <v>444</v>
      </c>
      <c r="G778" s="522" t="str">
        <f>IFERROR(VLOOKUP(E778,'Reference data'!$M$2:$P$364,4,0), "Do not enter, will be populated based on other column(s)")</f>
        <v>MF</v>
      </c>
      <c r="H778" s="522" t="str">
        <f>IFERROR(VLOOKUP(E778,'Reference data'!$M$2:$O$364, 3,0), "Do not enter, will be populated based on other column(s)")</f>
        <v>Cobol, DB2</v>
      </c>
      <c r="I778" s="522" t="str">
        <f>IFERROR(VLOOKUP(E778,'Reference data'!$M$1:$N$364, 2,0), "Do not enter, will be populated based on other column(s)")</f>
        <v>JW</v>
      </c>
      <c r="J778" s="541" t="s">
        <v>44</v>
      </c>
      <c r="K778" s="525" t="str">
        <f>IFERROR(VLOOKUP(J778,'Reference data'!$G$2:$H$7, 2, 0), "Do not enter, will be populated based on other column(s)")</f>
        <v>Muawiah Qaimari</v>
      </c>
      <c r="L778" s="525" t="str">
        <f>IFERROR(VLOOKUP(I778, 'Reference data'!$R$2:$S$55, 2, 0), "Do not enter, will be populated based on other column(s)")</f>
        <v>Rajan Patil</v>
      </c>
      <c r="M778" s="525" t="str">
        <f>IFERROR(VLOOKUP(L778, 'Reference data'!$J$2:$K$30, 2, 0), "Do not enter, will be populated based on other column(s)")</f>
        <v>Tarun Raghuwanshi</v>
      </c>
      <c r="N778" s="347">
        <v>22.06</v>
      </c>
      <c r="O778" s="551" t="str">
        <f>VLOOKUP(N778, 'Reference data'!$U$2:$V$29, 2, 0)</f>
        <v>Jun-22</v>
      </c>
      <c r="P778" s="347" t="s">
        <v>48</v>
      </c>
      <c r="Q778" s="488">
        <v>100</v>
      </c>
      <c r="R778" s="488"/>
      <c r="S778" s="488"/>
      <c r="T778" s="488"/>
      <c r="U778" s="488"/>
      <c r="V778" s="488"/>
      <c r="W778" s="488"/>
      <c r="X778" s="488"/>
      <c r="Y778" s="488"/>
      <c r="Z778" s="488">
        <v>100</v>
      </c>
      <c r="AA778" s="488"/>
      <c r="AB778" s="488"/>
      <c r="AC778" s="488"/>
      <c r="AD778" s="488"/>
      <c r="AE778" s="488"/>
      <c r="AF778" s="488"/>
      <c r="AG778" s="488"/>
      <c r="AH778" s="488"/>
      <c r="AI778" s="488"/>
      <c r="AJ778" s="488"/>
      <c r="AK778" s="488"/>
      <c r="AL778" s="488"/>
      <c r="AM778" s="488"/>
      <c r="AN778" s="488"/>
      <c r="AO778" s="488"/>
      <c r="AP778" s="488"/>
      <c r="AQ778" s="488"/>
      <c r="AR778" s="488"/>
      <c r="AS778" s="488"/>
    </row>
    <row r="779" spans="1:45" ht="14.5">
      <c r="A779" s="522" t="str">
        <f>IFERROR(VLOOKUP(B779, 'Reference data'!$C$2:$D$21, 2, 0), "Do not enter, will be populated based on other column(s)")</f>
        <v>Sustenance</v>
      </c>
      <c r="B779" s="541" t="s">
        <v>88</v>
      </c>
      <c r="D779" s="548" t="s">
        <v>663</v>
      </c>
      <c r="E779" s="543" t="s">
        <v>664</v>
      </c>
      <c r="F779" s="548"/>
      <c r="G779" s="522" t="str">
        <f>IFERROR(VLOOKUP(E779,'Reference data'!$M$2:$P$364,4,0), "Do not enter, will be populated based on other column(s)")</f>
        <v>MF</v>
      </c>
      <c r="H779" s="522" t="str">
        <f>IFERROR(VLOOKUP(E779,'Reference data'!$M$2:$O$364, 3,0), "Do not enter, will be populated based on other column(s)")</f>
        <v>Cobol, DB2</v>
      </c>
      <c r="I779" s="522" t="str">
        <f>IFERROR(VLOOKUP(E779,'Reference data'!$M$1:$N$364, 2,0), "Do not enter, will be populated based on other column(s)")</f>
        <v>JW</v>
      </c>
      <c r="J779" s="541" t="s">
        <v>44</v>
      </c>
      <c r="K779" s="525" t="str">
        <f>IFERROR(VLOOKUP(J779,'Reference data'!$G$2:$H$7, 2, 0), "Do not enter, will be populated based on other column(s)")</f>
        <v>Muawiah Qaimari</v>
      </c>
      <c r="L779" s="525" t="str">
        <f>IFERROR(VLOOKUP(I779, 'Reference data'!$R$2:$S$55, 2, 0), "Do not enter, will be populated based on other column(s)")</f>
        <v>Rajan Patil</v>
      </c>
      <c r="M779" s="525" t="str">
        <f>IFERROR(VLOOKUP(L779, 'Reference data'!$J$2:$K$30, 2, 0), "Do not enter, will be populated based on other column(s)")</f>
        <v>Tarun Raghuwanshi</v>
      </c>
      <c r="N779" s="472">
        <v>22.07</v>
      </c>
      <c r="O779" s="551" t="str">
        <f>VLOOKUP(N779, 'Reference data'!$U$2:$V$29, 2, 0)</f>
        <v>Jul-22</v>
      </c>
      <c r="P779" s="347" t="s">
        <v>48</v>
      </c>
      <c r="Q779" s="488">
        <v>25</v>
      </c>
      <c r="R779" s="488"/>
      <c r="S779" s="488"/>
      <c r="T779" s="488"/>
      <c r="U779" s="488"/>
      <c r="V779" s="488"/>
      <c r="W779" s="488"/>
      <c r="X779" s="488"/>
      <c r="Y779" s="488"/>
      <c r="Z779" s="488"/>
      <c r="AA779" s="488">
        <v>25</v>
      </c>
      <c r="AB779" s="488"/>
      <c r="AC779" s="488"/>
      <c r="AD779" s="488"/>
      <c r="AE779" s="488"/>
      <c r="AF779" s="488"/>
      <c r="AG779" s="488"/>
      <c r="AH779" s="488"/>
      <c r="AI779" s="488"/>
      <c r="AJ779" s="488"/>
      <c r="AK779" s="488"/>
      <c r="AL779" s="488"/>
      <c r="AM779" s="488"/>
      <c r="AN779" s="488"/>
      <c r="AO779" s="488"/>
      <c r="AP779" s="488"/>
      <c r="AQ779" s="488"/>
      <c r="AR779" s="488"/>
      <c r="AS779" s="488"/>
    </row>
    <row r="780" spans="1:45" ht="14.5">
      <c r="A780" s="522" t="str">
        <f>IFERROR(VLOOKUP(B780, 'Reference data'!$C$2:$D$21, 2, 0), "Do not enter, will be populated based on other column(s)")</f>
        <v>Sustenance</v>
      </c>
      <c r="B780" s="541" t="s">
        <v>88</v>
      </c>
      <c r="D780" s="653" t="s">
        <v>680</v>
      </c>
      <c r="E780" s="543" t="s">
        <v>681</v>
      </c>
      <c r="F780" s="653"/>
      <c r="G780" s="522" t="str">
        <f>IFERROR(VLOOKUP(E780,'Reference data'!$M$2:$P$364,4,0), "Do not enter, will be populated based on other column(s)")</f>
        <v>MF</v>
      </c>
      <c r="H780" s="522" t="str">
        <f>IFERROR(VLOOKUP(E780,'Reference data'!$M$2:$O$364, 3,0), "Do not enter, will be populated based on other column(s)")</f>
        <v>Cobol, DB2</v>
      </c>
      <c r="I780" s="522" t="str">
        <f>IFERROR(VLOOKUP(E780,'Reference data'!$M$1:$N$364, 2,0), "Do not enter, will be populated based on other column(s)")</f>
        <v>JW</v>
      </c>
      <c r="J780" s="541" t="s">
        <v>44</v>
      </c>
      <c r="K780" s="525" t="str">
        <f>IFERROR(VLOOKUP(J780,'Reference data'!$G$2:$H$7, 2, 0), "Do not enter, will be populated based on other column(s)")</f>
        <v>Muawiah Qaimari</v>
      </c>
      <c r="L780" s="525" t="str">
        <f>IFERROR(VLOOKUP(I780, 'Reference data'!$R$2:$S$55, 2, 0), "Do not enter, will be populated based on other column(s)")</f>
        <v>Rajan Patil</v>
      </c>
      <c r="M780" s="525" t="str">
        <f>IFERROR(VLOOKUP(L780, 'Reference data'!$J$2:$K$30, 2, 0), "Do not enter, will be populated based on other column(s)")</f>
        <v>Tarun Raghuwanshi</v>
      </c>
      <c r="N780" s="347">
        <v>22.06</v>
      </c>
      <c r="O780" s="551" t="str">
        <f>VLOOKUP(N780, 'Reference data'!$U$2:$V$29, 2, 0)</f>
        <v>Jun-22</v>
      </c>
      <c r="P780" s="347" t="s">
        <v>48</v>
      </c>
      <c r="Q780" s="488">
        <v>16</v>
      </c>
      <c r="R780" s="488"/>
      <c r="S780" s="488"/>
      <c r="T780" s="488"/>
      <c r="U780" s="488"/>
      <c r="V780" s="488"/>
      <c r="W780" s="488"/>
      <c r="X780" s="488"/>
      <c r="Y780" s="488"/>
      <c r="Z780" s="488">
        <v>8</v>
      </c>
      <c r="AA780" s="488">
        <v>8</v>
      </c>
      <c r="AB780" s="488"/>
      <c r="AC780" s="488"/>
      <c r="AD780" s="488"/>
      <c r="AE780" s="488"/>
      <c r="AF780" s="488"/>
      <c r="AG780" s="488"/>
      <c r="AH780" s="488"/>
      <c r="AI780" s="488"/>
      <c r="AJ780" s="488"/>
      <c r="AK780" s="488"/>
      <c r="AL780" s="488"/>
      <c r="AM780" s="488"/>
      <c r="AN780" s="488"/>
      <c r="AO780" s="488"/>
      <c r="AP780" s="488"/>
      <c r="AQ780" s="488"/>
      <c r="AR780" s="488"/>
      <c r="AS780" s="488"/>
    </row>
    <row r="781" spans="1:45" ht="14.5">
      <c r="A781" s="522" t="str">
        <f>IFERROR(VLOOKUP(B781, 'Reference data'!$C$2:$D$21, 2, 0), "Do not enter, will be populated based on other column(s)")</f>
        <v>Sustenance</v>
      </c>
      <c r="B781" s="541" t="s">
        <v>88</v>
      </c>
      <c r="D781" s="654" t="s">
        <v>683</v>
      </c>
      <c r="E781" s="543" t="s">
        <v>660</v>
      </c>
      <c r="F781" s="654"/>
      <c r="G781" s="522" t="str">
        <f>IFERROR(VLOOKUP(E781,'Reference data'!$M$2:$P$364,4,0), "Do not enter, will be populated based on other column(s)")</f>
        <v>MF</v>
      </c>
      <c r="H781" s="522" t="str">
        <f>IFERROR(VLOOKUP(E781,'Reference data'!$M$2:$O$364, 3,0), "Do not enter, will be populated based on other column(s)")</f>
        <v>Cobol, DB2</v>
      </c>
      <c r="I781" s="522" t="str">
        <f>IFERROR(VLOOKUP(E781,'Reference data'!$M$1:$N$364, 2,0), "Do not enter, will be populated based on other column(s)")</f>
        <v>JW</v>
      </c>
      <c r="J781" s="541" t="s">
        <v>44</v>
      </c>
      <c r="K781" s="525" t="str">
        <f>IFERROR(VLOOKUP(J781,'Reference data'!$G$2:$H$7, 2, 0), "Do not enter, will be populated based on other column(s)")</f>
        <v>Muawiah Qaimari</v>
      </c>
      <c r="L781" s="525" t="str">
        <f>IFERROR(VLOOKUP(I781, 'Reference data'!$R$2:$S$55, 2, 0), "Do not enter, will be populated based on other column(s)")</f>
        <v>Rajan Patil</v>
      </c>
      <c r="M781" s="525" t="str">
        <f>IFERROR(VLOOKUP(L781, 'Reference data'!$J$2:$K$30, 2, 0), "Do not enter, will be populated based on other column(s)")</f>
        <v>Tarun Raghuwanshi</v>
      </c>
      <c r="N781" s="347">
        <v>22.06</v>
      </c>
      <c r="O781" s="551" t="str">
        <f>VLOOKUP(N781, 'Reference data'!$U$2:$V$29, 2, 0)</f>
        <v>Jun-22</v>
      </c>
      <c r="P781" s="347" t="s">
        <v>48</v>
      </c>
      <c r="Q781" s="488">
        <v>16</v>
      </c>
      <c r="R781" s="488"/>
      <c r="S781" s="488"/>
      <c r="T781" s="488"/>
      <c r="U781" s="488"/>
      <c r="V781" s="488"/>
      <c r="W781" s="488"/>
      <c r="X781" s="488"/>
      <c r="Y781" s="488"/>
      <c r="Z781" s="488">
        <v>8</v>
      </c>
      <c r="AA781" s="488">
        <v>8</v>
      </c>
      <c r="AB781" s="488"/>
      <c r="AC781" s="488"/>
      <c r="AD781" s="488"/>
      <c r="AE781" s="488"/>
      <c r="AF781" s="488"/>
      <c r="AG781" s="488"/>
      <c r="AH781" s="488"/>
      <c r="AI781" s="488"/>
      <c r="AJ781" s="488"/>
      <c r="AK781" s="488"/>
      <c r="AL781" s="488"/>
      <c r="AM781" s="488"/>
      <c r="AN781" s="488"/>
      <c r="AO781" s="488"/>
      <c r="AP781" s="488"/>
      <c r="AQ781" s="488"/>
      <c r="AR781" s="488"/>
      <c r="AS781" s="488"/>
    </row>
    <row r="782" spans="1:45" ht="14.5">
      <c r="A782" s="522" t="str">
        <f>IFERROR(VLOOKUP(B782, 'Reference data'!$C$2:$D$21, 2, 0), "Do not enter, will be populated based on other column(s)")</f>
        <v>Sustenance</v>
      </c>
      <c r="B782" s="541" t="s">
        <v>88</v>
      </c>
      <c r="D782" s="653" t="s">
        <v>685</v>
      </c>
      <c r="E782" s="543" t="s">
        <v>686</v>
      </c>
      <c r="F782" s="653"/>
      <c r="G782" s="522" t="str">
        <f>IFERROR(VLOOKUP(E782,'Reference data'!$M$2:$P$364,4,0), "Do not enter, will be populated based on other column(s)")</f>
        <v>MF</v>
      </c>
      <c r="H782" s="522" t="str">
        <f>IFERROR(VLOOKUP(E782,'Reference data'!$M$2:$O$364, 3,0), "Do not enter, will be populated based on other column(s)")</f>
        <v>Cobol, DB2</v>
      </c>
      <c r="I782" s="522" t="str">
        <f>IFERROR(VLOOKUP(E782,'Reference data'!$M$1:$N$364, 2,0), "Do not enter, will be populated based on other column(s)")</f>
        <v>JW</v>
      </c>
      <c r="J782" s="541" t="s">
        <v>44</v>
      </c>
      <c r="K782" s="525" t="str">
        <f>IFERROR(VLOOKUP(J782,'Reference data'!$G$2:$H$7, 2, 0), "Do not enter, will be populated based on other column(s)")</f>
        <v>Muawiah Qaimari</v>
      </c>
      <c r="L782" s="525" t="str">
        <f>IFERROR(VLOOKUP(I782, 'Reference data'!$R$2:$S$55, 2, 0), "Do not enter, will be populated based on other column(s)")</f>
        <v>Rajan Patil</v>
      </c>
      <c r="M782" s="525" t="str">
        <f>IFERROR(VLOOKUP(L782, 'Reference data'!$J$2:$K$30, 2, 0), "Do not enter, will be populated based on other column(s)")</f>
        <v>Tarun Raghuwanshi</v>
      </c>
      <c r="N782" s="347">
        <v>22.06</v>
      </c>
      <c r="O782" s="551" t="str">
        <f>VLOOKUP(N782, 'Reference data'!$U$2:$V$29, 2, 0)</f>
        <v>Jun-22</v>
      </c>
      <c r="P782" s="347" t="s">
        <v>48</v>
      </c>
      <c r="Q782" s="488">
        <v>16</v>
      </c>
      <c r="R782" s="488"/>
      <c r="S782" s="488"/>
      <c r="T782" s="488"/>
      <c r="U782" s="488"/>
      <c r="V782" s="488"/>
      <c r="W782" s="488"/>
      <c r="X782" s="488"/>
      <c r="Y782" s="488"/>
      <c r="Z782" s="488">
        <v>8</v>
      </c>
      <c r="AA782" s="488">
        <v>8</v>
      </c>
      <c r="AB782" s="488"/>
      <c r="AC782" s="488"/>
      <c r="AD782" s="488"/>
      <c r="AE782" s="488"/>
      <c r="AF782" s="488"/>
      <c r="AG782" s="488"/>
      <c r="AH782" s="488"/>
      <c r="AI782" s="488"/>
      <c r="AJ782" s="488"/>
      <c r="AK782" s="488"/>
      <c r="AL782" s="488"/>
      <c r="AM782" s="488"/>
      <c r="AN782" s="488"/>
      <c r="AO782" s="488"/>
      <c r="AP782" s="488"/>
      <c r="AQ782" s="488"/>
      <c r="AR782" s="488"/>
      <c r="AS782" s="488"/>
    </row>
    <row r="783" spans="1:45" ht="14.5">
      <c r="A783" s="522" t="str">
        <f>IFERROR(VLOOKUP(B783, 'Reference data'!$C$2:$D$21, 2, 0), "Do not enter, will be populated based on other column(s)")</f>
        <v>Sustenance</v>
      </c>
      <c r="B783" s="541" t="s">
        <v>88</v>
      </c>
      <c r="D783" s="654" t="s">
        <v>688</v>
      </c>
      <c r="E783" s="543" t="s">
        <v>444</v>
      </c>
      <c r="F783" s="654"/>
      <c r="G783" s="522" t="str">
        <f>IFERROR(VLOOKUP(E783,'Reference data'!$M$2:$P$364,4,0), "Do not enter, will be populated based on other column(s)")</f>
        <v>MF</v>
      </c>
      <c r="H783" s="522" t="str">
        <f>IFERROR(VLOOKUP(E783,'Reference data'!$M$2:$O$364, 3,0), "Do not enter, will be populated based on other column(s)")</f>
        <v>Cobol, DB2</v>
      </c>
      <c r="I783" s="522" t="str">
        <f>IFERROR(VLOOKUP(E783,'Reference data'!$M$1:$N$364, 2,0), "Do not enter, will be populated based on other column(s)")</f>
        <v>JW</v>
      </c>
      <c r="J783" s="541" t="s">
        <v>44</v>
      </c>
      <c r="K783" s="525" t="str">
        <f>IFERROR(VLOOKUP(J783,'Reference data'!$G$2:$H$7, 2, 0), "Do not enter, will be populated based on other column(s)")</f>
        <v>Muawiah Qaimari</v>
      </c>
      <c r="L783" s="525" t="str">
        <f>IFERROR(VLOOKUP(I783, 'Reference data'!$R$2:$S$55, 2, 0), "Do not enter, will be populated based on other column(s)")</f>
        <v>Rajan Patil</v>
      </c>
      <c r="M783" s="525" t="str">
        <f>IFERROR(VLOOKUP(L783, 'Reference data'!$J$2:$K$30, 2, 0), "Do not enter, will be populated based on other column(s)")</f>
        <v>Tarun Raghuwanshi</v>
      </c>
      <c r="N783" s="347">
        <v>22.06</v>
      </c>
      <c r="O783" s="551" t="str">
        <f>VLOOKUP(N783, 'Reference data'!$U$2:$V$29, 2, 0)</f>
        <v>Jun-22</v>
      </c>
      <c r="P783" s="347" t="s">
        <v>48</v>
      </c>
      <c r="Q783" s="488">
        <v>16</v>
      </c>
      <c r="R783" s="488"/>
      <c r="S783" s="488"/>
      <c r="T783" s="488"/>
      <c r="U783" s="488"/>
      <c r="V783" s="488"/>
      <c r="W783" s="488"/>
      <c r="X783" s="488"/>
      <c r="Y783" s="488"/>
      <c r="Z783" s="488">
        <v>8</v>
      </c>
      <c r="AA783" s="488">
        <v>8</v>
      </c>
      <c r="AB783" s="488"/>
      <c r="AC783" s="488"/>
      <c r="AD783" s="488"/>
      <c r="AE783" s="488"/>
      <c r="AF783" s="488"/>
      <c r="AG783" s="488"/>
      <c r="AH783" s="488"/>
      <c r="AI783" s="488"/>
      <c r="AJ783" s="488"/>
      <c r="AK783" s="488"/>
      <c r="AL783" s="488"/>
      <c r="AM783" s="488"/>
      <c r="AN783" s="488"/>
      <c r="AO783" s="488"/>
      <c r="AP783" s="488"/>
      <c r="AQ783" s="488"/>
      <c r="AR783" s="488"/>
      <c r="AS783" s="488"/>
    </row>
    <row r="784" spans="1:45" ht="14.5">
      <c r="A784" s="522" t="str">
        <f>IFERROR(VLOOKUP(B784, 'Reference data'!$C$2:$D$21, 2, 0), "Do not enter, will be populated based on other column(s)")</f>
        <v>Sustenance</v>
      </c>
      <c r="B784" s="541" t="s">
        <v>88</v>
      </c>
      <c r="D784" s="653" t="s">
        <v>690</v>
      </c>
      <c r="E784" s="543" t="s">
        <v>664</v>
      </c>
      <c r="F784" s="653"/>
      <c r="G784" s="522" t="str">
        <f>IFERROR(VLOOKUP(E784,'Reference data'!$M$2:$P$364,4,0), "Do not enter, will be populated based on other column(s)")</f>
        <v>MF</v>
      </c>
      <c r="H784" s="522" t="str">
        <f>IFERROR(VLOOKUP(E784,'Reference data'!$M$2:$O$364, 3,0), "Do not enter, will be populated based on other column(s)")</f>
        <v>Cobol, DB2</v>
      </c>
      <c r="I784" s="522" t="str">
        <f>IFERROR(VLOOKUP(E784,'Reference data'!$M$1:$N$364, 2,0), "Do not enter, will be populated based on other column(s)")</f>
        <v>JW</v>
      </c>
      <c r="J784" s="541" t="s">
        <v>44</v>
      </c>
      <c r="K784" s="525" t="str">
        <f>IFERROR(VLOOKUP(J784,'Reference data'!$G$2:$H$7, 2, 0), "Do not enter, will be populated based on other column(s)")</f>
        <v>Muawiah Qaimari</v>
      </c>
      <c r="L784" s="525" t="str">
        <f>IFERROR(VLOOKUP(I784, 'Reference data'!$R$2:$S$55, 2, 0), "Do not enter, will be populated based on other column(s)")</f>
        <v>Rajan Patil</v>
      </c>
      <c r="M784" s="525" t="str">
        <f>IFERROR(VLOOKUP(L784, 'Reference data'!$J$2:$K$30, 2, 0), "Do not enter, will be populated based on other column(s)")</f>
        <v>Tarun Raghuwanshi</v>
      </c>
      <c r="N784" s="347">
        <v>22.06</v>
      </c>
      <c r="O784" s="551" t="str">
        <f>VLOOKUP(N784, 'Reference data'!$U$2:$V$29, 2, 0)</f>
        <v>Jun-22</v>
      </c>
      <c r="P784" s="347" t="s">
        <v>48</v>
      </c>
      <c r="Q784" s="488">
        <v>16</v>
      </c>
      <c r="R784" s="488"/>
      <c r="S784" s="488"/>
      <c r="T784" s="488"/>
      <c r="U784" s="488"/>
      <c r="V784" s="488"/>
      <c r="W784" s="488"/>
      <c r="X784" s="488"/>
      <c r="Y784" s="488"/>
      <c r="Z784" s="488">
        <v>8</v>
      </c>
      <c r="AA784" s="488">
        <v>8</v>
      </c>
      <c r="AB784" s="488"/>
      <c r="AC784" s="488"/>
      <c r="AD784" s="488"/>
      <c r="AE784" s="488"/>
      <c r="AF784" s="488"/>
      <c r="AG784" s="488"/>
      <c r="AH784" s="488"/>
      <c r="AI784" s="488"/>
      <c r="AJ784" s="488"/>
      <c r="AK784" s="488"/>
      <c r="AL784" s="488"/>
      <c r="AM784" s="488"/>
      <c r="AN784" s="488"/>
      <c r="AO784" s="488"/>
      <c r="AP784" s="488"/>
      <c r="AQ784" s="488"/>
      <c r="AR784" s="488"/>
      <c r="AS784" s="488"/>
    </row>
    <row r="785" spans="1:51" ht="14.5">
      <c r="A785" s="522" t="str">
        <f>IFERROR(VLOOKUP(B785, 'Reference data'!$C$2:$D$21, 2, 0), "Do not enter, will be populated based on other column(s)")</f>
        <v>Sustenance</v>
      </c>
      <c r="B785" s="541" t="s">
        <v>88</v>
      </c>
      <c r="D785" s="654" t="s">
        <v>692</v>
      </c>
      <c r="E785" s="543" t="s">
        <v>693</v>
      </c>
      <c r="F785" s="654"/>
      <c r="G785" s="522" t="str">
        <f>IFERROR(VLOOKUP(E785,'Reference data'!$M$2:$P$364,4,0), "Do not enter, will be populated based on other column(s)")</f>
        <v>MF</v>
      </c>
      <c r="H785" s="522" t="str">
        <f>IFERROR(VLOOKUP(E785,'Reference data'!$M$2:$O$364, 3,0), "Do not enter, will be populated based on other column(s)")</f>
        <v>Cobol, DB2</v>
      </c>
      <c r="I785" s="522" t="str">
        <f>IFERROR(VLOOKUP(E785,'Reference data'!$M$1:$N$364, 2,0), "Do not enter, will be populated based on other column(s)")</f>
        <v>JW</v>
      </c>
      <c r="J785" s="541" t="s">
        <v>44</v>
      </c>
      <c r="K785" s="525" t="str">
        <f>IFERROR(VLOOKUP(J785,'Reference data'!$G$2:$H$7, 2, 0), "Do not enter, will be populated based on other column(s)")</f>
        <v>Muawiah Qaimari</v>
      </c>
      <c r="L785" s="525" t="str">
        <f>IFERROR(VLOOKUP(I785, 'Reference data'!$R$2:$S$55, 2, 0), "Do not enter, will be populated based on other column(s)")</f>
        <v>Rajan Patil</v>
      </c>
      <c r="M785" s="525" t="str">
        <f>IFERROR(VLOOKUP(L785, 'Reference data'!$J$2:$K$30, 2, 0), "Do not enter, will be populated based on other column(s)")</f>
        <v>Tarun Raghuwanshi</v>
      </c>
      <c r="N785" s="347">
        <v>22.06</v>
      </c>
      <c r="O785" s="551" t="str">
        <f>VLOOKUP(N785, 'Reference data'!$U$2:$V$29, 2, 0)</f>
        <v>Jun-22</v>
      </c>
      <c r="P785" s="347" t="s">
        <v>48</v>
      </c>
      <c r="Q785" s="488">
        <v>16</v>
      </c>
      <c r="R785" s="488"/>
      <c r="S785" s="488"/>
      <c r="T785" s="488"/>
      <c r="U785" s="488"/>
      <c r="V785" s="488"/>
      <c r="W785" s="488"/>
      <c r="X785" s="488"/>
      <c r="Y785" s="488"/>
      <c r="Z785" s="488">
        <v>8</v>
      </c>
      <c r="AA785" s="488">
        <v>8</v>
      </c>
      <c r="AB785" s="488"/>
      <c r="AC785" s="488"/>
      <c r="AD785" s="488"/>
      <c r="AE785" s="488"/>
      <c r="AF785" s="488"/>
      <c r="AG785" s="488"/>
      <c r="AH785" s="488"/>
      <c r="AI785" s="488"/>
      <c r="AJ785" s="488"/>
      <c r="AK785" s="488"/>
      <c r="AL785" s="488"/>
      <c r="AM785" s="488"/>
      <c r="AN785" s="488"/>
      <c r="AO785" s="488"/>
      <c r="AP785" s="488"/>
      <c r="AQ785" s="488"/>
      <c r="AR785" s="488"/>
      <c r="AS785" s="488"/>
    </row>
    <row r="786" spans="1:51" ht="14.5">
      <c r="A786" s="522" t="str">
        <f>IFERROR(VLOOKUP(B786, 'Reference data'!$C$2:$D$21, 2, 0), "Do not enter, will be populated based on other column(s)")</f>
        <v>Sustenance</v>
      </c>
      <c r="B786" s="541" t="s">
        <v>88</v>
      </c>
      <c r="D786" s="653" t="s">
        <v>695</v>
      </c>
      <c r="E786" s="543" t="s">
        <v>696</v>
      </c>
      <c r="F786" s="653"/>
      <c r="G786" s="522" t="str">
        <f>IFERROR(VLOOKUP(E786,'Reference data'!$M$2:$P$364,4,0), "Do not enter, will be populated based on other column(s)")</f>
        <v>MR</v>
      </c>
      <c r="H786" s="522" t="str">
        <f>IFERROR(VLOOKUP(E786,'Reference data'!$M$2:$O$364, 3,0), "Do not enter, will be populated based on other column(s)")</f>
        <v>.Net</v>
      </c>
      <c r="I786" s="522" t="str">
        <f>IFERROR(VLOOKUP(E786,'Reference data'!$M$1:$N$364, 2,0), "Do not enter, will be populated based on other column(s)")</f>
        <v>JW</v>
      </c>
      <c r="J786" s="541" t="s">
        <v>44</v>
      </c>
      <c r="K786" s="525" t="str">
        <f>IFERROR(VLOOKUP(J786,'Reference data'!$G$2:$H$7, 2, 0), "Do not enter, will be populated based on other column(s)")</f>
        <v>Muawiah Qaimari</v>
      </c>
      <c r="L786" s="525" t="str">
        <f>IFERROR(VLOOKUP(I786, 'Reference data'!$R$2:$S$55, 2, 0), "Do not enter, will be populated based on other column(s)")</f>
        <v>Rajan Patil</v>
      </c>
      <c r="M786" s="525" t="str">
        <f>IFERROR(VLOOKUP(L786, 'Reference data'!$J$2:$K$30, 2, 0), "Do not enter, will be populated based on other column(s)")</f>
        <v>Tarun Raghuwanshi</v>
      </c>
      <c r="N786" s="347">
        <v>22.06</v>
      </c>
      <c r="O786" s="551" t="str">
        <f>VLOOKUP(N786, 'Reference data'!$U$2:$V$29, 2, 0)</f>
        <v>Jun-22</v>
      </c>
      <c r="P786" s="347" t="s">
        <v>48</v>
      </c>
      <c r="Q786" s="488">
        <v>16</v>
      </c>
      <c r="R786" s="488"/>
      <c r="S786" s="488"/>
      <c r="T786" s="488"/>
      <c r="U786" s="488"/>
      <c r="V786" s="488"/>
      <c r="W786" s="488"/>
      <c r="X786" s="488"/>
      <c r="Y786" s="488"/>
      <c r="Z786" s="488">
        <v>8</v>
      </c>
      <c r="AA786" s="488">
        <v>8</v>
      </c>
      <c r="AB786" s="488"/>
      <c r="AC786" s="488"/>
      <c r="AD786" s="488"/>
      <c r="AE786" s="488"/>
      <c r="AF786" s="488"/>
      <c r="AG786" s="488"/>
      <c r="AH786" s="488"/>
      <c r="AI786" s="488"/>
      <c r="AJ786" s="488"/>
      <c r="AK786" s="488"/>
      <c r="AL786" s="488"/>
      <c r="AM786" s="488"/>
      <c r="AN786" s="488"/>
      <c r="AO786" s="488"/>
      <c r="AP786" s="488"/>
      <c r="AQ786" s="488"/>
      <c r="AR786" s="488"/>
      <c r="AS786" s="488"/>
    </row>
    <row r="787" spans="1:51" ht="14.5">
      <c r="A787" s="522" t="str">
        <f>IFERROR(VLOOKUP(B787, 'Reference data'!$C$2:$D$21, 2, 0), "Do not enter, will be populated based on other column(s)")</f>
        <v>Sustenance</v>
      </c>
      <c r="B787" s="541" t="s">
        <v>88</v>
      </c>
      <c r="D787" s="472" t="s">
        <v>698</v>
      </c>
      <c r="E787" s="543" t="s">
        <v>651</v>
      </c>
      <c r="F787" s="654"/>
      <c r="G787" s="522" t="str">
        <f>IFERROR(VLOOKUP(E787,'Reference data'!$M$2:$P$364,4,0), "Do not enter, will be populated based on other column(s)")</f>
        <v>MF</v>
      </c>
      <c r="H787" s="522" t="str">
        <f>IFERROR(VLOOKUP(E787,'Reference data'!$M$2:$O$364, 3,0), "Do not enter, will be populated based on other column(s)")</f>
        <v>Cobol, DB2</v>
      </c>
      <c r="I787" s="522" t="str">
        <f>IFERROR(VLOOKUP(E787,'Reference data'!$M$1:$N$364, 2,0), "Do not enter, will be populated based on other column(s)")</f>
        <v>JW</v>
      </c>
      <c r="J787" s="541" t="s">
        <v>44</v>
      </c>
      <c r="K787" s="525" t="str">
        <f>IFERROR(VLOOKUP(J787,'Reference data'!$G$2:$H$7, 2, 0), "Do not enter, will be populated based on other column(s)")</f>
        <v>Muawiah Qaimari</v>
      </c>
      <c r="L787" s="525" t="str">
        <f>IFERROR(VLOOKUP(I787, 'Reference data'!$R$2:$S$55, 2, 0), "Do not enter, will be populated based on other column(s)")</f>
        <v>Rajan Patil</v>
      </c>
      <c r="M787" s="525" t="str">
        <f>IFERROR(VLOOKUP(L787, 'Reference data'!$J$2:$K$30, 2, 0), "Do not enter, will be populated based on other column(s)")</f>
        <v>Tarun Raghuwanshi</v>
      </c>
      <c r="N787" s="347">
        <v>22.06</v>
      </c>
      <c r="O787" s="551" t="str">
        <f>VLOOKUP(N787, 'Reference data'!$U$2:$V$29, 2, 0)</f>
        <v>Jun-22</v>
      </c>
      <c r="P787" s="347" t="s">
        <v>48</v>
      </c>
      <c r="Q787" s="488">
        <v>16</v>
      </c>
      <c r="R787" s="488"/>
      <c r="S787" s="488"/>
      <c r="T787" s="488"/>
      <c r="U787" s="488"/>
      <c r="V787" s="488"/>
      <c r="W787" s="488"/>
      <c r="X787" s="488"/>
      <c r="Y787" s="488"/>
      <c r="Z787" s="488">
        <v>8</v>
      </c>
      <c r="AA787" s="488">
        <v>8</v>
      </c>
      <c r="AB787" s="488"/>
      <c r="AC787" s="488"/>
      <c r="AD787" s="488"/>
      <c r="AE787" s="488"/>
      <c r="AF787" s="488"/>
      <c r="AG787" s="488"/>
      <c r="AH787" s="488"/>
      <c r="AI787" s="488"/>
      <c r="AJ787" s="488"/>
      <c r="AK787" s="488"/>
      <c r="AL787" s="488"/>
      <c r="AM787" s="488"/>
      <c r="AN787" s="488"/>
      <c r="AO787" s="488"/>
      <c r="AP787" s="488"/>
      <c r="AQ787" s="488"/>
      <c r="AR787" s="488"/>
      <c r="AS787" s="488"/>
    </row>
    <row r="788" spans="1:51" ht="14.5">
      <c r="A788" s="522" t="str">
        <f>IFERROR(VLOOKUP(B788, 'Reference data'!$C$2:$D$21, 2, 0), "Do not enter, will be populated based on other column(s)")</f>
        <v>Sustenance</v>
      </c>
      <c r="B788" s="541" t="s">
        <v>88</v>
      </c>
      <c r="D788" s="543" t="s">
        <v>700</v>
      </c>
      <c r="E788" s="543" t="s">
        <v>681</v>
      </c>
      <c r="F788" s="653"/>
      <c r="G788" s="522" t="str">
        <f>IFERROR(VLOOKUP(E788,'Reference data'!$M$2:$P$364,4,0), "Do not enter, will be populated based on other column(s)")</f>
        <v>MF</v>
      </c>
      <c r="H788" s="522" t="str">
        <f>IFERROR(VLOOKUP(E788,'Reference data'!$M$2:$O$364, 3,0), "Do not enter, will be populated based on other column(s)")</f>
        <v>Cobol, DB2</v>
      </c>
      <c r="I788" s="522" t="str">
        <f>IFERROR(VLOOKUP(E788,'Reference data'!$M$1:$N$364, 2,0), "Do not enter, will be populated based on other column(s)")</f>
        <v>JW</v>
      </c>
      <c r="J788" s="541" t="s">
        <v>44</v>
      </c>
      <c r="K788" s="525" t="str">
        <f>IFERROR(VLOOKUP(J788,'Reference data'!$G$2:$H$7, 2, 0), "Do not enter, will be populated based on other column(s)")</f>
        <v>Muawiah Qaimari</v>
      </c>
      <c r="L788" s="525" t="str">
        <f>IFERROR(VLOOKUP(I788, 'Reference data'!$R$2:$S$55, 2, 0), "Do not enter, will be populated based on other column(s)")</f>
        <v>Rajan Patil</v>
      </c>
      <c r="M788" s="525" t="str">
        <f>IFERROR(VLOOKUP(L788, 'Reference data'!$J$2:$K$30, 2, 0), "Do not enter, will be populated based on other column(s)")</f>
        <v>Tarun Raghuwanshi</v>
      </c>
      <c r="N788" s="347">
        <v>22.08</v>
      </c>
      <c r="O788" s="551" t="str">
        <f>VLOOKUP(N788, 'Reference data'!$U$2:$V$29, 2, 0)</f>
        <v>Aug-22</v>
      </c>
      <c r="P788" s="347" t="s">
        <v>48</v>
      </c>
      <c r="Q788" s="488">
        <v>30</v>
      </c>
      <c r="R788" s="488"/>
      <c r="S788" s="488"/>
      <c r="T788" s="488"/>
      <c r="U788" s="488"/>
      <c r="V788" s="488"/>
      <c r="W788" s="488"/>
      <c r="X788" s="488"/>
      <c r="Y788" s="488"/>
      <c r="Z788" s="488"/>
      <c r="AA788" s="488">
        <v>20</v>
      </c>
      <c r="AB788" s="488">
        <v>10</v>
      </c>
      <c r="AC788" s="488"/>
      <c r="AD788" s="488"/>
      <c r="AE788" s="488"/>
      <c r="AF788" s="488"/>
      <c r="AG788" s="488"/>
      <c r="AH788" s="488"/>
      <c r="AI788" s="488"/>
      <c r="AJ788" s="488"/>
      <c r="AK788" s="488"/>
      <c r="AL788" s="488"/>
      <c r="AM788" s="488"/>
      <c r="AN788" s="488"/>
      <c r="AO788" s="488"/>
      <c r="AP788" s="488"/>
      <c r="AQ788" s="488"/>
      <c r="AR788" s="488"/>
      <c r="AS788" s="488"/>
    </row>
    <row r="789" spans="1:51" ht="14.5">
      <c r="A789" s="522" t="str">
        <f>IFERROR(VLOOKUP(B789, 'Reference data'!$C$2:$D$21, 2, 0), "Do not enter, will be populated based on other column(s)")</f>
        <v>Sustenance</v>
      </c>
      <c r="B789" s="541" t="s">
        <v>88</v>
      </c>
      <c r="D789" s="472" t="s">
        <v>703</v>
      </c>
      <c r="E789" s="543" t="s">
        <v>664</v>
      </c>
      <c r="F789" s="654"/>
      <c r="G789" s="522" t="str">
        <f>IFERROR(VLOOKUP(E789,'Reference data'!$M$2:$P$364,4,0), "Do not enter, will be populated based on other column(s)")</f>
        <v>MF</v>
      </c>
      <c r="H789" s="522" t="str">
        <f>IFERROR(VLOOKUP(E789,'Reference data'!$M$2:$O$364, 3,0), "Do not enter, will be populated based on other column(s)")</f>
        <v>Cobol, DB2</v>
      </c>
      <c r="I789" s="522" t="str">
        <f>IFERROR(VLOOKUP(E789,'Reference data'!$M$1:$N$364, 2,0), "Do not enter, will be populated based on other column(s)")</f>
        <v>JW</v>
      </c>
      <c r="J789" s="541" t="s">
        <v>44</v>
      </c>
      <c r="K789" s="525" t="str">
        <f>IFERROR(VLOOKUP(J789,'Reference data'!$G$2:$H$7, 2, 0), "Do not enter, will be populated based on other column(s)")</f>
        <v>Muawiah Qaimari</v>
      </c>
      <c r="L789" s="525" t="str">
        <f>IFERROR(VLOOKUP(I789, 'Reference data'!$R$2:$S$55, 2, 0), "Do not enter, will be populated based on other column(s)")</f>
        <v>Rajan Patil</v>
      </c>
      <c r="M789" s="525" t="str">
        <f>IFERROR(VLOOKUP(L789, 'Reference data'!$J$2:$K$30, 2, 0), "Do not enter, will be populated based on other column(s)")</f>
        <v>Tarun Raghuwanshi</v>
      </c>
      <c r="N789" s="347">
        <v>22.08</v>
      </c>
      <c r="O789" s="551" t="str">
        <f>VLOOKUP(N789, 'Reference data'!$U$2:$V$29, 2, 0)</f>
        <v>Aug-22</v>
      </c>
      <c r="P789" s="347" t="s">
        <v>48</v>
      </c>
      <c r="Q789" s="488">
        <v>10</v>
      </c>
      <c r="R789" s="488"/>
      <c r="S789" s="488"/>
      <c r="T789" s="488"/>
      <c r="U789" s="488"/>
      <c r="V789" s="488"/>
      <c r="W789" s="488"/>
      <c r="X789" s="488"/>
      <c r="Y789" s="488"/>
      <c r="Z789" s="488"/>
      <c r="AA789" s="488">
        <v>5</v>
      </c>
      <c r="AB789" s="488">
        <v>5</v>
      </c>
      <c r="AC789" s="488"/>
      <c r="AD789" s="488"/>
      <c r="AE789" s="488"/>
      <c r="AF789" s="488"/>
      <c r="AG789" s="488"/>
      <c r="AH789" s="488"/>
      <c r="AI789" s="488"/>
      <c r="AJ789" s="488"/>
      <c r="AK789" s="488"/>
      <c r="AL789" s="488"/>
      <c r="AM789" s="488"/>
      <c r="AN789" s="488"/>
      <c r="AO789" s="488"/>
      <c r="AP789" s="488"/>
      <c r="AQ789" s="488"/>
      <c r="AR789" s="488"/>
      <c r="AS789" s="488"/>
    </row>
    <row r="790" spans="1:51" ht="14.5">
      <c r="A790" s="522" t="str">
        <f>IFERROR(VLOOKUP(B790, 'Reference data'!$C$2:$D$21, 2, 0), "Do not enter, will be populated based on other column(s)")</f>
        <v>Sustenance</v>
      </c>
      <c r="B790" s="541" t="s">
        <v>88</v>
      </c>
      <c r="D790" s="543" t="s">
        <v>705</v>
      </c>
      <c r="E790" s="543" t="s">
        <v>660</v>
      </c>
      <c r="F790" s="653"/>
      <c r="G790" s="522" t="str">
        <f>IFERROR(VLOOKUP(E790,'Reference data'!$M$2:$P$364,4,0), "Do not enter, will be populated based on other column(s)")</f>
        <v>MF</v>
      </c>
      <c r="H790" s="522" t="str">
        <f>IFERROR(VLOOKUP(E790,'Reference data'!$M$2:$O$364, 3,0), "Do not enter, will be populated based on other column(s)")</f>
        <v>Cobol, DB2</v>
      </c>
      <c r="I790" s="522" t="str">
        <f>IFERROR(VLOOKUP(E790,'Reference data'!$M$1:$N$364, 2,0), "Do not enter, will be populated based on other column(s)")</f>
        <v>JW</v>
      </c>
      <c r="J790" s="541" t="s">
        <v>44</v>
      </c>
      <c r="K790" s="525" t="str">
        <f>IFERROR(VLOOKUP(J790,'Reference data'!$G$2:$H$7, 2, 0), "Do not enter, will be populated based on other column(s)")</f>
        <v>Muawiah Qaimari</v>
      </c>
      <c r="L790" s="525" t="str">
        <f>IFERROR(VLOOKUP(I790, 'Reference data'!$R$2:$S$55, 2, 0), "Do not enter, will be populated based on other column(s)")</f>
        <v>Rajan Patil</v>
      </c>
      <c r="M790" s="525" t="str">
        <f>IFERROR(VLOOKUP(L790, 'Reference data'!$J$2:$K$30, 2, 0), "Do not enter, will be populated based on other column(s)")</f>
        <v>Tarun Raghuwanshi</v>
      </c>
      <c r="N790" s="347">
        <v>22.08</v>
      </c>
      <c r="O790" s="551" t="str">
        <f>VLOOKUP(N790, 'Reference data'!$U$2:$V$29, 2, 0)</f>
        <v>Aug-22</v>
      </c>
      <c r="P790" s="347" t="s">
        <v>48</v>
      </c>
      <c r="Q790" s="488">
        <v>10</v>
      </c>
      <c r="R790" s="488"/>
      <c r="S790" s="488"/>
      <c r="T790" s="488"/>
      <c r="U790" s="488"/>
      <c r="V790" s="488"/>
      <c r="W790" s="488"/>
      <c r="X790" s="488"/>
      <c r="Y790" s="488"/>
      <c r="Z790" s="488"/>
      <c r="AA790" s="488">
        <v>5</v>
      </c>
      <c r="AB790" s="488">
        <v>5</v>
      </c>
      <c r="AC790" s="488"/>
      <c r="AD790" s="488"/>
      <c r="AE790" s="488"/>
      <c r="AF790" s="488"/>
      <c r="AG790" s="488"/>
      <c r="AH790" s="488"/>
      <c r="AI790" s="488"/>
      <c r="AJ790" s="488"/>
      <c r="AK790" s="488"/>
      <c r="AL790" s="488"/>
      <c r="AM790" s="488"/>
      <c r="AN790" s="488"/>
      <c r="AO790" s="488"/>
      <c r="AP790" s="488"/>
      <c r="AQ790" s="488"/>
      <c r="AR790" s="488"/>
      <c r="AS790" s="488"/>
    </row>
    <row r="791" spans="1:51" ht="14.5">
      <c r="A791" s="522" t="str">
        <f>IFERROR(VLOOKUP(B791, 'Reference data'!$C$2:$D$21, 2, 0), "Do not enter, will be populated based on other column(s)")</f>
        <v>Sustenance</v>
      </c>
      <c r="B791" s="541" t="s">
        <v>88</v>
      </c>
      <c r="D791" s="472" t="s">
        <v>707</v>
      </c>
      <c r="E791" s="543" t="s">
        <v>651</v>
      </c>
      <c r="F791" s="654"/>
      <c r="G791" s="522" t="str">
        <f>IFERROR(VLOOKUP(E791,'Reference data'!$M$2:$P$364,4,0), "Do not enter, will be populated based on other column(s)")</f>
        <v>MF</v>
      </c>
      <c r="H791" s="522" t="str">
        <f>IFERROR(VLOOKUP(E791,'Reference data'!$M$2:$O$364, 3,0), "Do not enter, will be populated based on other column(s)")</f>
        <v>Cobol, DB2</v>
      </c>
      <c r="I791" s="522" t="str">
        <f>IFERROR(VLOOKUP(E791,'Reference data'!$M$1:$N$364, 2,0), "Do not enter, will be populated based on other column(s)")</f>
        <v>JW</v>
      </c>
      <c r="J791" s="541" t="s">
        <v>44</v>
      </c>
      <c r="K791" s="525" t="str">
        <f>IFERROR(VLOOKUP(J791,'Reference data'!$G$2:$H$7, 2, 0), "Do not enter, will be populated based on other column(s)")</f>
        <v>Muawiah Qaimari</v>
      </c>
      <c r="L791" s="525" t="str">
        <f>IFERROR(VLOOKUP(I791, 'Reference data'!$R$2:$S$55, 2, 0), "Do not enter, will be populated based on other column(s)")</f>
        <v>Rajan Patil</v>
      </c>
      <c r="M791" s="525" t="str">
        <f>IFERROR(VLOOKUP(L791, 'Reference data'!$J$2:$K$30, 2, 0), "Do not enter, will be populated based on other column(s)")</f>
        <v>Tarun Raghuwanshi</v>
      </c>
      <c r="N791" s="347">
        <v>22.08</v>
      </c>
      <c r="O791" s="551" t="str">
        <f>VLOOKUP(N791, 'Reference data'!$U$2:$V$29, 2, 0)</f>
        <v>Aug-22</v>
      </c>
      <c r="P791" s="347" t="s">
        <v>48</v>
      </c>
      <c r="Q791" s="488">
        <v>10</v>
      </c>
      <c r="R791" s="488"/>
      <c r="S791" s="488"/>
      <c r="T791" s="488"/>
      <c r="U791" s="488"/>
      <c r="V791" s="488"/>
      <c r="W791" s="488"/>
      <c r="X791" s="488"/>
      <c r="Y791" s="488"/>
      <c r="Z791" s="488"/>
      <c r="AA791" s="488">
        <v>5</v>
      </c>
      <c r="AB791" s="488">
        <v>5</v>
      </c>
      <c r="AC791" s="488"/>
      <c r="AD791" s="488"/>
      <c r="AE791" s="488"/>
      <c r="AF791" s="488"/>
      <c r="AG791" s="488"/>
      <c r="AH791" s="488"/>
      <c r="AI791" s="488"/>
      <c r="AJ791" s="488"/>
      <c r="AK791" s="488"/>
      <c r="AL791" s="488"/>
      <c r="AM791" s="488"/>
      <c r="AN791" s="488"/>
      <c r="AO791" s="488"/>
      <c r="AP791" s="488"/>
      <c r="AQ791" s="488"/>
      <c r="AR791" s="488"/>
      <c r="AS791" s="488"/>
    </row>
    <row r="792" spans="1:51" ht="14.5">
      <c r="A792" s="522" t="str">
        <f>IFERROR(VLOOKUP(B792, 'Reference data'!$C$2:$D$21, 2, 0), "Do not enter, will be populated based on other column(s)")</f>
        <v>Sustenance</v>
      </c>
      <c r="B792" s="541" t="s">
        <v>110</v>
      </c>
      <c r="D792" s="653" t="s">
        <v>709</v>
      </c>
      <c r="E792" s="543" t="s">
        <v>653</v>
      </c>
      <c r="F792" s="548"/>
      <c r="G792" s="522" t="str">
        <f>IFERROR(VLOOKUP(E792,'Reference data'!$M$2:$P$364,4,0), "Do not enter, will be populated based on other column(s)")</f>
        <v>MR</v>
      </c>
      <c r="H792" s="522" t="str">
        <f>IFERROR(VLOOKUP(E792,'Reference data'!$M$2:$O$364, 3,0), "Do not enter, will be populated based on other column(s)")</f>
        <v>Java</v>
      </c>
      <c r="I792" s="522" t="str">
        <f>IFERROR(VLOOKUP(E792,'Reference data'!$M$1:$N$364, 2,0), "Do not enter, will be populated based on other column(s)")</f>
        <v>MDRG-RR</v>
      </c>
      <c r="J792" s="541" t="s">
        <v>44</v>
      </c>
      <c r="K792" s="525" t="str">
        <f>IFERROR(VLOOKUP(J792,'Reference data'!$G$2:$H$7, 2, 0), "Do not enter, will be populated based on other column(s)")</f>
        <v>Muawiah Qaimari</v>
      </c>
      <c r="L792" s="525" t="str">
        <f>IFERROR(VLOOKUP(I792, 'Reference data'!$R$2:$S$55, 2, 0), "Do not enter, will be populated based on other column(s)")</f>
        <v>Narmada Nelluri</v>
      </c>
      <c r="M792" s="525" t="str">
        <f>IFERROR(VLOOKUP(L792, 'Reference data'!$J$2:$K$30, 2, 0), "Do not enter, will be populated based on other column(s)")</f>
        <v>Ranjit Rai</v>
      </c>
      <c r="N792" s="347">
        <v>22.08</v>
      </c>
      <c r="O792" s="551" t="str">
        <f>VLOOKUP(N792, 'Reference data'!$U$2:$V$29, 2, 0)</f>
        <v>Aug-22</v>
      </c>
      <c r="P792" s="347" t="s">
        <v>48</v>
      </c>
      <c r="Q792" s="488">
        <v>50</v>
      </c>
      <c r="R792" s="488"/>
      <c r="S792" s="488"/>
      <c r="T792" s="488"/>
      <c r="U792" s="488"/>
      <c r="V792" s="488"/>
      <c r="W792" s="488"/>
      <c r="X792" s="488"/>
      <c r="Y792" s="488"/>
      <c r="Z792" s="488">
        <v>10</v>
      </c>
      <c r="AA792" s="488">
        <v>20</v>
      </c>
      <c r="AB792" s="488">
        <v>20</v>
      </c>
      <c r="AC792" s="488"/>
      <c r="AD792" s="488"/>
      <c r="AE792" s="488"/>
      <c r="AF792" s="488"/>
      <c r="AG792" s="488"/>
      <c r="AH792" s="488"/>
      <c r="AI792" s="488"/>
      <c r="AJ792" s="488"/>
      <c r="AK792" s="488"/>
      <c r="AL792" s="488"/>
      <c r="AM792" s="488"/>
      <c r="AN792" s="488"/>
      <c r="AO792" s="488"/>
      <c r="AP792" s="488"/>
      <c r="AQ792" s="488"/>
      <c r="AR792" s="488"/>
      <c r="AS792" s="488"/>
    </row>
    <row r="793" spans="1:51" ht="14.5">
      <c r="A793" s="522" t="str">
        <f>IFERROR(VLOOKUP(B793, 'Reference data'!$C$2:$D$21, 2, 0), "Do not enter, will be populated based on other column(s)")</f>
        <v>Sustenance</v>
      </c>
      <c r="B793" s="541" t="s">
        <v>110</v>
      </c>
      <c r="D793" s="472" t="s">
        <v>710</v>
      </c>
      <c r="E793" s="543" t="s">
        <v>1379</v>
      </c>
      <c r="G793" s="522" t="str">
        <f>IFERROR(VLOOKUP(E793,'Reference data'!$M$2:$P$364,4,0), "Do not enter, will be populated based on other column(s)")</f>
        <v>MR</v>
      </c>
      <c r="H793" s="522" t="str">
        <f>IFERROR(VLOOKUP(E793,'Reference data'!$M$2:$O$364, 3,0), "Do not enter, will be populated based on other column(s)")</f>
        <v>Proc C</v>
      </c>
      <c r="I793" s="522" t="str">
        <f>IFERROR(VLOOKUP(E793,'Reference data'!$M$1:$N$364, 2,0), "Do not enter, will be populated based on other column(s)")</f>
        <v>JW</v>
      </c>
      <c r="J793" s="541" t="s">
        <v>44</v>
      </c>
      <c r="K793" s="525" t="str">
        <f>IFERROR(VLOOKUP(J793,'Reference data'!$G$2:$H$7, 2, 0), "Do not enter, will be populated based on other column(s)")</f>
        <v>Muawiah Qaimari</v>
      </c>
      <c r="L793" s="525" t="str">
        <f>IFERROR(VLOOKUP(I793, 'Reference data'!$R$2:$S$55, 2, 0), "Do not enter, will be populated based on other column(s)")</f>
        <v>Rajan Patil</v>
      </c>
      <c r="M793" s="525" t="str">
        <f>IFERROR(VLOOKUP(L793, 'Reference data'!$J$2:$K$30, 2, 0), "Do not enter, will be populated based on other column(s)")</f>
        <v>Tarun Raghuwanshi</v>
      </c>
      <c r="N793" s="347">
        <v>22.08</v>
      </c>
      <c r="O793" s="551" t="str">
        <f>VLOOKUP(N793, 'Reference data'!$U$2:$V$29, 2, 0)</f>
        <v>Aug-22</v>
      </c>
      <c r="P793" s="347" t="s">
        <v>48</v>
      </c>
      <c r="Q793" s="488">
        <v>50</v>
      </c>
      <c r="R793" s="488"/>
      <c r="S793" s="488"/>
      <c r="T793" s="488"/>
      <c r="U793" s="488"/>
      <c r="V793" s="488"/>
      <c r="W793" s="488"/>
      <c r="X793" s="488"/>
      <c r="Y793" s="488"/>
      <c r="Z793" s="488">
        <v>10</v>
      </c>
      <c r="AA793" s="488">
        <v>20</v>
      </c>
      <c r="AB793" s="488">
        <v>20</v>
      </c>
      <c r="AC793" s="488"/>
      <c r="AD793" s="488"/>
      <c r="AE793" s="488"/>
      <c r="AF793" s="488"/>
      <c r="AG793" s="488"/>
      <c r="AH793" s="488"/>
      <c r="AI793" s="488"/>
      <c r="AJ793" s="488"/>
      <c r="AK793" s="488"/>
      <c r="AL793" s="488"/>
      <c r="AM793" s="488"/>
      <c r="AN793" s="488"/>
      <c r="AO793" s="488"/>
      <c r="AP793" s="488"/>
      <c r="AQ793" s="488"/>
      <c r="AR793" s="488"/>
      <c r="AS793" s="488"/>
    </row>
    <row r="794" spans="1:51" ht="14.5">
      <c r="A794" s="522" t="str">
        <f>IFERROR(VLOOKUP(B794, 'Reference data'!$C$2:$D$21, 2, 0), "Do not enter, will be populated based on other column(s)")</f>
        <v>Sustenance</v>
      </c>
      <c r="B794" s="541" t="s">
        <v>986</v>
      </c>
      <c r="D794" s="561" t="s">
        <v>1895</v>
      </c>
      <c r="E794" s="543" t="s">
        <v>1277</v>
      </c>
      <c r="F794" s="548"/>
      <c r="G794" s="522" t="str">
        <f>IFERROR(VLOOKUP(E794,'Reference data'!$M$2:$P$364,4,0), "Do not enter, will be populated based on other column(s)")</f>
        <v>MF</v>
      </c>
      <c r="H794" s="522" t="str">
        <f>IFERROR(VLOOKUP(E794,'Reference data'!$M$2:$O$364, 3,0), "Do not enter, will be populated based on other column(s)")</f>
        <v>Cobol, DB2</v>
      </c>
      <c r="I794" s="522" t="str">
        <f>IFERROR(VLOOKUP(E794,'Reference data'!$M$1:$N$364, 2,0), "Do not enter, will be populated based on other column(s)")</f>
        <v>JW</v>
      </c>
      <c r="J794" s="541" t="s">
        <v>44</v>
      </c>
      <c r="K794" s="525" t="str">
        <f>IFERROR(VLOOKUP(J794,'Reference data'!$G$2:$H$7, 2, 0), "Do not enter, will be populated based on other column(s)")</f>
        <v>Muawiah Qaimari</v>
      </c>
      <c r="L794" s="525" t="str">
        <f>IFERROR(VLOOKUP(I794, 'Reference data'!$R$2:$S$55, 2, 0), "Do not enter, will be populated based on other column(s)")</f>
        <v>Rajan Patil</v>
      </c>
      <c r="M794" s="525" t="str">
        <f>IFERROR(VLOOKUP(L794, 'Reference data'!$J$2:$K$30, 2, 0), "Do not enter, will be populated based on other column(s)")</f>
        <v>Tarun Raghuwanshi</v>
      </c>
      <c r="N794" s="347" t="s">
        <v>283</v>
      </c>
      <c r="O794" s="551" t="str">
        <f>VLOOKUP(N794, 'Reference data'!$U$2:$V$29, 2, 0)</f>
        <v>Ongoing</v>
      </c>
      <c r="P794" s="347" t="s">
        <v>48</v>
      </c>
      <c r="Q794" s="488"/>
      <c r="R794" s="488"/>
      <c r="S794" s="488"/>
      <c r="T794" s="488"/>
      <c r="U794" s="488"/>
      <c r="V794" s="488"/>
      <c r="W794" s="488"/>
      <c r="X794" s="488">
        <v>86</v>
      </c>
      <c r="Y794" s="488">
        <v>86</v>
      </c>
      <c r="Z794" s="488">
        <v>86</v>
      </c>
      <c r="AA794" s="488">
        <v>86</v>
      </c>
      <c r="AB794" s="488">
        <v>86</v>
      </c>
      <c r="AC794" s="488">
        <v>86</v>
      </c>
      <c r="AD794" s="488">
        <v>86</v>
      </c>
      <c r="AE794" s="488">
        <v>86</v>
      </c>
      <c r="AF794" s="488">
        <v>86</v>
      </c>
      <c r="AG794" s="488">
        <v>86</v>
      </c>
      <c r="AH794" s="488">
        <v>86</v>
      </c>
      <c r="AI794" s="488">
        <v>86</v>
      </c>
      <c r="AJ794" s="488">
        <v>86</v>
      </c>
      <c r="AK794" s="488">
        <v>86</v>
      </c>
      <c r="AL794" s="488">
        <v>86</v>
      </c>
      <c r="AM794" s="488">
        <v>86</v>
      </c>
      <c r="AN794" s="488">
        <v>86</v>
      </c>
      <c r="AO794" s="488">
        <v>86</v>
      </c>
      <c r="AP794" s="488">
        <v>86</v>
      </c>
      <c r="AQ794" s="488">
        <v>86</v>
      </c>
      <c r="AR794" s="488">
        <v>86</v>
      </c>
      <c r="AS794" s="488">
        <v>86</v>
      </c>
      <c r="AT794" s="488">
        <v>86</v>
      </c>
      <c r="AU794" s="488">
        <v>86</v>
      </c>
      <c r="AV794" s="488">
        <v>86</v>
      </c>
      <c r="AW794" s="488">
        <v>86</v>
      </c>
      <c r="AX794" s="488">
        <v>86</v>
      </c>
      <c r="AY794" s="488">
        <v>86</v>
      </c>
    </row>
    <row r="795" spans="1:51" ht="14.5">
      <c r="A795" s="522" t="str">
        <f>IFERROR(VLOOKUP(B795, 'Reference data'!$C$2:$D$21, 2, 0), "Do not enter, will be populated based on other column(s)")</f>
        <v>Sustenance</v>
      </c>
      <c r="B795" s="541" t="s">
        <v>988</v>
      </c>
      <c r="D795" s="347" t="s">
        <v>1896</v>
      </c>
      <c r="E795" s="543" t="s">
        <v>1379</v>
      </c>
      <c r="G795" s="522" t="str">
        <f>IFERROR(VLOOKUP(E795,'Reference data'!$M$2:$P$364,4,0), "Do not enter, will be populated based on other column(s)")</f>
        <v>MR</v>
      </c>
      <c r="H795" s="522" t="str">
        <f>IFERROR(VLOOKUP(E795,'Reference data'!$M$2:$O$364, 3,0), "Do not enter, will be populated based on other column(s)")</f>
        <v>Proc C</v>
      </c>
      <c r="I795" s="522" t="str">
        <f>IFERROR(VLOOKUP(E795,'Reference data'!$M$1:$N$364, 2,0), "Do not enter, will be populated based on other column(s)")</f>
        <v>JW</v>
      </c>
      <c r="J795" s="541" t="s">
        <v>44</v>
      </c>
      <c r="K795" s="525" t="str">
        <f>IFERROR(VLOOKUP(J795,'Reference data'!$G$2:$H$7, 2, 0), "Do not enter, will be populated based on other column(s)")</f>
        <v>Muawiah Qaimari</v>
      </c>
      <c r="L795" s="525" t="str">
        <f>IFERROR(VLOOKUP(I795, 'Reference data'!$R$2:$S$55, 2, 0), "Do not enter, will be populated based on other column(s)")</f>
        <v>Rajan Patil</v>
      </c>
      <c r="M795" s="525" t="str">
        <f>IFERROR(VLOOKUP(L795, 'Reference data'!$J$2:$K$30, 2, 0), "Do not enter, will be populated based on other column(s)")</f>
        <v>Tarun Raghuwanshi</v>
      </c>
      <c r="N795" s="347" t="s">
        <v>283</v>
      </c>
      <c r="O795" s="551" t="str">
        <f>VLOOKUP(N795, 'Reference data'!$U$2:$V$29, 2, 0)</f>
        <v>Ongoing</v>
      </c>
      <c r="P795" s="347" t="s">
        <v>48</v>
      </c>
      <c r="Q795" s="488"/>
      <c r="R795" s="488"/>
      <c r="S795" s="488"/>
      <c r="T795" s="488"/>
      <c r="U795" s="488"/>
      <c r="V795" s="488"/>
      <c r="W795" s="488"/>
      <c r="X795" s="488"/>
      <c r="Y795" s="488"/>
      <c r="Z795" s="488"/>
      <c r="AA795" s="488"/>
      <c r="AB795" s="488">
        <v>150</v>
      </c>
      <c r="AC795" s="488">
        <v>150</v>
      </c>
      <c r="AD795" s="488">
        <v>150</v>
      </c>
      <c r="AE795" s="488">
        <v>150</v>
      </c>
      <c r="AF795" s="488">
        <v>90</v>
      </c>
      <c r="AG795" s="488">
        <v>90</v>
      </c>
      <c r="AH795" s="488">
        <v>90</v>
      </c>
      <c r="AI795" s="488">
        <v>90</v>
      </c>
      <c r="AJ795" s="488">
        <v>90</v>
      </c>
      <c r="AK795" s="488">
        <v>90</v>
      </c>
      <c r="AL795" s="488">
        <v>90</v>
      </c>
      <c r="AM795" s="488">
        <v>90</v>
      </c>
      <c r="AN795" s="488">
        <v>90</v>
      </c>
      <c r="AO795" s="488">
        <v>90</v>
      </c>
      <c r="AP795" s="488">
        <v>90</v>
      </c>
      <c r="AQ795" s="488">
        <v>90</v>
      </c>
      <c r="AR795" s="488">
        <v>90</v>
      </c>
      <c r="AS795" s="488">
        <v>90</v>
      </c>
      <c r="AT795" s="488">
        <v>90</v>
      </c>
      <c r="AU795" s="488">
        <v>90</v>
      </c>
      <c r="AV795" s="488">
        <v>90</v>
      </c>
      <c r="AW795" s="488">
        <v>90</v>
      </c>
      <c r="AX795" s="488">
        <v>90</v>
      </c>
      <c r="AY795" s="488">
        <v>90</v>
      </c>
    </row>
    <row r="796" spans="1:51" ht="14.5">
      <c r="A796" s="522" t="str">
        <f>IFERROR(VLOOKUP(B796, 'Reference data'!$C$2:$D$21, 2, 0), "Do not enter, will be populated based on other column(s)")</f>
        <v>Sustenance</v>
      </c>
      <c r="B796" s="541" t="s">
        <v>988</v>
      </c>
      <c r="D796" s="548" t="s">
        <v>1897</v>
      </c>
      <c r="E796" s="543" t="s">
        <v>1198</v>
      </c>
      <c r="F796" s="548"/>
      <c r="G796" s="522" t="str">
        <f>IFERROR(VLOOKUP(E796,'Reference data'!$M$2:$P$364,4,0), "Do not enter, will be populated based on other column(s)")</f>
        <v>MR</v>
      </c>
      <c r="H796" s="522" t="str">
        <f>IFERROR(VLOOKUP(E796,'Reference data'!$M$2:$O$364, 3,0), "Do not enter, will be populated based on other column(s)")</f>
        <v>Java</v>
      </c>
      <c r="I796" s="522" t="str">
        <f>IFERROR(VLOOKUP(E796,'Reference data'!$M$1:$N$364, 2,0), "Do not enter, will be populated based on other column(s)")</f>
        <v>MDRG-RR</v>
      </c>
      <c r="J796" s="548" t="s">
        <v>78</v>
      </c>
      <c r="K796" s="525" t="str">
        <f>IFERROR(VLOOKUP(J796,'Reference data'!$G$2:$H$7, 2, 0), "Do not enter, will be populated based on other column(s)")</f>
        <v>Christine Moretti</v>
      </c>
      <c r="L796" s="525" t="str">
        <f>IFERROR(VLOOKUP(I796, 'Reference data'!$R$2:$S$55, 2, 0), "Do not enter, will be populated based on other column(s)")</f>
        <v>Narmada Nelluri</v>
      </c>
      <c r="M796" s="525" t="str">
        <f>IFERROR(VLOOKUP(L796, 'Reference data'!$J$2:$K$30, 2, 0), "Do not enter, will be populated based on other column(s)")</f>
        <v>Ranjit Rai</v>
      </c>
      <c r="N796" s="347" t="s">
        <v>283</v>
      </c>
      <c r="O796" s="551" t="str">
        <f>VLOOKUP(N796, 'Reference data'!$U$2:$V$29, 2, 0)</f>
        <v>Ongoing</v>
      </c>
      <c r="P796" s="347" t="s">
        <v>48</v>
      </c>
      <c r="Q796" s="488"/>
      <c r="R796" s="488"/>
      <c r="S796" s="488"/>
      <c r="T796" s="488"/>
      <c r="U796" s="488"/>
      <c r="V796" s="488"/>
      <c r="W796" s="488"/>
      <c r="X796" s="488"/>
      <c r="Y796" s="488"/>
      <c r="Z796" s="488"/>
      <c r="AA796" s="488"/>
      <c r="AB796" s="488">
        <v>45</v>
      </c>
      <c r="AC796" s="488">
        <v>45</v>
      </c>
      <c r="AD796" s="488">
        <v>45</v>
      </c>
      <c r="AE796" s="488">
        <v>45</v>
      </c>
      <c r="AF796" s="488">
        <v>90</v>
      </c>
      <c r="AG796" s="488">
        <v>90</v>
      </c>
      <c r="AH796" s="488">
        <v>70</v>
      </c>
      <c r="AI796" s="488">
        <v>70</v>
      </c>
      <c r="AJ796" s="488">
        <v>100</v>
      </c>
      <c r="AK796" s="488">
        <v>70</v>
      </c>
      <c r="AL796" s="488">
        <v>70</v>
      </c>
      <c r="AM796" s="488">
        <v>90</v>
      </c>
      <c r="AN796" s="488">
        <v>70</v>
      </c>
      <c r="AO796" s="488">
        <v>70</v>
      </c>
      <c r="AP796" s="488">
        <v>90</v>
      </c>
      <c r="AQ796" s="488">
        <v>70</v>
      </c>
      <c r="AR796" s="488">
        <v>70</v>
      </c>
      <c r="AS796" s="488">
        <v>90</v>
      </c>
    </row>
    <row r="797" spans="1:51" ht="14.5">
      <c r="A797" s="522" t="str">
        <f>IFERROR(VLOOKUP(B797, 'Reference data'!$C$2:$D$21, 2, 0), "Do not enter, will be populated based on other column(s)")</f>
        <v>Sustenance</v>
      </c>
      <c r="B797" s="541" t="s">
        <v>988</v>
      </c>
      <c r="D797" s="347" t="s">
        <v>1898</v>
      </c>
      <c r="E797" s="543" t="s">
        <v>653</v>
      </c>
      <c r="G797" s="522" t="str">
        <f>IFERROR(VLOOKUP(E797,'Reference data'!$M$2:$P$364,4,0), "Do not enter, will be populated based on other column(s)")</f>
        <v>MR</v>
      </c>
      <c r="H797" s="522" t="str">
        <f>IFERROR(VLOOKUP(E797,'Reference data'!$M$2:$O$364, 3,0), "Do not enter, will be populated based on other column(s)")</f>
        <v>Java</v>
      </c>
      <c r="I797" s="522" t="str">
        <f>IFERROR(VLOOKUP(E797,'Reference data'!$M$1:$N$364, 2,0), "Do not enter, will be populated based on other column(s)")</f>
        <v>MDRG-RR</v>
      </c>
      <c r="J797" s="541" t="s">
        <v>44</v>
      </c>
      <c r="K797" s="525" t="str">
        <f>IFERROR(VLOOKUP(J797,'Reference data'!$G$2:$H$7, 2, 0), "Do not enter, will be populated based on other column(s)")</f>
        <v>Muawiah Qaimari</v>
      </c>
      <c r="L797" s="525" t="str">
        <f>IFERROR(VLOOKUP(I797, 'Reference data'!$R$2:$S$55, 2, 0), "Do not enter, will be populated based on other column(s)")</f>
        <v>Narmada Nelluri</v>
      </c>
      <c r="M797" s="525" t="str">
        <f>IFERROR(VLOOKUP(L797, 'Reference data'!$J$2:$K$30, 2, 0), "Do not enter, will be populated based on other column(s)")</f>
        <v>Ranjit Rai</v>
      </c>
      <c r="N797" s="347" t="s">
        <v>283</v>
      </c>
      <c r="O797" s="551" t="str">
        <f>VLOOKUP(N797, 'Reference data'!$U$2:$V$29, 2, 0)</f>
        <v>Ongoing</v>
      </c>
      <c r="P797" s="347" t="s">
        <v>48</v>
      </c>
      <c r="Q797" s="488"/>
      <c r="R797" s="488"/>
      <c r="S797" s="488"/>
      <c r="T797" s="488"/>
      <c r="U797" s="488"/>
      <c r="V797" s="488"/>
      <c r="W797" s="488"/>
      <c r="X797" s="488"/>
      <c r="Y797" s="488"/>
      <c r="Z797" s="488"/>
      <c r="AA797" s="488"/>
      <c r="AB797" s="488">
        <v>90</v>
      </c>
      <c r="AC797" s="488">
        <v>90</v>
      </c>
      <c r="AD797" s="488">
        <v>90</v>
      </c>
      <c r="AE797" s="488">
        <v>90</v>
      </c>
      <c r="AF797" s="488">
        <v>90</v>
      </c>
      <c r="AG797" s="488">
        <v>90</v>
      </c>
      <c r="AH797" s="488">
        <v>30</v>
      </c>
      <c r="AI797" s="488">
        <v>40</v>
      </c>
      <c r="AJ797" s="488">
        <v>60</v>
      </c>
      <c r="AK797" s="488">
        <v>30</v>
      </c>
      <c r="AL797" s="488">
        <v>40</v>
      </c>
      <c r="AM797" s="488">
        <v>60</v>
      </c>
      <c r="AN797" s="488">
        <v>30</v>
      </c>
      <c r="AO797" s="488">
        <v>40</v>
      </c>
      <c r="AP797" s="488">
        <v>60</v>
      </c>
      <c r="AQ797" s="488">
        <v>30</v>
      </c>
      <c r="AR797" s="488">
        <v>40</v>
      </c>
      <c r="AS797" s="488">
        <v>60</v>
      </c>
    </row>
    <row r="798" spans="1:51" ht="14.5">
      <c r="A798" s="522" t="str">
        <f>IFERROR(VLOOKUP(B798, 'Reference data'!$C$2:$D$21, 2, 0), "Do not enter, will be populated based on other column(s)")</f>
        <v>Sustenance</v>
      </c>
      <c r="B798" s="541" t="s">
        <v>987</v>
      </c>
      <c r="C798" s="347">
        <v>1</v>
      </c>
      <c r="D798" s="347" t="s">
        <v>1899</v>
      </c>
      <c r="E798" s="543" t="s">
        <v>717</v>
      </c>
      <c r="F798" s="548"/>
      <c r="G798" s="522" t="str">
        <f>IFERROR(VLOOKUP(E798,'Reference data'!$M$2:$P$364,4,0), "Do not enter, will be populated based on other column(s)")</f>
        <v>MR</v>
      </c>
      <c r="H798" s="522" t="str">
        <f>IFERROR(VLOOKUP(E798,'Reference data'!$M$2:$O$364, 3,0), "Do not enter, will be populated based on other column(s)")</f>
        <v>Java</v>
      </c>
      <c r="I798" s="522" t="str">
        <f>IFERROR(VLOOKUP(E798,'Reference data'!$M$1:$N$364, 2,0), "Do not enter, will be populated based on other column(s)")</f>
        <v>JW</v>
      </c>
      <c r="J798" s="541" t="s">
        <v>44</v>
      </c>
      <c r="K798" s="525" t="str">
        <f>IFERROR(VLOOKUP(J798,'Reference data'!$G$2:$H$7, 2, 0), "Do not enter, will be populated based on other column(s)")</f>
        <v>Muawiah Qaimari</v>
      </c>
      <c r="L798" s="525" t="str">
        <f>IFERROR(VLOOKUP(I798, 'Reference data'!$R$2:$S$55, 2, 0), "Do not enter, will be populated based on other column(s)")</f>
        <v>Rajan Patil</v>
      </c>
      <c r="M798" s="525" t="str">
        <f>IFERROR(VLOOKUP(L798, 'Reference data'!$J$2:$K$30, 2, 0), "Do not enter, will be populated based on other column(s)")</f>
        <v>Tarun Raghuwanshi</v>
      </c>
      <c r="N798" s="347" t="s">
        <v>283</v>
      </c>
      <c r="O798" s="551" t="str">
        <f>VLOOKUP(N798, 'Reference data'!$U$2:$V$29, 2, 0)</f>
        <v>Ongoing</v>
      </c>
      <c r="P798" s="347" t="s">
        <v>48</v>
      </c>
      <c r="Q798" s="488"/>
      <c r="R798" s="488"/>
      <c r="S798" s="488"/>
      <c r="T798" s="488"/>
      <c r="U798" s="488"/>
      <c r="V798" s="488"/>
      <c r="W798" s="488"/>
      <c r="X798" s="488">
        <v>140</v>
      </c>
      <c r="Y798" s="488">
        <v>140</v>
      </c>
      <c r="Z798" s="488">
        <v>140</v>
      </c>
      <c r="AA798" s="488">
        <v>140</v>
      </c>
      <c r="AB798" s="488">
        <v>140</v>
      </c>
      <c r="AC798" s="488">
        <v>140</v>
      </c>
      <c r="AD798" s="488">
        <v>140</v>
      </c>
      <c r="AE798" s="488">
        <v>140</v>
      </c>
      <c r="AF798" s="488">
        <v>90</v>
      </c>
      <c r="AG798" s="488">
        <v>90</v>
      </c>
      <c r="AH798" s="488">
        <v>80</v>
      </c>
      <c r="AI798" s="488">
        <v>80</v>
      </c>
      <c r="AJ798" s="488">
        <v>80</v>
      </c>
      <c r="AK798" s="488">
        <v>80</v>
      </c>
      <c r="AL798" s="488">
        <v>80</v>
      </c>
      <c r="AM798" s="488">
        <v>80</v>
      </c>
      <c r="AN798" s="488">
        <v>80</v>
      </c>
      <c r="AO798" s="488">
        <v>80</v>
      </c>
      <c r="AP798" s="488">
        <v>80</v>
      </c>
      <c r="AQ798" s="488">
        <v>80</v>
      </c>
      <c r="AR798" s="488">
        <v>80</v>
      </c>
      <c r="AS798" s="488">
        <v>80</v>
      </c>
      <c r="AT798" s="488">
        <v>80</v>
      </c>
      <c r="AU798" s="488">
        <v>80</v>
      </c>
      <c r="AV798" s="488">
        <v>80</v>
      </c>
      <c r="AW798" s="488">
        <v>80</v>
      </c>
      <c r="AX798" s="488">
        <v>80</v>
      </c>
      <c r="AY798" s="488">
        <v>80</v>
      </c>
    </row>
    <row r="799" spans="1:51" ht="14.5">
      <c r="A799" s="522" t="str">
        <f>IFERROR(VLOOKUP(B799, 'Reference data'!$C$2:$D$21, 2, 0), "Do not enter, will be populated based on other column(s)")</f>
        <v>Sustenance</v>
      </c>
      <c r="B799" s="541" t="s">
        <v>988</v>
      </c>
      <c r="C799" s="347">
        <v>1</v>
      </c>
      <c r="D799" s="347" t="s">
        <v>1900</v>
      </c>
      <c r="E799" s="543" t="s">
        <v>717</v>
      </c>
      <c r="G799" s="522" t="str">
        <f>IFERROR(VLOOKUP(E799,'Reference data'!$M$2:$P$364,4,0), "Do not enter, will be populated based on other column(s)")</f>
        <v>MR</v>
      </c>
      <c r="H799" s="522" t="str">
        <f>IFERROR(VLOOKUP(E799,'Reference data'!$M$2:$O$364, 3,0), "Do not enter, will be populated based on other column(s)")</f>
        <v>Java</v>
      </c>
      <c r="I799" s="522" t="str">
        <f>IFERROR(VLOOKUP(E799,'Reference data'!$M$1:$N$364, 2,0), "Do not enter, will be populated based on other column(s)")</f>
        <v>JW</v>
      </c>
      <c r="J799" s="541" t="s">
        <v>44</v>
      </c>
      <c r="K799" s="525" t="str">
        <f>IFERROR(VLOOKUP(J799,'Reference data'!$G$2:$H$7, 2, 0), "Do not enter, will be populated based on other column(s)")</f>
        <v>Muawiah Qaimari</v>
      </c>
      <c r="L799" s="525" t="str">
        <f>IFERROR(VLOOKUP(I799, 'Reference data'!$R$2:$S$55, 2, 0), "Do not enter, will be populated based on other column(s)")</f>
        <v>Rajan Patil</v>
      </c>
      <c r="M799" s="525" t="str">
        <f>IFERROR(VLOOKUP(L799, 'Reference data'!$J$2:$K$30, 2, 0), "Do not enter, will be populated based on other column(s)")</f>
        <v>Tarun Raghuwanshi</v>
      </c>
      <c r="N799" s="347" t="s">
        <v>283</v>
      </c>
      <c r="O799" s="551" t="str">
        <f>VLOOKUP(N799, 'Reference data'!$U$2:$V$29, 2, 0)</f>
        <v>Ongoing</v>
      </c>
      <c r="P799" s="347" t="s">
        <v>48</v>
      </c>
      <c r="Q799" s="488"/>
      <c r="R799" s="488"/>
      <c r="S799" s="488"/>
      <c r="T799" s="488"/>
      <c r="U799" s="488"/>
      <c r="V799" s="488"/>
      <c r="W799" s="488"/>
      <c r="X799" s="488"/>
      <c r="Y799" s="488"/>
      <c r="Z799" s="488"/>
      <c r="AA799" s="488"/>
      <c r="AB799" s="488">
        <v>20</v>
      </c>
      <c r="AC799" s="488">
        <v>20</v>
      </c>
      <c r="AD799" s="488">
        <v>20</v>
      </c>
      <c r="AE799" s="488">
        <v>20</v>
      </c>
      <c r="AF799" s="488">
        <v>20</v>
      </c>
      <c r="AG799" s="488">
        <v>20</v>
      </c>
      <c r="AH799" s="488">
        <v>20</v>
      </c>
      <c r="AI799" s="488">
        <v>20</v>
      </c>
      <c r="AJ799" s="488">
        <v>20</v>
      </c>
      <c r="AK799" s="488">
        <v>20</v>
      </c>
      <c r="AL799" s="488">
        <v>20</v>
      </c>
      <c r="AM799" s="488">
        <v>20</v>
      </c>
      <c r="AN799" s="488">
        <v>20</v>
      </c>
      <c r="AO799" s="488">
        <v>20</v>
      </c>
      <c r="AP799" s="488">
        <v>20</v>
      </c>
      <c r="AQ799" s="488">
        <v>20</v>
      </c>
      <c r="AR799" s="488">
        <v>20</v>
      </c>
      <c r="AS799" s="488">
        <v>20</v>
      </c>
      <c r="AT799" s="488">
        <v>20</v>
      </c>
      <c r="AU799" s="488">
        <v>20</v>
      </c>
      <c r="AV799" s="488">
        <v>20</v>
      </c>
      <c r="AW799" s="488">
        <v>20</v>
      </c>
      <c r="AX799" s="488">
        <v>20</v>
      </c>
      <c r="AY799" s="488">
        <v>20</v>
      </c>
    </row>
    <row r="800" spans="1:51" ht="14.5">
      <c r="A800" s="522" t="str">
        <f>IFERROR(VLOOKUP(B800, 'Reference data'!$C$2:$D$21, 2, 0), "Do not enter, will be populated based on other column(s)")</f>
        <v>Sustenance</v>
      </c>
      <c r="B800" s="541" t="s">
        <v>125</v>
      </c>
      <c r="D800" s="347" t="s">
        <v>721</v>
      </c>
      <c r="E800" s="543" t="s">
        <v>1379</v>
      </c>
      <c r="G800" s="522" t="str">
        <f>IFERROR(VLOOKUP(E800,'Reference data'!$M$2:$P$364,4,0), "Do not enter, will be populated based on other column(s)")</f>
        <v>MR</v>
      </c>
      <c r="H800" s="522" t="str">
        <f>IFERROR(VLOOKUP(E800,'Reference data'!$M$2:$O$364, 3,0), "Do not enter, will be populated based on other column(s)")</f>
        <v>Proc C</v>
      </c>
      <c r="I800" s="522" t="str">
        <f>IFERROR(VLOOKUP(E800,'Reference data'!$M$1:$N$364, 2,0), "Do not enter, will be populated based on other column(s)")</f>
        <v>JW</v>
      </c>
      <c r="J800" s="541" t="s">
        <v>44</v>
      </c>
      <c r="K800" s="525" t="str">
        <f>IFERROR(VLOOKUP(J800,'Reference data'!$G$2:$H$7, 2, 0), "Do not enter, will be populated based on other column(s)")</f>
        <v>Muawiah Qaimari</v>
      </c>
      <c r="L800" s="525" t="str">
        <f>IFERROR(VLOOKUP(I800, 'Reference data'!$R$2:$S$55, 2, 0), "Do not enter, will be populated based on other column(s)")</f>
        <v>Rajan Patil</v>
      </c>
      <c r="M800" s="525" t="str">
        <f>IFERROR(VLOOKUP(L800, 'Reference data'!$J$2:$K$30, 2, 0), "Do not enter, will be populated based on other column(s)")</f>
        <v>Tarun Raghuwanshi</v>
      </c>
      <c r="N800" s="347">
        <v>22.06</v>
      </c>
      <c r="O800" s="551" t="str">
        <f>VLOOKUP(N800, 'Reference data'!$U$2:$V$29, 2, 0)</f>
        <v>Jun-22</v>
      </c>
      <c r="P800" s="347" t="s">
        <v>48</v>
      </c>
      <c r="Q800" s="488"/>
      <c r="R800" s="488"/>
      <c r="S800" s="488"/>
      <c r="T800" s="488"/>
      <c r="U800" s="488"/>
      <c r="V800" s="488"/>
      <c r="W800" s="488"/>
      <c r="X800" s="488"/>
      <c r="Y800" s="488"/>
      <c r="Z800" s="488"/>
      <c r="AA800" s="488">
        <v>40</v>
      </c>
      <c r="AB800" s="488"/>
      <c r="AC800" s="488"/>
      <c r="AD800" s="488"/>
      <c r="AE800" s="488"/>
      <c r="AF800" s="488"/>
      <c r="AG800" s="488"/>
      <c r="AH800" s="488"/>
      <c r="AI800" s="488"/>
      <c r="AJ800" s="488"/>
      <c r="AK800" s="488"/>
      <c r="AL800" s="488"/>
      <c r="AM800" s="488"/>
      <c r="AN800" s="488"/>
      <c r="AO800" s="488"/>
      <c r="AP800" s="488"/>
      <c r="AQ800" s="488"/>
      <c r="AR800" s="488"/>
      <c r="AS800" s="488"/>
    </row>
    <row r="801" spans="1:51" ht="14.5">
      <c r="A801" s="522" t="str">
        <f>IFERROR(VLOOKUP(B801, 'Reference data'!$C$2:$D$21, 2, 0), "Do not enter, will be populated based on other column(s)")</f>
        <v>Sustenance</v>
      </c>
      <c r="B801" s="541" t="s">
        <v>125</v>
      </c>
      <c r="D801" s="347" t="s">
        <v>1901</v>
      </c>
      <c r="E801" s="543" t="s">
        <v>1198</v>
      </c>
      <c r="F801" s="548"/>
      <c r="G801" s="522" t="str">
        <f>IFERROR(VLOOKUP(E801,'Reference data'!$M$2:$P$364,4,0), "Do not enter, will be populated based on other column(s)")</f>
        <v>MR</v>
      </c>
      <c r="H801" s="522" t="str">
        <f>IFERROR(VLOOKUP(E801,'Reference data'!$M$2:$O$364, 3,0), "Do not enter, will be populated based on other column(s)")</f>
        <v>Java</v>
      </c>
      <c r="I801" s="522" t="str">
        <f>IFERROR(VLOOKUP(E801,'Reference data'!$M$1:$N$364, 2,0), "Do not enter, will be populated based on other column(s)")</f>
        <v>MDRG-RR</v>
      </c>
      <c r="J801" s="548" t="s">
        <v>78</v>
      </c>
      <c r="K801" s="525" t="str">
        <f>IFERROR(VLOOKUP(J801,'Reference data'!$G$2:$H$7, 2, 0), "Do not enter, will be populated based on other column(s)")</f>
        <v>Christine Moretti</v>
      </c>
      <c r="L801" s="525" t="str">
        <f>IFERROR(VLOOKUP(I801, 'Reference data'!$R$2:$S$55, 2, 0), "Do not enter, will be populated based on other column(s)")</f>
        <v>Narmada Nelluri</v>
      </c>
      <c r="M801" s="525" t="str">
        <f>IFERROR(VLOOKUP(L801, 'Reference data'!$J$2:$K$30, 2, 0), "Do not enter, will be populated based on other column(s)")</f>
        <v>Ranjit Rai</v>
      </c>
      <c r="N801" s="347" t="s">
        <v>283</v>
      </c>
      <c r="O801" s="551" t="str">
        <f>VLOOKUP(N801, 'Reference data'!$U$2:$V$29, 2, 0)</f>
        <v>Ongoing</v>
      </c>
      <c r="P801" s="347" t="s">
        <v>48</v>
      </c>
      <c r="Q801" s="488"/>
      <c r="R801" s="488"/>
      <c r="S801" s="488"/>
      <c r="T801" s="488"/>
      <c r="U801" s="488"/>
      <c r="V801" s="488"/>
      <c r="W801" s="488"/>
      <c r="X801" s="488"/>
      <c r="Y801" s="488"/>
      <c r="Z801" s="488"/>
      <c r="AA801" s="488">
        <v>20</v>
      </c>
      <c r="AB801" s="488">
        <v>20</v>
      </c>
      <c r="AC801" s="488">
        <v>20</v>
      </c>
      <c r="AD801" s="488">
        <v>20</v>
      </c>
      <c r="AE801" s="488">
        <v>20</v>
      </c>
      <c r="AF801" s="488">
        <v>20</v>
      </c>
      <c r="AG801" s="488">
        <v>20</v>
      </c>
      <c r="AH801" s="488">
        <v>20</v>
      </c>
      <c r="AI801" s="488">
        <v>20</v>
      </c>
      <c r="AJ801" s="488">
        <v>20</v>
      </c>
      <c r="AK801" s="488">
        <v>20</v>
      </c>
      <c r="AL801" s="488">
        <v>20</v>
      </c>
      <c r="AM801" s="488">
        <v>20</v>
      </c>
      <c r="AN801" s="488">
        <v>20</v>
      </c>
      <c r="AO801" s="488">
        <v>20</v>
      </c>
      <c r="AP801" s="488">
        <v>20</v>
      </c>
      <c r="AQ801" s="488">
        <v>20</v>
      </c>
      <c r="AR801" s="488">
        <v>20</v>
      </c>
      <c r="AS801" s="488">
        <v>20</v>
      </c>
    </row>
    <row r="802" spans="1:51" ht="14.5">
      <c r="A802" s="522" t="str">
        <f>IFERROR(VLOOKUP(B802, 'Reference data'!$C$2:$D$21, 2, 0), "Do not enter, will be populated based on other column(s)")</f>
        <v>Sustenance</v>
      </c>
      <c r="B802" s="541" t="s">
        <v>125</v>
      </c>
      <c r="D802" s="347" t="s">
        <v>1902</v>
      </c>
      <c r="E802" s="543" t="s">
        <v>1198</v>
      </c>
      <c r="G802" s="522" t="str">
        <f>IFERROR(VLOOKUP(E802,'Reference data'!$M$2:$P$364,4,0), "Do not enter, will be populated based on other column(s)")</f>
        <v>MR</v>
      </c>
      <c r="H802" s="522" t="str">
        <f>IFERROR(VLOOKUP(E802,'Reference data'!$M$2:$O$364, 3,0), "Do not enter, will be populated based on other column(s)")</f>
        <v>Java</v>
      </c>
      <c r="I802" s="522" t="str">
        <f>IFERROR(VLOOKUP(E802,'Reference data'!$M$1:$N$364, 2,0), "Do not enter, will be populated based on other column(s)")</f>
        <v>MDRG-RR</v>
      </c>
      <c r="J802" s="347" t="s">
        <v>78</v>
      </c>
      <c r="K802" s="525" t="str">
        <f>IFERROR(VLOOKUP(J802,'Reference data'!$G$2:$H$7, 2, 0), "Do not enter, will be populated based on other column(s)")</f>
        <v>Christine Moretti</v>
      </c>
      <c r="L802" s="525" t="str">
        <f>IFERROR(VLOOKUP(I802, 'Reference data'!$R$2:$S$55, 2, 0), "Do not enter, will be populated based on other column(s)")</f>
        <v>Narmada Nelluri</v>
      </c>
      <c r="M802" s="525" t="str">
        <f>IFERROR(VLOOKUP(L802, 'Reference data'!$J$2:$K$30, 2, 0), "Do not enter, will be populated based on other column(s)")</f>
        <v>Ranjit Rai</v>
      </c>
      <c r="N802" s="347" t="s">
        <v>283</v>
      </c>
      <c r="O802" s="551" t="str">
        <f>VLOOKUP(N802, 'Reference data'!$U$2:$V$29, 2, 0)</f>
        <v>Ongoing</v>
      </c>
      <c r="P802" s="347" t="s">
        <v>48</v>
      </c>
      <c r="Q802" s="488"/>
      <c r="R802" s="488"/>
      <c r="S802" s="488"/>
      <c r="T802" s="488"/>
      <c r="U802" s="488"/>
      <c r="V802" s="488"/>
      <c r="W802" s="488"/>
      <c r="X802" s="488"/>
      <c r="Y802" s="488"/>
      <c r="Z802" s="488"/>
      <c r="AA802" s="488">
        <v>20</v>
      </c>
      <c r="AB802" s="488">
        <v>10</v>
      </c>
      <c r="AC802" s="488">
        <v>10</v>
      </c>
      <c r="AD802" s="488">
        <v>10</v>
      </c>
      <c r="AE802" s="488">
        <v>10</v>
      </c>
      <c r="AF802" s="488">
        <v>10</v>
      </c>
      <c r="AG802" s="488">
        <v>10</v>
      </c>
      <c r="AH802" s="488">
        <v>10</v>
      </c>
      <c r="AI802" s="488">
        <v>10</v>
      </c>
      <c r="AJ802" s="488">
        <v>10</v>
      </c>
      <c r="AK802" s="488">
        <v>10</v>
      </c>
      <c r="AL802" s="488">
        <v>10</v>
      </c>
      <c r="AM802" s="488">
        <v>10</v>
      </c>
      <c r="AN802" s="488">
        <v>10</v>
      </c>
      <c r="AO802" s="488">
        <v>10</v>
      </c>
      <c r="AP802" s="488">
        <v>10</v>
      </c>
      <c r="AQ802" s="488">
        <v>10</v>
      </c>
      <c r="AR802" s="488">
        <v>10</v>
      </c>
      <c r="AS802" s="488">
        <v>10</v>
      </c>
    </row>
    <row r="803" spans="1:51" ht="14.5">
      <c r="A803" s="522" t="str">
        <f>IFERROR(VLOOKUP(B803, 'Reference data'!$C$2:$D$21, 2, 0), "Do not enter, will be populated based on other column(s)")</f>
        <v>Sustenance</v>
      </c>
      <c r="B803" s="541" t="s">
        <v>125</v>
      </c>
      <c r="D803" s="347" t="s">
        <v>1903</v>
      </c>
      <c r="E803" s="543" t="s">
        <v>1198</v>
      </c>
      <c r="F803" s="548"/>
      <c r="G803" s="522" t="str">
        <f>IFERROR(VLOOKUP(E803,'Reference data'!$M$2:$P$364,4,0), "Do not enter, will be populated based on other column(s)")</f>
        <v>MR</v>
      </c>
      <c r="H803" s="522" t="str">
        <f>IFERROR(VLOOKUP(E803,'Reference data'!$M$2:$O$364, 3,0), "Do not enter, will be populated based on other column(s)")</f>
        <v>Java</v>
      </c>
      <c r="I803" s="522" t="str">
        <f>IFERROR(VLOOKUP(E803,'Reference data'!$M$1:$N$364, 2,0), "Do not enter, will be populated based on other column(s)")</f>
        <v>MDRG-RR</v>
      </c>
      <c r="J803" s="548" t="s">
        <v>78</v>
      </c>
      <c r="K803" s="525" t="str">
        <f>IFERROR(VLOOKUP(J803,'Reference data'!$G$2:$H$7, 2, 0), "Do not enter, will be populated based on other column(s)")</f>
        <v>Christine Moretti</v>
      </c>
      <c r="L803" s="525" t="str">
        <f>IFERROR(VLOOKUP(I803, 'Reference data'!$R$2:$S$55, 2, 0), "Do not enter, will be populated based on other column(s)")</f>
        <v>Narmada Nelluri</v>
      </c>
      <c r="M803" s="525" t="str">
        <f>IFERROR(VLOOKUP(L803, 'Reference data'!$J$2:$K$30, 2, 0), "Do not enter, will be populated based on other column(s)")</f>
        <v>Ranjit Rai</v>
      </c>
      <c r="N803" s="347" t="s">
        <v>283</v>
      </c>
      <c r="O803" s="551" t="str">
        <f>VLOOKUP(N803, 'Reference data'!$U$2:$V$29, 2, 0)</f>
        <v>Ongoing</v>
      </c>
      <c r="P803" s="347" t="s">
        <v>48</v>
      </c>
      <c r="Q803" s="488"/>
      <c r="R803" s="488"/>
      <c r="S803" s="488"/>
      <c r="T803" s="488"/>
      <c r="U803" s="488"/>
      <c r="V803" s="488"/>
      <c r="W803" s="488"/>
      <c r="X803" s="488"/>
      <c r="Y803" s="488"/>
      <c r="Z803" s="488"/>
      <c r="AA803" s="488">
        <v>20</v>
      </c>
      <c r="AB803" s="488">
        <v>10</v>
      </c>
      <c r="AC803" s="488">
        <v>10</v>
      </c>
      <c r="AD803" s="488">
        <v>10</v>
      </c>
      <c r="AE803" s="488">
        <v>10</v>
      </c>
      <c r="AF803" s="488">
        <v>10</v>
      </c>
      <c r="AG803" s="488">
        <v>10</v>
      </c>
      <c r="AH803" s="488">
        <v>10</v>
      </c>
      <c r="AI803" s="488">
        <v>10</v>
      </c>
      <c r="AJ803" s="488">
        <v>10</v>
      </c>
      <c r="AK803" s="488">
        <v>10</v>
      </c>
      <c r="AL803" s="488">
        <v>10</v>
      </c>
      <c r="AM803" s="488">
        <v>10</v>
      </c>
      <c r="AN803" s="488">
        <v>10</v>
      </c>
      <c r="AO803" s="488">
        <v>10</v>
      </c>
      <c r="AP803" s="488">
        <v>10</v>
      </c>
      <c r="AQ803" s="488">
        <v>10</v>
      </c>
      <c r="AR803" s="488">
        <v>10</v>
      </c>
      <c r="AS803" s="488">
        <v>10</v>
      </c>
    </row>
    <row r="804" spans="1:51" ht="14.5">
      <c r="A804" s="522" t="str">
        <f>IFERROR(VLOOKUP(B804, 'Reference data'!$C$2:$D$21, 2, 0), "Do not enter, will be populated based on other column(s)")</f>
        <v>Sustenance</v>
      </c>
      <c r="B804" s="541" t="s">
        <v>989</v>
      </c>
      <c r="C804" s="347">
        <v>13</v>
      </c>
      <c r="D804" s="347" t="s">
        <v>1904</v>
      </c>
      <c r="E804" s="543" t="s">
        <v>1277</v>
      </c>
      <c r="F804" s="548"/>
      <c r="G804" s="522" t="str">
        <f>IFERROR(VLOOKUP(E804,'Reference data'!$M$2:$P$364,4,0), "Do not enter, will be populated based on other column(s)")</f>
        <v>MF</v>
      </c>
      <c r="H804" s="522" t="str">
        <f>IFERROR(VLOOKUP(E804,'Reference data'!$M$2:$O$364, 3,0), "Do not enter, will be populated based on other column(s)")</f>
        <v>Cobol, DB2</v>
      </c>
      <c r="I804" s="522" t="str">
        <f>IFERROR(VLOOKUP(E804,'Reference data'!$M$1:$N$364, 2,0), "Do not enter, will be populated based on other column(s)")</f>
        <v>JW</v>
      </c>
      <c r="J804" s="541" t="s">
        <v>44</v>
      </c>
      <c r="K804" s="525" t="str">
        <f>IFERROR(VLOOKUP(J804,'Reference data'!$G$2:$H$7, 2, 0), "Do not enter, will be populated based on other column(s)")</f>
        <v>Muawiah Qaimari</v>
      </c>
      <c r="L804" s="525" t="str">
        <f>IFERROR(VLOOKUP(I804, 'Reference data'!$R$2:$S$55, 2, 0), "Do not enter, will be populated based on other column(s)")</f>
        <v>Rajan Patil</v>
      </c>
      <c r="M804" s="525" t="str">
        <f>IFERROR(VLOOKUP(L804, 'Reference data'!$J$2:$K$30, 2, 0), "Do not enter, will be populated based on other column(s)")</f>
        <v>Tarun Raghuwanshi</v>
      </c>
      <c r="N804" s="347" t="s">
        <v>283</v>
      </c>
      <c r="O804" s="551" t="str">
        <f>VLOOKUP(N804, 'Reference data'!$U$2:$V$29, 2, 0)</f>
        <v>Ongoing</v>
      </c>
      <c r="P804" s="347" t="s">
        <v>48</v>
      </c>
      <c r="Q804" s="488"/>
      <c r="R804" s="488"/>
      <c r="S804" s="488"/>
      <c r="T804" s="488"/>
      <c r="U804" s="488"/>
      <c r="V804" s="488"/>
      <c r="W804" s="488"/>
      <c r="X804" s="488"/>
      <c r="Y804" s="488"/>
      <c r="Z804" s="488"/>
      <c r="AA804" s="488">
        <v>85</v>
      </c>
      <c r="AB804" s="488">
        <v>800</v>
      </c>
      <c r="AC804" s="488">
        <v>800</v>
      </c>
      <c r="AD804" s="488">
        <v>800</v>
      </c>
      <c r="AE804" s="488">
        <v>800</v>
      </c>
      <c r="AF804" s="488">
        <v>90</v>
      </c>
      <c r="AG804" s="488">
        <v>90</v>
      </c>
      <c r="AH804" s="488">
        <v>30</v>
      </c>
      <c r="AI804" s="488">
        <v>30</v>
      </c>
      <c r="AJ804" s="488">
        <v>20</v>
      </c>
      <c r="AK804" s="488">
        <v>20</v>
      </c>
      <c r="AL804" s="488">
        <v>20</v>
      </c>
      <c r="AM804" s="488">
        <v>20</v>
      </c>
      <c r="AN804" s="488">
        <v>20</v>
      </c>
      <c r="AO804" s="488">
        <v>20</v>
      </c>
      <c r="AP804" s="488">
        <v>20</v>
      </c>
      <c r="AQ804" s="488">
        <v>20</v>
      </c>
      <c r="AR804" s="488">
        <v>20</v>
      </c>
      <c r="AS804" s="488">
        <v>20</v>
      </c>
      <c r="AT804" s="488">
        <v>20</v>
      </c>
      <c r="AU804" s="488">
        <v>20</v>
      </c>
      <c r="AV804" s="488">
        <v>20</v>
      </c>
      <c r="AW804" s="488">
        <v>20</v>
      </c>
      <c r="AX804" s="488">
        <v>20</v>
      </c>
      <c r="AY804" s="488">
        <v>20</v>
      </c>
    </row>
    <row r="805" spans="1:51" ht="14.5">
      <c r="A805" s="522" t="str">
        <f>IFERROR(VLOOKUP(B805, 'Reference data'!$C$2:$D$21, 2, 0), "Do not enter, will be populated based on other column(s)")</f>
        <v>Sustenance</v>
      </c>
      <c r="B805" s="541" t="s">
        <v>125</v>
      </c>
      <c r="D805" s="347" t="s">
        <v>1905</v>
      </c>
      <c r="E805" s="543" t="s">
        <v>664</v>
      </c>
      <c r="G805" s="522" t="str">
        <f>IFERROR(VLOOKUP(E805,'Reference data'!$M$2:$P$364,4,0), "Do not enter, will be populated based on other column(s)")</f>
        <v>MF</v>
      </c>
      <c r="H805" s="522" t="str">
        <f>IFERROR(VLOOKUP(E805,'Reference data'!$M$2:$O$364, 3,0), "Do not enter, will be populated based on other column(s)")</f>
        <v>Cobol, DB2</v>
      </c>
      <c r="I805" s="522" t="str">
        <f>IFERROR(VLOOKUP(E805,'Reference data'!$M$1:$N$364, 2,0), "Do not enter, will be populated based on other column(s)")</f>
        <v>JW</v>
      </c>
      <c r="J805" s="541" t="s">
        <v>44</v>
      </c>
      <c r="K805" s="525" t="str">
        <f>IFERROR(VLOOKUP(J805,'Reference data'!$G$2:$H$7, 2, 0), "Do not enter, will be populated based on other column(s)")</f>
        <v>Muawiah Qaimari</v>
      </c>
      <c r="L805" s="525" t="str">
        <f>IFERROR(VLOOKUP(I805, 'Reference data'!$R$2:$S$55, 2, 0), "Do not enter, will be populated based on other column(s)")</f>
        <v>Rajan Patil</v>
      </c>
      <c r="M805" s="525" t="str">
        <f>IFERROR(VLOOKUP(L805, 'Reference data'!$J$2:$K$30, 2, 0), "Do not enter, will be populated based on other column(s)")</f>
        <v>Tarun Raghuwanshi</v>
      </c>
      <c r="N805" s="347" t="s">
        <v>283</v>
      </c>
      <c r="O805" s="551" t="str">
        <f>VLOOKUP(N805, 'Reference data'!$U$2:$V$29, 2, 0)</f>
        <v>Ongoing</v>
      </c>
      <c r="P805" s="347" t="s">
        <v>342</v>
      </c>
      <c r="Q805" s="488"/>
      <c r="R805" s="488"/>
      <c r="S805" s="488"/>
      <c r="T805" s="488"/>
      <c r="U805" s="488"/>
      <c r="V805" s="488"/>
      <c r="W805" s="488"/>
      <c r="X805" s="488"/>
      <c r="Y805" s="488"/>
      <c r="Z805" s="488"/>
      <c r="AA805" s="488"/>
      <c r="AB805" s="488"/>
      <c r="AC805" s="488">
        <v>50</v>
      </c>
      <c r="AD805" s="488"/>
      <c r="AE805" s="488"/>
      <c r="AF805" s="488"/>
      <c r="AG805" s="488"/>
      <c r="AH805" s="488"/>
      <c r="AI805" s="488"/>
      <c r="AJ805" s="488"/>
      <c r="AK805" s="488"/>
      <c r="AL805" s="488"/>
      <c r="AM805" s="488"/>
      <c r="AN805" s="488"/>
      <c r="AO805" s="488"/>
      <c r="AP805" s="488"/>
      <c r="AQ805" s="488"/>
      <c r="AR805" s="488"/>
      <c r="AS805" s="488"/>
    </row>
    <row r="806" spans="1:51" ht="14.5">
      <c r="A806" s="522" t="str">
        <f>IFERROR(VLOOKUP(B806, 'Reference data'!$C$2:$D$21, 2, 0), "Do not enter, will be populated based on other column(s)")</f>
        <v>Sustenance</v>
      </c>
      <c r="B806" s="541" t="s">
        <v>110</v>
      </c>
      <c r="D806" s="347" t="s">
        <v>1906</v>
      </c>
      <c r="E806" s="543" t="s">
        <v>717</v>
      </c>
      <c r="F806" s="548"/>
      <c r="G806" s="522" t="str">
        <f>IFERROR(VLOOKUP(E806,'Reference data'!$M$2:$P$364,4,0), "Do not enter, will be populated based on other column(s)")</f>
        <v>MR</v>
      </c>
      <c r="H806" s="522" t="str">
        <f>IFERROR(VLOOKUP(E806,'Reference data'!$M$2:$O$364, 3,0), "Do not enter, will be populated based on other column(s)")</f>
        <v>Java</v>
      </c>
      <c r="I806" s="522" t="str">
        <f>IFERROR(VLOOKUP(E806,'Reference data'!$M$1:$N$364, 2,0), "Do not enter, will be populated based on other column(s)")</f>
        <v>JW</v>
      </c>
      <c r="J806" s="541" t="s">
        <v>44</v>
      </c>
      <c r="K806" s="525" t="str">
        <f>IFERROR(VLOOKUP(J806,'Reference data'!$G$2:$H$7, 2, 0), "Do not enter, will be populated based on other column(s)")</f>
        <v>Muawiah Qaimari</v>
      </c>
      <c r="L806" s="525" t="str">
        <f>IFERROR(VLOOKUP(I806, 'Reference data'!$R$2:$S$55, 2, 0), "Do not enter, will be populated based on other column(s)")</f>
        <v>Rajan Patil</v>
      </c>
      <c r="M806" s="525" t="str">
        <f>IFERROR(VLOOKUP(L806, 'Reference data'!$J$2:$K$30, 2, 0), "Do not enter, will be populated based on other column(s)")</f>
        <v>Tarun Raghuwanshi</v>
      </c>
      <c r="N806" s="347">
        <v>22.08</v>
      </c>
      <c r="O806" s="551" t="str">
        <f>VLOOKUP(N806, 'Reference data'!$U$2:$V$29, 2, 0)</f>
        <v>Aug-22</v>
      </c>
      <c r="P806" s="347" t="s">
        <v>48</v>
      </c>
      <c r="Q806" s="488"/>
      <c r="R806" s="488"/>
      <c r="S806" s="488"/>
      <c r="T806" s="488"/>
      <c r="U806" s="488"/>
      <c r="V806" s="488"/>
      <c r="W806" s="488"/>
      <c r="X806" s="488"/>
      <c r="Y806" s="488"/>
      <c r="Z806" s="488"/>
      <c r="AA806" s="488"/>
      <c r="AB806" s="488"/>
      <c r="AC806" s="488">
        <v>40</v>
      </c>
      <c r="AD806" s="488"/>
      <c r="AE806" s="488"/>
      <c r="AF806" s="488"/>
      <c r="AG806" s="488"/>
      <c r="AH806" s="488"/>
      <c r="AI806" s="488"/>
      <c r="AJ806" s="488"/>
      <c r="AK806" s="488"/>
      <c r="AL806" s="488"/>
      <c r="AM806" s="488"/>
      <c r="AN806" s="488"/>
      <c r="AO806" s="488"/>
      <c r="AP806" s="488"/>
      <c r="AQ806" s="488"/>
      <c r="AR806" s="488"/>
      <c r="AS806" s="488"/>
    </row>
    <row r="807" spans="1:51" ht="14.5">
      <c r="A807" s="522" t="str">
        <f>IFERROR(VLOOKUP(B807, 'Reference data'!$C$2:$D$21, 2, 0), "Do not enter, will be populated based on other column(s)")</f>
        <v>Sustenance</v>
      </c>
      <c r="B807" s="541" t="s">
        <v>110</v>
      </c>
      <c r="D807" s="347" t="s">
        <v>1907</v>
      </c>
      <c r="E807" s="543" t="s">
        <v>1277</v>
      </c>
      <c r="G807" s="522" t="str">
        <f>IFERROR(VLOOKUP(E807,'Reference data'!$M$2:$P$364,4,0), "Do not enter, will be populated based on other column(s)")</f>
        <v>MF</v>
      </c>
      <c r="H807" s="522" t="str">
        <f>IFERROR(VLOOKUP(E807,'Reference data'!$M$2:$O$364, 3,0), "Do not enter, will be populated based on other column(s)")</f>
        <v>Cobol, DB2</v>
      </c>
      <c r="I807" s="522" t="str">
        <f>IFERROR(VLOOKUP(E807,'Reference data'!$M$1:$N$364, 2,0), "Do not enter, will be populated based on other column(s)")</f>
        <v>JW</v>
      </c>
      <c r="J807" s="541" t="s">
        <v>44</v>
      </c>
      <c r="K807" s="525" t="str">
        <f>IFERROR(VLOOKUP(J807,'Reference data'!$G$2:$H$7, 2, 0), "Do not enter, will be populated based on other column(s)")</f>
        <v>Muawiah Qaimari</v>
      </c>
      <c r="L807" s="525" t="str">
        <f>IFERROR(VLOOKUP(I807, 'Reference data'!$R$2:$S$55, 2, 0), "Do not enter, will be populated based on other column(s)")</f>
        <v>Rajan Patil</v>
      </c>
      <c r="M807" s="525" t="str">
        <f>IFERROR(VLOOKUP(L807, 'Reference data'!$J$2:$K$30, 2, 0), "Do not enter, will be populated based on other column(s)")</f>
        <v>Tarun Raghuwanshi</v>
      </c>
      <c r="N807" s="347">
        <v>22.09</v>
      </c>
      <c r="O807" s="551" t="str">
        <f>VLOOKUP(N807, 'Reference data'!$U$2:$V$29, 2, 0)</f>
        <v>Sep-22</v>
      </c>
      <c r="P807" s="347" t="s">
        <v>48</v>
      </c>
      <c r="Q807" s="488"/>
      <c r="R807" s="488"/>
      <c r="S807" s="488"/>
      <c r="T807" s="488"/>
      <c r="U807" s="488"/>
      <c r="V807" s="488"/>
      <c r="W807" s="488"/>
      <c r="X807" s="488"/>
      <c r="Y807" s="488"/>
      <c r="Z807" s="488"/>
      <c r="AA807" s="488"/>
      <c r="AB807" s="488"/>
      <c r="AC807" s="488"/>
      <c r="AD807" s="488">
        <v>330</v>
      </c>
      <c r="AE807" s="488"/>
      <c r="AF807" s="488"/>
      <c r="AG807" s="488"/>
      <c r="AH807" s="488"/>
      <c r="AI807" s="488"/>
      <c r="AJ807" s="488"/>
      <c r="AK807" s="488"/>
      <c r="AL807" s="488"/>
      <c r="AM807" s="488"/>
      <c r="AN807" s="488"/>
      <c r="AO807" s="488"/>
      <c r="AP807" s="488"/>
      <c r="AQ807" s="488"/>
      <c r="AR807" s="488"/>
      <c r="AS807" s="488"/>
    </row>
    <row r="808" spans="1:51" ht="14.5">
      <c r="A808" s="522" t="str">
        <f>IFERROR(VLOOKUP(B808, 'Reference data'!$C$2:$D$21, 2, 0), "Do not enter, will be populated based on other column(s)")</f>
        <v>Sustenance</v>
      </c>
      <c r="B808" s="541" t="s">
        <v>110</v>
      </c>
      <c r="D808" s="347" t="s">
        <v>726</v>
      </c>
      <c r="E808" s="543" t="s">
        <v>696</v>
      </c>
      <c r="F808" s="548"/>
      <c r="G808" s="522" t="str">
        <f>IFERROR(VLOOKUP(E808,'Reference data'!$M$2:$P$364,4,0), "Do not enter, will be populated based on other column(s)")</f>
        <v>MR</v>
      </c>
      <c r="H808" s="522" t="str">
        <f>IFERROR(VLOOKUP(E808,'Reference data'!$M$2:$O$364, 3,0), "Do not enter, will be populated based on other column(s)")</f>
        <v>.Net</v>
      </c>
      <c r="I808" s="522" t="str">
        <f>IFERROR(VLOOKUP(E808,'Reference data'!$M$1:$N$364, 2,0), "Do not enter, will be populated based on other column(s)")</f>
        <v>JW</v>
      </c>
      <c r="J808" s="541" t="s">
        <v>44</v>
      </c>
      <c r="K808" s="525" t="str">
        <f>IFERROR(VLOOKUP(J808,'Reference data'!$G$2:$H$7, 2, 0), "Do not enter, will be populated based on other column(s)")</f>
        <v>Muawiah Qaimari</v>
      </c>
      <c r="L808" s="525" t="str">
        <f>IFERROR(VLOOKUP(I808, 'Reference data'!$R$2:$S$55, 2, 0), "Do not enter, will be populated based on other column(s)")</f>
        <v>Rajan Patil</v>
      </c>
      <c r="M808" s="525" t="str">
        <f>IFERROR(VLOOKUP(L808, 'Reference data'!$J$2:$K$30, 2, 0), "Do not enter, will be populated based on other column(s)")</f>
        <v>Tarun Raghuwanshi</v>
      </c>
      <c r="N808" s="347">
        <v>22.08</v>
      </c>
      <c r="O808" s="551" t="str">
        <f>VLOOKUP(N808, 'Reference data'!$U$2:$V$29, 2, 0)</f>
        <v>Aug-22</v>
      </c>
      <c r="P808" s="347" t="s">
        <v>48</v>
      </c>
      <c r="Q808" s="488">
        <v>100</v>
      </c>
      <c r="R808" s="488"/>
      <c r="S808" s="488"/>
      <c r="T808" s="488"/>
      <c r="U808" s="488"/>
      <c r="V808" s="488"/>
      <c r="W808" s="488"/>
      <c r="X808" s="488"/>
      <c r="Y808" s="488"/>
      <c r="Z808" s="488"/>
      <c r="AA808" s="488">
        <v>50</v>
      </c>
      <c r="AB808" s="488">
        <v>50</v>
      </c>
      <c r="AC808" s="488"/>
      <c r="AD808" s="488"/>
      <c r="AE808" s="488"/>
      <c r="AF808" s="488"/>
      <c r="AG808" s="488"/>
      <c r="AH808" s="488"/>
      <c r="AI808" s="488"/>
      <c r="AJ808" s="488"/>
      <c r="AK808" s="488"/>
      <c r="AL808" s="488"/>
      <c r="AM808" s="488"/>
      <c r="AN808" s="488"/>
      <c r="AO808" s="488"/>
      <c r="AP808" s="488"/>
      <c r="AQ808" s="488"/>
      <c r="AR808" s="488"/>
      <c r="AS808" s="488"/>
    </row>
    <row r="809" spans="1:51" ht="14.5">
      <c r="A809" s="522" t="str">
        <f>IFERROR(VLOOKUP(B809, 'Reference data'!$C$2:$D$21, 2, 0), "Do not enter, will be populated based on other column(s)")</f>
        <v>Enhancement</v>
      </c>
      <c r="B809" s="541" t="s">
        <v>960</v>
      </c>
      <c r="D809" s="347" t="s">
        <v>411</v>
      </c>
      <c r="E809" s="543" t="s">
        <v>420</v>
      </c>
      <c r="F809" s="548"/>
      <c r="G809" s="522" t="str">
        <f>IFERROR(VLOOKUP(E809,'Reference data'!$M$2:$P$364,4,0), "Do not enter, will be populated based on other column(s)")</f>
        <v>MF</v>
      </c>
      <c r="H809" s="522" t="str">
        <f>IFERROR(VLOOKUP(E809,'Reference data'!$M$2:$O$364, 3,0), "Do not enter, will be populated based on other column(s)")</f>
        <v>Cobol</v>
      </c>
      <c r="I809" s="522" t="str">
        <f>IFERROR(VLOOKUP(E809,'Reference data'!$M$1:$N$364, 2,0), "Do not enter, will be populated based on other column(s)")</f>
        <v>SE-BILLING-CARE</v>
      </c>
      <c r="J809" s="548" t="s">
        <v>203</v>
      </c>
      <c r="K809" s="525" t="str">
        <f>IFERROR(VLOOKUP(J809,'Reference data'!$G$2:$H$7, 2, 0), "Do not enter, will be populated based on other column(s)")</f>
        <v>Muawiah Qaimari</v>
      </c>
      <c r="L809" s="525" t="str">
        <f>IFERROR(VLOOKUP(I809, 'Reference data'!$R$2:$S$55, 2, 0), "Do not enter, will be populated based on other column(s)")</f>
        <v>Rudradeep Mandal</v>
      </c>
      <c r="M809" s="525" t="str">
        <f>IFERROR(VLOOKUP(L809, 'Reference data'!$J$2:$K$30, 2, 0), "Do not enter, will be populated based on other column(s)")</f>
        <v>Tarun Raghuwanshi</v>
      </c>
      <c r="N809" s="347">
        <v>22.08</v>
      </c>
      <c r="O809" s="551" t="str">
        <f>VLOOKUP(N809, 'Reference data'!$U$2:$V$29, 2, 0)</f>
        <v>Aug-22</v>
      </c>
      <c r="P809" s="347" t="s">
        <v>48</v>
      </c>
      <c r="Q809" s="488">
        <v>125</v>
      </c>
      <c r="R809" s="488"/>
      <c r="S809" s="488"/>
      <c r="T809" s="488"/>
      <c r="U809" s="488"/>
      <c r="V809" s="488"/>
      <c r="W809" s="488"/>
      <c r="X809" s="488"/>
      <c r="Y809" s="488"/>
      <c r="Z809" s="488"/>
      <c r="AA809" s="488">
        <v>20</v>
      </c>
      <c r="AB809" s="488">
        <v>20</v>
      </c>
      <c r="AC809" s="488"/>
      <c r="AD809" s="488"/>
      <c r="AE809" s="488"/>
      <c r="AF809" s="488"/>
      <c r="AG809" s="488"/>
      <c r="AH809" s="488"/>
      <c r="AI809" s="488"/>
      <c r="AJ809" s="488"/>
      <c r="AK809" s="488"/>
      <c r="AL809" s="488"/>
      <c r="AM809" s="488"/>
      <c r="AN809" s="488"/>
      <c r="AO809" s="488"/>
      <c r="AP809" s="488"/>
      <c r="AQ809" s="488"/>
      <c r="AR809" s="488"/>
      <c r="AS809" s="488"/>
    </row>
    <row r="810" spans="1:51" ht="14.5">
      <c r="A810" s="522" t="str">
        <f>IFERROR(VLOOKUP(B810, 'Reference data'!$C$2:$D$21, 2, 0), "Do not enter, will be populated based on other column(s)")</f>
        <v>Enhancement</v>
      </c>
      <c r="B810" s="541" t="s">
        <v>960</v>
      </c>
      <c r="D810" s="347" t="s">
        <v>411</v>
      </c>
      <c r="E810" s="543" t="s">
        <v>1267</v>
      </c>
      <c r="G810" s="522" t="str">
        <f>IFERROR(VLOOKUP(E810,'Reference data'!$M$2:$P$364,4,0), "Do not enter, will be populated based on other column(s)")</f>
        <v>MF</v>
      </c>
      <c r="H810" s="522" t="str">
        <f>IFERROR(VLOOKUP(E810,'Reference data'!$M$2:$O$364, 3,0), "Do not enter, will be populated based on other column(s)")</f>
        <v>Cobol, DB2</v>
      </c>
      <c r="I810" s="522" t="str">
        <f>IFERROR(VLOOKUP(E810,'Reference data'!$M$1:$N$364, 2,0), "Do not enter, will be populated based on other column(s)")</f>
        <v>SE-BILLING</v>
      </c>
      <c r="J810" s="347" t="s">
        <v>203</v>
      </c>
      <c r="K810" s="525" t="str">
        <f>IFERROR(VLOOKUP(J810,'Reference data'!$G$2:$H$7, 2, 0), "Do not enter, will be populated based on other column(s)")</f>
        <v>Muawiah Qaimari</v>
      </c>
      <c r="L810" s="525" t="str">
        <f>IFERROR(VLOOKUP(I810, 'Reference data'!$R$2:$S$55, 2, 0), "Do not enter, will be populated based on other column(s)")</f>
        <v>Rudradeep Mandal</v>
      </c>
      <c r="M810" s="525" t="str">
        <f>IFERROR(VLOOKUP(L810, 'Reference data'!$J$2:$K$30, 2, 0), "Do not enter, will be populated based on other column(s)")</f>
        <v>Tarun Raghuwanshi</v>
      </c>
      <c r="N810" s="347">
        <v>22.08</v>
      </c>
      <c r="O810" s="551" t="str">
        <f>VLOOKUP(N810, 'Reference data'!$U$2:$V$29, 2, 0)</f>
        <v>Aug-22</v>
      </c>
      <c r="P810" s="347" t="s">
        <v>48</v>
      </c>
      <c r="Q810" s="488">
        <v>155</v>
      </c>
      <c r="R810" s="488"/>
      <c r="S810" s="488"/>
      <c r="T810" s="488"/>
      <c r="U810" s="488"/>
      <c r="V810" s="488"/>
      <c r="W810" s="488"/>
      <c r="X810" s="488"/>
      <c r="Y810" s="488"/>
      <c r="Z810" s="488"/>
      <c r="AA810" s="488">
        <v>20</v>
      </c>
      <c r="AB810" s="488">
        <v>20</v>
      </c>
      <c r="AC810" s="488"/>
      <c r="AD810" s="488"/>
      <c r="AE810" s="488"/>
      <c r="AF810" s="488"/>
      <c r="AG810" s="488"/>
      <c r="AH810" s="488"/>
      <c r="AI810" s="488"/>
      <c r="AJ810" s="488"/>
      <c r="AK810" s="488"/>
      <c r="AL810" s="488"/>
      <c r="AM810" s="488"/>
      <c r="AN810" s="488"/>
      <c r="AO810" s="488"/>
      <c r="AP810" s="488"/>
      <c r="AQ810" s="488"/>
      <c r="AR810" s="488"/>
      <c r="AS810" s="488"/>
    </row>
    <row r="811" spans="1:51" ht="14.5">
      <c r="A811" s="522" t="str">
        <f>IFERROR(VLOOKUP(B811, 'Reference data'!$C$2:$D$21, 2, 0), "Do not enter, will be populated based on other column(s)")</f>
        <v>Enhancement</v>
      </c>
      <c r="B811" s="541" t="s">
        <v>960</v>
      </c>
      <c r="D811" s="347" t="s">
        <v>411</v>
      </c>
      <c r="E811" s="543" t="s">
        <v>1268</v>
      </c>
      <c r="F811" s="548"/>
      <c r="G811" s="522" t="str">
        <f>IFERROR(VLOOKUP(E811,'Reference data'!$M$2:$P$364,4,0), "Do not enter, will be populated based on other column(s)")</f>
        <v>MF</v>
      </c>
      <c r="H811" s="522" t="str">
        <f>IFERROR(VLOOKUP(E811,'Reference data'!$M$2:$O$364, 3,0), "Do not enter, will be populated based on other column(s)")</f>
        <v>Cobol, DB2</v>
      </c>
      <c r="I811" s="522" t="str">
        <f>IFERROR(VLOOKUP(E811,'Reference data'!$M$1:$N$364, 2,0), "Do not enter, will be populated based on other column(s)")</f>
        <v>SE-BILLING</v>
      </c>
      <c r="J811" s="548" t="s">
        <v>203</v>
      </c>
      <c r="K811" s="525" t="str">
        <f>IFERROR(VLOOKUP(J811,'Reference data'!$G$2:$H$7, 2, 0), "Do not enter, will be populated based on other column(s)")</f>
        <v>Muawiah Qaimari</v>
      </c>
      <c r="L811" s="525" t="str">
        <f>IFERROR(VLOOKUP(I811, 'Reference data'!$R$2:$S$55, 2, 0), "Do not enter, will be populated based on other column(s)")</f>
        <v>Rudradeep Mandal</v>
      </c>
      <c r="M811" s="525" t="str">
        <f>IFERROR(VLOOKUP(L811, 'Reference data'!$J$2:$K$30, 2, 0), "Do not enter, will be populated based on other column(s)")</f>
        <v>Tarun Raghuwanshi</v>
      </c>
      <c r="N811" s="347">
        <v>22.08</v>
      </c>
      <c r="O811" s="551" t="str">
        <f>VLOOKUP(N811, 'Reference data'!$U$2:$V$29, 2, 0)</f>
        <v>Aug-22</v>
      </c>
      <c r="P811" s="347" t="s">
        <v>48</v>
      </c>
      <c r="Q811" s="488">
        <v>270</v>
      </c>
      <c r="R811" s="488"/>
      <c r="S811" s="488"/>
      <c r="T811" s="488"/>
      <c r="U811" s="488"/>
      <c r="V811" s="488"/>
      <c r="W811" s="488"/>
      <c r="X811" s="488"/>
      <c r="Y811" s="488"/>
      <c r="Z811" s="488"/>
      <c r="AA811" s="488">
        <v>30</v>
      </c>
      <c r="AB811" s="488">
        <v>30</v>
      </c>
      <c r="AC811" s="488"/>
      <c r="AD811" s="488"/>
      <c r="AE811" s="488"/>
      <c r="AF811" s="488"/>
      <c r="AG811" s="488"/>
      <c r="AH811" s="488"/>
      <c r="AI811" s="488"/>
      <c r="AJ811" s="488"/>
      <c r="AK811" s="488"/>
      <c r="AL811" s="488"/>
      <c r="AM811" s="488"/>
      <c r="AN811" s="488"/>
      <c r="AO811" s="488"/>
      <c r="AP811" s="488"/>
      <c r="AQ811" s="488"/>
      <c r="AR811" s="488"/>
      <c r="AS811" s="488"/>
    </row>
    <row r="812" spans="1:51" ht="14.5">
      <c r="A812" s="522" t="str">
        <f>IFERROR(VLOOKUP(B812, 'Reference data'!$C$2:$D$21, 2, 0), "Do not enter, will be populated based on other column(s)")</f>
        <v>Enhancement</v>
      </c>
      <c r="B812" s="541" t="s">
        <v>960</v>
      </c>
      <c r="D812" s="347" t="s">
        <v>411</v>
      </c>
      <c r="E812" s="543" t="s">
        <v>1332</v>
      </c>
      <c r="F812" s="548"/>
      <c r="G812" s="522" t="str">
        <f>IFERROR(VLOOKUP(E812,'Reference data'!$M$2:$P$364,4,0), "Do not enter, will be populated based on other column(s)")</f>
        <v>MF</v>
      </c>
      <c r="H812" s="522" t="str">
        <f>IFERROR(VLOOKUP(E812,'Reference data'!$M$2:$O$364, 3,0), "Do not enter, will be populated based on other column(s)")</f>
        <v>Cobol, IMS DB</v>
      </c>
      <c r="I812" s="522" t="str">
        <f>IFERROR(VLOOKUP(E812,'Reference data'!$M$1:$N$364, 2,0), "Do not enter, will be populated based on other column(s)")</f>
        <v>SE-BILLING-CARE</v>
      </c>
      <c r="J812" s="548" t="s">
        <v>203</v>
      </c>
      <c r="K812" s="525" t="str">
        <f>IFERROR(VLOOKUP(J812,'Reference data'!$G$2:$H$7, 2, 0), "Do not enter, will be populated based on other column(s)")</f>
        <v>Muawiah Qaimari</v>
      </c>
      <c r="L812" s="525" t="str">
        <f>IFERROR(VLOOKUP(I812, 'Reference data'!$R$2:$S$55, 2, 0), "Do not enter, will be populated based on other column(s)")</f>
        <v>Rudradeep Mandal</v>
      </c>
      <c r="M812" s="525" t="str">
        <f>IFERROR(VLOOKUP(L812, 'Reference data'!$J$2:$K$30, 2, 0), "Do not enter, will be populated based on other column(s)")</f>
        <v>Tarun Raghuwanshi</v>
      </c>
      <c r="N812" s="347">
        <v>22.08</v>
      </c>
      <c r="O812" s="551" t="str">
        <f>VLOOKUP(N812, 'Reference data'!$U$2:$V$29, 2, 0)</f>
        <v>Aug-22</v>
      </c>
      <c r="P812" s="347" t="s">
        <v>48</v>
      </c>
      <c r="Q812" s="488">
        <v>250</v>
      </c>
      <c r="R812" s="488"/>
      <c r="S812" s="488"/>
      <c r="T812" s="488"/>
      <c r="U812" s="488"/>
      <c r="V812" s="488"/>
      <c r="W812" s="488"/>
      <c r="X812" s="488"/>
      <c r="Y812" s="488"/>
      <c r="Z812" s="488"/>
      <c r="AA812" s="488">
        <v>30</v>
      </c>
      <c r="AB812" s="488">
        <v>30</v>
      </c>
      <c r="AC812" s="488"/>
      <c r="AD812" s="488"/>
      <c r="AE812" s="488"/>
      <c r="AF812" s="488"/>
      <c r="AG812" s="488"/>
      <c r="AH812" s="488"/>
      <c r="AI812" s="488"/>
      <c r="AJ812" s="488"/>
      <c r="AK812" s="488"/>
      <c r="AL812" s="488"/>
      <c r="AM812" s="488"/>
      <c r="AN812" s="488"/>
      <c r="AO812" s="488"/>
      <c r="AP812" s="488"/>
      <c r="AQ812" s="488"/>
      <c r="AR812" s="488"/>
      <c r="AS812" s="488"/>
    </row>
    <row r="813" spans="1:51" ht="14.5">
      <c r="A813" s="522" t="str">
        <f>IFERROR(VLOOKUP(B813, 'Reference data'!$C$2:$D$21, 2, 0), "Do not enter, will be populated based on other column(s)")</f>
        <v>Enhancement</v>
      </c>
      <c r="B813" s="541" t="s">
        <v>960</v>
      </c>
      <c r="D813" s="347" t="s">
        <v>468</v>
      </c>
      <c r="E813" s="543" t="s">
        <v>469</v>
      </c>
      <c r="F813" s="548"/>
      <c r="G813" s="522" t="str">
        <f>IFERROR(VLOOKUP(E813,'Reference data'!$M$2:$P$364,4,0), "Do not enter, will be populated based on other column(s)")</f>
        <v>MF</v>
      </c>
      <c r="H813" s="522" t="str">
        <f>IFERROR(VLOOKUP(E813,'Reference data'!$M$2:$O$364, 3,0), "Do not enter, will be populated based on other column(s)")</f>
        <v>Cobol, IMS-DC</v>
      </c>
      <c r="I813" s="522" t="str">
        <f>IFERROR(VLOOKUP(E813,'Reference data'!$M$1:$N$364, 2,0), "Do not enter, will be populated based on other column(s)")</f>
        <v>SE-BILLING</v>
      </c>
      <c r="J813" s="548" t="s">
        <v>203</v>
      </c>
      <c r="K813" s="525" t="str">
        <f>IFERROR(VLOOKUP(J813,'Reference data'!$G$2:$H$7, 2, 0), "Do not enter, will be populated based on other column(s)")</f>
        <v>Muawiah Qaimari</v>
      </c>
      <c r="L813" s="525" t="str">
        <f>IFERROR(VLOOKUP(I813, 'Reference data'!$R$2:$S$55, 2, 0), "Do not enter, will be populated based on other column(s)")</f>
        <v>Rudradeep Mandal</v>
      </c>
      <c r="M813" s="525" t="str">
        <f>IFERROR(VLOOKUP(L813, 'Reference data'!$J$2:$K$30, 2, 0), "Do not enter, will be populated based on other column(s)")</f>
        <v>Tarun Raghuwanshi</v>
      </c>
      <c r="N813" s="347">
        <v>22.08</v>
      </c>
      <c r="O813" s="551" t="str">
        <f>VLOOKUP(N813, 'Reference data'!$U$2:$V$29, 2, 0)</f>
        <v>Aug-22</v>
      </c>
      <c r="P813" s="347" t="s">
        <v>48</v>
      </c>
      <c r="Q813" s="488">
        <v>60</v>
      </c>
      <c r="R813" s="488"/>
      <c r="S813" s="488"/>
      <c r="T813" s="488"/>
      <c r="U813" s="488"/>
      <c r="V813" s="488"/>
      <c r="W813" s="488"/>
      <c r="X813" s="488"/>
      <c r="Y813" s="488"/>
      <c r="Z813" s="488"/>
      <c r="AA813" s="488">
        <v>30</v>
      </c>
      <c r="AB813" s="488">
        <v>30</v>
      </c>
      <c r="AC813" s="488"/>
      <c r="AD813" s="488"/>
      <c r="AE813" s="488"/>
      <c r="AF813" s="488"/>
      <c r="AG813" s="488"/>
      <c r="AH813" s="488"/>
      <c r="AI813" s="488"/>
      <c r="AJ813" s="488"/>
      <c r="AK813" s="488"/>
      <c r="AL813" s="488"/>
      <c r="AM813" s="488"/>
      <c r="AN813" s="488"/>
      <c r="AO813" s="488"/>
      <c r="AP813" s="488"/>
      <c r="AQ813" s="488"/>
      <c r="AR813" s="488"/>
      <c r="AS813" s="488"/>
    </row>
    <row r="814" spans="1:51" ht="14.5">
      <c r="A814" s="522" t="str">
        <f>IFERROR(VLOOKUP(B814, 'Reference data'!$C$2:$D$21, 2, 0), "Do not enter, will be populated based on other column(s)")</f>
        <v>Enhancement</v>
      </c>
      <c r="B814" s="541" t="s">
        <v>960</v>
      </c>
      <c r="D814" s="347" t="s">
        <v>468</v>
      </c>
      <c r="E814" s="543" t="s">
        <v>469</v>
      </c>
      <c r="F814" s="548"/>
      <c r="G814" s="522" t="str">
        <f>IFERROR(VLOOKUP(E814,'Reference data'!$M$2:$P$364,4,0), "Do not enter, will be populated based on other column(s)")</f>
        <v>MF</v>
      </c>
      <c r="H814" s="522" t="str">
        <f>IFERROR(VLOOKUP(E814,'Reference data'!$M$2:$O$364, 3,0), "Do not enter, will be populated based on other column(s)")</f>
        <v>Cobol, IMS-DC</v>
      </c>
      <c r="I814" s="522" t="str">
        <f>IFERROR(VLOOKUP(E814,'Reference data'!$M$1:$N$364, 2,0), "Do not enter, will be populated based on other column(s)")</f>
        <v>SE-BILLING</v>
      </c>
      <c r="J814" s="548" t="s">
        <v>203</v>
      </c>
      <c r="K814" s="525" t="str">
        <f>IFERROR(VLOOKUP(J814,'Reference data'!$G$2:$H$7, 2, 0), "Do not enter, will be populated based on other column(s)")</f>
        <v>Muawiah Qaimari</v>
      </c>
      <c r="L814" s="525" t="str">
        <f>IFERROR(VLOOKUP(I814, 'Reference data'!$R$2:$S$55, 2, 0), "Do not enter, will be populated based on other column(s)")</f>
        <v>Rudradeep Mandal</v>
      </c>
      <c r="M814" s="525" t="str">
        <f>IFERROR(VLOOKUP(L814, 'Reference data'!$J$2:$K$30, 2, 0), "Do not enter, will be populated based on other column(s)")</f>
        <v>Tarun Raghuwanshi</v>
      </c>
      <c r="N814" s="347">
        <v>22.08</v>
      </c>
      <c r="O814" s="551" t="str">
        <f>VLOOKUP(N814, 'Reference data'!$U$2:$V$29, 2, 0)</f>
        <v>Aug-22</v>
      </c>
      <c r="P814" s="347" t="s">
        <v>48</v>
      </c>
      <c r="Q814" s="488">
        <v>60</v>
      </c>
      <c r="R814" s="488"/>
      <c r="S814" s="488"/>
      <c r="T814" s="488"/>
      <c r="U814" s="488"/>
      <c r="V814" s="488"/>
      <c r="W814" s="488"/>
      <c r="X814" s="488"/>
      <c r="Y814" s="488"/>
      <c r="Z814" s="488"/>
      <c r="AA814" s="488">
        <v>30</v>
      </c>
      <c r="AB814" s="488">
        <v>30</v>
      </c>
      <c r="AC814" s="488"/>
      <c r="AD814" s="488"/>
      <c r="AE814" s="488"/>
      <c r="AF814" s="488"/>
      <c r="AG814" s="488"/>
      <c r="AH814" s="488"/>
      <c r="AI814" s="488"/>
      <c r="AJ814" s="488"/>
      <c r="AK814" s="488"/>
      <c r="AL814" s="488"/>
      <c r="AM814" s="488"/>
      <c r="AN814" s="488"/>
      <c r="AO814" s="488"/>
      <c r="AP814" s="488"/>
      <c r="AQ814" s="488"/>
      <c r="AR814" s="488"/>
      <c r="AS814" s="488"/>
    </row>
    <row r="815" spans="1:51" ht="14.5">
      <c r="A815" s="522" t="str">
        <f>IFERROR(VLOOKUP(B815, 'Reference data'!$C$2:$D$21, 2, 0), "Do not enter, will be populated based on other column(s)")</f>
        <v>Sustenance</v>
      </c>
      <c r="B815" s="541" t="s">
        <v>88</v>
      </c>
      <c r="D815" s="347" t="s">
        <v>1908</v>
      </c>
      <c r="E815" s="543" t="s">
        <v>1022</v>
      </c>
      <c r="F815" s="548"/>
      <c r="G815" s="522" t="str">
        <f>IFERROR(VLOOKUP(E815,'Reference data'!$M$2:$P$364,4,0), "Do not enter, will be populated based on other column(s)")</f>
        <v>MF</v>
      </c>
      <c r="H815" s="522" t="str">
        <f>IFERROR(VLOOKUP(E815,'Reference data'!$M$2:$O$364, 3,0), "Do not enter, will be populated based on other column(s)")</f>
        <v>Cobol</v>
      </c>
      <c r="I815" s="522" t="str">
        <f>IFERROR(VLOOKUP(E815,'Reference data'!$M$1:$N$364, 2,0), "Do not enter, will be populated based on other column(s)")</f>
        <v>SE-BILLING-CARE</v>
      </c>
      <c r="J815" s="548" t="s">
        <v>203</v>
      </c>
      <c r="K815" s="525" t="str">
        <f>IFERROR(VLOOKUP(J815,'Reference data'!$G$2:$H$7, 2, 0), "Do not enter, will be populated based on other column(s)")</f>
        <v>Muawiah Qaimari</v>
      </c>
      <c r="L815" s="525" t="str">
        <f>IFERROR(VLOOKUP(I815, 'Reference data'!$R$2:$S$55, 2, 0), "Do not enter, will be populated based on other column(s)")</f>
        <v>Rudradeep Mandal</v>
      </c>
      <c r="M815" s="525" t="str">
        <f>IFERROR(VLOOKUP(L815, 'Reference data'!$J$2:$K$30, 2, 0), "Do not enter, will be populated based on other column(s)")</f>
        <v>Tarun Raghuwanshi</v>
      </c>
      <c r="N815" s="347">
        <v>22.12</v>
      </c>
      <c r="O815" s="551" t="str">
        <f>VLOOKUP(N815, 'Reference data'!$U$2:$V$29, 2, 0)</f>
        <v>Dec-22</v>
      </c>
      <c r="P815" s="347" t="s">
        <v>48</v>
      </c>
      <c r="Q815" s="488">
        <v>2220</v>
      </c>
      <c r="R815" s="488"/>
      <c r="S815" s="488"/>
      <c r="T815" s="488"/>
      <c r="U815" s="488"/>
      <c r="V815" s="488"/>
      <c r="W815" s="488"/>
      <c r="X815" s="488"/>
      <c r="Y815" s="488"/>
      <c r="Z815" s="488"/>
      <c r="AA815" s="488">
        <v>5</v>
      </c>
      <c r="AB815" s="488">
        <v>410</v>
      </c>
      <c r="AC815" s="488">
        <v>410</v>
      </c>
      <c r="AD815" s="488">
        <v>410</v>
      </c>
      <c r="AE815" s="488">
        <v>410</v>
      </c>
      <c r="AF815" s="488" t="s">
        <v>68</v>
      </c>
      <c r="AG815" s="488" t="s">
        <v>68</v>
      </c>
      <c r="AH815" s="488"/>
      <c r="AI815" s="488"/>
      <c r="AJ815" s="488"/>
      <c r="AK815" s="488"/>
      <c r="AL815" s="488"/>
      <c r="AM815" s="488"/>
      <c r="AN815" s="488"/>
      <c r="AO815" s="488"/>
      <c r="AP815" s="488"/>
      <c r="AQ815" s="488"/>
      <c r="AR815" s="488"/>
      <c r="AS815" s="488"/>
    </row>
    <row r="816" spans="1:51" ht="14.5">
      <c r="A816" s="522" t="str">
        <f>IFERROR(VLOOKUP(B816, 'Reference data'!$C$2:$D$21, 2, 0), "Do not enter, will be populated based on other column(s)")</f>
        <v>Enhancement</v>
      </c>
      <c r="B816" s="541" t="s">
        <v>960</v>
      </c>
      <c r="D816" s="347" t="s">
        <v>644</v>
      </c>
      <c r="E816" s="543" t="s">
        <v>1178</v>
      </c>
      <c r="G816" s="522" t="str">
        <f>IFERROR(VLOOKUP(E816,'Reference data'!$M$2:$P$364,4,0), "Do not enter, will be populated based on other column(s)")</f>
        <v>MF</v>
      </c>
      <c r="H816" s="522" t="str">
        <f>IFERROR(VLOOKUP(E816,'Reference data'!$M$2:$O$364, 3,0), "Do not enter, will be populated based on other column(s)")</f>
        <v>COBOL,DB2,IMS DB</v>
      </c>
      <c r="I816" s="522" t="str">
        <f>IFERROR(VLOOKUP(E816,'Reference data'!$M$1:$N$364, 2,0), "Do not enter, will be populated based on other column(s)")</f>
        <v>SE-BILLING-CARE</v>
      </c>
      <c r="J816" s="347" t="s">
        <v>203</v>
      </c>
      <c r="K816" s="525" t="str">
        <f>IFERROR(VLOOKUP(J816,'Reference data'!$G$2:$H$7, 2, 0), "Do not enter, will be populated based on other column(s)")</f>
        <v>Muawiah Qaimari</v>
      </c>
      <c r="L816" s="525" t="str">
        <f>IFERROR(VLOOKUP(I816, 'Reference data'!$R$2:$S$55, 2, 0), "Do not enter, will be populated based on other column(s)")</f>
        <v>Rudradeep Mandal</v>
      </c>
      <c r="M816" s="525" t="str">
        <f>IFERROR(VLOOKUP(L816, 'Reference data'!$J$2:$K$30, 2, 0), "Do not enter, will be populated based on other column(s)")</f>
        <v>Tarun Raghuwanshi</v>
      </c>
      <c r="N816" s="547">
        <v>22.1</v>
      </c>
      <c r="O816" s="551" t="str">
        <f>VLOOKUP(N816, 'Reference data'!$U$2:$V$29, 2, 0)</f>
        <v>Oct-22</v>
      </c>
      <c r="P816" s="347" t="s">
        <v>48</v>
      </c>
      <c r="Q816" s="488">
        <v>100</v>
      </c>
      <c r="R816" s="488"/>
      <c r="S816" s="488"/>
      <c r="T816" s="488"/>
      <c r="U816" s="488"/>
      <c r="V816" s="488"/>
      <c r="W816" s="488"/>
      <c r="X816" s="488"/>
      <c r="Y816" s="488"/>
      <c r="Z816" s="488"/>
      <c r="AA816" s="488">
        <v>10</v>
      </c>
      <c r="AB816" s="488">
        <v>10</v>
      </c>
      <c r="AC816" s="488">
        <v>30</v>
      </c>
      <c r="AD816" s="488">
        <v>30</v>
      </c>
      <c r="AE816" s="488">
        <v>20</v>
      </c>
      <c r="AF816" s="488"/>
      <c r="AG816" s="488"/>
      <c r="AH816" s="488"/>
      <c r="AI816" s="488"/>
      <c r="AJ816" s="488"/>
      <c r="AK816" s="488"/>
      <c r="AL816" s="488"/>
      <c r="AM816" s="488"/>
      <c r="AN816" s="488"/>
      <c r="AO816" s="488"/>
      <c r="AP816" s="488"/>
      <c r="AQ816" s="488"/>
      <c r="AR816" s="488"/>
      <c r="AS816" s="488"/>
    </row>
    <row r="817" spans="1:45" ht="14.5">
      <c r="A817" s="522" t="str">
        <f>IFERROR(VLOOKUP(B817, 'Reference data'!$C$2:$D$21, 2, 0), "Do not enter, will be populated based on other column(s)")</f>
        <v>Enhancement</v>
      </c>
      <c r="B817" s="541" t="s">
        <v>960</v>
      </c>
      <c r="D817" s="347" t="s">
        <v>644</v>
      </c>
      <c r="E817" s="543" t="s">
        <v>469</v>
      </c>
      <c r="G817" s="522" t="str">
        <f>IFERROR(VLOOKUP(E817,'Reference data'!$M$2:$P$364,4,0), "Do not enter, will be populated based on other column(s)")</f>
        <v>MF</v>
      </c>
      <c r="H817" s="522" t="str">
        <f>IFERROR(VLOOKUP(E817,'Reference data'!$M$2:$O$364, 3,0), "Do not enter, will be populated based on other column(s)")</f>
        <v>Cobol, IMS-DC</v>
      </c>
      <c r="I817" s="522" t="str">
        <f>IFERROR(VLOOKUP(E817,'Reference data'!$M$1:$N$364, 2,0), "Do not enter, will be populated based on other column(s)")</f>
        <v>SE-BILLING</v>
      </c>
      <c r="J817" s="347" t="s">
        <v>203</v>
      </c>
      <c r="K817" s="525" t="str">
        <f>IFERROR(VLOOKUP(J817,'Reference data'!$G$2:$H$7, 2, 0), "Do not enter, will be populated based on other column(s)")</f>
        <v>Muawiah Qaimari</v>
      </c>
      <c r="L817" s="525" t="str">
        <f>IFERROR(VLOOKUP(I817, 'Reference data'!$R$2:$S$55, 2, 0), "Do not enter, will be populated based on other column(s)")</f>
        <v>Rudradeep Mandal</v>
      </c>
      <c r="M817" s="525" t="str">
        <f>IFERROR(VLOOKUP(L817, 'Reference data'!$J$2:$K$30, 2, 0), "Do not enter, will be populated based on other column(s)")</f>
        <v>Tarun Raghuwanshi</v>
      </c>
      <c r="N817" s="547">
        <v>22.1</v>
      </c>
      <c r="O817" s="551" t="str">
        <f>VLOOKUP(N817, 'Reference data'!$U$2:$V$29, 2, 0)</f>
        <v>Oct-22</v>
      </c>
      <c r="P817" s="347" t="s">
        <v>48</v>
      </c>
      <c r="Q817" s="488">
        <v>100</v>
      </c>
      <c r="R817" s="488"/>
      <c r="S817" s="488"/>
      <c r="T817" s="488"/>
      <c r="U817" s="488"/>
      <c r="V817" s="488"/>
      <c r="W817" s="488"/>
      <c r="X817" s="488"/>
      <c r="Y817" s="488"/>
      <c r="Z817" s="488"/>
      <c r="AA817" s="488">
        <v>10</v>
      </c>
      <c r="AB817" s="488">
        <v>10</v>
      </c>
      <c r="AC817" s="488">
        <v>30</v>
      </c>
      <c r="AD817" s="488">
        <v>30</v>
      </c>
      <c r="AE817" s="488">
        <v>20</v>
      </c>
      <c r="AF817" s="488"/>
      <c r="AG817" s="488"/>
      <c r="AH817" s="488"/>
      <c r="AI817" s="488"/>
      <c r="AJ817" s="488"/>
      <c r="AK817" s="488"/>
      <c r="AL817" s="488"/>
      <c r="AM817" s="488"/>
      <c r="AN817" s="488"/>
      <c r="AO817" s="488"/>
      <c r="AP817" s="488"/>
      <c r="AQ817" s="488"/>
      <c r="AR817" s="488"/>
      <c r="AS817" s="488"/>
    </row>
    <row r="818" spans="1:45" ht="14.5">
      <c r="A818" s="522" t="str">
        <f>IFERROR(VLOOKUP(B818, 'Reference data'!$C$2:$D$21, 2, 0), "Do not enter, will be populated based on other column(s)")</f>
        <v>Enhancement</v>
      </c>
      <c r="B818" s="541" t="s">
        <v>960</v>
      </c>
      <c r="D818" s="347" t="s">
        <v>646</v>
      </c>
      <c r="E818" s="543" t="s">
        <v>469</v>
      </c>
      <c r="F818" s="488"/>
      <c r="G818" s="522" t="str">
        <f>IFERROR(VLOOKUP(E818,'Reference data'!$M$2:$P$364,4,0), "Do not enter, will be populated based on other column(s)")</f>
        <v>MF</v>
      </c>
      <c r="H818" s="522" t="str">
        <f>IFERROR(VLOOKUP(E818,'Reference data'!$M$2:$O$364, 3,0), "Do not enter, will be populated based on other column(s)")</f>
        <v>Cobol, IMS-DC</v>
      </c>
      <c r="I818" s="522" t="str">
        <f>IFERROR(VLOOKUP(E818,'Reference data'!$M$1:$N$364, 2,0), "Do not enter, will be populated based on other column(s)")</f>
        <v>SE-BILLING</v>
      </c>
      <c r="J818" s="347" t="s">
        <v>203</v>
      </c>
      <c r="K818" s="525" t="str">
        <f>IFERROR(VLOOKUP(J818,'Reference data'!$G$2:$H$7, 2, 0), "Do not enter, will be populated based on other column(s)")</f>
        <v>Muawiah Qaimari</v>
      </c>
      <c r="L818" s="525" t="str">
        <f>IFERROR(VLOOKUP(I818, 'Reference data'!$R$2:$S$55, 2, 0), "Do not enter, will be populated based on other column(s)")</f>
        <v>Rudradeep Mandal</v>
      </c>
      <c r="M818" s="525" t="str">
        <f>IFERROR(VLOOKUP(L818, 'Reference data'!$J$2:$K$30, 2, 0), "Do not enter, will be populated based on other column(s)")</f>
        <v>Tarun Raghuwanshi</v>
      </c>
      <c r="N818" s="347">
        <v>22.08</v>
      </c>
      <c r="O818" s="551" t="str">
        <f>VLOOKUP(N818, 'Reference data'!$U$2:$V$29, 2, 0)</f>
        <v>Aug-22</v>
      </c>
      <c r="P818" s="347" t="s">
        <v>48</v>
      </c>
      <c r="Q818" s="488">
        <v>80</v>
      </c>
      <c r="R818" s="488"/>
      <c r="S818" s="488"/>
      <c r="T818" s="488"/>
      <c r="U818" s="488"/>
      <c r="V818" s="488"/>
      <c r="W818" s="488"/>
      <c r="X818" s="488"/>
      <c r="Y818" s="488"/>
      <c r="Z818" s="488"/>
      <c r="AA818" s="488"/>
      <c r="AB818" s="488">
        <v>80</v>
      </c>
      <c r="AC818" s="488"/>
      <c r="AD818" s="488"/>
      <c r="AE818" s="488"/>
      <c r="AF818" s="488"/>
      <c r="AG818" s="488"/>
      <c r="AH818" s="488"/>
      <c r="AI818" s="488"/>
      <c r="AJ818" s="488"/>
      <c r="AK818" s="488"/>
      <c r="AL818" s="488"/>
      <c r="AM818" s="488"/>
      <c r="AN818" s="488"/>
      <c r="AO818" s="488"/>
      <c r="AP818" s="488"/>
      <c r="AQ818" s="488"/>
      <c r="AR818" s="488"/>
      <c r="AS818" s="488"/>
    </row>
    <row r="819" spans="1:45" ht="14.5">
      <c r="A819" s="522" t="str">
        <f>IFERROR(VLOOKUP(B819, 'Reference data'!$C$2:$D$21, 2, 0), "Do not enter, will be populated based on other column(s)")</f>
        <v>Enhancement</v>
      </c>
      <c r="B819" s="541" t="s">
        <v>960</v>
      </c>
      <c r="D819" s="347" t="s">
        <v>1909</v>
      </c>
      <c r="E819" s="543" t="s">
        <v>469</v>
      </c>
      <c r="G819" s="522" t="str">
        <f>IFERROR(VLOOKUP(E819,'Reference data'!$M$2:$P$364,4,0), "Do not enter, will be populated based on other column(s)")</f>
        <v>MF</v>
      </c>
      <c r="H819" s="522" t="str">
        <f>IFERROR(VLOOKUP(E819,'Reference data'!$M$2:$O$364, 3,0), "Do not enter, will be populated based on other column(s)")</f>
        <v>Cobol, IMS-DC</v>
      </c>
      <c r="I819" s="522" t="str">
        <f>IFERROR(VLOOKUP(E819,'Reference data'!$M$1:$N$364, 2,0), "Do not enter, will be populated based on other column(s)")</f>
        <v>SE-BILLING</v>
      </c>
      <c r="J819" s="347" t="s">
        <v>203</v>
      </c>
      <c r="K819" s="525" t="str">
        <f>IFERROR(VLOOKUP(J819,'Reference data'!$G$2:$H$7, 2, 0), "Do not enter, will be populated based on other column(s)")</f>
        <v>Muawiah Qaimari</v>
      </c>
      <c r="L819" s="525" t="str">
        <f>IFERROR(VLOOKUP(I819, 'Reference data'!$R$2:$S$55, 2, 0), "Do not enter, will be populated based on other column(s)")</f>
        <v>Rudradeep Mandal</v>
      </c>
      <c r="M819" s="525" t="str">
        <f>IFERROR(VLOOKUP(L819, 'Reference data'!$J$2:$K$30, 2, 0), "Do not enter, will be populated based on other column(s)")</f>
        <v>Tarun Raghuwanshi</v>
      </c>
      <c r="N819" s="347">
        <v>23.02</v>
      </c>
      <c r="O819" s="551" t="str">
        <f>VLOOKUP(N819, 'Reference data'!$U$2:$V$29, 2, 0)</f>
        <v>Feb-23</v>
      </c>
      <c r="P819" s="347" t="s">
        <v>48</v>
      </c>
      <c r="Q819" s="488">
        <v>3936</v>
      </c>
      <c r="R819" s="488"/>
      <c r="S819" s="488"/>
      <c r="T819" s="488"/>
      <c r="U819" s="488"/>
      <c r="V819" s="488"/>
      <c r="W819" s="488"/>
      <c r="X819" s="488"/>
      <c r="Y819" s="488"/>
      <c r="Z819" s="488"/>
      <c r="AA819" s="488"/>
      <c r="AB819" s="488"/>
      <c r="AC819" s="488"/>
      <c r="AD819" s="488">
        <v>700</v>
      </c>
      <c r="AE819" s="488">
        <v>1100</v>
      </c>
      <c r="AF819" s="488">
        <v>540</v>
      </c>
      <c r="AG819" s="488">
        <v>500</v>
      </c>
      <c r="AH819" s="488">
        <v>150</v>
      </c>
      <c r="AI819" s="488">
        <v>80</v>
      </c>
      <c r="AJ819" s="488">
        <v>90</v>
      </c>
      <c r="AK819" s="488"/>
      <c r="AL819" s="488"/>
      <c r="AM819" s="488"/>
      <c r="AN819" s="488"/>
      <c r="AO819" s="488"/>
      <c r="AP819" s="488"/>
      <c r="AQ819" s="488"/>
      <c r="AR819" s="488"/>
      <c r="AS819" s="488"/>
    </row>
    <row r="820" spans="1:45" ht="14.5">
      <c r="A820" s="522" t="str">
        <f>IFERROR(VLOOKUP(B820, 'Reference data'!$C$2:$D$21, 2, 0), "Do not enter, will be populated based on other column(s)")</f>
        <v>Enhancement</v>
      </c>
      <c r="B820" s="541" t="s">
        <v>960</v>
      </c>
      <c r="D820" s="347" t="s">
        <v>1910</v>
      </c>
      <c r="E820" s="543" t="s">
        <v>469</v>
      </c>
      <c r="G820" s="522" t="str">
        <f>IFERROR(VLOOKUP(E820,'Reference data'!$M$2:$P$364,4,0), "Do not enter, will be populated based on other column(s)")</f>
        <v>MF</v>
      </c>
      <c r="H820" s="522" t="str">
        <f>IFERROR(VLOOKUP(E820,'Reference data'!$M$2:$O$364, 3,0), "Do not enter, will be populated based on other column(s)")</f>
        <v>Cobol, IMS-DC</v>
      </c>
      <c r="I820" s="522" t="str">
        <f>IFERROR(VLOOKUP(E820,'Reference data'!$M$1:$N$364, 2,0), "Do not enter, will be populated based on other column(s)")</f>
        <v>SE-BILLING</v>
      </c>
      <c r="J820" s="347" t="s">
        <v>203</v>
      </c>
      <c r="K820" s="525" t="str">
        <f>IFERROR(VLOOKUP(J820,'Reference data'!$G$2:$H$7, 2, 0), "Do not enter, will be populated based on other column(s)")</f>
        <v>Muawiah Qaimari</v>
      </c>
      <c r="L820" s="525" t="str">
        <f>IFERROR(VLOOKUP(I820, 'Reference data'!$R$2:$S$55, 2, 0), "Do not enter, will be populated based on other column(s)")</f>
        <v>Rudradeep Mandal</v>
      </c>
      <c r="M820" s="525" t="str">
        <f>IFERROR(VLOOKUP(L820, 'Reference data'!$J$2:$K$30, 2, 0), "Do not enter, will be populated based on other column(s)")</f>
        <v>Tarun Raghuwanshi</v>
      </c>
      <c r="N820" s="347">
        <v>23.02</v>
      </c>
      <c r="O820" s="551" t="str">
        <f>VLOOKUP(N820, 'Reference data'!$U$2:$V$29, 2, 0)</f>
        <v>Feb-23</v>
      </c>
      <c r="P820" s="347" t="s">
        <v>48</v>
      </c>
      <c r="Q820" s="488">
        <v>400</v>
      </c>
      <c r="R820" s="488"/>
      <c r="S820" s="488"/>
      <c r="T820" s="488"/>
      <c r="U820" s="488"/>
      <c r="V820" s="488"/>
      <c r="W820" s="488"/>
      <c r="X820" s="488"/>
      <c r="Y820" s="488"/>
      <c r="Z820" s="488"/>
      <c r="AA820" s="488">
        <v>150</v>
      </c>
      <c r="AB820" s="488"/>
      <c r="AC820" s="488">
        <v>100</v>
      </c>
      <c r="AD820" s="488">
        <v>150</v>
      </c>
      <c r="AE820" s="488">
        <v>150</v>
      </c>
      <c r="AF820" s="488">
        <v>160</v>
      </c>
      <c r="AG820" s="488">
        <v>20</v>
      </c>
      <c r="AH820" s="488">
        <v>90</v>
      </c>
      <c r="AI820" s="488">
        <v>50</v>
      </c>
      <c r="AJ820" s="488"/>
      <c r="AK820" s="488"/>
      <c r="AL820" s="488"/>
      <c r="AM820" s="488"/>
      <c r="AN820" s="488"/>
      <c r="AO820" s="488"/>
      <c r="AP820" s="488"/>
      <c r="AQ820" s="488"/>
      <c r="AR820" s="488"/>
      <c r="AS820" s="488"/>
    </row>
    <row r="821" spans="1:45" ht="14.5">
      <c r="A821" s="522" t="str">
        <f>IFERROR(VLOOKUP(B821, 'Reference data'!$C$2:$D$21, 2, 0), "Do not enter, will be populated based on other column(s)")</f>
        <v>Sustenance</v>
      </c>
      <c r="B821" s="541" t="s">
        <v>110</v>
      </c>
      <c r="D821" s="347" t="s">
        <v>1911</v>
      </c>
      <c r="E821" s="543" t="s">
        <v>469</v>
      </c>
      <c r="F821" s="472"/>
      <c r="G821" s="522" t="str">
        <f>IFERROR(VLOOKUP(E821,'Reference data'!$M$2:$P$364,4,0), "Do not enter, will be populated based on other column(s)")</f>
        <v>MF</v>
      </c>
      <c r="H821" s="522" t="str">
        <f>IFERROR(VLOOKUP(E821,'Reference data'!$M$2:$O$364, 3,0), "Do not enter, will be populated based on other column(s)")</f>
        <v>Cobol, IMS-DC</v>
      </c>
      <c r="I821" s="522" t="str">
        <f>IFERROR(VLOOKUP(E821,'Reference data'!$M$1:$N$364, 2,0), "Do not enter, will be populated based on other column(s)")</f>
        <v>SE-BILLING</v>
      </c>
      <c r="J821" s="347" t="s">
        <v>203</v>
      </c>
      <c r="K821" s="525" t="str">
        <f>IFERROR(VLOOKUP(J821,'Reference data'!$G$2:$H$7, 2, 0), "Do not enter, will be populated based on other column(s)")</f>
        <v>Muawiah Qaimari</v>
      </c>
      <c r="L821" s="525" t="str">
        <f>IFERROR(VLOOKUP(I821, 'Reference data'!$R$2:$S$55, 2, 0), "Do not enter, will be populated based on other column(s)")</f>
        <v>Rudradeep Mandal</v>
      </c>
      <c r="M821" s="525" t="str">
        <f>IFERROR(VLOOKUP(L821, 'Reference data'!$J$2:$K$30, 2, 0), "Do not enter, will be populated based on other column(s)")</f>
        <v>Tarun Raghuwanshi</v>
      </c>
      <c r="N821" s="347">
        <v>23.02</v>
      </c>
      <c r="O821" s="551" t="str">
        <f>VLOOKUP(N821, 'Reference data'!$U$2:$V$29, 2, 0)</f>
        <v>Feb-23</v>
      </c>
      <c r="P821" s="347" t="s">
        <v>48</v>
      </c>
      <c r="Q821" s="488">
        <v>180</v>
      </c>
      <c r="R821" s="488"/>
      <c r="S821" s="488"/>
      <c r="T821" s="488"/>
      <c r="U821" s="488"/>
      <c r="V821" s="488"/>
      <c r="W821" s="488"/>
      <c r="X821" s="488"/>
      <c r="Y821" s="488"/>
      <c r="Z821" s="488"/>
      <c r="AA821" s="488"/>
      <c r="AB821" s="488"/>
      <c r="AC821" s="488"/>
      <c r="AD821" s="488"/>
      <c r="AE821" s="488">
        <v>10</v>
      </c>
      <c r="AF821" s="488">
        <v>80</v>
      </c>
      <c r="AG821" s="488">
        <v>50</v>
      </c>
      <c r="AH821" s="488">
        <v>20</v>
      </c>
      <c r="AI821" s="488">
        <v>10</v>
      </c>
      <c r="AJ821" s="488"/>
      <c r="AK821" s="488"/>
      <c r="AL821" s="488"/>
      <c r="AM821" s="488"/>
      <c r="AN821" s="488"/>
      <c r="AO821" s="488"/>
      <c r="AP821" s="488"/>
      <c r="AQ821" s="488"/>
      <c r="AR821" s="488"/>
      <c r="AS821" s="488"/>
    </row>
    <row r="822" spans="1:45" ht="14.5">
      <c r="A822" s="522" t="str">
        <f>IFERROR(VLOOKUP(B822, 'Reference data'!$C$2:$D$21, 2, 0), "Do not enter, will be populated based on other column(s)")</f>
        <v>Sustenance</v>
      </c>
      <c r="B822" s="541" t="s">
        <v>110</v>
      </c>
      <c r="D822" s="347" t="s">
        <v>1912</v>
      </c>
      <c r="E822" s="543" t="s">
        <v>622</v>
      </c>
      <c r="F822" s="472"/>
      <c r="G822" s="522" t="str">
        <f>IFERROR(VLOOKUP(E822,'Reference data'!$M$2:$P$364,4,0), "Do not enter, will be populated based on other column(s)")</f>
        <v>MF</v>
      </c>
      <c r="H822" s="522" t="str">
        <f>IFERROR(VLOOKUP(E822,'Reference data'!$M$2:$O$364, 3,0), "Do not enter, will be populated based on other column(s)")</f>
        <v>Cobol, DB2</v>
      </c>
      <c r="I822" s="522" t="str">
        <f>IFERROR(VLOOKUP(E822,'Reference data'!$M$1:$N$364, 2,0), "Do not enter, will be populated based on other column(s)")</f>
        <v>SE-BILLING-CARE</v>
      </c>
      <c r="J822" s="347" t="s">
        <v>203</v>
      </c>
      <c r="K822" s="525" t="str">
        <f>IFERROR(VLOOKUP(J822,'Reference data'!$G$2:$H$7, 2, 0), "Do not enter, will be populated based on other column(s)")</f>
        <v>Muawiah Qaimari</v>
      </c>
      <c r="L822" s="525" t="str">
        <f>IFERROR(VLOOKUP(I822, 'Reference data'!$R$2:$S$55, 2, 0), "Do not enter, will be populated based on other column(s)")</f>
        <v>Rudradeep Mandal</v>
      </c>
      <c r="M822" s="525" t="str">
        <f>IFERROR(VLOOKUP(L822, 'Reference data'!$J$2:$K$30, 2, 0), "Do not enter, will be populated based on other column(s)")</f>
        <v>Tarun Raghuwanshi</v>
      </c>
      <c r="N822" s="347">
        <v>23.05</v>
      </c>
      <c r="O822" s="551" t="str">
        <f>VLOOKUP(N822, 'Reference data'!$U$2:$V$29, 2, 0)</f>
        <v>May-23</v>
      </c>
      <c r="P822" s="347" t="s">
        <v>48</v>
      </c>
      <c r="Q822" s="488">
        <v>100</v>
      </c>
      <c r="R822" s="488"/>
      <c r="S822" s="488"/>
      <c r="T822" s="488"/>
      <c r="U822" s="488"/>
      <c r="V822" s="488"/>
      <c r="W822" s="488"/>
      <c r="X822" s="488"/>
      <c r="Y822" s="488"/>
      <c r="Z822" s="488"/>
      <c r="AA822" s="488"/>
      <c r="AB822" s="488"/>
      <c r="AC822" s="488"/>
      <c r="AD822" s="488"/>
      <c r="AE822" s="488"/>
      <c r="AF822" s="488"/>
      <c r="AG822" s="488">
        <v>20</v>
      </c>
      <c r="AH822" s="488">
        <v>10</v>
      </c>
      <c r="AI822" s="488">
        <v>20</v>
      </c>
      <c r="AJ822" s="488">
        <v>30</v>
      </c>
      <c r="AK822" s="488"/>
      <c r="AL822" s="488">
        <v>40</v>
      </c>
      <c r="AM822" s="488"/>
      <c r="AN822" s="488" t="s">
        <v>68</v>
      </c>
      <c r="AO822" s="488"/>
      <c r="AP822" s="488"/>
      <c r="AQ822" s="488"/>
      <c r="AR822" s="488"/>
      <c r="AS822" s="488"/>
    </row>
    <row r="823" spans="1:45" ht="14.5">
      <c r="A823" s="522" t="str">
        <f>IFERROR(VLOOKUP(B823, 'Reference data'!$C$2:$D$21, 2, 0), "Do not enter, will be populated based on other column(s)")</f>
        <v>Sustenance</v>
      </c>
      <c r="B823" s="541" t="s">
        <v>110</v>
      </c>
      <c r="D823" s="347" t="s">
        <v>1913</v>
      </c>
      <c r="E823" s="543" t="s">
        <v>622</v>
      </c>
      <c r="F823" s="472"/>
      <c r="G823" s="522" t="str">
        <f>IFERROR(VLOOKUP(E823,'Reference data'!$M$2:$P$364,4,0), "Do not enter, will be populated based on other column(s)")</f>
        <v>MF</v>
      </c>
      <c r="H823" s="522" t="str">
        <f>IFERROR(VLOOKUP(E823,'Reference data'!$M$2:$O$364, 3,0), "Do not enter, will be populated based on other column(s)")</f>
        <v>Cobol, DB2</v>
      </c>
      <c r="I823" s="522" t="str">
        <f>IFERROR(VLOOKUP(E823,'Reference data'!$M$1:$N$364, 2,0), "Do not enter, will be populated based on other column(s)")</f>
        <v>SE-BILLING-CARE</v>
      </c>
      <c r="J823" s="347" t="s">
        <v>203</v>
      </c>
      <c r="K823" s="525" t="str">
        <f>IFERROR(VLOOKUP(J823,'Reference data'!$G$2:$H$7, 2, 0), "Do not enter, will be populated based on other column(s)")</f>
        <v>Muawiah Qaimari</v>
      </c>
      <c r="L823" s="525" t="str">
        <f>IFERROR(VLOOKUP(I823, 'Reference data'!$R$2:$S$55, 2, 0), "Do not enter, will be populated based on other column(s)")</f>
        <v>Rudradeep Mandal</v>
      </c>
      <c r="M823" s="525" t="str">
        <f>IFERROR(VLOOKUP(L823, 'Reference data'!$J$2:$K$30, 2, 0), "Do not enter, will be populated based on other column(s)")</f>
        <v>Tarun Raghuwanshi</v>
      </c>
      <c r="N823" s="347">
        <v>23.05</v>
      </c>
      <c r="O823" s="551" t="str">
        <f>VLOOKUP(N823, 'Reference data'!$U$2:$V$29, 2, 0)</f>
        <v>May-23</v>
      </c>
      <c r="P823" s="347" t="s">
        <v>48</v>
      </c>
      <c r="Q823" s="488">
        <v>100</v>
      </c>
      <c r="R823" s="488"/>
      <c r="S823" s="488"/>
      <c r="T823" s="488"/>
      <c r="U823" s="488"/>
      <c r="V823" s="488"/>
      <c r="W823" s="488"/>
      <c r="X823" s="488"/>
      <c r="Y823" s="488"/>
      <c r="Z823" s="488"/>
      <c r="AA823" s="488"/>
      <c r="AB823" s="488"/>
      <c r="AC823" s="488"/>
      <c r="AD823" s="488"/>
      <c r="AE823" s="488"/>
      <c r="AF823" s="488"/>
      <c r="AG823" s="488">
        <v>20</v>
      </c>
      <c r="AH823" s="488">
        <v>10</v>
      </c>
      <c r="AI823" s="488">
        <v>20</v>
      </c>
      <c r="AJ823" s="488">
        <v>30</v>
      </c>
      <c r="AK823" s="488"/>
      <c r="AL823" s="488">
        <v>40</v>
      </c>
      <c r="AM823" s="488"/>
      <c r="AN823" s="488" t="s">
        <v>68</v>
      </c>
      <c r="AO823" s="488"/>
      <c r="AP823" s="488"/>
      <c r="AQ823" s="488"/>
      <c r="AR823" s="488"/>
      <c r="AS823" s="488"/>
    </row>
    <row r="824" spans="1:45" ht="14.5">
      <c r="A824" s="522" t="str">
        <f>IFERROR(VLOOKUP(B824, 'Reference data'!$C$2:$D$21, 2, 0), "Do not enter, will be populated based on other column(s)")</f>
        <v>Enhancement</v>
      </c>
      <c r="B824" s="541" t="s">
        <v>960</v>
      </c>
      <c r="D824" s="347" t="s">
        <v>1914</v>
      </c>
      <c r="E824" s="543" t="s">
        <v>1022</v>
      </c>
      <c r="G824" s="522" t="str">
        <f>IFERROR(VLOOKUP(E824,'Reference data'!$M$2:$P$364,4,0), "Do not enter, will be populated based on other column(s)")</f>
        <v>MF</v>
      </c>
      <c r="H824" s="522" t="str">
        <f>IFERROR(VLOOKUP(E824,'Reference data'!$M$2:$O$364, 3,0), "Do not enter, will be populated based on other column(s)")</f>
        <v>Cobol</v>
      </c>
      <c r="I824" s="522" t="str">
        <f>IFERROR(VLOOKUP(E824,'Reference data'!$M$1:$N$364, 2,0), "Do not enter, will be populated based on other column(s)")</f>
        <v>SE-BILLING-CARE</v>
      </c>
      <c r="J824" s="347" t="s">
        <v>203</v>
      </c>
      <c r="K824" s="525" t="str">
        <f>IFERROR(VLOOKUP(J824,'Reference data'!$G$2:$H$7, 2, 0), "Do not enter, will be populated based on other column(s)")</f>
        <v>Muawiah Qaimari</v>
      </c>
      <c r="L824" s="525" t="str">
        <f>IFERROR(VLOOKUP(I824, 'Reference data'!$R$2:$S$55, 2, 0), "Do not enter, will be populated based on other column(s)")</f>
        <v>Rudradeep Mandal</v>
      </c>
      <c r="M824" s="525" t="str">
        <f>IFERROR(VLOOKUP(L824, 'Reference data'!$J$2:$K$30, 2, 0), "Do not enter, will be populated based on other column(s)")</f>
        <v>Tarun Raghuwanshi</v>
      </c>
      <c r="N824" s="347">
        <v>22.11</v>
      </c>
      <c r="O824" s="551" t="str">
        <f>VLOOKUP(N824, 'Reference data'!$U$2:$V$29, 2, 0)</f>
        <v>Nov-22</v>
      </c>
      <c r="P824" s="347" t="s">
        <v>48</v>
      </c>
      <c r="Q824" s="488">
        <v>150</v>
      </c>
      <c r="R824" s="488"/>
      <c r="S824" s="488"/>
      <c r="T824" s="488"/>
      <c r="U824" s="488"/>
      <c r="V824" s="488"/>
      <c r="W824" s="488"/>
      <c r="X824" s="488"/>
      <c r="Y824" s="488"/>
      <c r="Z824" s="488"/>
      <c r="AA824" s="488"/>
      <c r="AB824" s="488"/>
      <c r="AC824" s="488"/>
      <c r="AD824" s="488">
        <v>100</v>
      </c>
      <c r="AE824" s="488">
        <v>50</v>
      </c>
      <c r="AF824" s="488"/>
      <c r="AG824" s="488"/>
      <c r="AH824" s="488"/>
      <c r="AI824" s="488"/>
      <c r="AJ824" s="488"/>
      <c r="AK824" s="488"/>
      <c r="AL824" s="488"/>
      <c r="AM824" s="488"/>
      <c r="AN824" s="488"/>
      <c r="AO824" s="488"/>
      <c r="AP824" s="488"/>
      <c r="AQ824" s="488"/>
      <c r="AR824" s="488"/>
      <c r="AS824" s="488"/>
    </row>
    <row r="825" spans="1:45" ht="14.5">
      <c r="A825" s="522" t="str">
        <f>IFERROR(VLOOKUP(B825, 'Reference data'!$C$2:$D$21, 2, 0), "Do not enter, will be populated based on other column(s)")</f>
        <v>Enhancement</v>
      </c>
      <c r="B825" s="541" t="s">
        <v>960</v>
      </c>
      <c r="D825" s="347" t="s">
        <v>1914</v>
      </c>
      <c r="E825" s="543" t="s">
        <v>420</v>
      </c>
      <c r="F825" s="548"/>
      <c r="G825" s="522" t="str">
        <f>IFERROR(VLOOKUP(E825,'Reference data'!$M$2:$P$364,4,0), "Do not enter, will be populated based on other column(s)")</f>
        <v>MF</v>
      </c>
      <c r="H825" s="522" t="str">
        <f>IFERROR(VLOOKUP(E825,'Reference data'!$M$2:$O$364, 3,0), "Do not enter, will be populated based on other column(s)")</f>
        <v>Cobol</v>
      </c>
      <c r="I825" s="522" t="str">
        <f>IFERROR(VLOOKUP(E825,'Reference data'!$M$1:$N$364, 2,0), "Do not enter, will be populated based on other column(s)")</f>
        <v>SE-BILLING-CARE</v>
      </c>
      <c r="J825" s="548" t="s">
        <v>203</v>
      </c>
      <c r="K825" s="525" t="str">
        <f>IFERROR(VLOOKUP(J825,'Reference data'!$G$2:$H$7, 2, 0), "Do not enter, will be populated based on other column(s)")</f>
        <v>Muawiah Qaimari</v>
      </c>
      <c r="L825" s="525" t="str">
        <f>IFERROR(VLOOKUP(I825, 'Reference data'!$R$2:$S$55, 2, 0), "Do not enter, will be populated based on other column(s)")</f>
        <v>Rudradeep Mandal</v>
      </c>
      <c r="M825" s="525" t="str">
        <f>IFERROR(VLOOKUP(L825, 'Reference data'!$J$2:$K$30, 2, 0), "Do not enter, will be populated based on other column(s)")</f>
        <v>Tarun Raghuwanshi</v>
      </c>
      <c r="N825" s="347">
        <v>22.09</v>
      </c>
      <c r="O825" s="551" t="str">
        <f>VLOOKUP(N825, 'Reference data'!$U$2:$V$29, 2, 0)</f>
        <v>Sep-22</v>
      </c>
      <c r="P825" s="347" t="s">
        <v>342</v>
      </c>
      <c r="Q825" s="488">
        <v>150</v>
      </c>
      <c r="R825" s="488"/>
      <c r="S825" s="488"/>
      <c r="T825" s="488"/>
      <c r="U825" s="488"/>
      <c r="V825" s="488"/>
      <c r="W825" s="488"/>
      <c r="X825" s="488"/>
      <c r="Y825" s="488"/>
      <c r="Z825" s="488"/>
      <c r="AA825" s="488"/>
      <c r="AB825" s="488"/>
      <c r="AC825" s="488"/>
      <c r="AD825" s="488">
        <v>100</v>
      </c>
      <c r="AE825" s="488">
        <v>50</v>
      </c>
      <c r="AF825" s="488"/>
      <c r="AG825" s="488"/>
      <c r="AH825" s="488"/>
      <c r="AI825" s="488"/>
      <c r="AJ825" s="488"/>
      <c r="AK825" s="488"/>
      <c r="AL825" s="488"/>
      <c r="AM825" s="488"/>
      <c r="AN825" s="488"/>
      <c r="AO825" s="488"/>
      <c r="AP825" s="488"/>
      <c r="AQ825" s="488"/>
      <c r="AR825" s="488"/>
      <c r="AS825" s="488"/>
    </row>
    <row r="826" spans="1:45" ht="14.5">
      <c r="A826" s="522" t="str">
        <f>IFERROR(VLOOKUP(B826, 'Reference data'!$C$2:$D$21, 2, 0), "Do not enter, will be populated based on other column(s)")</f>
        <v>Enhancement</v>
      </c>
      <c r="B826" s="541" t="s">
        <v>960</v>
      </c>
      <c r="D826" s="347" t="s">
        <v>1914</v>
      </c>
      <c r="E826" s="543" t="s">
        <v>630</v>
      </c>
      <c r="G826" s="522" t="str">
        <f>IFERROR(VLOOKUP(E826,'Reference data'!$M$2:$P$364,4,0), "Do not enter, will be populated based on other column(s)")</f>
        <v>MF</v>
      </c>
      <c r="H826" s="522" t="str">
        <f>IFERROR(VLOOKUP(E826,'Reference data'!$M$2:$O$364, 3,0), "Do not enter, will be populated based on other column(s)")</f>
        <v>Cobol</v>
      </c>
      <c r="I826" s="522" t="str">
        <f>IFERROR(VLOOKUP(E826,'Reference data'!$M$1:$N$364, 2,0), "Do not enter, will be populated based on other column(s)")</f>
        <v>SE-BILLING</v>
      </c>
      <c r="J826" s="347" t="s">
        <v>203</v>
      </c>
      <c r="K826" s="525" t="str">
        <f>IFERROR(VLOOKUP(J826,'Reference data'!$G$2:$H$7, 2, 0), "Do not enter, will be populated based on other column(s)")</f>
        <v>Muawiah Qaimari</v>
      </c>
      <c r="L826" s="525" t="str">
        <f>IFERROR(VLOOKUP(I826, 'Reference data'!$R$2:$S$55, 2, 0), "Do not enter, will be populated based on other column(s)")</f>
        <v>Rudradeep Mandal</v>
      </c>
      <c r="M826" s="525" t="str">
        <f>IFERROR(VLOOKUP(L826, 'Reference data'!$J$2:$K$30, 2, 0), "Do not enter, will be populated based on other column(s)")</f>
        <v>Tarun Raghuwanshi</v>
      </c>
      <c r="N826" s="347">
        <v>22.09</v>
      </c>
      <c r="O826" s="551" t="str">
        <f>VLOOKUP(N826, 'Reference data'!$U$2:$V$29, 2, 0)</f>
        <v>Sep-22</v>
      </c>
      <c r="P826" s="347" t="s">
        <v>342</v>
      </c>
      <c r="Q826" s="488">
        <v>150</v>
      </c>
      <c r="R826" s="488"/>
      <c r="S826" s="488"/>
      <c r="T826" s="488"/>
      <c r="U826" s="488"/>
      <c r="V826" s="488"/>
      <c r="W826" s="488"/>
      <c r="X826" s="488"/>
      <c r="Y826" s="488"/>
      <c r="Z826" s="488"/>
      <c r="AA826" s="488"/>
      <c r="AB826" s="488"/>
      <c r="AC826" s="488"/>
      <c r="AD826" s="488">
        <v>100</v>
      </c>
      <c r="AE826" s="488">
        <v>50</v>
      </c>
      <c r="AF826" s="488"/>
      <c r="AG826" s="488"/>
      <c r="AH826" s="488"/>
      <c r="AI826" s="488"/>
      <c r="AJ826" s="488"/>
      <c r="AK826" s="488"/>
      <c r="AL826" s="488"/>
      <c r="AM826" s="488"/>
      <c r="AN826" s="488"/>
      <c r="AO826" s="488"/>
      <c r="AP826" s="488"/>
      <c r="AQ826" s="488"/>
      <c r="AR826" s="488"/>
      <c r="AS826" s="488"/>
    </row>
    <row r="827" spans="1:45" ht="14.5">
      <c r="A827" s="522" t="str">
        <f>IFERROR(VLOOKUP(B827, 'Reference data'!$C$2:$D$21, 2, 0), "Do not enter, will be populated based on other column(s)")</f>
        <v>Enhancement</v>
      </c>
      <c r="B827" s="541" t="s">
        <v>960</v>
      </c>
      <c r="D827" s="347" t="s">
        <v>1914</v>
      </c>
      <c r="E827" s="543" t="s">
        <v>579</v>
      </c>
      <c r="F827" s="548"/>
      <c r="G827" s="522" t="str">
        <f>IFERROR(VLOOKUP(E827,'Reference data'!$M$2:$P$364,4,0), "Do not enter, will be populated based on other column(s)")</f>
        <v>MF</v>
      </c>
      <c r="H827" s="522" t="str">
        <f>IFERROR(VLOOKUP(E827,'Reference data'!$M$2:$O$364, 3,0), "Do not enter, will be populated based on other column(s)")</f>
        <v>Cobol</v>
      </c>
      <c r="I827" s="522" t="str">
        <f>IFERROR(VLOOKUP(E827,'Reference data'!$M$1:$N$364, 2,0), "Do not enter, will be populated based on other column(s)")</f>
        <v>SE-BILLING-CARE</v>
      </c>
      <c r="J827" s="548" t="s">
        <v>203</v>
      </c>
      <c r="K827" s="525" t="str">
        <f>IFERROR(VLOOKUP(J827,'Reference data'!$G$2:$H$7, 2, 0), "Do not enter, will be populated based on other column(s)")</f>
        <v>Muawiah Qaimari</v>
      </c>
      <c r="L827" s="525" t="str">
        <f>IFERROR(VLOOKUP(I827, 'Reference data'!$R$2:$S$55, 2, 0), "Do not enter, will be populated based on other column(s)")</f>
        <v>Rudradeep Mandal</v>
      </c>
      <c r="M827" s="525" t="str">
        <f>IFERROR(VLOOKUP(L827, 'Reference data'!$J$2:$K$30, 2, 0), "Do not enter, will be populated based on other column(s)")</f>
        <v>Tarun Raghuwanshi</v>
      </c>
      <c r="N827" s="347">
        <v>22.09</v>
      </c>
      <c r="O827" s="551" t="str">
        <f>VLOOKUP(N827, 'Reference data'!$U$2:$V$29, 2, 0)</f>
        <v>Sep-22</v>
      </c>
      <c r="P827" s="347" t="s">
        <v>342</v>
      </c>
      <c r="Q827" s="488">
        <v>150</v>
      </c>
      <c r="R827" s="488"/>
      <c r="S827" s="488"/>
      <c r="T827" s="488"/>
      <c r="U827" s="488"/>
      <c r="V827" s="488"/>
      <c r="W827" s="488"/>
      <c r="X827" s="488"/>
      <c r="Y827" s="488"/>
      <c r="Z827" s="488"/>
      <c r="AA827" s="488"/>
      <c r="AB827" s="488"/>
      <c r="AC827" s="488"/>
      <c r="AD827" s="488">
        <v>100</v>
      </c>
      <c r="AE827" s="488">
        <v>50</v>
      </c>
      <c r="AF827" s="488"/>
      <c r="AG827" s="488"/>
      <c r="AH827" s="488"/>
      <c r="AI827" s="488"/>
      <c r="AJ827" s="488"/>
      <c r="AK827" s="488"/>
      <c r="AL827" s="488"/>
      <c r="AM827" s="488"/>
      <c r="AN827" s="488"/>
      <c r="AO827" s="488"/>
      <c r="AP827" s="488"/>
      <c r="AQ827" s="488"/>
      <c r="AR827" s="488"/>
      <c r="AS827" s="488"/>
    </row>
    <row r="828" spans="1:45" ht="14.5">
      <c r="A828" s="522" t="str">
        <f>IFERROR(VLOOKUP(B828, 'Reference data'!$C$2:$D$21, 2, 0), "Do not enter, will be populated based on other column(s)")</f>
        <v>Enhancement</v>
      </c>
      <c r="B828" s="541" t="s">
        <v>960</v>
      </c>
      <c r="D828" s="347" t="s">
        <v>1914</v>
      </c>
      <c r="E828" s="543" t="s">
        <v>626</v>
      </c>
      <c r="G828" s="522" t="str">
        <f>IFERROR(VLOOKUP(E828,'Reference data'!$M$2:$P$364,4,0), "Do not enter, will be populated based on other column(s)")</f>
        <v>MF</v>
      </c>
      <c r="H828" s="522" t="str">
        <f>IFERROR(VLOOKUP(E828,'Reference data'!$M$2:$O$364, 3,0), "Do not enter, will be populated based on other column(s)")</f>
        <v>Cobol</v>
      </c>
      <c r="I828" s="522" t="str">
        <f>IFERROR(VLOOKUP(E828,'Reference data'!$M$1:$N$364, 2,0), "Do not enter, will be populated based on other column(s)")</f>
        <v>SE-BILLING</v>
      </c>
      <c r="J828" s="347" t="s">
        <v>203</v>
      </c>
      <c r="K828" s="525" t="str">
        <f>IFERROR(VLOOKUP(J828,'Reference data'!$G$2:$H$7, 2, 0), "Do not enter, will be populated based on other column(s)")</f>
        <v>Muawiah Qaimari</v>
      </c>
      <c r="L828" s="525" t="str">
        <f>IFERROR(VLOOKUP(I828, 'Reference data'!$R$2:$S$55, 2, 0), "Do not enter, will be populated based on other column(s)")</f>
        <v>Rudradeep Mandal</v>
      </c>
      <c r="M828" s="525" t="str">
        <f>IFERROR(VLOOKUP(L828, 'Reference data'!$J$2:$K$30, 2, 0), "Do not enter, will be populated based on other column(s)")</f>
        <v>Tarun Raghuwanshi</v>
      </c>
      <c r="N828" s="347">
        <v>22.11</v>
      </c>
      <c r="O828" s="551" t="str">
        <f>VLOOKUP(N828, 'Reference data'!$U$2:$V$29, 2, 0)</f>
        <v>Nov-22</v>
      </c>
      <c r="P828" s="347" t="s">
        <v>48</v>
      </c>
      <c r="Q828" s="488">
        <v>270</v>
      </c>
      <c r="R828" s="488"/>
      <c r="S828" s="488"/>
      <c r="T828" s="488"/>
      <c r="U828" s="488"/>
      <c r="V828" s="488"/>
      <c r="W828" s="488"/>
      <c r="X828" s="488"/>
      <c r="Y828" s="488"/>
      <c r="Z828" s="488"/>
      <c r="AA828" s="488"/>
      <c r="AB828" s="488"/>
      <c r="AC828" s="488">
        <v>120</v>
      </c>
      <c r="AD828" s="488">
        <v>100</v>
      </c>
      <c r="AE828" s="488">
        <v>50</v>
      </c>
      <c r="AF828" s="488"/>
      <c r="AG828" s="488"/>
      <c r="AH828" s="488"/>
      <c r="AI828" s="488"/>
      <c r="AJ828" s="488"/>
      <c r="AK828" s="488"/>
      <c r="AL828" s="488"/>
      <c r="AM828" s="488"/>
      <c r="AN828" s="488"/>
      <c r="AO828" s="488"/>
      <c r="AP828" s="488"/>
      <c r="AQ828" s="488"/>
      <c r="AR828" s="488"/>
      <c r="AS828" s="488"/>
    </row>
    <row r="829" spans="1:45" ht="14.5">
      <c r="A829" s="522" t="str">
        <f>IFERROR(VLOOKUP(B829, 'Reference data'!$C$2:$D$21, 2, 0), "Do not enter, will be populated based on other column(s)")</f>
        <v>Sustenance</v>
      </c>
      <c r="B829" s="541" t="s">
        <v>110</v>
      </c>
      <c r="D829" s="347" t="s">
        <v>1915</v>
      </c>
      <c r="E829" s="543" t="s">
        <v>622</v>
      </c>
      <c r="F829" s="472"/>
      <c r="G829" s="522" t="str">
        <f>IFERROR(VLOOKUP(E829,'Reference data'!$M$2:$P$364,4,0), "Do not enter, will be populated based on other column(s)")</f>
        <v>MF</v>
      </c>
      <c r="H829" s="522" t="str">
        <f>IFERROR(VLOOKUP(E829,'Reference data'!$M$2:$O$364, 3,0), "Do not enter, will be populated based on other column(s)")</f>
        <v>Cobol, DB2</v>
      </c>
      <c r="I829" s="522" t="str">
        <f>IFERROR(VLOOKUP(E829,'Reference data'!$M$1:$N$364, 2,0), "Do not enter, will be populated based on other column(s)")</f>
        <v>SE-BILLING-CARE</v>
      </c>
      <c r="J829" s="347" t="s">
        <v>203</v>
      </c>
      <c r="K829" s="525" t="str">
        <f>IFERROR(VLOOKUP(J829,'Reference data'!$G$2:$H$7, 2, 0), "Do not enter, will be populated based on other column(s)")</f>
        <v>Muawiah Qaimari</v>
      </c>
      <c r="L829" s="525" t="str">
        <f>IFERROR(VLOOKUP(I829, 'Reference data'!$R$2:$S$55, 2, 0), "Do not enter, will be populated based on other column(s)")</f>
        <v>Rudradeep Mandal</v>
      </c>
      <c r="M829" s="525" t="str">
        <f>IFERROR(VLOOKUP(L829, 'Reference data'!$J$2:$K$30, 2, 0), "Do not enter, will be populated based on other column(s)")</f>
        <v>Tarun Raghuwanshi</v>
      </c>
      <c r="N829" s="347">
        <v>23.05</v>
      </c>
      <c r="O829" s="551" t="str">
        <f>VLOOKUP(N829, 'Reference data'!$U$2:$V$29, 2, 0)</f>
        <v>May-23</v>
      </c>
      <c r="P829" s="347" t="s">
        <v>48</v>
      </c>
      <c r="Q829" s="488">
        <v>100</v>
      </c>
      <c r="R829" s="488"/>
      <c r="S829" s="488"/>
      <c r="T829" s="488"/>
      <c r="U829" s="488"/>
      <c r="V829" s="488"/>
      <c r="W829" s="488"/>
      <c r="X829" s="488"/>
      <c r="Y829" s="488"/>
      <c r="Z829" s="488"/>
      <c r="AA829" s="488"/>
      <c r="AB829" s="488"/>
      <c r="AC829" s="488"/>
      <c r="AD829" s="488"/>
      <c r="AE829" s="488"/>
      <c r="AF829" s="488"/>
      <c r="AG829" s="488">
        <v>20</v>
      </c>
      <c r="AH829" s="488">
        <v>10</v>
      </c>
      <c r="AI829" s="488">
        <v>20</v>
      </c>
      <c r="AJ829" s="488">
        <v>30</v>
      </c>
      <c r="AK829" s="488"/>
      <c r="AL829" s="488">
        <v>40</v>
      </c>
      <c r="AM829" s="488"/>
      <c r="AN829" s="488" t="s">
        <v>68</v>
      </c>
      <c r="AO829" s="488"/>
      <c r="AP829" s="488"/>
      <c r="AQ829" s="488"/>
      <c r="AR829" s="488"/>
      <c r="AS829" s="488"/>
    </row>
    <row r="830" spans="1:45" ht="14.5">
      <c r="A830" s="522" t="str">
        <f>IFERROR(VLOOKUP(B830, 'Reference data'!$C$2:$D$21, 2, 0), "Do not enter, will be populated based on other column(s)")</f>
        <v>Sustenance</v>
      </c>
      <c r="B830" s="541" t="s">
        <v>110</v>
      </c>
      <c r="D830" s="347" t="s">
        <v>1916</v>
      </c>
      <c r="E830" s="543" t="s">
        <v>1303</v>
      </c>
      <c r="F830" s="472"/>
      <c r="G830" s="522" t="str">
        <f>IFERROR(VLOOKUP(E830,'Reference data'!$M$2:$P$364,4,0), "Do not enter, will be populated based on other column(s)")</f>
        <v>MF</v>
      </c>
      <c r="H830" s="522" t="str">
        <f>IFERROR(VLOOKUP(E830,'Reference data'!$M$2:$O$364, 3,0), "Do not enter, will be populated based on other column(s)")</f>
        <v>Cobol</v>
      </c>
      <c r="I830" s="522" t="str">
        <f>IFERROR(VLOOKUP(E830,'Reference data'!$M$1:$N$364, 2,0), "Do not enter, will be populated based on other column(s)")</f>
        <v>SE-BILLING-CARE</v>
      </c>
      <c r="J830" s="347" t="s">
        <v>203</v>
      </c>
      <c r="K830" s="525" t="str">
        <f>IFERROR(VLOOKUP(J830,'Reference data'!$G$2:$H$7, 2, 0), "Do not enter, will be populated based on other column(s)")</f>
        <v>Muawiah Qaimari</v>
      </c>
      <c r="L830" s="525" t="str">
        <f>IFERROR(VLOOKUP(I830, 'Reference data'!$R$2:$S$55, 2, 0), "Do not enter, will be populated based on other column(s)")</f>
        <v>Rudradeep Mandal</v>
      </c>
      <c r="M830" s="525" t="str">
        <f>IFERROR(VLOOKUP(L830, 'Reference data'!$J$2:$K$30, 2, 0), "Do not enter, will be populated based on other column(s)")</f>
        <v>Tarun Raghuwanshi</v>
      </c>
      <c r="N830" s="347">
        <v>23.02</v>
      </c>
      <c r="O830" s="551" t="str">
        <f>VLOOKUP(N830, 'Reference data'!$U$2:$V$29, 2, 0)</f>
        <v>Feb-23</v>
      </c>
      <c r="P830" s="347" t="s">
        <v>48</v>
      </c>
      <c r="Q830" s="488">
        <v>100</v>
      </c>
      <c r="R830" s="488"/>
      <c r="S830" s="488"/>
      <c r="T830" s="488"/>
      <c r="U830" s="488"/>
      <c r="V830" s="488"/>
      <c r="W830" s="488"/>
      <c r="X830" s="488"/>
      <c r="Y830" s="488"/>
      <c r="Z830" s="488"/>
      <c r="AA830" s="488"/>
      <c r="AB830" s="488"/>
      <c r="AC830" s="488"/>
      <c r="AD830" s="488"/>
      <c r="AE830" s="488"/>
      <c r="AF830" s="488">
        <v>40</v>
      </c>
      <c r="AG830" s="488">
        <v>80</v>
      </c>
      <c r="AH830" s="488">
        <v>20</v>
      </c>
      <c r="AI830" s="488"/>
      <c r="AJ830" s="488"/>
      <c r="AK830" s="488"/>
      <c r="AL830" s="488"/>
      <c r="AM830" s="488"/>
      <c r="AN830" s="488"/>
      <c r="AO830" s="488"/>
      <c r="AP830" s="488"/>
      <c r="AQ830" s="488"/>
      <c r="AR830" s="488"/>
      <c r="AS830" s="488"/>
    </row>
    <row r="831" spans="1:45" ht="18" customHeight="1">
      <c r="A831" s="522" t="str">
        <f>IFERROR(VLOOKUP(B831, 'Reference data'!$C$2:$D$21, 2, 0), "Do not enter, will be populated based on other column(s)")</f>
        <v>Sustenance</v>
      </c>
      <c r="B831" s="541" t="s">
        <v>110</v>
      </c>
      <c r="D831" s="347" t="s">
        <v>1917</v>
      </c>
      <c r="E831" s="543" t="s">
        <v>480</v>
      </c>
      <c r="G831" s="522" t="str">
        <f>IFERROR(VLOOKUP(E831,'Reference data'!$M$2:$P$364,4,0), "Do not enter, will be populated based on other column(s)")</f>
        <v>MF</v>
      </c>
      <c r="H831" s="522" t="str">
        <f>IFERROR(VLOOKUP(E831,'Reference data'!$M$2:$O$364, 3,0), "Do not enter, will be populated based on other column(s)")</f>
        <v>Cobol, DB2</v>
      </c>
      <c r="I831" s="522" t="str">
        <f>IFERROR(VLOOKUP(E831,'Reference data'!$M$1:$N$364, 2,0), "Do not enter, will be populated based on other column(s)")</f>
        <v>SE-BILLING-CARE</v>
      </c>
      <c r="J831" s="347" t="s">
        <v>203</v>
      </c>
      <c r="K831" s="525" t="str">
        <f>IFERROR(VLOOKUP(J831,'Reference data'!$G$2:$H$7, 2, 0), "Do not enter, will be populated based on other column(s)")</f>
        <v>Muawiah Qaimari</v>
      </c>
      <c r="L831" s="525" t="s">
        <v>414</v>
      </c>
      <c r="M831" s="525" t="str">
        <f>IFERROR(VLOOKUP(L831, 'Reference data'!$J$2:$K$30, 2, 0), "Do not enter, will be populated based on other column(s)")</f>
        <v>Tarun Raghuwanshi</v>
      </c>
      <c r="N831" s="347">
        <v>23.09</v>
      </c>
      <c r="O831" s="63"/>
      <c r="P831" s="347" t="s">
        <v>48</v>
      </c>
      <c r="Q831" s="347">
        <v>150</v>
      </c>
      <c r="AO831" s="347">
        <v>80</v>
      </c>
      <c r="AP831" s="347">
        <v>70</v>
      </c>
    </row>
    <row r="832" spans="1:45" ht="14.5">
      <c r="A832" s="522" t="str">
        <f>IFERROR(VLOOKUP(B832, 'Reference data'!$C$2:$D$21, 2, 0), "Do not enter, will be populated based on other column(s)")</f>
        <v>Enhancement</v>
      </c>
      <c r="B832" s="541" t="s">
        <v>960</v>
      </c>
      <c r="D832" s="347" t="s">
        <v>1918</v>
      </c>
      <c r="E832" s="543" t="s">
        <v>626</v>
      </c>
      <c r="G832" s="522" t="str">
        <f>IFERROR(VLOOKUP(E832,'Reference data'!$M$2:$P$364,4,0), "Do not enter, will be populated based on other column(s)")</f>
        <v>MF</v>
      </c>
      <c r="H832" s="522" t="str">
        <f>IFERROR(VLOOKUP(E832,'Reference data'!$M$2:$O$364, 3,0), "Do not enter, will be populated based on other column(s)")</f>
        <v>Cobol</v>
      </c>
      <c r="I832" s="522" t="str">
        <f>IFERROR(VLOOKUP(E832,'Reference data'!$M$1:$N$364, 2,0), "Do not enter, will be populated based on other column(s)")</f>
        <v>SE-BILLING</v>
      </c>
      <c r="J832" s="347" t="s">
        <v>203</v>
      </c>
      <c r="K832" s="525" t="str">
        <f>IFERROR(VLOOKUP(J832,'Reference data'!$G$2:$H$7, 2, 0), "Do not enter, will be populated based on other column(s)")</f>
        <v>Muawiah Qaimari</v>
      </c>
      <c r="L832" s="525" t="str">
        <f>IFERROR(VLOOKUP(I832, 'Reference data'!$R$2:$S$55, 2, 0), "Do not enter, will be populated based on other column(s)")</f>
        <v>Rudradeep Mandal</v>
      </c>
      <c r="M832" s="525" t="str">
        <f>IFERROR(VLOOKUP(L832, 'Reference data'!$J$2:$K$30, 2, 0), "Do not enter, will be populated based on other column(s)")</f>
        <v>Tarun Raghuwanshi</v>
      </c>
      <c r="N832" s="547">
        <v>22.1</v>
      </c>
      <c r="O832" s="551" t="str">
        <f>VLOOKUP(N832, 'Reference data'!$U$2:$V$29, 2, 0)</f>
        <v>Oct-22</v>
      </c>
      <c r="P832" s="347" t="s">
        <v>48</v>
      </c>
      <c r="Q832" s="488">
        <v>629</v>
      </c>
      <c r="R832" s="488"/>
      <c r="S832" s="488"/>
      <c r="T832" s="488"/>
      <c r="U832" s="488"/>
      <c r="V832" s="488"/>
      <c r="W832" s="488"/>
      <c r="X832" s="488"/>
      <c r="Y832" s="488"/>
      <c r="Z832" s="488"/>
      <c r="AA832" s="488"/>
      <c r="AB832" s="488"/>
      <c r="AC832" s="488"/>
      <c r="AD832" s="488">
        <v>200</v>
      </c>
      <c r="AE832" s="488">
        <v>300</v>
      </c>
      <c r="AF832" s="488">
        <v>80</v>
      </c>
      <c r="AG832" s="488"/>
      <c r="AH832" s="488"/>
      <c r="AI832" s="488"/>
      <c r="AJ832" s="488"/>
      <c r="AK832" s="488"/>
      <c r="AL832" s="488"/>
      <c r="AM832" s="488"/>
      <c r="AN832" s="488"/>
      <c r="AO832" s="488"/>
      <c r="AP832" s="488"/>
      <c r="AQ832" s="488"/>
      <c r="AR832" s="488"/>
      <c r="AS832" s="488"/>
    </row>
    <row r="833" spans="1:45" ht="14.5">
      <c r="A833" s="522" t="str">
        <f>IFERROR(VLOOKUP(B833, 'Reference data'!$C$2:$D$21, 2, 0), "Do not enter, will be populated based on other column(s)")</f>
        <v>Enhancement</v>
      </c>
      <c r="B833" s="541" t="s">
        <v>960</v>
      </c>
      <c r="D833" s="347" t="s">
        <v>430</v>
      </c>
      <c r="E833" s="543" t="s">
        <v>458</v>
      </c>
      <c r="F833" s="655"/>
      <c r="G833" s="522" t="str">
        <f>IFERROR(VLOOKUP(E833,'Reference data'!$M$2:$P$364,4,0), "Do not enter, will be populated based on other column(s)")</f>
        <v>MF</v>
      </c>
      <c r="H833" s="522" t="str">
        <f>IFERROR(VLOOKUP(E833,'Reference data'!$M$2:$O$364, 3,0), "Do not enter, will be populated based on other column(s)")</f>
        <v>Cobol,IMS-DB</v>
      </c>
      <c r="I833" s="522" t="str">
        <f>IFERROR(VLOOKUP(E833,'Reference data'!$M$1:$N$364, 2,0), "Do not enter, will be populated based on other column(s)")</f>
        <v>MW-Billing</v>
      </c>
      <c r="J833" s="541" t="s">
        <v>44</v>
      </c>
      <c r="K833" s="525" t="str">
        <f>IFERROR(VLOOKUP(J833,'Reference data'!$G$2:$H$7, 2, 0), "Do not enter, will be populated based on other column(s)")</f>
        <v>Muawiah Qaimari</v>
      </c>
      <c r="L833" s="525" t="str">
        <f>IFERROR(VLOOKUP(I833, 'Reference data'!$R$2:$S$55, 2, 0), "Do not enter, will be populated based on other column(s)")</f>
        <v>Ashish Ranjan</v>
      </c>
      <c r="M833" s="525" t="str">
        <f>IFERROR(VLOOKUP(L833, 'Reference data'!$J$2:$K$30, 2, 0), "Do not enter, will be populated based on other column(s)")</f>
        <v>Tarun Raghuwanshi</v>
      </c>
      <c r="N833" s="472">
        <v>22.07</v>
      </c>
      <c r="O833" s="551" t="str">
        <f>VLOOKUP(N833, 'Reference data'!$U$2:$V$29, 2, 0)</f>
        <v>Jul-22</v>
      </c>
      <c r="P833" s="347" t="s">
        <v>48</v>
      </c>
      <c r="Q833" s="488">
        <v>50</v>
      </c>
      <c r="R833" s="488"/>
      <c r="S833" s="488"/>
      <c r="T833" s="488"/>
      <c r="U833" s="488"/>
      <c r="V833" s="488"/>
      <c r="W833" s="488"/>
      <c r="X833" s="488"/>
      <c r="Y833" s="488"/>
      <c r="Z833" s="488"/>
      <c r="AA833" s="488"/>
      <c r="AB833" s="488"/>
      <c r="AC833" s="488"/>
      <c r="AD833" s="488"/>
      <c r="AE833" s="488"/>
      <c r="AF833" s="488"/>
      <c r="AG833" s="488"/>
      <c r="AH833" s="488" t="s">
        <v>68</v>
      </c>
      <c r="AI833" s="488" t="s">
        <v>68</v>
      </c>
      <c r="AJ833" s="488" t="s">
        <v>68</v>
      </c>
      <c r="AK833" s="488"/>
      <c r="AL833" s="488"/>
      <c r="AM833" s="488"/>
      <c r="AN833" s="488"/>
      <c r="AO833" s="488"/>
      <c r="AP833" s="488"/>
      <c r="AQ833" s="488"/>
      <c r="AR833" s="488"/>
      <c r="AS833" s="488"/>
    </row>
    <row r="834" spans="1:45" ht="14.5">
      <c r="A834" s="522" t="str">
        <f>IFERROR(VLOOKUP(B834, 'Reference data'!$C$2:$D$21, 2, 0), "Do not enter, will be populated based on other column(s)")</f>
        <v>Enhancement</v>
      </c>
      <c r="B834" s="541" t="s">
        <v>960</v>
      </c>
      <c r="D834" s="347" t="s">
        <v>447</v>
      </c>
      <c r="E834" s="543" t="s">
        <v>1075</v>
      </c>
      <c r="F834" s="655"/>
      <c r="G834" s="522" t="str">
        <f>IFERROR(VLOOKUP(E834,'Reference data'!$M$2:$P$364,4,0), "Do not enter, will be populated based on other column(s)")</f>
        <v>MF</v>
      </c>
      <c r="H834" s="522" t="str">
        <f>IFERROR(VLOOKUP(E834,'Reference data'!$M$2:$O$364, 3,0), "Do not enter, will be populated based on other column(s)")</f>
        <v>Cobol,Assembler,IMS-DB,IMS-DC,DB2</v>
      </c>
      <c r="I834" s="522" t="str">
        <f>IFERROR(VLOOKUP(E834,'Reference data'!$M$1:$N$364, 2,0), "Do not enter, will be populated based on other column(s)")</f>
        <v>BRAVO-MF-Rick</v>
      </c>
      <c r="J834" s="541" t="s">
        <v>44</v>
      </c>
      <c r="K834" s="525" t="str">
        <f>IFERROR(VLOOKUP(J834,'Reference data'!$G$2:$H$7, 2, 0), "Do not enter, will be populated based on other column(s)")</f>
        <v>Muawiah Qaimari</v>
      </c>
      <c r="L834" s="525" t="str">
        <f>IFERROR(VLOOKUP(I834, 'Reference data'!$R$2:$S$55, 2, 0), "Do not enter, will be populated based on other column(s)")</f>
        <v xml:space="preserve">Hrishikesh Kamathe </v>
      </c>
      <c r="M834" s="525" t="str">
        <f>IFERROR(VLOOKUP(L834, 'Reference data'!$J$2:$K$30, 2, 0), "Do not enter, will be populated based on other column(s)")</f>
        <v>Tarun Raghuwanshi</v>
      </c>
      <c r="N834" s="347">
        <v>23.02</v>
      </c>
      <c r="O834" s="551" t="str">
        <f>VLOOKUP(N834, 'Reference data'!$U$2:$V$29, 2, 0)</f>
        <v>Feb-23</v>
      </c>
      <c r="P834" s="347" t="s">
        <v>48</v>
      </c>
      <c r="Q834" s="488">
        <v>240</v>
      </c>
      <c r="R834" s="488"/>
      <c r="S834" s="488"/>
      <c r="T834" s="488"/>
      <c r="U834" s="488"/>
      <c r="V834" s="488"/>
      <c r="W834" s="488"/>
      <c r="X834" s="488"/>
      <c r="Y834" s="488"/>
      <c r="Z834" s="488"/>
      <c r="AA834" s="488">
        <v>40</v>
      </c>
      <c r="AB834" s="488" t="s">
        <v>68</v>
      </c>
      <c r="AC834" s="488">
        <v>10</v>
      </c>
      <c r="AD834" s="488">
        <v>10</v>
      </c>
      <c r="AE834" s="488">
        <v>70</v>
      </c>
      <c r="AF834" s="488">
        <v>60</v>
      </c>
      <c r="AG834" s="488">
        <v>30</v>
      </c>
      <c r="AH834" s="488">
        <v>30</v>
      </c>
      <c r="AI834" s="488">
        <v>30</v>
      </c>
      <c r="AJ834" s="488"/>
      <c r="AK834" s="488"/>
      <c r="AL834" s="488"/>
      <c r="AM834" s="488"/>
      <c r="AN834" s="488"/>
      <c r="AO834" s="488"/>
      <c r="AP834" s="488"/>
      <c r="AQ834" s="488"/>
      <c r="AR834" s="488"/>
      <c r="AS834" s="488"/>
    </row>
    <row r="835" spans="1:45" ht="14.5">
      <c r="A835" s="522" t="str">
        <f>IFERROR(VLOOKUP(B835, 'Reference data'!$C$2:$D$21, 2, 0), "Do not enter, will be populated based on other column(s)")</f>
        <v>Enhancement</v>
      </c>
      <c r="B835" s="541" t="s">
        <v>960</v>
      </c>
      <c r="D835" s="347" t="s">
        <v>436</v>
      </c>
      <c r="E835" s="543" t="s">
        <v>460</v>
      </c>
      <c r="F835" s="655"/>
      <c r="G835" s="522" t="str">
        <f>IFERROR(VLOOKUP(E835,'Reference data'!$M$2:$P$364,4,0), "Do not enter, will be populated based on other column(s)")</f>
        <v>MF</v>
      </c>
      <c r="H835" s="522" t="str">
        <f>IFERROR(VLOOKUP(E835,'Reference data'!$M$2:$O$364, 3,0), "Do not enter, will be populated based on other column(s)")</f>
        <v>Cobol, Assembler</v>
      </c>
      <c r="I835" s="522" t="str">
        <f>IFERROR(VLOOKUP(E835,'Reference data'!$M$1:$N$364, 2,0), "Do not enter, will be populated based on other column(s)")</f>
        <v>MW-MF-JULIE</v>
      </c>
      <c r="J835" s="541" t="s">
        <v>44</v>
      </c>
      <c r="K835" s="525" t="str">
        <f>IFERROR(VLOOKUP(J835,'Reference data'!$G$2:$H$7, 2, 0), "Do not enter, will be populated based on other column(s)")</f>
        <v>Muawiah Qaimari</v>
      </c>
      <c r="L835" s="525" t="str">
        <f>IFERROR(VLOOKUP(I835, 'Reference data'!$R$2:$S$55, 2, 0), "Do not enter, will be populated based on other column(s)")</f>
        <v xml:space="preserve">Hrishikesh Kamathe </v>
      </c>
      <c r="M835" s="525" t="str">
        <f>IFERROR(VLOOKUP(L835, 'Reference data'!$J$2:$K$30, 2, 0), "Do not enter, will be populated based on other column(s)")</f>
        <v>Tarun Raghuwanshi</v>
      </c>
      <c r="N835" s="472">
        <v>22.07</v>
      </c>
      <c r="O835" s="551" t="str">
        <f>VLOOKUP(N835, 'Reference data'!$U$2:$V$29, 2, 0)</f>
        <v>Jul-22</v>
      </c>
      <c r="P835" s="347" t="s">
        <v>48</v>
      </c>
      <c r="Q835" s="488">
        <v>270</v>
      </c>
      <c r="R835" s="488"/>
      <c r="S835" s="488"/>
      <c r="T835" s="488"/>
      <c r="U835" s="488"/>
      <c r="V835" s="488"/>
      <c r="W835" s="488"/>
      <c r="X835" s="488"/>
      <c r="Y835" s="488"/>
      <c r="Z835" s="488"/>
      <c r="AA835" s="488"/>
      <c r="AB835" s="488"/>
      <c r="AC835" s="488"/>
      <c r="AD835" s="488"/>
      <c r="AE835" s="488"/>
      <c r="AF835" s="488"/>
      <c r="AG835" s="488"/>
      <c r="AH835" s="488"/>
      <c r="AI835" s="488"/>
      <c r="AJ835" s="488"/>
      <c r="AK835" s="488"/>
      <c r="AL835" s="488"/>
      <c r="AM835" s="488"/>
      <c r="AN835" s="488"/>
      <c r="AO835" s="488"/>
      <c r="AP835" s="488"/>
      <c r="AQ835" s="488"/>
      <c r="AR835" s="488"/>
      <c r="AS835" s="488"/>
    </row>
    <row r="836" spans="1:45" ht="14.5">
      <c r="A836" s="522" t="str">
        <f>IFERROR(VLOOKUP(B836, 'Reference data'!$C$2:$D$21, 2, 0), "Do not enter, will be populated based on other column(s)")</f>
        <v>Enhancement</v>
      </c>
      <c r="B836" s="541" t="s">
        <v>960</v>
      </c>
      <c r="D836" s="347" t="s">
        <v>438</v>
      </c>
      <c r="E836" s="543" t="s">
        <v>460</v>
      </c>
      <c r="F836" s="655"/>
      <c r="G836" s="522" t="str">
        <f>IFERROR(VLOOKUP(E836,'Reference data'!$M$2:$P$364,4,0), "Do not enter, will be populated based on other column(s)")</f>
        <v>MF</v>
      </c>
      <c r="H836" s="522" t="str">
        <f>IFERROR(VLOOKUP(E836,'Reference data'!$M$2:$O$364, 3,0), "Do not enter, will be populated based on other column(s)")</f>
        <v>Cobol, Assembler</v>
      </c>
      <c r="I836" s="522" t="str">
        <f>IFERROR(VLOOKUP(E836,'Reference data'!$M$1:$N$364, 2,0), "Do not enter, will be populated based on other column(s)")</f>
        <v>MW-MF-JULIE</v>
      </c>
      <c r="J836" s="541" t="s">
        <v>44</v>
      </c>
      <c r="K836" s="525" t="str">
        <f>IFERROR(VLOOKUP(J836,'Reference data'!$G$2:$H$7, 2, 0), "Do not enter, will be populated based on other column(s)")</f>
        <v>Muawiah Qaimari</v>
      </c>
      <c r="L836" s="525" t="str">
        <f>IFERROR(VLOOKUP(I836, 'Reference data'!$R$2:$S$55, 2, 0), "Do not enter, will be populated based on other column(s)")</f>
        <v xml:space="preserve">Hrishikesh Kamathe </v>
      </c>
      <c r="M836" s="525" t="str">
        <f>IFERROR(VLOOKUP(L836, 'Reference data'!$J$2:$K$30, 2, 0), "Do not enter, will be populated based on other column(s)")</f>
        <v>Tarun Raghuwanshi</v>
      </c>
      <c r="N836" s="472">
        <v>22.07</v>
      </c>
      <c r="O836" s="551" t="str">
        <f>VLOOKUP(N836, 'Reference data'!$U$2:$V$29, 2, 0)</f>
        <v>Jul-22</v>
      </c>
      <c r="P836" s="347" t="s">
        <v>48</v>
      </c>
      <c r="Q836" s="488">
        <v>122</v>
      </c>
      <c r="R836" s="488"/>
      <c r="S836" s="488"/>
      <c r="T836" s="488"/>
      <c r="U836" s="488"/>
      <c r="V836" s="488"/>
      <c r="W836" s="488"/>
      <c r="X836" s="488"/>
      <c r="Y836" s="488"/>
      <c r="Z836" s="488"/>
      <c r="AA836" s="488">
        <v>22</v>
      </c>
      <c r="AB836" s="488"/>
      <c r="AC836" s="488"/>
      <c r="AD836" s="488"/>
      <c r="AE836" s="488"/>
      <c r="AF836" s="488"/>
      <c r="AG836" s="488"/>
      <c r="AH836" s="488"/>
      <c r="AI836" s="488"/>
      <c r="AJ836" s="488"/>
      <c r="AK836" s="488"/>
      <c r="AL836" s="488"/>
      <c r="AM836" s="488"/>
      <c r="AN836" s="488"/>
      <c r="AO836" s="488"/>
      <c r="AP836" s="488"/>
      <c r="AQ836" s="488"/>
      <c r="AR836" s="488"/>
      <c r="AS836" s="488"/>
    </row>
    <row r="837" spans="1:45" ht="14.5">
      <c r="A837" s="522" t="str">
        <f>IFERROR(VLOOKUP(B837, 'Reference data'!$C$2:$D$21, 2, 0), "Do not enter, will be populated based on other column(s)")</f>
        <v>Enhancement</v>
      </c>
      <c r="B837" s="541" t="s">
        <v>960</v>
      </c>
      <c r="D837" s="347" t="s">
        <v>440</v>
      </c>
      <c r="E837" s="543" t="s">
        <v>1075</v>
      </c>
      <c r="F837" s="655"/>
      <c r="G837" s="522" t="str">
        <f>IFERROR(VLOOKUP(E837,'Reference data'!$M$2:$P$364,4,0), "Do not enter, will be populated based on other column(s)")</f>
        <v>MF</v>
      </c>
      <c r="H837" s="522" t="str">
        <f>IFERROR(VLOOKUP(E837,'Reference data'!$M$2:$O$364, 3,0), "Do not enter, will be populated based on other column(s)")</f>
        <v>Cobol,Assembler,IMS-DB,IMS-DC,DB2</v>
      </c>
      <c r="I837" s="522" t="str">
        <f>IFERROR(VLOOKUP(E837,'Reference data'!$M$1:$N$364, 2,0), "Do not enter, will be populated based on other column(s)")</f>
        <v>BRAVO-MF-Rick</v>
      </c>
      <c r="J837" s="541" t="s">
        <v>44</v>
      </c>
      <c r="K837" s="525" t="str">
        <f>IFERROR(VLOOKUP(J837,'Reference data'!$G$2:$H$7, 2, 0), "Do not enter, will be populated based on other column(s)")</f>
        <v>Muawiah Qaimari</v>
      </c>
      <c r="L837" s="525" t="str">
        <f>IFERROR(VLOOKUP(I837, 'Reference data'!$R$2:$S$55, 2, 0), "Do not enter, will be populated based on other column(s)")</f>
        <v xml:space="preserve">Hrishikesh Kamathe </v>
      </c>
      <c r="M837" s="525" t="str">
        <f>IFERROR(VLOOKUP(L837, 'Reference data'!$J$2:$K$30, 2, 0), "Do not enter, will be populated based on other column(s)")</f>
        <v>Tarun Raghuwanshi</v>
      </c>
      <c r="N837" s="347" t="s">
        <v>341</v>
      </c>
      <c r="O837" s="551" t="str">
        <f>VLOOKUP(N837, 'Reference data'!$U$2:$V$29, 2, 0)</f>
        <v>TBD</v>
      </c>
      <c r="P837" s="347" t="s">
        <v>48</v>
      </c>
      <c r="Q837" s="488">
        <v>650</v>
      </c>
      <c r="R837" s="488"/>
      <c r="S837" s="488"/>
      <c r="T837" s="488"/>
      <c r="U837" s="488"/>
      <c r="V837" s="488"/>
      <c r="W837" s="488"/>
      <c r="X837" s="488"/>
      <c r="Y837" s="488"/>
      <c r="Z837" s="488"/>
      <c r="AA837" s="488"/>
      <c r="AB837" s="488"/>
      <c r="AC837" s="488"/>
      <c r="AD837" s="488"/>
      <c r="AE837" s="488"/>
      <c r="AF837" s="488"/>
      <c r="AG837" s="488"/>
      <c r="AH837" s="488"/>
      <c r="AI837" s="488"/>
      <c r="AJ837" s="488"/>
      <c r="AK837" s="488"/>
      <c r="AL837" s="488"/>
      <c r="AM837" s="488"/>
      <c r="AN837" s="488"/>
      <c r="AO837" s="488"/>
      <c r="AP837" s="488"/>
      <c r="AQ837" s="488"/>
      <c r="AR837" s="488"/>
      <c r="AS837" s="488"/>
    </row>
    <row r="838" spans="1:45" ht="14.5">
      <c r="A838" s="522" t="str">
        <f>IFERROR(VLOOKUP(B838, 'Reference data'!$C$2:$D$21, 2, 0), "Do not enter, will be populated based on other column(s)")</f>
        <v>Enhancement</v>
      </c>
      <c r="B838" s="541" t="s">
        <v>960</v>
      </c>
      <c r="D838" s="347" t="s">
        <v>445</v>
      </c>
      <c r="E838" s="543" t="s">
        <v>446</v>
      </c>
      <c r="F838" s="655"/>
      <c r="G838" s="522" t="str">
        <f>IFERROR(VLOOKUP(E838,'Reference data'!$M$2:$P$364,4,0), "Do not enter, will be populated based on other column(s)")</f>
        <v>MF</v>
      </c>
      <c r="H838" s="522" t="str">
        <f>IFERROR(VLOOKUP(E838,'Reference data'!$M$2:$O$364, 3,0), "Do not enter, will be populated based on other column(s)")</f>
        <v>Cobol, Focus DB</v>
      </c>
      <c r="I838" s="522" t="str">
        <f>IFERROR(VLOOKUP(E838,'Reference data'!$M$1:$N$364, 2,0), "Do not enter, will be populated based on other column(s)")</f>
        <v>MW-Billing</v>
      </c>
      <c r="J838" s="541" t="s">
        <v>44</v>
      </c>
      <c r="K838" s="525" t="str">
        <f>IFERROR(VLOOKUP(J838,'Reference data'!$G$2:$H$7, 2, 0), "Do not enter, will be populated based on other column(s)")</f>
        <v>Muawiah Qaimari</v>
      </c>
      <c r="L838" s="525" t="str">
        <f>IFERROR(VLOOKUP(I838, 'Reference data'!$R$2:$S$55, 2, 0), "Do not enter, will be populated based on other column(s)")</f>
        <v>Ashish Ranjan</v>
      </c>
      <c r="M838" s="525" t="str">
        <f>IFERROR(VLOOKUP(L838, 'Reference data'!$J$2:$K$30, 2, 0), "Do not enter, will be populated based on other column(s)")</f>
        <v>Tarun Raghuwanshi</v>
      </c>
      <c r="N838" s="347">
        <v>22.08</v>
      </c>
      <c r="O838" s="551" t="str">
        <f>VLOOKUP(N838, 'Reference data'!$U$2:$V$29, 2, 0)</f>
        <v>Aug-22</v>
      </c>
      <c r="P838" s="347" t="s">
        <v>48</v>
      </c>
      <c r="Q838" s="488">
        <v>4500</v>
      </c>
      <c r="R838" s="488"/>
      <c r="S838" s="488"/>
      <c r="T838" s="488"/>
      <c r="U838" s="488"/>
      <c r="V838" s="488"/>
      <c r="W838" s="488"/>
      <c r="X838" s="488"/>
      <c r="Y838" s="488"/>
      <c r="Z838" s="488"/>
      <c r="AA838" s="488">
        <v>1500</v>
      </c>
      <c r="AB838" s="488">
        <v>1500</v>
      </c>
      <c r="AC838" s="488">
        <v>500</v>
      </c>
      <c r="AD838" s="488"/>
      <c r="AE838" s="488"/>
      <c r="AF838" s="488"/>
      <c r="AG838" s="488"/>
      <c r="AH838" s="488"/>
      <c r="AI838" s="488"/>
      <c r="AJ838" s="488"/>
      <c r="AK838" s="488"/>
      <c r="AL838" s="488"/>
      <c r="AM838" s="488"/>
      <c r="AN838" s="488"/>
      <c r="AO838" s="488"/>
      <c r="AP838" s="488"/>
      <c r="AQ838" s="488"/>
      <c r="AR838" s="488"/>
      <c r="AS838" s="488"/>
    </row>
    <row r="839" spans="1:45" ht="14.5">
      <c r="A839" s="522" t="str">
        <f>IFERROR(VLOOKUP(B839, 'Reference data'!$C$2:$D$21, 2, 0), "Do not enter, will be populated based on other column(s)")</f>
        <v>Enhancement</v>
      </c>
      <c r="B839" s="541" t="s">
        <v>960</v>
      </c>
      <c r="D839" s="347" t="s">
        <v>447</v>
      </c>
      <c r="E839" s="543" t="s">
        <v>1065</v>
      </c>
      <c r="F839" s="655"/>
      <c r="G839" s="522" t="str">
        <f>IFERROR(VLOOKUP(E839,'Reference data'!$M$2:$P$364,4,0), "Do not enter, will be populated based on other column(s)")</f>
        <v>MF</v>
      </c>
      <c r="H839" s="522" t="str">
        <f>IFERROR(VLOOKUP(E839,'Reference data'!$M$2:$O$364, 3,0), "Do not enter, will be populated based on other column(s)")</f>
        <v>Cobol,Assembler,IMS-DB,IMS-DC,DB2,PL1</v>
      </c>
      <c r="I839" s="522" t="str">
        <f>IFERROR(VLOOKUP(E839,'Reference data'!$M$1:$N$364, 2,0), "Do not enter, will be populated based on other column(s)")</f>
        <v>BRAVO-MF-Rick</v>
      </c>
      <c r="J839" s="541" t="s">
        <v>44</v>
      </c>
      <c r="K839" s="525" t="str">
        <f>IFERROR(VLOOKUP(J839,'Reference data'!$G$2:$H$7, 2, 0), "Do not enter, will be populated based on other column(s)")</f>
        <v>Muawiah Qaimari</v>
      </c>
      <c r="L839" s="525" t="str">
        <f>IFERROR(VLOOKUP(I839, 'Reference data'!$R$2:$S$55, 2, 0), "Do not enter, will be populated based on other column(s)")</f>
        <v xml:space="preserve">Hrishikesh Kamathe </v>
      </c>
      <c r="M839" s="525" t="str">
        <f>IFERROR(VLOOKUP(L839, 'Reference data'!$J$2:$K$30, 2, 0), "Do not enter, will be populated based on other column(s)")</f>
        <v>Tarun Raghuwanshi</v>
      </c>
      <c r="N839" s="347">
        <v>23.02</v>
      </c>
      <c r="O839" s="551" t="str">
        <f>VLOOKUP(N839, 'Reference data'!$U$2:$V$29, 2, 0)</f>
        <v>Feb-23</v>
      </c>
      <c r="P839" s="347" t="s">
        <v>48</v>
      </c>
      <c r="Q839" s="488">
        <v>140</v>
      </c>
      <c r="R839" s="488"/>
      <c r="S839" s="488"/>
      <c r="T839" s="488"/>
      <c r="U839" s="488"/>
      <c r="V839" s="488"/>
      <c r="W839" s="488"/>
      <c r="X839" s="488"/>
      <c r="Y839" s="488"/>
      <c r="Z839" s="488"/>
      <c r="AA839" s="488">
        <v>20</v>
      </c>
      <c r="AB839" s="488" t="s">
        <v>68</v>
      </c>
      <c r="AC839" s="488">
        <v>5</v>
      </c>
      <c r="AD839" s="488">
        <v>5</v>
      </c>
      <c r="AE839" s="488">
        <v>35</v>
      </c>
      <c r="AF839" s="488">
        <v>40</v>
      </c>
      <c r="AG839" s="488">
        <v>25</v>
      </c>
      <c r="AH839" s="488">
        <v>15</v>
      </c>
      <c r="AI839" s="488">
        <v>15</v>
      </c>
      <c r="AJ839" s="488"/>
      <c r="AK839" s="488"/>
      <c r="AL839" s="488"/>
      <c r="AM839" s="488"/>
      <c r="AN839" s="488"/>
      <c r="AO839" s="488"/>
      <c r="AP839" s="488"/>
      <c r="AQ839" s="488"/>
      <c r="AR839" s="488"/>
      <c r="AS839" s="488"/>
    </row>
    <row r="840" spans="1:45" ht="14.5">
      <c r="A840" s="522" t="str">
        <f>IFERROR(VLOOKUP(B840, 'Reference data'!$C$2:$D$21, 2, 0), "Do not enter, will be populated based on other column(s)")</f>
        <v>Enhancement</v>
      </c>
      <c r="B840" s="541" t="s">
        <v>960</v>
      </c>
      <c r="D840" s="347" t="s">
        <v>447</v>
      </c>
      <c r="E840" s="543" t="s">
        <v>450</v>
      </c>
      <c r="F840" s="655"/>
      <c r="G840" s="522" t="str">
        <f>IFERROR(VLOOKUP(E840,'Reference data'!$M$2:$P$364,4,0), "Do not enter, will be populated based on other column(s)")</f>
        <v>MF</v>
      </c>
      <c r="H840" s="522" t="str">
        <f>IFERROR(VLOOKUP(E840,'Reference data'!$M$2:$O$364, 3,0), "Do not enter, will be populated based on other column(s)")</f>
        <v>Cobol, IMS-DB</v>
      </c>
      <c r="I840" s="522" t="str">
        <f>IFERROR(VLOOKUP(E840,'Reference data'!$M$1:$N$364, 2,0), "Do not enter, will be populated based on other column(s)")</f>
        <v>BRAVO-MF-Rick</v>
      </c>
      <c r="J840" s="541" t="s">
        <v>44</v>
      </c>
      <c r="K840" s="525" t="str">
        <f>IFERROR(VLOOKUP(J840,'Reference data'!$G$2:$H$7, 2, 0), "Do not enter, will be populated based on other column(s)")</f>
        <v>Muawiah Qaimari</v>
      </c>
      <c r="L840" s="525" t="str">
        <f>IFERROR(VLOOKUP(I840, 'Reference data'!$R$2:$S$55, 2, 0), "Do not enter, will be populated based on other column(s)")</f>
        <v xml:space="preserve">Hrishikesh Kamathe </v>
      </c>
      <c r="M840" s="525" t="str">
        <f>IFERROR(VLOOKUP(L840, 'Reference data'!$J$2:$K$30, 2, 0), "Do not enter, will be populated based on other column(s)")</f>
        <v>Tarun Raghuwanshi</v>
      </c>
      <c r="N840" s="347">
        <v>23.02</v>
      </c>
      <c r="O840" s="551" t="str">
        <f>VLOOKUP(N840, 'Reference data'!$U$2:$V$29, 2, 0)</f>
        <v>Feb-23</v>
      </c>
      <c r="P840" s="347" t="s">
        <v>48</v>
      </c>
      <c r="Q840" s="488">
        <v>180</v>
      </c>
      <c r="R840" s="488"/>
      <c r="S840" s="488"/>
      <c r="T840" s="488"/>
      <c r="U840" s="488"/>
      <c r="V840" s="488"/>
      <c r="W840" s="488"/>
      <c r="X840" s="488"/>
      <c r="Y840" s="488"/>
      <c r="Z840" s="488"/>
      <c r="AA840" s="488">
        <v>30</v>
      </c>
      <c r="AB840" s="488" t="s">
        <v>68</v>
      </c>
      <c r="AC840" s="488">
        <v>5</v>
      </c>
      <c r="AD840" s="488">
        <v>10</v>
      </c>
      <c r="AE840" s="488">
        <v>50</v>
      </c>
      <c r="AF840" s="488">
        <v>60</v>
      </c>
      <c r="AG840" s="488">
        <v>30</v>
      </c>
      <c r="AH840" s="488">
        <v>10</v>
      </c>
      <c r="AI840" s="488">
        <v>15</v>
      </c>
      <c r="AJ840" s="488"/>
      <c r="AK840" s="488"/>
      <c r="AL840" s="488"/>
      <c r="AM840" s="488"/>
      <c r="AN840" s="488"/>
      <c r="AO840" s="488"/>
      <c r="AP840" s="488"/>
      <c r="AQ840" s="488"/>
      <c r="AR840" s="488"/>
      <c r="AS840" s="488"/>
    </row>
    <row r="841" spans="1:45" ht="14.5">
      <c r="A841" s="522" t="str">
        <f>IFERROR(VLOOKUP(B841, 'Reference data'!$C$2:$D$21, 2, 0), "Do not enter, will be populated based on other column(s)")</f>
        <v>Enhancement</v>
      </c>
      <c r="B841" s="541" t="s">
        <v>960</v>
      </c>
      <c r="D841" s="347" t="s">
        <v>451</v>
      </c>
      <c r="E841" s="543" t="s">
        <v>1075</v>
      </c>
      <c r="F841" s="655"/>
      <c r="G841" s="522" t="str">
        <f>IFERROR(VLOOKUP(E841,'Reference data'!$M$2:$P$364,4,0), "Do not enter, will be populated based on other column(s)")</f>
        <v>MF</v>
      </c>
      <c r="H841" s="522" t="str">
        <f>IFERROR(VLOOKUP(E841,'Reference data'!$M$2:$O$364, 3,0), "Do not enter, will be populated based on other column(s)")</f>
        <v>Cobol,Assembler,IMS-DB,IMS-DC,DB2</v>
      </c>
      <c r="I841" s="522" t="str">
        <f>IFERROR(VLOOKUP(E841,'Reference data'!$M$1:$N$364, 2,0), "Do not enter, will be populated based on other column(s)")</f>
        <v>BRAVO-MF-Rick</v>
      </c>
      <c r="J841" s="541" t="s">
        <v>44</v>
      </c>
      <c r="K841" s="525" t="str">
        <f>IFERROR(VLOOKUP(J841,'Reference data'!$G$2:$H$7, 2, 0), "Do not enter, will be populated based on other column(s)")</f>
        <v>Muawiah Qaimari</v>
      </c>
      <c r="L841" s="525" t="str">
        <f>IFERROR(VLOOKUP(I841, 'Reference data'!$R$2:$S$55, 2, 0), "Do not enter, will be populated based on other column(s)")</f>
        <v xml:space="preserve">Hrishikesh Kamathe </v>
      </c>
      <c r="M841" s="525" t="str">
        <f>IFERROR(VLOOKUP(L841, 'Reference data'!$J$2:$K$30, 2, 0), "Do not enter, will be populated based on other column(s)")</f>
        <v>Tarun Raghuwanshi</v>
      </c>
      <c r="N841" s="347">
        <v>23.02</v>
      </c>
      <c r="O841" s="551" t="str">
        <f>VLOOKUP(N841, 'Reference data'!$U$2:$V$29, 2, 0)</f>
        <v>Feb-23</v>
      </c>
      <c r="P841" s="347" t="s">
        <v>342</v>
      </c>
      <c r="Q841" s="488">
        <v>516</v>
      </c>
      <c r="R841" s="488"/>
      <c r="S841" s="488"/>
      <c r="T841" s="488"/>
      <c r="U841" s="488"/>
      <c r="V841" s="488"/>
      <c r="W841" s="488"/>
      <c r="X841" s="488"/>
      <c r="Y841" s="488"/>
      <c r="Z841" s="488"/>
      <c r="AA841" s="488">
        <v>80</v>
      </c>
      <c r="AB841" s="488">
        <v>10</v>
      </c>
      <c r="AC841" s="488">
        <v>20</v>
      </c>
      <c r="AD841" s="488">
        <v>40</v>
      </c>
      <c r="AE841" s="488">
        <v>50</v>
      </c>
      <c r="AF841" s="488">
        <v>50</v>
      </c>
      <c r="AG841" s="488">
        <v>50</v>
      </c>
      <c r="AH841" s="488">
        <v>30</v>
      </c>
      <c r="AI841" s="488">
        <v>20</v>
      </c>
      <c r="AJ841" s="488"/>
      <c r="AK841" s="488"/>
      <c r="AL841" s="488"/>
      <c r="AM841" s="488"/>
      <c r="AN841" s="488"/>
      <c r="AO841" s="488"/>
      <c r="AP841" s="488"/>
      <c r="AQ841" s="488"/>
      <c r="AR841" s="488"/>
      <c r="AS841" s="488"/>
    </row>
    <row r="842" spans="1:45" ht="14.5">
      <c r="A842" s="522" t="str">
        <f>IFERROR(VLOOKUP(B842, 'Reference data'!$C$2:$D$21, 2, 0), "Do not enter, will be populated based on other column(s)")</f>
        <v>Enhancement</v>
      </c>
      <c r="B842" s="541" t="s">
        <v>960</v>
      </c>
      <c r="D842" s="347" t="s">
        <v>447</v>
      </c>
      <c r="E842" s="543" t="s">
        <v>460</v>
      </c>
      <c r="F842" s="655"/>
      <c r="G842" s="522" t="str">
        <f>IFERROR(VLOOKUP(E842,'Reference data'!$M$2:$P$364,4,0), "Do not enter, will be populated based on other column(s)")</f>
        <v>MF</v>
      </c>
      <c r="H842" s="522" t="str">
        <f>IFERROR(VLOOKUP(E842,'Reference data'!$M$2:$O$364, 3,0), "Do not enter, will be populated based on other column(s)")</f>
        <v>Cobol, Assembler</v>
      </c>
      <c r="I842" s="522" t="str">
        <f>IFERROR(VLOOKUP(E842,'Reference data'!$M$1:$N$364, 2,0), "Do not enter, will be populated based on other column(s)")</f>
        <v>MW-MF-JULIE</v>
      </c>
      <c r="J842" s="541" t="s">
        <v>44</v>
      </c>
      <c r="K842" s="525" t="str">
        <f>IFERROR(VLOOKUP(J842,'Reference data'!$G$2:$H$7, 2, 0), "Do not enter, will be populated based on other column(s)")</f>
        <v>Muawiah Qaimari</v>
      </c>
      <c r="L842" s="525" t="str">
        <f>IFERROR(VLOOKUP(I842, 'Reference data'!$R$2:$S$55, 2, 0), "Do not enter, will be populated based on other column(s)")</f>
        <v xml:space="preserve">Hrishikesh Kamathe </v>
      </c>
      <c r="M842" s="525" t="str">
        <f>IFERROR(VLOOKUP(L842, 'Reference data'!$J$2:$K$30, 2, 0), "Do not enter, will be populated based on other column(s)")</f>
        <v>Tarun Raghuwanshi</v>
      </c>
      <c r="N842" s="347">
        <v>23.02</v>
      </c>
      <c r="O842" s="551" t="str">
        <f>VLOOKUP(N842, 'Reference data'!$U$2:$V$29, 2, 0)</f>
        <v>Feb-23</v>
      </c>
      <c r="P842" s="347" t="s">
        <v>48</v>
      </c>
      <c r="Q842" s="488">
        <v>1200</v>
      </c>
      <c r="R842" s="488"/>
      <c r="S842" s="488"/>
      <c r="T842" s="488"/>
      <c r="U842" s="488"/>
      <c r="V842" s="488"/>
      <c r="W842" s="488"/>
      <c r="X842" s="488"/>
      <c r="Y842" s="488"/>
      <c r="Z842" s="488"/>
      <c r="AA842" s="488">
        <v>200</v>
      </c>
      <c r="AB842" s="488">
        <v>40</v>
      </c>
      <c r="AC842" s="488">
        <v>60</v>
      </c>
      <c r="AD842" s="488">
        <v>240</v>
      </c>
      <c r="AE842" s="488">
        <v>260</v>
      </c>
      <c r="AF842" s="488">
        <v>400</v>
      </c>
      <c r="AG842" s="488">
        <v>160</v>
      </c>
      <c r="AH842" s="488">
        <v>120</v>
      </c>
      <c r="AI842" s="488">
        <v>40</v>
      </c>
      <c r="AJ842" s="488"/>
      <c r="AK842" s="488"/>
      <c r="AL842" s="488"/>
      <c r="AM842" s="488"/>
      <c r="AN842" s="488"/>
      <c r="AO842" s="488"/>
      <c r="AP842" s="488"/>
      <c r="AQ842" s="488"/>
      <c r="AR842" s="488"/>
      <c r="AS842" s="488"/>
    </row>
    <row r="843" spans="1:45" ht="14.5">
      <c r="A843" s="522" t="str">
        <f>IFERROR(VLOOKUP(B843, 'Reference data'!$C$2:$D$21, 2, 0), "Do not enter, will be populated based on other column(s)")</f>
        <v>Enhancement</v>
      </c>
      <c r="B843" s="541" t="s">
        <v>960</v>
      </c>
      <c r="D843" s="347" t="s">
        <v>447</v>
      </c>
      <c r="E843" s="543" t="s">
        <v>1061</v>
      </c>
      <c r="F843" s="655"/>
      <c r="G843" s="522" t="str">
        <f>IFERROR(VLOOKUP(E843,'Reference data'!$M$2:$P$364,4,0), "Do not enter, will be populated based on other column(s)")</f>
        <v>MF</v>
      </c>
      <c r="H843" s="522" t="str">
        <f>IFERROR(VLOOKUP(E843,'Reference data'!$M$2:$O$364, 3,0), "Do not enter, will be populated based on other column(s)")</f>
        <v>Cobol, IMS-DB</v>
      </c>
      <c r="I843" s="522" t="str">
        <f>IFERROR(VLOOKUP(E843,'Reference data'!$M$1:$N$364, 2,0), "Do not enter, will be populated based on other column(s)")</f>
        <v>MW-Billing</v>
      </c>
      <c r="J843" s="541" t="s">
        <v>44</v>
      </c>
      <c r="K843" s="525" t="str">
        <f>IFERROR(VLOOKUP(J843,'Reference data'!$G$2:$H$7, 2, 0), "Do not enter, will be populated based on other column(s)")</f>
        <v>Muawiah Qaimari</v>
      </c>
      <c r="L843" s="525" t="str">
        <f>IFERROR(VLOOKUP(I843, 'Reference data'!$R$2:$S$55, 2, 0), "Do not enter, will be populated based on other column(s)")</f>
        <v>Ashish Ranjan</v>
      </c>
      <c r="M843" s="525" t="str">
        <f>IFERROR(VLOOKUP(L843, 'Reference data'!$J$2:$K$30, 2, 0), "Do not enter, will be populated based on other column(s)")</f>
        <v>Tarun Raghuwanshi</v>
      </c>
      <c r="N843" s="347">
        <v>23.02</v>
      </c>
      <c r="O843" s="551" t="str">
        <f>VLOOKUP(N843, 'Reference data'!$U$2:$V$29, 2, 0)</f>
        <v>Feb-23</v>
      </c>
      <c r="P843" s="347" t="s">
        <v>48</v>
      </c>
      <c r="Q843" s="488">
        <v>1000</v>
      </c>
      <c r="R843" s="488"/>
      <c r="S843" s="488"/>
      <c r="T843" s="488"/>
      <c r="U843" s="488"/>
      <c r="V843" s="488"/>
      <c r="W843" s="488"/>
      <c r="X843" s="488"/>
      <c r="Y843" s="488"/>
      <c r="Z843" s="488"/>
      <c r="AA843" s="488">
        <v>200</v>
      </c>
      <c r="AB843" s="488">
        <v>40</v>
      </c>
      <c r="AC843" s="488">
        <v>60</v>
      </c>
      <c r="AD843" s="488">
        <v>210</v>
      </c>
      <c r="AE843" s="488">
        <v>220</v>
      </c>
      <c r="AF843" s="488">
        <v>160</v>
      </c>
      <c r="AG843" s="488">
        <v>160</v>
      </c>
      <c r="AH843" s="488">
        <v>60</v>
      </c>
      <c r="AI843" s="488">
        <v>40</v>
      </c>
      <c r="AJ843" s="488"/>
      <c r="AK843" s="488"/>
      <c r="AL843" s="488"/>
      <c r="AM843" s="488"/>
      <c r="AN843" s="488"/>
      <c r="AO843" s="488"/>
      <c r="AP843" s="488"/>
      <c r="AQ843" s="488"/>
      <c r="AR843" s="488"/>
      <c r="AS843" s="488"/>
    </row>
    <row r="844" spans="1:45" ht="14.5">
      <c r="A844" s="522" t="str">
        <f>IFERROR(VLOOKUP(B844, 'Reference data'!$C$2:$D$21, 2, 0), "Do not enter, will be populated based on other column(s)")</f>
        <v>Enhancement</v>
      </c>
      <c r="B844" s="541" t="s">
        <v>960</v>
      </c>
      <c r="D844" s="347" t="s">
        <v>455</v>
      </c>
      <c r="E844" s="543" t="s">
        <v>1083</v>
      </c>
      <c r="F844" s="655"/>
      <c r="G844" s="522" t="str">
        <f>IFERROR(VLOOKUP(E844,'Reference data'!$M$2:$P$364,4,0), "Do not enter, will be populated based on other column(s)")</f>
        <v>MF</v>
      </c>
      <c r="H844" s="522" t="str">
        <f>IFERROR(VLOOKUP(E844,'Reference data'!$M$2:$O$364, 3,0), "Do not enter, will be populated based on other column(s)")</f>
        <v>Cobol, IMS-DB</v>
      </c>
      <c r="I844" s="522" t="str">
        <f>IFERROR(VLOOKUP(E844,'Reference data'!$M$1:$N$364, 2,0), "Do not enter, will be populated based on other column(s)")</f>
        <v>MW-Billing</v>
      </c>
      <c r="J844" s="541" t="s">
        <v>44</v>
      </c>
      <c r="K844" s="525" t="str">
        <f>IFERROR(VLOOKUP(J844,'Reference data'!$G$2:$H$7, 2, 0), "Do not enter, will be populated based on other column(s)")</f>
        <v>Muawiah Qaimari</v>
      </c>
      <c r="L844" s="525" t="str">
        <f>IFERROR(VLOOKUP(I844, 'Reference data'!$R$2:$S$55, 2, 0), "Do not enter, will be populated based on other column(s)")</f>
        <v>Ashish Ranjan</v>
      </c>
      <c r="M844" s="525" t="str">
        <f>IFERROR(VLOOKUP(L844, 'Reference data'!$J$2:$K$30, 2, 0), "Do not enter, will be populated based on other column(s)")</f>
        <v>Tarun Raghuwanshi</v>
      </c>
      <c r="N844" s="347">
        <v>22.11</v>
      </c>
      <c r="O844" s="551" t="str">
        <f>VLOOKUP(N844, 'Reference data'!$U$2:$V$29, 2, 0)</f>
        <v>Nov-22</v>
      </c>
      <c r="P844" s="347" t="s">
        <v>48</v>
      </c>
      <c r="Q844" s="488">
        <v>246</v>
      </c>
      <c r="R844" s="488"/>
      <c r="S844" s="488"/>
      <c r="T844" s="488"/>
      <c r="U844" s="488"/>
      <c r="V844" s="488"/>
      <c r="W844" s="488"/>
      <c r="X844" s="488"/>
      <c r="Y844" s="488"/>
      <c r="Z844" s="488"/>
      <c r="AA844" s="488">
        <v>40</v>
      </c>
      <c r="AB844" s="488">
        <v>40</v>
      </c>
      <c r="AC844" s="488">
        <v>40</v>
      </c>
      <c r="AD844" s="488">
        <v>36</v>
      </c>
      <c r="AE844" s="488">
        <v>20</v>
      </c>
      <c r="AF844" s="488">
        <v>20</v>
      </c>
      <c r="AG844" s="488"/>
      <c r="AH844" s="488"/>
      <c r="AI844" s="488"/>
      <c r="AJ844" s="488"/>
      <c r="AK844" s="488"/>
      <c r="AL844" s="488"/>
      <c r="AM844" s="488"/>
      <c r="AN844" s="488"/>
      <c r="AO844" s="488"/>
      <c r="AP844" s="488"/>
      <c r="AQ844" s="488"/>
      <c r="AR844" s="488"/>
      <c r="AS844" s="488"/>
    </row>
    <row r="845" spans="1:45" ht="14.5">
      <c r="A845" s="522" t="str">
        <f>IFERROR(VLOOKUP(B845, 'Reference data'!$C$2:$D$21, 2, 0), "Do not enter, will be populated based on other column(s)")</f>
        <v>Enhancement</v>
      </c>
      <c r="B845" s="541" t="s">
        <v>960</v>
      </c>
      <c r="D845" s="347" t="s">
        <v>455</v>
      </c>
      <c r="E845" s="543" t="s">
        <v>1086</v>
      </c>
      <c r="F845" s="655"/>
      <c r="G845" s="522" t="str">
        <f>IFERROR(VLOOKUP(E845,'Reference data'!$M$2:$P$364,4,0), "Do not enter, will be populated based on other column(s)")</f>
        <v>MF</v>
      </c>
      <c r="H845" s="522" t="str">
        <f>IFERROR(VLOOKUP(E845,'Reference data'!$M$2:$O$364, 3,0), "Do not enter, will be populated based on other column(s)")</f>
        <v>Cobol, IMS-DB</v>
      </c>
      <c r="I845" s="522" t="str">
        <f>IFERROR(VLOOKUP(E845,'Reference data'!$M$1:$N$364, 2,0), "Do not enter, will be populated based on other column(s)")</f>
        <v>MW-Billing</v>
      </c>
      <c r="J845" s="541" t="s">
        <v>44</v>
      </c>
      <c r="K845" s="525" t="str">
        <f>IFERROR(VLOOKUP(J845,'Reference data'!$G$2:$H$7, 2, 0), "Do not enter, will be populated based on other column(s)")</f>
        <v>Muawiah Qaimari</v>
      </c>
      <c r="L845" s="525" t="str">
        <f>IFERROR(VLOOKUP(I845, 'Reference data'!$R$2:$S$55, 2, 0), "Do not enter, will be populated based on other column(s)")</f>
        <v>Ashish Ranjan</v>
      </c>
      <c r="M845" s="525" t="str">
        <f>IFERROR(VLOOKUP(L845, 'Reference data'!$J$2:$K$30, 2, 0), "Do not enter, will be populated based on other column(s)")</f>
        <v>Tarun Raghuwanshi</v>
      </c>
      <c r="N845" s="347">
        <v>22.11</v>
      </c>
      <c r="O845" s="551" t="str">
        <f>VLOOKUP(N845, 'Reference data'!$U$2:$V$29, 2, 0)</f>
        <v>Nov-22</v>
      </c>
      <c r="P845" s="347" t="s">
        <v>48</v>
      </c>
      <c r="Q845" s="488">
        <v>227</v>
      </c>
      <c r="R845" s="488"/>
      <c r="S845" s="488"/>
      <c r="T845" s="488"/>
      <c r="U845" s="488"/>
      <c r="V845" s="488"/>
      <c r="W845" s="488"/>
      <c r="X845" s="488"/>
      <c r="Y845" s="488"/>
      <c r="Z845" s="488"/>
      <c r="AA845" s="488">
        <v>36</v>
      </c>
      <c r="AB845" s="488">
        <v>36</v>
      </c>
      <c r="AC845" s="488">
        <v>36</v>
      </c>
      <c r="AD845" s="488">
        <v>37</v>
      </c>
      <c r="AE845" s="488">
        <v>20</v>
      </c>
      <c r="AF845" s="488">
        <v>20</v>
      </c>
      <c r="AG845" s="488"/>
      <c r="AH845" s="488"/>
      <c r="AI845" s="488"/>
      <c r="AJ845" s="488"/>
      <c r="AK845" s="488"/>
      <c r="AL845" s="488"/>
      <c r="AM845" s="488"/>
      <c r="AN845" s="488"/>
      <c r="AO845" s="488"/>
      <c r="AP845" s="488"/>
      <c r="AQ845" s="488"/>
      <c r="AR845" s="488"/>
      <c r="AS845" s="488"/>
    </row>
    <row r="846" spans="1:45" ht="14.5">
      <c r="A846" s="522" t="str">
        <f>IFERROR(VLOOKUP(B846, 'Reference data'!$C$2:$D$21, 2, 0), "Do not enter, will be populated based on other column(s)")</f>
        <v>Enhancement</v>
      </c>
      <c r="B846" s="541" t="s">
        <v>960</v>
      </c>
      <c r="D846" s="347" t="s">
        <v>455</v>
      </c>
      <c r="E846" s="543" t="s">
        <v>458</v>
      </c>
      <c r="F846" s="655"/>
      <c r="G846" s="522" t="str">
        <f>IFERROR(VLOOKUP(E846,'Reference data'!$M$2:$P$364,4,0), "Do not enter, will be populated based on other column(s)")</f>
        <v>MF</v>
      </c>
      <c r="H846" s="522" t="str">
        <f>IFERROR(VLOOKUP(E846,'Reference data'!$M$2:$O$364, 3,0), "Do not enter, will be populated based on other column(s)")</f>
        <v>Cobol,IMS-DB</v>
      </c>
      <c r="I846" s="522" t="str">
        <f>IFERROR(VLOOKUP(E846,'Reference data'!$M$1:$N$364, 2,0), "Do not enter, will be populated based on other column(s)")</f>
        <v>MW-Billing</v>
      </c>
      <c r="J846" s="541" t="s">
        <v>44</v>
      </c>
      <c r="K846" s="525" t="str">
        <f>IFERROR(VLOOKUP(J846,'Reference data'!$G$2:$H$7, 2, 0), "Do not enter, will be populated based on other column(s)")</f>
        <v>Muawiah Qaimari</v>
      </c>
      <c r="L846" s="525" t="str">
        <f>IFERROR(VLOOKUP(I846, 'Reference data'!$R$2:$S$55, 2, 0), "Do not enter, will be populated based on other column(s)")</f>
        <v>Ashish Ranjan</v>
      </c>
      <c r="M846" s="525" t="str">
        <f>IFERROR(VLOOKUP(L846, 'Reference data'!$J$2:$K$30, 2, 0), "Do not enter, will be populated based on other column(s)")</f>
        <v>Tarun Raghuwanshi</v>
      </c>
      <c r="N846" s="347">
        <v>22.11</v>
      </c>
      <c r="O846" s="551" t="str">
        <f>VLOOKUP(N846, 'Reference data'!$U$2:$V$29, 2, 0)</f>
        <v>Nov-22</v>
      </c>
      <c r="P846" s="347" t="s">
        <v>48</v>
      </c>
      <c r="Q846" s="488">
        <v>244</v>
      </c>
      <c r="R846" s="488"/>
      <c r="S846" s="488"/>
      <c r="T846" s="488"/>
      <c r="U846" s="488"/>
      <c r="V846" s="488"/>
      <c r="W846" s="488"/>
      <c r="X846" s="488"/>
      <c r="Y846" s="488"/>
      <c r="Z846" s="488"/>
      <c r="AA846" s="488">
        <v>40</v>
      </c>
      <c r="AB846" s="488">
        <v>40</v>
      </c>
      <c r="AC846" s="488">
        <v>40</v>
      </c>
      <c r="AD846" s="488">
        <v>34</v>
      </c>
      <c r="AE846" s="488">
        <v>20</v>
      </c>
      <c r="AF846" s="488">
        <v>20</v>
      </c>
      <c r="AG846" s="488"/>
      <c r="AH846" s="488"/>
      <c r="AI846" s="488"/>
      <c r="AJ846" s="488"/>
      <c r="AK846" s="488"/>
      <c r="AL846" s="488"/>
      <c r="AM846" s="488"/>
      <c r="AN846" s="488"/>
      <c r="AO846" s="488"/>
      <c r="AP846" s="488"/>
      <c r="AQ846" s="488"/>
      <c r="AR846" s="488"/>
      <c r="AS846" s="488"/>
    </row>
    <row r="847" spans="1:45" ht="14.5">
      <c r="A847" s="522" t="str">
        <f>IFERROR(VLOOKUP(B847, 'Reference data'!$C$2:$D$21, 2, 0), "Do not enter, will be populated based on other column(s)")</f>
        <v>Enhancement</v>
      </c>
      <c r="B847" s="541" t="s">
        <v>960</v>
      </c>
      <c r="D847" s="347" t="s">
        <v>459</v>
      </c>
      <c r="E847" s="543" t="s">
        <v>460</v>
      </c>
      <c r="F847" s="655"/>
      <c r="G847" s="522" t="str">
        <f>IFERROR(VLOOKUP(E847,'Reference data'!$M$2:$P$364,4,0), "Do not enter, will be populated based on other column(s)")</f>
        <v>MF</v>
      </c>
      <c r="H847" s="522" t="str">
        <f>IFERROR(VLOOKUP(E847,'Reference data'!$M$2:$O$364, 3,0), "Do not enter, will be populated based on other column(s)")</f>
        <v>Cobol, Assembler</v>
      </c>
      <c r="I847" s="522" t="str">
        <f>IFERROR(VLOOKUP(E847,'Reference data'!$M$1:$N$364, 2,0), "Do not enter, will be populated based on other column(s)")</f>
        <v>MW-MF-JULIE</v>
      </c>
      <c r="J847" s="541" t="s">
        <v>44</v>
      </c>
      <c r="K847" s="525" t="str">
        <f>IFERROR(VLOOKUP(J847,'Reference data'!$G$2:$H$7, 2, 0), "Do not enter, will be populated based on other column(s)")</f>
        <v>Muawiah Qaimari</v>
      </c>
      <c r="L847" s="525" t="str">
        <f>IFERROR(VLOOKUP(I847, 'Reference data'!$R$2:$S$55, 2, 0), "Do not enter, will be populated based on other column(s)")</f>
        <v xml:space="preserve">Hrishikesh Kamathe </v>
      </c>
      <c r="M847" s="525" t="str">
        <f>IFERROR(VLOOKUP(L847, 'Reference data'!$J$2:$K$30, 2, 0), "Do not enter, will be populated based on other column(s)")</f>
        <v>Tarun Raghuwanshi</v>
      </c>
      <c r="N847" s="347">
        <v>22.09</v>
      </c>
      <c r="O847" s="551" t="str">
        <f>VLOOKUP(N847, 'Reference data'!$U$2:$V$29, 2, 0)</f>
        <v>Sep-22</v>
      </c>
      <c r="P847" s="347" t="s">
        <v>48</v>
      </c>
      <c r="Q847" s="488">
        <v>80</v>
      </c>
      <c r="R847" s="488"/>
      <c r="S847" s="488"/>
      <c r="T847" s="488"/>
      <c r="U847" s="488"/>
      <c r="V847" s="488"/>
      <c r="W847" s="488"/>
      <c r="X847" s="488"/>
      <c r="Y847" s="488"/>
      <c r="Z847" s="488"/>
      <c r="AA847" s="488"/>
      <c r="AB847" s="488"/>
      <c r="AC847" s="488"/>
      <c r="AD847" s="488"/>
      <c r="AE847" s="488"/>
      <c r="AF847" s="488"/>
      <c r="AG847" s="488"/>
      <c r="AH847" s="488"/>
      <c r="AI847" s="488"/>
      <c r="AJ847" s="488"/>
      <c r="AK847" s="488"/>
      <c r="AL847" s="488"/>
      <c r="AM847" s="488"/>
      <c r="AN847" s="488"/>
      <c r="AO847" s="488"/>
      <c r="AP847" s="488"/>
      <c r="AQ847" s="488"/>
      <c r="AR847" s="488"/>
      <c r="AS847" s="488"/>
    </row>
    <row r="848" spans="1:45" ht="14.5">
      <c r="A848" s="522" t="str">
        <f>IFERROR(VLOOKUP(B848, 'Reference data'!$C$2:$D$21, 2, 0), "Do not enter, will be populated based on other column(s)")</f>
        <v>Enhancement</v>
      </c>
      <c r="B848" s="541" t="s">
        <v>960</v>
      </c>
      <c r="D848" s="347" t="s">
        <v>459</v>
      </c>
      <c r="E848" s="543" t="s">
        <v>461</v>
      </c>
      <c r="F848" s="655"/>
      <c r="G848" s="522" t="str">
        <f>IFERROR(VLOOKUP(E848,'Reference data'!$M$2:$P$364,4,0), "Do not enter, will be populated based on other column(s)")</f>
        <v>MF</v>
      </c>
      <c r="H848" s="522" t="str">
        <f>IFERROR(VLOOKUP(E848,'Reference data'!$M$2:$O$364, 3,0), "Do not enter, will be populated based on other column(s)")</f>
        <v>Cobol</v>
      </c>
      <c r="I848" s="522" t="str">
        <f>IFERROR(VLOOKUP(E848,'Reference data'!$M$1:$N$364, 2,0), "Do not enter, will be populated based on other column(s)")</f>
        <v>MW-MF-JULIE</v>
      </c>
      <c r="J848" s="541" t="s">
        <v>44</v>
      </c>
      <c r="K848" s="525" t="str">
        <f>IFERROR(VLOOKUP(J848,'Reference data'!$G$2:$H$7, 2, 0), "Do not enter, will be populated based on other column(s)")</f>
        <v>Muawiah Qaimari</v>
      </c>
      <c r="L848" s="525" t="str">
        <f>IFERROR(VLOOKUP(I848, 'Reference data'!$R$2:$S$55, 2, 0), "Do not enter, will be populated based on other column(s)")</f>
        <v xml:space="preserve">Hrishikesh Kamathe </v>
      </c>
      <c r="M848" s="525" t="str">
        <f>IFERROR(VLOOKUP(L848, 'Reference data'!$J$2:$K$30, 2, 0), "Do not enter, will be populated based on other column(s)")</f>
        <v>Tarun Raghuwanshi</v>
      </c>
      <c r="N848" s="347">
        <v>22.09</v>
      </c>
      <c r="O848" s="551" t="str">
        <f>VLOOKUP(N848, 'Reference data'!$U$2:$V$29, 2, 0)</f>
        <v>Sep-22</v>
      </c>
      <c r="P848" s="347" t="s">
        <v>48</v>
      </c>
      <c r="Q848" s="488">
        <v>80</v>
      </c>
      <c r="R848" s="488"/>
      <c r="S848" s="488"/>
      <c r="T848" s="488"/>
      <c r="U848" s="488"/>
      <c r="V848" s="488"/>
      <c r="W848" s="488"/>
      <c r="X848" s="488"/>
      <c r="Y848" s="488"/>
      <c r="Z848" s="488"/>
      <c r="AA848" s="488"/>
      <c r="AB848" s="488"/>
      <c r="AC848" s="488"/>
      <c r="AD848" s="488"/>
      <c r="AE848" s="488"/>
      <c r="AF848" s="488"/>
      <c r="AG848" s="488"/>
      <c r="AH848" s="488"/>
      <c r="AI848" s="488"/>
      <c r="AJ848" s="488"/>
      <c r="AK848" s="488"/>
      <c r="AL848" s="488"/>
      <c r="AM848" s="488"/>
      <c r="AN848" s="488"/>
      <c r="AO848" s="488"/>
      <c r="AP848" s="488"/>
      <c r="AQ848" s="488"/>
      <c r="AR848" s="488"/>
      <c r="AS848" s="488"/>
    </row>
    <row r="849" spans="1:45" ht="14.5">
      <c r="A849" s="522" t="str">
        <f>IFERROR(VLOOKUP(B849, 'Reference data'!$C$2:$D$21, 2, 0), "Do not enter, will be populated based on other column(s)")</f>
        <v>Enhancement</v>
      </c>
      <c r="B849" s="541" t="s">
        <v>960</v>
      </c>
      <c r="D849" s="347" t="s">
        <v>336</v>
      </c>
      <c r="E849" s="543" t="s">
        <v>1075</v>
      </c>
      <c r="F849" s="655"/>
      <c r="G849" s="522" t="str">
        <f>IFERROR(VLOOKUP(E849,'Reference data'!$M$2:$P$364,4,0), "Do not enter, will be populated based on other column(s)")</f>
        <v>MF</v>
      </c>
      <c r="H849" s="522" t="str">
        <f>IFERROR(VLOOKUP(E849,'Reference data'!$M$2:$O$364, 3,0), "Do not enter, will be populated based on other column(s)")</f>
        <v>Cobol,Assembler,IMS-DB,IMS-DC,DB2</v>
      </c>
      <c r="I849" s="522" t="str">
        <f>IFERROR(VLOOKUP(E849,'Reference data'!$M$1:$N$364, 2,0), "Do not enter, will be populated based on other column(s)")</f>
        <v>BRAVO-MF-Rick</v>
      </c>
      <c r="J849" s="541" t="s">
        <v>44</v>
      </c>
      <c r="K849" s="525" t="str">
        <f>IFERROR(VLOOKUP(J849,'Reference data'!$G$2:$H$7, 2, 0), "Do not enter, will be populated based on other column(s)")</f>
        <v>Muawiah Qaimari</v>
      </c>
      <c r="L849" s="525" t="str">
        <f>IFERROR(VLOOKUP(I849, 'Reference data'!$R$2:$S$55, 2, 0), "Do not enter, will be populated based on other column(s)")</f>
        <v xml:space="preserve">Hrishikesh Kamathe </v>
      </c>
      <c r="M849" s="525" t="str">
        <f>IFERROR(VLOOKUP(L849, 'Reference data'!$J$2:$K$30, 2, 0), "Do not enter, will be populated based on other column(s)")</f>
        <v>Tarun Raghuwanshi</v>
      </c>
      <c r="N849" s="472">
        <v>22.07</v>
      </c>
      <c r="O849" s="551" t="str">
        <f>VLOOKUP(N849, 'Reference data'!$U$2:$V$29, 2, 0)</f>
        <v>Jul-22</v>
      </c>
      <c r="P849" s="347" t="s">
        <v>48</v>
      </c>
      <c r="Q849" s="488">
        <v>20</v>
      </c>
      <c r="R849" s="488"/>
      <c r="S849" s="488"/>
      <c r="T849" s="488"/>
      <c r="U849" s="488"/>
      <c r="V849" s="488"/>
      <c r="W849" s="488"/>
      <c r="X849" s="488"/>
      <c r="Y849" s="488"/>
      <c r="Z849" s="488"/>
      <c r="AA849" s="488"/>
      <c r="AB849" s="488"/>
      <c r="AC849" s="488"/>
      <c r="AD849" s="488"/>
      <c r="AE849" s="488"/>
      <c r="AF849" s="488"/>
      <c r="AG849" s="488"/>
      <c r="AH849" s="488"/>
      <c r="AI849" s="488"/>
      <c r="AJ849" s="488"/>
      <c r="AK849" s="488"/>
      <c r="AL849" s="488"/>
      <c r="AM849" s="488"/>
      <c r="AN849" s="488"/>
      <c r="AO849" s="488"/>
      <c r="AP849" s="488"/>
      <c r="AQ849" s="488"/>
      <c r="AR849" s="488"/>
      <c r="AS849" s="488"/>
    </row>
    <row r="850" spans="1:45" ht="14.5">
      <c r="A850" s="522" t="str">
        <f>IFERROR(VLOOKUP(B850, 'Reference data'!$C$2:$D$21, 2, 0), "Do not enter, will be populated based on other column(s)")</f>
        <v>Enhancement</v>
      </c>
      <c r="B850" s="541" t="s">
        <v>960</v>
      </c>
      <c r="C850" s="347">
        <v>5</v>
      </c>
      <c r="D850" s="347" t="s">
        <v>1919</v>
      </c>
      <c r="E850" s="543" t="s">
        <v>1399</v>
      </c>
      <c r="F850" s="472"/>
      <c r="G850" s="522" t="str">
        <f>IFERROR(VLOOKUP(E850,'Reference data'!$M$2:$P$364,4,0), "Do not enter, will be populated based on other column(s)")</f>
        <v>MF</v>
      </c>
      <c r="H850" s="522" t="str">
        <f>IFERROR(VLOOKUP(E850,'Reference data'!$M$2:$O$364, 3,0), "Do not enter, will be populated based on other column(s)")</f>
        <v>Cobol, IMS-DB</v>
      </c>
      <c r="I850" s="522" t="str">
        <f>IFERROR(VLOOKUP(E850,'Reference data'!$M$1:$N$364, 2,0), "Do not enter, will be populated based on other column(s)")</f>
        <v>MW-Billing</v>
      </c>
      <c r="J850" s="347" t="s">
        <v>44</v>
      </c>
      <c r="K850" s="525" t="str">
        <f>IFERROR(VLOOKUP(J850,'Reference data'!$G$2:$H$7, 2, 0), "Do not enter, will be populated based on other column(s)")</f>
        <v>Muawiah Qaimari</v>
      </c>
      <c r="L850" s="525" t="str">
        <f>IFERROR(VLOOKUP(I850, 'Reference data'!$R$2:$S$55, 2, 0), "Do not enter, will be populated based on other column(s)")</f>
        <v>Ashish Ranjan</v>
      </c>
      <c r="M850" s="525" t="str">
        <f>IFERROR(VLOOKUP(L850, 'Reference data'!$J$2:$K$30, 2, 0), "Do not enter, will be populated based on other column(s)")</f>
        <v>Tarun Raghuwanshi</v>
      </c>
      <c r="N850" s="347">
        <v>23.02</v>
      </c>
      <c r="O850" s="551" t="str">
        <f>VLOOKUP(N850, 'Reference data'!$U$2:$V$29, 2, 0)</f>
        <v>Feb-23</v>
      </c>
      <c r="P850" s="347" t="s">
        <v>48</v>
      </c>
      <c r="Q850" s="488">
        <v>410</v>
      </c>
      <c r="R850" s="488"/>
      <c r="S850" s="488"/>
      <c r="T850" s="488"/>
      <c r="U850" s="488"/>
      <c r="V850" s="488"/>
      <c r="W850" s="488"/>
      <c r="X850" s="488"/>
      <c r="Y850" s="488"/>
      <c r="Z850" s="488"/>
      <c r="AA850" s="488"/>
      <c r="AB850" s="488" t="s">
        <v>68</v>
      </c>
      <c r="AC850" s="488"/>
      <c r="AD850" s="488"/>
      <c r="AE850" s="488">
        <v>20</v>
      </c>
      <c r="AF850" s="488">
        <v>80</v>
      </c>
      <c r="AG850" s="488">
        <v>160</v>
      </c>
      <c r="AH850" s="488">
        <v>140</v>
      </c>
      <c r="AI850" s="488">
        <v>40</v>
      </c>
      <c r="AJ850" s="488"/>
      <c r="AK850" s="488"/>
      <c r="AL850" s="488"/>
      <c r="AM850" s="488"/>
      <c r="AN850" s="488"/>
      <c r="AO850" s="488"/>
      <c r="AP850" s="488"/>
      <c r="AQ850" s="488"/>
      <c r="AR850" s="488"/>
      <c r="AS850" s="488"/>
    </row>
    <row r="851" spans="1:45" ht="14.5">
      <c r="A851" s="522" t="str">
        <f>IFERROR(VLOOKUP(B851, 'Reference data'!$C$2:$D$21, 2, 0), "Do not enter, will be populated based on other column(s)")</f>
        <v>Enhancement</v>
      </c>
      <c r="B851" s="541" t="s">
        <v>960</v>
      </c>
      <c r="D851" s="347" t="s">
        <v>435</v>
      </c>
      <c r="E851" s="543" t="s">
        <v>458</v>
      </c>
      <c r="G851" s="522" t="str">
        <f>IFERROR(VLOOKUP(E851,'Reference data'!$M$2:$P$364,4,0), "Do not enter, will be populated based on other column(s)")</f>
        <v>MF</v>
      </c>
      <c r="H851" s="522" t="str">
        <f>IFERROR(VLOOKUP(E851,'Reference data'!$M$2:$O$364, 3,0), "Do not enter, will be populated based on other column(s)")</f>
        <v>Cobol,IMS-DB</v>
      </c>
      <c r="I851" s="522" t="str">
        <f>IFERROR(VLOOKUP(E851,'Reference data'!$M$1:$N$364, 2,0), "Do not enter, will be populated based on other column(s)")</f>
        <v>MW-Billing</v>
      </c>
      <c r="J851" s="541" t="s">
        <v>44</v>
      </c>
      <c r="K851" s="525" t="str">
        <f>IFERROR(VLOOKUP(J851,'Reference data'!$G$2:$H$7, 2, 0), "Do not enter, will be populated based on other column(s)")</f>
        <v>Muawiah Qaimari</v>
      </c>
      <c r="L851" s="525" t="str">
        <f>IFERROR(VLOOKUP(I851, 'Reference data'!$R$2:$S$55, 2, 0), "Do not enter, will be populated based on other column(s)")</f>
        <v>Ashish Ranjan</v>
      </c>
      <c r="M851" s="525" t="str">
        <f>IFERROR(VLOOKUP(L851, 'Reference data'!$J$2:$K$30, 2, 0), "Do not enter, will be populated based on other column(s)")</f>
        <v>Tarun Raghuwanshi</v>
      </c>
      <c r="N851" s="347">
        <v>23.06</v>
      </c>
      <c r="O851" s="551" t="str">
        <f>VLOOKUP(N851, 'Reference data'!$U$2:$V$29, 2, 0)</f>
        <v>Jun-23</v>
      </c>
      <c r="P851" s="347" t="s">
        <v>342</v>
      </c>
      <c r="Q851" s="488">
        <v>416</v>
      </c>
      <c r="R851" s="488"/>
      <c r="S851" s="488"/>
      <c r="T851" s="488"/>
      <c r="U851" s="488"/>
      <c r="V851" s="488"/>
      <c r="W851" s="488"/>
      <c r="X851" s="488"/>
      <c r="Y851" s="488"/>
      <c r="Z851" s="488"/>
      <c r="AA851" s="488"/>
      <c r="AB851" s="488"/>
      <c r="AC851" s="488"/>
      <c r="AD851" s="488"/>
      <c r="AE851" s="488"/>
      <c r="AF851" s="488">
        <v>80</v>
      </c>
      <c r="AG851" s="488"/>
      <c r="AH851" s="488"/>
      <c r="AI851" s="488"/>
      <c r="AJ851" s="488"/>
      <c r="AK851" s="488"/>
      <c r="AL851" s="488"/>
      <c r="AM851" s="488"/>
      <c r="AN851" s="488"/>
      <c r="AO851" s="488"/>
      <c r="AP851" s="488"/>
      <c r="AQ851" s="488"/>
      <c r="AR851" s="488"/>
      <c r="AS851" s="488"/>
    </row>
    <row r="852" spans="1:45" ht="14.5">
      <c r="A852" s="522" t="str">
        <f>IFERROR(VLOOKUP(B852, 'Reference data'!$C$2:$D$21, 2, 0), "Do not enter, will be populated based on other column(s)")</f>
        <v>Enhancement</v>
      </c>
      <c r="B852" s="541" t="s">
        <v>960</v>
      </c>
      <c r="D852" s="347" t="s">
        <v>453</v>
      </c>
      <c r="E852" s="543" t="s">
        <v>1061</v>
      </c>
      <c r="G852" s="522" t="str">
        <f>IFERROR(VLOOKUP(E852,'Reference data'!$M$2:$P$364,4,0), "Do not enter, will be populated based on other column(s)")</f>
        <v>MF</v>
      </c>
      <c r="H852" s="522" t="str">
        <f>IFERROR(VLOOKUP(E852,'Reference data'!$M$2:$O$364, 3,0), "Do not enter, will be populated based on other column(s)")</f>
        <v>Cobol, IMS-DB</v>
      </c>
      <c r="I852" s="522" t="str">
        <f>IFERROR(VLOOKUP(E852,'Reference data'!$M$1:$N$364, 2,0), "Do not enter, will be populated based on other column(s)")</f>
        <v>MW-Billing</v>
      </c>
      <c r="J852" s="541" t="s">
        <v>44</v>
      </c>
      <c r="K852" s="525" t="str">
        <f>IFERROR(VLOOKUP(J852,'Reference data'!$G$2:$H$7, 2, 0), "Do not enter, will be populated based on other column(s)")</f>
        <v>Muawiah Qaimari</v>
      </c>
      <c r="L852" s="525" t="str">
        <f>IFERROR(VLOOKUP(I852, 'Reference data'!$R$2:$S$55, 2, 0), "Do not enter, will be populated based on other column(s)")</f>
        <v>Ashish Ranjan</v>
      </c>
      <c r="M852" s="525" t="str">
        <f>IFERROR(VLOOKUP(L852, 'Reference data'!$J$2:$K$30, 2, 0), "Do not enter, will be populated based on other column(s)")</f>
        <v>Tarun Raghuwanshi</v>
      </c>
      <c r="N852" s="347">
        <v>23.06</v>
      </c>
      <c r="O852" s="551" t="str">
        <f>VLOOKUP(N852, 'Reference data'!$U$2:$V$29, 2, 0)</f>
        <v>Jun-23</v>
      </c>
      <c r="P852" s="347" t="s">
        <v>342</v>
      </c>
      <c r="Q852" s="488">
        <v>300</v>
      </c>
      <c r="R852" s="488"/>
      <c r="S852" s="488"/>
      <c r="T852" s="488"/>
      <c r="U852" s="488"/>
      <c r="V852" s="488"/>
      <c r="W852" s="488"/>
      <c r="X852" s="488"/>
      <c r="Y852" s="488"/>
      <c r="Z852" s="488"/>
      <c r="AA852" s="488">
        <v>45</v>
      </c>
      <c r="AB852" s="488">
        <v>45</v>
      </c>
      <c r="AC852" s="488">
        <v>45</v>
      </c>
      <c r="AD852" s="488">
        <v>45</v>
      </c>
      <c r="AE852" s="488"/>
      <c r="AF852" s="488"/>
      <c r="AG852" s="488"/>
      <c r="AH852" s="488"/>
      <c r="AI852" s="488"/>
      <c r="AJ852" s="488"/>
      <c r="AK852" s="488"/>
      <c r="AL852" s="488"/>
      <c r="AM852" s="488"/>
      <c r="AN852" s="488"/>
      <c r="AO852" s="488"/>
      <c r="AP852" s="488"/>
      <c r="AQ852" s="488"/>
      <c r="AR852" s="488"/>
      <c r="AS852" s="488"/>
    </row>
    <row r="853" spans="1:45" ht="14.5">
      <c r="A853" s="522" t="str">
        <f>IFERROR(VLOOKUP(B853, 'Reference data'!$C$2:$D$21, 2, 0), "Do not enter, will be populated based on other column(s)")</f>
        <v>Enhancement</v>
      </c>
      <c r="B853" s="541" t="s">
        <v>960</v>
      </c>
      <c r="D853" s="347" t="s">
        <v>466</v>
      </c>
      <c r="E853" s="543" t="s">
        <v>461</v>
      </c>
      <c r="F853" s="655"/>
      <c r="G853" s="522" t="str">
        <f>IFERROR(VLOOKUP(E853,'Reference data'!$M$2:$P$364,4,0), "Do not enter, will be populated based on other column(s)")</f>
        <v>MF</v>
      </c>
      <c r="H853" s="522" t="str">
        <f>IFERROR(VLOOKUP(E853,'Reference data'!$M$2:$O$364, 3,0), "Do not enter, will be populated based on other column(s)")</f>
        <v>Cobol</v>
      </c>
      <c r="I853" s="522" t="str">
        <f>IFERROR(VLOOKUP(E853,'Reference data'!$M$1:$N$364, 2,0), "Do not enter, will be populated based on other column(s)")</f>
        <v>MW-MF-JULIE</v>
      </c>
      <c r="J853" s="541" t="s">
        <v>44</v>
      </c>
      <c r="K853" s="525" t="str">
        <f>IFERROR(VLOOKUP(J853,'Reference data'!$G$2:$H$7, 2, 0), "Do not enter, will be populated based on other column(s)")</f>
        <v>Muawiah Qaimari</v>
      </c>
      <c r="L853" s="525" t="str">
        <f>IFERROR(VLOOKUP(I853, 'Reference data'!$R$2:$S$55, 2, 0), "Do not enter, will be populated based on other column(s)")</f>
        <v xml:space="preserve">Hrishikesh Kamathe </v>
      </c>
      <c r="M853" s="525" t="str">
        <f>IFERROR(VLOOKUP(L853, 'Reference data'!$J$2:$K$30, 2, 0), "Do not enter, will be populated based on other column(s)")</f>
        <v>Tarun Raghuwanshi</v>
      </c>
      <c r="N853" s="472">
        <v>22.07</v>
      </c>
      <c r="O853" s="551" t="str">
        <f>VLOOKUP(N853, 'Reference data'!$U$2:$V$29, 2, 0)</f>
        <v>Jul-22</v>
      </c>
      <c r="P853" s="347" t="s">
        <v>48</v>
      </c>
      <c r="Q853" s="488">
        <v>139</v>
      </c>
      <c r="R853" s="488"/>
      <c r="S853" s="488"/>
      <c r="T853" s="488"/>
      <c r="U853" s="488"/>
      <c r="V853" s="488"/>
      <c r="W853" s="488"/>
      <c r="X853" s="488"/>
      <c r="Y853" s="488"/>
      <c r="Z853" s="488"/>
      <c r="AA853" s="488">
        <v>39</v>
      </c>
      <c r="AB853" s="488"/>
      <c r="AC853" s="488"/>
      <c r="AD853" s="488"/>
      <c r="AE853" s="488"/>
      <c r="AF853" s="488"/>
      <c r="AG853" s="488"/>
      <c r="AH853" s="488"/>
      <c r="AI853" s="488"/>
      <c r="AJ853" s="488"/>
      <c r="AK853" s="488"/>
      <c r="AL853" s="488"/>
      <c r="AM853" s="488"/>
      <c r="AN853" s="488"/>
      <c r="AO853" s="488"/>
      <c r="AP853" s="488"/>
      <c r="AQ853" s="488"/>
      <c r="AR853" s="488"/>
      <c r="AS853" s="488"/>
    </row>
    <row r="854" spans="1:45" ht="14.5">
      <c r="A854" s="522" t="str">
        <f>IFERROR(VLOOKUP(B854, 'Reference data'!$C$2:$D$21, 2, 0), "Do not enter, will be populated based on other column(s)")</f>
        <v>Enhancement</v>
      </c>
      <c r="B854" s="541" t="s">
        <v>960</v>
      </c>
      <c r="D854" s="347" t="s">
        <v>467</v>
      </c>
      <c r="E854" s="543" t="s">
        <v>461</v>
      </c>
      <c r="F854" s="655"/>
      <c r="G854" s="522" t="str">
        <f>IFERROR(VLOOKUP(E854,'Reference data'!$M$2:$P$364,4,0), "Do not enter, will be populated based on other column(s)")</f>
        <v>MF</v>
      </c>
      <c r="H854" s="522" t="str">
        <f>IFERROR(VLOOKUP(E854,'Reference data'!$M$2:$O$364, 3,0), "Do not enter, will be populated based on other column(s)")</f>
        <v>Cobol</v>
      </c>
      <c r="I854" s="522" t="str">
        <f>IFERROR(VLOOKUP(E854,'Reference data'!$M$1:$N$364, 2,0), "Do not enter, will be populated based on other column(s)")</f>
        <v>MW-MF-JULIE</v>
      </c>
      <c r="J854" s="541" t="s">
        <v>44</v>
      </c>
      <c r="K854" s="525" t="str">
        <f>IFERROR(VLOOKUP(J854,'Reference data'!$G$2:$H$7, 2, 0), "Do not enter, will be populated based on other column(s)")</f>
        <v>Muawiah Qaimari</v>
      </c>
      <c r="L854" s="525" t="str">
        <f>IFERROR(VLOOKUP(I854, 'Reference data'!$R$2:$S$55, 2, 0), "Do not enter, will be populated based on other column(s)")</f>
        <v xml:space="preserve">Hrishikesh Kamathe </v>
      </c>
      <c r="M854" s="525" t="str">
        <f>IFERROR(VLOOKUP(L854, 'Reference data'!$J$2:$K$30, 2, 0), "Do not enter, will be populated based on other column(s)")</f>
        <v>Tarun Raghuwanshi</v>
      </c>
      <c r="N854" s="347">
        <v>22.11</v>
      </c>
      <c r="O854" s="551" t="str">
        <f>VLOOKUP(N854, 'Reference data'!$U$2:$V$29, 2, 0)</f>
        <v>Nov-22</v>
      </c>
      <c r="P854" s="347" t="s">
        <v>48</v>
      </c>
      <c r="Q854" s="488">
        <v>305</v>
      </c>
      <c r="R854" s="488"/>
      <c r="S854" s="488"/>
      <c r="T854" s="488"/>
      <c r="U854" s="488"/>
      <c r="V854" s="488"/>
      <c r="W854" s="488"/>
      <c r="X854" s="488"/>
      <c r="Y854" s="488"/>
      <c r="Z854" s="488"/>
      <c r="AA854" s="488">
        <v>80</v>
      </c>
      <c r="AB854" s="488">
        <v>80</v>
      </c>
      <c r="AC854" s="488">
        <v>60</v>
      </c>
      <c r="AD854" s="488">
        <v>60</v>
      </c>
      <c r="AE854" s="488">
        <v>25</v>
      </c>
      <c r="AF854" s="488">
        <v>20</v>
      </c>
      <c r="AG854" s="488"/>
      <c r="AH854" s="488"/>
      <c r="AI854" s="488"/>
      <c r="AJ854" s="488"/>
      <c r="AK854" s="488"/>
      <c r="AL854" s="488"/>
      <c r="AM854" s="488"/>
      <c r="AN854" s="488"/>
      <c r="AO854" s="488"/>
      <c r="AP854" s="488"/>
      <c r="AQ854" s="488"/>
      <c r="AR854" s="488"/>
      <c r="AS854" s="488"/>
    </row>
    <row r="855" spans="1:45" ht="14.5">
      <c r="A855" s="522" t="str">
        <f>IFERROR(VLOOKUP(B855, 'Reference data'!$C$2:$D$21, 2, 0), "Do not enter, will be populated based on other column(s)")</f>
        <v>Enhancement</v>
      </c>
      <c r="B855" s="541" t="s">
        <v>960</v>
      </c>
      <c r="D855" s="347" t="s">
        <v>411</v>
      </c>
      <c r="E855" s="543" t="s">
        <v>1178</v>
      </c>
      <c r="F855" s="548"/>
      <c r="G855" s="522" t="str">
        <f>IFERROR(VLOOKUP(E855,'Reference data'!$M$2:$P$364,4,0), "Do not enter, will be populated based on other column(s)")</f>
        <v>MF</v>
      </c>
      <c r="H855" s="522" t="str">
        <f>IFERROR(VLOOKUP(E855,'Reference data'!$M$2:$O$364, 3,0), "Do not enter, will be populated based on other column(s)")</f>
        <v>COBOL,DB2,IMS DB</v>
      </c>
      <c r="I855" s="522" t="str">
        <f>IFERROR(VLOOKUP(E855,'Reference data'!$M$1:$N$364, 2,0), "Do not enter, will be populated based on other column(s)")</f>
        <v>SE-BILLING-CARE</v>
      </c>
      <c r="J855" s="548" t="s">
        <v>203</v>
      </c>
      <c r="K855" s="525" t="str">
        <f>IFERROR(VLOOKUP(J855,'Reference data'!$G$2:$H$7, 2, 0), "Do not enter, will be populated based on other column(s)")</f>
        <v>Muawiah Qaimari</v>
      </c>
      <c r="L855" s="525" t="str">
        <f>IFERROR(VLOOKUP(I855, 'Reference data'!$R$2:$S$55, 2, 0), "Do not enter, will be populated based on other column(s)")</f>
        <v>Rudradeep Mandal</v>
      </c>
      <c r="M855" s="525" t="str">
        <f>IFERROR(VLOOKUP(L855, 'Reference data'!$J$2:$K$30, 2, 0), "Do not enter, will be populated based on other column(s)")</f>
        <v>Tarun Raghuwanshi</v>
      </c>
      <c r="N855" s="347">
        <v>22.08</v>
      </c>
      <c r="O855" s="551" t="str">
        <f>VLOOKUP(N855, 'Reference data'!$U$2:$V$29, 2, 0)</f>
        <v>Aug-22</v>
      </c>
      <c r="P855" s="347" t="s">
        <v>48</v>
      </c>
      <c r="Q855" s="488">
        <v>155</v>
      </c>
      <c r="R855" s="488"/>
      <c r="S855" s="488"/>
      <c r="T855" s="488"/>
      <c r="U855" s="488"/>
      <c r="V855" s="488"/>
      <c r="W855" s="488"/>
      <c r="X855" s="488"/>
      <c r="Y855" s="488"/>
      <c r="Z855" s="488"/>
      <c r="AA855" s="488">
        <v>20</v>
      </c>
      <c r="AB855" s="488">
        <v>20</v>
      </c>
      <c r="AC855" s="488"/>
      <c r="AD855" s="488"/>
      <c r="AE855" s="488"/>
      <c r="AF855" s="488"/>
      <c r="AG855" s="488"/>
      <c r="AH855" s="488"/>
      <c r="AI855" s="488"/>
      <c r="AJ855" s="488"/>
      <c r="AK855" s="488"/>
      <c r="AL855" s="488"/>
      <c r="AM855" s="488"/>
      <c r="AN855" s="488"/>
      <c r="AO855" s="488"/>
      <c r="AP855" s="488"/>
      <c r="AQ855" s="488"/>
      <c r="AR855" s="488"/>
      <c r="AS855" s="488"/>
    </row>
    <row r="856" spans="1:45" ht="18" customHeight="1">
      <c r="A856" s="522" t="str">
        <f>IFERROR(VLOOKUP(B856, 'Reference data'!$C$2:$D$21, 2, 0), "Do not enter, will be populated based on other column(s)")</f>
        <v>Sustenance</v>
      </c>
      <c r="B856" s="541" t="s">
        <v>110</v>
      </c>
      <c r="D856" s="347" t="s">
        <v>1920</v>
      </c>
      <c r="E856" s="543" t="s">
        <v>469</v>
      </c>
      <c r="G856" s="522" t="str">
        <f>IFERROR(VLOOKUP(E856,'Reference data'!$M$2:$P$364,4,0), "Do not enter, will be populated based on other column(s)")</f>
        <v>MF</v>
      </c>
      <c r="H856" s="522" t="str">
        <f>IFERROR(VLOOKUP(E856,'Reference data'!$M$2:$O$364, 3,0), "Do not enter, will be populated based on other column(s)")</f>
        <v>Cobol, IMS-DC</v>
      </c>
      <c r="I856" s="522" t="str">
        <f>IFERROR(VLOOKUP(E856,'Reference data'!$M$1:$N$364, 2,0), "Do not enter, will be populated based on other column(s)")</f>
        <v>SE-BILLING</v>
      </c>
      <c r="J856" s="347" t="s">
        <v>203</v>
      </c>
      <c r="K856" s="525" t="str">
        <f>IFERROR(VLOOKUP(J856,'Reference data'!$G$2:$H$7, 2, 0), "Do not enter, will be populated based on other column(s)")</f>
        <v>Muawiah Qaimari</v>
      </c>
      <c r="L856" s="525" t="s">
        <v>414</v>
      </c>
      <c r="M856" s="525" t="str">
        <f>IFERROR(VLOOKUP(L856, 'Reference data'!$J$2:$K$30, 2, 0), "Do not enter, will be populated based on other column(s)")</f>
        <v>Tarun Raghuwanshi</v>
      </c>
      <c r="N856" s="347">
        <v>23.12</v>
      </c>
      <c r="O856" s="63"/>
      <c r="P856" s="347" t="s">
        <v>48</v>
      </c>
      <c r="Q856" s="347">
        <v>100</v>
      </c>
      <c r="AQ856" s="347">
        <v>20</v>
      </c>
      <c r="AR856" s="347">
        <v>50</v>
      </c>
      <c r="AS856" s="347">
        <v>30</v>
      </c>
    </row>
    <row r="857" spans="1:45" ht="18" customHeight="1">
      <c r="A857" s="522" t="str">
        <f>IFERROR(VLOOKUP(B857, 'Reference data'!$C$2:$D$21, 2, 0), "Do not enter, will be populated based on other column(s)")</f>
        <v>Sustenance</v>
      </c>
      <c r="B857" s="541" t="s">
        <v>110</v>
      </c>
      <c r="D857" s="347" t="s">
        <v>1921</v>
      </c>
      <c r="E857" s="543" t="s">
        <v>220</v>
      </c>
      <c r="G857" s="522" t="str">
        <f>IFERROR(VLOOKUP(E857,'Reference data'!$M$2:$P$364,4,0), "Do not enter, will be populated based on other column(s)")</f>
        <v>MR</v>
      </c>
      <c r="H857" s="522" t="str">
        <f>IFERROR(VLOOKUP(E857,'Reference data'!$M$2:$O$364, 3,0), "Do not enter, will be populated based on other column(s)")</f>
        <v>.NET</v>
      </c>
      <c r="I857" s="522" t="str">
        <f>IFERROR(VLOOKUP(E857,'Reference data'!$M$1:$N$364, 2,0), "Do not enter, will be populated based on other column(s)")</f>
        <v>Freedom DotNet-MQ</v>
      </c>
      <c r="J857" s="347" t="s">
        <v>203</v>
      </c>
      <c r="K857" s="525" t="str">
        <f>IFERROR(VLOOKUP(J857,'Reference data'!$G$2:$H$7, 2, 0), "Do not enter, will be populated based on other column(s)")</f>
        <v>Muawiah Qaimari</v>
      </c>
      <c r="L857" s="525" t="s">
        <v>414</v>
      </c>
      <c r="M857" s="525" t="str">
        <f>IFERROR(VLOOKUP(L857, 'Reference data'!$J$2:$K$30, 2, 0), "Do not enter, will be populated based on other column(s)")</f>
        <v>Tarun Raghuwanshi</v>
      </c>
      <c r="N857" s="347">
        <v>23.08</v>
      </c>
      <c r="O857" s="63"/>
      <c r="P857" s="347" t="s">
        <v>48</v>
      </c>
      <c r="Q857" s="347">
        <v>80</v>
      </c>
      <c r="AO857" s="347">
        <v>80</v>
      </c>
    </row>
    <row r="858" spans="1:45" ht="18" customHeight="1">
      <c r="A858" s="522" t="str">
        <f>IFERROR(VLOOKUP(B858, 'Reference data'!$C$2:$D$21, 2, 0), "Do not enter, will be populated based on other column(s)")</f>
        <v>Sustenance</v>
      </c>
      <c r="B858" s="541" t="s">
        <v>110</v>
      </c>
      <c r="C858" s="347">
        <v>8</v>
      </c>
      <c r="D858" s="347" t="s">
        <v>1922</v>
      </c>
      <c r="E858" s="543" t="s">
        <v>419</v>
      </c>
      <c r="G858" s="522" t="str">
        <f>IFERROR(VLOOKUP(E858,'Reference data'!$M$2:$P$364,4,0), "Do not enter, will be populated based on other column(s)")</f>
        <v>MF</v>
      </c>
      <c r="H858" s="522" t="str">
        <f>IFERROR(VLOOKUP(E858,'Reference data'!$M$2:$O$364, 3,0), "Do not enter, will be populated based on other column(s)")</f>
        <v>Cobol, DB2</v>
      </c>
      <c r="I858" s="522" t="str">
        <f>IFERROR(VLOOKUP(E858,'Reference data'!$M$1:$N$364, 2,0), "Do not enter, will be populated based on other column(s)")</f>
        <v>SE-BILLING-USAGE</v>
      </c>
      <c r="J858" s="347" t="s">
        <v>203</v>
      </c>
      <c r="K858" s="525" t="str">
        <f>IFERROR(VLOOKUP(J858,'Reference data'!$G$2:$H$7, 2, 0), "Do not enter, will be populated based on other column(s)")</f>
        <v>Muawiah Qaimari</v>
      </c>
      <c r="L858" s="525" t="s">
        <v>414</v>
      </c>
      <c r="M858" s="525" t="str">
        <f>IFERROR(VLOOKUP(L858, 'Reference data'!$J$2:$K$30, 2, 0), "Do not enter, will be populated based on other column(s)")</f>
        <v>Tarun Raghuwanshi</v>
      </c>
      <c r="N858" s="347">
        <v>23.08</v>
      </c>
      <c r="O858" s="63"/>
      <c r="P858" s="347" t="s">
        <v>48</v>
      </c>
      <c r="Q858" s="347">
        <v>300</v>
      </c>
      <c r="AM858" s="347">
        <v>100</v>
      </c>
      <c r="AN858" s="347">
        <v>200</v>
      </c>
    </row>
    <row r="859" spans="1:45" ht="18" customHeight="1">
      <c r="A859" s="522" t="str">
        <f>IFERROR(VLOOKUP(B859, 'Reference data'!$C$2:$D$21, 2, 0), "Do not enter, will be populated based on other column(s)")</f>
        <v>Enhancement</v>
      </c>
      <c r="B859" s="541" t="s">
        <v>960</v>
      </c>
      <c r="C859" s="347">
        <v>1</v>
      </c>
      <c r="D859" s="549" t="s">
        <v>1923</v>
      </c>
      <c r="E859" s="347" t="s">
        <v>273</v>
      </c>
      <c r="G859" s="522" t="str">
        <f>IFERROR(VLOOKUP(E859,'Reference data'!$M$2:$P$364,4,0), "Do not enter, will be populated based on other column(s)")</f>
        <v>MF</v>
      </c>
      <c r="H859" s="522" t="str">
        <f>IFERROR(VLOOKUP(E859,'Reference data'!$M$2:$O$364, 3,0), "Do not enter, will be populated based on other column(s)")</f>
        <v>Cobol, DB2</v>
      </c>
      <c r="I859" s="522" t="str">
        <f>IFERROR(VLOOKUP(E859,'Reference data'!$M$1:$N$364, 2,0), "Do not enter, will be populated based on other column(s)")</f>
        <v>WB-BPP1</v>
      </c>
      <c r="J859" s="347" t="s">
        <v>44</v>
      </c>
      <c r="K859" s="525" t="str">
        <f>IFERROR(VLOOKUP(J859,'Reference data'!$G$2:$H$7, 2, 0), "Do not enter, will be populated based on other column(s)")</f>
        <v>Muawiah Qaimari</v>
      </c>
      <c r="L859" s="525" t="s">
        <v>1088</v>
      </c>
      <c r="M859" s="525" t="str">
        <f>IFERROR(VLOOKUP(L859, 'Reference data'!$J$2:$K$30, 2, 0), "Do not enter, will be populated based on other column(s)")</f>
        <v>Amit Patidar</v>
      </c>
      <c r="N859" s="347">
        <v>23.08</v>
      </c>
      <c r="O859" s="63"/>
      <c r="P859" s="347" t="s">
        <v>48</v>
      </c>
      <c r="Q859" s="347">
        <v>50</v>
      </c>
      <c r="AO859" s="347">
        <v>50</v>
      </c>
    </row>
    <row r="860" spans="1:45" ht="14.5">
      <c r="A860" s="522" t="str">
        <f>IFERROR(VLOOKUP(B860, 'Reference data'!$C$2:$D$21, 2, 0), "Do not enter, will be populated based on other column(s)")</f>
        <v>Enhancement</v>
      </c>
      <c r="B860" s="541" t="s">
        <v>960</v>
      </c>
      <c r="D860" s="347" t="s">
        <v>677</v>
      </c>
      <c r="E860" s="543" t="s">
        <v>678</v>
      </c>
      <c r="G860" s="522" t="str">
        <f>IFERROR(VLOOKUP(E860,'Reference data'!$M$2:$P$364,4,0), "Do not enter, will be populated based on other column(s)")</f>
        <v>MF</v>
      </c>
      <c r="H860" s="522" t="str">
        <f>IFERROR(VLOOKUP(E860,'Reference data'!$M$2:$O$364, 3,0), "Do not enter, will be populated based on other column(s)")</f>
        <v>Cobol, DB2</v>
      </c>
      <c r="I860" s="522" t="str">
        <f>IFERROR(VLOOKUP(E860,'Reference data'!$M$1:$N$364, 2,0), "Do not enter, will be populated based on other column(s)")</f>
        <v>SE-BILLING-CARE</v>
      </c>
      <c r="J860" s="347" t="s">
        <v>203</v>
      </c>
      <c r="K860" s="525" t="str">
        <f>IFERROR(VLOOKUP(J860,'Reference data'!$G$2:$H$7, 2, 0), "Do not enter, will be populated based on other column(s)")</f>
        <v>Muawiah Qaimari</v>
      </c>
      <c r="L860" s="525" t="str">
        <f>IFERROR(VLOOKUP(I860, 'Reference data'!$R$2:$S$55, 2, 0), "Do not enter, will be populated based on other column(s)")</f>
        <v>Rudradeep Mandal</v>
      </c>
      <c r="M860" s="525" t="str">
        <f>IFERROR(VLOOKUP(L860, 'Reference data'!$J$2:$K$30, 2, 0), "Do not enter, will be populated based on other column(s)")</f>
        <v>Tarun Raghuwanshi</v>
      </c>
      <c r="N860" s="547">
        <v>22.1</v>
      </c>
      <c r="O860" s="551" t="str">
        <f>VLOOKUP(N860, 'Reference data'!$U$2:$V$29, 2, 0)</f>
        <v>Oct-22</v>
      </c>
      <c r="P860" s="347" t="s">
        <v>48</v>
      </c>
      <c r="Q860" s="488">
        <v>0</v>
      </c>
      <c r="R860" s="488"/>
      <c r="S860" s="488"/>
      <c r="T860" s="488"/>
      <c r="U860" s="488"/>
      <c r="V860" s="488"/>
      <c r="W860" s="488"/>
      <c r="X860" s="488">
        <v>1000</v>
      </c>
      <c r="Y860" s="488">
        <v>1000</v>
      </c>
      <c r="Z860" s="488"/>
      <c r="AA860" s="488">
        <v>1000</v>
      </c>
      <c r="AB860" s="488">
        <v>1000</v>
      </c>
      <c r="AC860" s="488">
        <v>1000</v>
      </c>
      <c r="AD860" s="488">
        <v>1000</v>
      </c>
      <c r="AE860" s="488">
        <v>1000</v>
      </c>
      <c r="AF860" s="488"/>
      <c r="AG860" s="488"/>
      <c r="AH860" s="488"/>
      <c r="AI860" s="488"/>
      <c r="AJ860" s="488"/>
      <c r="AK860" s="488"/>
      <c r="AL860" s="488"/>
      <c r="AM860" s="488"/>
      <c r="AN860" s="488"/>
      <c r="AO860" s="488"/>
      <c r="AP860" s="488"/>
      <c r="AQ860" s="488"/>
      <c r="AR860" s="488"/>
      <c r="AS860" s="488"/>
    </row>
    <row r="861" spans="1:45" ht="14.5">
      <c r="A861" s="522" t="str">
        <f>IFERROR(VLOOKUP(B861, 'Reference data'!$C$2:$D$21, 2, 0), "Do not enter, will be populated based on other column(s)")</f>
        <v>Enhancement</v>
      </c>
      <c r="B861" s="541" t="s">
        <v>960</v>
      </c>
      <c r="D861" s="347" t="s">
        <v>1924</v>
      </c>
      <c r="E861" s="543" t="s">
        <v>622</v>
      </c>
      <c r="F861" s="548"/>
      <c r="G861" s="522" t="str">
        <f>IFERROR(VLOOKUP(E861,'Reference data'!$M$2:$P$364,4,0), "Do not enter, will be populated based on other column(s)")</f>
        <v>MF</v>
      </c>
      <c r="H861" s="522" t="str">
        <f>IFERROR(VLOOKUP(E861,'Reference data'!$M$2:$O$364, 3,0), "Do not enter, will be populated based on other column(s)")</f>
        <v>Cobol, DB2</v>
      </c>
      <c r="I861" s="522" t="str">
        <f>IFERROR(VLOOKUP(E861,'Reference data'!$M$1:$N$364, 2,0), "Do not enter, will be populated based on other column(s)")</f>
        <v>SE-BILLING-CARE</v>
      </c>
      <c r="J861" s="552" t="s">
        <v>203</v>
      </c>
      <c r="K861" s="525" t="str">
        <f>IFERROR(VLOOKUP(J861,'Reference data'!$G$2:$H$7, 2, 0), "Do not enter, will be populated based on other column(s)")</f>
        <v>Muawiah Qaimari</v>
      </c>
      <c r="L861" s="525" t="str">
        <f>IFERROR(VLOOKUP(I861, 'Reference data'!$R$2:$S$55, 2, 0), "Do not enter, will be populated based on other column(s)")</f>
        <v>Rudradeep Mandal</v>
      </c>
      <c r="M861" s="525" t="str">
        <f>IFERROR(VLOOKUP(L861, 'Reference data'!$J$2:$K$30, 2, 0), "Do not enter, will be populated based on other column(s)")</f>
        <v>Tarun Raghuwanshi</v>
      </c>
      <c r="N861" s="347">
        <v>22.11</v>
      </c>
      <c r="O861" s="551" t="str">
        <f>VLOOKUP(N861, 'Reference data'!$U$2:$V$29, 2, 0)</f>
        <v>Nov-22</v>
      </c>
      <c r="P861" s="347" t="s">
        <v>48</v>
      </c>
      <c r="Q861" s="488">
        <v>275</v>
      </c>
      <c r="R861" s="488"/>
      <c r="S861" s="488"/>
      <c r="T861" s="488"/>
      <c r="U861" s="488"/>
      <c r="V861" s="488"/>
      <c r="W861" s="488"/>
      <c r="X861" s="488"/>
      <c r="Y861" s="488"/>
      <c r="Z861" s="488"/>
      <c r="AA861" s="488"/>
      <c r="AB861" s="488"/>
      <c r="AC861" s="488"/>
      <c r="AD861" s="488">
        <v>100</v>
      </c>
      <c r="AE861" s="488">
        <v>100</v>
      </c>
      <c r="AF861" s="488">
        <v>75</v>
      </c>
      <c r="AG861" s="488"/>
      <c r="AH861" s="488"/>
      <c r="AI861" s="488"/>
      <c r="AJ861" s="488"/>
      <c r="AK861" s="488"/>
      <c r="AL861" s="488"/>
      <c r="AM861" s="488"/>
      <c r="AN861" s="488"/>
      <c r="AO861" s="488"/>
      <c r="AP861" s="488"/>
      <c r="AQ861" s="488"/>
      <c r="AR861" s="488"/>
      <c r="AS861" s="488"/>
    </row>
    <row r="862" spans="1:45" ht="14.5">
      <c r="A862" s="522" t="str">
        <f>IFERROR(VLOOKUP(B862, 'Reference data'!$C$2:$D$21, 2, 0), "Do not enter, will be populated based on other column(s)")</f>
        <v>Enhancement</v>
      </c>
      <c r="B862" s="541" t="s">
        <v>960</v>
      </c>
      <c r="D862" s="347" t="s">
        <v>1796</v>
      </c>
      <c r="E862" s="543" t="s">
        <v>469</v>
      </c>
      <c r="F862" s="548"/>
      <c r="G862" s="522" t="str">
        <f>IFERROR(VLOOKUP(E862,'Reference data'!$M$2:$P$364,4,0), "Do not enter, will be populated based on other column(s)")</f>
        <v>MF</v>
      </c>
      <c r="H862" s="522" t="str">
        <f>IFERROR(VLOOKUP(E862,'Reference data'!$M$2:$O$364, 3,0), "Do not enter, will be populated based on other column(s)")</f>
        <v>Cobol, IMS-DC</v>
      </c>
      <c r="I862" s="522" t="str">
        <f>IFERROR(VLOOKUP(E862,'Reference data'!$M$1:$N$364, 2,0), "Do not enter, will be populated based on other column(s)")</f>
        <v>SE-BILLING</v>
      </c>
      <c r="J862" s="552" t="s">
        <v>203</v>
      </c>
      <c r="K862" s="525" t="str">
        <f>IFERROR(VLOOKUP(J862,'Reference data'!$G$2:$H$7, 2, 0), "Do not enter, will be populated based on other column(s)")</f>
        <v>Muawiah Qaimari</v>
      </c>
      <c r="L862" s="525" t="str">
        <f>IFERROR(VLOOKUP(I862, 'Reference data'!$R$2:$S$55, 2, 0), "Do not enter, will be populated based on other column(s)")</f>
        <v>Rudradeep Mandal</v>
      </c>
      <c r="M862" s="525" t="str">
        <f>IFERROR(VLOOKUP(L862, 'Reference data'!$J$2:$K$30, 2, 0), "Do not enter, will be populated based on other column(s)")</f>
        <v>Tarun Raghuwanshi</v>
      </c>
      <c r="N862" s="347" t="s">
        <v>341</v>
      </c>
      <c r="O862" s="551" t="str">
        <f>VLOOKUP(N862, 'Reference data'!$U$2:$V$29, 2, 0)</f>
        <v>TBD</v>
      </c>
      <c r="P862" s="347" t="s">
        <v>342</v>
      </c>
      <c r="Q862" s="488">
        <v>100</v>
      </c>
      <c r="R862" s="488"/>
      <c r="S862" s="488"/>
      <c r="T862" s="488"/>
      <c r="U862" s="488"/>
      <c r="V862" s="488"/>
      <c r="W862" s="488"/>
      <c r="X862" s="488"/>
      <c r="Y862" s="488"/>
      <c r="Z862" s="488"/>
      <c r="AA862" s="488"/>
      <c r="AB862" s="488"/>
      <c r="AC862" s="488"/>
      <c r="AD862" s="488"/>
      <c r="AE862" s="488"/>
      <c r="AF862" s="488"/>
      <c r="AG862" s="488"/>
      <c r="AH862" s="488"/>
      <c r="AI862" s="488"/>
      <c r="AJ862" s="488"/>
      <c r="AK862" s="488"/>
      <c r="AL862" s="488"/>
      <c r="AM862" s="488"/>
      <c r="AN862" s="488"/>
      <c r="AO862" s="488"/>
      <c r="AP862" s="488"/>
      <c r="AQ862" s="488"/>
      <c r="AR862" s="488"/>
      <c r="AS862" s="488"/>
    </row>
    <row r="863" spans="1:45" ht="14.5">
      <c r="A863" s="522" t="str">
        <f>IFERROR(VLOOKUP(B863, 'Reference data'!$C$2:$D$21, 2, 0), "Do not enter, will be populated based on other column(s)")</f>
        <v>Enhancement</v>
      </c>
      <c r="B863" s="541" t="s">
        <v>960</v>
      </c>
      <c r="D863" s="347" t="s">
        <v>1796</v>
      </c>
      <c r="E863" s="543" t="s">
        <v>606</v>
      </c>
      <c r="F863" s="656"/>
      <c r="G863" s="522" t="str">
        <f>IFERROR(VLOOKUP(E863,'Reference data'!$M$2:$P$364,4,0), "Do not enter, will be populated based on other column(s)")</f>
        <v>MF</v>
      </c>
      <c r="H863" s="522" t="str">
        <f>IFERROR(VLOOKUP(E863,'Reference data'!$M$2:$O$364, 3,0), "Do not enter, will be populated based on other column(s)")</f>
        <v>Cobol, IMS DB</v>
      </c>
      <c r="I863" s="522" t="str">
        <f>IFERROR(VLOOKUP(E863,'Reference data'!$M$1:$N$364, 2,0), "Do not enter, will be populated based on other column(s)")</f>
        <v>SE-BILLING</v>
      </c>
      <c r="J863" s="552" t="s">
        <v>203</v>
      </c>
      <c r="K863" s="525" t="str">
        <f>IFERROR(VLOOKUP(J863,'Reference data'!$G$2:$H$7, 2, 0), "Do not enter, will be populated based on other column(s)")</f>
        <v>Muawiah Qaimari</v>
      </c>
      <c r="L863" s="525" t="str">
        <f>IFERROR(VLOOKUP(I863, 'Reference data'!$R$2:$S$55, 2, 0), "Do not enter, will be populated based on other column(s)")</f>
        <v>Rudradeep Mandal</v>
      </c>
      <c r="M863" s="525" t="str">
        <f>IFERROR(VLOOKUP(L863, 'Reference data'!$J$2:$K$30, 2, 0), "Do not enter, will be populated based on other column(s)")</f>
        <v>Tarun Raghuwanshi</v>
      </c>
      <c r="N863" s="347" t="s">
        <v>341</v>
      </c>
      <c r="O863" s="551" t="str">
        <f>VLOOKUP(N863, 'Reference data'!$U$2:$V$29, 2, 0)</f>
        <v>TBD</v>
      </c>
      <c r="P863" s="347" t="s">
        <v>342</v>
      </c>
      <c r="Q863" s="488">
        <v>180</v>
      </c>
      <c r="R863" s="488"/>
      <c r="S863" s="488"/>
      <c r="T863" s="488"/>
      <c r="U863" s="488"/>
      <c r="V863" s="488"/>
      <c r="W863" s="488"/>
      <c r="X863" s="488"/>
      <c r="Y863" s="488"/>
      <c r="Z863" s="488"/>
      <c r="AA863" s="488"/>
      <c r="AB863" s="488"/>
      <c r="AC863" s="488"/>
      <c r="AD863" s="488"/>
      <c r="AE863" s="488"/>
      <c r="AF863" s="488"/>
      <c r="AG863" s="488"/>
      <c r="AH863" s="488"/>
      <c r="AI863" s="488"/>
      <c r="AJ863" s="488"/>
      <c r="AK863" s="488"/>
      <c r="AL863" s="488"/>
      <c r="AM863" s="488"/>
      <c r="AN863" s="488"/>
      <c r="AO863" s="488"/>
      <c r="AP863" s="488"/>
      <c r="AQ863" s="488"/>
      <c r="AR863" s="488"/>
      <c r="AS863" s="488"/>
    </row>
    <row r="864" spans="1:45" ht="14.5">
      <c r="A864" s="522" t="str">
        <f>IFERROR(VLOOKUP(B864, 'Reference data'!$C$2:$D$21, 2, 0), "Do not enter, will be populated based on other column(s)")</f>
        <v>Enhancement</v>
      </c>
      <c r="B864" s="541" t="s">
        <v>960</v>
      </c>
      <c r="D864" s="347" t="s">
        <v>1925</v>
      </c>
      <c r="E864" s="543" t="s">
        <v>460</v>
      </c>
      <c r="G864" s="522" t="str">
        <f>IFERROR(VLOOKUP(E864,'Reference data'!$M$2:$P$364,4,0), "Do not enter, will be populated based on other column(s)")</f>
        <v>MF</v>
      </c>
      <c r="H864" s="522" t="str">
        <f>IFERROR(VLOOKUP(E864,'Reference data'!$M$2:$O$364, 3,0), "Do not enter, will be populated based on other column(s)")</f>
        <v>Cobol, Assembler</v>
      </c>
      <c r="I864" s="522" t="str">
        <f>IFERROR(VLOOKUP(E864,'Reference data'!$M$1:$N$364, 2,0), "Do not enter, will be populated based on other column(s)")</f>
        <v>MW-MF-JULIE</v>
      </c>
      <c r="J864" s="541" t="s">
        <v>44</v>
      </c>
      <c r="K864" s="525" t="str">
        <f>IFERROR(VLOOKUP(J864,'Reference data'!$G$2:$H$7, 2, 0), "Do not enter, will be populated based on other column(s)")</f>
        <v>Muawiah Qaimari</v>
      </c>
      <c r="L864" s="525" t="str">
        <f>IFERROR(VLOOKUP(I864, 'Reference data'!$R$2:$S$55, 2, 0), "Do not enter, will be populated based on other column(s)")</f>
        <v xml:space="preserve">Hrishikesh Kamathe </v>
      </c>
      <c r="M864" s="525" t="str">
        <f>IFERROR(VLOOKUP(L864, 'Reference data'!$J$2:$K$30, 2, 0), "Do not enter, will be populated based on other column(s)")</f>
        <v>Tarun Raghuwanshi</v>
      </c>
      <c r="N864" s="472">
        <v>22.11</v>
      </c>
      <c r="O864" s="551" t="str">
        <f>VLOOKUP(N864, 'Reference data'!$U$2:$V$29, 2, 0)</f>
        <v>Nov-22</v>
      </c>
      <c r="P864" s="347" t="s">
        <v>48</v>
      </c>
      <c r="Q864" s="488">
        <v>400</v>
      </c>
      <c r="R864" s="488"/>
      <c r="S864" s="488"/>
      <c r="T864" s="488"/>
      <c r="U864" s="488"/>
      <c r="V864" s="488"/>
      <c r="W864" s="488"/>
      <c r="X864" s="488"/>
      <c r="Y864" s="488"/>
      <c r="Z864" s="488"/>
      <c r="AA864" s="488"/>
      <c r="AB864" s="488">
        <v>20</v>
      </c>
      <c r="AC864" s="488">
        <v>20</v>
      </c>
      <c r="AD864" s="488">
        <v>160</v>
      </c>
      <c r="AE864" s="488">
        <v>140</v>
      </c>
      <c r="AF864" s="488">
        <v>20</v>
      </c>
      <c r="AG864" s="488"/>
      <c r="AH864" s="488"/>
      <c r="AI864" s="488"/>
      <c r="AJ864" s="488"/>
      <c r="AK864" s="488"/>
      <c r="AL864" s="488"/>
      <c r="AM864" s="488"/>
      <c r="AN864" s="488"/>
      <c r="AO864" s="488"/>
      <c r="AP864" s="488"/>
      <c r="AQ864" s="488"/>
      <c r="AR864" s="488"/>
      <c r="AS864" s="488"/>
    </row>
    <row r="865" spans="1:45" ht="14.5">
      <c r="A865" s="522" t="str">
        <f>IFERROR(VLOOKUP(B865, 'Reference data'!$C$2:$D$21, 2, 0), "Do not enter, will be populated based on other column(s)")</f>
        <v>Enhancement</v>
      </c>
      <c r="B865" s="541" t="s">
        <v>960</v>
      </c>
      <c r="D865" s="347" t="s">
        <v>463</v>
      </c>
      <c r="E865" s="543" t="s">
        <v>460</v>
      </c>
      <c r="G865" s="522" t="str">
        <f>IFERROR(VLOOKUP(E865,'Reference data'!$M$2:$P$364,4,0), "Do not enter, will be populated based on other column(s)")</f>
        <v>MF</v>
      </c>
      <c r="H865" s="522" t="str">
        <f>IFERROR(VLOOKUP(E865,'Reference data'!$M$2:$O$364, 3,0), "Do not enter, will be populated based on other column(s)")</f>
        <v>Cobol, Assembler</v>
      </c>
      <c r="I865" s="522" t="str">
        <f>IFERROR(VLOOKUP(E865,'Reference data'!$M$1:$N$364, 2,0), "Do not enter, will be populated based on other column(s)")</f>
        <v>MW-MF-JULIE</v>
      </c>
      <c r="J865" s="541" t="s">
        <v>44</v>
      </c>
      <c r="K865" s="525" t="str">
        <f>IFERROR(VLOOKUP(J865,'Reference data'!$G$2:$H$7, 2, 0), "Do not enter, will be populated based on other column(s)")</f>
        <v>Muawiah Qaimari</v>
      </c>
      <c r="L865" s="525" t="str">
        <f>IFERROR(VLOOKUP(I865, 'Reference data'!$R$2:$S$55, 2, 0), "Do not enter, will be populated based on other column(s)")</f>
        <v xml:space="preserve">Hrishikesh Kamathe </v>
      </c>
      <c r="M865" s="525" t="str">
        <f>IFERROR(VLOOKUP(L865, 'Reference data'!$J$2:$K$30, 2, 0), "Do not enter, will be populated based on other column(s)")</f>
        <v>Tarun Raghuwanshi</v>
      </c>
      <c r="N865" s="347">
        <v>23.09</v>
      </c>
      <c r="O865" s="551" t="str">
        <f>VLOOKUP(N865, 'Reference data'!$U$2:$V$29, 2, 0)</f>
        <v>Sep-23</v>
      </c>
      <c r="P865" s="347" t="s">
        <v>342</v>
      </c>
      <c r="Q865" s="488">
        <v>40</v>
      </c>
      <c r="R865" s="488"/>
      <c r="S865" s="488"/>
      <c r="T865" s="488"/>
      <c r="U865" s="488"/>
      <c r="V865" s="488"/>
      <c r="W865" s="488"/>
      <c r="X865" s="488"/>
      <c r="Y865" s="488"/>
      <c r="Z865" s="488"/>
      <c r="AA865" s="488"/>
      <c r="AB865" s="488"/>
      <c r="AC865" s="488"/>
      <c r="AD865" s="488"/>
      <c r="AE865" s="488"/>
      <c r="AF865" s="488"/>
      <c r="AG865" s="488"/>
      <c r="AH865" s="488"/>
      <c r="AI865" s="488"/>
      <c r="AJ865" s="488"/>
      <c r="AK865" s="488"/>
      <c r="AL865" s="488"/>
      <c r="AM865" s="488"/>
      <c r="AN865" s="488"/>
      <c r="AO865" s="488"/>
      <c r="AP865" s="488"/>
      <c r="AQ865" s="488"/>
      <c r="AR865" s="488"/>
      <c r="AS865" s="488"/>
    </row>
    <row r="866" spans="1:45" ht="18" customHeight="1">
      <c r="A866" s="522" t="str">
        <f>IFERROR(VLOOKUP(B866, 'Reference data'!$C$2:$D$21, 2, 0), "Do not enter, will be populated based on other column(s)")</f>
        <v>Enhancement</v>
      </c>
      <c r="B866" s="541" t="s">
        <v>960</v>
      </c>
      <c r="D866" s="549" t="s">
        <v>1923</v>
      </c>
      <c r="E866" s="347" t="s">
        <v>274</v>
      </c>
      <c r="G866" s="522" t="str">
        <f>IFERROR(VLOOKUP(E866,'Reference data'!$M$2:$P$364,4,0), "Do not enter, will be populated based on other column(s)")</f>
        <v>MF</v>
      </c>
      <c r="H866" s="522" t="str">
        <f>IFERROR(VLOOKUP(E866,'Reference data'!$M$2:$O$364, 3,0), "Do not enter, will be populated based on other column(s)")</f>
        <v>Cobol, DB2</v>
      </c>
      <c r="I866" s="522" t="str">
        <f>IFERROR(VLOOKUP(E866,'Reference data'!$M$1:$N$364, 2,0), "Do not enter, will be populated based on other column(s)")</f>
        <v>WB-BPP1</v>
      </c>
      <c r="J866" s="347" t="s">
        <v>44</v>
      </c>
      <c r="K866" s="525" t="str">
        <f>IFERROR(VLOOKUP(J866,'Reference data'!$G$2:$H$7, 2, 0), "Do not enter, will be populated based on other column(s)")</f>
        <v>Muawiah Qaimari</v>
      </c>
      <c r="L866" s="525" t="s">
        <v>1088</v>
      </c>
      <c r="M866" s="525" t="str">
        <f>IFERROR(VLOOKUP(L866, 'Reference data'!$J$2:$K$30, 2, 0), "Do not enter, will be populated based on other column(s)")</f>
        <v>Amit Patidar</v>
      </c>
      <c r="N866" s="347">
        <v>23.09</v>
      </c>
      <c r="O866" s="63"/>
      <c r="P866" s="347" t="s">
        <v>48</v>
      </c>
      <c r="Q866" s="347">
        <v>50</v>
      </c>
      <c r="AP866" s="347">
        <v>50</v>
      </c>
    </row>
    <row r="867" spans="1:45" ht="14.5">
      <c r="A867" s="522" t="str">
        <f>IFERROR(VLOOKUP(B867, 'Reference data'!$C$2:$D$21, 2, 0), "Do not enter, will be populated based on other column(s)")</f>
        <v>Enhancement</v>
      </c>
      <c r="B867" s="541" t="s">
        <v>960</v>
      </c>
      <c r="D867" s="347" t="s">
        <v>411</v>
      </c>
      <c r="E867" s="543" t="s">
        <v>1050</v>
      </c>
      <c r="F867" s="552"/>
      <c r="G867" s="522" t="str">
        <f>IFERROR(VLOOKUP(E867,'Reference data'!$M$2:$P$364,4,0), "Do not enter, will be populated based on other column(s)")</f>
        <v>MF</v>
      </c>
      <c r="H867" s="522" t="str">
        <f>IFERROR(VLOOKUP(E867,'Reference data'!$M$2:$O$364, 3,0), "Do not enter, will be populated based on other column(s)")</f>
        <v>Cobol</v>
      </c>
      <c r="I867" s="522" t="str">
        <f>IFERROR(VLOOKUP(E867,'Reference data'!$M$1:$N$364, 2,0), "Do not enter, will be populated based on other column(s)")</f>
        <v>SE-BILLING-USAGE</v>
      </c>
      <c r="J867" s="347" t="s">
        <v>203</v>
      </c>
      <c r="K867" s="525" t="str">
        <f>IFERROR(VLOOKUP(J867,'Reference data'!$G$2:$H$7, 2, 0), "Do not enter, will be populated based on other column(s)")</f>
        <v>Muawiah Qaimari</v>
      </c>
      <c r="L867" s="525" t="str">
        <f>IFERROR(VLOOKUP(I867, 'Reference data'!$R$2:$S$55, 2, 0), "Do not enter, will be populated based on other column(s)")</f>
        <v>Rudradeep Mandal</v>
      </c>
      <c r="M867" s="525" t="str">
        <f>IFERROR(VLOOKUP(L867, 'Reference data'!$J$2:$K$30, 2, 0), "Do not enter, will be populated based on other column(s)")</f>
        <v>Tarun Raghuwanshi</v>
      </c>
      <c r="N867" s="347">
        <v>22.08</v>
      </c>
      <c r="O867" s="551" t="str">
        <f>VLOOKUP(N867, 'Reference data'!$U$2:$V$29, 2, 0)</f>
        <v>Aug-22</v>
      </c>
      <c r="P867" s="347" t="s">
        <v>48</v>
      </c>
      <c r="Q867" s="488">
        <v>560</v>
      </c>
      <c r="R867" s="488"/>
      <c r="S867" s="488"/>
      <c r="T867" s="488"/>
      <c r="U867" s="488"/>
      <c r="V867" s="488"/>
      <c r="W867" s="488"/>
      <c r="X867" s="488"/>
      <c r="Y867" s="488"/>
      <c r="Z867" s="488"/>
      <c r="AA867" s="488">
        <v>30</v>
      </c>
      <c r="AB867" s="488">
        <v>40</v>
      </c>
      <c r="AC867" s="488"/>
      <c r="AD867" s="488"/>
      <c r="AE867" s="488"/>
      <c r="AF867" s="488"/>
      <c r="AG867" s="488"/>
      <c r="AH867" s="488"/>
      <c r="AI867" s="488"/>
      <c r="AJ867" s="488"/>
      <c r="AK867" s="488"/>
      <c r="AL867" s="488"/>
      <c r="AM867" s="488"/>
      <c r="AN867" s="488"/>
      <c r="AO867" s="488"/>
      <c r="AP867" s="488"/>
      <c r="AQ867" s="488"/>
      <c r="AR867" s="488"/>
      <c r="AS867" s="488"/>
    </row>
    <row r="868" spans="1:45" ht="14.5">
      <c r="A868" s="522" t="str">
        <f>IFERROR(VLOOKUP(B868, 'Reference data'!$C$2:$D$21, 2, 0), "Do not enter, will be populated based on other column(s)")</f>
        <v>Enhancement</v>
      </c>
      <c r="B868" s="541" t="s">
        <v>960</v>
      </c>
      <c r="D868" s="347" t="s">
        <v>411</v>
      </c>
      <c r="E868" s="543" t="s">
        <v>419</v>
      </c>
      <c r="G868" s="522" t="str">
        <f>IFERROR(VLOOKUP(E868,'Reference data'!$M$2:$P$364,4,0), "Do not enter, will be populated based on other column(s)")</f>
        <v>MF</v>
      </c>
      <c r="H868" s="522" t="str">
        <f>IFERROR(VLOOKUP(E868,'Reference data'!$M$2:$O$364, 3,0), "Do not enter, will be populated based on other column(s)")</f>
        <v>Cobol, DB2</v>
      </c>
      <c r="I868" s="522" t="str">
        <f>IFERROR(VLOOKUP(E868,'Reference data'!$M$1:$N$364, 2,0), "Do not enter, will be populated based on other column(s)")</f>
        <v>SE-BILLING-USAGE</v>
      </c>
      <c r="J868" s="347" t="s">
        <v>203</v>
      </c>
      <c r="K868" s="525" t="str">
        <f>IFERROR(VLOOKUP(J868,'Reference data'!$G$2:$H$7, 2, 0), "Do not enter, will be populated based on other column(s)")</f>
        <v>Muawiah Qaimari</v>
      </c>
      <c r="L868" s="525" t="str">
        <f>IFERROR(VLOOKUP(I868, 'Reference data'!$R$2:$S$55, 2, 0), "Do not enter, will be populated based on other column(s)")</f>
        <v>Rudradeep Mandal</v>
      </c>
      <c r="M868" s="525" t="str">
        <f>IFERROR(VLOOKUP(L868, 'Reference data'!$J$2:$K$30, 2, 0), "Do not enter, will be populated based on other column(s)")</f>
        <v>Tarun Raghuwanshi</v>
      </c>
      <c r="N868" s="347">
        <v>22.08</v>
      </c>
      <c r="O868" s="551" t="str">
        <f>VLOOKUP(N868, 'Reference data'!$U$2:$V$29, 2, 0)</f>
        <v>Aug-22</v>
      </c>
      <c r="P868" s="347" t="s">
        <v>48</v>
      </c>
      <c r="Q868" s="488">
        <v>225</v>
      </c>
      <c r="R868" s="488"/>
      <c r="S868" s="488"/>
      <c r="T868" s="488"/>
      <c r="U868" s="488"/>
      <c r="V868" s="488"/>
      <c r="W868" s="488"/>
      <c r="X868" s="488"/>
      <c r="Y868" s="488"/>
      <c r="Z868" s="488"/>
      <c r="AA868" s="488">
        <v>30</v>
      </c>
      <c r="AB868" s="488">
        <v>30</v>
      </c>
      <c r="AC868" s="488"/>
      <c r="AD868" s="488"/>
      <c r="AE868" s="488"/>
      <c r="AF868" s="488"/>
      <c r="AG868" s="488"/>
      <c r="AH868" s="488"/>
      <c r="AI868" s="488"/>
      <c r="AJ868" s="488"/>
      <c r="AK868" s="488"/>
      <c r="AL868" s="488"/>
      <c r="AM868" s="488"/>
      <c r="AN868" s="488"/>
      <c r="AO868" s="488"/>
      <c r="AP868" s="488"/>
      <c r="AQ868" s="488"/>
      <c r="AR868" s="488"/>
      <c r="AS868" s="488"/>
    </row>
    <row r="869" spans="1:45" ht="14.5">
      <c r="A869" s="522" t="str">
        <f>IFERROR(VLOOKUP(B869, 'Reference data'!$C$2:$D$21, 2, 0), "Do not enter, will be populated based on other column(s)")</f>
        <v>Enhancement</v>
      </c>
      <c r="B869" s="541" t="s">
        <v>960</v>
      </c>
      <c r="D869" s="347" t="s">
        <v>411</v>
      </c>
      <c r="E869" s="543" t="s">
        <v>1222</v>
      </c>
      <c r="G869" s="522" t="str">
        <f>IFERROR(VLOOKUP(E869,'Reference data'!$M$2:$P$364,4,0), "Do not enter, will be populated based on other column(s)")</f>
        <v>MF</v>
      </c>
      <c r="H869" s="522" t="str">
        <f>IFERROR(VLOOKUP(E869,'Reference data'!$M$2:$O$364, 3,0), "Do not enter, will be populated based on other column(s)")</f>
        <v>Cobol, IMS-DC, IMS DB</v>
      </c>
      <c r="I869" s="522" t="str">
        <f>IFERROR(VLOOKUP(E869,'Reference data'!$M$1:$N$364, 2,0), "Do not enter, will be populated based on other column(s)")</f>
        <v>SE-BILLING-USAGE</v>
      </c>
      <c r="J869" s="347" t="s">
        <v>203</v>
      </c>
      <c r="K869" s="525" t="str">
        <f>IFERROR(VLOOKUP(J869,'Reference data'!$G$2:$H$7, 2, 0), "Do not enter, will be populated based on other column(s)")</f>
        <v>Muawiah Qaimari</v>
      </c>
      <c r="L869" s="525" t="str">
        <f>IFERROR(VLOOKUP(I869, 'Reference data'!$R$2:$S$55, 2, 0), "Do not enter, will be populated based on other column(s)")</f>
        <v>Rudradeep Mandal</v>
      </c>
      <c r="M869" s="525" t="str">
        <f>IFERROR(VLOOKUP(L869, 'Reference data'!$J$2:$K$30, 2, 0), "Do not enter, will be populated based on other column(s)")</f>
        <v>Tarun Raghuwanshi</v>
      </c>
      <c r="N869" s="347">
        <v>22.08</v>
      </c>
      <c r="O869" s="551" t="str">
        <f>VLOOKUP(N869, 'Reference data'!$U$2:$V$29, 2, 0)</f>
        <v>Aug-22</v>
      </c>
      <c r="P869" s="347" t="s">
        <v>48</v>
      </c>
      <c r="Q869" s="488">
        <v>270</v>
      </c>
      <c r="R869" s="488"/>
      <c r="S869" s="488"/>
      <c r="T869" s="488"/>
      <c r="U869" s="488"/>
      <c r="V869" s="488"/>
      <c r="W869" s="488"/>
      <c r="X869" s="488"/>
      <c r="Y869" s="488"/>
      <c r="Z869" s="488"/>
      <c r="AA869" s="488">
        <v>30</v>
      </c>
      <c r="AB869" s="488">
        <v>30</v>
      </c>
      <c r="AC869" s="488"/>
      <c r="AD869" s="488"/>
      <c r="AE869" s="488"/>
      <c r="AF869" s="488"/>
      <c r="AG869" s="488"/>
      <c r="AH869" s="488"/>
      <c r="AI869" s="488"/>
      <c r="AJ869" s="488"/>
      <c r="AK869" s="488"/>
      <c r="AL869" s="488"/>
      <c r="AM869" s="488"/>
      <c r="AN869" s="488"/>
      <c r="AO869" s="488"/>
      <c r="AP869" s="488"/>
      <c r="AQ869" s="488"/>
      <c r="AR869" s="488"/>
      <c r="AS869" s="488"/>
    </row>
    <row r="870" spans="1:45" ht="14.5">
      <c r="A870" s="522" t="str">
        <f>IFERROR(VLOOKUP(B870, 'Reference data'!$C$2:$D$21, 2, 0), "Do not enter, will be populated based on other column(s)")</f>
        <v>Enhancement</v>
      </c>
      <c r="B870" s="541" t="s">
        <v>960</v>
      </c>
      <c r="D870" s="347" t="s">
        <v>411</v>
      </c>
      <c r="E870" s="543" t="s">
        <v>426</v>
      </c>
      <c r="G870" s="522" t="str">
        <f>IFERROR(VLOOKUP(E870,'Reference data'!$M$2:$P$364,4,0), "Do not enter, will be populated based on other column(s)")</f>
        <v>MF</v>
      </c>
      <c r="H870" s="522" t="str">
        <f>IFERROR(VLOOKUP(E870,'Reference data'!$M$2:$O$364, 3,0), "Do not enter, will be populated based on other column(s)")</f>
        <v>Cobol</v>
      </c>
      <c r="I870" s="522" t="str">
        <f>IFERROR(VLOOKUP(E870,'Reference data'!$M$1:$N$364, 2,0), "Do not enter, will be populated based on other column(s)")</f>
        <v>SE-BILLING-USAGE</v>
      </c>
      <c r="J870" s="347" t="s">
        <v>203</v>
      </c>
      <c r="K870" s="525" t="str">
        <f>IFERROR(VLOOKUP(J870,'Reference data'!$G$2:$H$7, 2, 0), "Do not enter, will be populated based on other column(s)")</f>
        <v>Muawiah Qaimari</v>
      </c>
      <c r="L870" s="525" t="str">
        <f>IFERROR(VLOOKUP(I870, 'Reference data'!$R$2:$S$55, 2, 0), "Do not enter, will be populated based on other column(s)")</f>
        <v>Rudradeep Mandal</v>
      </c>
      <c r="M870" s="525" t="str">
        <f>IFERROR(VLOOKUP(L870, 'Reference data'!$J$2:$K$30, 2, 0), "Do not enter, will be populated based on other column(s)")</f>
        <v>Tarun Raghuwanshi</v>
      </c>
      <c r="N870" s="347">
        <v>22.08</v>
      </c>
      <c r="O870" s="551" t="str">
        <f>VLOOKUP(N870, 'Reference data'!$U$2:$V$29, 2, 0)</f>
        <v>Aug-22</v>
      </c>
      <c r="P870" s="347" t="s">
        <v>48</v>
      </c>
      <c r="Q870" s="488">
        <v>125</v>
      </c>
      <c r="R870" s="488"/>
      <c r="S870" s="488"/>
      <c r="T870" s="488"/>
      <c r="U870" s="488"/>
      <c r="V870" s="488"/>
      <c r="W870" s="488"/>
      <c r="X870" s="488"/>
      <c r="Y870" s="488"/>
      <c r="Z870" s="488"/>
      <c r="AA870" s="488">
        <v>20</v>
      </c>
      <c r="AB870" s="488">
        <v>20</v>
      </c>
      <c r="AC870" s="488"/>
      <c r="AD870" s="488"/>
      <c r="AE870" s="488"/>
      <c r="AF870" s="488"/>
      <c r="AG870" s="488"/>
      <c r="AH870" s="488"/>
      <c r="AI870" s="488"/>
      <c r="AJ870" s="488"/>
      <c r="AK870" s="488"/>
      <c r="AL870" s="488"/>
      <c r="AM870" s="488"/>
      <c r="AN870" s="488"/>
      <c r="AO870" s="488"/>
      <c r="AP870" s="488"/>
      <c r="AQ870" s="488"/>
      <c r="AR870" s="488"/>
      <c r="AS870" s="488"/>
    </row>
    <row r="871" spans="1:45" ht="14.5">
      <c r="A871" s="522" t="str">
        <f>IFERROR(VLOOKUP(B871, 'Reference data'!$C$2:$D$21, 2, 0), "Do not enter, will be populated based on other column(s)")</f>
        <v>Enhancement</v>
      </c>
      <c r="B871" s="541" t="s">
        <v>960</v>
      </c>
      <c r="D871" s="347" t="s">
        <v>411</v>
      </c>
      <c r="E871" s="543" t="s">
        <v>1224</v>
      </c>
      <c r="F871" s="548"/>
      <c r="G871" s="522" t="str">
        <f>IFERROR(VLOOKUP(E871,'Reference data'!$M$2:$P$364,4,0), "Do not enter, will be populated based on other column(s)")</f>
        <v>MF</v>
      </c>
      <c r="H871" s="522" t="str">
        <f>IFERROR(VLOOKUP(E871,'Reference data'!$M$2:$O$364, 3,0), "Do not enter, will be populated based on other column(s)")</f>
        <v>COBOL,DB2,IMS DB</v>
      </c>
      <c r="I871" s="522" t="str">
        <f>IFERROR(VLOOKUP(E871,'Reference data'!$M$1:$N$364, 2,0), "Do not enter, will be populated based on other column(s)")</f>
        <v>SE-BILLING-USAGE</v>
      </c>
      <c r="J871" s="548" t="s">
        <v>203</v>
      </c>
      <c r="K871" s="525" t="str">
        <f>IFERROR(VLOOKUP(J871,'Reference data'!$G$2:$H$7, 2, 0), "Do not enter, will be populated based on other column(s)")</f>
        <v>Muawiah Qaimari</v>
      </c>
      <c r="L871" s="525" t="str">
        <f>IFERROR(VLOOKUP(I871, 'Reference data'!$R$2:$S$55, 2, 0), "Do not enter, will be populated based on other column(s)")</f>
        <v>Rudradeep Mandal</v>
      </c>
      <c r="M871" s="525" t="str">
        <f>IFERROR(VLOOKUP(L871, 'Reference data'!$J$2:$K$30, 2, 0), "Do not enter, will be populated based on other column(s)")</f>
        <v>Tarun Raghuwanshi</v>
      </c>
      <c r="N871" s="347">
        <v>22.08</v>
      </c>
      <c r="O871" s="551" t="str">
        <f>VLOOKUP(N871, 'Reference data'!$U$2:$V$29, 2, 0)</f>
        <v>Aug-22</v>
      </c>
      <c r="P871" s="347" t="s">
        <v>48</v>
      </c>
      <c r="Q871" s="488">
        <v>100</v>
      </c>
      <c r="R871" s="488"/>
      <c r="S871" s="488"/>
      <c r="T871" s="488"/>
      <c r="U871" s="488"/>
      <c r="V871" s="488"/>
      <c r="W871" s="488"/>
      <c r="X871" s="488"/>
      <c r="Y871" s="488"/>
      <c r="Z871" s="488"/>
      <c r="AA871" s="488">
        <v>20</v>
      </c>
      <c r="AB871" s="488">
        <v>20</v>
      </c>
      <c r="AC871" s="488"/>
      <c r="AD871" s="488"/>
      <c r="AE871" s="488"/>
      <c r="AF871" s="488"/>
      <c r="AG871" s="488"/>
      <c r="AH871" s="488"/>
      <c r="AI871" s="488"/>
      <c r="AJ871" s="488"/>
      <c r="AK871" s="488"/>
      <c r="AL871" s="488"/>
      <c r="AM871" s="488"/>
      <c r="AN871" s="488"/>
      <c r="AO871" s="488"/>
      <c r="AP871" s="488"/>
      <c r="AQ871" s="488"/>
      <c r="AR871" s="488"/>
      <c r="AS871" s="488"/>
    </row>
    <row r="872" spans="1:45" ht="14.5">
      <c r="A872" s="522" t="str">
        <f>IFERROR(VLOOKUP(B872, 'Reference data'!$C$2:$D$21, 2, 0), "Do not enter, will be populated based on other column(s)")</f>
        <v>Enhancement</v>
      </c>
      <c r="B872" s="541" t="s">
        <v>960</v>
      </c>
      <c r="D872" s="347" t="s">
        <v>411</v>
      </c>
      <c r="E872" s="543" t="s">
        <v>428</v>
      </c>
      <c r="G872" s="522" t="str">
        <f>IFERROR(VLOOKUP(E872,'Reference data'!$M$2:$P$364,4,0), "Do not enter, will be populated based on other column(s)")</f>
        <v>MF</v>
      </c>
      <c r="H872" s="522" t="str">
        <f>IFERROR(VLOOKUP(E872,'Reference data'!$M$2:$O$364, 3,0), "Do not enter, will be populated based on other column(s)")</f>
        <v>Cobol, DB2</v>
      </c>
      <c r="I872" s="522" t="str">
        <f>IFERROR(VLOOKUP(E872,'Reference data'!$M$1:$N$364, 2,0), "Do not enter, will be populated based on other column(s)")</f>
        <v>SE-BILLING-USAGE</v>
      </c>
      <c r="J872" s="347" t="s">
        <v>203</v>
      </c>
      <c r="K872" s="525" t="str">
        <f>IFERROR(VLOOKUP(J872,'Reference data'!$G$2:$H$7, 2, 0), "Do not enter, will be populated based on other column(s)")</f>
        <v>Muawiah Qaimari</v>
      </c>
      <c r="L872" s="525" t="str">
        <f>IFERROR(VLOOKUP(I872, 'Reference data'!$R$2:$S$55, 2, 0), "Do not enter, will be populated based on other column(s)")</f>
        <v>Rudradeep Mandal</v>
      </c>
      <c r="M872" s="525" t="str">
        <f>IFERROR(VLOOKUP(L872, 'Reference data'!$J$2:$K$30, 2, 0), "Do not enter, will be populated based on other column(s)")</f>
        <v>Tarun Raghuwanshi</v>
      </c>
      <c r="N872" s="347">
        <v>22.08</v>
      </c>
      <c r="O872" s="551" t="str">
        <f>VLOOKUP(N872, 'Reference data'!$U$2:$V$29, 2, 0)</f>
        <v>Aug-22</v>
      </c>
      <c r="P872" s="347" t="s">
        <v>48</v>
      </c>
      <c r="Q872" s="488">
        <v>270</v>
      </c>
      <c r="R872" s="488"/>
      <c r="S872" s="488"/>
      <c r="T872" s="488"/>
      <c r="U872" s="488"/>
      <c r="V872" s="488"/>
      <c r="W872" s="488"/>
      <c r="X872" s="488"/>
      <c r="Y872" s="488"/>
      <c r="Z872" s="488"/>
      <c r="AA872" s="488">
        <v>30</v>
      </c>
      <c r="AB872" s="488">
        <v>30</v>
      </c>
      <c r="AC872" s="488"/>
      <c r="AD872" s="488"/>
      <c r="AE872" s="488"/>
      <c r="AF872" s="488"/>
      <c r="AG872" s="488"/>
      <c r="AH872" s="488"/>
      <c r="AI872" s="488"/>
      <c r="AJ872" s="488"/>
      <c r="AK872" s="488"/>
      <c r="AL872" s="488"/>
      <c r="AM872" s="488"/>
      <c r="AN872" s="488"/>
      <c r="AO872" s="488"/>
      <c r="AP872" s="488"/>
      <c r="AQ872" s="488"/>
      <c r="AR872" s="488"/>
      <c r="AS872" s="488"/>
    </row>
    <row r="873" spans="1:45" ht="14.5">
      <c r="A873" s="522" t="str">
        <f>IFERROR(VLOOKUP(B873, 'Reference data'!$C$2:$D$21, 2, 0), "Do not enter, will be populated based on other column(s)")</f>
        <v>Enhancement</v>
      </c>
      <c r="B873" s="541" t="s">
        <v>960</v>
      </c>
      <c r="D873" s="347" t="s">
        <v>411</v>
      </c>
      <c r="E873" s="543" t="s">
        <v>1324</v>
      </c>
      <c r="F873" s="548"/>
      <c r="G873" s="522" t="str">
        <f>IFERROR(VLOOKUP(E873,'Reference data'!$M$2:$P$364,4,0), "Do not enter, will be populated based on other column(s)")</f>
        <v>MF</v>
      </c>
      <c r="H873" s="522" t="str">
        <f>IFERROR(VLOOKUP(E873,'Reference data'!$M$2:$O$364, 3,0), "Do not enter, will be populated based on other column(s)")</f>
        <v>Cobol, DB2</v>
      </c>
      <c r="I873" s="522" t="str">
        <f>IFERROR(VLOOKUP(E873,'Reference data'!$M$1:$N$364, 2,0), "Do not enter, will be populated based on other column(s)")</f>
        <v>SE-BILLING-USAGE</v>
      </c>
      <c r="J873" s="548" t="s">
        <v>203</v>
      </c>
      <c r="K873" s="525" t="str">
        <f>IFERROR(VLOOKUP(J873,'Reference data'!$G$2:$H$7, 2, 0), "Do not enter, will be populated based on other column(s)")</f>
        <v>Muawiah Qaimari</v>
      </c>
      <c r="L873" s="525" t="str">
        <f>IFERROR(VLOOKUP(I873, 'Reference data'!$R$2:$S$55, 2, 0), "Do not enter, will be populated based on other column(s)")</f>
        <v>Rudradeep Mandal</v>
      </c>
      <c r="M873" s="525" t="str">
        <f>IFERROR(VLOOKUP(L873, 'Reference data'!$J$2:$K$30, 2, 0), "Do not enter, will be populated based on other column(s)")</f>
        <v>Tarun Raghuwanshi</v>
      </c>
      <c r="N873" s="347">
        <v>22.08</v>
      </c>
      <c r="O873" s="551" t="str">
        <f>VLOOKUP(N873, 'Reference data'!$U$2:$V$29, 2, 0)</f>
        <v>Aug-22</v>
      </c>
      <c r="P873" s="347" t="s">
        <v>48</v>
      </c>
      <c r="Q873" s="488">
        <v>270</v>
      </c>
      <c r="R873" s="488"/>
      <c r="S873" s="488"/>
      <c r="T873" s="488"/>
      <c r="U873" s="488"/>
      <c r="V873" s="488"/>
      <c r="W873" s="488"/>
      <c r="X873" s="488"/>
      <c r="Y873" s="488"/>
      <c r="Z873" s="488"/>
      <c r="AA873" s="488">
        <v>30</v>
      </c>
      <c r="AB873" s="488">
        <v>30</v>
      </c>
      <c r="AC873" s="488"/>
      <c r="AD873" s="488"/>
      <c r="AE873" s="488"/>
      <c r="AF873" s="488"/>
      <c r="AG873" s="488"/>
      <c r="AH873" s="488"/>
      <c r="AI873" s="488"/>
      <c r="AJ873" s="488"/>
      <c r="AK873" s="488"/>
      <c r="AL873" s="488"/>
      <c r="AM873" s="488"/>
      <c r="AN873" s="488"/>
      <c r="AO873" s="488"/>
      <c r="AP873" s="488"/>
      <c r="AQ873" s="488"/>
      <c r="AR873" s="488"/>
      <c r="AS873" s="488"/>
    </row>
    <row r="874" spans="1:45" ht="14.5">
      <c r="A874" s="522" t="str">
        <f>IFERROR(VLOOKUP(B874, 'Reference data'!$C$2:$D$21, 2, 0), "Do not enter, will be populated based on other column(s)")</f>
        <v>Enhancement</v>
      </c>
      <c r="B874" s="541" t="s">
        <v>960</v>
      </c>
      <c r="D874" s="347" t="s">
        <v>468</v>
      </c>
      <c r="E874" s="543" t="s">
        <v>471</v>
      </c>
      <c r="G874" s="522" t="str">
        <f>IFERROR(VLOOKUP(E874,'Reference data'!$M$2:$P$364,4,0), "Do not enter, will be populated based on other column(s)")</f>
        <v>MF</v>
      </c>
      <c r="H874" s="522" t="str">
        <f>IFERROR(VLOOKUP(E874,'Reference data'!$M$2:$O$364, 3,0), "Do not enter, will be populated based on other column(s)")</f>
        <v>Cobol, IMS-DC, DB2</v>
      </c>
      <c r="I874" s="522" t="str">
        <f>IFERROR(VLOOKUP(E874,'Reference data'!$M$1:$N$364, 2,0), "Do not enter, will be populated based on other column(s)")</f>
        <v>SE-BILLING-USAGE</v>
      </c>
      <c r="J874" s="347" t="s">
        <v>203</v>
      </c>
      <c r="K874" s="525" t="str">
        <f>IFERROR(VLOOKUP(J874,'Reference data'!$G$2:$H$7, 2, 0), "Do not enter, will be populated based on other column(s)")</f>
        <v>Muawiah Qaimari</v>
      </c>
      <c r="L874" s="525" t="str">
        <f>IFERROR(VLOOKUP(I874, 'Reference data'!$R$2:$S$55, 2, 0), "Do not enter, will be populated based on other column(s)")</f>
        <v>Rudradeep Mandal</v>
      </c>
      <c r="M874" s="525" t="str">
        <f>IFERROR(VLOOKUP(L874, 'Reference data'!$J$2:$K$30, 2, 0), "Do not enter, will be populated based on other column(s)")</f>
        <v>Tarun Raghuwanshi</v>
      </c>
      <c r="N874" s="347">
        <v>22.08</v>
      </c>
      <c r="O874" s="551" t="str">
        <f>VLOOKUP(N874, 'Reference data'!$U$2:$V$29, 2, 0)</f>
        <v>Aug-22</v>
      </c>
      <c r="P874" s="347" t="s">
        <v>48</v>
      </c>
      <c r="Q874" s="488">
        <v>60</v>
      </c>
      <c r="R874" s="488"/>
      <c r="S874" s="488"/>
      <c r="T874" s="488"/>
      <c r="U874" s="488"/>
      <c r="V874" s="488"/>
      <c r="W874" s="488"/>
      <c r="X874" s="488"/>
      <c r="Y874" s="488"/>
      <c r="Z874" s="488"/>
      <c r="AA874" s="488">
        <v>30</v>
      </c>
      <c r="AB874" s="488">
        <v>30</v>
      </c>
      <c r="AC874" s="488"/>
      <c r="AD874" s="488"/>
      <c r="AE874" s="488"/>
      <c r="AF874" s="488"/>
      <c r="AG874" s="488"/>
      <c r="AH874" s="488"/>
      <c r="AI874" s="488"/>
      <c r="AJ874" s="488"/>
      <c r="AK874" s="488"/>
      <c r="AL874" s="488"/>
      <c r="AM874" s="488"/>
      <c r="AN874" s="488"/>
      <c r="AO874" s="488"/>
      <c r="AP874" s="488"/>
      <c r="AQ874" s="488"/>
      <c r="AR874" s="488"/>
      <c r="AS874" s="488"/>
    </row>
    <row r="875" spans="1:45" ht="14.5">
      <c r="A875" s="522" t="str">
        <f>IFERROR(VLOOKUP(B875, 'Reference data'!$C$2:$D$21, 2, 0), "Do not enter, will be populated based on other column(s)")</f>
        <v>Sustenance</v>
      </c>
      <c r="B875" s="541" t="s">
        <v>88</v>
      </c>
      <c r="D875" s="347" t="s">
        <v>473</v>
      </c>
      <c r="E875" s="543" t="s">
        <v>1297</v>
      </c>
      <c r="G875" s="522" t="str">
        <f>IFERROR(VLOOKUP(E875,'Reference data'!$M$2:$P$364,4,0), "Do not enter, will be populated based on other column(s)")</f>
        <v>MF</v>
      </c>
      <c r="H875" s="522" t="str">
        <f>IFERROR(VLOOKUP(E875,'Reference data'!$M$2:$O$364, 3,0), "Do not enter, will be populated based on other column(s)")</f>
        <v>Cobol, IMS DB</v>
      </c>
      <c r="I875" s="522" t="str">
        <f>IFERROR(VLOOKUP(E875,'Reference data'!$M$1:$N$364, 2,0), "Do not enter, will be populated based on other column(s)")</f>
        <v>SE-BILLING-USAGE</v>
      </c>
      <c r="J875" s="347" t="s">
        <v>203</v>
      </c>
      <c r="K875" s="525" t="str">
        <f>IFERROR(VLOOKUP(J875,'Reference data'!$G$2:$H$7, 2, 0), "Do not enter, will be populated based on other column(s)")</f>
        <v>Muawiah Qaimari</v>
      </c>
      <c r="L875" s="525" t="str">
        <f>IFERROR(VLOOKUP(I875, 'Reference data'!$R$2:$S$55, 2, 0), "Do not enter, will be populated based on other column(s)")</f>
        <v>Rudradeep Mandal</v>
      </c>
      <c r="M875" s="525" t="str">
        <f>IFERROR(VLOOKUP(L875, 'Reference data'!$J$2:$K$30, 2, 0), "Do not enter, will be populated based on other column(s)")</f>
        <v>Tarun Raghuwanshi</v>
      </c>
      <c r="N875" s="472">
        <v>22.07</v>
      </c>
      <c r="O875" s="551" t="str">
        <f>VLOOKUP(N875, 'Reference data'!$U$2:$V$29, 2, 0)</f>
        <v>Jul-22</v>
      </c>
      <c r="P875" s="347" t="s">
        <v>48</v>
      </c>
      <c r="Q875" s="488">
        <v>80</v>
      </c>
      <c r="R875" s="488"/>
      <c r="S875" s="488"/>
      <c r="T875" s="488"/>
      <c r="U875" s="488"/>
      <c r="V875" s="488"/>
      <c r="W875" s="488"/>
      <c r="X875" s="488"/>
      <c r="Y875" s="488"/>
      <c r="Z875" s="488"/>
      <c r="AA875" s="488">
        <v>80</v>
      </c>
      <c r="AB875" s="488"/>
      <c r="AC875" s="488"/>
      <c r="AD875" s="488"/>
      <c r="AE875" s="488"/>
      <c r="AF875" s="488"/>
      <c r="AG875" s="488"/>
      <c r="AH875" s="488"/>
      <c r="AI875" s="488"/>
      <c r="AJ875" s="488"/>
      <c r="AK875" s="488"/>
      <c r="AL875" s="488"/>
      <c r="AM875" s="488"/>
      <c r="AN875" s="488"/>
      <c r="AO875" s="488"/>
      <c r="AP875" s="488"/>
      <c r="AQ875" s="488"/>
      <c r="AR875" s="488"/>
      <c r="AS875" s="488"/>
    </row>
    <row r="876" spans="1:45" ht="14.5">
      <c r="A876" s="522" t="str">
        <f>IFERROR(VLOOKUP(B876, 'Reference data'!$C$2:$D$21, 2, 0), "Do not enter, will be populated based on other column(s)")</f>
        <v>Enhancement</v>
      </c>
      <c r="B876" s="541" t="s">
        <v>960</v>
      </c>
      <c r="D876" s="347" t="s">
        <v>644</v>
      </c>
      <c r="E876" s="543" t="s">
        <v>1050</v>
      </c>
      <c r="F876" s="548"/>
      <c r="G876" s="522" t="str">
        <f>IFERROR(VLOOKUP(E876,'Reference data'!$M$2:$P$364,4,0), "Do not enter, will be populated based on other column(s)")</f>
        <v>MF</v>
      </c>
      <c r="H876" s="522" t="str">
        <f>IFERROR(VLOOKUP(E876,'Reference data'!$M$2:$O$364, 3,0), "Do not enter, will be populated based on other column(s)")</f>
        <v>Cobol</v>
      </c>
      <c r="I876" s="522" t="str">
        <f>IFERROR(VLOOKUP(E876,'Reference data'!$M$1:$N$364, 2,0), "Do not enter, will be populated based on other column(s)")</f>
        <v>SE-BILLING-USAGE</v>
      </c>
      <c r="J876" s="548" t="s">
        <v>203</v>
      </c>
      <c r="K876" s="525" t="str">
        <f>IFERROR(VLOOKUP(J876,'Reference data'!$G$2:$H$7, 2, 0), "Do not enter, will be populated based on other column(s)")</f>
        <v>Muawiah Qaimari</v>
      </c>
      <c r="L876" s="525" t="str">
        <f>IFERROR(VLOOKUP(I876, 'Reference data'!$R$2:$S$55, 2, 0), "Do not enter, will be populated based on other column(s)")</f>
        <v>Rudradeep Mandal</v>
      </c>
      <c r="M876" s="525" t="str">
        <f>IFERROR(VLOOKUP(L876, 'Reference data'!$J$2:$K$30, 2, 0), "Do not enter, will be populated based on other column(s)")</f>
        <v>Tarun Raghuwanshi</v>
      </c>
      <c r="N876" s="547">
        <v>22.1</v>
      </c>
      <c r="O876" s="551" t="str">
        <f>VLOOKUP(N876, 'Reference data'!$U$2:$V$29, 2, 0)</f>
        <v>Oct-22</v>
      </c>
      <c r="P876" s="347" t="s">
        <v>48</v>
      </c>
      <c r="Q876" s="488">
        <v>100</v>
      </c>
      <c r="R876" s="488"/>
      <c r="S876" s="488"/>
      <c r="T876" s="488"/>
      <c r="U876" s="488"/>
      <c r="V876" s="488"/>
      <c r="W876" s="488"/>
      <c r="X876" s="488"/>
      <c r="Y876" s="488"/>
      <c r="Z876" s="488"/>
      <c r="AA876" s="488">
        <v>10</v>
      </c>
      <c r="AB876" s="488">
        <v>10</v>
      </c>
      <c r="AC876" s="488">
        <v>30</v>
      </c>
      <c r="AD876" s="488">
        <v>30</v>
      </c>
      <c r="AE876" s="488">
        <v>20</v>
      </c>
      <c r="AF876" s="488"/>
      <c r="AG876" s="488"/>
      <c r="AH876" s="488"/>
      <c r="AI876" s="488"/>
      <c r="AJ876" s="488"/>
      <c r="AK876" s="488"/>
      <c r="AL876" s="488"/>
      <c r="AM876" s="488"/>
      <c r="AN876" s="488"/>
      <c r="AO876" s="488"/>
      <c r="AP876" s="488"/>
      <c r="AQ876" s="488"/>
      <c r="AR876" s="488"/>
      <c r="AS876" s="488"/>
    </row>
    <row r="877" spans="1:45" ht="14.5">
      <c r="A877" s="522" t="str">
        <f>IFERROR(VLOOKUP(B877, 'Reference data'!$C$2:$D$21, 2, 0), "Do not enter, will be populated based on other column(s)")</f>
        <v>Enhancement</v>
      </c>
      <c r="B877" s="541" t="s">
        <v>960</v>
      </c>
      <c r="D877" s="347" t="s">
        <v>644</v>
      </c>
      <c r="E877" s="543" t="s">
        <v>1210</v>
      </c>
      <c r="F877" s="548"/>
      <c r="G877" s="522" t="str">
        <f>IFERROR(VLOOKUP(E877,'Reference data'!$M$2:$P$364,4,0), "Do not enter, will be populated based on other column(s)")</f>
        <v>MF</v>
      </c>
      <c r="H877" s="522" t="str">
        <f>IFERROR(VLOOKUP(E877,'Reference data'!$M$2:$O$364, 3,0), "Do not enter, will be populated based on other column(s)")</f>
        <v>Cobol, IMS DB</v>
      </c>
      <c r="I877" s="522" t="str">
        <f>IFERROR(VLOOKUP(E877,'Reference data'!$M$1:$N$364, 2,0), "Do not enter, will be populated based on other column(s)")</f>
        <v>SE-BILLING-USAGE</v>
      </c>
      <c r="J877" s="548" t="s">
        <v>203</v>
      </c>
      <c r="K877" s="525" t="str">
        <f>IFERROR(VLOOKUP(J877,'Reference data'!$G$2:$H$7, 2, 0), "Do not enter, will be populated based on other column(s)")</f>
        <v>Muawiah Qaimari</v>
      </c>
      <c r="L877" s="525" t="str">
        <f>IFERROR(VLOOKUP(I877, 'Reference data'!$R$2:$S$55, 2, 0), "Do not enter, will be populated based on other column(s)")</f>
        <v>Rudradeep Mandal</v>
      </c>
      <c r="M877" s="525" t="str">
        <f>IFERROR(VLOOKUP(L877, 'Reference data'!$J$2:$K$30, 2, 0), "Do not enter, will be populated based on other column(s)")</f>
        <v>Tarun Raghuwanshi</v>
      </c>
      <c r="N877" s="547">
        <v>22.1</v>
      </c>
      <c r="O877" s="551" t="str">
        <f>VLOOKUP(N877, 'Reference data'!$U$2:$V$29, 2, 0)</f>
        <v>Oct-22</v>
      </c>
      <c r="P877" s="347" t="s">
        <v>48</v>
      </c>
      <c r="Q877" s="488">
        <v>100</v>
      </c>
      <c r="R877" s="488"/>
      <c r="S877" s="488"/>
      <c r="T877" s="488"/>
      <c r="U877" s="488"/>
      <c r="V877" s="488"/>
      <c r="W877" s="488"/>
      <c r="X877" s="488"/>
      <c r="Y877" s="488"/>
      <c r="Z877" s="488"/>
      <c r="AA877" s="488">
        <v>10</v>
      </c>
      <c r="AB877" s="488">
        <v>10</v>
      </c>
      <c r="AC877" s="488">
        <v>30</v>
      </c>
      <c r="AD877" s="488">
        <v>30</v>
      </c>
      <c r="AE877" s="488">
        <v>20</v>
      </c>
      <c r="AF877" s="488"/>
      <c r="AG877" s="488"/>
      <c r="AH877" s="488"/>
      <c r="AI877" s="488"/>
      <c r="AJ877" s="488"/>
      <c r="AK877" s="488"/>
      <c r="AL877" s="488"/>
      <c r="AM877" s="488"/>
      <c r="AN877" s="488"/>
      <c r="AO877" s="488"/>
      <c r="AP877" s="488"/>
      <c r="AQ877" s="488"/>
      <c r="AR877" s="488"/>
      <c r="AS877" s="488"/>
    </row>
    <row r="878" spans="1:45" ht="14.5">
      <c r="A878" s="522" t="str">
        <f>IFERROR(VLOOKUP(B878, 'Reference data'!$C$2:$D$21, 2, 0), "Do not enter, will be populated based on other column(s)")</f>
        <v>Enhancement</v>
      </c>
      <c r="B878" s="541" t="s">
        <v>960</v>
      </c>
      <c r="D878" s="347" t="s">
        <v>646</v>
      </c>
      <c r="E878" s="543" t="s">
        <v>471</v>
      </c>
      <c r="F878" s="657"/>
      <c r="G878" s="522" t="str">
        <f>IFERROR(VLOOKUP(E878,'Reference data'!$M$2:$P$364,4,0), "Do not enter, will be populated based on other column(s)")</f>
        <v>MF</v>
      </c>
      <c r="H878" s="522" t="str">
        <f>IFERROR(VLOOKUP(E878,'Reference data'!$M$2:$O$364, 3,0), "Do not enter, will be populated based on other column(s)")</f>
        <v>Cobol, IMS-DC, DB2</v>
      </c>
      <c r="I878" s="522" t="str">
        <f>IFERROR(VLOOKUP(E878,'Reference data'!$M$1:$N$364, 2,0), "Do not enter, will be populated based on other column(s)")</f>
        <v>SE-BILLING-USAGE</v>
      </c>
      <c r="J878" s="548" t="s">
        <v>203</v>
      </c>
      <c r="K878" s="525" t="str">
        <f>IFERROR(VLOOKUP(J878,'Reference data'!$G$2:$H$7, 2, 0), "Do not enter, will be populated based on other column(s)")</f>
        <v>Muawiah Qaimari</v>
      </c>
      <c r="L878" s="525" t="str">
        <f>IFERROR(VLOOKUP(I878, 'Reference data'!$R$2:$S$55, 2, 0), "Do not enter, will be populated based on other column(s)")</f>
        <v>Rudradeep Mandal</v>
      </c>
      <c r="M878" s="525" t="str">
        <f>IFERROR(VLOOKUP(L878, 'Reference data'!$J$2:$K$30, 2, 0), "Do not enter, will be populated based on other column(s)")</f>
        <v>Tarun Raghuwanshi</v>
      </c>
      <c r="N878" s="347">
        <v>22.08</v>
      </c>
      <c r="O878" s="551" t="str">
        <f>VLOOKUP(N878, 'Reference data'!$U$2:$V$29, 2, 0)</f>
        <v>Aug-22</v>
      </c>
      <c r="P878" s="347" t="s">
        <v>48</v>
      </c>
      <c r="Q878" s="488">
        <v>80</v>
      </c>
      <c r="R878" s="488"/>
      <c r="S878" s="488"/>
      <c r="T878" s="488"/>
      <c r="U878" s="488"/>
      <c r="V878" s="488"/>
      <c r="W878" s="488"/>
      <c r="X878" s="488"/>
      <c r="Y878" s="488"/>
      <c r="Z878" s="488"/>
      <c r="AA878" s="488"/>
      <c r="AB878" s="488">
        <v>80</v>
      </c>
      <c r="AC878" s="488"/>
      <c r="AD878" s="488"/>
      <c r="AE878" s="488"/>
      <c r="AF878" s="488"/>
      <c r="AG878" s="488"/>
      <c r="AH878" s="488"/>
      <c r="AI878" s="488"/>
      <c r="AJ878" s="488"/>
      <c r="AK878" s="488"/>
      <c r="AL878" s="488"/>
      <c r="AM878" s="488"/>
      <c r="AN878" s="488"/>
      <c r="AO878" s="488"/>
      <c r="AP878" s="488"/>
      <c r="AQ878" s="488"/>
      <c r="AR878" s="488"/>
      <c r="AS878" s="488"/>
    </row>
    <row r="879" spans="1:45" ht="14.5">
      <c r="A879" s="522" t="str">
        <f>IFERROR(VLOOKUP(B879, 'Reference data'!$C$2:$D$21, 2, 0), "Do not enter, will be populated based on other column(s)")</f>
        <v>Enhancement</v>
      </c>
      <c r="B879" s="541" t="s">
        <v>960</v>
      </c>
      <c r="D879" s="347" t="s">
        <v>666</v>
      </c>
      <c r="E879" s="543" t="s">
        <v>1050</v>
      </c>
      <c r="G879" s="522" t="str">
        <f>IFERROR(VLOOKUP(E879,'Reference data'!$M$2:$P$364,4,0), "Do not enter, will be populated based on other column(s)")</f>
        <v>MF</v>
      </c>
      <c r="H879" s="522" t="str">
        <f>IFERROR(VLOOKUP(E879,'Reference data'!$M$2:$O$364, 3,0), "Do not enter, will be populated based on other column(s)")</f>
        <v>Cobol</v>
      </c>
      <c r="I879" s="522" t="str">
        <f>IFERROR(VLOOKUP(E879,'Reference data'!$M$1:$N$364, 2,0), "Do not enter, will be populated based on other column(s)")</f>
        <v>SE-BILLING-USAGE</v>
      </c>
      <c r="J879" s="347" t="s">
        <v>203</v>
      </c>
      <c r="K879" s="525" t="str">
        <f>IFERROR(VLOOKUP(J879,'Reference data'!$G$2:$H$7, 2, 0), "Do not enter, will be populated based on other column(s)")</f>
        <v>Muawiah Qaimari</v>
      </c>
      <c r="L879" s="525" t="str">
        <f>IFERROR(VLOOKUP(I879, 'Reference data'!$R$2:$S$55, 2, 0), "Do not enter, will be populated based on other column(s)")</f>
        <v>Rudradeep Mandal</v>
      </c>
      <c r="M879" s="525" t="str">
        <f>IFERROR(VLOOKUP(L879, 'Reference data'!$J$2:$K$30, 2, 0), "Do not enter, will be populated based on other column(s)")</f>
        <v>Tarun Raghuwanshi</v>
      </c>
      <c r="N879" s="347">
        <v>22.12</v>
      </c>
      <c r="O879" s="551" t="str">
        <f>VLOOKUP(N879, 'Reference data'!$U$2:$V$29, 2, 0)</f>
        <v>Dec-22</v>
      </c>
      <c r="P879" s="347" t="s">
        <v>342</v>
      </c>
      <c r="Q879" s="488"/>
      <c r="R879" s="488"/>
      <c r="S879" s="488"/>
      <c r="T879" s="488"/>
      <c r="U879" s="488"/>
      <c r="V879" s="488"/>
      <c r="W879" s="488"/>
      <c r="X879" s="488"/>
      <c r="Y879" s="488"/>
      <c r="Z879" s="488"/>
      <c r="AA879" s="488"/>
      <c r="AB879" s="488"/>
      <c r="AC879" s="488"/>
      <c r="AD879" s="488">
        <v>20</v>
      </c>
      <c r="AE879" s="488">
        <v>20</v>
      </c>
      <c r="AF879" s="488">
        <v>20</v>
      </c>
      <c r="AG879" s="488"/>
      <c r="AH879" s="488"/>
      <c r="AI879" s="488"/>
      <c r="AJ879" s="488"/>
      <c r="AK879" s="488"/>
      <c r="AL879" s="488"/>
      <c r="AM879" s="488"/>
      <c r="AN879" s="488"/>
      <c r="AO879" s="488"/>
      <c r="AP879" s="488"/>
      <c r="AQ879" s="488"/>
      <c r="AR879" s="488"/>
      <c r="AS879" s="488"/>
    </row>
    <row r="880" spans="1:45" ht="14.5">
      <c r="A880" s="522" t="str">
        <f>IFERROR(VLOOKUP(B880, 'Reference data'!$C$2:$D$21, 2, 0), "Do not enter, will be populated based on other column(s)")</f>
        <v>Enhancement</v>
      </c>
      <c r="B880" s="541" t="s">
        <v>960</v>
      </c>
      <c r="D880" s="347" t="s">
        <v>666</v>
      </c>
      <c r="E880" s="543" t="s">
        <v>471</v>
      </c>
      <c r="F880" s="548"/>
      <c r="G880" s="522" t="str">
        <f>IFERROR(VLOOKUP(E880,'Reference data'!$M$2:$P$364,4,0), "Do not enter, will be populated based on other column(s)")</f>
        <v>MF</v>
      </c>
      <c r="H880" s="522" t="str">
        <f>IFERROR(VLOOKUP(E880,'Reference data'!$M$2:$O$364, 3,0), "Do not enter, will be populated based on other column(s)")</f>
        <v>Cobol, IMS-DC, DB2</v>
      </c>
      <c r="I880" s="522" t="str">
        <f>IFERROR(VLOOKUP(E880,'Reference data'!$M$1:$N$364, 2,0), "Do not enter, will be populated based on other column(s)")</f>
        <v>SE-BILLING-USAGE</v>
      </c>
      <c r="J880" s="548" t="s">
        <v>203</v>
      </c>
      <c r="K880" s="525" t="str">
        <f>IFERROR(VLOOKUP(J880,'Reference data'!$G$2:$H$7, 2, 0), "Do not enter, will be populated based on other column(s)")</f>
        <v>Muawiah Qaimari</v>
      </c>
      <c r="L880" s="525" t="str">
        <f>IFERROR(VLOOKUP(I880, 'Reference data'!$R$2:$S$55, 2, 0), "Do not enter, will be populated based on other column(s)")</f>
        <v>Rudradeep Mandal</v>
      </c>
      <c r="M880" s="525" t="str">
        <f>IFERROR(VLOOKUP(L880, 'Reference data'!$J$2:$K$30, 2, 0), "Do not enter, will be populated based on other column(s)")</f>
        <v>Tarun Raghuwanshi</v>
      </c>
      <c r="N880" s="347">
        <v>22.12</v>
      </c>
      <c r="O880" s="551" t="str">
        <f>VLOOKUP(N880, 'Reference data'!$U$2:$V$29, 2, 0)</f>
        <v>Dec-22</v>
      </c>
      <c r="P880" s="347" t="s">
        <v>342</v>
      </c>
      <c r="Q880" s="488"/>
      <c r="R880" s="488"/>
      <c r="S880" s="488"/>
      <c r="T880" s="488"/>
      <c r="U880" s="488"/>
      <c r="V880" s="488"/>
      <c r="W880" s="488"/>
      <c r="X880" s="488"/>
      <c r="Y880" s="488"/>
      <c r="Z880" s="488"/>
      <c r="AA880" s="488"/>
      <c r="AB880" s="488"/>
      <c r="AC880" s="488"/>
      <c r="AD880" s="488">
        <v>20</v>
      </c>
      <c r="AE880" s="488">
        <v>20</v>
      </c>
      <c r="AF880" s="488">
        <v>20</v>
      </c>
      <c r="AG880" s="488"/>
      <c r="AH880" s="488"/>
      <c r="AI880" s="488"/>
      <c r="AJ880" s="488"/>
      <c r="AK880" s="488"/>
      <c r="AL880" s="488"/>
      <c r="AM880" s="488"/>
      <c r="AN880" s="488"/>
      <c r="AO880" s="488"/>
      <c r="AP880" s="488"/>
      <c r="AQ880" s="488"/>
      <c r="AR880" s="488"/>
      <c r="AS880" s="488"/>
    </row>
    <row r="881" spans="1:51" ht="14.5">
      <c r="A881" s="522" t="str">
        <f>IFERROR(VLOOKUP(B881, 'Reference data'!$C$2:$D$21, 2, 0), "Do not enter, will be populated based on other column(s)")</f>
        <v>Enhancement</v>
      </c>
      <c r="B881" s="541" t="s">
        <v>960</v>
      </c>
      <c r="D881" s="347" t="s">
        <v>666</v>
      </c>
      <c r="E881" s="543" t="s">
        <v>590</v>
      </c>
      <c r="G881" s="522" t="str">
        <f>IFERROR(VLOOKUP(E881,'Reference data'!$M$2:$P$364,4,0), "Do not enter, will be populated based on other column(s)")</f>
        <v>MF</v>
      </c>
      <c r="H881" s="522" t="str">
        <f>IFERROR(VLOOKUP(E881,'Reference data'!$M$2:$O$364, 3,0), "Do not enter, will be populated based on other column(s)")</f>
        <v>Cobol, DB2, IMS DC</v>
      </c>
      <c r="I881" s="522" t="str">
        <f>IFERROR(VLOOKUP(E881,'Reference data'!$M$1:$N$364, 2,0), "Do not enter, will be populated based on other column(s)")</f>
        <v>SE-BILLING-USAGE</v>
      </c>
      <c r="J881" s="347" t="s">
        <v>203</v>
      </c>
      <c r="K881" s="525" t="str">
        <f>IFERROR(VLOOKUP(J881,'Reference data'!$G$2:$H$7, 2, 0), "Do not enter, will be populated based on other column(s)")</f>
        <v>Muawiah Qaimari</v>
      </c>
      <c r="L881" s="525" t="str">
        <f>IFERROR(VLOOKUP(I881, 'Reference data'!$R$2:$S$55, 2, 0), "Do not enter, will be populated based on other column(s)")</f>
        <v>Rudradeep Mandal</v>
      </c>
      <c r="M881" s="525" t="str">
        <f>IFERROR(VLOOKUP(L881, 'Reference data'!$J$2:$K$30, 2, 0), "Do not enter, will be populated based on other column(s)")</f>
        <v>Tarun Raghuwanshi</v>
      </c>
      <c r="N881" s="347">
        <v>22.12</v>
      </c>
      <c r="O881" s="551" t="str">
        <f>VLOOKUP(N881, 'Reference data'!$U$2:$V$29, 2, 0)</f>
        <v>Dec-22</v>
      </c>
      <c r="P881" s="347" t="s">
        <v>342</v>
      </c>
      <c r="Q881" s="488"/>
      <c r="R881" s="488"/>
      <c r="S881" s="488"/>
      <c r="T881" s="488"/>
      <c r="U881" s="488"/>
      <c r="V881" s="488"/>
      <c r="W881" s="488"/>
      <c r="X881" s="488"/>
      <c r="Y881" s="488"/>
      <c r="Z881" s="488"/>
      <c r="AA881" s="488"/>
      <c r="AB881" s="488"/>
      <c r="AC881" s="488"/>
      <c r="AD881" s="488">
        <v>50</v>
      </c>
      <c r="AE881" s="488">
        <v>50</v>
      </c>
      <c r="AF881" s="488">
        <v>100</v>
      </c>
      <c r="AG881" s="488"/>
      <c r="AH881" s="488"/>
      <c r="AI881" s="488"/>
      <c r="AJ881" s="488"/>
      <c r="AK881" s="488"/>
      <c r="AL881" s="488"/>
      <c r="AM881" s="488"/>
      <c r="AN881" s="488"/>
      <c r="AO881" s="488"/>
      <c r="AP881" s="488"/>
      <c r="AQ881" s="488"/>
      <c r="AR881" s="488"/>
      <c r="AS881" s="488"/>
    </row>
    <row r="882" spans="1:51" ht="14.5">
      <c r="A882" s="522" t="str">
        <f>IFERROR(VLOOKUP(B882, 'Reference data'!$C$2:$D$21, 2, 0), "Do not enter, will be populated based on other column(s)")</f>
        <v>Sustenance</v>
      </c>
      <c r="B882" s="541" t="s">
        <v>983</v>
      </c>
      <c r="C882" s="347">
        <v>27</v>
      </c>
      <c r="D882" s="347" t="s">
        <v>1926</v>
      </c>
      <c r="E882" s="543" t="s">
        <v>1397</v>
      </c>
      <c r="F882" s="548"/>
      <c r="G882" s="522" t="str">
        <f>IFERROR(VLOOKUP(E882,'Reference data'!$M$2:$P$364,4,0), "Do not enter, will be populated based on other column(s)")</f>
        <v>MF</v>
      </c>
      <c r="H882" s="522" t="str">
        <f>IFERROR(VLOOKUP(E882,'Reference data'!$M$2:$O$364, 3,0), "Do not enter, will be populated based on other column(s)")</f>
        <v>Cobol, DB2, IMS DB</v>
      </c>
      <c r="I882" s="522" t="str">
        <f>IFERROR(VLOOKUP(E882,'Reference data'!$M$1:$N$364, 2,0), "Do not enter, will be populated based on other column(s)")</f>
        <v>SE-BILLING-USAGE</v>
      </c>
      <c r="J882" s="548" t="s">
        <v>203</v>
      </c>
      <c r="K882" s="525" t="str">
        <f>IFERROR(VLOOKUP(J882,'Reference data'!$G$2:$H$7, 2, 0), "Do not enter, will be populated based on other column(s)")</f>
        <v>Muawiah Qaimari</v>
      </c>
      <c r="L882" s="525" t="str">
        <f>IFERROR(VLOOKUP(I882, 'Reference data'!$R$2:$S$55, 2, 0), "Do not enter, will be populated based on other column(s)")</f>
        <v>Rudradeep Mandal</v>
      </c>
      <c r="M882" s="525" t="str">
        <f>IFERROR(VLOOKUP(L882, 'Reference data'!$J$2:$K$30, 2, 0), "Do not enter, will be populated based on other column(s)")</f>
        <v>Tarun Raghuwanshi</v>
      </c>
      <c r="N882" s="347" t="s">
        <v>283</v>
      </c>
      <c r="O882" s="551" t="str">
        <f>VLOOKUP(N882, 'Reference data'!$U$2:$V$29, 2, 0)</f>
        <v>Ongoing</v>
      </c>
      <c r="P882" s="347" t="s">
        <v>48</v>
      </c>
      <c r="Q882" s="488"/>
      <c r="R882" s="488">
        <v>100</v>
      </c>
      <c r="S882" s="488">
        <v>100</v>
      </c>
      <c r="T882" s="488">
        <v>250</v>
      </c>
      <c r="U882" s="488">
        <v>250</v>
      </c>
      <c r="V882" s="488">
        <v>250</v>
      </c>
      <c r="W882" s="488">
        <v>250</v>
      </c>
      <c r="X882" s="488">
        <v>250</v>
      </c>
      <c r="Y882" s="488"/>
      <c r="Z882" s="488"/>
      <c r="AA882" s="488"/>
      <c r="AB882" s="488"/>
      <c r="AC882" s="488"/>
      <c r="AD882" s="488"/>
      <c r="AE882" s="488"/>
      <c r="AF882" s="488">
        <v>90</v>
      </c>
      <c r="AG882" s="488">
        <v>90</v>
      </c>
      <c r="AH882" s="488">
        <v>80</v>
      </c>
      <c r="AI882" s="488">
        <v>80</v>
      </c>
      <c r="AJ882" s="488">
        <v>80</v>
      </c>
      <c r="AK882" s="488">
        <v>80</v>
      </c>
      <c r="AL882" s="488">
        <v>80</v>
      </c>
      <c r="AM882" s="488">
        <v>80</v>
      </c>
      <c r="AN882" s="488">
        <v>80</v>
      </c>
      <c r="AO882" s="488">
        <v>80</v>
      </c>
      <c r="AP882" s="488">
        <v>80</v>
      </c>
      <c r="AQ882" s="488">
        <v>80</v>
      </c>
      <c r="AR882" s="488">
        <v>80</v>
      </c>
      <c r="AS882" s="488">
        <v>80</v>
      </c>
      <c r="AT882" s="488">
        <v>80</v>
      </c>
      <c r="AU882" s="488">
        <v>80</v>
      </c>
      <c r="AV882" s="488">
        <v>80</v>
      </c>
      <c r="AW882" s="488">
        <v>80</v>
      </c>
      <c r="AX882" s="488">
        <v>80</v>
      </c>
      <c r="AY882" s="488">
        <v>80</v>
      </c>
    </row>
    <row r="883" spans="1:51" ht="14.5">
      <c r="A883" s="522" t="str">
        <f>IFERROR(VLOOKUP(B883, 'Reference data'!$C$2:$D$21, 2, 0), "Do not enter, will be populated based on other column(s)")</f>
        <v>Sustenance</v>
      </c>
      <c r="B883" s="541" t="s">
        <v>984</v>
      </c>
      <c r="C883" s="347">
        <v>27</v>
      </c>
      <c r="D883" s="347" t="s">
        <v>1927</v>
      </c>
      <c r="E883" s="543" t="s">
        <v>1397</v>
      </c>
      <c r="F883" s="548"/>
      <c r="G883" s="522" t="str">
        <f>IFERROR(VLOOKUP(E883,'Reference data'!$M$2:$P$364,4,0), "Do not enter, will be populated based on other column(s)")</f>
        <v>MF</v>
      </c>
      <c r="H883" s="522" t="str">
        <f>IFERROR(VLOOKUP(E883,'Reference data'!$M$2:$O$364, 3,0), "Do not enter, will be populated based on other column(s)")</f>
        <v>Cobol, DB2, IMS DB</v>
      </c>
      <c r="I883" s="522" t="str">
        <f>IFERROR(VLOOKUP(E883,'Reference data'!$M$1:$N$364, 2,0), "Do not enter, will be populated based on other column(s)")</f>
        <v>SE-BILLING-USAGE</v>
      </c>
      <c r="J883" s="548" t="s">
        <v>203</v>
      </c>
      <c r="K883" s="525" t="str">
        <f>IFERROR(VLOOKUP(J883,'Reference data'!$G$2:$H$7, 2, 0), "Do not enter, will be populated based on other column(s)")</f>
        <v>Muawiah Qaimari</v>
      </c>
      <c r="L883" s="525" t="str">
        <f>IFERROR(VLOOKUP(I883, 'Reference data'!$R$2:$S$55, 2, 0), "Do not enter, will be populated based on other column(s)")</f>
        <v>Rudradeep Mandal</v>
      </c>
      <c r="M883" s="525" t="str">
        <f>IFERROR(VLOOKUP(L883, 'Reference data'!$J$2:$K$30, 2, 0), "Do not enter, will be populated based on other column(s)")</f>
        <v>Tarun Raghuwanshi</v>
      </c>
      <c r="N883" s="347" t="s">
        <v>283</v>
      </c>
      <c r="O883" s="551" t="str">
        <f>VLOOKUP(N883, 'Reference data'!$U$2:$V$29, 2, 0)</f>
        <v>Ongoing</v>
      </c>
      <c r="P883" s="347" t="s">
        <v>48</v>
      </c>
      <c r="Q883" s="488"/>
      <c r="R883" s="488">
        <v>60</v>
      </c>
      <c r="S883" s="488">
        <v>60</v>
      </c>
      <c r="T883" s="488">
        <v>100</v>
      </c>
      <c r="U883" s="488">
        <v>100</v>
      </c>
      <c r="V883" s="488">
        <v>100</v>
      </c>
      <c r="W883" s="488">
        <v>100</v>
      </c>
      <c r="X883" s="488">
        <v>100</v>
      </c>
      <c r="Y883" s="488"/>
      <c r="Z883" s="488"/>
      <c r="AA883" s="488"/>
      <c r="AB883" s="488"/>
      <c r="AC883" s="488"/>
      <c r="AD883" s="488"/>
      <c r="AE883" s="488"/>
      <c r="AF883" s="488">
        <v>5</v>
      </c>
      <c r="AG883" s="488">
        <v>8</v>
      </c>
      <c r="AH883" s="488">
        <v>60</v>
      </c>
      <c r="AI883" s="488">
        <v>60</v>
      </c>
      <c r="AJ883" s="488">
        <v>60</v>
      </c>
      <c r="AK883" s="488">
        <v>60</v>
      </c>
      <c r="AL883" s="488">
        <v>60</v>
      </c>
      <c r="AM883" s="488">
        <v>60</v>
      </c>
      <c r="AN883" s="488">
        <v>60</v>
      </c>
      <c r="AO883" s="488">
        <v>60</v>
      </c>
      <c r="AP883" s="488">
        <v>60</v>
      </c>
      <c r="AQ883" s="488">
        <v>60</v>
      </c>
      <c r="AR883" s="488">
        <v>60</v>
      </c>
      <c r="AS883" s="488">
        <v>60</v>
      </c>
      <c r="AT883" s="488">
        <v>60</v>
      </c>
      <c r="AU883" s="488">
        <v>60</v>
      </c>
      <c r="AV883" s="488">
        <v>60</v>
      </c>
      <c r="AW883" s="488">
        <v>60</v>
      </c>
      <c r="AX883" s="488">
        <v>60</v>
      </c>
      <c r="AY883" s="488">
        <v>60</v>
      </c>
    </row>
    <row r="884" spans="1:51" ht="14.5">
      <c r="A884" s="522" t="str">
        <f>IFERROR(VLOOKUP(B884, 'Reference data'!$C$2:$D$21, 2, 0), "Do not enter, will be populated based on other column(s)")</f>
        <v>Sustenance</v>
      </c>
      <c r="B884" s="541" t="s">
        <v>989</v>
      </c>
      <c r="C884" s="347">
        <v>27</v>
      </c>
      <c r="D884" s="347" t="s">
        <v>1904</v>
      </c>
      <c r="E884" s="543" t="s">
        <v>1397</v>
      </c>
      <c r="F884" s="548"/>
      <c r="G884" s="522" t="str">
        <f>IFERROR(VLOOKUP(E884,'Reference data'!$M$2:$P$364,4,0), "Do not enter, will be populated based on other column(s)")</f>
        <v>MF</v>
      </c>
      <c r="H884" s="522" t="str">
        <f>IFERROR(VLOOKUP(E884,'Reference data'!$M$2:$O$364, 3,0), "Do not enter, will be populated based on other column(s)")</f>
        <v>Cobol, DB2, IMS DB</v>
      </c>
      <c r="I884" s="522" t="str">
        <f>IFERROR(VLOOKUP(E884,'Reference data'!$M$1:$N$364, 2,0), "Do not enter, will be populated based on other column(s)")</f>
        <v>SE-BILLING-USAGE</v>
      </c>
      <c r="J884" s="548" t="s">
        <v>203</v>
      </c>
      <c r="K884" s="525" t="str">
        <f>IFERROR(VLOOKUP(J884,'Reference data'!$G$2:$H$7, 2, 0), "Do not enter, will be populated based on other column(s)")</f>
        <v>Muawiah Qaimari</v>
      </c>
      <c r="L884" s="525" t="str">
        <f>IFERROR(VLOOKUP(I884, 'Reference data'!$R$2:$S$55, 2, 0), "Do not enter, will be populated based on other column(s)")</f>
        <v>Rudradeep Mandal</v>
      </c>
      <c r="M884" s="525" t="str">
        <f>IFERROR(VLOOKUP(L884, 'Reference data'!$J$2:$K$30, 2, 0), "Do not enter, will be populated based on other column(s)")</f>
        <v>Tarun Raghuwanshi</v>
      </c>
      <c r="N884" s="347" t="s">
        <v>283</v>
      </c>
      <c r="O884" s="551" t="str">
        <f>VLOOKUP(N884, 'Reference data'!$U$2:$V$29, 2, 0)</f>
        <v>Ongoing</v>
      </c>
      <c r="P884" s="347" t="s">
        <v>48</v>
      </c>
      <c r="Q884" s="488"/>
      <c r="R884" s="488">
        <v>20</v>
      </c>
      <c r="S884" s="488">
        <v>20</v>
      </c>
      <c r="T884" s="488">
        <v>150</v>
      </c>
      <c r="U884" s="488">
        <v>150</v>
      </c>
      <c r="V884" s="488">
        <v>150</v>
      </c>
      <c r="W884" s="488">
        <v>150</v>
      </c>
      <c r="X884" s="488">
        <v>150</v>
      </c>
      <c r="Y884" s="488">
        <v>8</v>
      </c>
      <c r="Z884" s="488"/>
      <c r="AA884" s="488">
        <v>8</v>
      </c>
      <c r="AB884" s="488">
        <v>400</v>
      </c>
      <c r="AC884" s="488">
        <v>400</v>
      </c>
      <c r="AD884" s="488">
        <v>400</v>
      </c>
      <c r="AE884" s="488">
        <v>400</v>
      </c>
      <c r="AF884" s="488">
        <v>45</v>
      </c>
      <c r="AG884" s="488">
        <v>45</v>
      </c>
      <c r="AH884" s="488">
        <v>30</v>
      </c>
      <c r="AI884" s="488">
        <v>30</v>
      </c>
      <c r="AJ884" s="488">
        <v>30</v>
      </c>
      <c r="AK884" s="488">
        <v>30</v>
      </c>
      <c r="AL884" s="488">
        <v>30</v>
      </c>
      <c r="AM884" s="488">
        <v>30</v>
      </c>
      <c r="AN884" s="488">
        <v>30</v>
      </c>
      <c r="AO884" s="488">
        <v>30</v>
      </c>
      <c r="AP884" s="488">
        <v>30</v>
      </c>
      <c r="AQ884" s="488">
        <v>30</v>
      </c>
      <c r="AR884" s="488">
        <v>30</v>
      </c>
      <c r="AS884" s="488">
        <v>90</v>
      </c>
      <c r="AT884" s="488">
        <v>90</v>
      </c>
      <c r="AU884" s="488">
        <v>90</v>
      </c>
      <c r="AV884" s="488">
        <v>90</v>
      </c>
      <c r="AW884" s="488">
        <v>90</v>
      </c>
      <c r="AX884" s="488">
        <v>90</v>
      </c>
      <c r="AY884" s="488">
        <v>90</v>
      </c>
    </row>
    <row r="885" spans="1:51" ht="14.5">
      <c r="A885" s="522" t="str">
        <f>IFERROR(VLOOKUP(B885, 'Reference data'!$C$2:$D$21, 2, 0), "Do not enter, will be populated based on other column(s)")</f>
        <v>Enhancement</v>
      </c>
      <c r="B885" s="541" t="s">
        <v>960</v>
      </c>
      <c r="D885" s="347" t="s">
        <v>674</v>
      </c>
      <c r="E885" s="543" t="s">
        <v>1050</v>
      </c>
      <c r="F885" s="548"/>
      <c r="G885" s="522" t="str">
        <f>IFERROR(VLOOKUP(E885,'Reference data'!$M$2:$P$364,4,0), "Do not enter, will be populated based on other column(s)")</f>
        <v>MF</v>
      </c>
      <c r="H885" s="522" t="str">
        <f>IFERROR(VLOOKUP(E885,'Reference data'!$M$2:$O$364, 3,0), "Do not enter, will be populated based on other column(s)")</f>
        <v>Cobol</v>
      </c>
      <c r="I885" s="522" t="str">
        <f>IFERROR(VLOOKUP(E885,'Reference data'!$M$1:$N$364, 2,0), "Do not enter, will be populated based on other column(s)")</f>
        <v>SE-BILLING-USAGE</v>
      </c>
      <c r="J885" s="548" t="s">
        <v>203</v>
      </c>
      <c r="K885" s="525" t="str">
        <f>IFERROR(VLOOKUP(J885,'Reference data'!$G$2:$H$7, 2, 0), "Do not enter, will be populated based on other column(s)")</f>
        <v>Muawiah Qaimari</v>
      </c>
      <c r="L885" s="525" t="str">
        <f>IFERROR(VLOOKUP(I885, 'Reference data'!$R$2:$S$55, 2, 0), "Do not enter, will be populated based on other column(s)")</f>
        <v>Rudradeep Mandal</v>
      </c>
      <c r="M885" s="525" t="str">
        <f>IFERROR(VLOOKUP(L885, 'Reference data'!$J$2:$K$30, 2, 0), "Do not enter, will be populated based on other column(s)")</f>
        <v>Tarun Raghuwanshi</v>
      </c>
      <c r="N885" s="347">
        <v>23.02</v>
      </c>
      <c r="O885" s="551" t="str">
        <f>VLOOKUP(N885, 'Reference data'!$U$2:$V$29, 2, 0)</f>
        <v>Feb-23</v>
      </c>
      <c r="P885" s="347" t="s">
        <v>48</v>
      </c>
      <c r="Q885" s="488"/>
      <c r="R885" s="488"/>
      <c r="S885" s="488"/>
      <c r="T885" s="488"/>
      <c r="U885" s="488"/>
      <c r="V885" s="488"/>
      <c r="W885" s="488"/>
      <c r="X885" s="488"/>
      <c r="Y885" s="488"/>
      <c r="Z885" s="488"/>
      <c r="AA885" s="488">
        <v>100</v>
      </c>
      <c r="AB885" s="488"/>
      <c r="AC885" s="488">
        <v>80</v>
      </c>
      <c r="AD885" s="488">
        <v>100</v>
      </c>
      <c r="AE885" s="488">
        <v>110</v>
      </c>
      <c r="AF885" s="488">
        <v>30</v>
      </c>
      <c r="AG885" s="488">
        <v>10</v>
      </c>
      <c r="AH885" s="488">
        <v>30</v>
      </c>
      <c r="AI885" s="488">
        <v>10</v>
      </c>
      <c r="AJ885" s="488">
        <v>20</v>
      </c>
      <c r="AK885" s="488"/>
      <c r="AL885" s="488"/>
      <c r="AM885" s="488"/>
      <c r="AN885" s="488"/>
      <c r="AO885" s="488"/>
      <c r="AP885" s="488"/>
      <c r="AQ885" s="488"/>
      <c r="AR885" s="488"/>
      <c r="AS885" s="488"/>
    </row>
    <row r="886" spans="1:51" ht="14.5">
      <c r="A886" s="522" t="str">
        <f>IFERROR(VLOOKUP(B886, 'Reference data'!$C$2:$D$21, 2, 0), "Do not enter, will be populated based on other column(s)")</f>
        <v>Enhancement</v>
      </c>
      <c r="B886" s="541" t="s">
        <v>960</v>
      </c>
      <c r="D886" s="347" t="s">
        <v>674</v>
      </c>
      <c r="E886" s="543" t="s">
        <v>1224</v>
      </c>
      <c r="G886" s="522" t="str">
        <f>IFERROR(VLOOKUP(E886,'Reference data'!$M$2:$P$364,4,0), "Do not enter, will be populated based on other column(s)")</f>
        <v>MF</v>
      </c>
      <c r="H886" s="522" t="str">
        <f>IFERROR(VLOOKUP(E886,'Reference data'!$M$2:$O$364, 3,0), "Do not enter, will be populated based on other column(s)")</f>
        <v>COBOL,DB2,IMS DB</v>
      </c>
      <c r="I886" s="522" t="str">
        <f>IFERROR(VLOOKUP(E886,'Reference data'!$M$1:$N$364, 2,0), "Do not enter, will be populated based on other column(s)")</f>
        <v>SE-BILLING-USAGE</v>
      </c>
      <c r="J886" s="347" t="s">
        <v>203</v>
      </c>
      <c r="K886" s="525" t="str">
        <f>IFERROR(VLOOKUP(J886,'Reference data'!$G$2:$H$7, 2, 0), "Do not enter, will be populated based on other column(s)")</f>
        <v>Muawiah Qaimari</v>
      </c>
      <c r="L886" s="525" t="str">
        <f>IFERROR(VLOOKUP(I886, 'Reference data'!$R$2:$S$55, 2, 0), "Do not enter, will be populated based on other column(s)")</f>
        <v>Rudradeep Mandal</v>
      </c>
      <c r="M886" s="525" t="str">
        <f>IFERROR(VLOOKUP(L886, 'Reference data'!$J$2:$K$30, 2, 0), "Do not enter, will be populated based on other column(s)")</f>
        <v>Tarun Raghuwanshi</v>
      </c>
      <c r="N886" s="347">
        <v>23.02</v>
      </c>
      <c r="O886" s="551" t="str">
        <f>VLOOKUP(N886, 'Reference data'!$U$2:$V$29, 2, 0)</f>
        <v>Feb-23</v>
      </c>
      <c r="P886" s="347" t="s">
        <v>48</v>
      </c>
      <c r="Q886" s="488"/>
      <c r="R886" s="488"/>
      <c r="S886" s="488"/>
      <c r="T886" s="488"/>
      <c r="U886" s="488"/>
      <c r="V886" s="488"/>
      <c r="W886" s="488"/>
      <c r="X886" s="488"/>
      <c r="Y886" s="488"/>
      <c r="Z886" s="488"/>
      <c r="AA886" s="488">
        <v>100</v>
      </c>
      <c r="AB886" s="488"/>
      <c r="AC886" s="488">
        <v>80</v>
      </c>
      <c r="AD886" s="488">
        <v>100</v>
      </c>
      <c r="AE886" s="488">
        <v>110</v>
      </c>
      <c r="AF886" s="488">
        <v>30</v>
      </c>
      <c r="AG886" s="488">
        <v>10</v>
      </c>
      <c r="AH886" s="488">
        <v>30</v>
      </c>
      <c r="AI886" s="488">
        <v>10</v>
      </c>
      <c r="AJ886" s="488">
        <v>20</v>
      </c>
      <c r="AK886" s="488"/>
      <c r="AL886" s="488"/>
      <c r="AM886" s="488"/>
      <c r="AN886" s="488"/>
      <c r="AO886" s="488"/>
      <c r="AP886" s="488"/>
      <c r="AQ886" s="488"/>
      <c r="AR886" s="488"/>
      <c r="AS886" s="488"/>
    </row>
    <row r="887" spans="1:51" ht="14.5">
      <c r="A887" s="522" t="str">
        <f>IFERROR(VLOOKUP(B887, 'Reference data'!$C$2:$D$21, 2, 0), "Do not enter, will be populated based on other column(s)")</f>
        <v>Enhancement</v>
      </c>
      <c r="B887" s="541" t="s">
        <v>960</v>
      </c>
      <c r="D887" s="347" t="s">
        <v>674</v>
      </c>
      <c r="E887" s="543" t="s">
        <v>1212</v>
      </c>
      <c r="F887" s="548"/>
      <c r="G887" s="522" t="str">
        <f>IFERROR(VLOOKUP(E887,'Reference data'!$M$2:$P$364,4,0), "Do not enter, will be populated based on other column(s)")</f>
        <v>MF</v>
      </c>
      <c r="H887" s="522" t="str">
        <f>IFERROR(VLOOKUP(E887,'Reference data'!$M$2:$O$364, 3,0), "Do not enter, will be populated based on other column(s)")</f>
        <v>COBOL,DB2,IMS DB</v>
      </c>
      <c r="I887" s="522" t="str">
        <f>IFERROR(VLOOKUP(E887,'Reference data'!$M$1:$N$364, 2,0), "Do not enter, will be populated based on other column(s)")</f>
        <v>SE-BILLING-USAGE</v>
      </c>
      <c r="J887" s="548" t="s">
        <v>203</v>
      </c>
      <c r="K887" s="525" t="str">
        <f>IFERROR(VLOOKUP(J887,'Reference data'!$G$2:$H$7, 2, 0), "Do not enter, will be populated based on other column(s)")</f>
        <v>Muawiah Qaimari</v>
      </c>
      <c r="L887" s="525" t="str">
        <f>IFERROR(VLOOKUP(I887, 'Reference data'!$R$2:$S$55, 2, 0), "Do not enter, will be populated based on other column(s)")</f>
        <v>Rudradeep Mandal</v>
      </c>
      <c r="M887" s="525" t="str">
        <f>IFERROR(VLOOKUP(L887, 'Reference data'!$J$2:$K$30, 2, 0), "Do not enter, will be populated based on other column(s)")</f>
        <v>Tarun Raghuwanshi</v>
      </c>
      <c r="N887" s="347">
        <v>23.02</v>
      </c>
      <c r="O887" s="551" t="str">
        <f>VLOOKUP(N887, 'Reference data'!$U$2:$V$29, 2, 0)</f>
        <v>Feb-23</v>
      </c>
      <c r="P887" s="347" t="s">
        <v>48</v>
      </c>
      <c r="Q887" s="488"/>
      <c r="R887" s="488"/>
      <c r="S887" s="488"/>
      <c r="T887" s="488"/>
      <c r="U887" s="488"/>
      <c r="V887" s="488"/>
      <c r="W887" s="488"/>
      <c r="X887" s="488"/>
      <c r="Y887" s="488"/>
      <c r="Z887" s="488"/>
      <c r="AA887" s="488">
        <v>100</v>
      </c>
      <c r="AB887" s="488"/>
      <c r="AC887" s="488">
        <v>80</v>
      </c>
      <c r="AD887" s="488">
        <v>100</v>
      </c>
      <c r="AE887" s="488">
        <v>110</v>
      </c>
      <c r="AF887" s="488">
        <v>30</v>
      </c>
      <c r="AG887" s="488">
        <v>10</v>
      </c>
      <c r="AH887" s="488">
        <v>30</v>
      </c>
      <c r="AI887" s="488">
        <v>10</v>
      </c>
      <c r="AJ887" s="488">
        <v>20</v>
      </c>
      <c r="AK887" s="488"/>
      <c r="AL887" s="488"/>
      <c r="AM887" s="488"/>
      <c r="AN887" s="488"/>
      <c r="AO887" s="488"/>
      <c r="AP887" s="488"/>
      <c r="AQ887" s="488"/>
      <c r="AR887" s="488"/>
      <c r="AS887" s="488"/>
    </row>
    <row r="888" spans="1:51" ht="14.5">
      <c r="A888" s="522" t="str">
        <f>IFERROR(VLOOKUP(B888, 'Reference data'!$C$2:$D$21, 2, 0), "Do not enter, will be populated based on other column(s)")</f>
        <v>Enhancement</v>
      </c>
      <c r="B888" s="541" t="s">
        <v>960</v>
      </c>
      <c r="D888" s="347" t="s">
        <v>674</v>
      </c>
      <c r="E888" s="543" t="s">
        <v>590</v>
      </c>
      <c r="G888" s="522" t="str">
        <f>IFERROR(VLOOKUP(E888,'Reference data'!$M$2:$P$364,4,0), "Do not enter, will be populated based on other column(s)")</f>
        <v>MF</v>
      </c>
      <c r="H888" s="522" t="str">
        <f>IFERROR(VLOOKUP(E888,'Reference data'!$M$2:$O$364, 3,0), "Do not enter, will be populated based on other column(s)")</f>
        <v>Cobol, DB2, IMS DC</v>
      </c>
      <c r="I888" s="522" t="str">
        <f>IFERROR(VLOOKUP(E888,'Reference data'!$M$1:$N$364, 2,0), "Do not enter, will be populated based on other column(s)")</f>
        <v>SE-BILLING-USAGE</v>
      </c>
      <c r="J888" s="347" t="s">
        <v>203</v>
      </c>
      <c r="K888" s="525" t="str">
        <f>IFERROR(VLOOKUP(J888,'Reference data'!$G$2:$H$7, 2, 0), "Do not enter, will be populated based on other column(s)")</f>
        <v>Muawiah Qaimari</v>
      </c>
      <c r="L888" s="525" t="str">
        <f>IFERROR(VLOOKUP(I888, 'Reference data'!$R$2:$S$55, 2, 0), "Do not enter, will be populated based on other column(s)")</f>
        <v>Rudradeep Mandal</v>
      </c>
      <c r="M888" s="525" t="str">
        <f>IFERROR(VLOOKUP(L888, 'Reference data'!$J$2:$K$30, 2, 0), "Do not enter, will be populated based on other column(s)")</f>
        <v>Tarun Raghuwanshi</v>
      </c>
      <c r="N888" s="347">
        <v>23.02</v>
      </c>
      <c r="O888" s="551" t="str">
        <f>VLOOKUP(N888, 'Reference data'!$U$2:$V$29, 2, 0)</f>
        <v>Feb-23</v>
      </c>
      <c r="P888" s="347" t="s">
        <v>48</v>
      </c>
      <c r="Q888" s="488"/>
      <c r="R888" s="488"/>
      <c r="S888" s="488"/>
      <c r="T888" s="488"/>
      <c r="U888" s="488"/>
      <c r="V888" s="488"/>
      <c r="W888" s="488"/>
      <c r="X888" s="488"/>
      <c r="Y888" s="488"/>
      <c r="Z888" s="488"/>
      <c r="AA888" s="488">
        <v>100</v>
      </c>
      <c r="AB888" s="488"/>
      <c r="AC888" s="488">
        <v>80</v>
      </c>
      <c r="AD888" s="488">
        <v>100</v>
      </c>
      <c r="AE888" s="488">
        <v>110</v>
      </c>
      <c r="AF888" s="488">
        <v>30</v>
      </c>
      <c r="AG888" s="488">
        <v>10</v>
      </c>
      <c r="AH888" s="488">
        <v>30</v>
      </c>
      <c r="AI888" s="488">
        <v>10</v>
      </c>
      <c r="AJ888" s="488">
        <v>20</v>
      </c>
      <c r="AK888" s="488"/>
      <c r="AL888" s="488"/>
      <c r="AM888" s="488"/>
      <c r="AN888" s="488"/>
      <c r="AO888" s="488"/>
      <c r="AP888" s="488"/>
      <c r="AQ888" s="488"/>
      <c r="AR888" s="488"/>
      <c r="AS888" s="488"/>
    </row>
    <row r="889" spans="1:51" ht="14.5">
      <c r="A889" s="522" t="str">
        <f>IFERROR(VLOOKUP(B889, 'Reference data'!$C$2:$D$21, 2, 0), "Do not enter, will be populated based on other column(s)")</f>
        <v>Enhancement</v>
      </c>
      <c r="B889" s="541" t="s">
        <v>960</v>
      </c>
      <c r="D889" s="347" t="s">
        <v>674</v>
      </c>
      <c r="E889" s="543" t="s">
        <v>471</v>
      </c>
      <c r="F889" s="548"/>
      <c r="G889" s="522" t="str">
        <f>IFERROR(VLOOKUP(E889,'Reference data'!$M$2:$P$364,4,0), "Do not enter, will be populated based on other column(s)")</f>
        <v>MF</v>
      </c>
      <c r="H889" s="522" t="str">
        <f>IFERROR(VLOOKUP(E889,'Reference data'!$M$2:$O$364, 3,0), "Do not enter, will be populated based on other column(s)")</f>
        <v>Cobol, IMS-DC, DB2</v>
      </c>
      <c r="I889" s="522" t="str">
        <f>IFERROR(VLOOKUP(E889,'Reference data'!$M$1:$N$364, 2,0), "Do not enter, will be populated based on other column(s)")</f>
        <v>SE-BILLING-USAGE</v>
      </c>
      <c r="J889" s="548" t="s">
        <v>203</v>
      </c>
      <c r="K889" s="525" t="str">
        <f>IFERROR(VLOOKUP(J889,'Reference data'!$G$2:$H$7, 2, 0), "Do not enter, will be populated based on other column(s)")</f>
        <v>Muawiah Qaimari</v>
      </c>
      <c r="L889" s="525" t="str">
        <f>IFERROR(VLOOKUP(I889, 'Reference data'!$R$2:$S$55, 2, 0), "Do not enter, will be populated based on other column(s)")</f>
        <v>Rudradeep Mandal</v>
      </c>
      <c r="M889" s="525" t="str">
        <f>IFERROR(VLOOKUP(L889, 'Reference data'!$J$2:$K$30, 2, 0), "Do not enter, will be populated based on other column(s)")</f>
        <v>Tarun Raghuwanshi</v>
      </c>
      <c r="N889" s="347">
        <v>23.02</v>
      </c>
      <c r="O889" s="551" t="str">
        <f>VLOOKUP(N889, 'Reference data'!$U$2:$V$29, 2, 0)</f>
        <v>Feb-23</v>
      </c>
      <c r="P889" s="347" t="s">
        <v>48</v>
      </c>
      <c r="Q889" s="488"/>
      <c r="R889" s="488"/>
      <c r="S889" s="488"/>
      <c r="T889" s="488"/>
      <c r="U889" s="488"/>
      <c r="V889" s="488"/>
      <c r="W889" s="488"/>
      <c r="X889" s="488"/>
      <c r="Y889" s="488"/>
      <c r="Z889" s="488"/>
      <c r="AA889" s="488">
        <v>100</v>
      </c>
      <c r="AB889" s="488"/>
      <c r="AC889" s="488">
        <v>80</v>
      </c>
      <c r="AD889" s="488">
        <v>100</v>
      </c>
      <c r="AE889" s="488">
        <v>110</v>
      </c>
      <c r="AF889" s="488">
        <v>30</v>
      </c>
      <c r="AG889" s="488">
        <v>10</v>
      </c>
      <c r="AH889" s="488">
        <v>30</v>
      </c>
      <c r="AI889" s="488">
        <v>10</v>
      </c>
      <c r="AJ889" s="488">
        <v>20</v>
      </c>
      <c r="AK889" s="488"/>
      <c r="AL889" s="488"/>
      <c r="AM889" s="488"/>
      <c r="AN889" s="488"/>
      <c r="AO889" s="488"/>
      <c r="AP889" s="488"/>
      <c r="AQ889" s="488"/>
      <c r="AR889" s="488"/>
      <c r="AS889" s="488"/>
    </row>
    <row r="890" spans="1:51" ht="14.5">
      <c r="A890" s="522" t="str">
        <f>IFERROR(VLOOKUP(B890, 'Reference data'!$C$2:$D$21, 2, 0), "Do not enter, will be populated based on other column(s)")</f>
        <v>Sustenance</v>
      </c>
      <c r="B890" s="541" t="s">
        <v>110</v>
      </c>
      <c r="D890" s="347" t="s">
        <v>727</v>
      </c>
      <c r="E890" s="543" t="s">
        <v>534</v>
      </c>
      <c r="G890" s="522" t="str">
        <f>IFERROR(VLOOKUP(E890,'Reference data'!$M$2:$P$364,4,0), "Do not enter, will be populated based on other column(s)")</f>
        <v>MF</v>
      </c>
      <c r="H890" s="522" t="str">
        <f>IFERROR(VLOOKUP(E890,'Reference data'!$M$2:$O$364, 3,0), "Do not enter, will be populated based on other column(s)")</f>
        <v>Cobol</v>
      </c>
      <c r="I890" s="522" t="str">
        <f>IFERROR(VLOOKUP(E890,'Reference data'!$M$1:$N$364, 2,0), "Do not enter, will be populated based on other column(s)")</f>
        <v>SE-BILLING-USAGE</v>
      </c>
      <c r="J890" s="347" t="s">
        <v>203</v>
      </c>
      <c r="K890" s="525" t="str">
        <f>IFERROR(VLOOKUP(J890,'Reference data'!$G$2:$H$7, 2, 0), "Do not enter, will be populated based on other column(s)")</f>
        <v>Muawiah Qaimari</v>
      </c>
      <c r="L890" s="525" t="str">
        <f>IFERROR(VLOOKUP(I890, 'Reference data'!$R$2:$S$55, 2, 0), "Do not enter, will be populated based on other column(s)")</f>
        <v>Rudradeep Mandal</v>
      </c>
      <c r="M890" s="525" t="str">
        <f>IFERROR(VLOOKUP(L890, 'Reference data'!$J$2:$K$30, 2, 0), "Do not enter, will be populated based on other column(s)")</f>
        <v>Tarun Raghuwanshi</v>
      </c>
      <c r="N890" s="347" t="s">
        <v>1114</v>
      </c>
      <c r="O890" s="551" t="str">
        <f>VLOOKUP(N890, 'Reference data'!$U$2:$V$29, 2, 0)</f>
        <v>On hold</v>
      </c>
      <c r="P890" s="347" t="s">
        <v>342</v>
      </c>
      <c r="Q890" s="488">
        <v>300</v>
      </c>
      <c r="R890" s="488"/>
      <c r="S890" s="488"/>
      <c r="T890" s="488"/>
      <c r="U890" s="488"/>
      <c r="V890" s="488"/>
      <c r="W890" s="488"/>
      <c r="X890" s="488"/>
      <c r="Y890" s="488"/>
      <c r="Z890" s="488"/>
      <c r="AA890" s="488">
        <v>150</v>
      </c>
      <c r="AB890" s="488">
        <v>150</v>
      </c>
      <c r="AC890" s="488"/>
      <c r="AD890" s="488"/>
      <c r="AE890" s="488"/>
      <c r="AF890" s="488"/>
      <c r="AG890" s="488"/>
      <c r="AH890" s="488"/>
      <c r="AI890" s="488"/>
      <c r="AJ890" s="488"/>
      <c r="AK890" s="488"/>
      <c r="AL890" s="488"/>
      <c r="AM890" s="488"/>
      <c r="AN890" s="488"/>
      <c r="AO890" s="488"/>
      <c r="AP890" s="488"/>
      <c r="AQ890" s="488"/>
      <c r="AR890" s="488"/>
      <c r="AS890" s="488"/>
    </row>
    <row r="891" spans="1:51" ht="14.5">
      <c r="A891" s="522" t="str">
        <f>IFERROR(VLOOKUP(B891, 'Reference data'!$C$2:$D$21, 2, 0), "Do not enter, will be populated based on other column(s)")</f>
        <v>Enhancement</v>
      </c>
      <c r="B891" s="541" t="s">
        <v>960</v>
      </c>
      <c r="D891" s="347" t="s">
        <v>731</v>
      </c>
      <c r="E891" s="543" t="s">
        <v>732</v>
      </c>
      <c r="F891" s="548"/>
      <c r="G891" s="522" t="str">
        <f>IFERROR(VLOOKUP(E891,'Reference data'!$M$2:$P$364,4,0), "Do not enter, will be populated based on other column(s)")</f>
        <v>MF</v>
      </c>
      <c r="H891" s="522" t="str">
        <f>IFERROR(VLOOKUP(E891,'Reference data'!$M$2:$O$364, 3,0), "Do not enter, will be populated based on other column(s)")</f>
        <v>Cobol, DB2</v>
      </c>
      <c r="I891" s="522" t="str">
        <f>IFERROR(VLOOKUP(E891,'Reference data'!$M$1:$N$364, 2,0), "Do not enter, will be populated based on other column(s)")</f>
        <v>SE-BILLING-USAGE</v>
      </c>
      <c r="J891" s="548" t="s">
        <v>203</v>
      </c>
      <c r="K891" s="525" t="str">
        <f>IFERROR(VLOOKUP(J891,'Reference data'!$G$2:$H$7, 2, 0), "Do not enter, will be populated based on other column(s)")</f>
        <v>Muawiah Qaimari</v>
      </c>
      <c r="L891" s="525" t="str">
        <f>IFERROR(VLOOKUP(I891, 'Reference data'!$R$2:$S$55, 2, 0), "Do not enter, will be populated based on other column(s)")</f>
        <v>Rudradeep Mandal</v>
      </c>
      <c r="M891" s="525" t="str">
        <f>IFERROR(VLOOKUP(L891, 'Reference data'!$J$2:$K$30, 2, 0), "Do not enter, will be populated based on other column(s)")</f>
        <v>Tarun Raghuwanshi</v>
      </c>
      <c r="N891" s="347">
        <v>24.02</v>
      </c>
      <c r="O891" s="551" t="str">
        <f>VLOOKUP(N891, 'Reference data'!$U$2:$V$29, 2, 0)</f>
        <v>Feb-24</v>
      </c>
      <c r="P891" s="347" t="s">
        <v>342</v>
      </c>
      <c r="Q891" s="488">
        <v>500</v>
      </c>
      <c r="R891" s="488"/>
      <c r="S891" s="488"/>
      <c r="T891" s="488"/>
      <c r="U891" s="488"/>
      <c r="V891" s="488"/>
      <c r="W891" s="488"/>
      <c r="X891" s="488"/>
      <c r="Y891" s="488"/>
      <c r="Z891" s="488"/>
      <c r="AA891" s="488"/>
      <c r="AB891" s="488"/>
      <c r="AC891" s="488"/>
      <c r="AD891" s="488"/>
      <c r="AE891" s="488"/>
      <c r="AF891" s="488"/>
      <c r="AG891" s="488"/>
      <c r="AH891" s="488"/>
      <c r="AI891" s="488"/>
      <c r="AJ891" s="488"/>
      <c r="AK891" s="488"/>
      <c r="AL891" s="488"/>
      <c r="AM891" s="488"/>
      <c r="AN891" s="488"/>
      <c r="AO891" s="488"/>
      <c r="AP891" s="488" t="s">
        <v>68</v>
      </c>
      <c r="AQ891" s="488">
        <v>100</v>
      </c>
      <c r="AR891" s="488">
        <v>100</v>
      </c>
      <c r="AS891" s="488">
        <v>100</v>
      </c>
      <c r="AT891" s="347">
        <v>100</v>
      </c>
      <c r="AU891" s="347">
        <v>100</v>
      </c>
    </row>
    <row r="892" spans="1:51" ht="14.5">
      <c r="A892" s="522" t="str">
        <f>IFERROR(VLOOKUP(B892, 'Reference data'!$C$2:$D$21, 2, 0), "Do not enter, will be populated based on other column(s)")</f>
        <v>Enhancement</v>
      </c>
      <c r="B892" s="541" t="s">
        <v>960</v>
      </c>
      <c r="D892" s="347" t="s">
        <v>731</v>
      </c>
      <c r="E892" s="543" t="s">
        <v>590</v>
      </c>
      <c r="G892" s="522" t="str">
        <f>IFERROR(VLOOKUP(E892,'Reference data'!$M$2:$P$364,4,0), "Do not enter, will be populated based on other column(s)")</f>
        <v>MF</v>
      </c>
      <c r="H892" s="522" t="str">
        <f>IFERROR(VLOOKUP(E892,'Reference data'!$M$2:$O$364, 3,0), "Do not enter, will be populated based on other column(s)")</f>
        <v>Cobol, DB2, IMS DC</v>
      </c>
      <c r="I892" s="522" t="str">
        <f>IFERROR(VLOOKUP(E892,'Reference data'!$M$1:$N$364, 2,0), "Do not enter, will be populated based on other column(s)")</f>
        <v>SE-BILLING-USAGE</v>
      </c>
      <c r="J892" s="347" t="s">
        <v>203</v>
      </c>
      <c r="K892" s="525" t="str">
        <f>IFERROR(VLOOKUP(J892,'Reference data'!$G$2:$H$7, 2, 0), "Do not enter, will be populated based on other column(s)")</f>
        <v>Muawiah Qaimari</v>
      </c>
      <c r="L892" s="525" t="str">
        <f>IFERROR(VLOOKUP(I892, 'Reference data'!$R$2:$S$55, 2, 0), "Do not enter, will be populated based on other column(s)")</f>
        <v>Rudradeep Mandal</v>
      </c>
      <c r="M892" s="525" t="str">
        <f>IFERROR(VLOOKUP(L892, 'Reference data'!$J$2:$K$30, 2, 0), "Do not enter, will be populated based on other column(s)")</f>
        <v>Tarun Raghuwanshi</v>
      </c>
      <c r="N892" s="347">
        <v>24.02</v>
      </c>
      <c r="O892" s="551" t="str">
        <f>VLOOKUP(N892, 'Reference data'!$U$2:$V$29, 2, 0)</f>
        <v>Feb-24</v>
      </c>
      <c r="P892" s="347" t="s">
        <v>342</v>
      </c>
      <c r="Q892" s="488">
        <v>500</v>
      </c>
      <c r="R892" s="488"/>
      <c r="S892" s="488"/>
      <c r="T892" s="488"/>
      <c r="U892" s="488"/>
      <c r="V892" s="488"/>
      <c r="W892" s="488"/>
      <c r="X892" s="488"/>
      <c r="Y892" s="488"/>
      <c r="Z892" s="488"/>
      <c r="AA892" s="488"/>
      <c r="AB892" s="488"/>
      <c r="AC892" s="488"/>
      <c r="AD892" s="488"/>
      <c r="AE892" s="488"/>
      <c r="AF892" s="488"/>
      <c r="AG892" s="488"/>
      <c r="AH892" s="488"/>
      <c r="AI892" s="488"/>
      <c r="AJ892" s="488"/>
      <c r="AK892" s="488"/>
      <c r="AL892" s="488"/>
      <c r="AM892" s="488"/>
      <c r="AN892" s="488"/>
      <c r="AO892" s="488"/>
      <c r="AP892" s="488"/>
      <c r="AQ892" s="488">
        <v>100</v>
      </c>
      <c r="AR892" s="488">
        <v>100</v>
      </c>
      <c r="AS892" s="488">
        <v>100</v>
      </c>
      <c r="AT892" s="347">
        <v>100</v>
      </c>
      <c r="AU892" s="347">
        <v>100</v>
      </c>
    </row>
    <row r="893" spans="1:51" ht="14.5">
      <c r="A893" s="522" t="str">
        <f>IFERROR(VLOOKUP(B893, 'Reference data'!$C$2:$D$21, 2, 0), "Do not enter, will be populated based on other column(s)")</f>
        <v>Enhancement</v>
      </c>
      <c r="B893" s="541" t="s">
        <v>960</v>
      </c>
      <c r="D893" s="347" t="s">
        <v>1928</v>
      </c>
      <c r="E893" s="543" t="s">
        <v>1222</v>
      </c>
      <c r="G893" s="522" t="str">
        <f>IFERROR(VLOOKUP(E893,'Reference data'!$M$2:$P$364,4,0), "Do not enter, will be populated based on other column(s)")</f>
        <v>MF</v>
      </c>
      <c r="H893" s="522" t="str">
        <f>IFERROR(VLOOKUP(E893,'Reference data'!$M$2:$O$364, 3,0), "Do not enter, will be populated based on other column(s)")</f>
        <v>Cobol, IMS-DC, IMS DB</v>
      </c>
      <c r="I893" s="522" t="str">
        <f>IFERROR(VLOOKUP(E893,'Reference data'!$M$1:$N$364, 2,0), "Do not enter, will be populated based on other column(s)")</f>
        <v>SE-BILLING-USAGE</v>
      </c>
      <c r="J893" s="347" t="s">
        <v>203</v>
      </c>
      <c r="K893" s="525" t="str">
        <f>IFERROR(VLOOKUP(J893,'Reference data'!$G$2:$H$7, 2, 0), "Do not enter, will be populated based on other column(s)")</f>
        <v>Muawiah Qaimari</v>
      </c>
      <c r="L893" s="525" t="str">
        <f>IFERROR(VLOOKUP(I893, 'Reference data'!$R$2:$S$55, 2, 0), "Do not enter, will be populated based on other column(s)")</f>
        <v>Rudradeep Mandal</v>
      </c>
      <c r="M893" s="525" t="str">
        <f>IFERROR(VLOOKUP(L893, 'Reference data'!$J$2:$K$30, 2, 0), "Do not enter, will be populated based on other column(s)")</f>
        <v>Tarun Raghuwanshi</v>
      </c>
      <c r="N893" s="347" t="s">
        <v>341</v>
      </c>
      <c r="O893" s="551" t="str">
        <f>VLOOKUP(N893, 'Reference data'!$U$2:$V$29, 2, 0)</f>
        <v>TBD</v>
      </c>
      <c r="P893" s="347" t="s">
        <v>342</v>
      </c>
      <c r="Q893" s="488">
        <v>100</v>
      </c>
      <c r="R893" s="488"/>
      <c r="S893" s="488"/>
      <c r="T893" s="488"/>
      <c r="U893" s="488"/>
      <c r="V893" s="488"/>
      <c r="W893" s="488"/>
      <c r="X893" s="488"/>
      <c r="Y893" s="488"/>
      <c r="Z893" s="488"/>
      <c r="AA893" s="488"/>
      <c r="AB893" s="488"/>
      <c r="AC893" s="488"/>
      <c r="AD893" s="488"/>
      <c r="AE893" s="488"/>
      <c r="AF893" s="488"/>
      <c r="AG893" s="488"/>
      <c r="AH893" s="488"/>
      <c r="AI893" s="488"/>
      <c r="AJ893" s="488"/>
      <c r="AK893" s="488"/>
      <c r="AL893" s="488"/>
      <c r="AM893" s="488"/>
      <c r="AN893" s="488"/>
      <c r="AO893" s="488"/>
      <c r="AP893" s="488"/>
      <c r="AQ893" s="488"/>
      <c r="AR893" s="488"/>
      <c r="AS893" s="488"/>
    </row>
    <row r="894" spans="1:51" ht="14.5">
      <c r="A894" s="522" t="str">
        <f>IFERROR(VLOOKUP(B894, 'Reference data'!$C$2:$D$21, 2, 0), "Do not enter, will be populated based on other column(s)")</f>
        <v>Enhancement</v>
      </c>
      <c r="B894" s="541" t="s">
        <v>960</v>
      </c>
      <c r="D894" s="347" t="s">
        <v>1928</v>
      </c>
      <c r="E894" s="543" t="s">
        <v>1224</v>
      </c>
      <c r="F894" s="548"/>
      <c r="G894" s="522" t="str">
        <f>IFERROR(VLOOKUP(E894,'Reference data'!$M$2:$P$364,4,0), "Do not enter, will be populated based on other column(s)")</f>
        <v>MF</v>
      </c>
      <c r="H894" s="522" t="str">
        <f>IFERROR(VLOOKUP(E894,'Reference data'!$M$2:$O$364, 3,0), "Do not enter, will be populated based on other column(s)")</f>
        <v>COBOL,DB2,IMS DB</v>
      </c>
      <c r="I894" s="522" t="str">
        <f>IFERROR(VLOOKUP(E894,'Reference data'!$M$1:$N$364, 2,0), "Do not enter, will be populated based on other column(s)")</f>
        <v>SE-BILLING-USAGE</v>
      </c>
      <c r="J894" s="347" t="s">
        <v>203</v>
      </c>
      <c r="K894" s="525" t="str">
        <f>IFERROR(VLOOKUP(J894,'Reference data'!$G$2:$H$7, 2, 0), "Do not enter, will be populated based on other column(s)")</f>
        <v>Muawiah Qaimari</v>
      </c>
      <c r="L894" s="525" t="str">
        <f>IFERROR(VLOOKUP(I894, 'Reference data'!$R$2:$S$55, 2, 0), "Do not enter, will be populated based on other column(s)")</f>
        <v>Rudradeep Mandal</v>
      </c>
      <c r="M894" s="525" t="str">
        <f>IFERROR(VLOOKUP(L894, 'Reference data'!$J$2:$K$30, 2, 0), "Do not enter, will be populated based on other column(s)")</f>
        <v>Tarun Raghuwanshi</v>
      </c>
      <c r="N894" s="347" t="s">
        <v>341</v>
      </c>
      <c r="O894" s="551" t="str">
        <f>VLOOKUP(N894, 'Reference data'!$U$2:$V$29, 2, 0)</f>
        <v>TBD</v>
      </c>
      <c r="P894" s="347" t="s">
        <v>342</v>
      </c>
      <c r="Q894" s="488">
        <v>100</v>
      </c>
      <c r="R894" s="488"/>
      <c r="S894" s="488"/>
      <c r="T894" s="488"/>
      <c r="U894" s="488"/>
      <c r="V894" s="488"/>
      <c r="W894" s="488"/>
      <c r="X894" s="488"/>
      <c r="Y894" s="488"/>
      <c r="Z894" s="488"/>
      <c r="AA894" s="488"/>
      <c r="AB894" s="488"/>
      <c r="AC894" s="488"/>
      <c r="AD894" s="488"/>
      <c r="AE894" s="488"/>
      <c r="AF894" s="488"/>
      <c r="AG894" s="488"/>
      <c r="AH894" s="488"/>
      <c r="AI894" s="488"/>
      <c r="AJ894" s="488"/>
      <c r="AK894" s="488"/>
      <c r="AL894" s="488"/>
      <c r="AM894" s="488"/>
      <c r="AN894" s="488"/>
      <c r="AO894" s="488"/>
      <c r="AP894" s="488"/>
      <c r="AQ894" s="488"/>
      <c r="AR894" s="488"/>
      <c r="AS894" s="488"/>
    </row>
    <row r="895" spans="1:51" ht="14.5">
      <c r="A895" s="522" t="str">
        <f>IFERROR(VLOOKUP(B895, 'Reference data'!$C$2:$D$21, 2, 0), "Do not enter, will be populated based on other column(s)")</f>
        <v>Enhancement</v>
      </c>
      <c r="B895" s="541" t="s">
        <v>960</v>
      </c>
      <c r="D895" s="347" t="s">
        <v>1929</v>
      </c>
      <c r="E895" s="543" t="s">
        <v>550</v>
      </c>
      <c r="G895" s="522" t="str">
        <f>IFERROR(VLOOKUP(E895,'Reference data'!$M$2:$P$364,4,0), "Do not enter, will be populated based on other column(s)")</f>
        <v>MF</v>
      </c>
      <c r="H895" s="522" t="str">
        <f>IFERROR(VLOOKUP(E895,'Reference data'!$M$2:$O$364, 3,0), "Do not enter, will be populated based on other column(s)")</f>
        <v>Cobol, IMS DB</v>
      </c>
      <c r="I895" s="522" t="str">
        <f>IFERROR(VLOOKUP(E895,'Reference data'!$M$1:$N$364, 2,0), "Do not enter, will be populated based on other column(s)")</f>
        <v>SE-BILLING-USAGE</v>
      </c>
      <c r="J895" s="347" t="s">
        <v>203</v>
      </c>
      <c r="K895" s="525" t="str">
        <f>IFERROR(VLOOKUP(J895,'Reference data'!$G$2:$H$7, 2, 0), "Do not enter, will be populated based on other column(s)")</f>
        <v>Muawiah Qaimari</v>
      </c>
      <c r="L895" s="525" t="str">
        <f>IFERROR(VLOOKUP(I895, 'Reference data'!$R$2:$S$55, 2, 0), "Do not enter, will be populated based on other column(s)")</f>
        <v>Rudradeep Mandal</v>
      </c>
      <c r="M895" s="525" t="str">
        <f>IFERROR(VLOOKUP(L895, 'Reference data'!$J$2:$K$30, 2, 0), "Do not enter, will be populated based on other column(s)")</f>
        <v>Tarun Raghuwanshi</v>
      </c>
      <c r="N895" s="347">
        <v>24.02</v>
      </c>
      <c r="O895" s="551" t="str">
        <f>VLOOKUP(N895, 'Reference data'!$U$2:$V$29, 2, 0)</f>
        <v>Feb-24</v>
      </c>
      <c r="P895" s="347" t="s">
        <v>342</v>
      </c>
      <c r="Q895" s="488">
        <v>1035</v>
      </c>
      <c r="R895" s="488"/>
      <c r="S895" s="488"/>
      <c r="T895" s="488"/>
      <c r="U895" s="488"/>
      <c r="V895" s="488"/>
      <c r="W895" s="488"/>
      <c r="X895" s="488"/>
      <c r="Y895" s="488"/>
      <c r="Z895" s="488"/>
      <c r="AA895" s="488"/>
      <c r="AB895" s="488"/>
      <c r="AC895" s="488"/>
      <c r="AD895" s="488"/>
      <c r="AE895" s="488"/>
      <c r="AF895" s="488"/>
      <c r="AG895" s="488"/>
      <c r="AH895" s="488"/>
      <c r="AI895" s="488"/>
      <c r="AJ895" s="488"/>
      <c r="AK895" s="488"/>
      <c r="AL895" s="488"/>
      <c r="AM895" s="488"/>
      <c r="AN895" s="488"/>
      <c r="AO895" s="488">
        <v>35</v>
      </c>
      <c r="AP895" s="488">
        <v>200</v>
      </c>
      <c r="AQ895" s="488">
        <v>200</v>
      </c>
      <c r="AR895" s="488">
        <v>100</v>
      </c>
      <c r="AS895" s="488">
        <v>200</v>
      </c>
      <c r="AT895" s="347">
        <v>200</v>
      </c>
      <c r="AU895" s="347">
        <v>100</v>
      </c>
    </row>
    <row r="896" spans="1:51" ht="14.5">
      <c r="A896" s="522" t="str">
        <f>IFERROR(VLOOKUP(B896, 'Reference data'!$C$2:$D$21, 2, 0), "Do not enter, will be populated based on other column(s)")</f>
        <v>Enhancement</v>
      </c>
      <c r="B896" s="541" t="s">
        <v>960</v>
      </c>
      <c r="D896" s="347" t="s">
        <v>1929</v>
      </c>
      <c r="E896" s="543" t="s">
        <v>1224</v>
      </c>
      <c r="G896" s="522" t="str">
        <f>IFERROR(VLOOKUP(E896,'Reference data'!$M$2:$P$364,4,0), "Do not enter, will be populated based on other column(s)")</f>
        <v>MF</v>
      </c>
      <c r="H896" s="522" t="str">
        <f>IFERROR(VLOOKUP(E896,'Reference data'!$M$2:$O$364, 3,0), "Do not enter, will be populated based on other column(s)")</f>
        <v>COBOL,DB2,IMS DB</v>
      </c>
      <c r="I896" s="522" t="str">
        <f>IFERROR(VLOOKUP(E896,'Reference data'!$M$1:$N$364, 2,0), "Do not enter, will be populated based on other column(s)")</f>
        <v>SE-BILLING-USAGE</v>
      </c>
      <c r="J896" s="347" t="s">
        <v>203</v>
      </c>
      <c r="K896" s="525" t="str">
        <f>IFERROR(VLOOKUP(J896,'Reference data'!$G$2:$H$7, 2, 0), "Do not enter, will be populated based on other column(s)")</f>
        <v>Muawiah Qaimari</v>
      </c>
      <c r="L896" s="525" t="str">
        <f>IFERROR(VLOOKUP(I896, 'Reference data'!$R$2:$S$55, 2, 0), "Do not enter, will be populated based on other column(s)")</f>
        <v>Rudradeep Mandal</v>
      </c>
      <c r="M896" s="525" t="str">
        <f>IFERROR(VLOOKUP(L896, 'Reference data'!$J$2:$K$30, 2, 0), "Do not enter, will be populated based on other column(s)")</f>
        <v>Tarun Raghuwanshi</v>
      </c>
      <c r="N896" s="347">
        <v>24.02</v>
      </c>
      <c r="O896" s="551" t="str">
        <f>VLOOKUP(N896, 'Reference data'!$U$2:$V$29, 2, 0)</f>
        <v>Feb-24</v>
      </c>
      <c r="P896" s="347" t="s">
        <v>342</v>
      </c>
      <c r="Q896" s="488">
        <v>120</v>
      </c>
      <c r="R896" s="488"/>
      <c r="S896" s="488"/>
      <c r="T896" s="488"/>
      <c r="U896" s="488"/>
      <c r="V896" s="488"/>
      <c r="W896" s="488"/>
      <c r="X896" s="488"/>
      <c r="Y896" s="488"/>
      <c r="Z896" s="488"/>
      <c r="AA896" s="488"/>
      <c r="AB896" s="488"/>
      <c r="AC896" s="488"/>
      <c r="AD896" s="488"/>
      <c r="AE896" s="488"/>
      <c r="AF896" s="488"/>
      <c r="AG896" s="488"/>
      <c r="AH896" s="488"/>
      <c r="AI896" s="488"/>
      <c r="AJ896" s="488"/>
      <c r="AK896" s="488"/>
      <c r="AL896" s="488"/>
      <c r="AM896" s="488"/>
      <c r="AN896" s="488"/>
      <c r="AO896" s="488"/>
      <c r="AP896" s="488"/>
      <c r="AQ896" s="488"/>
      <c r="AR896" s="488"/>
      <c r="AS896" s="488"/>
      <c r="AT896" s="347">
        <v>40</v>
      </c>
      <c r="AU896" s="347">
        <v>80</v>
      </c>
    </row>
    <row r="897" spans="1:51" ht="14.5">
      <c r="A897" s="522" t="str">
        <f>IFERROR(VLOOKUP(B897, 'Reference data'!$C$2:$D$21, 2, 0), "Do not enter, will be populated based on other column(s)")</f>
        <v>Enhancement</v>
      </c>
      <c r="B897" s="541" t="s">
        <v>960</v>
      </c>
      <c r="D897" s="347" t="s">
        <v>1929</v>
      </c>
      <c r="E897" s="543" t="s">
        <v>471</v>
      </c>
      <c r="G897" s="522" t="str">
        <f>IFERROR(VLOOKUP(E897,'Reference data'!$M$2:$P$364,4,0), "Do not enter, will be populated based on other column(s)")</f>
        <v>MF</v>
      </c>
      <c r="H897" s="522" t="str">
        <f>IFERROR(VLOOKUP(E897,'Reference data'!$M$2:$O$364, 3,0), "Do not enter, will be populated based on other column(s)")</f>
        <v>Cobol, IMS-DC, DB2</v>
      </c>
      <c r="I897" s="522" t="str">
        <f>IFERROR(VLOOKUP(E897,'Reference data'!$M$1:$N$364, 2,0), "Do not enter, will be populated based on other column(s)")</f>
        <v>SE-BILLING-USAGE</v>
      </c>
      <c r="J897" s="347" t="s">
        <v>203</v>
      </c>
      <c r="K897" s="525" t="str">
        <f>IFERROR(VLOOKUP(J897,'Reference data'!$G$2:$H$7, 2, 0), "Do not enter, will be populated based on other column(s)")</f>
        <v>Muawiah Qaimari</v>
      </c>
      <c r="L897" s="525" t="str">
        <f>IFERROR(VLOOKUP(I897, 'Reference data'!$R$2:$S$55, 2, 0), "Do not enter, will be populated based on other column(s)")</f>
        <v>Rudradeep Mandal</v>
      </c>
      <c r="M897" s="525" t="str">
        <f>IFERROR(VLOOKUP(L897, 'Reference data'!$J$2:$K$30, 2, 0), "Do not enter, will be populated based on other column(s)")</f>
        <v>Tarun Raghuwanshi</v>
      </c>
      <c r="N897" s="347">
        <v>24.02</v>
      </c>
      <c r="O897" s="551" t="str">
        <f>VLOOKUP(N897, 'Reference data'!$U$2:$V$29, 2, 0)</f>
        <v>Feb-24</v>
      </c>
      <c r="P897" s="347" t="s">
        <v>342</v>
      </c>
      <c r="Q897" s="488">
        <v>150</v>
      </c>
      <c r="R897" s="488"/>
      <c r="S897" s="488"/>
      <c r="T897" s="488"/>
      <c r="U897" s="488"/>
      <c r="V897" s="488"/>
      <c r="W897" s="488"/>
      <c r="X897" s="488"/>
      <c r="Y897" s="488"/>
      <c r="Z897" s="488"/>
      <c r="AA897" s="488"/>
      <c r="AB897" s="488"/>
      <c r="AC897" s="488"/>
      <c r="AD897" s="488"/>
      <c r="AE897" s="488"/>
      <c r="AF897" s="488"/>
      <c r="AG897" s="488"/>
      <c r="AH897" s="488"/>
      <c r="AI897" s="488"/>
      <c r="AJ897" s="488"/>
      <c r="AK897" s="488"/>
      <c r="AL897" s="488"/>
      <c r="AM897" s="488"/>
      <c r="AN897" s="488"/>
      <c r="AO897" s="488"/>
      <c r="AP897" s="488"/>
      <c r="AQ897" s="488"/>
      <c r="AR897" s="488">
        <v>30</v>
      </c>
      <c r="AS897" s="488">
        <v>40</v>
      </c>
      <c r="AT897" s="347">
        <v>40</v>
      </c>
      <c r="AU897" s="347">
        <v>40</v>
      </c>
    </row>
    <row r="898" spans="1:51" ht="14.5">
      <c r="A898" s="522" t="str">
        <f>IFERROR(VLOOKUP(B898, 'Reference data'!$C$2:$D$21, 2, 0), "Do not enter, will be populated based on other column(s)")</f>
        <v>Enhancement</v>
      </c>
      <c r="B898" s="541" t="s">
        <v>960</v>
      </c>
      <c r="D898" s="347" t="s">
        <v>1796</v>
      </c>
      <c r="E898" s="543" t="s">
        <v>550</v>
      </c>
      <c r="G898" s="522" t="str">
        <f>IFERROR(VLOOKUP(E898,'Reference data'!$M$2:$P$364,4,0), "Do not enter, will be populated based on other column(s)")</f>
        <v>MF</v>
      </c>
      <c r="H898" s="522" t="str">
        <f>IFERROR(VLOOKUP(E898,'Reference data'!$M$2:$O$364, 3,0), "Do not enter, will be populated based on other column(s)")</f>
        <v>Cobol, IMS DB</v>
      </c>
      <c r="I898" s="522" t="str">
        <f>IFERROR(VLOOKUP(E898,'Reference data'!$M$1:$N$364, 2,0), "Do not enter, will be populated based on other column(s)")</f>
        <v>SE-BILLING-USAGE</v>
      </c>
      <c r="J898" s="347" t="s">
        <v>203</v>
      </c>
      <c r="K898" s="525" t="str">
        <f>IFERROR(VLOOKUP(J898,'Reference data'!$G$2:$H$7, 2, 0), "Do not enter, will be populated based on other column(s)")</f>
        <v>Muawiah Qaimari</v>
      </c>
      <c r="L898" s="525" t="str">
        <f>IFERROR(VLOOKUP(I898, 'Reference data'!$R$2:$S$55, 2, 0), "Do not enter, will be populated based on other column(s)")</f>
        <v>Rudradeep Mandal</v>
      </c>
      <c r="M898" s="525" t="str">
        <f>IFERROR(VLOOKUP(L898, 'Reference data'!$J$2:$K$30, 2, 0), "Do not enter, will be populated based on other column(s)")</f>
        <v>Tarun Raghuwanshi</v>
      </c>
      <c r="N898" s="347" t="s">
        <v>341</v>
      </c>
      <c r="O898" s="551" t="str">
        <f>VLOOKUP(N898, 'Reference data'!$U$2:$V$29, 2, 0)</f>
        <v>TBD</v>
      </c>
      <c r="P898" s="347" t="s">
        <v>342</v>
      </c>
      <c r="Q898" s="488">
        <v>730</v>
      </c>
      <c r="R898" s="488"/>
      <c r="S898" s="488"/>
      <c r="T898" s="488"/>
      <c r="U898" s="488"/>
      <c r="V898" s="488"/>
      <c r="W898" s="488"/>
      <c r="X898" s="488"/>
      <c r="Y898" s="488"/>
      <c r="Z898" s="488"/>
      <c r="AA898" s="488"/>
      <c r="AB898" s="488"/>
      <c r="AC898" s="488"/>
      <c r="AD898" s="488"/>
      <c r="AE898" s="488"/>
      <c r="AF898" s="488"/>
      <c r="AG898" s="488"/>
      <c r="AH898" s="488"/>
      <c r="AI898" s="488"/>
      <c r="AJ898" s="488"/>
      <c r="AK898" s="488"/>
      <c r="AL898" s="488"/>
      <c r="AM898" s="488"/>
      <c r="AN898" s="488"/>
      <c r="AO898" s="488"/>
      <c r="AP898" s="488"/>
      <c r="AQ898" s="488"/>
      <c r="AR898" s="488"/>
      <c r="AS898" s="488"/>
    </row>
    <row r="899" spans="1:51" ht="14.5">
      <c r="A899" s="522" t="str">
        <f>IFERROR(VLOOKUP(B899, 'Reference data'!$C$2:$D$21, 2, 0), "Do not enter, will be populated based on other column(s)")</f>
        <v>Sustenance</v>
      </c>
      <c r="B899" s="541" t="s">
        <v>988</v>
      </c>
      <c r="D899" s="347" t="s">
        <v>1900</v>
      </c>
      <c r="E899" s="543" t="s">
        <v>1263</v>
      </c>
      <c r="G899" s="522" t="str">
        <f>IFERROR(VLOOKUP(E899,'Reference data'!$M$2:$P$364,4,0), "Do not enter, will be populated based on other column(s)")</f>
        <v>MR</v>
      </c>
      <c r="H899" s="522" t="str">
        <f>IFERROR(VLOOKUP(E899,'Reference data'!$M$2:$O$364, 3,0), "Do not enter, will be populated based on other column(s)")</f>
        <v>Java</v>
      </c>
      <c r="I899" s="522" t="str">
        <f>IFERROR(VLOOKUP(E899,'Reference data'!$M$1:$N$364, 2,0), "Do not enter, will be populated based on other column(s)")</f>
        <v>MR-ETM-eDocs</v>
      </c>
      <c r="J899" s="347" t="s">
        <v>203</v>
      </c>
      <c r="K899" s="525" t="str">
        <f>IFERROR(VLOOKUP(J899,'Reference data'!$G$2:$H$7, 2, 0), "Do not enter, will be populated based on other column(s)")</f>
        <v>Muawiah Qaimari</v>
      </c>
      <c r="L899" s="525" t="str">
        <f>IFERROR(VLOOKUP(I899, 'Reference data'!$R$2:$S$55, 2, 0), "Do not enter, will be populated based on other column(s)")</f>
        <v>Rudradeep Mandal</v>
      </c>
      <c r="M899" s="525" t="str">
        <f>IFERROR(VLOOKUP(L899, 'Reference data'!$J$2:$K$30, 2, 0), "Do not enter, will be populated based on other column(s)")</f>
        <v>Tarun Raghuwanshi</v>
      </c>
      <c r="N899" s="347" t="s">
        <v>283</v>
      </c>
      <c r="O899" s="551" t="str">
        <f>VLOOKUP(N899, 'Reference data'!$U$2:$V$29, 2, 0)</f>
        <v>Ongoing</v>
      </c>
      <c r="P899" s="347" t="s">
        <v>48</v>
      </c>
      <c r="Q899" s="488"/>
      <c r="R899" s="488"/>
      <c r="S899" s="488"/>
      <c r="T899" s="488"/>
      <c r="U899" s="488"/>
      <c r="V899" s="488"/>
      <c r="W899" s="488"/>
      <c r="X899" s="488"/>
      <c r="Y899" s="488"/>
      <c r="Z899" s="488"/>
      <c r="AA899" s="488"/>
      <c r="AB899" s="488">
        <v>180</v>
      </c>
      <c r="AC899" s="488">
        <v>180</v>
      </c>
      <c r="AD899" s="488">
        <v>180</v>
      </c>
      <c r="AE899" s="488">
        <v>180</v>
      </c>
      <c r="AF899" s="488">
        <v>180</v>
      </c>
      <c r="AG899" s="488">
        <v>180</v>
      </c>
      <c r="AH899" s="488">
        <v>90</v>
      </c>
      <c r="AI899" s="488">
        <v>25</v>
      </c>
      <c r="AJ899" s="488">
        <v>25</v>
      </c>
      <c r="AK899" s="488">
        <v>25</v>
      </c>
      <c r="AL899" s="488">
        <v>25</v>
      </c>
      <c r="AM899" s="488">
        <v>25</v>
      </c>
      <c r="AN899" s="488">
        <v>25</v>
      </c>
      <c r="AO899" s="488">
        <v>25</v>
      </c>
      <c r="AP899" s="488">
        <v>25</v>
      </c>
      <c r="AQ899" s="488">
        <v>25</v>
      </c>
      <c r="AR899" s="488">
        <v>25</v>
      </c>
      <c r="AS899" s="488">
        <v>25</v>
      </c>
      <c r="AT899" s="488">
        <v>25</v>
      </c>
      <c r="AU899" s="488">
        <v>25</v>
      </c>
      <c r="AV899" s="488">
        <v>25</v>
      </c>
      <c r="AW899" s="488">
        <v>25</v>
      </c>
      <c r="AX899" s="488">
        <v>25</v>
      </c>
      <c r="AY899" s="488">
        <v>25</v>
      </c>
    </row>
    <row r="900" spans="1:51" ht="14.5">
      <c r="A900" s="522" t="str">
        <f>IFERROR(VLOOKUP(B900, 'Reference data'!$C$2:$D$21, 2, 0), "Do not enter, will be populated based on other column(s)")</f>
        <v>Sustenance</v>
      </c>
      <c r="B900" s="541" t="s">
        <v>983</v>
      </c>
      <c r="D900" s="347" t="s">
        <v>1926</v>
      </c>
      <c r="E900" s="543" t="s">
        <v>1263</v>
      </c>
      <c r="G900" s="522" t="str">
        <f>IFERROR(VLOOKUP(E900,'Reference data'!$M$2:$P$364,4,0), "Do not enter, will be populated based on other column(s)")</f>
        <v>MR</v>
      </c>
      <c r="H900" s="522" t="str">
        <f>IFERROR(VLOOKUP(E900,'Reference data'!$M$2:$O$364, 3,0), "Do not enter, will be populated based on other column(s)")</f>
        <v>Java</v>
      </c>
      <c r="I900" s="522" t="str">
        <f>IFERROR(VLOOKUP(E900,'Reference data'!$M$1:$N$364, 2,0), "Do not enter, will be populated based on other column(s)")</f>
        <v>MR-ETM-eDocs</v>
      </c>
      <c r="J900" s="347" t="s">
        <v>203</v>
      </c>
      <c r="K900" s="525" t="str">
        <f>IFERROR(VLOOKUP(J900,'Reference data'!$G$2:$H$7, 2, 0), "Do not enter, will be populated based on other column(s)")</f>
        <v>Muawiah Qaimari</v>
      </c>
      <c r="L900" s="525" t="str">
        <f>IFERROR(VLOOKUP(I900, 'Reference data'!$R$2:$S$55, 2, 0), "Do not enter, will be populated based on other column(s)")</f>
        <v>Rudradeep Mandal</v>
      </c>
      <c r="M900" s="525" t="str">
        <f>IFERROR(VLOOKUP(L900, 'Reference data'!$J$2:$K$30, 2, 0), "Do not enter, will be populated based on other column(s)")</f>
        <v>Tarun Raghuwanshi</v>
      </c>
      <c r="N900" s="347" t="s">
        <v>283</v>
      </c>
      <c r="O900" s="551" t="str">
        <f>VLOOKUP(N900, 'Reference data'!$U$2:$V$29, 2, 0)</f>
        <v>Ongoing</v>
      </c>
      <c r="P900" s="347" t="s">
        <v>48</v>
      </c>
      <c r="Q900" s="488"/>
      <c r="R900" s="488"/>
      <c r="S900" s="488"/>
      <c r="T900" s="488"/>
      <c r="U900" s="488"/>
      <c r="V900" s="488"/>
      <c r="W900" s="488"/>
      <c r="X900" s="488"/>
      <c r="Y900" s="488"/>
      <c r="Z900" s="488"/>
      <c r="AA900" s="488"/>
      <c r="AB900" s="488">
        <v>90</v>
      </c>
      <c r="AC900" s="488">
        <v>90</v>
      </c>
      <c r="AD900" s="488">
        <v>90</v>
      </c>
      <c r="AE900" s="488">
        <v>90</v>
      </c>
      <c r="AF900" s="488">
        <v>90</v>
      </c>
      <c r="AG900" s="488">
        <v>90</v>
      </c>
      <c r="AH900" s="488">
        <v>90</v>
      </c>
      <c r="AI900" s="488">
        <v>90</v>
      </c>
      <c r="AJ900" s="488">
        <v>90</v>
      </c>
      <c r="AK900" s="488">
        <v>90</v>
      </c>
      <c r="AL900" s="488">
        <v>90</v>
      </c>
      <c r="AM900" s="488">
        <v>90</v>
      </c>
      <c r="AN900" s="488">
        <v>90</v>
      </c>
      <c r="AO900" s="488">
        <v>90</v>
      </c>
      <c r="AP900" s="488">
        <v>90</v>
      </c>
      <c r="AQ900" s="488">
        <v>90</v>
      </c>
      <c r="AR900" s="488">
        <v>90</v>
      </c>
      <c r="AS900" s="488">
        <v>90</v>
      </c>
      <c r="AT900" s="488">
        <v>90</v>
      </c>
      <c r="AU900" s="488">
        <v>90</v>
      </c>
      <c r="AV900" s="488">
        <v>90</v>
      </c>
      <c r="AW900" s="488">
        <v>90</v>
      </c>
      <c r="AX900" s="488">
        <v>90</v>
      </c>
      <c r="AY900" s="488">
        <v>90</v>
      </c>
    </row>
    <row r="901" spans="1:51" ht="14.5">
      <c r="A901" s="522" t="str">
        <f>IFERROR(VLOOKUP(B901, 'Reference data'!$C$2:$D$21, 2, 0), "Do not enter, will be populated based on other column(s)")</f>
        <v>Sustenance</v>
      </c>
      <c r="B901" s="541" t="s">
        <v>88</v>
      </c>
      <c r="C901" s="347">
        <v>1</v>
      </c>
      <c r="D901" s="347" t="s">
        <v>1930</v>
      </c>
      <c r="E901" s="543" t="s">
        <v>1333</v>
      </c>
      <c r="F901" s="472"/>
      <c r="G901" s="522" t="str">
        <f>IFERROR(VLOOKUP(E901,'Reference data'!$M$2:$P$364,4,0), "Do not enter, will be populated based on other column(s)")</f>
        <v>MR</v>
      </c>
      <c r="H901" s="522" t="str">
        <f>IFERROR(VLOOKUP(E901,'Reference data'!$M$2:$O$364, 3,0), "Do not enter, will be populated based on other column(s)")</f>
        <v>Java</v>
      </c>
      <c r="I901" s="522" t="str">
        <f>IFERROR(VLOOKUP(E901,'Reference data'!$M$1:$N$364, 2,0), "Do not enter, will be populated based on other column(s)")</f>
        <v>Freedom Java Apps</v>
      </c>
      <c r="J901" s="347" t="s">
        <v>203</v>
      </c>
      <c r="K901" s="525" t="str">
        <f>IFERROR(VLOOKUP(J901,'Reference data'!$G$2:$H$7, 2, 0), "Do not enter, will be populated based on other column(s)")</f>
        <v>Muawiah Qaimari</v>
      </c>
      <c r="L901" s="525" t="str">
        <f>IFERROR(VLOOKUP(I901, 'Reference data'!$R$2:$S$55, 2, 0), "Do not enter, will be populated based on other column(s)")</f>
        <v>Ashish Bartwal</v>
      </c>
      <c r="M901" s="525" t="str">
        <f>IFERROR(VLOOKUP(L901, 'Reference data'!$J$2:$K$30, 2, 0), "Do not enter, will be populated based on other column(s)")</f>
        <v>Himanshu Mathur</v>
      </c>
      <c r="N901" s="347">
        <v>22.08</v>
      </c>
      <c r="O901" s="551" t="str">
        <f>VLOOKUP(N901, 'Reference data'!$U$2:$V$29, 2, 0)</f>
        <v>Aug-22</v>
      </c>
      <c r="P901" s="347" t="s">
        <v>48</v>
      </c>
      <c r="Q901" s="488">
        <v>275</v>
      </c>
      <c r="R901" s="488"/>
      <c r="S901" s="488"/>
      <c r="T901" s="488"/>
      <c r="U901" s="488"/>
      <c r="V901" s="488"/>
      <c r="W901" s="488"/>
      <c r="X901" s="488"/>
      <c r="Y901" s="488"/>
      <c r="Z901" s="488"/>
      <c r="AA901" s="488"/>
      <c r="AB901" s="488">
        <v>200</v>
      </c>
      <c r="AC901" s="488">
        <v>75</v>
      </c>
      <c r="AD901" s="488"/>
      <c r="AE901" s="488"/>
      <c r="AF901" s="488"/>
      <c r="AG901" s="488"/>
      <c r="AH901" s="488"/>
      <c r="AI901" s="488"/>
      <c r="AJ901" s="488"/>
      <c r="AK901" s="488"/>
      <c r="AL901" s="488"/>
      <c r="AM901" s="488"/>
      <c r="AN901" s="488"/>
      <c r="AO901" s="488"/>
      <c r="AP901" s="488"/>
      <c r="AQ901" s="488"/>
      <c r="AR901" s="488"/>
      <c r="AS901" s="488"/>
    </row>
    <row r="902" spans="1:51" ht="14.5">
      <c r="A902" s="522" t="str">
        <f>IFERROR(VLOOKUP(B902, 'Reference data'!$C$2:$D$21, 2, 0), "Do not enter, will be populated based on other column(s)")</f>
        <v>Sustenance</v>
      </c>
      <c r="B902" s="541" t="s">
        <v>110</v>
      </c>
      <c r="C902" s="347">
        <v>1</v>
      </c>
      <c r="D902" s="347" t="s">
        <v>1931</v>
      </c>
      <c r="E902" s="543" t="s">
        <v>1333</v>
      </c>
      <c r="F902" s="472"/>
      <c r="G902" s="522" t="str">
        <f>IFERROR(VLOOKUP(E902,'Reference data'!$M$2:$P$364,4,0), "Do not enter, will be populated based on other column(s)")</f>
        <v>MR</v>
      </c>
      <c r="H902" s="522" t="str">
        <f>IFERROR(VLOOKUP(E902,'Reference data'!$M$2:$O$364, 3,0), "Do not enter, will be populated based on other column(s)")</f>
        <v>Java</v>
      </c>
      <c r="I902" s="522" t="str">
        <f>IFERROR(VLOOKUP(E902,'Reference data'!$M$1:$N$364, 2,0), "Do not enter, will be populated based on other column(s)")</f>
        <v>Freedom Java Apps</v>
      </c>
      <c r="J902" s="347" t="s">
        <v>203</v>
      </c>
      <c r="K902" s="525" t="str">
        <f>IFERROR(VLOOKUP(J902,'Reference data'!$G$2:$H$7, 2, 0), "Do not enter, will be populated based on other column(s)")</f>
        <v>Muawiah Qaimari</v>
      </c>
      <c r="L902" s="525" t="str">
        <f>IFERROR(VLOOKUP(I902, 'Reference data'!$R$2:$S$55, 2, 0), "Do not enter, will be populated based on other column(s)")</f>
        <v>Ashish Bartwal</v>
      </c>
      <c r="M902" s="525" t="str">
        <f>IFERROR(VLOOKUP(L902, 'Reference data'!$J$2:$K$30, 2, 0), "Do not enter, will be populated based on other column(s)")</f>
        <v>Himanshu Mathur</v>
      </c>
      <c r="N902" s="347">
        <v>22.09</v>
      </c>
      <c r="O902" s="551" t="str">
        <f>VLOOKUP(N902, 'Reference data'!$U$2:$V$29, 2, 0)</f>
        <v>Sep-22</v>
      </c>
      <c r="P902" s="347" t="s">
        <v>48</v>
      </c>
      <c r="Q902" s="488">
        <v>30</v>
      </c>
      <c r="R902" s="488"/>
      <c r="S902" s="488"/>
      <c r="T902" s="488"/>
      <c r="U902" s="488"/>
      <c r="V902" s="488"/>
      <c r="W902" s="488"/>
      <c r="X902" s="488"/>
      <c r="Y902" s="488"/>
      <c r="Z902" s="488"/>
      <c r="AA902" s="488"/>
      <c r="AB902" s="488"/>
      <c r="AC902" s="488"/>
      <c r="AD902" s="488">
        <v>30</v>
      </c>
      <c r="AE902" s="488"/>
      <c r="AF902" s="488"/>
      <c r="AG902" s="488"/>
      <c r="AH902" s="488"/>
      <c r="AI902" s="488"/>
      <c r="AJ902" s="488"/>
      <c r="AK902" s="488"/>
      <c r="AL902" s="488"/>
      <c r="AM902" s="488"/>
      <c r="AN902" s="488"/>
      <c r="AO902" s="488"/>
      <c r="AP902" s="488"/>
      <c r="AQ902" s="488"/>
      <c r="AR902" s="488"/>
      <c r="AS902" s="488"/>
    </row>
    <row r="903" spans="1:51" ht="14.5">
      <c r="A903" s="522" t="str">
        <f>IFERROR(VLOOKUP(B903, 'Reference data'!$C$2:$D$21, 2, 0), "Do not enter, will be populated based on other column(s)")</f>
        <v>Sustenance</v>
      </c>
      <c r="B903" s="541" t="s">
        <v>110</v>
      </c>
      <c r="C903" s="347">
        <v>1</v>
      </c>
      <c r="D903" s="347" t="s">
        <v>1932</v>
      </c>
      <c r="E903" s="543" t="s">
        <v>220</v>
      </c>
      <c r="F903" s="472"/>
      <c r="G903" s="522" t="str">
        <f>IFERROR(VLOOKUP(E903,'Reference data'!$M$2:$P$364,4,0), "Do not enter, will be populated based on other column(s)")</f>
        <v>MR</v>
      </c>
      <c r="H903" s="522" t="str">
        <f>IFERROR(VLOOKUP(E903,'Reference data'!$M$2:$O$364, 3,0), "Do not enter, will be populated based on other column(s)")</f>
        <v>.NET</v>
      </c>
      <c r="I903" s="522" t="str">
        <f>IFERROR(VLOOKUP(E903,'Reference data'!$M$1:$N$364, 2,0), "Do not enter, will be populated based on other column(s)")</f>
        <v>Freedom DotNet-MQ</v>
      </c>
      <c r="J903" s="347" t="s">
        <v>203</v>
      </c>
      <c r="K903" s="525" t="str">
        <f>IFERROR(VLOOKUP(J903,'Reference data'!$G$2:$H$7, 2, 0), "Do not enter, will be populated based on other column(s)")</f>
        <v>Muawiah Qaimari</v>
      </c>
      <c r="L903" s="525" t="str">
        <f>IFERROR(VLOOKUP(I903, 'Reference data'!$R$2:$S$55, 2, 0), "Do not enter, will be populated based on other column(s)")</f>
        <v>Darsha Naik</v>
      </c>
      <c r="M903" s="525" t="str">
        <f>IFERROR(VLOOKUP(L903, 'Reference data'!$J$2:$K$30, 2, 0), "Do not enter, will be populated based on other column(s)")</f>
        <v>Himanshu Mathur</v>
      </c>
      <c r="N903" s="347">
        <v>22.09</v>
      </c>
      <c r="O903" s="551" t="str">
        <f>VLOOKUP(N903, 'Reference data'!$U$2:$V$29, 2, 0)</f>
        <v>Sep-22</v>
      </c>
      <c r="P903" s="347" t="s">
        <v>48</v>
      </c>
      <c r="Q903" s="488">
        <v>30</v>
      </c>
      <c r="R903" s="488"/>
      <c r="S903" s="488"/>
      <c r="T903" s="488"/>
      <c r="U903" s="488"/>
      <c r="V903" s="488"/>
      <c r="W903" s="488"/>
      <c r="X903" s="488"/>
      <c r="Y903" s="488"/>
      <c r="Z903" s="488"/>
      <c r="AA903" s="488"/>
      <c r="AB903" s="488"/>
      <c r="AC903" s="488"/>
      <c r="AD903" s="488">
        <v>30</v>
      </c>
      <c r="AE903" s="488"/>
      <c r="AF903" s="488"/>
      <c r="AG903" s="488"/>
      <c r="AH903" s="488"/>
      <c r="AI903" s="488"/>
      <c r="AJ903" s="488"/>
      <c r="AK903" s="488"/>
      <c r="AL903" s="488"/>
      <c r="AM903" s="488"/>
      <c r="AN903" s="488"/>
      <c r="AO903" s="488"/>
      <c r="AP903" s="488"/>
      <c r="AQ903" s="488"/>
      <c r="AR903" s="488"/>
      <c r="AS903" s="488"/>
    </row>
    <row r="904" spans="1:51" ht="14.5">
      <c r="A904" s="522" t="str">
        <f>IFERROR(VLOOKUP(B904, 'Reference data'!$C$2:$D$21, 2, 0), "Do not enter, will be populated based on other column(s)")</f>
        <v>Sustenance</v>
      </c>
      <c r="B904" s="541" t="s">
        <v>990</v>
      </c>
      <c r="C904" s="347">
        <v>1</v>
      </c>
      <c r="D904" s="347" t="s">
        <v>1933</v>
      </c>
      <c r="E904" s="543" t="s">
        <v>379</v>
      </c>
      <c r="F904" s="472"/>
      <c r="G904" s="522" t="str">
        <f>IFERROR(VLOOKUP(E904,'Reference data'!$M$2:$P$364,4,0), "Do not enter, will be populated based on other column(s)")</f>
        <v>MR</v>
      </c>
      <c r="H904" s="522" t="str">
        <f>IFERROR(VLOOKUP(E904,'Reference data'!$M$2:$O$364, 3,0), "Do not enter, will be populated based on other column(s)")</f>
        <v>C, C++</v>
      </c>
      <c r="I904" s="522" t="str">
        <f>IFERROR(VLOOKUP(E904,'Reference data'!$M$1:$N$364, 2,0), "Do not enter, will be populated based on other column(s)")</f>
        <v>Freedom CPP Apps</v>
      </c>
      <c r="J904" s="347" t="s">
        <v>203</v>
      </c>
      <c r="K904" s="525" t="str">
        <f>IFERROR(VLOOKUP(J904,'Reference data'!$G$2:$H$7, 2, 0), "Do not enter, will be populated based on other column(s)")</f>
        <v>Muawiah Qaimari</v>
      </c>
      <c r="L904" s="525" t="str">
        <f>IFERROR(VLOOKUP(I904, 'Reference data'!$R$2:$S$55, 2, 0), "Do not enter, will be populated based on other column(s)")</f>
        <v>Ashish Bartwal</v>
      </c>
      <c r="M904" s="525" t="str">
        <f>IFERROR(VLOOKUP(L904, 'Reference data'!$J$2:$K$30, 2, 0), "Do not enter, will be populated based on other column(s)")</f>
        <v>Himanshu Mathur</v>
      </c>
      <c r="N904" s="547">
        <v>22.1</v>
      </c>
      <c r="O904" s="551" t="str">
        <f>VLOOKUP(N904, 'Reference data'!$U$2:$V$29, 2, 0)</f>
        <v>Oct-22</v>
      </c>
      <c r="P904" s="347" t="s">
        <v>48</v>
      </c>
      <c r="Q904" s="488">
        <v>50</v>
      </c>
      <c r="R904" s="488"/>
      <c r="S904" s="488"/>
      <c r="T904" s="488"/>
      <c r="U904" s="488"/>
      <c r="V904" s="488"/>
      <c r="W904" s="488"/>
      <c r="X904" s="488"/>
      <c r="Y904" s="488"/>
      <c r="Z904" s="488"/>
      <c r="AA904" s="488"/>
      <c r="AB904" s="488"/>
      <c r="AC904" s="488"/>
      <c r="AD904" s="488">
        <v>30</v>
      </c>
      <c r="AE904" s="488">
        <v>20</v>
      </c>
      <c r="AF904" s="488"/>
      <c r="AG904" s="488"/>
      <c r="AH904" s="488"/>
      <c r="AI904" s="488"/>
      <c r="AJ904" s="488"/>
      <c r="AK904" s="488"/>
      <c r="AL904" s="488"/>
      <c r="AM904" s="488"/>
      <c r="AN904" s="488"/>
      <c r="AO904" s="488"/>
      <c r="AP904" s="488"/>
      <c r="AQ904" s="488"/>
      <c r="AR904" s="488"/>
      <c r="AS904" s="488"/>
    </row>
    <row r="905" spans="1:51" ht="14.5">
      <c r="A905" s="522" t="str">
        <f>IFERROR(VLOOKUP(B905, 'Reference data'!$C$2:$D$21, 2, 0), "Do not enter, will be populated based on other column(s)")</f>
        <v>Sustenance</v>
      </c>
      <c r="B905" s="541" t="s">
        <v>110</v>
      </c>
      <c r="C905" s="347">
        <v>1</v>
      </c>
      <c r="D905" s="347" t="s">
        <v>1934</v>
      </c>
      <c r="E905" s="543" t="s">
        <v>379</v>
      </c>
      <c r="F905" s="472"/>
      <c r="G905" s="522" t="str">
        <f>IFERROR(VLOOKUP(E905,'Reference data'!$M$2:$P$364,4,0), "Do not enter, will be populated based on other column(s)")</f>
        <v>MR</v>
      </c>
      <c r="H905" s="522" t="str">
        <f>IFERROR(VLOOKUP(E905,'Reference data'!$M$2:$O$364, 3,0), "Do not enter, will be populated based on other column(s)")</f>
        <v>C, C++</v>
      </c>
      <c r="I905" s="522" t="str">
        <f>IFERROR(VLOOKUP(E905,'Reference data'!$M$1:$N$364, 2,0), "Do not enter, will be populated based on other column(s)")</f>
        <v>Freedom CPP Apps</v>
      </c>
      <c r="J905" s="347" t="s">
        <v>203</v>
      </c>
      <c r="K905" s="525" t="str">
        <f>IFERROR(VLOOKUP(J905,'Reference data'!$G$2:$H$7, 2, 0), "Do not enter, will be populated based on other column(s)")</f>
        <v>Muawiah Qaimari</v>
      </c>
      <c r="L905" s="525" t="str">
        <f>IFERROR(VLOOKUP(I905, 'Reference data'!$R$2:$S$55, 2, 0), "Do not enter, will be populated based on other column(s)")</f>
        <v>Ashish Bartwal</v>
      </c>
      <c r="M905" s="525" t="str">
        <f>IFERROR(VLOOKUP(L905, 'Reference data'!$J$2:$K$30, 2, 0), "Do not enter, will be populated based on other column(s)")</f>
        <v>Himanshu Mathur</v>
      </c>
      <c r="N905" s="547">
        <v>22.1</v>
      </c>
      <c r="O905" s="551" t="str">
        <f>VLOOKUP(N905, 'Reference data'!$U$2:$V$29, 2, 0)</f>
        <v>Oct-22</v>
      </c>
      <c r="P905" s="347" t="s">
        <v>48</v>
      </c>
      <c r="Q905" s="488">
        <v>50</v>
      </c>
      <c r="R905" s="488"/>
      <c r="S905" s="488"/>
      <c r="T905" s="488"/>
      <c r="U905" s="488"/>
      <c r="V905" s="488"/>
      <c r="W905" s="488"/>
      <c r="X905" s="488"/>
      <c r="Y905" s="488"/>
      <c r="Z905" s="488"/>
      <c r="AA905" s="488"/>
      <c r="AB905" s="488"/>
      <c r="AC905" s="488"/>
      <c r="AD905" s="488">
        <v>40</v>
      </c>
      <c r="AE905" s="488">
        <v>10</v>
      </c>
      <c r="AF905" s="488"/>
      <c r="AG905" s="488"/>
      <c r="AH905" s="488"/>
      <c r="AI905" s="488"/>
      <c r="AJ905" s="488"/>
      <c r="AK905" s="488"/>
      <c r="AL905" s="488"/>
      <c r="AM905" s="488"/>
      <c r="AN905" s="488"/>
      <c r="AO905" s="488"/>
      <c r="AP905" s="488"/>
      <c r="AQ905" s="488"/>
      <c r="AR905" s="488"/>
      <c r="AS905" s="488"/>
    </row>
    <row r="906" spans="1:51" ht="14.5">
      <c r="A906" s="522" t="str">
        <f>IFERROR(VLOOKUP(B906, 'Reference data'!$C$2:$D$21, 2, 0), "Do not enter, will be populated based on other column(s)")</f>
        <v>Sustenance</v>
      </c>
      <c r="B906" s="541" t="s">
        <v>110</v>
      </c>
      <c r="C906" s="347">
        <v>1</v>
      </c>
      <c r="D906" s="347" t="s">
        <v>1935</v>
      </c>
      <c r="E906" s="543" t="s">
        <v>379</v>
      </c>
      <c r="F906" s="472"/>
      <c r="G906" s="522" t="str">
        <f>IFERROR(VLOOKUP(E906,'Reference data'!$M$2:$P$364,4,0), "Do not enter, will be populated based on other column(s)")</f>
        <v>MR</v>
      </c>
      <c r="H906" s="522" t="str">
        <f>IFERROR(VLOOKUP(E906,'Reference data'!$M$2:$O$364, 3,0), "Do not enter, will be populated based on other column(s)")</f>
        <v>C, C++</v>
      </c>
      <c r="I906" s="522" t="str">
        <f>IFERROR(VLOOKUP(E906,'Reference data'!$M$1:$N$364, 2,0), "Do not enter, will be populated based on other column(s)")</f>
        <v>Freedom CPP Apps</v>
      </c>
      <c r="J906" s="347" t="s">
        <v>203</v>
      </c>
      <c r="K906" s="525" t="str">
        <f>IFERROR(VLOOKUP(J906,'Reference data'!$G$2:$H$7, 2, 0), "Do not enter, will be populated based on other column(s)")</f>
        <v>Muawiah Qaimari</v>
      </c>
      <c r="L906" s="525" t="str">
        <f>IFERROR(VLOOKUP(I906, 'Reference data'!$R$2:$S$55, 2, 0), "Do not enter, will be populated based on other column(s)")</f>
        <v>Ashish Bartwal</v>
      </c>
      <c r="M906" s="525" t="str">
        <f>IFERROR(VLOOKUP(L906, 'Reference data'!$J$2:$K$30, 2, 0), "Do not enter, will be populated based on other column(s)")</f>
        <v>Himanshu Mathur</v>
      </c>
      <c r="N906" s="547">
        <v>22.1</v>
      </c>
      <c r="O906" s="551" t="str">
        <f>VLOOKUP(N906, 'Reference data'!$U$2:$V$29, 2, 0)</f>
        <v>Oct-22</v>
      </c>
      <c r="P906" s="347" t="s">
        <v>48</v>
      </c>
      <c r="Q906" s="488">
        <v>50</v>
      </c>
      <c r="R906" s="488"/>
      <c r="S906" s="488"/>
      <c r="T906" s="488"/>
      <c r="U906" s="488"/>
      <c r="V906" s="488"/>
      <c r="W906" s="488"/>
      <c r="X906" s="488"/>
      <c r="Y906" s="488"/>
      <c r="Z906" s="488"/>
      <c r="AA906" s="488"/>
      <c r="AB906" s="488"/>
      <c r="AC906" s="488"/>
      <c r="AD906" s="488">
        <v>40</v>
      </c>
      <c r="AE906" s="488">
        <v>10</v>
      </c>
      <c r="AF906" s="488"/>
      <c r="AG906" s="488"/>
      <c r="AH906" s="488"/>
      <c r="AI906" s="488"/>
      <c r="AJ906" s="488"/>
      <c r="AK906" s="488"/>
      <c r="AL906" s="488"/>
      <c r="AM906" s="488"/>
      <c r="AN906" s="488"/>
      <c r="AO906" s="488"/>
      <c r="AP906" s="488"/>
      <c r="AQ906" s="488"/>
      <c r="AR906" s="488"/>
      <c r="AS906" s="488"/>
    </row>
    <row r="907" spans="1:51" ht="14.5">
      <c r="A907" s="522" t="str">
        <f>IFERROR(VLOOKUP(B907, 'Reference data'!$C$2:$D$21, 2, 0), "Do not enter, will be populated based on other column(s)")</f>
        <v>Sustenance</v>
      </c>
      <c r="B907" s="541" t="s">
        <v>990</v>
      </c>
      <c r="C907" s="347">
        <v>1</v>
      </c>
      <c r="D907" s="347" t="s">
        <v>1936</v>
      </c>
      <c r="E907" s="543" t="s">
        <v>385</v>
      </c>
      <c r="F907" s="472"/>
      <c r="G907" s="522" t="str">
        <f>IFERROR(VLOOKUP(E907,'Reference data'!$M$2:$P$364,4,0), "Do not enter, will be populated based on other column(s)")</f>
        <v>MR</v>
      </c>
      <c r="H907" s="522" t="str">
        <f>IFERROR(VLOOKUP(E907,'Reference data'!$M$2:$O$364, 3,0), "Do not enter, will be populated based on other column(s)")</f>
        <v>SmallTalk, Gemstone</v>
      </c>
      <c r="I907" s="522" t="str">
        <f>IFERROR(VLOOKUP(E907,'Reference data'!$M$1:$N$364, 2,0), "Do not enter, will be populated based on other column(s)")</f>
        <v>Freedom Java Apps</v>
      </c>
      <c r="J907" s="347" t="s">
        <v>203</v>
      </c>
      <c r="K907" s="525" t="str">
        <f>IFERROR(VLOOKUP(J907,'Reference data'!$G$2:$H$7, 2, 0), "Do not enter, will be populated based on other column(s)")</f>
        <v>Muawiah Qaimari</v>
      </c>
      <c r="L907" s="525" t="str">
        <f>IFERROR(VLOOKUP(I907, 'Reference data'!$R$2:$S$55, 2, 0), "Do not enter, will be populated based on other column(s)")</f>
        <v>Ashish Bartwal</v>
      </c>
      <c r="M907" s="525" t="str">
        <f>IFERROR(VLOOKUP(L907, 'Reference data'!$J$2:$K$30, 2, 0), "Do not enter, will be populated based on other column(s)")</f>
        <v>Himanshu Mathur</v>
      </c>
      <c r="N907" s="547">
        <v>22.1</v>
      </c>
      <c r="O907" s="551" t="str">
        <f>VLOOKUP(N907, 'Reference data'!$U$2:$V$29, 2, 0)</f>
        <v>Oct-22</v>
      </c>
      <c r="P907" s="347" t="s">
        <v>48</v>
      </c>
      <c r="Q907" s="488">
        <v>50</v>
      </c>
      <c r="R907" s="488"/>
      <c r="S907" s="488"/>
      <c r="T907" s="488"/>
      <c r="U907" s="488"/>
      <c r="V907" s="488"/>
      <c r="W907" s="488"/>
      <c r="X907" s="488"/>
      <c r="Y907" s="488"/>
      <c r="Z907" s="488"/>
      <c r="AA907" s="488"/>
      <c r="AB907" s="488"/>
      <c r="AC907" s="488"/>
      <c r="AD907" s="488">
        <v>40</v>
      </c>
      <c r="AE907" s="488">
        <v>10</v>
      </c>
      <c r="AF907" s="488"/>
      <c r="AG907" s="488"/>
      <c r="AH907" s="488"/>
      <c r="AI907" s="488"/>
      <c r="AJ907" s="488"/>
      <c r="AK907" s="488"/>
      <c r="AL907" s="488"/>
      <c r="AM907" s="488"/>
      <c r="AN907" s="488"/>
      <c r="AO907" s="488"/>
      <c r="AP907" s="488"/>
      <c r="AQ907" s="488"/>
      <c r="AR907" s="488"/>
      <c r="AS907" s="488"/>
    </row>
    <row r="908" spans="1:51" ht="14.5">
      <c r="A908" s="522" t="str">
        <f>IFERROR(VLOOKUP(B908, 'Reference data'!$C$2:$D$21, 2, 0), "Do not enter, will be populated based on other column(s)")</f>
        <v>Sustenance</v>
      </c>
      <c r="B908" s="541" t="s">
        <v>110</v>
      </c>
      <c r="C908" s="347">
        <v>1</v>
      </c>
      <c r="D908" s="347" t="s">
        <v>1937</v>
      </c>
      <c r="E908" s="543" t="s">
        <v>377</v>
      </c>
      <c r="F908" s="472"/>
      <c r="G908" s="522" t="str">
        <f>IFERROR(VLOOKUP(E908,'Reference data'!$M$2:$P$364,4,0), "Do not enter, will be populated based on other column(s)")</f>
        <v>MR</v>
      </c>
      <c r="H908" s="522" t="str">
        <f>IFERROR(VLOOKUP(E908,'Reference data'!$M$2:$O$364, 3,0), "Do not enter, will be populated based on other column(s)")</f>
        <v>Java</v>
      </c>
      <c r="I908" s="522" t="str">
        <f>IFERROR(VLOOKUP(E908,'Reference data'!$M$1:$N$364, 2,0), "Do not enter, will be populated based on other column(s)")</f>
        <v>Freedom Java Apps</v>
      </c>
      <c r="J908" s="347" t="s">
        <v>203</v>
      </c>
      <c r="K908" s="525" t="str">
        <f>IFERROR(VLOOKUP(J908,'Reference data'!$G$2:$H$7, 2, 0), "Do not enter, will be populated based on other column(s)")</f>
        <v>Muawiah Qaimari</v>
      </c>
      <c r="L908" s="525" t="str">
        <f>IFERROR(VLOOKUP(I908, 'Reference data'!$R$2:$S$55, 2, 0), "Do not enter, will be populated based on other column(s)")</f>
        <v>Ashish Bartwal</v>
      </c>
      <c r="M908" s="525" t="str">
        <f>IFERROR(VLOOKUP(L908, 'Reference data'!$J$2:$K$30, 2, 0), "Do not enter, will be populated based on other column(s)")</f>
        <v>Himanshu Mathur</v>
      </c>
      <c r="N908" s="547">
        <v>22.1</v>
      </c>
      <c r="O908" s="551" t="str">
        <f>VLOOKUP(N908, 'Reference data'!$U$2:$V$29, 2, 0)</f>
        <v>Oct-22</v>
      </c>
      <c r="P908" s="347" t="s">
        <v>48</v>
      </c>
      <c r="Q908" s="488">
        <v>40</v>
      </c>
      <c r="R908" s="488"/>
      <c r="S908" s="488"/>
      <c r="T908" s="488"/>
      <c r="U908" s="488"/>
      <c r="V908" s="488"/>
      <c r="W908" s="488"/>
      <c r="X908" s="488"/>
      <c r="Y908" s="488"/>
      <c r="Z908" s="488"/>
      <c r="AA908" s="488"/>
      <c r="AB908" s="488"/>
      <c r="AC908" s="488"/>
      <c r="AD908" s="488">
        <v>30</v>
      </c>
      <c r="AE908" s="488">
        <v>10</v>
      </c>
      <c r="AF908" s="488"/>
      <c r="AG908" s="488"/>
      <c r="AH908" s="488"/>
      <c r="AI908" s="488"/>
      <c r="AJ908" s="488"/>
      <c r="AK908" s="488"/>
      <c r="AL908" s="488"/>
      <c r="AM908" s="488"/>
      <c r="AN908" s="488"/>
      <c r="AO908" s="488"/>
      <c r="AP908" s="488"/>
      <c r="AQ908" s="488"/>
      <c r="AR908" s="488"/>
      <c r="AS908" s="488"/>
    </row>
    <row r="909" spans="1:51" ht="14.5">
      <c r="A909" s="522" t="str">
        <f>IFERROR(VLOOKUP(B909, 'Reference data'!$C$2:$D$21, 2, 0), "Do not enter, will be populated based on other column(s)")</f>
        <v>Sustenance</v>
      </c>
      <c r="B909" s="541" t="s">
        <v>110</v>
      </c>
      <c r="C909" s="347">
        <v>1</v>
      </c>
      <c r="D909" s="347" t="s">
        <v>1938</v>
      </c>
      <c r="E909" s="543" t="s">
        <v>220</v>
      </c>
      <c r="F909" s="472"/>
      <c r="G909" s="522" t="str">
        <f>IFERROR(VLOOKUP(E909,'Reference data'!$M$2:$P$364,4,0), "Do not enter, will be populated based on other column(s)")</f>
        <v>MR</v>
      </c>
      <c r="H909" s="522" t="str">
        <f>IFERROR(VLOOKUP(E909,'Reference data'!$M$2:$O$364, 3,0), "Do not enter, will be populated based on other column(s)")</f>
        <v>.NET</v>
      </c>
      <c r="I909" s="522" t="str">
        <f>IFERROR(VLOOKUP(E909,'Reference data'!$M$1:$N$364, 2,0), "Do not enter, will be populated based on other column(s)")</f>
        <v>Freedom DotNet-MQ</v>
      </c>
      <c r="J909" s="347" t="s">
        <v>203</v>
      </c>
      <c r="K909" s="525" t="str">
        <f>IFERROR(VLOOKUP(J909,'Reference data'!$G$2:$H$7, 2, 0), "Do not enter, will be populated based on other column(s)")</f>
        <v>Muawiah Qaimari</v>
      </c>
      <c r="L909" s="525" t="str">
        <f>IFERROR(VLOOKUP(I909, 'Reference data'!$R$2:$S$55, 2, 0), "Do not enter, will be populated based on other column(s)")</f>
        <v>Darsha Naik</v>
      </c>
      <c r="M909" s="525" t="str">
        <f>IFERROR(VLOOKUP(L909, 'Reference data'!$J$2:$K$30, 2, 0), "Do not enter, will be populated based on other column(s)")</f>
        <v>Himanshu Mathur</v>
      </c>
      <c r="N909" s="547">
        <v>22.1</v>
      </c>
      <c r="O909" s="551" t="str">
        <f>VLOOKUP(N909, 'Reference data'!$U$2:$V$29, 2, 0)</f>
        <v>Oct-22</v>
      </c>
      <c r="P909" s="347" t="s">
        <v>48</v>
      </c>
      <c r="Q909" s="488">
        <v>50</v>
      </c>
      <c r="R909" s="488"/>
      <c r="S909" s="488"/>
      <c r="T909" s="488"/>
      <c r="U909" s="488"/>
      <c r="V909" s="488"/>
      <c r="W909" s="488"/>
      <c r="X909" s="488"/>
      <c r="Y909" s="488"/>
      <c r="Z909" s="488"/>
      <c r="AA909" s="488"/>
      <c r="AB909" s="488"/>
      <c r="AC909" s="488"/>
      <c r="AD909" s="488"/>
      <c r="AE909" s="488">
        <v>50</v>
      </c>
      <c r="AF909" s="488"/>
      <c r="AG909" s="488"/>
      <c r="AH909" s="488"/>
      <c r="AI909" s="488"/>
      <c r="AJ909" s="488"/>
      <c r="AK909" s="488"/>
      <c r="AL909" s="488"/>
      <c r="AM909" s="488"/>
      <c r="AN909" s="488"/>
      <c r="AO909" s="488"/>
      <c r="AP909" s="488"/>
      <c r="AQ909" s="488"/>
      <c r="AR909" s="488"/>
      <c r="AS909" s="488"/>
    </row>
    <row r="910" spans="1:51" ht="14.5">
      <c r="A910" s="522" t="str">
        <f>IFERROR(VLOOKUP(B910, 'Reference data'!$C$2:$D$21, 2, 0), "Do not enter, will be populated based on other column(s)")</f>
        <v>Sustenance</v>
      </c>
      <c r="B910" s="541" t="s">
        <v>110</v>
      </c>
      <c r="C910" s="347">
        <v>1</v>
      </c>
      <c r="D910" s="347" t="s">
        <v>1939</v>
      </c>
      <c r="E910" s="543" t="s">
        <v>377</v>
      </c>
      <c r="F910" s="472"/>
      <c r="G910" s="522" t="str">
        <f>IFERROR(VLOOKUP(E910,'Reference data'!$M$2:$P$364,4,0), "Do not enter, will be populated based on other column(s)")</f>
        <v>MR</v>
      </c>
      <c r="H910" s="522" t="str">
        <f>IFERROR(VLOOKUP(E910,'Reference data'!$M$2:$O$364, 3,0), "Do not enter, will be populated based on other column(s)")</f>
        <v>Java</v>
      </c>
      <c r="I910" s="522" t="str">
        <f>IFERROR(VLOOKUP(E910,'Reference data'!$M$1:$N$364, 2,0), "Do not enter, will be populated based on other column(s)")</f>
        <v>Freedom Java Apps</v>
      </c>
      <c r="J910" s="347" t="s">
        <v>203</v>
      </c>
      <c r="K910" s="525" t="str">
        <f>IFERROR(VLOOKUP(J910,'Reference data'!$G$2:$H$7, 2, 0), "Do not enter, will be populated based on other column(s)")</f>
        <v>Muawiah Qaimari</v>
      </c>
      <c r="L910" s="525" t="str">
        <f>IFERROR(VLOOKUP(I910, 'Reference data'!$R$2:$S$55, 2, 0), "Do not enter, will be populated based on other column(s)")</f>
        <v>Ashish Bartwal</v>
      </c>
      <c r="M910" s="525" t="str">
        <f>IFERROR(VLOOKUP(L910, 'Reference data'!$J$2:$K$30, 2, 0), "Do not enter, will be populated based on other column(s)")</f>
        <v>Himanshu Mathur</v>
      </c>
      <c r="N910" s="547">
        <v>22.1</v>
      </c>
      <c r="O910" s="551" t="str">
        <f>VLOOKUP(N910, 'Reference data'!$U$2:$V$29, 2, 0)</f>
        <v>Oct-22</v>
      </c>
      <c r="P910" s="347" t="s">
        <v>48</v>
      </c>
      <c r="Q910" s="488">
        <v>30</v>
      </c>
      <c r="R910" s="488"/>
      <c r="S910" s="488"/>
      <c r="T910" s="488"/>
      <c r="U910" s="488"/>
      <c r="V910" s="488"/>
      <c r="W910" s="488"/>
      <c r="X910" s="488"/>
      <c r="Y910" s="488"/>
      <c r="Z910" s="488"/>
      <c r="AA910" s="488"/>
      <c r="AB910" s="488"/>
      <c r="AC910" s="488"/>
      <c r="AD910" s="488"/>
      <c r="AE910" s="488">
        <v>30</v>
      </c>
      <c r="AF910" s="488"/>
      <c r="AG910" s="488"/>
      <c r="AH910" s="488"/>
      <c r="AI910" s="488"/>
      <c r="AJ910" s="488"/>
      <c r="AK910" s="488"/>
      <c r="AL910" s="488"/>
      <c r="AM910" s="488"/>
      <c r="AN910" s="488"/>
      <c r="AO910" s="488"/>
      <c r="AP910" s="488"/>
      <c r="AQ910" s="488"/>
      <c r="AR910" s="488"/>
      <c r="AS910" s="488"/>
    </row>
    <row r="911" spans="1:51" ht="14.5">
      <c r="A911" s="522" t="str">
        <f>IFERROR(VLOOKUP(B911, 'Reference data'!$C$2:$D$21, 2, 0), "Do not enter, will be populated based on other column(s)")</f>
        <v>Sustenance</v>
      </c>
      <c r="B911" s="541" t="s">
        <v>110</v>
      </c>
      <c r="C911" s="347">
        <v>1</v>
      </c>
      <c r="D911" s="347" t="s">
        <v>1940</v>
      </c>
      <c r="E911" s="543" t="s">
        <v>379</v>
      </c>
      <c r="F911" s="472"/>
      <c r="G911" s="522" t="str">
        <f>IFERROR(VLOOKUP(E911,'Reference data'!$M$2:$P$364,4,0), "Do not enter, will be populated based on other column(s)")</f>
        <v>MR</v>
      </c>
      <c r="H911" s="522" t="str">
        <f>IFERROR(VLOOKUP(E911,'Reference data'!$M$2:$O$364, 3,0), "Do not enter, will be populated based on other column(s)")</f>
        <v>C, C++</v>
      </c>
      <c r="I911" s="522" t="str">
        <f>IFERROR(VLOOKUP(E911,'Reference data'!$M$1:$N$364, 2,0), "Do not enter, will be populated based on other column(s)")</f>
        <v>Freedom CPP Apps</v>
      </c>
      <c r="J911" s="347" t="s">
        <v>203</v>
      </c>
      <c r="K911" s="525" t="str">
        <f>IFERROR(VLOOKUP(J911,'Reference data'!$G$2:$H$7, 2, 0), "Do not enter, will be populated based on other column(s)")</f>
        <v>Muawiah Qaimari</v>
      </c>
      <c r="L911" s="525" t="str">
        <f>IFERROR(VLOOKUP(I911, 'Reference data'!$R$2:$S$55, 2, 0), "Do not enter, will be populated based on other column(s)")</f>
        <v>Ashish Bartwal</v>
      </c>
      <c r="M911" s="525" t="str">
        <f>IFERROR(VLOOKUP(L911, 'Reference data'!$J$2:$K$30, 2, 0), "Do not enter, will be populated based on other column(s)")</f>
        <v>Himanshu Mathur</v>
      </c>
      <c r="N911" s="547">
        <v>22.11</v>
      </c>
      <c r="O911" s="551" t="str">
        <f>VLOOKUP(N911, 'Reference data'!$U$2:$V$29, 2, 0)</f>
        <v>Nov-22</v>
      </c>
      <c r="P911" s="347" t="s">
        <v>48</v>
      </c>
      <c r="Q911" s="488">
        <v>50</v>
      </c>
      <c r="R911" s="488"/>
      <c r="S911" s="488"/>
      <c r="T911" s="488"/>
      <c r="U911" s="488"/>
      <c r="V911" s="488"/>
      <c r="W911" s="488"/>
      <c r="X911" s="488"/>
      <c r="Y911" s="488"/>
      <c r="Z911" s="488"/>
      <c r="AA911" s="488"/>
      <c r="AB911" s="488"/>
      <c r="AC911" s="488"/>
      <c r="AD911" s="488"/>
      <c r="AE911" s="488"/>
      <c r="AF911" s="488">
        <v>50</v>
      </c>
      <c r="AG911" s="488"/>
      <c r="AH911" s="488"/>
      <c r="AI911" s="488"/>
      <c r="AJ911" s="488"/>
      <c r="AK911" s="488"/>
      <c r="AL911" s="488"/>
      <c r="AM911" s="488"/>
      <c r="AN911" s="488"/>
      <c r="AO911" s="488"/>
      <c r="AP911" s="488"/>
      <c r="AQ911" s="488"/>
      <c r="AR911" s="488"/>
      <c r="AS911" s="488"/>
    </row>
    <row r="912" spans="1:51" ht="14.5">
      <c r="A912" s="522" t="str">
        <f>IFERROR(VLOOKUP(B912, 'Reference data'!$C$2:$D$21, 2, 0), "Do not enter, will be populated based on other column(s)")</f>
        <v>Sustenance</v>
      </c>
      <c r="B912" s="541" t="s">
        <v>110</v>
      </c>
      <c r="C912" s="347">
        <v>1</v>
      </c>
      <c r="D912" s="347" t="s">
        <v>1941</v>
      </c>
      <c r="E912" s="543" t="s">
        <v>220</v>
      </c>
      <c r="F912" s="472"/>
      <c r="G912" s="522" t="str">
        <f>IFERROR(VLOOKUP(E912,'Reference data'!$M$2:$P$364,4,0), "Do not enter, will be populated based on other column(s)")</f>
        <v>MR</v>
      </c>
      <c r="H912" s="522" t="str">
        <f>IFERROR(VLOOKUP(E912,'Reference data'!$M$2:$O$364, 3,0), "Do not enter, will be populated based on other column(s)")</f>
        <v>.NET</v>
      </c>
      <c r="I912" s="522" t="str">
        <f>IFERROR(VLOOKUP(E912,'Reference data'!$M$1:$N$364, 2,0), "Do not enter, will be populated based on other column(s)")</f>
        <v>Freedom DotNet-MQ</v>
      </c>
      <c r="J912" s="347" t="s">
        <v>203</v>
      </c>
      <c r="K912" s="525" t="str">
        <f>IFERROR(VLOOKUP(J912,'Reference data'!$G$2:$H$7, 2, 0), "Do not enter, will be populated based on other column(s)")</f>
        <v>Muawiah Qaimari</v>
      </c>
      <c r="L912" s="525" t="str">
        <f>IFERROR(VLOOKUP(I912, 'Reference data'!$R$2:$S$55, 2, 0), "Do not enter, will be populated based on other column(s)")</f>
        <v>Darsha Naik</v>
      </c>
      <c r="M912" s="525" t="str">
        <f>IFERROR(VLOOKUP(L912, 'Reference data'!$J$2:$K$30, 2, 0), "Do not enter, will be populated based on other column(s)")</f>
        <v>Himanshu Mathur</v>
      </c>
      <c r="N912" s="547">
        <v>22.11</v>
      </c>
      <c r="O912" s="551" t="str">
        <f>VLOOKUP(N912, 'Reference data'!$U$2:$V$29, 2, 0)</f>
        <v>Nov-22</v>
      </c>
      <c r="P912" s="347" t="s">
        <v>48</v>
      </c>
      <c r="Q912" s="488">
        <v>30</v>
      </c>
      <c r="R912" s="488"/>
      <c r="S912" s="488"/>
      <c r="T912" s="488"/>
      <c r="U912" s="488"/>
      <c r="V912" s="488"/>
      <c r="W912" s="488"/>
      <c r="X912" s="488"/>
      <c r="Y912" s="488"/>
      <c r="Z912" s="488"/>
      <c r="AA912" s="488"/>
      <c r="AB912" s="488"/>
      <c r="AC912" s="488"/>
      <c r="AD912" s="488"/>
      <c r="AE912" s="488"/>
      <c r="AF912" s="488">
        <v>30</v>
      </c>
      <c r="AG912" s="488"/>
      <c r="AH912" s="488"/>
      <c r="AI912" s="488"/>
      <c r="AJ912" s="488"/>
      <c r="AK912" s="488"/>
      <c r="AL912" s="488"/>
      <c r="AM912" s="488"/>
      <c r="AN912" s="488"/>
      <c r="AO912" s="488"/>
      <c r="AP912" s="488"/>
      <c r="AQ912" s="488"/>
      <c r="AR912" s="488"/>
      <c r="AS912" s="488"/>
    </row>
    <row r="913" spans="1:51" ht="14.5">
      <c r="A913" s="522" t="str">
        <f>IFERROR(VLOOKUP(B913, 'Reference data'!$C$2:$D$21, 2, 0), "Do not enter, will be populated based on other column(s)")</f>
        <v>Sustenance</v>
      </c>
      <c r="B913" s="541" t="s">
        <v>985</v>
      </c>
      <c r="C913" s="347">
        <v>17</v>
      </c>
      <c r="D913" s="347" t="s">
        <v>188</v>
      </c>
      <c r="E913" s="543" t="s">
        <v>1289</v>
      </c>
      <c r="F913" s="472"/>
      <c r="G913" s="522" t="str">
        <f>IFERROR(VLOOKUP(E913,'Reference data'!$M$2:$P$364,4,0), "Do not enter, will be populated based on other column(s)")</f>
        <v>MR</v>
      </c>
      <c r="H913" s="522" t="str">
        <f>IFERROR(VLOOKUP(E913,'Reference data'!$M$2:$O$364, 3,0), "Do not enter, will be populated based on other column(s)")</f>
        <v>Java, Websphere</v>
      </c>
      <c r="I913" s="522" t="str">
        <f>IFERROR(VLOOKUP(E913,'Reference data'!$M$1:$N$364, 2,0), "Do not enter, will be populated based on other column(s)")</f>
        <v>CBS-ATTCRM-SBS</v>
      </c>
      <c r="J913" s="347" t="s">
        <v>78</v>
      </c>
      <c r="K913" s="525" t="str">
        <f>IFERROR(VLOOKUP(J913,'Reference data'!$G$2:$H$7, 2, 0), "Do not enter, will be populated based on other column(s)")</f>
        <v>Christine Moretti</v>
      </c>
      <c r="L913" s="525" t="str">
        <f>IFERROR(VLOOKUP(I913, 'Reference data'!$R$2:$S$55, 2, 0), "Do not enter, will be populated based on other column(s)")</f>
        <v>Ravinder Kumar</v>
      </c>
      <c r="M913" s="525" t="str">
        <f>IFERROR(VLOOKUP(L913, 'Reference data'!$J$2:$K$30, 2, 0), "Do not enter, will be populated based on other column(s)")</f>
        <v>Himanshu Mathur</v>
      </c>
      <c r="N913" s="547" t="s">
        <v>283</v>
      </c>
      <c r="O913" s="551" t="str">
        <f>VLOOKUP(N913, 'Reference data'!$U$2:$V$29, 2, 0)</f>
        <v>Ongoing</v>
      </c>
      <c r="P913" s="347" t="s">
        <v>48</v>
      </c>
      <c r="Q913" s="488">
        <v>1025</v>
      </c>
      <c r="R913" s="488"/>
      <c r="S913" s="488"/>
      <c r="T913" s="488"/>
      <c r="U913" s="488"/>
      <c r="V913" s="488"/>
      <c r="W913" s="488"/>
      <c r="X913" s="488"/>
      <c r="Y913" s="488"/>
      <c r="Z913" s="488"/>
      <c r="AA913" s="488"/>
      <c r="AB913" s="488">
        <v>50</v>
      </c>
      <c r="AC913" s="488">
        <v>50</v>
      </c>
      <c r="AD913" s="488">
        <v>50</v>
      </c>
      <c r="AE913" s="488">
        <v>50</v>
      </c>
      <c r="AF913" s="488">
        <v>50</v>
      </c>
      <c r="AG913" s="488">
        <v>70</v>
      </c>
      <c r="AH913" s="488">
        <v>90</v>
      </c>
      <c r="AI913" s="488">
        <v>90</v>
      </c>
      <c r="AJ913" s="488">
        <v>70</v>
      </c>
      <c r="AK913" s="488">
        <v>60</v>
      </c>
      <c r="AL913" s="488">
        <v>80</v>
      </c>
      <c r="AM913" s="488">
        <v>100</v>
      </c>
      <c r="AN913" s="488">
        <v>110</v>
      </c>
      <c r="AO913" s="488">
        <v>100</v>
      </c>
      <c r="AP913" s="488">
        <v>110</v>
      </c>
      <c r="AQ913" s="488">
        <v>110</v>
      </c>
      <c r="AR913" s="488">
        <v>120</v>
      </c>
      <c r="AS913" s="488">
        <v>110</v>
      </c>
    </row>
    <row r="914" spans="1:51" ht="14.5">
      <c r="A914" s="522" t="str">
        <f>IFERROR(VLOOKUP(B914, 'Reference data'!$C$2:$D$21, 2, 0), "Do not enter, will be populated based on other column(s)")</f>
        <v>Sustenance</v>
      </c>
      <c r="B914" s="541" t="s">
        <v>110</v>
      </c>
      <c r="C914" s="347">
        <v>1</v>
      </c>
      <c r="D914" s="347" t="s">
        <v>1942</v>
      </c>
      <c r="E914" s="543" t="s">
        <v>263</v>
      </c>
      <c r="F914" s="475" t="s">
        <v>1803</v>
      </c>
      <c r="G914" s="522" t="str">
        <f>IFERROR(VLOOKUP(E914,'Reference data'!$M$2:$P$364,4,0), "Do not enter, will be populated based on other column(s)")</f>
        <v>MR</v>
      </c>
      <c r="H914" s="522" t="str">
        <f>IFERROR(VLOOKUP(E914,'Reference data'!$M$2:$O$364, 3,0), "Do not enter, will be populated based on other column(s)")</f>
        <v>Java</v>
      </c>
      <c r="I914" s="522" t="str">
        <f>IFERROR(VLOOKUP(E914,'Reference data'!$M$1:$N$364, 2,0), "Do not enter, will be populated based on other column(s)")</f>
        <v>CBS-ATTCRM-SBS</v>
      </c>
      <c r="J914" s="347" t="s">
        <v>442</v>
      </c>
      <c r="K914" s="525" t="str">
        <f>IFERROR(VLOOKUP(J914,'Reference data'!$G$2:$H$7, 2, 0), "Do not enter, will be populated based on other column(s)")</f>
        <v>Christine Moretti</v>
      </c>
      <c r="L914" s="525" t="str">
        <f>IFERROR(VLOOKUP(I914, 'Reference data'!$R$2:$S$55, 2, 0), "Do not enter, will be populated based on other column(s)")</f>
        <v>Ravinder Kumar</v>
      </c>
      <c r="M914" s="525" t="str">
        <f>IFERROR(VLOOKUP(L914, 'Reference data'!$J$2:$K$30, 2, 0), "Do not enter, will be populated based on other column(s)")</f>
        <v>Himanshu Mathur</v>
      </c>
      <c r="N914" s="547">
        <v>22.1</v>
      </c>
      <c r="O914" s="551" t="str">
        <f>VLOOKUP(N914, 'Reference data'!$U$2:$V$29, 2, 0)</f>
        <v>Oct-22</v>
      </c>
      <c r="P914" s="347" t="s">
        <v>48</v>
      </c>
      <c r="Q914" s="488">
        <v>100</v>
      </c>
      <c r="R914" s="488"/>
      <c r="S914" s="488"/>
      <c r="T914" s="488"/>
      <c r="U914" s="488"/>
      <c r="V914" s="488"/>
      <c r="W914" s="488"/>
      <c r="X914" s="488"/>
      <c r="Y914" s="488"/>
      <c r="Z914" s="488"/>
      <c r="AA914" s="488"/>
      <c r="AB914" s="488"/>
      <c r="AC914" s="488"/>
      <c r="AD914" s="488">
        <v>20</v>
      </c>
      <c r="AE914" s="488">
        <v>80</v>
      </c>
      <c r="AF914" s="488"/>
      <c r="AG914" s="488"/>
      <c r="AH914" s="488"/>
      <c r="AI914" s="488"/>
      <c r="AJ914" s="488"/>
      <c r="AK914" s="488"/>
      <c r="AL914" s="488"/>
      <c r="AM914" s="488"/>
      <c r="AN914" s="488"/>
      <c r="AO914" s="488"/>
      <c r="AP914" s="488"/>
      <c r="AQ914" s="488"/>
      <c r="AR914" s="488"/>
      <c r="AS914" s="488"/>
    </row>
    <row r="915" spans="1:51" ht="14.5">
      <c r="A915" s="522" t="str">
        <f>IFERROR(VLOOKUP(B915, 'Reference data'!$C$2:$D$21, 2, 0), "Do not enter, will be populated based on other column(s)")</f>
        <v>Sustenance</v>
      </c>
      <c r="B915" s="541" t="s">
        <v>983</v>
      </c>
      <c r="C915" s="347">
        <v>1</v>
      </c>
      <c r="D915" s="347" t="s">
        <v>1943</v>
      </c>
      <c r="E915" s="543" t="s">
        <v>202</v>
      </c>
      <c r="F915" s="472"/>
      <c r="G915" s="522" t="str">
        <f>IFERROR(VLOOKUP(E915,'Reference data'!$M$2:$P$364,4,0), "Do not enter, will be populated based on other column(s)")</f>
        <v>MR</v>
      </c>
      <c r="H915" s="522" t="str">
        <f>IFERROR(VLOOKUP(E915,'Reference data'!$M$2:$O$364, 3,0), "Do not enter, will be populated based on other column(s)")</f>
        <v>Hadoop, Java</v>
      </c>
      <c r="I915" s="522" t="str">
        <f>IFERROR(VLOOKUP(E915,'Reference data'!$M$1:$N$364, 2,0), "Do not enter, will be populated based on other column(s)")</f>
        <v>CARAT</v>
      </c>
      <c r="J915" s="347" t="s">
        <v>203</v>
      </c>
      <c r="K915" s="525" t="str">
        <f>IFERROR(VLOOKUP(J915,'Reference data'!$G$2:$H$7, 2, 0), "Do not enter, will be populated based on other column(s)")</f>
        <v>Muawiah Qaimari</v>
      </c>
      <c r="L915" s="525" t="str">
        <f>IFERROR(VLOOKUP(I915, 'Reference data'!$R$2:$S$55, 2, 0), "Do not enter, will be populated based on other column(s)")</f>
        <v>Ashish Bartwal</v>
      </c>
      <c r="M915" s="525" t="str">
        <f>IFERROR(VLOOKUP(L915, 'Reference data'!$J$2:$K$30, 2, 0), "Do not enter, will be populated based on other column(s)")</f>
        <v>Himanshu Mathur</v>
      </c>
      <c r="N915" s="347" t="s">
        <v>283</v>
      </c>
      <c r="O915" s="551" t="str">
        <f>VLOOKUP(N915, 'Reference data'!$U$2:$V$29, 2, 0)</f>
        <v>Ongoing</v>
      </c>
      <c r="P915" s="347" t="s">
        <v>48</v>
      </c>
      <c r="Q915" s="488">
        <v>590</v>
      </c>
      <c r="R915" s="488"/>
      <c r="S915" s="488"/>
      <c r="T915" s="488"/>
      <c r="U915" s="488"/>
      <c r="V915" s="488"/>
      <c r="W915" s="488"/>
      <c r="X915" s="488"/>
      <c r="Y915" s="488"/>
      <c r="Z915" s="488"/>
      <c r="AA915" s="488"/>
      <c r="AB915" s="488">
        <v>60</v>
      </c>
      <c r="AC915" s="488">
        <v>60</v>
      </c>
      <c r="AD915" s="488">
        <v>60</v>
      </c>
      <c r="AE915" s="488">
        <v>60</v>
      </c>
      <c r="AF915" s="488">
        <v>90</v>
      </c>
      <c r="AG915" s="488">
        <v>90</v>
      </c>
      <c r="AH915" s="488">
        <v>40</v>
      </c>
      <c r="AI915" s="488">
        <v>30</v>
      </c>
      <c r="AJ915" s="488">
        <v>35</v>
      </c>
      <c r="AK915" s="488">
        <v>30</v>
      </c>
      <c r="AL915" s="488">
        <v>30</v>
      </c>
      <c r="AM915" s="488">
        <v>35</v>
      </c>
      <c r="AN915" s="488">
        <v>30</v>
      </c>
      <c r="AO915" s="488">
        <v>40</v>
      </c>
      <c r="AP915" s="488">
        <v>30</v>
      </c>
      <c r="AQ915" s="488">
        <v>45</v>
      </c>
      <c r="AR915" s="488">
        <v>30</v>
      </c>
      <c r="AS915" s="488">
        <v>35</v>
      </c>
    </row>
    <row r="916" spans="1:51" ht="14.5">
      <c r="A916" s="522" t="str">
        <f>IFERROR(VLOOKUP(B916, 'Reference data'!$C$2:$D$21, 2, 0), "Do not enter, will be populated based on other column(s)")</f>
        <v>Enhancement</v>
      </c>
      <c r="B916" s="541" t="s">
        <v>960</v>
      </c>
      <c r="C916" s="347">
        <v>1</v>
      </c>
      <c r="D916" s="347" t="s">
        <v>1944</v>
      </c>
      <c r="E916" s="543" t="s">
        <v>202</v>
      </c>
      <c r="F916" s="475" t="s">
        <v>1945</v>
      </c>
      <c r="G916" s="522" t="str">
        <f>IFERROR(VLOOKUP(E916,'Reference data'!$M$2:$P$364,4,0), "Do not enter, will be populated based on other column(s)")</f>
        <v>MR</v>
      </c>
      <c r="H916" s="522" t="str">
        <f>IFERROR(VLOOKUP(E916,'Reference data'!$M$2:$O$364, 3,0), "Do not enter, will be populated based on other column(s)")</f>
        <v>Hadoop, Java</v>
      </c>
      <c r="I916" s="522" t="str">
        <f>IFERROR(VLOOKUP(E916,'Reference data'!$M$1:$N$364, 2,0), "Do not enter, will be populated based on other column(s)")</f>
        <v>CARAT</v>
      </c>
      <c r="J916" s="347" t="s">
        <v>203</v>
      </c>
      <c r="K916" s="525" t="str">
        <f>IFERROR(VLOOKUP(J916,'Reference data'!$G$2:$H$7, 2, 0), "Do not enter, will be populated based on other column(s)")</f>
        <v>Muawiah Qaimari</v>
      </c>
      <c r="L916" s="525" t="str">
        <f>IFERROR(VLOOKUP(I916, 'Reference data'!$R$2:$S$55, 2, 0), "Do not enter, will be populated based on other column(s)")</f>
        <v>Ashish Bartwal</v>
      </c>
      <c r="M916" s="525" t="str">
        <f>IFERROR(VLOOKUP(L916, 'Reference data'!$J$2:$K$30, 2, 0), "Do not enter, will be populated based on other column(s)")</f>
        <v>Himanshu Mathur</v>
      </c>
      <c r="N916" s="347">
        <v>23.05</v>
      </c>
      <c r="O916" s="551" t="str">
        <f>VLOOKUP(N916, 'Reference data'!$U$2:$V$29, 2, 0)</f>
        <v>May-23</v>
      </c>
      <c r="P916" s="347" t="s">
        <v>48</v>
      </c>
      <c r="Q916" s="488">
        <v>400</v>
      </c>
      <c r="R916" s="488"/>
      <c r="S916" s="488"/>
      <c r="T916" s="488"/>
      <c r="U916" s="488"/>
      <c r="V916" s="488"/>
      <c r="W916" s="488"/>
      <c r="X916" s="488"/>
      <c r="Y916" s="488"/>
      <c r="Z916" s="488"/>
      <c r="AA916" s="488"/>
      <c r="AB916" s="488"/>
      <c r="AC916" s="488"/>
      <c r="AD916" s="488">
        <v>133</v>
      </c>
      <c r="AE916" s="488">
        <v>133</v>
      </c>
      <c r="AF916" s="488">
        <v>300</v>
      </c>
      <c r="AG916" s="488">
        <v>100</v>
      </c>
      <c r="AH916" s="488">
        <v>50</v>
      </c>
      <c r="AI916" s="488">
        <v>50</v>
      </c>
      <c r="AJ916" s="488">
        <v>25</v>
      </c>
      <c r="AK916" s="488">
        <v>25</v>
      </c>
      <c r="AL916" s="488">
        <v>50</v>
      </c>
      <c r="AM916" s="488"/>
      <c r="AN916" s="488"/>
      <c r="AO916" s="488"/>
      <c r="AP916" s="488"/>
      <c r="AQ916" s="488"/>
      <c r="AR916" s="488"/>
      <c r="AS916" s="488"/>
    </row>
    <row r="917" spans="1:51" ht="14.5">
      <c r="A917" s="522" t="str">
        <f>IFERROR(VLOOKUP(B917, 'Reference data'!$C$2:$D$21, 2, 0), "Do not enter, will be populated based on other column(s)")</f>
        <v>Sustenance</v>
      </c>
      <c r="B917" s="541" t="s">
        <v>110</v>
      </c>
      <c r="C917" s="347">
        <v>1</v>
      </c>
      <c r="D917" s="347" t="s">
        <v>1946</v>
      </c>
      <c r="E917" s="543" t="s">
        <v>202</v>
      </c>
      <c r="F917" s="472"/>
      <c r="G917" s="522" t="str">
        <f>IFERROR(VLOOKUP(E917,'Reference data'!$M$2:$P$364,4,0), "Do not enter, will be populated based on other column(s)")</f>
        <v>MR</v>
      </c>
      <c r="H917" s="522" t="str">
        <f>IFERROR(VLOOKUP(E917,'Reference data'!$M$2:$O$364, 3,0), "Do not enter, will be populated based on other column(s)")</f>
        <v>Hadoop, Java</v>
      </c>
      <c r="I917" s="522" t="str">
        <f>IFERROR(VLOOKUP(E917,'Reference data'!$M$1:$N$364, 2,0), "Do not enter, will be populated based on other column(s)")</f>
        <v>CARAT</v>
      </c>
      <c r="J917" s="347" t="s">
        <v>203</v>
      </c>
      <c r="K917" s="525" t="str">
        <f>IFERROR(VLOOKUP(J917,'Reference data'!$G$2:$H$7, 2, 0), "Do not enter, will be populated based on other column(s)")</f>
        <v>Muawiah Qaimari</v>
      </c>
      <c r="L917" s="525" t="str">
        <f>IFERROR(VLOOKUP(I917, 'Reference data'!$R$2:$S$55, 2, 0), "Do not enter, will be populated based on other column(s)")</f>
        <v>Ashish Bartwal</v>
      </c>
      <c r="M917" s="525" t="str">
        <f>IFERROR(VLOOKUP(L917, 'Reference data'!$J$2:$K$30, 2, 0), "Do not enter, will be populated based on other column(s)")</f>
        <v>Himanshu Mathur</v>
      </c>
      <c r="N917" s="347">
        <v>22.12</v>
      </c>
      <c r="O917" s="551" t="str">
        <f>VLOOKUP(N917, 'Reference data'!$U$2:$V$29, 2, 0)</f>
        <v>Dec-22</v>
      </c>
      <c r="P917" s="347" t="s">
        <v>48</v>
      </c>
      <c r="Q917" s="488">
        <v>100</v>
      </c>
      <c r="R917" s="488"/>
      <c r="S917" s="488"/>
      <c r="T917" s="488"/>
      <c r="U917" s="488"/>
      <c r="V917" s="488"/>
      <c r="W917" s="488"/>
      <c r="X917" s="488"/>
      <c r="Y917" s="488"/>
      <c r="Z917" s="488"/>
      <c r="AA917" s="488"/>
      <c r="AB917" s="488"/>
      <c r="AC917" s="488"/>
      <c r="AD917" s="488"/>
      <c r="AE917" s="488">
        <v>33</v>
      </c>
      <c r="AF917" s="488">
        <v>50</v>
      </c>
      <c r="AG917" s="488">
        <v>50</v>
      </c>
      <c r="AH917" s="488"/>
      <c r="AI917" s="488"/>
      <c r="AJ917" s="488"/>
      <c r="AK917" s="488"/>
      <c r="AL917" s="488"/>
      <c r="AM917" s="488"/>
      <c r="AN917" s="488"/>
      <c r="AO917" s="488"/>
      <c r="AP917" s="488"/>
      <c r="AQ917" s="488"/>
      <c r="AR917" s="488"/>
      <c r="AS917" s="488"/>
    </row>
    <row r="918" spans="1:51" ht="14.5">
      <c r="A918" s="522" t="str">
        <f>IFERROR(VLOOKUP(B918, 'Reference data'!$C$2:$D$21, 2, 0), "Do not enter, will be populated based on other column(s)")</f>
        <v>Sustenance</v>
      </c>
      <c r="B918" s="541" t="s">
        <v>110</v>
      </c>
      <c r="C918" s="347">
        <v>1</v>
      </c>
      <c r="D918" s="347" t="s">
        <v>1947</v>
      </c>
      <c r="E918" s="543" t="s">
        <v>208</v>
      </c>
      <c r="F918" s="472"/>
      <c r="G918" s="522" t="str">
        <f>IFERROR(VLOOKUP(E918,'Reference data'!$M$2:$P$364,4,0), "Do not enter, will be populated based on other column(s)")</f>
        <v>MR</v>
      </c>
      <c r="H918" s="522" t="str">
        <f>IFERROR(VLOOKUP(E918,'Reference data'!$M$2:$O$364, 3,0), "Do not enter, will be populated based on other column(s)")</f>
        <v>.NET, VC++</v>
      </c>
      <c r="I918" s="522" t="str">
        <f>IFERROR(VLOOKUP(E918,'Reference data'!$M$1:$N$364, 2,0), "Do not enter, will be populated based on other column(s)")</f>
        <v>MOSS</v>
      </c>
      <c r="J918" s="347" t="s">
        <v>203</v>
      </c>
      <c r="K918" s="525" t="str">
        <f>IFERROR(VLOOKUP(J918,'Reference data'!$G$2:$H$7, 2, 0), "Do not enter, will be populated based on other column(s)")</f>
        <v>Muawiah Qaimari</v>
      </c>
      <c r="L918" s="525" t="str">
        <f>IFERROR(VLOOKUP(I918, 'Reference data'!$R$2:$S$55, 2, 0), "Do not enter, will be populated based on other column(s)")</f>
        <v xml:space="preserve">Darsha Naik </v>
      </c>
      <c r="M918" s="525" t="str">
        <f>IFERROR(VLOOKUP(L918, 'Reference data'!$J$2:$K$30, 2, 0), "Do not enter, will be populated based on other column(s)")</f>
        <v>Himanshu Mathur</v>
      </c>
      <c r="N918" s="347">
        <v>22.09</v>
      </c>
      <c r="O918" s="551" t="str">
        <f>VLOOKUP(N918, 'Reference data'!$U$2:$V$29, 2, 0)</f>
        <v>Sep-22</v>
      </c>
      <c r="P918" s="347" t="s">
        <v>48</v>
      </c>
      <c r="Q918" s="488">
        <v>70</v>
      </c>
      <c r="R918" s="488"/>
      <c r="S918" s="488"/>
      <c r="T918" s="488"/>
      <c r="U918" s="488"/>
      <c r="V918" s="488"/>
      <c r="W918" s="488"/>
      <c r="X918" s="488"/>
      <c r="Y918" s="488"/>
      <c r="Z918" s="488"/>
      <c r="AA918" s="488"/>
      <c r="AB918" s="488"/>
      <c r="AC918" s="488"/>
      <c r="AD918" s="488">
        <v>70</v>
      </c>
      <c r="AE918" s="488"/>
      <c r="AF918" s="488"/>
      <c r="AG918" s="488"/>
      <c r="AH918" s="488"/>
      <c r="AI918" s="488"/>
      <c r="AJ918" s="488"/>
      <c r="AK918" s="488"/>
      <c r="AL918" s="488"/>
      <c r="AM918" s="488"/>
      <c r="AN918" s="488"/>
      <c r="AO918" s="488"/>
      <c r="AP918" s="488"/>
      <c r="AQ918" s="488"/>
      <c r="AR918" s="488"/>
      <c r="AS918" s="488"/>
    </row>
    <row r="919" spans="1:51" ht="14.5">
      <c r="A919" s="522" t="str">
        <f>IFERROR(VLOOKUP(B919, 'Reference data'!$C$2:$D$21, 2, 0), "Do not enter, will be populated based on other column(s)")</f>
        <v>Sustenance</v>
      </c>
      <c r="B919" s="541" t="s">
        <v>110</v>
      </c>
      <c r="C919" s="347">
        <v>1</v>
      </c>
      <c r="D919" s="347" t="s">
        <v>1948</v>
      </c>
      <c r="E919" s="543" t="s">
        <v>208</v>
      </c>
      <c r="F919" s="472"/>
      <c r="G919" s="522" t="str">
        <f>IFERROR(VLOOKUP(E919,'Reference data'!$M$2:$P$364,4,0), "Do not enter, will be populated based on other column(s)")</f>
        <v>MR</v>
      </c>
      <c r="H919" s="522" t="str">
        <f>IFERROR(VLOOKUP(E919,'Reference data'!$M$2:$O$364, 3,0), "Do not enter, will be populated based on other column(s)")</f>
        <v>.NET, VC++</v>
      </c>
      <c r="I919" s="522" t="str">
        <f>IFERROR(VLOOKUP(E919,'Reference data'!$M$1:$N$364, 2,0), "Do not enter, will be populated based on other column(s)")</f>
        <v>MOSS</v>
      </c>
      <c r="J919" s="347" t="s">
        <v>203</v>
      </c>
      <c r="K919" s="525" t="str">
        <f>IFERROR(VLOOKUP(J919,'Reference data'!$G$2:$H$7, 2, 0), "Do not enter, will be populated based on other column(s)")</f>
        <v>Muawiah Qaimari</v>
      </c>
      <c r="L919" s="525" t="str">
        <f>IFERROR(VLOOKUP(I919, 'Reference data'!$R$2:$S$55, 2, 0), "Do not enter, will be populated based on other column(s)")</f>
        <v xml:space="preserve">Darsha Naik </v>
      </c>
      <c r="M919" s="525" t="str">
        <f>IFERROR(VLOOKUP(L919, 'Reference data'!$J$2:$K$30, 2, 0), "Do not enter, will be populated based on other column(s)")</f>
        <v>Himanshu Mathur</v>
      </c>
      <c r="N919" s="347">
        <v>22.09</v>
      </c>
      <c r="O919" s="551" t="str">
        <f>VLOOKUP(N919, 'Reference data'!$U$2:$V$29, 2, 0)</f>
        <v>Sep-22</v>
      </c>
      <c r="P919" s="347" t="s">
        <v>48</v>
      </c>
      <c r="Q919" s="488">
        <v>50</v>
      </c>
      <c r="R919" s="488"/>
      <c r="S919" s="488"/>
      <c r="T919" s="488"/>
      <c r="U919" s="488"/>
      <c r="V919" s="488"/>
      <c r="W919" s="488"/>
      <c r="X919" s="488"/>
      <c r="Y919" s="488"/>
      <c r="Z919" s="488"/>
      <c r="AA919" s="488"/>
      <c r="AB919" s="488"/>
      <c r="AC919" s="488">
        <v>25</v>
      </c>
      <c r="AD919" s="488">
        <v>25</v>
      </c>
      <c r="AE919" s="488"/>
      <c r="AF919" s="488"/>
      <c r="AG919" s="488"/>
      <c r="AH919" s="488"/>
      <c r="AI919" s="488"/>
      <c r="AJ919" s="488"/>
      <c r="AK919" s="488"/>
      <c r="AL919" s="488"/>
      <c r="AM919" s="488"/>
      <c r="AN919" s="488"/>
      <c r="AO919" s="488"/>
      <c r="AP919" s="488"/>
      <c r="AQ919" s="488"/>
      <c r="AR919" s="488"/>
      <c r="AS919" s="488"/>
    </row>
    <row r="920" spans="1:51" ht="14.5">
      <c r="A920" s="522" t="str">
        <f>IFERROR(VLOOKUP(B920, 'Reference data'!$C$2:$D$21, 2, 0), "Do not enter, will be populated based on other column(s)")</f>
        <v>Enhancement</v>
      </c>
      <c r="B920" s="541" t="s">
        <v>960</v>
      </c>
      <c r="C920" s="347">
        <v>1</v>
      </c>
      <c r="D920" s="347" t="s">
        <v>408</v>
      </c>
      <c r="E920" s="543" t="s">
        <v>208</v>
      </c>
      <c r="F920" s="472"/>
      <c r="G920" s="522" t="str">
        <f>IFERROR(VLOOKUP(E920,'Reference data'!$M$2:$P$364,4,0), "Do not enter, will be populated based on other column(s)")</f>
        <v>MR</v>
      </c>
      <c r="H920" s="522" t="str">
        <f>IFERROR(VLOOKUP(E920,'Reference data'!$M$2:$O$364, 3,0), "Do not enter, will be populated based on other column(s)")</f>
        <v>.NET, VC++</v>
      </c>
      <c r="I920" s="522" t="str">
        <f>IFERROR(VLOOKUP(E920,'Reference data'!$M$1:$N$364, 2,0), "Do not enter, will be populated based on other column(s)")</f>
        <v>MOSS</v>
      </c>
      <c r="J920" s="347" t="s">
        <v>203</v>
      </c>
      <c r="K920" s="525" t="str">
        <f>IFERROR(VLOOKUP(J920,'Reference data'!$G$2:$H$7, 2, 0), "Do not enter, will be populated based on other column(s)")</f>
        <v>Muawiah Qaimari</v>
      </c>
      <c r="L920" s="525" t="str">
        <f>IFERROR(VLOOKUP(I920, 'Reference data'!$R$2:$S$55, 2, 0), "Do not enter, will be populated based on other column(s)")</f>
        <v xml:space="preserve">Darsha Naik </v>
      </c>
      <c r="M920" s="525" t="str">
        <f>IFERROR(VLOOKUP(L920, 'Reference data'!$J$2:$K$30, 2, 0), "Do not enter, will be populated based on other column(s)")</f>
        <v>Himanshu Mathur</v>
      </c>
      <c r="N920" s="347" t="s">
        <v>1114</v>
      </c>
      <c r="O920" s="551" t="str">
        <f>VLOOKUP(N920, 'Reference data'!$U$2:$V$29, 2, 0)</f>
        <v>On hold</v>
      </c>
      <c r="P920" s="347" t="s">
        <v>342</v>
      </c>
      <c r="Q920" s="488">
        <v>520</v>
      </c>
      <c r="R920" s="488"/>
      <c r="S920" s="488"/>
      <c r="T920" s="488"/>
      <c r="U920" s="488"/>
      <c r="V920" s="488"/>
      <c r="W920" s="488"/>
      <c r="X920" s="488"/>
      <c r="Y920" s="488"/>
      <c r="Z920" s="488"/>
      <c r="AA920" s="488"/>
      <c r="AB920" s="488"/>
      <c r="AC920" s="488"/>
      <c r="AD920" s="488"/>
      <c r="AE920" s="488"/>
      <c r="AF920" s="488"/>
      <c r="AG920" s="488"/>
      <c r="AH920" s="488"/>
      <c r="AI920" s="488"/>
      <c r="AJ920" s="488"/>
      <c r="AK920" s="488"/>
      <c r="AL920" s="488"/>
      <c r="AM920" s="488"/>
      <c r="AN920" s="488"/>
      <c r="AO920" s="488"/>
      <c r="AP920" s="488"/>
      <c r="AQ920" s="488"/>
      <c r="AR920" s="488"/>
      <c r="AS920" s="488"/>
    </row>
    <row r="921" spans="1:51" ht="14.5">
      <c r="A921" s="522" t="str">
        <f>IFERROR(VLOOKUP(B921, 'Reference data'!$C$2:$D$21, 2, 0), "Do not enter, will be populated based on other column(s)")</f>
        <v>Sustenance</v>
      </c>
      <c r="B921" s="541" t="s">
        <v>110</v>
      </c>
      <c r="C921" s="347">
        <v>1</v>
      </c>
      <c r="D921" s="347" t="s">
        <v>1947</v>
      </c>
      <c r="E921" s="543" t="s">
        <v>208</v>
      </c>
      <c r="F921" s="472"/>
      <c r="G921" s="522" t="str">
        <f>IFERROR(VLOOKUP(E921,'Reference data'!$M$2:$P$364,4,0), "Do not enter, will be populated based on other column(s)")</f>
        <v>MR</v>
      </c>
      <c r="H921" s="522" t="str">
        <f>IFERROR(VLOOKUP(E921,'Reference data'!$M$2:$O$364, 3,0), "Do not enter, will be populated based on other column(s)")</f>
        <v>.NET, VC++</v>
      </c>
      <c r="I921" s="522" t="str">
        <f>IFERROR(VLOOKUP(E921,'Reference data'!$M$1:$N$364, 2,0), "Do not enter, will be populated based on other column(s)")</f>
        <v>MOSS</v>
      </c>
      <c r="J921" s="347" t="s">
        <v>203</v>
      </c>
      <c r="K921" s="525" t="str">
        <f>IFERROR(VLOOKUP(J921,'Reference data'!$G$2:$H$7, 2, 0), "Do not enter, will be populated based on other column(s)")</f>
        <v>Muawiah Qaimari</v>
      </c>
      <c r="L921" s="525" t="str">
        <f>IFERROR(VLOOKUP(I921, 'Reference data'!$R$2:$S$55, 2, 0), "Do not enter, will be populated based on other column(s)")</f>
        <v xml:space="preserve">Darsha Naik </v>
      </c>
      <c r="M921" s="525" t="str">
        <f>IFERROR(VLOOKUP(L921, 'Reference data'!$J$2:$K$30, 2, 0), "Do not enter, will be populated based on other column(s)")</f>
        <v>Himanshu Mathur</v>
      </c>
      <c r="N921" s="347">
        <v>22.09</v>
      </c>
      <c r="O921" s="551" t="str">
        <f>VLOOKUP(N921, 'Reference data'!$U$2:$V$29, 2, 0)</f>
        <v>Sep-22</v>
      </c>
      <c r="P921" s="347" t="s">
        <v>48</v>
      </c>
      <c r="Q921" s="488">
        <v>130</v>
      </c>
      <c r="R921" s="488"/>
      <c r="S921" s="488"/>
      <c r="T921" s="488"/>
      <c r="U921" s="488"/>
      <c r="V921" s="488"/>
      <c r="W921" s="488"/>
      <c r="X921" s="488"/>
      <c r="Y921" s="488"/>
      <c r="Z921" s="488"/>
      <c r="AA921" s="488"/>
      <c r="AB921" s="488"/>
      <c r="AC921" s="488"/>
      <c r="AD921" s="488">
        <v>130</v>
      </c>
      <c r="AE921" s="488"/>
      <c r="AF921" s="488"/>
      <c r="AG921" s="488"/>
      <c r="AH921" s="488"/>
      <c r="AI921" s="488"/>
      <c r="AJ921" s="488"/>
      <c r="AK921" s="488"/>
      <c r="AL921" s="488"/>
      <c r="AM921" s="488"/>
      <c r="AN921" s="488"/>
      <c r="AO921" s="488"/>
      <c r="AP921" s="488"/>
      <c r="AQ921" s="488"/>
      <c r="AR921" s="488"/>
      <c r="AS921" s="488"/>
    </row>
    <row r="922" spans="1:51" ht="14.5">
      <c r="A922" s="522" t="str">
        <f>IFERROR(VLOOKUP(B922, 'Reference data'!$C$2:$D$21, 2, 0), "Do not enter, will be populated based on other column(s)")</f>
        <v>Sustenance</v>
      </c>
      <c r="B922" s="541" t="s">
        <v>110</v>
      </c>
      <c r="C922" s="347">
        <v>1</v>
      </c>
      <c r="D922" s="347" t="s">
        <v>1949</v>
      </c>
      <c r="E922" s="543" t="s">
        <v>208</v>
      </c>
      <c r="F922" s="472"/>
      <c r="G922" s="522" t="str">
        <f>IFERROR(VLOOKUP(E922,'Reference data'!$M$2:$P$364,4,0), "Do not enter, will be populated based on other column(s)")</f>
        <v>MR</v>
      </c>
      <c r="H922" s="522" t="str">
        <f>IFERROR(VLOOKUP(E922,'Reference data'!$M$2:$O$364, 3,0), "Do not enter, will be populated based on other column(s)")</f>
        <v>.NET, VC++</v>
      </c>
      <c r="I922" s="522" t="str">
        <f>IFERROR(VLOOKUP(E922,'Reference data'!$M$1:$N$364, 2,0), "Do not enter, will be populated based on other column(s)")</f>
        <v>MOSS</v>
      </c>
      <c r="J922" s="347" t="s">
        <v>203</v>
      </c>
      <c r="K922" s="525" t="str">
        <f>IFERROR(VLOOKUP(J922,'Reference data'!$G$2:$H$7, 2, 0), "Do not enter, will be populated based on other column(s)")</f>
        <v>Muawiah Qaimari</v>
      </c>
      <c r="L922" s="525" t="str">
        <f>IFERROR(VLOOKUP(I922, 'Reference data'!$R$2:$S$55, 2, 0), "Do not enter, will be populated based on other column(s)")</f>
        <v xml:space="preserve">Darsha Naik </v>
      </c>
      <c r="M922" s="525" t="str">
        <f>IFERROR(VLOOKUP(L922, 'Reference data'!$J$2:$K$30, 2, 0), "Do not enter, will be populated based on other column(s)")</f>
        <v>Himanshu Mathur</v>
      </c>
      <c r="N922" s="347">
        <v>22.11</v>
      </c>
      <c r="O922" s="551" t="str">
        <f>VLOOKUP(N922, 'Reference data'!$U$2:$V$29, 2, 0)</f>
        <v>Nov-22</v>
      </c>
      <c r="P922" s="347" t="s">
        <v>48</v>
      </c>
      <c r="Q922" s="488">
        <v>150</v>
      </c>
      <c r="R922" s="488"/>
      <c r="S922" s="488"/>
      <c r="T922" s="488"/>
      <c r="U922" s="488"/>
      <c r="V922" s="488"/>
      <c r="W922" s="488"/>
      <c r="X922" s="488"/>
      <c r="Y922" s="488"/>
      <c r="Z922" s="488"/>
      <c r="AA922" s="488"/>
      <c r="AB922" s="488"/>
      <c r="AC922" s="488"/>
      <c r="AD922" s="488"/>
      <c r="AE922" s="488"/>
      <c r="AF922" s="488">
        <v>150</v>
      </c>
      <c r="AG922" s="488"/>
      <c r="AH922" s="488"/>
      <c r="AI922" s="488"/>
      <c r="AJ922" s="488"/>
      <c r="AK922" s="488"/>
      <c r="AL922" s="488"/>
      <c r="AM922" s="488"/>
      <c r="AN922" s="488"/>
      <c r="AO922" s="488"/>
      <c r="AP922" s="488"/>
      <c r="AQ922" s="488"/>
      <c r="AR922" s="488"/>
      <c r="AS922" s="488"/>
    </row>
    <row r="923" spans="1:51" ht="14.5">
      <c r="A923" s="522" t="str">
        <f>IFERROR(VLOOKUP(B923, 'Reference data'!$C$2:$D$21, 2, 0), "Do not enter, will be populated based on other column(s)")</f>
        <v>Sustenance</v>
      </c>
      <c r="B923" s="541" t="s">
        <v>110</v>
      </c>
      <c r="C923" s="347">
        <v>1</v>
      </c>
      <c r="D923" s="347" t="s">
        <v>1950</v>
      </c>
      <c r="E923" s="543" t="s">
        <v>208</v>
      </c>
      <c r="F923" s="472"/>
      <c r="G923" s="522" t="str">
        <f>IFERROR(VLOOKUP(E923,'Reference data'!$M$2:$P$364,4,0), "Do not enter, will be populated based on other column(s)")</f>
        <v>MR</v>
      </c>
      <c r="H923" s="522" t="str">
        <f>IFERROR(VLOOKUP(E923,'Reference data'!$M$2:$O$364, 3,0), "Do not enter, will be populated based on other column(s)")</f>
        <v>.NET, VC++</v>
      </c>
      <c r="I923" s="522" t="str">
        <f>IFERROR(VLOOKUP(E923,'Reference data'!$M$1:$N$364, 2,0), "Do not enter, will be populated based on other column(s)")</f>
        <v>MOSS</v>
      </c>
      <c r="J923" s="347" t="s">
        <v>203</v>
      </c>
      <c r="K923" s="525" t="str">
        <f>IFERROR(VLOOKUP(J923,'Reference data'!$G$2:$H$7, 2, 0), "Do not enter, will be populated based on other column(s)")</f>
        <v>Muawiah Qaimari</v>
      </c>
      <c r="L923" s="525" t="str">
        <f>IFERROR(VLOOKUP(I923, 'Reference data'!$R$2:$S$55, 2, 0), "Do not enter, will be populated based on other column(s)")</f>
        <v xml:space="preserve">Darsha Naik </v>
      </c>
      <c r="M923" s="525" t="str">
        <f>IFERROR(VLOOKUP(L923, 'Reference data'!$J$2:$K$30, 2, 0), "Do not enter, will be populated based on other column(s)")</f>
        <v>Himanshu Mathur</v>
      </c>
      <c r="N923" s="347">
        <v>22.11</v>
      </c>
      <c r="O923" s="551" t="str">
        <f>VLOOKUP(N923, 'Reference data'!$U$2:$V$29, 2, 0)</f>
        <v>Nov-22</v>
      </c>
      <c r="P923" s="347" t="s">
        <v>48</v>
      </c>
      <c r="Q923" s="488">
        <v>125</v>
      </c>
      <c r="R923" s="488"/>
      <c r="S923" s="488"/>
      <c r="T923" s="488"/>
      <c r="U923" s="488"/>
      <c r="V923" s="488"/>
      <c r="W923" s="488"/>
      <c r="X923" s="488"/>
      <c r="Y923" s="488"/>
      <c r="Z923" s="488"/>
      <c r="AA923" s="488"/>
      <c r="AB923" s="488"/>
      <c r="AC923" s="488"/>
      <c r="AD923" s="488"/>
      <c r="AE923" s="488"/>
      <c r="AF923" s="488">
        <v>125</v>
      </c>
      <c r="AG923" s="488"/>
      <c r="AH923" s="488"/>
      <c r="AI923" s="488"/>
      <c r="AJ923" s="488"/>
      <c r="AK923" s="488"/>
      <c r="AL923" s="488"/>
      <c r="AM923" s="488"/>
      <c r="AN923" s="488"/>
      <c r="AO923" s="488"/>
      <c r="AP923" s="488"/>
      <c r="AQ923" s="488"/>
      <c r="AR923" s="488"/>
      <c r="AS923" s="488"/>
    </row>
    <row r="924" spans="1:51" ht="14.5">
      <c r="A924" s="522" t="str">
        <f>IFERROR(VLOOKUP(B924, 'Reference data'!$C$2:$D$21, 2, 0), "Do not enter, will be populated based on other column(s)")</f>
        <v>Sustenance</v>
      </c>
      <c r="B924" s="541" t="s">
        <v>110</v>
      </c>
      <c r="C924" s="347">
        <v>1</v>
      </c>
      <c r="D924" s="347" t="s">
        <v>1947</v>
      </c>
      <c r="E924" s="543" t="s">
        <v>208</v>
      </c>
      <c r="F924" s="472"/>
      <c r="G924" s="522" t="str">
        <f>IFERROR(VLOOKUP(E924,'Reference data'!$M$2:$P$364,4,0), "Do not enter, will be populated based on other column(s)")</f>
        <v>MR</v>
      </c>
      <c r="H924" s="522" t="str">
        <f>IFERROR(VLOOKUP(E924,'Reference data'!$M$2:$O$364, 3,0), "Do not enter, will be populated based on other column(s)")</f>
        <v>.NET, VC++</v>
      </c>
      <c r="I924" s="522" t="str">
        <f>IFERROR(VLOOKUP(E924,'Reference data'!$M$1:$N$364, 2,0), "Do not enter, will be populated based on other column(s)")</f>
        <v>MOSS</v>
      </c>
      <c r="J924" s="347" t="s">
        <v>203</v>
      </c>
      <c r="K924" s="525" t="str">
        <f>IFERROR(VLOOKUP(J924,'Reference data'!$G$2:$H$7, 2, 0), "Do not enter, will be populated based on other column(s)")</f>
        <v>Muawiah Qaimari</v>
      </c>
      <c r="L924" s="525" t="str">
        <f>IFERROR(VLOOKUP(I924, 'Reference data'!$R$2:$S$55, 2, 0), "Do not enter, will be populated based on other column(s)")</f>
        <v xml:space="preserve">Darsha Naik </v>
      </c>
      <c r="M924" s="525" t="str">
        <f>IFERROR(VLOOKUP(L924, 'Reference data'!$J$2:$K$30, 2, 0), "Do not enter, will be populated based on other column(s)")</f>
        <v>Himanshu Mathur</v>
      </c>
      <c r="N924" s="347">
        <v>22.09</v>
      </c>
      <c r="O924" s="551" t="str">
        <f>VLOOKUP(N924, 'Reference data'!$U$2:$V$29, 2, 0)</f>
        <v>Sep-22</v>
      </c>
      <c r="P924" s="347" t="s">
        <v>48</v>
      </c>
      <c r="Q924" s="488">
        <v>130</v>
      </c>
      <c r="R924" s="488"/>
      <c r="S924" s="488"/>
      <c r="T924" s="488"/>
      <c r="U924" s="488"/>
      <c r="V924" s="488"/>
      <c r="W924" s="488"/>
      <c r="X924" s="488"/>
      <c r="Y924" s="488"/>
      <c r="Z924" s="488"/>
      <c r="AA924" s="488"/>
      <c r="AB924" s="488"/>
      <c r="AC924" s="488"/>
      <c r="AD924" s="488">
        <v>130</v>
      </c>
      <c r="AE924" s="488"/>
      <c r="AF924" s="488"/>
      <c r="AG924" s="488"/>
      <c r="AH924" s="488"/>
      <c r="AI924" s="488"/>
      <c r="AJ924" s="488"/>
      <c r="AK924" s="488"/>
      <c r="AL924" s="488"/>
      <c r="AM924" s="488"/>
      <c r="AN924" s="488"/>
      <c r="AO924" s="488"/>
      <c r="AP924" s="488"/>
      <c r="AQ924" s="488"/>
      <c r="AR924" s="488"/>
      <c r="AS924" s="488"/>
    </row>
    <row r="925" spans="1:51" ht="18" customHeight="1">
      <c r="A925" s="522" t="str">
        <f>IFERROR(VLOOKUP(B925, 'Reference data'!$C$2:$D$21, 2, 0), "Do not enter, will be populated based on other column(s)")</f>
        <v>Enhancement</v>
      </c>
      <c r="B925" s="541" t="s">
        <v>960</v>
      </c>
      <c r="D925" s="549" t="s">
        <v>1951</v>
      </c>
      <c r="E925" s="347" t="s">
        <v>1284</v>
      </c>
      <c r="G925" s="522" t="str">
        <f>IFERROR(VLOOKUP(E925,'Reference data'!$M$2:$P$364,4,0), "Do not enter, will be populated based on other column(s)")</f>
        <v>MF</v>
      </c>
      <c r="H925" s="522" t="str">
        <f>IFERROR(VLOOKUP(E925,'Reference data'!$M$2:$O$364, 3,0), "Do not enter, will be populated based on other column(s)")</f>
        <v>Cobol, DB2</v>
      </c>
      <c r="I925" s="522" t="str">
        <f>IFERROR(VLOOKUP(E925,'Reference data'!$M$1:$N$364, 2,0), "Do not enter, will be populated based on other column(s)")</f>
        <v>WB-BPP1</v>
      </c>
      <c r="J925" s="347" t="s">
        <v>44</v>
      </c>
      <c r="K925" s="525" t="str">
        <f>IFERROR(VLOOKUP(J925,'Reference data'!$G$2:$H$7, 2, 0), "Do not enter, will be populated based on other column(s)")</f>
        <v>Muawiah Qaimari</v>
      </c>
      <c r="L925" s="525" t="s">
        <v>1088</v>
      </c>
      <c r="M925" s="525" t="str">
        <f>IFERROR(VLOOKUP(L925, 'Reference data'!$J$2:$K$30, 2, 0), "Do not enter, will be populated based on other column(s)")</f>
        <v>Amit Patidar</v>
      </c>
      <c r="N925" s="347">
        <v>23.09</v>
      </c>
      <c r="O925" s="63"/>
      <c r="P925" s="347" t="s">
        <v>48</v>
      </c>
      <c r="Q925" s="347">
        <v>120</v>
      </c>
      <c r="AO925" s="347">
        <v>60</v>
      </c>
      <c r="AP925" s="347">
        <v>60</v>
      </c>
    </row>
    <row r="926" spans="1:51" ht="18" customHeight="1">
      <c r="A926" s="522" t="str">
        <f>IFERROR(VLOOKUP(B926, 'Reference data'!$C$2:$D$21, 2, 0), "Do not enter, will be populated based on other column(s)")</f>
        <v>Enhancement</v>
      </c>
      <c r="B926" s="541" t="s">
        <v>960</v>
      </c>
      <c r="D926" s="664" t="s">
        <v>1952</v>
      </c>
      <c r="E926" s="347" t="s">
        <v>1215</v>
      </c>
      <c r="G926" s="522" t="str">
        <f>IFERROR(VLOOKUP(E926,'Reference data'!$M$2:$P$364,4,0), "Do not enter, will be populated based on other column(s)")</f>
        <v>MF</v>
      </c>
      <c r="H926" s="522" t="str">
        <f>IFERROR(VLOOKUP(E926,'Reference data'!$M$2:$O$364, 3,0), "Do not enter, will be populated based on other column(s)")</f>
        <v>Cobol, IMS-DB</v>
      </c>
      <c r="I926" s="522" t="str">
        <f>IFERROR(VLOOKUP(E926,'Reference data'!$M$1:$N$364, 2,0), "Do not enter, will be populated based on other column(s)")</f>
        <v xml:space="preserve">SW-CRIS-Billing </v>
      </c>
      <c r="J926" s="347" t="s">
        <v>44</v>
      </c>
      <c r="K926" s="525" t="str">
        <f>IFERROR(VLOOKUP(J926,'Reference data'!$G$2:$H$7, 2, 0), "Do not enter, will be populated based on other column(s)")</f>
        <v>Muawiah Qaimari</v>
      </c>
      <c r="L926" s="525" t="s">
        <v>297</v>
      </c>
      <c r="M926" s="525" t="str">
        <f>IFERROR(VLOOKUP(L926, 'Reference data'!$J$2:$K$30, 2, 0), "Do not enter, will be populated based on other column(s)")</f>
        <v>Amit Patidar</v>
      </c>
      <c r="N926" s="347">
        <v>23.11</v>
      </c>
      <c r="O926" s="63"/>
      <c r="P926" s="347" t="s">
        <v>48</v>
      </c>
      <c r="Q926" s="347">
        <v>100</v>
      </c>
      <c r="AO926" s="347">
        <v>10</v>
      </c>
      <c r="AP926" s="347">
        <v>40</v>
      </c>
      <c r="AQ926" s="347">
        <v>30</v>
      </c>
      <c r="AR926" s="347">
        <v>20</v>
      </c>
    </row>
    <row r="927" spans="1:51" ht="14.5">
      <c r="A927" s="522" t="str">
        <f>IFERROR(VLOOKUP(B927, 'Reference data'!$C$2:$D$21, 2, 0), "Do not enter, will be populated based on other column(s)")</f>
        <v>Sustenance</v>
      </c>
      <c r="B927" s="541" t="s">
        <v>986</v>
      </c>
      <c r="D927" s="347" t="s">
        <v>1895</v>
      </c>
      <c r="E927" s="543" t="s">
        <v>1397</v>
      </c>
      <c r="F927" s="472"/>
      <c r="G927" s="522" t="str">
        <f>IFERROR(VLOOKUP(E927,'Reference data'!$M$2:$P$364,4,0), "Do not enter, will be populated based on other column(s)")</f>
        <v>MF</v>
      </c>
      <c r="H927" s="522" t="str">
        <f>IFERROR(VLOOKUP(E927,'Reference data'!$M$2:$O$364, 3,0), "Do not enter, will be populated based on other column(s)")</f>
        <v>Cobol, DB2, IMS DB</v>
      </c>
      <c r="I927" s="522" t="str">
        <f>IFERROR(VLOOKUP(E927,'Reference data'!$M$1:$N$364, 2,0), "Do not enter, will be populated based on other column(s)")</f>
        <v>SE-BILLING-USAGE</v>
      </c>
      <c r="J927" s="347" t="s">
        <v>203</v>
      </c>
      <c r="K927" s="525" t="str">
        <f>IFERROR(VLOOKUP(J927,'Reference data'!$G$2:$H$7, 2, 0), "Do not enter, will be populated based on other column(s)")</f>
        <v>Muawiah Qaimari</v>
      </c>
      <c r="L927" s="525" t="str">
        <f>IFERROR(VLOOKUP(I927, 'Reference data'!$R$2:$S$55, 2, 0), "Do not enter, will be populated based on other column(s)")</f>
        <v>Rudradeep Mandal</v>
      </c>
      <c r="M927" s="525" t="str">
        <f>IFERROR(VLOOKUP(L927, 'Reference data'!$J$2:$K$30, 2, 0), "Do not enter, will be populated based on other column(s)")</f>
        <v>Tarun Raghuwanshi</v>
      </c>
      <c r="N927" s="347" t="s">
        <v>283</v>
      </c>
      <c r="O927" s="551" t="str">
        <f>VLOOKUP(N927, 'Reference data'!$U$2:$V$29, 2, 0)</f>
        <v>Ongoing</v>
      </c>
      <c r="P927" s="347" t="s">
        <v>48</v>
      </c>
      <c r="Q927" s="488"/>
      <c r="R927" s="488"/>
      <c r="S927" s="488"/>
      <c r="T927" s="488"/>
      <c r="U927" s="488"/>
      <c r="V927" s="488"/>
      <c r="W927" s="488"/>
      <c r="X927" s="488"/>
      <c r="Y927" s="488"/>
      <c r="Z927" s="488"/>
      <c r="AA927" s="488"/>
      <c r="AB927" s="488">
        <v>90</v>
      </c>
      <c r="AC927" s="488">
        <v>90</v>
      </c>
      <c r="AD927" s="488">
        <v>90</v>
      </c>
      <c r="AE927" s="488">
        <v>90</v>
      </c>
      <c r="AF927" s="488">
        <v>90</v>
      </c>
      <c r="AG927" s="488">
        <v>90</v>
      </c>
      <c r="AH927" s="488">
        <v>90</v>
      </c>
      <c r="AI927" s="488">
        <v>90</v>
      </c>
      <c r="AJ927" s="488">
        <v>90</v>
      </c>
      <c r="AK927" s="488">
        <v>90</v>
      </c>
      <c r="AL927" s="488">
        <v>90</v>
      </c>
      <c r="AM927" s="488">
        <v>90</v>
      </c>
      <c r="AN927" s="488">
        <v>90</v>
      </c>
      <c r="AO927" s="488">
        <v>90</v>
      </c>
      <c r="AP927" s="488">
        <v>90</v>
      </c>
      <c r="AQ927" s="488">
        <v>90</v>
      </c>
      <c r="AR927" s="488">
        <v>90</v>
      </c>
      <c r="AS927" s="488">
        <v>90</v>
      </c>
      <c r="AT927" s="488">
        <v>90</v>
      </c>
      <c r="AU927" s="488">
        <v>90</v>
      </c>
      <c r="AV927" s="488">
        <v>90</v>
      </c>
      <c r="AW927" s="488">
        <v>90</v>
      </c>
      <c r="AX927" s="488">
        <v>90</v>
      </c>
      <c r="AY927" s="488">
        <v>90</v>
      </c>
    </row>
    <row r="928" spans="1:51" ht="14.5">
      <c r="A928" s="522" t="str">
        <f>IFERROR(VLOOKUP(B928, 'Reference data'!$C$2:$D$21, 2, 0), "Do not enter, will be populated based on other column(s)")</f>
        <v>Enhancement</v>
      </c>
      <c r="B928" s="541" t="s">
        <v>960</v>
      </c>
      <c r="D928" s="347" t="s">
        <v>1953</v>
      </c>
      <c r="E928" s="543" t="s">
        <v>469</v>
      </c>
      <c r="F928" s="548"/>
      <c r="G928" s="522" t="str">
        <f>IFERROR(VLOOKUP(E928,'Reference data'!$M$2:$P$364,4,0), "Do not enter, will be populated based on other column(s)")</f>
        <v>MF</v>
      </c>
      <c r="H928" s="522" t="str">
        <f>IFERROR(VLOOKUP(E928,'Reference data'!$M$2:$O$364, 3,0), "Do not enter, will be populated based on other column(s)")</f>
        <v>Cobol, IMS-DC</v>
      </c>
      <c r="I928" s="522" t="str">
        <f>IFERROR(VLOOKUP(E928,'Reference data'!$M$1:$N$364, 2,0), "Do not enter, will be populated based on other column(s)")</f>
        <v>SE-BILLING</v>
      </c>
      <c r="J928" s="548" t="s">
        <v>203</v>
      </c>
      <c r="K928" s="525" t="str">
        <f>IFERROR(VLOOKUP(J928,'Reference data'!$G$2:$H$7, 2, 0), "Do not enter, will be populated based on other column(s)")</f>
        <v>Muawiah Qaimari</v>
      </c>
      <c r="L928" s="525" t="str">
        <f>IFERROR(VLOOKUP(I928, 'Reference data'!$R$2:$S$55, 2, 0), "Do not enter, will be populated based on other column(s)")</f>
        <v>Rudradeep Mandal</v>
      </c>
      <c r="M928" s="525" t="str">
        <f>IFERROR(VLOOKUP(L928, 'Reference data'!$J$2:$K$30, 2, 0), "Do not enter, will be populated based on other column(s)")</f>
        <v>Tarun Raghuwanshi</v>
      </c>
      <c r="N928" s="347">
        <v>24.02</v>
      </c>
      <c r="O928" s="551" t="str">
        <f>VLOOKUP(N928, 'Reference data'!$U$2:$V$29, 2, 0)</f>
        <v>Feb-24</v>
      </c>
      <c r="P928" s="347" t="s">
        <v>342</v>
      </c>
      <c r="Q928" s="488">
        <v>100</v>
      </c>
      <c r="R928" s="488"/>
      <c r="S928" s="488"/>
      <c r="T928" s="488"/>
      <c r="U928" s="488"/>
      <c r="V928" s="488"/>
      <c r="W928" s="488"/>
      <c r="X928" s="488"/>
      <c r="Y928" s="488"/>
      <c r="Z928" s="488"/>
      <c r="AA928" s="488"/>
      <c r="AB928" s="488"/>
      <c r="AC928" s="488"/>
      <c r="AD928" s="488"/>
      <c r="AE928" s="488"/>
      <c r="AF928" s="488"/>
      <c r="AG928" s="488"/>
      <c r="AH928" s="488">
        <v>100</v>
      </c>
      <c r="AI928" s="488">
        <v>150</v>
      </c>
      <c r="AJ928" s="488">
        <v>300</v>
      </c>
      <c r="AK928" s="488">
        <v>200</v>
      </c>
      <c r="AL928" s="488">
        <v>150</v>
      </c>
      <c r="AM928" s="488">
        <v>100</v>
      </c>
      <c r="AN928" s="488"/>
      <c r="AO928" s="488"/>
      <c r="AP928" s="488"/>
      <c r="AQ928" s="488"/>
      <c r="AR928" s="488"/>
      <c r="AS928" s="488"/>
    </row>
    <row r="929" spans="1:51" ht="14.5">
      <c r="A929" s="522" t="str">
        <f>IFERROR(VLOOKUP(B929, 'Reference data'!$C$2:$D$21, 2, 0), "Do not enter, will be populated based on other column(s)")</f>
        <v>Enhancement</v>
      </c>
      <c r="B929" s="541" t="s">
        <v>960</v>
      </c>
      <c r="D929" s="347" t="s">
        <v>1954</v>
      </c>
      <c r="E929" s="543" t="s">
        <v>469</v>
      </c>
      <c r="F929" s="548"/>
      <c r="G929" s="522" t="str">
        <f>IFERROR(VLOOKUP(E929,'Reference data'!$M$2:$P$364,4,0), "Do not enter, will be populated based on other column(s)")</f>
        <v>MF</v>
      </c>
      <c r="H929" s="522" t="str">
        <f>IFERROR(VLOOKUP(E929,'Reference data'!$M$2:$O$364, 3,0), "Do not enter, will be populated based on other column(s)")</f>
        <v>Cobol, IMS-DC</v>
      </c>
      <c r="I929" s="522" t="str">
        <f>IFERROR(VLOOKUP(E929,'Reference data'!$M$1:$N$364, 2,0), "Do not enter, will be populated based on other column(s)")</f>
        <v>SE-BILLING</v>
      </c>
      <c r="J929" s="548" t="s">
        <v>203</v>
      </c>
      <c r="K929" s="525" t="str">
        <f>IFERROR(VLOOKUP(J929,'Reference data'!$G$2:$H$7, 2, 0), "Do not enter, will be populated based on other column(s)")</f>
        <v>Muawiah Qaimari</v>
      </c>
      <c r="L929" s="525" t="str">
        <f>IFERROR(VLOOKUP(I929, 'Reference data'!$R$2:$S$55, 2, 0), "Do not enter, will be populated based on other column(s)")</f>
        <v>Rudradeep Mandal</v>
      </c>
      <c r="M929" s="525" t="str">
        <f>IFERROR(VLOOKUP(L929, 'Reference data'!$J$2:$K$30, 2, 0), "Do not enter, will be populated based on other column(s)")</f>
        <v>Tarun Raghuwanshi</v>
      </c>
      <c r="N929" s="347">
        <v>24.02</v>
      </c>
      <c r="O929" s="551" t="str">
        <f>VLOOKUP(N929, 'Reference data'!$U$2:$V$29, 2, 0)</f>
        <v>Feb-24</v>
      </c>
      <c r="P929" s="347" t="s">
        <v>342</v>
      </c>
      <c r="Q929" s="488">
        <v>1295</v>
      </c>
      <c r="R929" s="488"/>
      <c r="S929" s="488"/>
      <c r="T929" s="488"/>
      <c r="U929" s="488"/>
      <c r="V929" s="488"/>
      <c r="W929" s="488"/>
      <c r="X929" s="488"/>
      <c r="Y929" s="488"/>
      <c r="Z929" s="488"/>
      <c r="AA929" s="488"/>
      <c r="AB929" s="488"/>
      <c r="AC929" s="488"/>
      <c r="AD929" s="488"/>
      <c r="AE929" s="488"/>
      <c r="AF929" s="488"/>
      <c r="AG929" s="488"/>
      <c r="AH929" s="488"/>
      <c r="AI929" s="488"/>
      <c r="AJ929" s="488"/>
      <c r="AK929" s="488"/>
      <c r="AL929" s="488"/>
      <c r="AM929" s="488"/>
      <c r="AN929" s="488"/>
      <c r="AO929" s="488"/>
      <c r="AP929" s="488"/>
      <c r="AQ929" s="488"/>
      <c r="AR929" s="488"/>
      <c r="AS929" s="488"/>
    </row>
    <row r="930" spans="1:51" ht="14.5">
      <c r="A930" s="522" t="str">
        <f>IFERROR(VLOOKUP(B930, 'Reference data'!$C$2:$D$21, 2, 0), "Do not enter, will be populated based on other column(s)")</f>
        <v>Sustenance</v>
      </c>
      <c r="B930" s="541" t="s">
        <v>125</v>
      </c>
      <c r="D930" s="347" t="s">
        <v>1955</v>
      </c>
      <c r="E930" s="543" t="s">
        <v>1160</v>
      </c>
      <c r="F930" s="507"/>
      <c r="G930" s="522" t="str">
        <f>IFERROR(VLOOKUP(E930,'Reference data'!$M$2:$P$364,4,0), "Do not enter, will be populated based on other column(s)")</f>
        <v>MF</v>
      </c>
      <c r="H930" s="522" t="str">
        <f>IFERROR(VLOOKUP(E930,'Reference data'!$M$2:$O$364, 3,0), "Do not enter, will be populated based on other column(s)")</f>
        <v>Cobol</v>
      </c>
      <c r="I930" s="522" t="str">
        <f>IFERROR(VLOOKUP(E930,'Reference data'!$M$1:$N$364, 2,0), "Do not enter, will be populated based on other column(s)")</f>
        <v>MW-Billing</v>
      </c>
      <c r="J930" s="541" t="s">
        <v>44</v>
      </c>
      <c r="K930" s="525" t="str">
        <f>IFERROR(VLOOKUP(J930,'Reference data'!$G$2:$H$7, 2, 0), "Do not enter, will be populated based on other column(s)")</f>
        <v>Muawiah Qaimari</v>
      </c>
      <c r="L930" s="525" t="str">
        <f>IFERROR(VLOOKUP(I930, 'Reference data'!$R$2:$S$55, 2, 0), "Do not enter, will be populated based on other column(s)")</f>
        <v>Ashish Ranjan</v>
      </c>
      <c r="M930" s="525" t="str">
        <f>IFERROR(VLOOKUP(L930, 'Reference data'!$J$2:$K$30, 2, 0), "Do not enter, will be populated based on other column(s)")</f>
        <v>Tarun Raghuwanshi</v>
      </c>
      <c r="N930" s="472" t="s">
        <v>283</v>
      </c>
      <c r="O930" s="551" t="str">
        <f>VLOOKUP(N930, 'Reference data'!$U$2:$V$29, 2, 0)</f>
        <v>Ongoing</v>
      </c>
      <c r="P930" s="347" t="s">
        <v>48</v>
      </c>
      <c r="Q930" s="488"/>
      <c r="R930" s="488"/>
      <c r="S930" s="488"/>
      <c r="T930" s="488"/>
      <c r="U930" s="488"/>
      <c r="V930" s="488"/>
      <c r="W930" s="488"/>
      <c r="X930" s="488"/>
      <c r="Y930" s="488"/>
      <c r="Z930" s="488"/>
      <c r="AA930" s="488"/>
      <c r="AB930" s="488">
        <v>10</v>
      </c>
      <c r="AC930" s="488">
        <v>10</v>
      </c>
      <c r="AD930" s="488">
        <v>10</v>
      </c>
      <c r="AE930" s="488">
        <v>10</v>
      </c>
      <c r="AF930" s="488">
        <v>10</v>
      </c>
      <c r="AG930" s="488">
        <v>10</v>
      </c>
      <c r="AH930" s="488">
        <v>10</v>
      </c>
      <c r="AI930" s="488">
        <v>10</v>
      </c>
      <c r="AJ930" s="488">
        <v>10</v>
      </c>
      <c r="AK930" s="488">
        <v>10</v>
      </c>
      <c r="AL930" s="488">
        <v>10</v>
      </c>
      <c r="AM930" s="488">
        <v>10</v>
      </c>
      <c r="AN930" s="488">
        <v>10</v>
      </c>
      <c r="AO930" s="488">
        <v>10</v>
      </c>
      <c r="AP930" s="488">
        <v>10</v>
      </c>
      <c r="AQ930" s="488">
        <v>10</v>
      </c>
      <c r="AR930" s="488">
        <v>10</v>
      </c>
      <c r="AS930" s="488">
        <v>10</v>
      </c>
      <c r="AT930" s="488">
        <v>10</v>
      </c>
      <c r="AU930" s="488">
        <v>10</v>
      </c>
      <c r="AV930" s="488">
        <v>10</v>
      </c>
      <c r="AW930" s="488">
        <v>10</v>
      </c>
      <c r="AX930" s="488">
        <v>10</v>
      </c>
      <c r="AY930" s="488">
        <v>10</v>
      </c>
    </row>
    <row r="931" spans="1:51" ht="14.5">
      <c r="A931" s="522" t="str">
        <f>IFERROR(VLOOKUP(B931, 'Reference data'!$C$2:$D$21, 2, 0), "Do not enter, will be populated based on other column(s)")</f>
        <v>Enhancement</v>
      </c>
      <c r="B931" s="541" t="s">
        <v>960</v>
      </c>
      <c r="D931" s="347" t="s">
        <v>1954</v>
      </c>
      <c r="E931" s="543" t="s">
        <v>606</v>
      </c>
      <c r="F931" s="656"/>
      <c r="G931" s="522" t="str">
        <f>IFERROR(VLOOKUP(E931,'Reference data'!$M$2:$P$364,4,0), "Do not enter, will be populated based on other column(s)")</f>
        <v>MF</v>
      </c>
      <c r="H931" s="522" t="str">
        <f>IFERROR(VLOOKUP(E931,'Reference data'!$M$2:$O$364, 3,0), "Do not enter, will be populated based on other column(s)")</f>
        <v>Cobol, IMS DB</v>
      </c>
      <c r="I931" s="522" t="str">
        <f>IFERROR(VLOOKUP(E931,'Reference data'!$M$1:$N$364, 2,0), "Do not enter, will be populated based on other column(s)")</f>
        <v>SE-BILLING</v>
      </c>
      <c r="J931" s="548" t="s">
        <v>203</v>
      </c>
      <c r="K931" s="525" t="str">
        <f>IFERROR(VLOOKUP(J931,'Reference data'!$G$2:$H$7, 2, 0), "Do not enter, will be populated based on other column(s)")</f>
        <v>Muawiah Qaimari</v>
      </c>
      <c r="L931" s="525" t="str">
        <f>IFERROR(VLOOKUP(I931, 'Reference data'!$R$2:$S$55, 2, 0), "Do not enter, will be populated based on other column(s)")</f>
        <v>Rudradeep Mandal</v>
      </c>
      <c r="M931" s="525" t="str">
        <f>IFERROR(VLOOKUP(L931, 'Reference data'!$J$2:$K$30, 2, 0), "Do not enter, will be populated based on other column(s)")</f>
        <v>Tarun Raghuwanshi</v>
      </c>
      <c r="N931" s="347">
        <v>24.02</v>
      </c>
      <c r="O931" s="551" t="str">
        <f>VLOOKUP(N931, 'Reference data'!$U$2:$V$29, 2, 0)</f>
        <v>Feb-24</v>
      </c>
      <c r="P931" s="347" t="s">
        <v>342</v>
      </c>
      <c r="Q931" s="488">
        <v>120</v>
      </c>
      <c r="R931" s="488"/>
      <c r="S931" s="488"/>
      <c r="T931" s="488"/>
      <c r="U931" s="488"/>
      <c r="V931" s="488"/>
      <c r="W931" s="488"/>
      <c r="X931" s="488"/>
      <c r="Y931" s="488"/>
      <c r="Z931" s="488"/>
      <c r="AA931" s="488"/>
      <c r="AB931" s="488"/>
      <c r="AC931" s="488"/>
      <c r="AD931" s="488"/>
      <c r="AE931" s="488"/>
      <c r="AF931" s="488"/>
      <c r="AG931" s="488"/>
      <c r="AH931" s="488"/>
      <c r="AI931" s="488"/>
      <c r="AJ931" s="488"/>
      <c r="AK931" s="488">
        <v>60</v>
      </c>
      <c r="AL931" s="488">
        <v>40</v>
      </c>
      <c r="AM931" s="488">
        <v>20</v>
      </c>
      <c r="AN931" s="488"/>
      <c r="AO931" s="488"/>
      <c r="AP931" s="488"/>
      <c r="AQ931" s="488"/>
      <c r="AR931" s="488"/>
      <c r="AS931" s="488"/>
    </row>
    <row r="932" spans="1:51" ht="14.5">
      <c r="A932" s="522" t="str">
        <f>IFERROR(VLOOKUP(B932, 'Reference data'!$C$2:$D$21, 2, 0), "Do not enter, will be populated based on other column(s)")</f>
        <v>Sustenance</v>
      </c>
      <c r="B932" s="541" t="s">
        <v>983</v>
      </c>
      <c r="C932" s="347">
        <v>25</v>
      </c>
      <c r="D932" s="347" t="s">
        <v>1926</v>
      </c>
      <c r="E932" s="543" t="s">
        <v>1394</v>
      </c>
      <c r="F932" s="548"/>
      <c r="G932" s="522" t="str">
        <f>IFERROR(VLOOKUP(E932,'Reference data'!$M$2:$P$364,4,0), "Do not enter, will be populated based on other column(s)")</f>
        <v>MF</v>
      </c>
      <c r="H932" s="522" t="str">
        <f>IFERROR(VLOOKUP(E932,'Reference data'!$M$2:$O$364, 3,0), "Do not enter, will be populated based on other column(s)")</f>
        <v>Cobol, IMS-DB, DB2</v>
      </c>
      <c r="I932" s="522" t="str">
        <f>IFERROR(VLOOKUP(E932,'Reference data'!$M$1:$N$364, 2,0), "Do not enter, will be populated based on other column(s)")</f>
        <v>SE-BILLING</v>
      </c>
      <c r="J932" s="548" t="s">
        <v>203</v>
      </c>
      <c r="K932" s="525" t="str">
        <f>IFERROR(VLOOKUP(J932,'Reference data'!$G$2:$H$7, 2, 0), "Do not enter, will be populated based on other column(s)")</f>
        <v>Muawiah Qaimari</v>
      </c>
      <c r="L932" s="525" t="str">
        <f>IFERROR(VLOOKUP(I932, 'Reference data'!$R$2:$S$55, 2, 0), "Do not enter, will be populated based on other column(s)")</f>
        <v>Rudradeep Mandal</v>
      </c>
      <c r="M932" s="525" t="str">
        <f>IFERROR(VLOOKUP(L932, 'Reference data'!$J$2:$K$30, 2, 0), "Do not enter, will be populated based on other column(s)")</f>
        <v>Tarun Raghuwanshi</v>
      </c>
      <c r="N932" s="347" t="s">
        <v>283</v>
      </c>
      <c r="O932" s="551" t="str">
        <f>VLOOKUP(N932, 'Reference data'!$U$2:$V$29, 2, 0)</f>
        <v>Ongoing</v>
      </c>
      <c r="P932" s="347" t="s">
        <v>48</v>
      </c>
      <c r="Q932" s="488"/>
      <c r="R932" s="488"/>
      <c r="S932" s="488"/>
      <c r="T932" s="488"/>
      <c r="U932" s="488"/>
      <c r="V932" s="488"/>
      <c r="W932" s="488"/>
      <c r="X932" s="488"/>
      <c r="Y932" s="488"/>
      <c r="Z932" s="488"/>
      <c r="AA932" s="488"/>
      <c r="AB932" s="488"/>
      <c r="AC932" s="488"/>
      <c r="AD932" s="488"/>
      <c r="AE932" s="488"/>
      <c r="AF932" s="488">
        <v>90</v>
      </c>
      <c r="AG932" s="488">
        <v>90</v>
      </c>
      <c r="AH932" s="488">
        <v>90</v>
      </c>
      <c r="AI932" s="488">
        <v>80</v>
      </c>
      <c r="AJ932" s="488">
        <v>80</v>
      </c>
      <c r="AK932" s="488">
        <v>80</v>
      </c>
      <c r="AL932" s="488">
        <v>80</v>
      </c>
      <c r="AM932" s="488">
        <v>80</v>
      </c>
      <c r="AN932" s="488">
        <v>80</v>
      </c>
      <c r="AO932" s="488">
        <v>80</v>
      </c>
      <c r="AP932" s="488">
        <v>80</v>
      </c>
      <c r="AQ932" s="488">
        <v>80</v>
      </c>
      <c r="AR932" s="488">
        <v>80</v>
      </c>
      <c r="AS932" s="488">
        <v>80</v>
      </c>
      <c r="AT932" s="488">
        <v>80</v>
      </c>
      <c r="AU932" s="488">
        <v>80</v>
      </c>
      <c r="AV932" s="488">
        <v>80</v>
      </c>
      <c r="AW932" s="488">
        <v>80</v>
      </c>
      <c r="AX932" s="488">
        <v>80</v>
      </c>
      <c r="AY932" s="488">
        <v>80</v>
      </c>
    </row>
    <row r="933" spans="1:51" ht="14.5">
      <c r="A933" s="522" t="str">
        <f>IFERROR(VLOOKUP(B933, 'Reference data'!$C$2:$D$21, 2, 0), "Do not enter, will be populated based on other column(s)")</f>
        <v>Sustenance</v>
      </c>
      <c r="B933" s="541" t="s">
        <v>984</v>
      </c>
      <c r="C933" s="347">
        <v>25</v>
      </c>
      <c r="D933" s="347" t="s">
        <v>1956</v>
      </c>
      <c r="E933" s="543" t="s">
        <v>1394</v>
      </c>
      <c r="F933" s="548"/>
      <c r="G933" s="522" t="str">
        <f>IFERROR(VLOOKUP(E933,'Reference data'!$M$2:$P$364,4,0), "Do not enter, will be populated based on other column(s)")</f>
        <v>MF</v>
      </c>
      <c r="H933" s="522" t="str">
        <f>IFERROR(VLOOKUP(E933,'Reference data'!$M$2:$O$364, 3,0), "Do not enter, will be populated based on other column(s)")</f>
        <v>Cobol, IMS-DB, DB2</v>
      </c>
      <c r="I933" s="522" t="str">
        <f>IFERROR(VLOOKUP(E933,'Reference data'!$M$1:$N$364, 2,0), "Do not enter, will be populated based on other column(s)")</f>
        <v>SE-BILLING</v>
      </c>
      <c r="J933" s="548" t="s">
        <v>203</v>
      </c>
      <c r="K933" s="525" t="str">
        <f>IFERROR(VLOOKUP(J933,'Reference data'!$G$2:$H$7, 2, 0), "Do not enter, will be populated based on other column(s)")</f>
        <v>Muawiah Qaimari</v>
      </c>
      <c r="L933" s="525" t="str">
        <f>IFERROR(VLOOKUP(I933, 'Reference data'!$R$2:$S$55, 2, 0), "Do not enter, will be populated based on other column(s)")</f>
        <v>Rudradeep Mandal</v>
      </c>
      <c r="M933" s="525" t="str">
        <f>IFERROR(VLOOKUP(L933, 'Reference data'!$J$2:$K$30, 2, 0), "Do not enter, will be populated based on other column(s)")</f>
        <v>Tarun Raghuwanshi</v>
      </c>
      <c r="N933" s="347" t="s">
        <v>283</v>
      </c>
      <c r="O933" s="551" t="str">
        <f>VLOOKUP(N933, 'Reference data'!$U$2:$V$29, 2, 0)</f>
        <v>Ongoing</v>
      </c>
      <c r="P933" s="347" t="s">
        <v>48</v>
      </c>
      <c r="Q933" s="488"/>
      <c r="R933" s="488">
        <v>50</v>
      </c>
      <c r="S933" s="488">
        <v>50</v>
      </c>
      <c r="T933" s="488">
        <v>50</v>
      </c>
      <c r="U933" s="488">
        <v>50</v>
      </c>
      <c r="V933" s="488">
        <v>50</v>
      </c>
      <c r="W933" s="488">
        <v>50</v>
      </c>
      <c r="X933" s="488">
        <v>50</v>
      </c>
      <c r="Y933" s="488"/>
      <c r="Z933" s="488"/>
      <c r="AA933" s="488"/>
      <c r="AB933" s="488"/>
      <c r="AC933" s="488"/>
      <c r="AD933" s="488"/>
      <c r="AE933" s="488"/>
      <c r="AF933" s="488">
        <v>5</v>
      </c>
      <c r="AG933" s="488">
        <v>8</v>
      </c>
      <c r="AH933" s="488">
        <v>25</v>
      </c>
      <c r="AI933" s="488">
        <v>30</v>
      </c>
      <c r="AJ933" s="488">
        <v>30</v>
      </c>
      <c r="AK933" s="488">
        <v>40</v>
      </c>
      <c r="AL933" s="488">
        <v>50</v>
      </c>
      <c r="AM933" s="488">
        <v>40</v>
      </c>
      <c r="AN933" s="488">
        <v>30</v>
      </c>
      <c r="AO933" s="488">
        <v>30</v>
      </c>
      <c r="AP933" s="488">
        <v>30</v>
      </c>
      <c r="AQ933" s="488">
        <v>30</v>
      </c>
      <c r="AR933" s="488">
        <v>30</v>
      </c>
      <c r="AS933" s="488">
        <v>30</v>
      </c>
      <c r="AT933" s="488">
        <v>30</v>
      </c>
      <c r="AU933" s="488">
        <v>30</v>
      </c>
      <c r="AV933" s="488">
        <v>30</v>
      </c>
      <c r="AW933" s="488">
        <v>30</v>
      </c>
      <c r="AX933" s="488">
        <v>30</v>
      </c>
      <c r="AY933" s="488">
        <v>30</v>
      </c>
    </row>
    <row r="934" spans="1:51" ht="14.5">
      <c r="A934" s="522" t="str">
        <f>IFERROR(VLOOKUP(B934, 'Reference data'!$C$2:$D$21, 2, 0), "Do not enter, will be populated based on other column(s)")</f>
        <v>Sustenance</v>
      </c>
      <c r="B934" s="541" t="s">
        <v>987</v>
      </c>
      <c r="D934" s="347" t="s">
        <v>1957</v>
      </c>
      <c r="E934" s="543" t="s">
        <v>1958</v>
      </c>
      <c r="F934" s="472"/>
      <c r="G934" s="522" t="str">
        <f>IFERROR(VLOOKUP(E934,'Reference data'!$M$2:$P$364,4,0), "Do not enter, will be populated based on other column(s)")</f>
        <v>MR</v>
      </c>
      <c r="H934" s="522" t="str">
        <f>IFERROR(VLOOKUP(E934,'Reference data'!$M$2:$O$364, 3,0), "Do not enter, will be populated based on other column(s)")</f>
        <v>.NET, Java</v>
      </c>
      <c r="I934" s="522" t="str">
        <f>IFERROR(VLOOKUP(E934,'Reference data'!$M$1:$N$364, 2,0), "Do not enter, will be populated based on other column(s)")</f>
        <v>MDRG-RR</v>
      </c>
      <c r="J934" s="347" t="s">
        <v>203</v>
      </c>
      <c r="K934" s="525" t="str">
        <f>IFERROR(VLOOKUP(J934,'Reference data'!$G$2:$H$7, 2, 0), "Do not enter, will be populated based on other column(s)")</f>
        <v>Muawiah Qaimari</v>
      </c>
      <c r="L934" s="525" t="str">
        <f>IFERROR(VLOOKUP(I934, 'Reference data'!$R$2:$S$55, 2, 0), "Do not enter, will be populated based on other column(s)")</f>
        <v>Narmada Nelluri</v>
      </c>
      <c r="M934" s="525" t="str">
        <f>IFERROR(VLOOKUP(L934, 'Reference data'!$J$2:$K$30, 2, 0), "Do not enter, will be populated based on other column(s)")</f>
        <v>Ranjit Rai</v>
      </c>
      <c r="N934" s="347" t="s">
        <v>283</v>
      </c>
      <c r="O934" s="551" t="str">
        <f>VLOOKUP(N934, 'Reference data'!$U$2:$V$29, 2, 0)</f>
        <v>Ongoing</v>
      </c>
      <c r="P934" s="347" t="s">
        <v>48</v>
      </c>
      <c r="Q934" s="488"/>
      <c r="R934" s="488"/>
      <c r="S934" s="488"/>
      <c r="T934" s="488"/>
      <c r="U934" s="488"/>
      <c r="V934" s="488"/>
      <c r="W934" s="488"/>
      <c r="X934" s="488"/>
      <c r="Y934" s="488"/>
      <c r="Z934" s="488"/>
      <c r="AA934" s="488"/>
      <c r="AB934" s="488">
        <v>90</v>
      </c>
      <c r="AC934" s="488">
        <v>90</v>
      </c>
      <c r="AD934" s="488">
        <v>90</v>
      </c>
      <c r="AE934" s="488">
        <v>90</v>
      </c>
      <c r="AF934" s="488">
        <v>40</v>
      </c>
      <c r="AG934" s="488">
        <v>40</v>
      </c>
      <c r="AH934" s="488">
        <v>45</v>
      </c>
      <c r="AI934" s="488">
        <v>90</v>
      </c>
      <c r="AJ934" s="488">
        <v>90</v>
      </c>
      <c r="AK934" s="488">
        <v>90</v>
      </c>
      <c r="AL934" s="488">
        <v>90</v>
      </c>
      <c r="AM934" s="488">
        <v>90</v>
      </c>
      <c r="AN934" s="488">
        <v>90</v>
      </c>
      <c r="AO934" s="488">
        <v>90</v>
      </c>
      <c r="AP934" s="488">
        <v>90</v>
      </c>
      <c r="AQ934" s="488">
        <v>90</v>
      </c>
      <c r="AR934" s="488">
        <v>90</v>
      </c>
      <c r="AS934" s="488">
        <v>90</v>
      </c>
    </row>
    <row r="935" spans="1:51" ht="14.5">
      <c r="A935" s="522" t="str">
        <f>IFERROR(VLOOKUP(B935, 'Reference data'!$C$2:$D$21, 2, 0), "Do not enter, will be populated based on other column(s)")</f>
        <v>Sustenance</v>
      </c>
      <c r="B935" s="541" t="s">
        <v>986</v>
      </c>
      <c r="D935" s="347" t="s">
        <v>1895</v>
      </c>
      <c r="E935" s="543" t="s">
        <v>1399</v>
      </c>
      <c r="F935" s="472"/>
      <c r="G935" s="522" t="str">
        <f>IFERROR(VLOOKUP(E935,'Reference data'!$M$2:$P$364,4,0), "Do not enter, will be populated based on other column(s)")</f>
        <v>MF</v>
      </c>
      <c r="H935" s="522" t="str">
        <f>IFERROR(VLOOKUP(E935,'Reference data'!$M$2:$O$364, 3,0), "Do not enter, will be populated based on other column(s)")</f>
        <v>Cobol, IMS-DB</v>
      </c>
      <c r="I935" s="522" t="str">
        <f>IFERROR(VLOOKUP(E935,'Reference data'!$M$1:$N$364, 2,0), "Do not enter, will be populated based on other column(s)")</f>
        <v>MW-Billing</v>
      </c>
      <c r="J935" s="347" t="s">
        <v>44</v>
      </c>
      <c r="K935" s="525" t="str">
        <f>IFERROR(VLOOKUP(J935,'Reference data'!$G$2:$H$7, 2, 0), "Do not enter, will be populated based on other column(s)")</f>
        <v>Muawiah Qaimari</v>
      </c>
      <c r="L935" s="525" t="str">
        <f>IFERROR(VLOOKUP(I935, 'Reference data'!$R$2:$S$55, 2, 0), "Do not enter, will be populated based on other column(s)")</f>
        <v>Ashish Ranjan</v>
      </c>
      <c r="M935" s="525" t="str">
        <f>IFERROR(VLOOKUP(L935, 'Reference data'!$J$2:$K$30, 2, 0), "Do not enter, will be populated based on other column(s)")</f>
        <v>Tarun Raghuwanshi</v>
      </c>
      <c r="N935" s="347" t="s">
        <v>283</v>
      </c>
      <c r="O935" s="551" t="str">
        <f>VLOOKUP(N935, 'Reference data'!$U$2:$V$29, 2, 0)</f>
        <v>Ongoing</v>
      </c>
      <c r="P935" s="347" t="s">
        <v>48</v>
      </c>
      <c r="Q935" s="488"/>
      <c r="R935" s="488"/>
      <c r="S935" s="488"/>
      <c r="T935" s="488"/>
      <c r="U935" s="488"/>
      <c r="V935" s="488"/>
      <c r="W935" s="488"/>
      <c r="X935" s="488"/>
      <c r="Y935" s="488"/>
      <c r="Z935" s="488"/>
      <c r="AA935" s="488"/>
      <c r="AB935" s="488">
        <v>90</v>
      </c>
      <c r="AC935" s="488">
        <v>90</v>
      </c>
      <c r="AD935" s="488">
        <v>90</v>
      </c>
      <c r="AE935" s="488">
        <v>90</v>
      </c>
      <c r="AF935" s="488">
        <v>90</v>
      </c>
      <c r="AG935" s="488">
        <v>90</v>
      </c>
      <c r="AH935" s="488">
        <v>90</v>
      </c>
      <c r="AI935" s="488">
        <v>90</v>
      </c>
      <c r="AJ935" s="488">
        <v>90</v>
      </c>
      <c r="AK935" s="488">
        <v>90</v>
      </c>
      <c r="AL935" s="488">
        <v>90</v>
      </c>
      <c r="AM935" s="488">
        <v>90</v>
      </c>
      <c r="AN935" s="488">
        <v>90</v>
      </c>
      <c r="AO935" s="488">
        <v>90</v>
      </c>
      <c r="AP935" s="488">
        <v>90</v>
      </c>
      <c r="AQ935" s="488">
        <v>90</v>
      </c>
      <c r="AR935" s="488">
        <v>90</v>
      </c>
      <c r="AS935" s="488">
        <v>90</v>
      </c>
      <c r="AT935" s="488">
        <v>90</v>
      </c>
      <c r="AU935" s="488">
        <v>90</v>
      </c>
      <c r="AV935" s="488">
        <v>90</v>
      </c>
      <c r="AW935" s="488">
        <v>90</v>
      </c>
      <c r="AX935" s="488">
        <v>90</v>
      </c>
      <c r="AY935" s="488">
        <v>90</v>
      </c>
    </row>
    <row r="936" spans="1:51" ht="14.5">
      <c r="A936" s="522" t="str">
        <f>IFERROR(VLOOKUP(B936, 'Reference data'!$C$2:$D$21, 2, 0), "Do not enter, will be populated based on other column(s)")</f>
        <v>Enhancement</v>
      </c>
      <c r="B936" s="541" t="s">
        <v>960</v>
      </c>
      <c r="D936" s="347" t="s">
        <v>1918</v>
      </c>
      <c r="E936" s="543" t="s">
        <v>642</v>
      </c>
      <c r="F936" s="472"/>
      <c r="G936" s="522" t="str">
        <f>IFERROR(VLOOKUP(E936,'Reference data'!$M$2:$P$364,4,0), "Do not enter, will be populated based on other column(s)")</f>
        <v>MF</v>
      </c>
      <c r="H936" s="522" t="str">
        <f>IFERROR(VLOOKUP(E936,'Reference data'!$M$2:$O$364, 3,0), "Do not enter, will be populated based on other column(s)")</f>
        <v>Cobol</v>
      </c>
      <c r="I936" s="522" t="str">
        <f>IFERROR(VLOOKUP(E936,'Reference data'!$M$1:$N$364, 2,0), "Do not enter, will be populated based on other column(s)")</f>
        <v>SE-BILLING-CARE</v>
      </c>
      <c r="J936" s="347" t="s">
        <v>203</v>
      </c>
      <c r="K936" s="525" t="str">
        <f>IFERROR(VLOOKUP(J936,'Reference data'!$G$2:$H$7, 2, 0), "Do not enter, will be populated based on other column(s)")</f>
        <v>Muawiah Qaimari</v>
      </c>
      <c r="L936" s="525" t="str">
        <f>IFERROR(VLOOKUP(I936, 'Reference data'!$R$2:$S$55, 2, 0), "Do not enter, will be populated based on other column(s)")</f>
        <v>Rudradeep Mandal</v>
      </c>
      <c r="M936" s="525" t="str">
        <f>IFERROR(VLOOKUP(L936, 'Reference data'!$J$2:$K$30, 2, 0), "Do not enter, will be populated based on other column(s)")</f>
        <v>Tarun Raghuwanshi</v>
      </c>
      <c r="N936" s="347">
        <v>22.11</v>
      </c>
      <c r="O936" s="551" t="str">
        <f>VLOOKUP(N936, 'Reference data'!$U$2:$V$29, 2, 0)</f>
        <v>Nov-22</v>
      </c>
      <c r="P936" s="347" t="s">
        <v>342</v>
      </c>
      <c r="Q936" s="488">
        <v>1500</v>
      </c>
      <c r="R936" s="488"/>
      <c r="S936" s="488"/>
      <c r="T936" s="488"/>
      <c r="U936" s="488"/>
      <c r="V936" s="488"/>
      <c r="W936" s="488"/>
      <c r="X936" s="488"/>
      <c r="Y936" s="488"/>
      <c r="Z936" s="488"/>
      <c r="AA936" s="488"/>
      <c r="AB936" s="488">
        <v>100</v>
      </c>
      <c r="AC936" s="488">
        <v>100</v>
      </c>
      <c r="AD936" s="488">
        <v>500</v>
      </c>
      <c r="AE936" s="488">
        <v>500</v>
      </c>
      <c r="AF936" s="488">
        <v>150</v>
      </c>
      <c r="AG936" s="488">
        <v>50</v>
      </c>
      <c r="AH936" s="488"/>
      <c r="AI936" s="488"/>
      <c r="AJ936" s="488"/>
      <c r="AK936" s="488"/>
      <c r="AL936" s="488"/>
      <c r="AM936" s="488"/>
      <c r="AN936" s="488"/>
      <c r="AO936" s="488"/>
      <c r="AP936" s="488"/>
      <c r="AQ936" s="488"/>
      <c r="AR936" s="488"/>
      <c r="AS936" s="488"/>
    </row>
    <row r="937" spans="1:51" ht="14.5">
      <c r="A937" s="522" t="str">
        <f>IFERROR(VLOOKUP(B937, 'Reference data'!$C$2:$D$21, 2, 0), "Do not enter, will be populated based on other column(s)")</f>
        <v>Sustenance</v>
      </c>
      <c r="B937" s="541" t="s">
        <v>989</v>
      </c>
      <c r="C937" s="347">
        <v>17</v>
      </c>
      <c r="D937" s="347" t="s">
        <v>1959</v>
      </c>
      <c r="E937" s="543" t="s">
        <v>1289</v>
      </c>
      <c r="F937" s="472"/>
      <c r="G937" s="522" t="str">
        <f>IFERROR(VLOOKUP(E937,'Reference data'!$M$2:$P$364,4,0), "Do not enter, will be populated based on other column(s)")</f>
        <v>MR</v>
      </c>
      <c r="H937" s="522" t="str">
        <f>IFERROR(VLOOKUP(E937,'Reference data'!$M$2:$O$364, 3,0), "Do not enter, will be populated based on other column(s)")</f>
        <v>Java, Websphere</v>
      </c>
      <c r="I937" s="522" t="str">
        <f>IFERROR(VLOOKUP(E937,'Reference data'!$M$1:$N$364, 2,0), "Do not enter, will be populated based on other column(s)")</f>
        <v>CBS-ATTCRM-SBS</v>
      </c>
      <c r="J937" s="347" t="s">
        <v>78</v>
      </c>
      <c r="K937" s="525" t="str">
        <f>IFERROR(VLOOKUP(J937,'Reference data'!$G$2:$H$7, 2, 0), "Do not enter, will be populated based on other column(s)")</f>
        <v>Christine Moretti</v>
      </c>
      <c r="L937" s="525" t="str">
        <f>IFERROR(VLOOKUP(I937, 'Reference data'!$R$2:$S$55, 2, 0), "Do not enter, will be populated based on other column(s)")</f>
        <v>Ravinder Kumar</v>
      </c>
      <c r="M937" s="525" t="str">
        <f>IFERROR(VLOOKUP(L937, 'Reference data'!$J$2:$K$30, 2, 0), "Do not enter, will be populated based on other column(s)")</f>
        <v>Himanshu Mathur</v>
      </c>
      <c r="N937" s="347" t="s">
        <v>283</v>
      </c>
      <c r="O937" s="551" t="str">
        <f>VLOOKUP(N937, 'Reference data'!$U$2:$V$29, 2, 0)</f>
        <v>Ongoing</v>
      </c>
      <c r="P937" s="347" t="s">
        <v>48</v>
      </c>
      <c r="Q937" s="488">
        <v>3975</v>
      </c>
      <c r="R937" s="488"/>
      <c r="S937" s="488"/>
      <c r="T937" s="488"/>
      <c r="U937" s="488"/>
      <c r="V937" s="488"/>
      <c r="W937" s="488"/>
      <c r="X937" s="488"/>
      <c r="Y937" s="488"/>
      <c r="Z937" s="488"/>
      <c r="AA937" s="488"/>
      <c r="AB937" s="488">
        <v>300</v>
      </c>
      <c r="AC937" s="488">
        <v>300</v>
      </c>
      <c r="AD937" s="488">
        <v>300</v>
      </c>
      <c r="AE937" s="488">
        <v>300</v>
      </c>
      <c r="AF937" s="488">
        <v>100</v>
      </c>
      <c r="AG937" s="488">
        <v>200</v>
      </c>
      <c r="AH937" s="488">
        <v>110</v>
      </c>
      <c r="AI937" s="488">
        <v>110</v>
      </c>
      <c r="AJ937" s="488">
        <v>120</v>
      </c>
      <c r="AK937" s="488">
        <v>100</v>
      </c>
      <c r="AL937" s="488">
        <v>110</v>
      </c>
      <c r="AM937" s="488">
        <v>140</v>
      </c>
      <c r="AN937" s="488">
        <v>145</v>
      </c>
      <c r="AO937" s="488">
        <v>140</v>
      </c>
      <c r="AP937" s="488">
        <v>150</v>
      </c>
      <c r="AQ937" s="488">
        <v>130</v>
      </c>
      <c r="AR937" s="488">
        <v>140</v>
      </c>
      <c r="AS937" s="488">
        <v>120</v>
      </c>
    </row>
    <row r="938" spans="1:51" ht="14.5">
      <c r="A938" s="522" t="str">
        <f>IFERROR(VLOOKUP(B938, 'Reference data'!$C$2:$D$21, 2, 0), "Do not enter, will be populated based on other column(s)")</f>
        <v>Sustenance</v>
      </c>
      <c r="B938" s="541" t="s">
        <v>989</v>
      </c>
      <c r="C938" s="347">
        <v>78</v>
      </c>
      <c r="D938" s="347" t="s">
        <v>1904</v>
      </c>
      <c r="E938" s="543" t="s">
        <v>1394</v>
      </c>
      <c r="F938" s="548"/>
      <c r="G938" s="522" t="str">
        <f>IFERROR(VLOOKUP(E938,'Reference data'!$M$2:$P$364,4,0), "Do not enter, will be populated based on other column(s)")</f>
        <v>MF</v>
      </c>
      <c r="H938" s="522" t="str">
        <f>IFERROR(VLOOKUP(E938,'Reference data'!$M$2:$O$364, 3,0), "Do not enter, will be populated based on other column(s)")</f>
        <v>Cobol, IMS-DB, DB2</v>
      </c>
      <c r="I938" s="522" t="str">
        <f>IFERROR(VLOOKUP(E938,'Reference data'!$M$1:$N$364, 2,0), "Do not enter, will be populated based on other column(s)")</f>
        <v>SE-BILLING</v>
      </c>
      <c r="J938" s="548" t="s">
        <v>203</v>
      </c>
      <c r="K938" s="525" t="str">
        <f>IFERROR(VLOOKUP(J938,'Reference data'!$G$2:$H$7, 2, 0), "Do not enter, will be populated based on other column(s)")</f>
        <v>Muawiah Qaimari</v>
      </c>
      <c r="L938" s="525" t="str">
        <f>IFERROR(VLOOKUP(I938, 'Reference data'!$R$2:$S$55, 2, 0), "Do not enter, will be populated based on other column(s)")</f>
        <v>Rudradeep Mandal</v>
      </c>
      <c r="M938" s="525" t="str">
        <f>IFERROR(VLOOKUP(L938, 'Reference data'!$J$2:$K$30, 2, 0), "Do not enter, will be populated based on other column(s)")</f>
        <v>Tarun Raghuwanshi</v>
      </c>
      <c r="N938" s="347" t="s">
        <v>283</v>
      </c>
      <c r="O938" s="551" t="str">
        <f>VLOOKUP(N938, 'Reference data'!$U$2:$V$29, 2, 0)</f>
        <v>Ongoing</v>
      </c>
      <c r="P938" s="347" t="s">
        <v>48</v>
      </c>
      <c r="Q938" s="488"/>
      <c r="R938" s="488"/>
      <c r="S938" s="488"/>
      <c r="T938" s="488"/>
      <c r="U938" s="488"/>
      <c r="V938" s="488"/>
      <c r="W938" s="488"/>
      <c r="X938" s="488"/>
      <c r="Y938" s="488"/>
      <c r="Z938" s="488"/>
      <c r="AA938" s="488"/>
      <c r="AB938" s="488"/>
      <c r="AC938" s="488"/>
      <c r="AD938" s="488"/>
      <c r="AE938" s="488"/>
      <c r="AF938" s="488">
        <v>20</v>
      </c>
      <c r="AG938" s="488">
        <v>20</v>
      </c>
      <c r="AH938" s="488">
        <v>20</v>
      </c>
      <c r="AI938" s="488">
        <v>20</v>
      </c>
      <c r="AJ938" s="488">
        <v>20</v>
      </c>
      <c r="AK938" s="488">
        <v>20</v>
      </c>
      <c r="AL938" s="488">
        <v>20</v>
      </c>
      <c r="AM938" s="488">
        <v>20</v>
      </c>
      <c r="AN938" s="488">
        <v>20</v>
      </c>
      <c r="AO938" s="488">
        <v>20</v>
      </c>
      <c r="AP938" s="488">
        <v>20</v>
      </c>
      <c r="AQ938" s="488">
        <v>20</v>
      </c>
      <c r="AR938" s="488">
        <v>20</v>
      </c>
      <c r="AS938" s="488">
        <v>20</v>
      </c>
      <c r="AT938" s="488">
        <v>20</v>
      </c>
      <c r="AU938" s="488">
        <v>20</v>
      </c>
      <c r="AV938" s="488">
        <v>20</v>
      </c>
      <c r="AW938" s="488">
        <v>20</v>
      </c>
      <c r="AX938" s="488">
        <v>20</v>
      </c>
      <c r="AY938" s="488">
        <v>20</v>
      </c>
    </row>
    <row r="939" spans="1:51" ht="14.5">
      <c r="A939" s="522" t="str">
        <f>IFERROR(VLOOKUP(B939, 'Reference data'!$C$2:$D$21, 2, 0), "Do not enter, will be populated based on other column(s)")</f>
        <v>Sustenance</v>
      </c>
      <c r="B939" s="541" t="s">
        <v>987</v>
      </c>
      <c r="C939" s="347">
        <v>25</v>
      </c>
      <c r="D939" s="347" t="s">
        <v>1960</v>
      </c>
      <c r="E939" s="543" t="s">
        <v>1394</v>
      </c>
      <c r="F939" s="548"/>
      <c r="G939" s="522" t="str">
        <f>IFERROR(VLOOKUP(E939,'Reference data'!$M$2:$P$364,4,0), "Do not enter, will be populated based on other column(s)")</f>
        <v>MF</v>
      </c>
      <c r="H939" s="522" t="str">
        <f>IFERROR(VLOOKUP(E939,'Reference data'!$M$2:$O$364, 3,0), "Do not enter, will be populated based on other column(s)")</f>
        <v>Cobol, IMS-DB, DB2</v>
      </c>
      <c r="I939" s="522" t="str">
        <f>IFERROR(VLOOKUP(E939,'Reference data'!$M$1:$N$364, 2,0), "Do not enter, will be populated based on other column(s)")</f>
        <v>SE-BILLING</v>
      </c>
      <c r="J939" s="548" t="s">
        <v>203</v>
      </c>
      <c r="K939" s="525" t="str">
        <f>IFERROR(VLOOKUP(J939,'Reference data'!$G$2:$H$7, 2, 0), "Do not enter, will be populated based on other column(s)")</f>
        <v>Muawiah Qaimari</v>
      </c>
      <c r="L939" s="525" t="str">
        <f>IFERROR(VLOOKUP(I939, 'Reference data'!$R$2:$S$55, 2, 0), "Do not enter, will be populated based on other column(s)")</f>
        <v>Rudradeep Mandal</v>
      </c>
      <c r="M939" s="525" t="str">
        <f>IFERROR(VLOOKUP(L939, 'Reference data'!$J$2:$K$30, 2, 0), "Do not enter, will be populated based on other column(s)")</f>
        <v>Tarun Raghuwanshi</v>
      </c>
      <c r="N939" s="347" t="s">
        <v>283</v>
      </c>
      <c r="O939" s="551" t="str">
        <f>VLOOKUP(N939, 'Reference data'!$U$2:$V$29, 2, 0)</f>
        <v>Ongoing</v>
      </c>
      <c r="P939" s="347" t="s">
        <v>48</v>
      </c>
      <c r="Q939" s="488"/>
      <c r="R939" s="488"/>
      <c r="S939" s="488"/>
      <c r="T939" s="488"/>
      <c r="U939" s="488"/>
      <c r="V939" s="488"/>
      <c r="W939" s="488"/>
      <c r="X939" s="488"/>
      <c r="Y939" s="488"/>
      <c r="Z939" s="488"/>
      <c r="AA939" s="488">
        <v>400</v>
      </c>
      <c r="AB939" s="488">
        <v>600</v>
      </c>
      <c r="AC939" s="488">
        <v>600</v>
      </c>
      <c r="AD939" s="488">
        <v>600</v>
      </c>
      <c r="AE939" s="488">
        <v>600</v>
      </c>
      <c r="AF939" s="488">
        <v>30</v>
      </c>
      <c r="AG939" s="488">
        <v>30</v>
      </c>
      <c r="AH939" s="488">
        <v>20</v>
      </c>
      <c r="AI939" s="488">
        <v>20</v>
      </c>
      <c r="AJ939" s="488">
        <v>30</v>
      </c>
      <c r="AK939" s="488">
        <v>30</v>
      </c>
      <c r="AL939" s="488">
        <v>30</v>
      </c>
      <c r="AM939" s="488">
        <v>30</v>
      </c>
      <c r="AN939" s="488">
        <v>30</v>
      </c>
      <c r="AO939" s="488">
        <v>30</v>
      </c>
      <c r="AP939" s="488">
        <v>30</v>
      </c>
      <c r="AQ939" s="488">
        <v>30</v>
      </c>
      <c r="AR939" s="488">
        <v>30</v>
      </c>
      <c r="AS939" s="488">
        <v>30</v>
      </c>
      <c r="AT939" s="488">
        <v>30</v>
      </c>
      <c r="AU939" s="488">
        <v>30</v>
      </c>
      <c r="AV939" s="488">
        <v>30</v>
      </c>
      <c r="AW939" s="488">
        <v>30</v>
      </c>
      <c r="AX939" s="488">
        <v>30</v>
      </c>
      <c r="AY939" s="488">
        <v>30</v>
      </c>
    </row>
    <row r="940" spans="1:51" ht="14.5">
      <c r="A940" s="522" t="str">
        <f>IFERROR(VLOOKUP(B940, 'Reference data'!$C$2:$D$21, 2, 0), "Do not enter, will be populated based on other column(s)")</f>
        <v>Sustenance</v>
      </c>
      <c r="B940" s="541" t="s">
        <v>983</v>
      </c>
      <c r="C940" s="347">
        <v>26</v>
      </c>
      <c r="D940" s="347" t="s">
        <v>1926</v>
      </c>
      <c r="E940" s="543" t="s">
        <v>1396</v>
      </c>
      <c r="F940" s="548"/>
      <c r="G940" s="522" t="str">
        <f>IFERROR(VLOOKUP(E940,'Reference data'!$M$2:$P$364,4,0), "Do not enter, will be populated based on other column(s)")</f>
        <v>MF</v>
      </c>
      <c r="H940" s="522" t="str">
        <f>IFERROR(VLOOKUP(E940,'Reference data'!$M$2:$O$364, 3,0), "Do not enter, will be populated based on other column(s)")</f>
        <v>Cobol, IMS-DC, DB2</v>
      </c>
      <c r="I940" s="522" t="str">
        <f>IFERROR(VLOOKUP(E940,'Reference data'!$M$1:$N$364, 2,0), "Do not enter, will be populated based on other column(s)")</f>
        <v>SE-BILLING-CARE</v>
      </c>
      <c r="J940" s="548" t="s">
        <v>203</v>
      </c>
      <c r="K940" s="525" t="str">
        <f>IFERROR(VLOOKUP(J940,'Reference data'!$G$2:$H$7, 2, 0), "Do not enter, will be populated based on other column(s)")</f>
        <v>Muawiah Qaimari</v>
      </c>
      <c r="L940" s="525" t="str">
        <f>IFERROR(VLOOKUP(I940, 'Reference data'!$R$2:$S$55, 2, 0), "Do not enter, will be populated based on other column(s)")</f>
        <v>Rudradeep Mandal</v>
      </c>
      <c r="M940" s="525" t="str">
        <f>IFERROR(VLOOKUP(L940, 'Reference data'!$J$2:$K$30, 2, 0), "Do not enter, will be populated based on other column(s)")</f>
        <v>Tarun Raghuwanshi</v>
      </c>
      <c r="N940" s="347" t="s">
        <v>283</v>
      </c>
      <c r="O940" s="551" t="str">
        <f>VLOOKUP(N940, 'Reference data'!$U$2:$V$29, 2, 0)</f>
        <v>Ongoing</v>
      </c>
      <c r="P940" s="347" t="s">
        <v>48</v>
      </c>
      <c r="Q940" s="488"/>
      <c r="R940" s="488">
        <v>100</v>
      </c>
      <c r="S940" s="488">
        <v>100</v>
      </c>
      <c r="T940" s="488">
        <v>250</v>
      </c>
      <c r="U940" s="488">
        <v>250</v>
      </c>
      <c r="V940" s="488">
        <v>250</v>
      </c>
      <c r="W940" s="488">
        <v>250</v>
      </c>
      <c r="X940" s="488">
        <v>250</v>
      </c>
      <c r="Y940" s="488"/>
      <c r="Z940" s="488"/>
      <c r="AA940" s="488"/>
      <c r="AB940" s="488"/>
      <c r="AC940" s="488"/>
      <c r="AD940" s="488"/>
      <c r="AE940" s="488"/>
      <c r="AF940" s="488">
        <v>90</v>
      </c>
      <c r="AG940" s="488">
        <v>90</v>
      </c>
      <c r="AH940" s="488">
        <v>80</v>
      </c>
      <c r="AI940" s="488">
        <v>80</v>
      </c>
      <c r="AJ940" s="488">
        <v>80</v>
      </c>
      <c r="AK940" s="488">
        <v>80</v>
      </c>
      <c r="AL940" s="488">
        <v>80</v>
      </c>
      <c r="AM940" s="488">
        <v>80</v>
      </c>
      <c r="AN940" s="488">
        <v>80</v>
      </c>
      <c r="AO940" s="488">
        <v>80</v>
      </c>
      <c r="AP940" s="488">
        <v>80</v>
      </c>
      <c r="AQ940" s="488">
        <v>80</v>
      </c>
      <c r="AR940" s="488">
        <v>80</v>
      </c>
      <c r="AS940" s="488">
        <v>80</v>
      </c>
      <c r="AT940" s="488">
        <v>80</v>
      </c>
      <c r="AU940" s="488">
        <v>80</v>
      </c>
      <c r="AV940" s="488">
        <v>80</v>
      </c>
      <c r="AW940" s="488">
        <v>80</v>
      </c>
      <c r="AX940" s="488">
        <v>80</v>
      </c>
      <c r="AY940" s="488">
        <v>80</v>
      </c>
    </row>
    <row r="941" spans="1:51" ht="14.5">
      <c r="A941" s="522" t="str">
        <f>IFERROR(VLOOKUP(B941, 'Reference data'!$C$2:$D$21, 2, 0), "Do not enter, will be populated based on other column(s)")</f>
        <v>Sustenance</v>
      </c>
      <c r="B941" s="541" t="s">
        <v>984</v>
      </c>
      <c r="C941" s="347">
        <v>26</v>
      </c>
      <c r="D941" s="347" t="s">
        <v>1956</v>
      </c>
      <c r="E941" s="543" t="s">
        <v>1396</v>
      </c>
      <c r="F941" s="548"/>
      <c r="G941" s="522" t="str">
        <f>IFERROR(VLOOKUP(E941,'Reference data'!$M$2:$P$364,4,0), "Do not enter, will be populated based on other column(s)")</f>
        <v>MF</v>
      </c>
      <c r="H941" s="522" t="str">
        <f>IFERROR(VLOOKUP(E941,'Reference data'!$M$2:$O$364, 3,0), "Do not enter, will be populated based on other column(s)")</f>
        <v>Cobol, IMS-DC, DB2</v>
      </c>
      <c r="I941" s="522" t="str">
        <f>IFERROR(VLOOKUP(E941,'Reference data'!$M$1:$N$364, 2,0), "Do not enter, will be populated based on other column(s)")</f>
        <v>SE-BILLING-CARE</v>
      </c>
      <c r="J941" s="548" t="s">
        <v>203</v>
      </c>
      <c r="K941" s="525" t="str">
        <f>IFERROR(VLOOKUP(J941,'Reference data'!$G$2:$H$7, 2, 0), "Do not enter, will be populated based on other column(s)")</f>
        <v>Muawiah Qaimari</v>
      </c>
      <c r="L941" s="525" t="str">
        <f>IFERROR(VLOOKUP(I941, 'Reference data'!$R$2:$S$55, 2, 0), "Do not enter, will be populated based on other column(s)")</f>
        <v>Rudradeep Mandal</v>
      </c>
      <c r="M941" s="525" t="str">
        <f>IFERROR(VLOOKUP(L941, 'Reference data'!$J$2:$K$30, 2, 0), "Do not enter, will be populated based on other column(s)")</f>
        <v>Tarun Raghuwanshi</v>
      </c>
      <c r="N941" s="347" t="s">
        <v>283</v>
      </c>
      <c r="O941" s="551" t="str">
        <f>VLOOKUP(N941, 'Reference data'!$U$2:$V$29, 2, 0)</f>
        <v>Ongoing</v>
      </c>
      <c r="P941" s="347" t="s">
        <v>48</v>
      </c>
      <c r="Q941" s="488"/>
      <c r="R941" s="488">
        <v>60</v>
      </c>
      <c r="S941" s="488">
        <v>60</v>
      </c>
      <c r="T941" s="488">
        <v>100</v>
      </c>
      <c r="U941" s="488">
        <v>100</v>
      </c>
      <c r="V941" s="488">
        <v>100</v>
      </c>
      <c r="W941" s="488">
        <v>100</v>
      </c>
      <c r="X941" s="488">
        <v>100</v>
      </c>
      <c r="Y941" s="488"/>
      <c r="Z941" s="488"/>
      <c r="AA941" s="488"/>
      <c r="AB941" s="488"/>
      <c r="AC941" s="488"/>
      <c r="AD941" s="488"/>
      <c r="AE941" s="488"/>
      <c r="AF941" s="488">
        <v>5</v>
      </c>
      <c r="AG941" s="488">
        <v>8</v>
      </c>
      <c r="AH941" s="488">
        <v>20</v>
      </c>
      <c r="AI941" s="488">
        <v>10</v>
      </c>
      <c r="AJ941" s="488">
        <v>8</v>
      </c>
      <c r="AK941" s="488">
        <v>10</v>
      </c>
      <c r="AL941" s="488">
        <v>30</v>
      </c>
      <c r="AM941" s="488">
        <v>30</v>
      </c>
      <c r="AN941" s="488">
        <v>30</v>
      </c>
      <c r="AO941" s="488">
        <v>30</v>
      </c>
      <c r="AP941" s="488">
        <v>30</v>
      </c>
      <c r="AQ941" s="488">
        <v>10</v>
      </c>
      <c r="AR941" s="488">
        <v>10</v>
      </c>
      <c r="AS941" s="488">
        <v>10</v>
      </c>
      <c r="AT941" s="488">
        <v>10</v>
      </c>
      <c r="AU941" s="488">
        <v>10</v>
      </c>
      <c r="AV941" s="488">
        <v>10</v>
      </c>
      <c r="AW941" s="488">
        <v>10</v>
      </c>
      <c r="AX941" s="488">
        <v>10</v>
      </c>
      <c r="AY941" s="488">
        <v>10</v>
      </c>
    </row>
    <row r="942" spans="1:51" ht="14.5">
      <c r="A942" s="522" t="str">
        <f>IFERROR(VLOOKUP(B942, 'Reference data'!$C$2:$D$21, 2, 0), "Do not enter, will be populated based on other column(s)")</f>
        <v>Sustenance</v>
      </c>
      <c r="B942" s="541" t="s">
        <v>110</v>
      </c>
      <c r="D942" s="347" t="s">
        <v>1961</v>
      </c>
      <c r="E942" s="543" t="s">
        <v>622</v>
      </c>
      <c r="F942" s="472"/>
      <c r="G942" s="522" t="str">
        <f>IFERROR(VLOOKUP(E942,'Reference data'!$M$2:$P$364,4,0), "Do not enter, will be populated based on other column(s)")</f>
        <v>MF</v>
      </c>
      <c r="H942" s="522" t="str">
        <f>IFERROR(VLOOKUP(E942,'Reference data'!$M$2:$O$364, 3,0), "Do not enter, will be populated based on other column(s)")</f>
        <v>Cobol, DB2</v>
      </c>
      <c r="I942" s="522" t="str">
        <f>IFERROR(VLOOKUP(E942,'Reference data'!$M$1:$N$364, 2,0), "Do not enter, will be populated based on other column(s)")</f>
        <v>SE-BILLING-CARE</v>
      </c>
      <c r="J942" s="347" t="s">
        <v>203</v>
      </c>
      <c r="K942" s="525" t="str">
        <f>IFERROR(VLOOKUP(J942,'Reference data'!$G$2:$H$7, 2, 0), "Do not enter, will be populated based on other column(s)")</f>
        <v>Muawiah Qaimari</v>
      </c>
      <c r="L942" s="525" t="str">
        <f>IFERROR(VLOOKUP(I942, 'Reference data'!$R$2:$S$55, 2, 0), "Do not enter, will be populated based on other column(s)")</f>
        <v>Rudradeep Mandal</v>
      </c>
      <c r="M942" s="525" t="str">
        <f>IFERROR(VLOOKUP(L942, 'Reference data'!$J$2:$K$30, 2, 0), "Do not enter, will be populated based on other column(s)")</f>
        <v>Tarun Raghuwanshi</v>
      </c>
      <c r="N942" s="347">
        <v>22.12</v>
      </c>
      <c r="O942" s="551" t="str">
        <f>VLOOKUP(N942, 'Reference data'!$U$2:$V$29, 2, 0)</f>
        <v>Dec-22</v>
      </c>
      <c r="P942" s="347" t="s">
        <v>48</v>
      </c>
      <c r="Q942" s="488">
        <v>20</v>
      </c>
      <c r="R942" s="488"/>
      <c r="S942" s="488"/>
      <c r="T942" s="488"/>
      <c r="U942" s="488"/>
      <c r="V942" s="488"/>
      <c r="W942" s="488"/>
      <c r="X942" s="488"/>
      <c r="Y942" s="488"/>
      <c r="Z942" s="488"/>
      <c r="AA942" s="488"/>
      <c r="AB942" s="488"/>
      <c r="AC942" s="488"/>
      <c r="AD942" s="488"/>
      <c r="AE942" s="488"/>
      <c r="AF942" s="488"/>
      <c r="AG942" s="488">
        <v>20</v>
      </c>
      <c r="AH942" s="488"/>
      <c r="AI942" s="488"/>
      <c r="AJ942" s="488" t="s">
        <v>68</v>
      </c>
      <c r="AK942" s="488"/>
      <c r="AL942" s="488"/>
      <c r="AM942" s="488"/>
      <c r="AN942" s="488"/>
      <c r="AO942" s="488"/>
      <c r="AP942" s="488"/>
      <c r="AQ942" s="488"/>
      <c r="AR942" s="488"/>
      <c r="AS942" s="488"/>
    </row>
    <row r="943" spans="1:51" ht="14.5">
      <c r="A943" s="522" t="str">
        <f>IFERROR(VLOOKUP(B943, 'Reference data'!$C$2:$D$21, 2, 0), "Do not enter, will be populated based on other column(s)")</f>
        <v>Sustenance</v>
      </c>
      <c r="B943" s="541" t="s">
        <v>989</v>
      </c>
      <c r="C943" s="347">
        <v>26</v>
      </c>
      <c r="D943" s="347" t="s">
        <v>1904</v>
      </c>
      <c r="E943" s="543" t="s">
        <v>1396</v>
      </c>
      <c r="F943" s="548"/>
      <c r="G943" s="522" t="str">
        <f>IFERROR(VLOOKUP(E943,'Reference data'!$M$2:$P$364,4,0), "Do not enter, will be populated based on other column(s)")</f>
        <v>MF</v>
      </c>
      <c r="H943" s="522" t="str">
        <f>IFERROR(VLOOKUP(E943,'Reference data'!$M$2:$O$364, 3,0), "Do not enter, will be populated based on other column(s)")</f>
        <v>Cobol, IMS-DC, DB2</v>
      </c>
      <c r="I943" s="522" t="str">
        <f>IFERROR(VLOOKUP(E943,'Reference data'!$M$1:$N$364, 2,0), "Do not enter, will be populated based on other column(s)")</f>
        <v>SE-BILLING-CARE</v>
      </c>
      <c r="J943" s="548" t="s">
        <v>203</v>
      </c>
      <c r="K943" s="525" t="str">
        <f>IFERROR(VLOOKUP(J943,'Reference data'!$G$2:$H$7, 2, 0), "Do not enter, will be populated based on other column(s)")</f>
        <v>Muawiah Qaimari</v>
      </c>
      <c r="L943" s="525" t="str">
        <f>IFERROR(VLOOKUP(I943, 'Reference data'!$R$2:$S$55, 2, 0), "Do not enter, will be populated based on other column(s)")</f>
        <v>Rudradeep Mandal</v>
      </c>
      <c r="M943" s="525" t="str">
        <f>IFERROR(VLOOKUP(L943, 'Reference data'!$J$2:$K$30, 2, 0), "Do not enter, will be populated based on other column(s)")</f>
        <v>Tarun Raghuwanshi</v>
      </c>
      <c r="N943" s="347" t="s">
        <v>283</v>
      </c>
      <c r="O943" s="551" t="str">
        <f>VLOOKUP(N943, 'Reference data'!$U$2:$V$29, 2, 0)</f>
        <v>Ongoing</v>
      </c>
      <c r="P943" s="347" t="s">
        <v>48</v>
      </c>
      <c r="Q943" s="488"/>
      <c r="R943" s="488">
        <v>20</v>
      </c>
      <c r="S943" s="488">
        <v>20</v>
      </c>
      <c r="T943" s="488">
        <v>150</v>
      </c>
      <c r="U943" s="488">
        <v>150</v>
      </c>
      <c r="V943" s="488">
        <v>150</v>
      </c>
      <c r="W943" s="488">
        <v>150</v>
      </c>
      <c r="X943" s="488">
        <v>150</v>
      </c>
      <c r="Y943" s="488">
        <v>8</v>
      </c>
      <c r="Z943" s="488"/>
      <c r="AA943" s="488">
        <v>8</v>
      </c>
      <c r="AB943" s="488">
        <v>400</v>
      </c>
      <c r="AC943" s="488">
        <v>400</v>
      </c>
      <c r="AD943" s="488">
        <v>400</v>
      </c>
      <c r="AE943" s="488">
        <v>400</v>
      </c>
      <c r="AF943" s="488">
        <v>30</v>
      </c>
      <c r="AG943" s="488">
        <v>30</v>
      </c>
      <c r="AH943" s="488">
        <v>20</v>
      </c>
      <c r="AI943" s="488">
        <v>20</v>
      </c>
      <c r="AJ943" s="488">
        <v>20</v>
      </c>
      <c r="AK943" s="488">
        <v>20</v>
      </c>
      <c r="AL943" s="488">
        <v>20</v>
      </c>
      <c r="AM943" s="488">
        <v>30</v>
      </c>
      <c r="AN943" s="488">
        <v>20</v>
      </c>
      <c r="AO943" s="488">
        <v>20</v>
      </c>
      <c r="AP943" s="488">
        <v>20</v>
      </c>
      <c r="AQ943" s="488">
        <v>20</v>
      </c>
      <c r="AR943" s="488">
        <v>20</v>
      </c>
      <c r="AS943" s="488">
        <v>20</v>
      </c>
      <c r="AT943" s="488">
        <v>20</v>
      </c>
      <c r="AU943" s="488">
        <v>20</v>
      </c>
      <c r="AV943" s="488">
        <v>20</v>
      </c>
      <c r="AW943" s="488">
        <v>20</v>
      </c>
      <c r="AX943" s="488">
        <v>20</v>
      </c>
      <c r="AY943" s="488">
        <v>20</v>
      </c>
    </row>
    <row r="944" spans="1:51" ht="14.5">
      <c r="A944" s="522" t="str">
        <f>IFERROR(VLOOKUP(B944, 'Reference data'!$C$2:$D$21, 2, 0), "Do not enter, will be populated based on other column(s)")</f>
        <v>Sustenance</v>
      </c>
      <c r="B944" s="541" t="s">
        <v>110</v>
      </c>
      <c r="D944" s="347" t="s">
        <v>1962</v>
      </c>
      <c r="E944" s="543" t="s">
        <v>534</v>
      </c>
      <c r="F944" s="472"/>
      <c r="G944" s="522" t="str">
        <f>IFERROR(VLOOKUP(E944,'Reference data'!$M$2:$P$364,4,0), "Do not enter, will be populated based on other column(s)")</f>
        <v>MF</v>
      </c>
      <c r="H944" s="522" t="str">
        <f>IFERROR(VLOOKUP(E944,'Reference data'!$M$2:$O$364, 3,0), "Do not enter, will be populated based on other column(s)")</f>
        <v>Cobol</v>
      </c>
      <c r="I944" s="522" t="str">
        <f>IFERROR(VLOOKUP(E944,'Reference data'!$M$1:$N$364, 2,0), "Do not enter, will be populated based on other column(s)")</f>
        <v>SE-BILLING-USAGE</v>
      </c>
      <c r="J944" s="347" t="s">
        <v>203</v>
      </c>
      <c r="K944" s="525" t="str">
        <f>IFERROR(VLOOKUP(J944,'Reference data'!$G$2:$H$7, 2, 0), "Do not enter, will be populated based on other column(s)")</f>
        <v>Muawiah Qaimari</v>
      </c>
      <c r="L944" s="525" t="str">
        <f>IFERROR(VLOOKUP(I944, 'Reference data'!$R$2:$S$55, 2, 0), "Do not enter, will be populated based on other column(s)")</f>
        <v>Rudradeep Mandal</v>
      </c>
      <c r="M944" s="525" t="str">
        <f>IFERROR(VLOOKUP(L944, 'Reference data'!$J$2:$K$30, 2, 0), "Do not enter, will be populated based on other column(s)")</f>
        <v>Tarun Raghuwanshi</v>
      </c>
      <c r="N944" s="347">
        <v>22.12</v>
      </c>
      <c r="O944" s="551" t="str">
        <f>VLOOKUP(N944, 'Reference data'!$U$2:$V$29, 2, 0)</f>
        <v>Dec-22</v>
      </c>
      <c r="P944" s="347" t="s">
        <v>48</v>
      </c>
      <c r="Q944" s="488">
        <v>110</v>
      </c>
      <c r="R944" s="488"/>
      <c r="S944" s="488"/>
      <c r="T944" s="488"/>
      <c r="U944" s="488"/>
      <c r="V944" s="488"/>
      <c r="W944" s="488"/>
      <c r="X944" s="488"/>
      <c r="Y944" s="488"/>
      <c r="Z944" s="488"/>
      <c r="AA944" s="488"/>
      <c r="AB944" s="488"/>
      <c r="AC944" s="488"/>
      <c r="AD944" s="488"/>
      <c r="AE944" s="488"/>
      <c r="AF944" s="488"/>
      <c r="AG944" s="488">
        <v>40</v>
      </c>
      <c r="AH944" s="488">
        <v>40</v>
      </c>
      <c r="AI944" s="488"/>
      <c r="AJ944" s="488"/>
      <c r="AK944" s="488"/>
      <c r="AL944" s="488"/>
      <c r="AM944" s="488"/>
      <c r="AN944" s="488"/>
      <c r="AO944" s="488"/>
      <c r="AP944" s="488"/>
      <c r="AQ944" s="488"/>
      <c r="AR944" s="488"/>
      <c r="AS944" s="488"/>
    </row>
    <row r="945" spans="1:51" ht="14.5">
      <c r="A945" s="522" t="str">
        <f>IFERROR(VLOOKUP(B945, 'Reference data'!$C$2:$D$21, 2, 0), "Do not enter, will be populated based on other column(s)")</f>
        <v>Sustenance</v>
      </c>
      <c r="B945" s="541" t="s">
        <v>984</v>
      </c>
      <c r="D945" s="347" t="s">
        <v>1963</v>
      </c>
      <c r="E945" s="543" t="s">
        <v>1144</v>
      </c>
      <c r="F945" s="472"/>
      <c r="G945" s="522" t="str">
        <f>IFERROR(VLOOKUP(E945,'Reference data'!$M$2:$P$364,4,0), "Do not enter, will be populated based on other column(s)")</f>
        <v>MR</v>
      </c>
      <c r="H945" s="522" t="str">
        <f>IFERROR(VLOOKUP(E945,'Reference data'!$M$2:$O$364, 3,0), "Do not enter, will be populated based on other column(s)")</f>
        <v>Java</v>
      </c>
      <c r="I945" s="522" t="str">
        <f>IFERROR(VLOOKUP(E945,'Reference data'!$M$1:$N$364, 2,0), "Do not enter, will be populated based on other column(s)")</f>
        <v>PUNE-MR-GRP2</v>
      </c>
      <c r="J945" s="347" t="s">
        <v>442</v>
      </c>
      <c r="K945" s="525" t="str">
        <f>IFERROR(VLOOKUP(J945,'Reference data'!$G$2:$H$7, 2, 0), "Do not enter, will be populated based on other column(s)")</f>
        <v>Christine Moretti</v>
      </c>
      <c r="L945" s="525" t="str">
        <f>IFERROR(VLOOKUP(I945, 'Reference data'!$R$2:$S$55, 2, 0), "Do not enter, will be populated based on other column(s)")</f>
        <v>Rudradeep Mandal</v>
      </c>
      <c r="M945" s="525" t="str">
        <f>IFERROR(VLOOKUP(L945, 'Reference data'!$J$2:$K$30, 2, 0), "Do not enter, will be populated based on other column(s)")</f>
        <v>Tarun Raghuwanshi</v>
      </c>
      <c r="N945" s="347" t="s">
        <v>283</v>
      </c>
      <c r="O945" s="551" t="str">
        <f>VLOOKUP(N945, 'Reference data'!$U$2:$V$29, 2, 0)</f>
        <v>Ongoing</v>
      </c>
      <c r="P945" s="347" t="s">
        <v>48</v>
      </c>
      <c r="Q945" s="488"/>
      <c r="R945" s="488"/>
      <c r="S945" s="488"/>
      <c r="T945" s="488"/>
      <c r="U945" s="488"/>
      <c r="V945" s="488"/>
      <c r="W945" s="488"/>
      <c r="X945" s="488"/>
      <c r="Y945" s="488"/>
      <c r="Z945" s="488"/>
      <c r="AA945" s="488"/>
      <c r="AB945" s="488">
        <v>90</v>
      </c>
      <c r="AC945" s="488">
        <v>90</v>
      </c>
      <c r="AD945" s="488">
        <v>90</v>
      </c>
      <c r="AE945" s="488">
        <v>90</v>
      </c>
      <c r="AF945" s="488">
        <v>30</v>
      </c>
      <c r="AG945" s="488">
        <v>30</v>
      </c>
      <c r="AH945" s="488">
        <v>30</v>
      </c>
      <c r="AI945" s="488">
        <v>30</v>
      </c>
      <c r="AJ945" s="488">
        <v>30</v>
      </c>
      <c r="AK945" s="488">
        <v>30</v>
      </c>
      <c r="AL945" s="488">
        <v>30</v>
      </c>
      <c r="AM945" s="488">
        <v>30</v>
      </c>
      <c r="AN945" s="488">
        <v>30</v>
      </c>
      <c r="AO945" s="488">
        <v>30</v>
      </c>
      <c r="AP945" s="488">
        <v>30</v>
      </c>
      <c r="AQ945" s="488">
        <v>30</v>
      </c>
      <c r="AR945" s="488">
        <v>30</v>
      </c>
      <c r="AS945" s="488">
        <v>30</v>
      </c>
      <c r="AT945" s="488">
        <v>30</v>
      </c>
      <c r="AU945" s="488">
        <v>30</v>
      </c>
      <c r="AV945" s="488">
        <v>30</v>
      </c>
      <c r="AW945" s="488">
        <v>30</v>
      </c>
      <c r="AX945" s="488">
        <v>30</v>
      </c>
      <c r="AY945" s="488">
        <v>30</v>
      </c>
    </row>
    <row r="946" spans="1:51" ht="14.5">
      <c r="A946" s="522" t="str">
        <f>IFERROR(VLOOKUP(B946, 'Reference data'!$C$2:$D$21, 2, 0), "Do not enter, will be populated based on other column(s)")</f>
        <v>Sustenance</v>
      </c>
      <c r="B946" s="541" t="s">
        <v>988</v>
      </c>
      <c r="D946" s="347" t="s">
        <v>1900</v>
      </c>
      <c r="E946" s="543" t="s">
        <v>1144</v>
      </c>
      <c r="F946" s="472"/>
      <c r="G946" s="522" t="str">
        <f>IFERROR(VLOOKUP(E946,'Reference data'!$M$2:$P$364,4,0), "Do not enter, will be populated based on other column(s)")</f>
        <v>MR</v>
      </c>
      <c r="H946" s="522" t="str">
        <f>IFERROR(VLOOKUP(E946,'Reference data'!$M$2:$O$364, 3,0), "Do not enter, will be populated based on other column(s)")</f>
        <v>Java</v>
      </c>
      <c r="I946" s="522" t="str">
        <f>IFERROR(VLOOKUP(E946,'Reference data'!$M$1:$N$364, 2,0), "Do not enter, will be populated based on other column(s)")</f>
        <v>PUNE-MR-GRP2</v>
      </c>
      <c r="J946" s="347" t="s">
        <v>442</v>
      </c>
      <c r="K946" s="525" t="str">
        <f>IFERROR(VLOOKUP(J946,'Reference data'!$G$2:$H$7, 2, 0), "Do not enter, will be populated based on other column(s)")</f>
        <v>Christine Moretti</v>
      </c>
      <c r="L946" s="525" t="str">
        <f>IFERROR(VLOOKUP(I946, 'Reference data'!$R$2:$S$55, 2, 0), "Do not enter, will be populated based on other column(s)")</f>
        <v>Rudradeep Mandal</v>
      </c>
      <c r="M946" s="525" t="str">
        <f>IFERROR(VLOOKUP(L946, 'Reference data'!$J$2:$K$30, 2, 0), "Do not enter, will be populated based on other column(s)")</f>
        <v>Tarun Raghuwanshi</v>
      </c>
      <c r="N946" s="347" t="s">
        <v>283</v>
      </c>
      <c r="O946" s="551" t="str">
        <f>VLOOKUP(N946, 'Reference data'!$U$2:$V$29, 2, 0)</f>
        <v>Ongoing</v>
      </c>
      <c r="P946" s="347" t="s">
        <v>48</v>
      </c>
      <c r="Q946" s="488"/>
      <c r="R946" s="488"/>
      <c r="S946" s="488"/>
      <c r="T946" s="488"/>
      <c r="U946" s="488"/>
      <c r="V946" s="488"/>
      <c r="W946" s="488"/>
      <c r="X946" s="488"/>
      <c r="Y946" s="488"/>
      <c r="Z946" s="488"/>
      <c r="AA946" s="488"/>
      <c r="AB946" s="488">
        <v>30</v>
      </c>
      <c r="AC946" s="488">
        <v>30</v>
      </c>
      <c r="AD946" s="488">
        <v>30</v>
      </c>
      <c r="AE946" s="488">
        <v>30</v>
      </c>
      <c r="AF946" s="488">
        <v>30</v>
      </c>
      <c r="AG946" s="488">
        <v>30</v>
      </c>
      <c r="AH946" s="488">
        <v>30</v>
      </c>
      <c r="AI946" s="488">
        <v>30</v>
      </c>
      <c r="AJ946" s="488">
        <v>30</v>
      </c>
      <c r="AK946" s="488">
        <v>30</v>
      </c>
      <c r="AL946" s="488">
        <v>30</v>
      </c>
      <c r="AM946" s="488">
        <v>30</v>
      </c>
      <c r="AN946" s="488">
        <v>30</v>
      </c>
      <c r="AO946" s="488">
        <v>30</v>
      </c>
      <c r="AP946" s="488">
        <v>30</v>
      </c>
      <c r="AQ946" s="488">
        <v>30</v>
      </c>
      <c r="AR946" s="488">
        <v>30</v>
      </c>
      <c r="AS946" s="488">
        <v>30</v>
      </c>
      <c r="AT946" s="488">
        <v>30</v>
      </c>
      <c r="AU946" s="488">
        <v>30</v>
      </c>
      <c r="AV946" s="488">
        <v>30</v>
      </c>
      <c r="AW946" s="488">
        <v>30</v>
      </c>
      <c r="AX946" s="488">
        <v>30</v>
      </c>
      <c r="AY946" s="488">
        <v>30</v>
      </c>
    </row>
    <row r="947" spans="1:51" ht="14.5">
      <c r="A947" s="522" t="str">
        <f>IFERROR(VLOOKUP(B947, 'Reference data'!$C$2:$D$21, 2, 0), "Do not enter, will be populated based on other column(s)")</f>
        <v>Sustenance</v>
      </c>
      <c r="B947" s="541" t="s">
        <v>988</v>
      </c>
      <c r="D947" s="347" t="s">
        <v>1900</v>
      </c>
      <c r="E947" s="543" t="s">
        <v>1323</v>
      </c>
      <c r="F947" s="472"/>
      <c r="G947" s="522" t="str">
        <f>IFERROR(VLOOKUP(E947,'Reference data'!$M$2:$P$364,4,0), "Do not enter, will be populated based on other column(s)")</f>
        <v>MR</v>
      </c>
      <c r="H947" s="522" t="str">
        <f>IFERROR(VLOOKUP(E947,'Reference data'!$M$2:$O$364, 3,0), "Do not enter, will be populated based on other column(s)")</f>
        <v>Java</v>
      </c>
      <c r="I947" s="522" t="str">
        <f>IFERROR(VLOOKUP(E947,'Reference data'!$M$1:$N$364, 2,0), "Do not enter, will be populated based on other column(s)")</f>
        <v>PUNE-MR-GRP2</v>
      </c>
      <c r="J947" s="347" t="s">
        <v>203</v>
      </c>
      <c r="K947" s="525" t="str">
        <f>IFERROR(VLOOKUP(J947,'Reference data'!$G$2:$H$7, 2, 0), "Do not enter, will be populated based on other column(s)")</f>
        <v>Muawiah Qaimari</v>
      </c>
      <c r="L947" s="525" t="str">
        <f>IFERROR(VLOOKUP(I947, 'Reference data'!$R$2:$S$55, 2, 0), "Do not enter, will be populated based on other column(s)")</f>
        <v>Rudradeep Mandal</v>
      </c>
      <c r="M947" s="525" t="str">
        <f>IFERROR(VLOOKUP(L947, 'Reference data'!$J$2:$K$30, 2, 0), "Do not enter, will be populated based on other column(s)")</f>
        <v>Tarun Raghuwanshi</v>
      </c>
      <c r="N947" s="347" t="s">
        <v>283</v>
      </c>
      <c r="O947" s="551" t="str">
        <f>VLOOKUP(N947, 'Reference data'!$U$2:$V$29, 2, 0)</f>
        <v>Ongoing</v>
      </c>
      <c r="P947" s="347" t="s">
        <v>48</v>
      </c>
      <c r="Q947" s="488"/>
      <c r="R947" s="488"/>
      <c r="S947" s="488"/>
      <c r="T947" s="488"/>
      <c r="U947" s="488"/>
      <c r="V947" s="488"/>
      <c r="W947" s="488"/>
      <c r="X947" s="488"/>
      <c r="Y947" s="488"/>
      <c r="Z947" s="488"/>
      <c r="AA947" s="488"/>
      <c r="AB947" s="488">
        <v>40</v>
      </c>
      <c r="AC947" s="488">
        <v>40</v>
      </c>
      <c r="AD947" s="488">
        <v>40</v>
      </c>
      <c r="AE947" s="488">
        <v>40</v>
      </c>
      <c r="AF947" s="488">
        <v>20</v>
      </c>
      <c r="AG947" s="488">
        <v>20</v>
      </c>
      <c r="AH947" s="488">
        <v>20</v>
      </c>
      <c r="AI947" s="488">
        <v>40</v>
      </c>
      <c r="AJ947" s="488">
        <v>40</v>
      </c>
      <c r="AK947" s="488">
        <v>30</v>
      </c>
      <c r="AL947" s="488">
        <v>30</v>
      </c>
      <c r="AM947" s="488">
        <v>30</v>
      </c>
      <c r="AN947" s="488">
        <v>30</v>
      </c>
      <c r="AO947" s="488">
        <v>30</v>
      </c>
      <c r="AP947" s="488">
        <v>30</v>
      </c>
      <c r="AQ947" s="488">
        <v>30</v>
      </c>
      <c r="AR947" s="488">
        <v>30</v>
      </c>
      <c r="AS947" s="488">
        <v>30</v>
      </c>
      <c r="AT947" s="488">
        <v>30</v>
      </c>
      <c r="AU947" s="488">
        <v>30</v>
      </c>
      <c r="AV947" s="488">
        <v>30</v>
      </c>
      <c r="AW947" s="488">
        <v>30</v>
      </c>
      <c r="AX947" s="488">
        <v>30</v>
      </c>
      <c r="AY947" s="488">
        <v>30</v>
      </c>
    </row>
    <row r="948" spans="1:51" ht="14.5">
      <c r="A948" s="522" t="str">
        <f>IFERROR(VLOOKUP(B948, 'Reference data'!$C$2:$D$21, 2, 0), "Do not enter, will be populated based on other column(s)")</f>
        <v>Sustenance</v>
      </c>
      <c r="B948" s="541" t="s">
        <v>988</v>
      </c>
      <c r="D948" s="347" t="s">
        <v>1900</v>
      </c>
      <c r="E948" s="543" t="s">
        <v>1363</v>
      </c>
      <c r="F948" s="472"/>
      <c r="G948" s="522" t="str">
        <f>IFERROR(VLOOKUP(E948,'Reference data'!$M$2:$P$364,4,0), "Do not enter, will be populated based on other column(s)")</f>
        <v>MR</v>
      </c>
      <c r="H948" s="522" t="str">
        <f>IFERROR(VLOOKUP(E948,'Reference data'!$M$2:$O$364, 3,0), "Do not enter, will be populated based on other column(s)")</f>
        <v>Java</v>
      </c>
      <c r="I948" s="522" t="str">
        <f>IFERROR(VLOOKUP(E948,'Reference data'!$M$1:$N$364, 2,0), "Do not enter, will be populated based on other column(s)")</f>
        <v>PUNE-MR-GRP2</v>
      </c>
      <c r="J948" s="347" t="s">
        <v>442</v>
      </c>
      <c r="K948" s="525" t="str">
        <f>IFERROR(VLOOKUP(J948,'Reference data'!$G$2:$H$7, 2, 0), "Do not enter, will be populated based on other column(s)")</f>
        <v>Christine Moretti</v>
      </c>
      <c r="L948" s="525" t="str">
        <f>IFERROR(VLOOKUP(I948, 'Reference data'!$R$2:$S$55, 2, 0), "Do not enter, will be populated based on other column(s)")</f>
        <v>Rudradeep Mandal</v>
      </c>
      <c r="M948" s="525" t="str">
        <f>IFERROR(VLOOKUP(L948, 'Reference data'!$J$2:$K$30, 2, 0), "Do not enter, will be populated based on other column(s)")</f>
        <v>Tarun Raghuwanshi</v>
      </c>
      <c r="N948" s="347" t="s">
        <v>283</v>
      </c>
      <c r="O948" s="551" t="str">
        <f>VLOOKUP(N948, 'Reference data'!$U$2:$V$29, 2, 0)</f>
        <v>Ongoing</v>
      </c>
      <c r="P948" s="347" t="s">
        <v>48</v>
      </c>
      <c r="Q948" s="488"/>
      <c r="R948" s="488"/>
      <c r="S948" s="488"/>
      <c r="T948" s="488"/>
      <c r="U948" s="488"/>
      <c r="V948" s="488"/>
      <c r="W948" s="488"/>
      <c r="X948" s="488"/>
      <c r="Y948" s="488"/>
      <c r="Z948" s="488"/>
      <c r="AA948" s="488"/>
      <c r="AB948" s="488">
        <v>40</v>
      </c>
      <c r="AC948" s="488">
        <v>40</v>
      </c>
      <c r="AD948" s="488">
        <v>40</v>
      </c>
      <c r="AE948" s="488">
        <v>40</v>
      </c>
      <c r="AF948" s="488">
        <v>40</v>
      </c>
      <c r="AG948" s="488">
        <v>40</v>
      </c>
      <c r="AH948" s="488">
        <v>40</v>
      </c>
      <c r="AI948" s="488">
        <v>40</v>
      </c>
      <c r="AJ948" s="488">
        <v>40</v>
      </c>
      <c r="AK948" s="488">
        <v>30</v>
      </c>
      <c r="AL948" s="488">
        <v>30</v>
      </c>
      <c r="AM948" s="488">
        <v>30</v>
      </c>
      <c r="AN948" s="488">
        <v>30</v>
      </c>
      <c r="AO948" s="488">
        <v>30</v>
      </c>
      <c r="AP948" s="488">
        <v>30</v>
      </c>
      <c r="AQ948" s="488">
        <v>30</v>
      </c>
      <c r="AR948" s="488">
        <v>30</v>
      </c>
      <c r="AS948" s="488">
        <v>30</v>
      </c>
      <c r="AT948" s="488">
        <v>30</v>
      </c>
      <c r="AU948" s="488">
        <v>30</v>
      </c>
      <c r="AV948" s="488">
        <v>30</v>
      </c>
      <c r="AW948" s="488">
        <v>30</v>
      </c>
      <c r="AX948" s="488">
        <v>30</v>
      </c>
      <c r="AY948" s="488">
        <v>30</v>
      </c>
    </row>
    <row r="949" spans="1:51" ht="14.5">
      <c r="A949" s="522" t="str">
        <f>IFERROR(VLOOKUP(B949, 'Reference data'!$C$2:$D$21, 2, 0), "Do not enter, will be populated based on other column(s)")</f>
        <v>Sustenance</v>
      </c>
      <c r="B949" s="541" t="s">
        <v>110</v>
      </c>
      <c r="D949" s="347" t="s">
        <v>1964</v>
      </c>
      <c r="E949" s="543" t="s">
        <v>1050</v>
      </c>
      <c r="F949" s="472"/>
      <c r="G949" s="522" t="str">
        <f>IFERROR(VLOOKUP(E949,'Reference data'!$M$2:$P$364,4,0), "Do not enter, will be populated based on other column(s)")</f>
        <v>MF</v>
      </c>
      <c r="H949" s="522" t="str">
        <f>IFERROR(VLOOKUP(E949,'Reference data'!$M$2:$O$364, 3,0), "Do not enter, will be populated based on other column(s)")</f>
        <v>Cobol</v>
      </c>
      <c r="I949" s="522" t="str">
        <f>IFERROR(VLOOKUP(E949,'Reference data'!$M$1:$N$364, 2,0), "Do not enter, will be populated based on other column(s)")</f>
        <v>SE-BILLING-USAGE</v>
      </c>
      <c r="J949" s="347" t="s">
        <v>203</v>
      </c>
      <c r="K949" s="525" t="str">
        <f>IFERROR(VLOOKUP(J949,'Reference data'!$G$2:$H$7, 2, 0), "Do not enter, will be populated based on other column(s)")</f>
        <v>Muawiah Qaimari</v>
      </c>
      <c r="L949" s="525" t="str">
        <f>IFERROR(VLOOKUP(I949, 'Reference data'!$R$2:$S$55, 2, 0), "Do not enter, will be populated based on other column(s)")</f>
        <v>Rudradeep Mandal</v>
      </c>
      <c r="M949" s="525" t="str">
        <f>IFERROR(VLOOKUP(L949, 'Reference data'!$J$2:$K$30, 2, 0), "Do not enter, will be populated based on other column(s)")</f>
        <v>Tarun Raghuwanshi</v>
      </c>
      <c r="N949" s="347">
        <v>23.07</v>
      </c>
      <c r="O949" s="551" t="str">
        <f>VLOOKUP(N949, 'Reference data'!$U$2:$V$29, 2, 0)</f>
        <v>Jul-23</v>
      </c>
      <c r="P949" s="347" t="s">
        <v>48</v>
      </c>
      <c r="Q949" s="488">
        <v>180</v>
      </c>
      <c r="R949" s="488"/>
      <c r="S949" s="488"/>
      <c r="T949" s="488"/>
      <c r="U949" s="488"/>
      <c r="V949" s="488"/>
      <c r="W949" s="488"/>
      <c r="X949" s="488"/>
      <c r="Y949" s="488"/>
      <c r="Z949" s="488"/>
      <c r="AA949" s="488"/>
      <c r="AB949" s="488"/>
      <c r="AC949" s="488"/>
      <c r="AD949" s="488"/>
      <c r="AE949" s="488"/>
      <c r="AF949" s="488">
        <v>90</v>
      </c>
      <c r="AG949" s="488"/>
      <c r="AH949" s="488"/>
      <c r="AI949" s="488"/>
      <c r="AJ949" s="488"/>
      <c r="AK949" s="488"/>
      <c r="AL949" s="488"/>
      <c r="AM949" s="488">
        <v>90</v>
      </c>
      <c r="AN949" s="488"/>
      <c r="AO949" s="488"/>
      <c r="AP949" s="488"/>
      <c r="AQ949" s="488"/>
      <c r="AR949" s="488"/>
      <c r="AS949" s="488"/>
    </row>
    <row r="950" spans="1:51" ht="14.5">
      <c r="A950" s="522" t="str">
        <f>IFERROR(VLOOKUP(B950, 'Reference data'!$C$2:$D$21, 2, 0), "Do not enter, will be populated based on other column(s)")</f>
        <v>Sustenance</v>
      </c>
      <c r="B950" s="541" t="s">
        <v>983</v>
      </c>
      <c r="C950" s="347">
        <v>3</v>
      </c>
      <c r="D950" s="347" t="s">
        <v>1965</v>
      </c>
      <c r="E950" s="543" t="s">
        <v>1321</v>
      </c>
      <c r="F950" s="472"/>
      <c r="G950" s="522" t="str">
        <f>IFERROR(VLOOKUP(E950,'Reference data'!$M$2:$P$364,4,0), "Do not enter, will be populated based on other column(s)")</f>
        <v>MR</v>
      </c>
      <c r="H950" s="522" t="str">
        <f>IFERROR(VLOOKUP(E950,'Reference data'!$M$2:$O$364, 3,0), "Do not enter, will be populated based on other column(s)")</f>
        <v>Java</v>
      </c>
      <c r="I950" s="522" t="str">
        <f>IFERROR(VLOOKUP(E950,'Reference data'!$M$1:$N$364, 2,0), "Do not enter, will be populated based on other column(s)")</f>
        <v>PUNE-MR-GRP2</v>
      </c>
      <c r="J950" s="347" t="s">
        <v>78</v>
      </c>
      <c r="K950" s="525" t="str">
        <f>IFERROR(VLOOKUP(J950,'Reference data'!$G$2:$H$7, 2, 0), "Do not enter, will be populated based on other column(s)")</f>
        <v>Christine Moretti</v>
      </c>
      <c r="L950" s="525" t="str">
        <f>IFERROR(VLOOKUP(I950, 'Reference data'!$R$2:$S$55, 2, 0), "Do not enter, will be populated based on other column(s)")</f>
        <v>Rudradeep Mandal</v>
      </c>
      <c r="M950" s="525" t="str">
        <f>IFERROR(VLOOKUP(L950, 'Reference data'!$J$2:$K$30, 2, 0), "Do not enter, will be populated based on other column(s)")</f>
        <v>Tarun Raghuwanshi</v>
      </c>
      <c r="N950" s="347" t="s">
        <v>283</v>
      </c>
      <c r="O950" s="551" t="str">
        <f>VLOOKUP(N950, 'Reference data'!$U$2:$V$29, 2, 0)</f>
        <v>Ongoing</v>
      </c>
      <c r="P950" s="347" t="s">
        <v>48</v>
      </c>
      <c r="Q950" s="488"/>
      <c r="R950" s="488"/>
      <c r="S950" s="488"/>
      <c r="T950" s="488"/>
      <c r="U950" s="488"/>
      <c r="V950" s="488"/>
      <c r="W950" s="488"/>
      <c r="X950" s="488"/>
      <c r="Y950" s="488"/>
      <c r="Z950" s="488"/>
      <c r="AA950" s="488"/>
      <c r="AB950" s="488">
        <v>90</v>
      </c>
      <c r="AC950" s="488">
        <v>90</v>
      </c>
      <c r="AD950" s="488">
        <v>90</v>
      </c>
      <c r="AE950" s="488">
        <v>90</v>
      </c>
      <c r="AF950" s="488">
        <v>90</v>
      </c>
      <c r="AG950" s="488">
        <v>90</v>
      </c>
      <c r="AH950" s="488">
        <v>90</v>
      </c>
      <c r="AI950" s="488">
        <v>90</v>
      </c>
      <c r="AJ950" s="488">
        <v>90</v>
      </c>
      <c r="AK950" s="488">
        <v>20</v>
      </c>
      <c r="AL950" s="488">
        <v>20</v>
      </c>
      <c r="AM950" s="488">
        <v>20</v>
      </c>
      <c r="AN950" s="488">
        <v>20</v>
      </c>
      <c r="AO950" s="488">
        <v>20</v>
      </c>
      <c r="AP950" s="488">
        <v>20</v>
      </c>
      <c r="AQ950" s="488">
        <v>20</v>
      </c>
      <c r="AR950" s="488">
        <v>20</v>
      </c>
      <c r="AS950" s="488">
        <v>20</v>
      </c>
      <c r="AT950" s="488">
        <v>20</v>
      </c>
      <c r="AU950" s="488">
        <v>20</v>
      </c>
      <c r="AV950" s="488">
        <v>20</v>
      </c>
      <c r="AW950" s="488">
        <v>20</v>
      </c>
      <c r="AX950" s="488">
        <v>20</v>
      </c>
      <c r="AY950" s="488">
        <v>20</v>
      </c>
    </row>
    <row r="951" spans="1:51" ht="14.5">
      <c r="A951" s="522" t="str">
        <f>IFERROR(VLOOKUP(B951, 'Reference data'!$C$2:$D$21, 2, 0), "Do not enter, will be populated based on other column(s)")</f>
        <v>Sustenance</v>
      </c>
      <c r="B951" s="541" t="s">
        <v>110</v>
      </c>
      <c r="D951" s="347" t="s">
        <v>1966</v>
      </c>
      <c r="E951" s="543" t="s">
        <v>1180</v>
      </c>
      <c r="F951" s="472"/>
      <c r="G951" s="522" t="str">
        <f>IFERROR(VLOOKUP(E951,'Reference data'!$M$2:$P$364,4,0), "Do not enter, will be populated based on other column(s)")</f>
        <v>MF</v>
      </c>
      <c r="H951" s="522" t="str">
        <f>IFERROR(VLOOKUP(E951,'Reference data'!$M$2:$O$364, 3,0), "Do not enter, will be populated based on other column(s)")</f>
        <v>COBOL,DB2,IMS DB</v>
      </c>
      <c r="I951" s="522" t="str">
        <f>IFERROR(VLOOKUP(E951,'Reference data'!$M$1:$N$364, 2,0), "Do not enter, will be populated based on other column(s)")</f>
        <v>SE-BILLING-CARE</v>
      </c>
      <c r="J951" s="347" t="s">
        <v>203</v>
      </c>
      <c r="K951" s="525" t="str">
        <f>IFERROR(VLOOKUP(J951,'Reference data'!$G$2:$H$7, 2, 0), "Do not enter, will be populated based on other column(s)")</f>
        <v>Muawiah Qaimari</v>
      </c>
      <c r="L951" s="525" t="str">
        <f>IFERROR(VLOOKUP(I951, 'Reference data'!$R$2:$S$55, 2, 0), "Do not enter, will be populated based on other column(s)")</f>
        <v>Rudradeep Mandal</v>
      </c>
      <c r="M951" s="525" t="str">
        <f>IFERROR(VLOOKUP(L951, 'Reference data'!$J$2:$K$30, 2, 0), "Do not enter, will be populated based on other column(s)")</f>
        <v>Tarun Raghuwanshi</v>
      </c>
      <c r="N951" s="347">
        <v>23.01</v>
      </c>
      <c r="O951" s="551" t="str">
        <f>VLOOKUP(N951, 'Reference data'!$U$2:$V$29, 2, 0)</f>
        <v>Jan-23</v>
      </c>
      <c r="P951" s="347" t="s">
        <v>48</v>
      </c>
      <c r="Q951" s="488">
        <v>80</v>
      </c>
      <c r="R951" s="488"/>
      <c r="S951" s="488"/>
      <c r="T951" s="488"/>
      <c r="U951" s="488"/>
      <c r="V951" s="488"/>
      <c r="W951" s="488"/>
      <c r="X951" s="488"/>
      <c r="Y951" s="488"/>
      <c r="Z951" s="488"/>
      <c r="AA951" s="488"/>
      <c r="AB951" s="488"/>
      <c r="AC951" s="488"/>
      <c r="AD951" s="488"/>
      <c r="AE951" s="488">
        <v>10</v>
      </c>
      <c r="AF951" s="488">
        <v>30</v>
      </c>
      <c r="AG951" s="488">
        <v>30</v>
      </c>
      <c r="AH951" s="488">
        <v>10</v>
      </c>
      <c r="AI951" s="488"/>
      <c r="AJ951" s="488"/>
      <c r="AK951" s="488"/>
      <c r="AL951" s="488"/>
      <c r="AM951" s="488"/>
      <c r="AN951" s="488"/>
      <c r="AO951" s="488"/>
      <c r="AP951" s="488"/>
      <c r="AQ951" s="488"/>
      <c r="AR951" s="488"/>
      <c r="AS951" s="488"/>
    </row>
    <row r="952" spans="1:51" ht="14.5">
      <c r="A952" s="522" t="str">
        <f>IFERROR(VLOOKUP(B952, 'Reference data'!$C$2:$D$21, 2, 0), "Do not enter, will be populated based on other column(s)")</f>
        <v>Sustenance</v>
      </c>
      <c r="B952" s="541" t="s">
        <v>110</v>
      </c>
      <c r="D952" s="347" t="s">
        <v>1967</v>
      </c>
      <c r="E952" s="543" t="s">
        <v>1251</v>
      </c>
      <c r="F952" s="472"/>
      <c r="G952" s="522" t="str">
        <f>IFERROR(VLOOKUP(E952,'Reference data'!$M$2:$P$364,4,0), "Do not enter, will be populated based on other column(s)")</f>
        <v>MF</v>
      </c>
      <c r="H952" s="522" t="str">
        <f>IFERROR(VLOOKUP(E952,'Reference data'!$M$2:$O$364, 3,0), "Do not enter, will be populated based on other column(s)")</f>
        <v>Cobol</v>
      </c>
      <c r="I952" s="522" t="str">
        <f>IFERROR(VLOOKUP(E952,'Reference data'!$M$1:$N$364, 2,0), "Do not enter, will be populated based on other column(s)")</f>
        <v>SE-BILLING</v>
      </c>
      <c r="J952" s="347" t="s">
        <v>203</v>
      </c>
      <c r="K952" s="525" t="str">
        <f>IFERROR(VLOOKUP(J952,'Reference data'!$G$2:$H$7, 2, 0), "Do not enter, will be populated based on other column(s)")</f>
        <v>Muawiah Qaimari</v>
      </c>
      <c r="L952" s="525" t="str">
        <f>IFERROR(VLOOKUP(I952, 'Reference data'!$R$2:$S$55, 2, 0), "Do not enter, will be populated based on other column(s)")</f>
        <v>Rudradeep Mandal</v>
      </c>
      <c r="M952" s="525" t="str">
        <f>IFERROR(VLOOKUP(L952, 'Reference data'!$J$2:$K$30, 2, 0), "Do not enter, will be populated based on other column(s)")</f>
        <v>Tarun Raghuwanshi</v>
      </c>
      <c r="N952" s="347">
        <v>23.03</v>
      </c>
      <c r="O952" s="551" t="str">
        <f>VLOOKUP(N952, 'Reference data'!$U$2:$V$29, 2, 0)</f>
        <v>Mar-23</v>
      </c>
      <c r="P952" s="347" t="s">
        <v>48</v>
      </c>
      <c r="Q952" s="488">
        <v>80</v>
      </c>
      <c r="R952" s="488"/>
      <c r="S952" s="488"/>
      <c r="T952" s="488"/>
      <c r="U952" s="488"/>
      <c r="V952" s="488"/>
      <c r="W952" s="488"/>
      <c r="X952" s="488"/>
      <c r="Y952" s="488"/>
      <c r="Z952" s="488"/>
      <c r="AA952" s="488"/>
      <c r="AB952" s="488"/>
      <c r="AC952" s="488"/>
      <c r="AD952" s="488"/>
      <c r="AE952" s="488"/>
      <c r="AF952" s="488">
        <v>10</v>
      </c>
      <c r="AG952" s="488">
        <v>30</v>
      </c>
      <c r="AH952" s="488">
        <v>30</v>
      </c>
      <c r="AI952" s="488">
        <v>10</v>
      </c>
      <c r="AJ952" s="488"/>
      <c r="AK952" s="488"/>
      <c r="AL952" s="488"/>
      <c r="AM952" s="488"/>
      <c r="AN952" s="488"/>
      <c r="AO952" s="488"/>
      <c r="AP952" s="488"/>
      <c r="AQ952" s="488"/>
      <c r="AR952" s="488"/>
      <c r="AS952" s="488"/>
    </row>
    <row r="953" spans="1:51" ht="14.5">
      <c r="A953" s="522" t="str">
        <f>IFERROR(VLOOKUP(B953, 'Reference data'!$C$2:$D$21, 2, 0), "Do not enter, will be populated based on other column(s)")</f>
        <v>Sustenance</v>
      </c>
      <c r="B953" s="541" t="s">
        <v>110</v>
      </c>
      <c r="D953" s="347" t="s">
        <v>1968</v>
      </c>
      <c r="E953" s="543" t="s">
        <v>1156</v>
      </c>
      <c r="F953" s="472"/>
      <c r="G953" s="522" t="str">
        <f>IFERROR(VLOOKUP(E953,'Reference data'!$M$2:$P$364,4,0), "Do not enter, will be populated based on other column(s)")</f>
        <v>MF</v>
      </c>
      <c r="H953" s="522" t="str">
        <f>IFERROR(VLOOKUP(E953,'Reference data'!$M$2:$O$364, 3,0), "Do not enter, will be populated based on other column(s)")</f>
        <v>Cobol</v>
      </c>
      <c r="I953" s="522" t="str">
        <f>IFERROR(VLOOKUP(E953,'Reference data'!$M$1:$N$364, 2,0), "Do not enter, will be populated based on other column(s)")</f>
        <v>SE-BILLING-USAGE</v>
      </c>
      <c r="J953" s="347" t="s">
        <v>203</v>
      </c>
      <c r="K953" s="525" t="str">
        <f>IFERROR(VLOOKUP(J953,'Reference data'!$G$2:$H$7, 2, 0), "Do not enter, will be populated based on other column(s)")</f>
        <v>Muawiah Qaimari</v>
      </c>
      <c r="L953" s="525" t="str">
        <f>IFERROR(VLOOKUP(I953, 'Reference data'!$R$2:$S$55, 2, 0), "Do not enter, will be populated based on other column(s)")</f>
        <v>Rudradeep Mandal</v>
      </c>
      <c r="M953" s="525" t="str">
        <f>IFERROR(VLOOKUP(L953, 'Reference data'!$J$2:$K$30, 2, 0), "Do not enter, will be populated based on other column(s)")</f>
        <v>Tarun Raghuwanshi</v>
      </c>
      <c r="N953" s="347">
        <v>22.12</v>
      </c>
      <c r="O953" s="551" t="str">
        <f>VLOOKUP(N953, 'Reference data'!$U$2:$V$29, 2, 0)</f>
        <v>Dec-22</v>
      </c>
      <c r="P953" s="347" t="s">
        <v>48</v>
      </c>
      <c r="Q953" s="488">
        <v>100</v>
      </c>
      <c r="R953" s="488"/>
      <c r="S953" s="488"/>
      <c r="T953" s="488"/>
      <c r="U953" s="488"/>
      <c r="V953" s="488"/>
      <c r="W953" s="488"/>
      <c r="X953" s="488"/>
      <c r="Y953" s="488"/>
      <c r="Z953" s="488"/>
      <c r="AA953" s="488"/>
      <c r="AB953" s="488"/>
      <c r="AC953" s="488"/>
      <c r="AD953" s="488"/>
      <c r="AE953" s="488">
        <v>10</v>
      </c>
      <c r="AF953" s="488">
        <v>30</v>
      </c>
      <c r="AG953" s="488">
        <v>30</v>
      </c>
      <c r="AH953" s="488">
        <v>30</v>
      </c>
      <c r="AI953" s="488"/>
      <c r="AJ953" s="488"/>
      <c r="AK953" s="488"/>
      <c r="AL953" s="488"/>
      <c r="AM953" s="488"/>
      <c r="AN953" s="488"/>
      <c r="AO953" s="488"/>
      <c r="AP953" s="488"/>
      <c r="AQ953" s="488"/>
      <c r="AR953" s="488"/>
      <c r="AS953" s="488"/>
    </row>
    <row r="954" spans="1:51" ht="14.5">
      <c r="A954" s="522" t="str">
        <f>IFERROR(VLOOKUP(B954, 'Reference data'!$C$2:$D$21, 2, 0), "Do not enter, will be populated based on other column(s)")</f>
        <v>Sustenance</v>
      </c>
      <c r="B954" s="541" t="s">
        <v>110</v>
      </c>
      <c r="D954" s="347" t="s">
        <v>1969</v>
      </c>
      <c r="E954" s="543" t="s">
        <v>419</v>
      </c>
      <c r="F954" s="472"/>
      <c r="G954" s="522" t="str">
        <f>IFERROR(VLOOKUP(E954,'Reference data'!$M$2:$P$364,4,0), "Do not enter, will be populated based on other column(s)")</f>
        <v>MF</v>
      </c>
      <c r="H954" s="522" t="str">
        <f>IFERROR(VLOOKUP(E954,'Reference data'!$M$2:$O$364, 3,0), "Do not enter, will be populated based on other column(s)")</f>
        <v>Cobol, DB2</v>
      </c>
      <c r="I954" s="522" t="str">
        <f>IFERROR(VLOOKUP(E954,'Reference data'!$M$1:$N$364, 2,0), "Do not enter, will be populated based on other column(s)")</f>
        <v>SE-BILLING-USAGE</v>
      </c>
      <c r="J954" s="347" t="s">
        <v>203</v>
      </c>
      <c r="K954" s="525" t="str">
        <f>IFERROR(VLOOKUP(J954,'Reference data'!$G$2:$H$7, 2, 0), "Do not enter, will be populated based on other column(s)")</f>
        <v>Muawiah Qaimari</v>
      </c>
      <c r="L954" s="525" t="str">
        <f>IFERROR(VLOOKUP(I954, 'Reference data'!$R$2:$S$55, 2, 0), "Do not enter, will be populated based on other column(s)")</f>
        <v>Rudradeep Mandal</v>
      </c>
      <c r="M954" s="525" t="str">
        <f>IFERROR(VLOOKUP(L954, 'Reference data'!$J$2:$K$30, 2, 0), "Do not enter, will be populated based on other column(s)")</f>
        <v>Tarun Raghuwanshi</v>
      </c>
      <c r="N954" s="347">
        <v>23.04</v>
      </c>
      <c r="O954" s="551" t="str">
        <f>VLOOKUP(N954, 'Reference data'!$U$2:$V$29, 2, 0)</f>
        <v>Apr-23</v>
      </c>
      <c r="P954" s="347" t="s">
        <v>48</v>
      </c>
      <c r="Q954" s="488">
        <v>180</v>
      </c>
      <c r="R954" s="488"/>
      <c r="S954" s="488"/>
      <c r="T954" s="488"/>
      <c r="U954" s="488"/>
      <c r="V954" s="488"/>
      <c r="W954" s="488"/>
      <c r="X954" s="488"/>
      <c r="Y954" s="488"/>
      <c r="Z954" s="488"/>
      <c r="AA954" s="488"/>
      <c r="AB954" s="488"/>
      <c r="AC954" s="488"/>
      <c r="AD954" s="488"/>
      <c r="AE954" s="488">
        <v>10</v>
      </c>
      <c r="AF954" s="488" t="s">
        <v>68</v>
      </c>
      <c r="AG954" s="488">
        <v>10</v>
      </c>
      <c r="AH954" s="488">
        <v>10</v>
      </c>
      <c r="AI954" s="488">
        <v>10</v>
      </c>
      <c r="AJ954" s="488">
        <v>80</v>
      </c>
      <c r="AK954" s="488">
        <v>70</v>
      </c>
      <c r="AL954" s="488"/>
      <c r="AM954" s="488"/>
      <c r="AN954" s="488"/>
      <c r="AO954" s="488"/>
      <c r="AP954" s="488"/>
      <c r="AQ954" s="488"/>
      <c r="AR954" s="488"/>
      <c r="AS954" s="488"/>
    </row>
    <row r="955" spans="1:51" ht="14.5">
      <c r="A955" s="522" t="str">
        <f>IFERROR(VLOOKUP(B955, 'Reference data'!$C$2:$D$21, 2, 0), "Do not enter, will be populated based on other column(s)")</f>
        <v>Sustenance</v>
      </c>
      <c r="B955" s="541" t="s">
        <v>110</v>
      </c>
      <c r="D955" s="347" t="s">
        <v>1970</v>
      </c>
      <c r="E955" s="543" t="s">
        <v>469</v>
      </c>
      <c r="F955" s="472"/>
      <c r="G955" s="522" t="str">
        <f>IFERROR(VLOOKUP(E955,'Reference data'!$M$2:$P$364,4,0), "Do not enter, will be populated based on other column(s)")</f>
        <v>MF</v>
      </c>
      <c r="H955" s="522" t="str">
        <f>IFERROR(VLOOKUP(E955,'Reference data'!$M$2:$O$364, 3,0), "Do not enter, will be populated based on other column(s)")</f>
        <v>Cobol, IMS-DC</v>
      </c>
      <c r="I955" s="522" t="str">
        <f>IFERROR(VLOOKUP(E955,'Reference data'!$M$1:$N$364, 2,0), "Do not enter, will be populated based on other column(s)")</f>
        <v>SE-BILLING</v>
      </c>
      <c r="J955" s="347" t="s">
        <v>203</v>
      </c>
      <c r="K955" s="525" t="str">
        <f>IFERROR(VLOOKUP(J955,'Reference data'!$G$2:$H$7, 2, 0), "Do not enter, will be populated based on other column(s)")</f>
        <v>Muawiah Qaimari</v>
      </c>
      <c r="L955" s="525" t="str">
        <f>IFERROR(VLOOKUP(I955, 'Reference data'!$R$2:$S$55, 2, 0), "Do not enter, will be populated based on other column(s)")</f>
        <v>Rudradeep Mandal</v>
      </c>
      <c r="M955" s="525" t="str">
        <f>IFERROR(VLOOKUP(L955, 'Reference data'!$J$2:$K$30, 2, 0), "Do not enter, will be populated based on other column(s)")</f>
        <v>Tarun Raghuwanshi</v>
      </c>
      <c r="N955" s="347" t="s">
        <v>1114</v>
      </c>
      <c r="O955" s="551" t="str">
        <f>VLOOKUP(N955, 'Reference data'!$U$2:$V$29, 2, 0)</f>
        <v>On hold</v>
      </c>
      <c r="P955" s="347" t="s">
        <v>342</v>
      </c>
      <c r="Q955" s="488">
        <v>200</v>
      </c>
      <c r="R955" s="488"/>
      <c r="S955" s="488"/>
      <c r="T955" s="488"/>
      <c r="U955" s="488"/>
      <c r="V955" s="488"/>
      <c r="W955" s="488"/>
      <c r="X955" s="488"/>
      <c r="Y955" s="488"/>
      <c r="Z955" s="488"/>
      <c r="AA955" s="488"/>
      <c r="AB955" s="488"/>
      <c r="AC955" s="488"/>
      <c r="AD955" s="488"/>
      <c r="AE955" s="488"/>
      <c r="AF955" s="488"/>
      <c r="AG955" s="488"/>
      <c r="AH955" s="488">
        <v>10</v>
      </c>
      <c r="AI955" s="488">
        <v>20</v>
      </c>
      <c r="AJ955" s="488">
        <v>80</v>
      </c>
      <c r="AK955" s="488">
        <v>70</v>
      </c>
      <c r="AL955" s="488"/>
      <c r="AM955" s="488"/>
      <c r="AN955" s="488"/>
      <c r="AO955" s="488"/>
      <c r="AP955" s="488"/>
      <c r="AQ955" s="488"/>
      <c r="AR955" s="488"/>
      <c r="AS955" s="488"/>
    </row>
    <row r="956" spans="1:51" ht="14.5">
      <c r="A956" s="522" t="str">
        <f>IFERROR(VLOOKUP(B956, 'Reference data'!$C$2:$D$21, 2, 0), "Do not enter, will be populated based on other column(s)")</f>
        <v>Sustenance</v>
      </c>
      <c r="B956" s="541" t="s">
        <v>110</v>
      </c>
      <c r="D956" s="347" t="s">
        <v>1971</v>
      </c>
      <c r="E956" s="543" t="s">
        <v>1162</v>
      </c>
      <c r="F956" s="472"/>
      <c r="G956" s="522" t="str">
        <f>IFERROR(VLOOKUP(E956,'Reference data'!$M$2:$P$364,4,0), "Do not enter, will be populated based on other column(s)")</f>
        <v>MF</v>
      </c>
      <c r="H956" s="522" t="str">
        <f>IFERROR(VLOOKUP(E956,'Reference data'!$M$2:$O$364, 3,0), "Do not enter, will be populated based on other column(s)")</f>
        <v>Cobol, DB2</v>
      </c>
      <c r="I956" s="522" t="str">
        <f>IFERROR(VLOOKUP(E956,'Reference data'!$M$1:$N$364, 2,0), "Do not enter, will be populated based on other column(s)")</f>
        <v>SE-BILLING-CARE</v>
      </c>
      <c r="J956" s="347" t="s">
        <v>203</v>
      </c>
      <c r="K956" s="525" t="str">
        <f>IFERROR(VLOOKUP(J956,'Reference data'!$G$2:$H$7, 2, 0), "Do not enter, will be populated based on other column(s)")</f>
        <v>Muawiah Qaimari</v>
      </c>
      <c r="L956" s="525" t="str">
        <f>IFERROR(VLOOKUP(I956, 'Reference data'!$R$2:$S$55, 2, 0), "Do not enter, will be populated based on other column(s)")</f>
        <v>Rudradeep Mandal</v>
      </c>
      <c r="M956" s="525" t="str">
        <f>IFERROR(VLOOKUP(L956, 'Reference data'!$J$2:$K$30, 2, 0), "Do not enter, will be populated based on other column(s)")</f>
        <v>Tarun Raghuwanshi</v>
      </c>
      <c r="N956" s="347">
        <v>23.05</v>
      </c>
      <c r="O956" s="551" t="str">
        <f>VLOOKUP(N956, 'Reference data'!$U$2:$V$29, 2, 0)</f>
        <v>May-23</v>
      </c>
      <c r="P956" s="347" t="s">
        <v>48</v>
      </c>
      <c r="Q956" s="488">
        <v>100</v>
      </c>
      <c r="R956" s="488"/>
      <c r="S956" s="488"/>
      <c r="T956" s="488"/>
      <c r="U956" s="488"/>
      <c r="V956" s="488"/>
      <c r="W956" s="488"/>
      <c r="X956" s="488"/>
      <c r="Y956" s="488"/>
      <c r="Z956" s="488"/>
      <c r="AA956" s="488"/>
      <c r="AB956" s="488"/>
      <c r="AC956" s="488"/>
      <c r="AD956" s="488"/>
      <c r="AE956" s="488"/>
      <c r="AF956" s="488"/>
      <c r="AG956" s="488"/>
      <c r="AH956" s="488">
        <v>10</v>
      </c>
      <c r="AI956" s="488">
        <v>10</v>
      </c>
      <c r="AJ956" s="488">
        <v>40</v>
      </c>
      <c r="AK956" s="488">
        <v>40</v>
      </c>
      <c r="AL956" s="488"/>
      <c r="AM956" s="488"/>
      <c r="AN956" s="488"/>
      <c r="AO956" s="488"/>
      <c r="AP956" s="488"/>
      <c r="AQ956" s="488"/>
      <c r="AR956" s="488"/>
      <c r="AS956" s="488"/>
    </row>
    <row r="957" spans="1:51" ht="14.5">
      <c r="A957" s="522" t="str">
        <f>IFERROR(VLOOKUP(B957, 'Reference data'!$C$2:$D$21, 2, 0), "Do not enter, will be populated based on other column(s)")</f>
        <v>Sustenance</v>
      </c>
      <c r="B957" s="541" t="s">
        <v>983</v>
      </c>
      <c r="C957" s="490">
        <v>1</v>
      </c>
      <c r="D957" s="347" t="s">
        <v>1972</v>
      </c>
      <c r="E957" s="545" t="s">
        <v>202</v>
      </c>
      <c r="F957" s="472"/>
      <c r="G957" s="522" t="str">
        <f>IFERROR(VLOOKUP(E957,'Reference data'!$M$2:$P$364,4,0), "Do not enter, will be populated based on other column(s)")</f>
        <v>MR</v>
      </c>
      <c r="H957" s="522" t="str">
        <f>IFERROR(VLOOKUP(E957,'Reference data'!$M$2:$O$364, 3,0), "Do not enter, will be populated based on other column(s)")</f>
        <v>Hadoop, Java</v>
      </c>
      <c r="I957" s="522" t="str">
        <f>IFERROR(VLOOKUP(E957,'Reference data'!$M$1:$N$364, 2,0), "Do not enter, will be populated based on other column(s)")</f>
        <v>CARAT</v>
      </c>
      <c r="J957" s="347" t="s">
        <v>203</v>
      </c>
      <c r="K957" s="525" t="str">
        <f>IFERROR(VLOOKUP(J957,'Reference data'!$G$2:$H$7, 2, 0), "Do not enter, will be populated based on other column(s)")</f>
        <v>Muawiah Qaimari</v>
      </c>
      <c r="L957" s="525" t="str">
        <f>IFERROR(VLOOKUP(I957, 'Reference data'!$R$2:$S$55, 2, 0), "Do not enter, will be populated based on other column(s)")</f>
        <v>Ashish Bartwal</v>
      </c>
      <c r="M957" s="525" t="str">
        <f>IFERROR(VLOOKUP(L957, 'Reference data'!$J$2:$K$30, 2, 0), "Do not enter, will be populated based on other column(s)")</f>
        <v>Himanshu Mathur</v>
      </c>
      <c r="N957" s="347" t="s">
        <v>283</v>
      </c>
      <c r="O957" s="551" t="str">
        <f>VLOOKUP(N957, 'Reference data'!$U$2:$V$29, 2, 0)</f>
        <v>Ongoing</v>
      </c>
      <c r="P957" s="347" t="s">
        <v>48</v>
      </c>
      <c r="Q957" s="488">
        <v>410</v>
      </c>
      <c r="R957" s="488"/>
      <c r="S957" s="488"/>
      <c r="T957" s="488"/>
      <c r="U957" s="488"/>
      <c r="V957" s="488"/>
      <c r="W957" s="488"/>
      <c r="X957" s="488"/>
      <c r="Y957" s="488"/>
      <c r="Z957" s="488"/>
      <c r="AA957" s="488"/>
      <c r="AB957" s="488"/>
      <c r="AC957" s="488"/>
      <c r="AD957" s="488"/>
      <c r="AE957" s="488"/>
      <c r="AF957" s="488">
        <v>140</v>
      </c>
      <c r="AG957" s="488">
        <v>140</v>
      </c>
      <c r="AH957" s="488">
        <v>30</v>
      </c>
      <c r="AI957" s="488">
        <v>35</v>
      </c>
      <c r="AJ957" s="488">
        <v>25</v>
      </c>
      <c r="AK957" s="488">
        <v>30</v>
      </c>
      <c r="AL957" s="488">
        <v>25</v>
      </c>
      <c r="AM957" s="488">
        <v>20</v>
      </c>
      <c r="AN957" s="488">
        <v>35</v>
      </c>
      <c r="AO957" s="488">
        <v>30</v>
      </c>
      <c r="AP957" s="488">
        <v>25</v>
      </c>
      <c r="AQ957" s="488">
        <v>30</v>
      </c>
      <c r="AR957" s="488">
        <v>40</v>
      </c>
      <c r="AS957" s="488">
        <v>40</v>
      </c>
    </row>
    <row r="958" spans="1:51" ht="14.5">
      <c r="A958" s="522" t="str">
        <f>IFERROR(VLOOKUP(B958, 'Reference data'!$C$2:$D$21, 2, 0), "Do not enter, will be populated based on other column(s)")</f>
        <v>Sustenance</v>
      </c>
      <c r="B958" s="541" t="s">
        <v>110</v>
      </c>
      <c r="C958" s="347">
        <v>78</v>
      </c>
      <c r="D958" s="347" t="s">
        <v>1973</v>
      </c>
      <c r="E958" s="543" t="s">
        <v>419</v>
      </c>
      <c r="F958" s="472"/>
      <c r="G958" s="522" t="str">
        <f>IFERROR(VLOOKUP(E958,'Reference data'!$M$2:$P$364,4,0), "Do not enter, will be populated based on other column(s)")</f>
        <v>MF</v>
      </c>
      <c r="H958" s="522" t="str">
        <f>IFERROR(VLOOKUP(E958,'Reference data'!$M$2:$O$364, 3,0), "Do not enter, will be populated based on other column(s)")</f>
        <v>Cobol, DB2</v>
      </c>
      <c r="I958" s="522" t="str">
        <f>IFERROR(VLOOKUP(E958,'Reference data'!$M$1:$N$364, 2,0), "Do not enter, will be populated based on other column(s)")</f>
        <v>SE-BILLING-USAGE</v>
      </c>
      <c r="J958" s="347" t="s">
        <v>203</v>
      </c>
      <c r="K958" s="525" t="str">
        <f>IFERROR(VLOOKUP(J958,'Reference data'!$G$2:$H$7, 2, 0), "Do not enter, will be populated based on other column(s)")</f>
        <v>Muawiah Qaimari</v>
      </c>
      <c r="L958" s="525" t="str">
        <f>IFERROR(VLOOKUP(I958, 'Reference data'!$R$2:$S$55, 2, 0), "Do not enter, will be populated based on other column(s)")</f>
        <v>Rudradeep Mandal</v>
      </c>
      <c r="M958" s="525" t="str">
        <f>IFERROR(VLOOKUP(L958, 'Reference data'!$J$2:$K$30, 2, 0), "Do not enter, will be populated based on other column(s)")</f>
        <v>Tarun Raghuwanshi</v>
      </c>
      <c r="N958" s="347" t="s">
        <v>283</v>
      </c>
      <c r="O958" s="551" t="str">
        <f>VLOOKUP(N958, 'Reference data'!$U$2:$V$29, 2, 0)</f>
        <v>Ongoing</v>
      </c>
      <c r="P958" s="347" t="s">
        <v>48</v>
      </c>
      <c r="Q958" s="488"/>
      <c r="R958" s="488"/>
      <c r="S958" s="488"/>
      <c r="T958" s="488"/>
      <c r="U958" s="488"/>
      <c r="V958" s="488"/>
      <c r="W958" s="488"/>
      <c r="X958" s="488"/>
      <c r="Y958" s="488"/>
      <c r="Z958" s="488"/>
      <c r="AA958" s="488"/>
      <c r="AB958" s="488"/>
      <c r="AC958" s="488"/>
      <c r="AD958" s="488"/>
      <c r="AE958" s="488"/>
      <c r="AF958" s="488">
        <v>30</v>
      </c>
      <c r="AG958" s="488">
        <v>10</v>
      </c>
      <c r="AH958" s="488">
        <v>10</v>
      </c>
      <c r="AI958" s="488">
        <v>10</v>
      </c>
      <c r="AJ958" s="488">
        <v>10</v>
      </c>
      <c r="AK958" s="488">
        <v>20</v>
      </c>
      <c r="AL958" s="488">
        <v>20</v>
      </c>
      <c r="AM958" s="488">
        <v>20</v>
      </c>
      <c r="AN958" s="488">
        <v>20</v>
      </c>
      <c r="AO958" s="488">
        <v>20</v>
      </c>
      <c r="AP958" s="488">
        <v>20</v>
      </c>
      <c r="AQ958" s="488"/>
      <c r="AR958" s="488"/>
      <c r="AS958" s="488"/>
    </row>
    <row r="959" spans="1:51" ht="14.5">
      <c r="A959" s="522" t="str">
        <f>IFERROR(VLOOKUP(B959, 'Reference data'!$C$2:$D$21, 2, 0), "Do not enter, will be populated based on other column(s)")</f>
        <v>Sustenance</v>
      </c>
      <c r="B959" s="541" t="s">
        <v>110</v>
      </c>
      <c r="D959" s="347" t="s">
        <v>1974</v>
      </c>
      <c r="E959" s="543" t="s">
        <v>1022</v>
      </c>
      <c r="F959" s="472"/>
      <c r="G959" s="522" t="str">
        <f>IFERROR(VLOOKUP(E959,'Reference data'!$M$2:$P$364,4,0), "Do not enter, will be populated based on other column(s)")</f>
        <v>MF</v>
      </c>
      <c r="H959" s="522" t="str">
        <f>IFERROR(VLOOKUP(E959,'Reference data'!$M$2:$O$364, 3,0), "Do not enter, will be populated based on other column(s)")</f>
        <v>Cobol</v>
      </c>
      <c r="I959" s="522" t="str">
        <f>IFERROR(VLOOKUP(E959,'Reference data'!$M$1:$N$364, 2,0), "Do not enter, will be populated based on other column(s)")</f>
        <v>SE-BILLING-CARE</v>
      </c>
      <c r="J959" s="347" t="s">
        <v>203</v>
      </c>
      <c r="K959" s="525" t="str">
        <f>IFERROR(VLOOKUP(J959,'Reference data'!$G$2:$H$7, 2, 0), "Do not enter, will be populated based on other column(s)")</f>
        <v>Muawiah Qaimari</v>
      </c>
      <c r="L959" s="525" t="str">
        <f>IFERROR(VLOOKUP(I959, 'Reference data'!$R$2:$S$55, 2, 0), "Do not enter, will be populated based on other column(s)")</f>
        <v>Rudradeep Mandal</v>
      </c>
      <c r="M959" s="525" t="str">
        <f>IFERROR(VLOOKUP(L959, 'Reference data'!$J$2:$K$30, 2, 0), "Do not enter, will be populated based on other column(s)")</f>
        <v>Tarun Raghuwanshi</v>
      </c>
      <c r="N959" s="347">
        <v>23.04</v>
      </c>
      <c r="O959" s="551" t="str">
        <f>VLOOKUP(N959, 'Reference data'!$U$2:$V$29, 2, 0)</f>
        <v>Apr-23</v>
      </c>
      <c r="P959" s="347" t="s">
        <v>48</v>
      </c>
      <c r="Q959" s="488">
        <v>100</v>
      </c>
      <c r="R959" s="488"/>
      <c r="S959" s="488"/>
      <c r="T959" s="488"/>
      <c r="U959" s="488"/>
      <c r="V959" s="488"/>
      <c r="W959" s="488"/>
      <c r="X959" s="488"/>
      <c r="Y959" s="488"/>
      <c r="Z959" s="488"/>
      <c r="AA959" s="488"/>
      <c r="AB959" s="488"/>
      <c r="AC959" s="488"/>
      <c r="AD959" s="488"/>
      <c r="AE959" s="488"/>
      <c r="AF959" s="488"/>
      <c r="AG959" s="488"/>
      <c r="AH959" s="488"/>
      <c r="AI959" s="488">
        <v>100</v>
      </c>
      <c r="AJ959" s="488"/>
      <c r="AK959" s="488"/>
      <c r="AL959" s="488"/>
      <c r="AM959" s="488"/>
      <c r="AN959" s="488"/>
      <c r="AO959" s="488"/>
      <c r="AP959" s="488"/>
      <c r="AQ959" s="488"/>
      <c r="AR959" s="488"/>
      <c r="AS959" s="488"/>
    </row>
    <row r="960" spans="1:51" ht="14.5">
      <c r="A960" s="522" t="str">
        <f>IFERROR(VLOOKUP(B960, 'Reference data'!$C$2:$D$21, 2, 0), "Do not enter, will be populated based on other column(s)")</f>
        <v>Sustenance</v>
      </c>
      <c r="B960" s="541" t="s">
        <v>110</v>
      </c>
      <c r="D960" s="347" t="s">
        <v>1975</v>
      </c>
      <c r="E960" s="543" t="s">
        <v>419</v>
      </c>
      <c r="F960" s="474"/>
      <c r="G960" s="522" t="str">
        <f>IFERROR(VLOOKUP(E960,'Reference data'!$M$2:$P$364,4,0), "Do not enter, will be populated based on other column(s)")</f>
        <v>MF</v>
      </c>
      <c r="H960" s="522" t="str">
        <f>IFERROR(VLOOKUP(E960,'Reference data'!$M$2:$O$364, 3,0), "Do not enter, will be populated based on other column(s)")</f>
        <v>Cobol, DB2</v>
      </c>
      <c r="I960" s="522" t="str">
        <f>IFERROR(VLOOKUP(E960,'Reference data'!$M$1:$N$364, 2,0), "Do not enter, will be populated based on other column(s)")</f>
        <v>SE-BILLING-USAGE</v>
      </c>
      <c r="J960" s="347" t="s">
        <v>203</v>
      </c>
      <c r="K960" s="525" t="str">
        <f>IFERROR(VLOOKUP(J960,'Reference data'!$G$2:$H$7, 2, 0), "Do not enter, will be populated based on other column(s)")</f>
        <v>Muawiah Qaimari</v>
      </c>
      <c r="L960" s="525" t="str">
        <f>IFERROR(VLOOKUP(I960, 'Reference data'!$R$2:$S$55, 2, 0), "Do not enter, will be populated based on other column(s)")</f>
        <v>Rudradeep Mandal</v>
      </c>
      <c r="M960" s="525" t="str">
        <f>IFERROR(VLOOKUP(L960, 'Reference data'!$J$2:$K$30, 2, 0), "Do not enter, will be populated based on other column(s)")</f>
        <v>Tarun Raghuwanshi</v>
      </c>
      <c r="N960" s="347">
        <v>23.04</v>
      </c>
      <c r="O960" s="551" t="str">
        <f>VLOOKUP(N960, 'Reference data'!$U$2:$V$29, 2, 0)</f>
        <v>Apr-23</v>
      </c>
      <c r="P960" s="347" t="s">
        <v>48</v>
      </c>
      <c r="Q960" s="488">
        <v>500</v>
      </c>
      <c r="R960" s="488"/>
      <c r="S960" s="488"/>
      <c r="T960" s="488"/>
      <c r="U960" s="488"/>
      <c r="V960" s="488"/>
      <c r="W960" s="488"/>
      <c r="X960" s="488"/>
      <c r="Y960" s="488"/>
      <c r="Z960" s="488"/>
      <c r="AA960" s="488"/>
      <c r="AB960" s="488"/>
      <c r="AC960" s="488"/>
      <c r="AD960" s="488"/>
      <c r="AE960" s="488"/>
      <c r="AF960" s="488"/>
      <c r="AG960" s="488">
        <v>100</v>
      </c>
      <c r="AH960" s="488">
        <v>50</v>
      </c>
      <c r="AI960" s="488">
        <v>50</v>
      </c>
      <c r="AJ960" s="488">
        <v>150</v>
      </c>
      <c r="AK960" s="488">
        <v>100</v>
      </c>
      <c r="AL960" s="488">
        <v>50</v>
      </c>
      <c r="AM960" s="488"/>
      <c r="AN960" s="488"/>
      <c r="AO960" s="488"/>
      <c r="AP960" s="488"/>
      <c r="AQ960" s="488"/>
      <c r="AR960" s="488"/>
      <c r="AS960" s="488"/>
    </row>
    <row r="961" spans="1:51" ht="14.5">
      <c r="A961" s="522" t="str">
        <f>IFERROR(VLOOKUP(B961, 'Reference data'!$C$2:$D$21, 2, 0), "Do not enter, will be populated based on other column(s)")</f>
        <v>Sustenance</v>
      </c>
      <c r="B961" s="541" t="s">
        <v>110</v>
      </c>
      <c r="D961" s="347" t="s">
        <v>1976</v>
      </c>
      <c r="E961" s="543" t="s">
        <v>450</v>
      </c>
      <c r="F961" s="472"/>
      <c r="G961" s="522" t="str">
        <f>IFERROR(VLOOKUP(E961,'Reference data'!$M$2:$P$364,4,0), "Do not enter, will be populated based on other column(s)")</f>
        <v>MF</v>
      </c>
      <c r="H961" s="522" t="str">
        <f>IFERROR(VLOOKUP(E961,'Reference data'!$M$2:$O$364, 3,0), "Do not enter, will be populated based on other column(s)")</f>
        <v>Cobol, IMS-DB</v>
      </c>
      <c r="I961" s="522" t="str">
        <f>IFERROR(VLOOKUP(E961,'Reference data'!$M$1:$N$364, 2,0), "Do not enter, will be populated based on other column(s)")</f>
        <v>BRAVO-MF-Rick</v>
      </c>
      <c r="J961" s="347" t="s">
        <v>442</v>
      </c>
      <c r="K961" s="525" t="str">
        <f>IFERROR(VLOOKUP(J961,'Reference data'!$G$2:$H$7, 2, 0), "Do not enter, will be populated based on other column(s)")</f>
        <v>Christine Moretti</v>
      </c>
      <c r="L961" s="525" t="str">
        <f>IFERROR(VLOOKUP(I961, 'Reference data'!$R$2:$S$55, 2, 0), "Do not enter, will be populated based on other column(s)")</f>
        <v xml:space="preserve">Hrishikesh Kamathe </v>
      </c>
      <c r="M961" s="525" t="str">
        <f>IFERROR(VLOOKUP(L961, 'Reference data'!$J$2:$K$30, 2, 0), "Do not enter, will be populated based on other column(s)")</f>
        <v>Tarun Raghuwanshi</v>
      </c>
      <c r="N961" s="347">
        <v>22.11</v>
      </c>
      <c r="O961" s="551" t="str">
        <f>VLOOKUP(N961, 'Reference data'!$U$2:$V$29, 2, 0)</f>
        <v>Nov-22</v>
      </c>
      <c r="P961" s="347" t="s">
        <v>48</v>
      </c>
      <c r="Q961" s="488">
        <v>10</v>
      </c>
      <c r="R961" s="488"/>
      <c r="S961" s="488"/>
      <c r="T961" s="488"/>
      <c r="U961" s="488"/>
      <c r="V961" s="488"/>
      <c r="W961" s="488"/>
      <c r="X961" s="488"/>
      <c r="Y961" s="488"/>
      <c r="Z961" s="488"/>
      <c r="AA961" s="488"/>
      <c r="AB961" s="488"/>
      <c r="AC961" s="488"/>
      <c r="AD961" s="488"/>
      <c r="AE961" s="488"/>
      <c r="AF961" s="488">
        <v>10</v>
      </c>
      <c r="AG961" s="488"/>
      <c r="AH961" s="488"/>
      <c r="AI961" s="488"/>
      <c r="AJ961" s="488"/>
      <c r="AK961" s="488"/>
      <c r="AL961" s="488"/>
      <c r="AM961" s="488"/>
      <c r="AN961" s="488"/>
      <c r="AO961" s="488"/>
      <c r="AP961" s="488"/>
      <c r="AQ961" s="488"/>
      <c r="AR961" s="488"/>
      <c r="AS961" s="488"/>
    </row>
    <row r="962" spans="1:51" ht="14.5">
      <c r="A962" s="522" t="str">
        <f>IFERROR(VLOOKUP(B962, 'Reference data'!$C$2:$D$21, 2, 0), "Do not enter, will be populated based on other column(s)")</f>
        <v>Sustenance</v>
      </c>
      <c r="B962" s="541" t="s">
        <v>110</v>
      </c>
      <c r="D962" s="347" t="s">
        <v>1977</v>
      </c>
      <c r="E962" s="543" t="s">
        <v>1075</v>
      </c>
      <c r="F962" s="472"/>
      <c r="G962" s="522" t="str">
        <f>IFERROR(VLOOKUP(E962,'Reference data'!$M$2:$P$364,4,0), "Do not enter, will be populated based on other column(s)")</f>
        <v>MF</v>
      </c>
      <c r="H962" s="522" t="str">
        <f>IFERROR(VLOOKUP(E962,'Reference data'!$M$2:$O$364, 3,0), "Do not enter, will be populated based on other column(s)")</f>
        <v>Cobol,Assembler,IMS-DB,IMS-DC,DB2</v>
      </c>
      <c r="I962" s="522" t="str">
        <f>IFERROR(VLOOKUP(E962,'Reference data'!$M$1:$N$364, 2,0), "Do not enter, will be populated based on other column(s)")</f>
        <v>BRAVO-MF-Rick</v>
      </c>
      <c r="J962" s="347" t="s">
        <v>442</v>
      </c>
      <c r="K962" s="525" t="str">
        <f>IFERROR(VLOOKUP(J962,'Reference data'!$G$2:$H$7, 2, 0), "Do not enter, will be populated based on other column(s)")</f>
        <v>Christine Moretti</v>
      </c>
      <c r="L962" s="525" t="str">
        <f>IFERROR(VLOOKUP(I962, 'Reference data'!$R$2:$S$55, 2, 0), "Do not enter, will be populated based on other column(s)")</f>
        <v xml:space="preserve">Hrishikesh Kamathe </v>
      </c>
      <c r="M962" s="525" t="str">
        <f>IFERROR(VLOOKUP(L962, 'Reference data'!$J$2:$K$30, 2, 0), "Do not enter, will be populated based on other column(s)")</f>
        <v>Tarun Raghuwanshi</v>
      </c>
      <c r="N962" s="347">
        <v>22.11</v>
      </c>
      <c r="O962" s="551" t="str">
        <f>VLOOKUP(N962, 'Reference data'!$U$2:$V$29, 2, 0)</f>
        <v>Nov-22</v>
      </c>
      <c r="P962" s="347" t="s">
        <v>48</v>
      </c>
      <c r="Q962" s="488"/>
      <c r="R962" s="488"/>
      <c r="S962" s="488"/>
      <c r="T962" s="488"/>
      <c r="U962" s="488"/>
      <c r="V962" s="488"/>
      <c r="W962" s="488"/>
      <c r="X962" s="488"/>
      <c r="Y962" s="488"/>
      <c r="Z962" s="488"/>
      <c r="AA962" s="488"/>
      <c r="AB962" s="488"/>
      <c r="AC962" s="488"/>
      <c r="AD962" s="488"/>
      <c r="AE962" s="488"/>
      <c r="AF962" s="488">
        <v>20</v>
      </c>
      <c r="AG962" s="488"/>
      <c r="AH962" s="488"/>
      <c r="AI962" s="488"/>
      <c r="AJ962" s="488"/>
      <c r="AK962" s="488"/>
      <c r="AL962" s="488"/>
      <c r="AM962" s="488"/>
      <c r="AN962" s="488"/>
      <c r="AO962" s="488"/>
      <c r="AP962" s="488"/>
      <c r="AQ962" s="488"/>
      <c r="AR962" s="488"/>
      <c r="AS962" s="488"/>
    </row>
    <row r="963" spans="1:51" ht="14.5">
      <c r="A963" s="522" t="str">
        <f>IFERROR(VLOOKUP(B963, 'Reference data'!$C$2:$D$21, 2, 0), "Do not enter, will be populated based on other column(s)")</f>
        <v>Sustenance</v>
      </c>
      <c r="B963" s="541" t="s">
        <v>987</v>
      </c>
      <c r="D963" s="347" t="s">
        <v>1978</v>
      </c>
      <c r="E963" s="543" t="s">
        <v>1400</v>
      </c>
      <c r="F963" s="472"/>
      <c r="G963" s="522" t="str">
        <f>IFERROR(VLOOKUP(E963,'Reference data'!$M$2:$P$364,4,0), "Do not enter, will be populated based on other column(s)")</f>
        <v>MF</v>
      </c>
      <c r="H963" s="522" t="str">
        <f>IFERROR(VLOOKUP(E963,'Reference data'!$M$2:$O$364, 3,0), "Do not enter, will be populated based on other column(s)")</f>
        <v>Cobol, DB2</v>
      </c>
      <c r="I963" s="522" t="str">
        <f>IFERROR(VLOOKUP(E963,'Reference data'!$M$1:$N$364, 2,0), "Do not enter, will be populated based on other column(s)")</f>
        <v>MW-ERP-Group</v>
      </c>
      <c r="J963" s="347" t="s">
        <v>44</v>
      </c>
      <c r="K963" s="525" t="str">
        <f>IFERROR(VLOOKUP(J963,'Reference data'!$G$2:$H$7, 2, 0), "Do not enter, will be populated based on other column(s)")</f>
        <v>Muawiah Qaimari</v>
      </c>
      <c r="L963" s="525" t="str">
        <f>IFERROR(VLOOKUP(I963, 'Reference data'!$R$2:$S$55, 2, 0), "Do not enter, will be populated based on other column(s)")</f>
        <v xml:space="preserve">Hrishikesh Kamathe </v>
      </c>
      <c r="M963" s="525" t="str">
        <f>IFERROR(VLOOKUP(L963, 'Reference data'!$J$2:$K$30, 2, 0), "Do not enter, will be populated based on other column(s)")</f>
        <v>Tarun Raghuwanshi</v>
      </c>
      <c r="N963" s="347" t="s">
        <v>283</v>
      </c>
      <c r="O963" s="551" t="str">
        <f>VLOOKUP(N963, 'Reference data'!$U$2:$V$29, 2, 0)</f>
        <v>Ongoing</v>
      </c>
      <c r="P963" s="347" t="s">
        <v>48</v>
      </c>
      <c r="Q963" s="488"/>
      <c r="R963" s="488"/>
      <c r="S963" s="488"/>
      <c r="T963" s="488"/>
      <c r="U963" s="488"/>
      <c r="V963" s="488"/>
      <c r="W963" s="488"/>
      <c r="X963" s="488"/>
      <c r="Y963" s="488"/>
      <c r="Z963" s="488"/>
      <c r="AA963" s="488"/>
      <c r="AB963" s="488">
        <v>360</v>
      </c>
      <c r="AC963" s="488">
        <v>360</v>
      </c>
      <c r="AD963" s="488">
        <v>360</v>
      </c>
      <c r="AE963" s="488">
        <v>360</v>
      </c>
      <c r="AF963" s="488">
        <v>45</v>
      </c>
      <c r="AG963" s="488">
        <v>45</v>
      </c>
      <c r="AH963" s="488">
        <v>40</v>
      </c>
      <c r="AI963" s="488">
        <v>40</v>
      </c>
      <c r="AJ963" s="488">
        <v>10</v>
      </c>
      <c r="AK963" s="488">
        <v>10</v>
      </c>
      <c r="AL963" s="488">
        <v>10</v>
      </c>
      <c r="AM963" s="488">
        <v>10</v>
      </c>
      <c r="AN963" s="488">
        <v>10</v>
      </c>
      <c r="AO963" s="488">
        <v>10</v>
      </c>
      <c r="AP963" s="488">
        <v>10</v>
      </c>
      <c r="AQ963" s="488">
        <v>10</v>
      </c>
      <c r="AR963" s="488">
        <v>10</v>
      </c>
      <c r="AS963" s="488">
        <v>10</v>
      </c>
      <c r="AT963" s="488">
        <v>10</v>
      </c>
      <c r="AU963" s="488">
        <v>10</v>
      </c>
      <c r="AV963" s="488">
        <v>10</v>
      </c>
      <c r="AW963" s="488">
        <v>10</v>
      </c>
      <c r="AX963" s="488">
        <v>10</v>
      </c>
      <c r="AY963" s="488">
        <v>10</v>
      </c>
    </row>
    <row r="964" spans="1:51" ht="18" customHeight="1">
      <c r="A964" s="522" t="str">
        <f>IFERROR(VLOOKUP(B964, 'Reference data'!$C$2:$D$21, 2, 0), "Do not enter, will be populated based on other column(s)")</f>
        <v>Sustenance</v>
      </c>
      <c r="B964" s="541" t="s">
        <v>110</v>
      </c>
      <c r="D964" s="347" t="s">
        <v>1979</v>
      </c>
      <c r="E964" s="347" t="s">
        <v>1215</v>
      </c>
      <c r="G964" s="522" t="str">
        <f>IFERROR(VLOOKUP(E964,'Reference data'!$M$2:$P$364,4,0), "Do not enter, will be populated based on other column(s)")</f>
        <v>MF</v>
      </c>
      <c r="H964" s="522" t="str">
        <f>IFERROR(VLOOKUP(E964,'Reference data'!$M$2:$O$364, 3,0), "Do not enter, will be populated based on other column(s)")</f>
        <v>Cobol, IMS-DB</v>
      </c>
      <c r="I964" s="522" t="str">
        <f>IFERROR(VLOOKUP(E964,'Reference data'!$M$1:$N$364, 2,0), "Do not enter, will be populated based on other column(s)")</f>
        <v xml:space="preserve">SW-CRIS-Billing </v>
      </c>
      <c r="J964" s="347" t="s">
        <v>44</v>
      </c>
      <c r="K964" s="525" t="str">
        <f>IFERROR(VLOOKUP(J964,'Reference data'!$G$2:$H$7, 2, 0), "Do not enter, will be populated based on other column(s)")</f>
        <v>Muawiah Qaimari</v>
      </c>
      <c r="L964" s="525" t="s">
        <v>297</v>
      </c>
      <c r="M964" s="525" t="str">
        <f>IFERROR(VLOOKUP(L964, 'Reference data'!$J$2:$K$30, 2, 0), "Do not enter, will be populated based on other column(s)")</f>
        <v>Amit Patidar</v>
      </c>
      <c r="N964" s="347">
        <v>23.11</v>
      </c>
      <c r="O964" s="63"/>
      <c r="P964" s="347" t="s">
        <v>48</v>
      </c>
      <c r="Q964" s="347">
        <v>200</v>
      </c>
      <c r="AP964" s="347">
        <v>50</v>
      </c>
      <c r="AQ964" s="347">
        <v>100</v>
      </c>
      <c r="AR964" s="347">
        <v>50</v>
      </c>
    </row>
    <row r="965" spans="1:51" ht="14.5">
      <c r="A965" s="522" t="str">
        <f>IFERROR(VLOOKUP(B965, 'Reference data'!$C$2:$D$21, 2, 0), "Do not enter, will be populated based on other column(s)")</f>
        <v>Enhancement</v>
      </c>
      <c r="B965" s="555" t="s">
        <v>960</v>
      </c>
      <c r="C965" s="347">
        <v>4</v>
      </c>
      <c r="D965" s="658" t="s">
        <v>1980</v>
      </c>
      <c r="E965" s="564" t="s">
        <v>55</v>
      </c>
      <c r="F965" s="474" t="s">
        <v>1981</v>
      </c>
      <c r="G965" s="522" t="str">
        <f>IFERROR(VLOOKUP(E965,'Reference data'!$M$2:$P$364,4,0), "Do not enter, will be populated based on other column(s)")</f>
        <v>MF</v>
      </c>
      <c r="H965" s="522" t="str">
        <f>IFERROR(VLOOKUP(E965,'Reference data'!$M$2:$O$364, 3,0), "Do not enter, will be populated based on other column(s)")</f>
        <v>Cobol, DB2</v>
      </c>
      <c r="I965" s="522" t="str">
        <f>IFERROR(VLOOKUP(E965,'Reference data'!$M$1:$N$364, 2,0), "Do not enter, will be populated based on other column(s)")</f>
        <v>SW-CRIS</v>
      </c>
      <c r="J965" s="347" t="s">
        <v>44</v>
      </c>
      <c r="K965" s="525" t="str">
        <f>IFERROR(VLOOKUP(J965,'Reference data'!$G$2:$H$7, 2, 0), "Do not enter, will be populated based on other column(s)")</f>
        <v>Muawiah Qaimari</v>
      </c>
      <c r="L965" s="556" t="str">
        <f>IFERROR(VLOOKUP(I965, 'Reference data'!$R$2:$S$55, 2, 0), "Do not enter, will be populated based on other column(s)")</f>
        <v>Istiyaqahmed Shaikh</v>
      </c>
      <c r="M965" s="525" t="str">
        <f>IFERROR(VLOOKUP(L965, 'Reference data'!$J$2:$K$30, 2, 0), "Do not enter, will be populated based on other column(s)")</f>
        <v>Daljeet Arora</v>
      </c>
      <c r="N965" s="347">
        <v>23.06</v>
      </c>
      <c r="O965" s="557" t="str">
        <f>VLOOKUP(N965, 'Reference data'!$U$2:$V$29, 2, 0)</f>
        <v>Jun-23</v>
      </c>
      <c r="P965" s="347" t="s">
        <v>48</v>
      </c>
      <c r="Q965" s="347">
        <v>30</v>
      </c>
      <c r="R965" s="488"/>
      <c r="S965" s="488"/>
      <c r="T965" s="488"/>
      <c r="U965" s="488"/>
      <c r="V965" s="488"/>
      <c r="W965" s="488"/>
      <c r="X965" s="488"/>
      <c r="Y965" s="488"/>
      <c r="Z965" s="488"/>
      <c r="AA965" s="488"/>
      <c r="AB965" s="488"/>
      <c r="AC965" s="488"/>
      <c r="AD965" s="488"/>
      <c r="AE965" s="488"/>
      <c r="AF965" s="488"/>
      <c r="AG965" s="488"/>
      <c r="AK965" s="347">
        <v>10</v>
      </c>
      <c r="AL965" s="347">
        <v>10</v>
      </c>
      <c r="AM965" s="347">
        <v>10</v>
      </c>
    </row>
    <row r="966" spans="1:51" ht="18" customHeight="1">
      <c r="A966" s="522" t="str">
        <f>IFERROR(VLOOKUP(B966, 'Reference data'!$C$2:$D$21, 2, 0), "Do not enter, will be populated based on other column(s)")</f>
        <v>Sustenance</v>
      </c>
      <c r="B966" s="541" t="s">
        <v>110</v>
      </c>
      <c r="C966" s="347">
        <v>1</v>
      </c>
      <c r="D966" s="347" t="s">
        <v>1982</v>
      </c>
      <c r="E966" s="347" t="s">
        <v>208</v>
      </c>
      <c r="G966" s="522" t="str">
        <f>IFERROR(VLOOKUP(E966,'Reference data'!$M$2:$P$364,4,0), "Do not enter, will be populated based on other column(s)")</f>
        <v>MR</v>
      </c>
      <c r="H966" s="522" t="str">
        <f>IFERROR(VLOOKUP(E966,'Reference data'!$M$2:$O$364, 3,0), "Do not enter, will be populated based on other column(s)")</f>
        <v>.NET, VC++</v>
      </c>
      <c r="I966" s="522" t="str">
        <f>IFERROR(VLOOKUP(E966,'Reference data'!$M$1:$N$364, 2,0), "Do not enter, will be populated based on other column(s)")</f>
        <v>MOSS</v>
      </c>
      <c r="J966" s="347" t="s">
        <v>203</v>
      </c>
      <c r="K966" s="525" t="str">
        <f>IFERROR(VLOOKUP(J966,'Reference data'!$G$2:$H$7, 2, 0), "Do not enter, will be populated based on other column(s)")</f>
        <v>Muawiah Qaimari</v>
      </c>
      <c r="L966" s="525" t="s">
        <v>204</v>
      </c>
      <c r="M966" s="525" t="str">
        <f>IFERROR(VLOOKUP(L966, 'Reference data'!$J$2:$K$30, 2, 0), "Do not enter, will be populated based on other column(s)")</f>
        <v>Himanshu Mathur</v>
      </c>
      <c r="N966" s="347">
        <v>23.08</v>
      </c>
      <c r="P966" s="347" t="s">
        <v>48</v>
      </c>
      <c r="Q966" s="347">
        <v>120</v>
      </c>
      <c r="AN966" s="347">
        <v>60</v>
      </c>
      <c r="AO966" s="347">
        <v>60</v>
      </c>
    </row>
    <row r="967" spans="1:51" ht="18" customHeight="1">
      <c r="A967" s="522" t="str">
        <f>IFERROR(VLOOKUP(B967, 'Reference data'!$C$2:$D$21, 2, 0), "Do not enter, will be populated based on other column(s)")</f>
        <v>Enhancement</v>
      </c>
      <c r="B967" s="541" t="s">
        <v>960</v>
      </c>
      <c r="C967" s="347">
        <v>15</v>
      </c>
      <c r="D967" s="549" t="s">
        <v>1983</v>
      </c>
      <c r="E967" s="543" t="s">
        <v>254</v>
      </c>
      <c r="F967" s="472"/>
      <c r="G967" s="522" t="str">
        <f>IFERROR(VLOOKUP(E967,'Reference data'!$M$2:$P$364,4,0), "Do not enter, will be populated based on other column(s)")</f>
        <v>MR</v>
      </c>
      <c r="H967" s="522" t="str">
        <f>IFERROR(VLOOKUP(E967,'Reference data'!$M$2:$O$364, 3,0), "Do not enter, will be populated based on other column(s)")</f>
        <v>Java, Weblogic</v>
      </c>
      <c r="I967" s="522" t="str">
        <f>IFERROR(VLOOKUP(E967,'Reference data'!$M$1:$N$364, 2,0), "Do not enter, will be populated based on other column(s)")</f>
        <v>CBS-ATTCRM-SBS</v>
      </c>
      <c r="J967" s="347" t="s">
        <v>78</v>
      </c>
      <c r="K967" s="525" t="str">
        <f>IFERROR(VLOOKUP(J967,'Reference data'!$G$2:$H$7, 2, 0), "Do not enter, will be populated based on other column(s)")</f>
        <v>Christine Moretti</v>
      </c>
      <c r="L967" s="525" t="s">
        <v>255</v>
      </c>
      <c r="M967" s="525" t="str">
        <f>IFERROR(VLOOKUP(L967, 'Reference data'!$J$2:$K$30, 2, 0), "Do not enter, will be populated based on other column(s)")</f>
        <v>Himanshu Mathur</v>
      </c>
      <c r="N967" s="347">
        <v>23.09</v>
      </c>
      <c r="O967" s="551" t="str">
        <f>VLOOKUP(N967, 'Reference data'!$U$2:$V$29, 2, 0)</f>
        <v>Sep-23</v>
      </c>
      <c r="P967" s="347" t="s">
        <v>48</v>
      </c>
      <c r="Q967" s="347">
        <v>750</v>
      </c>
      <c r="AO967" s="488">
        <v>409</v>
      </c>
      <c r="AP967" s="488">
        <v>344</v>
      </c>
    </row>
    <row r="968" spans="1:51" ht="18" customHeight="1">
      <c r="A968" s="522" t="str">
        <f>IFERROR(VLOOKUP(B968, 'Reference data'!$C$2:$D$21, 2, 0), "Do not enter, will be populated based on other column(s)")</f>
        <v>Enhancement</v>
      </c>
      <c r="B968" s="541" t="s">
        <v>960</v>
      </c>
      <c r="C968" s="347">
        <v>1</v>
      </c>
      <c r="D968" s="549" t="s">
        <v>1984</v>
      </c>
      <c r="E968" s="543" t="s">
        <v>263</v>
      </c>
      <c r="F968" s="472"/>
      <c r="G968" s="522" t="str">
        <f>IFERROR(VLOOKUP(E968,'Reference data'!$M$2:$P$364,4,0), "Do not enter, will be populated based on other column(s)")</f>
        <v>MR</v>
      </c>
      <c r="H968" s="522" t="str">
        <f>IFERROR(VLOOKUP(E968,'Reference data'!$M$2:$O$364, 3,0), "Do not enter, will be populated based on other column(s)")</f>
        <v>Java</v>
      </c>
      <c r="I968" s="522" t="str">
        <f>IFERROR(VLOOKUP(E968,'Reference data'!$M$1:$N$364, 2,0), "Do not enter, will be populated based on other column(s)")</f>
        <v>CBS-ATTCRM-SBS</v>
      </c>
      <c r="J968" s="347" t="s">
        <v>442</v>
      </c>
      <c r="K968" s="525" t="str">
        <f>IFERROR(VLOOKUP(J968,'Reference data'!$G$2:$H$7, 2, 0), "Do not enter, will be populated based on other column(s)")</f>
        <v>Christine Moretti</v>
      </c>
      <c r="L968" s="525" t="s">
        <v>255</v>
      </c>
      <c r="M968" s="525" t="str">
        <f>IFERROR(VLOOKUP(L968, 'Reference data'!$J$2:$K$30, 2, 0), "Do not enter, will be populated based on other column(s)")</f>
        <v>Himanshu Mathur</v>
      </c>
      <c r="N968" s="347">
        <v>23.09</v>
      </c>
      <c r="O968" s="551" t="str">
        <f>VLOOKUP(N968, 'Reference data'!$U$2:$V$29, 2, 0)</f>
        <v>Sep-23</v>
      </c>
      <c r="P968" s="347" t="s">
        <v>48</v>
      </c>
      <c r="Q968" s="347">
        <v>70</v>
      </c>
      <c r="AO968" s="488">
        <v>40</v>
      </c>
      <c r="AP968" s="488">
        <v>30</v>
      </c>
    </row>
    <row r="969" spans="1:51" ht="18" customHeight="1">
      <c r="A969" s="522" t="str">
        <f>IFERROR(VLOOKUP(B969, 'Reference data'!$C$2:$D$21, 2, 0), "Do not enter, will be populated based on other column(s)")</f>
        <v>Enhancement</v>
      </c>
      <c r="B969" s="541" t="s">
        <v>960</v>
      </c>
      <c r="C969" s="347">
        <v>1</v>
      </c>
      <c r="D969" s="549" t="s">
        <v>1985</v>
      </c>
      <c r="E969" s="543" t="s">
        <v>260</v>
      </c>
      <c r="F969" s="472"/>
      <c r="G969" s="522" t="str">
        <f>IFERROR(VLOOKUP(E969,'Reference data'!$M$2:$P$364,4,0), "Do not enter, will be populated based on other column(s)")</f>
        <v>MR</v>
      </c>
      <c r="H969" s="522" t="str">
        <f>IFERROR(VLOOKUP(E969,'Reference data'!$M$2:$O$364, 3,0), "Do not enter, will be populated based on other column(s)")</f>
        <v>.NET</v>
      </c>
      <c r="I969" s="522" t="str">
        <f>IFERROR(VLOOKUP(E969,'Reference data'!$M$1:$N$364, 2,0), "Do not enter, will be populated based on other column(s)")</f>
        <v>CBS-ATTCRM-SBS</v>
      </c>
      <c r="J969" s="347" t="s">
        <v>78</v>
      </c>
      <c r="K969" s="525" t="str">
        <f>IFERROR(VLOOKUP(J969,'Reference data'!$G$2:$H$7, 2, 0), "Do not enter, will be populated based on other column(s)")</f>
        <v>Christine Moretti</v>
      </c>
      <c r="L969" s="525" t="s">
        <v>255</v>
      </c>
      <c r="M969" s="525" t="str">
        <f>IFERROR(VLOOKUP(L969, 'Reference data'!$J$2:$K$30, 2, 0), "Do not enter, will be populated based on other column(s)")</f>
        <v>Himanshu Mathur</v>
      </c>
      <c r="N969" s="347">
        <v>23.12</v>
      </c>
      <c r="O969" s="551" t="str">
        <f>VLOOKUP(N969, 'Reference data'!$U$2:$V$29, 2, 0)</f>
        <v>Dec-23</v>
      </c>
      <c r="P969" s="347" t="s">
        <v>48</v>
      </c>
      <c r="Q969" s="347">
        <v>541</v>
      </c>
      <c r="AP969" s="347">
        <v>120</v>
      </c>
      <c r="AQ969" s="347">
        <v>150</v>
      </c>
      <c r="AR969" s="347">
        <v>150</v>
      </c>
      <c r="AS969" s="347">
        <v>121</v>
      </c>
    </row>
    <row r="970" spans="1:51" ht="18" customHeight="1">
      <c r="A970" s="522" t="str">
        <f>IFERROR(VLOOKUP(B970, 'Reference data'!$C$2:$D$21, 2, 0), "Do not enter, will be populated based on other column(s)")</f>
        <v>Enhancement</v>
      </c>
      <c r="B970" s="670" t="s">
        <v>960</v>
      </c>
      <c r="C970" s="347">
        <v>1</v>
      </c>
      <c r="D970" s="680" t="s">
        <v>1986</v>
      </c>
      <c r="E970" s="543" t="s">
        <v>1371</v>
      </c>
      <c r="F970" s="347" t="s">
        <v>1684</v>
      </c>
      <c r="G970" s="522" t="str">
        <f>IFERROR(VLOOKUP(E970,'Reference data'!$M$2:$P$364,4,0), "Do not enter, will be populated based on other column(s)")</f>
        <v>MR</v>
      </c>
      <c r="H970" s="522" t="str">
        <f>IFERROR(VLOOKUP(E970,'Reference data'!$M$2:$O$364, 3,0), "Do not enter, will be populated based on other column(s)")</f>
        <v>Java</v>
      </c>
      <c r="I970" s="522" t="str">
        <f>IFERROR(VLOOKUP(E970,'Reference data'!$M$1:$N$364, 2,0), "Do not enter, will be populated based on other column(s)")</f>
        <v>CODES-ULTS</v>
      </c>
      <c r="J970" s="347" t="s">
        <v>78</v>
      </c>
      <c r="K970" s="525" t="str">
        <f>IFERROR(VLOOKUP(J970,'Reference data'!$G$2:$H$7, 2, 0), "Do not enter, will be populated based on other column(s)")</f>
        <v>Christine Moretti</v>
      </c>
      <c r="L970" s="525" t="s">
        <v>231</v>
      </c>
      <c r="M970" s="525" t="str">
        <f>IFERROR(VLOOKUP(L970, 'Reference data'!$J$2:$K$30, 2, 0), "Do not enter, will be populated based on other column(s)")</f>
        <v>Dinesh Bansal (Gurgaon)</v>
      </c>
      <c r="N970" s="472">
        <v>23.12</v>
      </c>
      <c r="P970" s="347" t="s">
        <v>48</v>
      </c>
      <c r="Q970" s="347">
        <v>302</v>
      </c>
      <c r="AN970" s="347">
        <v>32</v>
      </c>
      <c r="AO970" s="347">
        <v>60</v>
      </c>
      <c r="AP970" s="347">
        <v>60</v>
      </c>
      <c r="AQ970" s="347">
        <v>60</v>
      </c>
      <c r="AR970" s="347">
        <v>60</v>
      </c>
      <c r="AS970" s="347">
        <v>30</v>
      </c>
    </row>
    <row r="971" spans="1:51" ht="18" customHeight="1">
      <c r="A971" s="522" t="str">
        <f>IFERROR(VLOOKUP(B971, 'Reference data'!$C$2:$D$21, 2, 0), "Do not enter, will be populated based on other column(s)")</f>
        <v>Sustenance</v>
      </c>
      <c r="B971" s="541" t="s">
        <v>988</v>
      </c>
      <c r="C971" s="347">
        <v>1</v>
      </c>
      <c r="D971" s="347" t="s">
        <v>1987</v>
      </c>
      <c r="E971" s="543" t="s">
        <v>379</v>
      </c>
      <c r="G971" s="522" t="str">
        <f>IFERROR(VLOOKUP(E971,'Reference data'!$M$2:$P$364,4,0), "Do not enter, will be populated based on other column(s)")</f>
        <v>MR</v>
      </c>
      <c r="H971" s="522" t="str">
        <f>IFERROR(VLOOKUP(E971,'Reference data'!$M$2:$O$364, 3,0), "Do not enter, will be populated based on other column(s)")</f>
        <v>C, C++</v>
      </c>
      <c r="I971" s="522" t="str">
        <f>IFERROR(VLOOKUP(E971,'Reference data'!$M$1:$N$364, 2,0), "Do not enter, will be populated based on other column(s)")</f>
        <v>Freedom CPP Apps</v>
      </c>
      <c r="J971" s="347" t="s">
        <v>203</v>
      </c>
      <c r="K971" s="525" t="str">
        <f>IFERROR(VLOOKUP(J971,'Reference data'!$G$2:$H$7, 2, 0), "Do not enter, will be populated based on other column(s)")</f>
        <v>Muawiah Qaimari</v>
      </c>
      <c r="L971" s="525" t="s">
        <v>375</v>
      </c>
      <c r="M971" s="525" t="str">
        <f>IFERROR(VLOOKUP(L971, 'Reference data'!$J$2:$K$30, 2, 0), "Do not enter, will be populated based on other column(s)")</f>
        <v>Himanshu Mathur</v>
      </c>
      <c r="N971" s="347">
        <v>23.09</v>
      </c>
      <c r="O971" s="551" t="str">
        <f>VLOOKUP(N971, 'Reference data'!$U$2:$V$29, 2, 0)</f>
        <v>Sep-23</v>
      </c>
      <c r="P971" s="347" t="s">
        <v>48</v>
      </c>
      <c r="Q971" s="347">
        <v>200</v>
      </c>
      <c r="AM971" s="347">
        <v>50</v>
      </c>
      <c r="AN971" s="347">
        <v>50</v>
      </c>
      <c r="AO971" s="347">
        <v>50</v>
      </c>
      <c r="AP971" s="347">
        <v>50</v>
      </c>
    </row>
    <row r="972" spans="1:51" ht="14.5">
      <c r="A972" s="522" t="str">
        <f>IFERROR(VLOOKUP(B972, 'Reference data'!$C$2:$D$21, 2, 0), "Do not enter, will be populated based on other column(s)")</f>
        <v>Sustenance</v>
      </c>
      <c r="B972" s="541" t="s">
        <v>110</v>
      </c>
      <c r="D972" s="347" t="s">
        <v>1988</v>
      </c>
      <c r="E972" s="543" t="s">
        <v>1075</v>
      </c>
      <c r="F972" s="472"/>
      <c r="G972" s="522" t="str">
        <f>IFERROR(VLOOKUP(E972,'Reference data'!$M$2:$P$364,4,0), "Do not enter, will be populated based on other column(s)")</f>
        <v>MF</v>
      </c>
      <c r="H972" s="522" t="str">
        <f>IFERROR(VLOOKUP(E972,'Reference data'!$M$2:$O$364, 3,0), "Do not enter, will be populated based on other column(s)")</f>
        <v>Cobol,Assembler,IMS-DB,IMS-DC,DB2</v>
      </c>
      <c r="I972" s="522" t="str">
        <f>IFERROR(VLOOKUP(E972,'Reference data'!$M$1:$N$364, 2,0), "Do not enter, will be populated based on other column(s)")</f>
        <v>BRAVO-MF-Rick</v>
      </c>
      <c r="J972" s="347" t="s">
        <v>442</v>
      </c>
      <c r="K972" s="525" t="str">
        <f>IFERROR(VLOOKUP(J972,'Reference data'!$G$2:$H$7, 2, 0), "Do not enter, will be populated based on other column(s)")</f>
        <v>Christine Moretti</v>
      </c>
      <c r="L972" s="525" t="str">
        <f>IFERROR(VLOOKUP(I972, 'Reference data'!$R$2:$S$55, 2, 0), "Do not enter, will be populated based on other column(s)")</f>
        <v xml:space="preserve">Hrishikesh Kamathe </v>
      </c>
      <c r="M972" s="525" t="str">
        <f>IFERROR(VLOOKUP(L972, 'Reference data'!$J$2:$K$30, 2, 0), "Do not enter, will be populated based on other column(s)")</f>
        <v>Tarun Raghuwanshi</v>
      </c>
      <c r="N972" s="347">
        <v>22.11</v>
      </c>
      <c r="O972" s="551" t="str">
        <f>VLOOKUP(N972, 'Reference data'!$U$2:$V$29, 2, 0)</f>
        <v>Nov-22</v>
      </c>
      <c r="P972" s="347" t="s">
        <v>48</v>
      </c>
      <c r="Q972" s="488">
        <v>10</v>
      </c>
      <c r="R972" s="488"/>
      <c r="S972" s="488"/>
      <c r="T972" s="488"/>
      <c r="U972" s="488"/>
      <c r="V972" s="488"/>
      <c r="W972" s="488"/>
      <c r="X972" s="488"/>
      <c r="Y972" s="488"/>
      <c r="Z972" s="488"/>
      <c r="AA972" s="488"/>
      <c r="AB972" s="488"/>
      <c r="AC972" s="488"/>
      <c r="AD972" s="488"/>
      <c r="AE972" s="488"/>
      <c r="AF972" s="488">
        <v>10</v>
      </c>
      <c r="AG972" s="488"/>
      <c r="AH972" s="488"/>
      <c r="AI972" s="488"/>
      <c r="AJ972" s="488"/>
      <c r="AK972" s="488"/>
      <c r="AL972" s="488"/>
      <c r="AM972" s="488"/>
      <c r="AN972" s="488"/>
      <c r="AO972" s="488"/>
      <c r="AP972" s="488"/>
      <c r="AQ972" s="488"/>
      <c r="AR972" s="488"/>
      <c r="AS972" s="488"/>
    </row>
    <row r="973" spans="1:51" ht="14.5">
      <c r="A973" s="522" t="str">
        <f>IFERROR(VLOOKUP(B973, 'Reference data'!$C$2:$D$21, 2, 0), "Do not enter, will be populated based on other column(s)")</f>
        <v>Sustenance</v>
      </c>
      <c r="B973" s="541" t="s">
        <v>988</v>
      </c>
      <c r="D973" s="347" t="s">
        <v>1900</v>
      </c>
      <c r="E973" s="543" t="s">
        <v>1348</v>
      </c>
      <c r="F973" s="472"/>
      <c r="G973" s="522" t="str">
        <f>IFERROR(VLOOKUP(E973,'Reference data'!$M$2:$P$364,4,0), "Do not enter, will be populated based on other column(s)")</f>
        <v>MF</v>
      </c>
      <c r="H973" s="522" t="str">
        <f>IFERROR(VLOOKUP(E973,'Reference data'!$M$2:$O$364, 3,0), "Do not enter, will be populated based on other column(s)")</f>
        <v>Cobol,DB2,CICS</v>
      </c>
      <c r="I973" s="522" t="str">
        <f>IFERROR(VLOOKUP(E973,'Reference data'!$M$1:$N$364, 2,0), "Do not enter, will be populated based on other column(s)")</f>
        <v>MW-Billing</v>
      </c>
      <c r="J973" s="347" t="s">
        <v>44</v>
      </c>
      <c r="K973" s="525" t="str">
        <f>IFERROR(VLOOKUP(J973,'Reference data'!$G$2:$H$7, 2, 0), "Do not enter, will be populated based on other column(s)")</f>
        <v>Muawiah Qaimari</v>
      </c>
      <c r="L973" s="525" t="str">
        <f>IFERROR(VLOOKUP(I973, 'Reference data'!$R$2:$S$55, 2, 0), "Do not enter, will be populated based on other column(s)")</f>
        <v>Ashish Ranjan</v>
      </c>
      <c r="M973" s="525" t="str">
        <f>IFERROR(VLOOKUP(L973, 'Reference data'!$J$2:$K$30, 2, 0), "Do not enter, will be populated based on other column(s)")</f>
        <v>Tarun Raghuwanshi</v>
      </c>
      <c r="N973" s="347" t="s">
        <v>283</v>
      </c>
      <c r="O973" s="551" t="str">
        <f>VLOOKUP(N973, 'Reference data'!$U$2:$V$29, 2, 0)</f>
        <v>Ongoing</v>
      </c>
      <c r="P973" s="347" t="s">
        <v>48</v>
      </c>
      <c r="Q973" s="488"/>
      <c r="R973" s="488"/>
      <c r="S973" s="488"/>
      <c r="T973" s="488"/>
      <c r="U973" s="488"/>
      <c r="V973" s="488"/>
      <c r="W973" s="488"/>
      <c r="X973" s="488"/>
      <c r="Y973" s="488"/>
      <c r="Z973" s="488"/>
      <c r="AA973" s="488"/>
      <c r="AB973" s="488">
        <v>90</v>
      </c>
      <c r="AC973" s="488">
        <v>90</v>
      </c>
      <c r="AD973" s="488">
        <v>90</v>
      </c>
      <c r="AE973" s="488">
        <v>90</v>
      </c>
      <c r="AF973" s="488">
        <v>30</v>
      </c>
      <c r="AG973" s="488">
        <v>30</v>
      </c>
      <c r="AH973" s="488">
        <v>30</v>
      </c>
      <c r="AI973" s="488">
        <v>30</v>
      </c>
      <c r="AJ973" s="488">
        <v>30</v>
      </c>
      <c r="AK973" s="488">
        <v>30</v>
      </c>
      <c r="AL973" s="488">
        <v>30</v>
      </c>
      <c r="AM973" s="488">
        <v>30</v>
      </c>
      <c r="AN973" s="488">
        <v>30</v>
      </c>
      <c r="AO973" s="488">
        <v>30</v>
      </c>
      <c r="AP973" s="488">
        <v>30</v>
      </c>
      <c r="AQ973" s="488">
        <v>30</v>
      </c>
      <c r="AR973" s="488">
        <v>30</v>
      </c>
      <c r="AS973" s="488">
        <v>30</v>
      </c>
      <c r="AT973" s="488">
        <v>30</v>
      </c>
      <c r="AU973" s="488">
        <v>30</v>
      </c>
      <c r="AV973" s="488">
        <v>30</v>
      </c>
      <c r="AW973" s="488">
        <v>30</v>
      </c>
      <c r="AX973" s="488">
        <v>30</v>
      </c>
      <c r="AY973" s="488">
        <v>30</v>
      </c>
    </row>
    <row r="974" spans="1:51" ht="14.5">
      <c r="A974" s="522" t="str">
        <f>IFERROR(VLOOKUP(B974, 'Reference data'!$C$2:$D$21, 2, 0), "Do not enter, will be populated based on other column(s)")</f>
        <v>Sustenance</v>
      </c>
      <c r="B974" s="541" t="s">
        <v>984</v>
      </c>
      <c r="C974" s="347">
        <v>1</v>
      </c>
      <c r="D974" s="347" t="s">
        <v>1989</v>
      </c>
      <c r="E974" s="543" t="s">
        <v>1379</v>
      </c>
      <c r="F974" s="472"/>
      <c r="G974" s="522" t="str">
        <f>IFERROR(VLOOKUP(E974,'Reference data'!$M$2:$P$364,4,0), "Do not enter, will be populated based on other column(s)")</f>
        <v>MR</v>
      </c>
      <c r="H974" s="522" t="str">
        <f>IFERROR(VLOOKUP(E974,'Reference data'!$M$2:$O$364, 3,0), "Do not enter, will be populated based on other column(s)")</f>
        <v>Proc C</v>
      </c>
      <c r="I974" s="522" t="str">
        <f>IFERROR(VLOOKUP(E974,'Reference data'!$M$1:$N$364, 2,0), "Do not enter, will be populated based on other column(s)")</f>
        <v>JW</v>
      </c>
      <c r="J974" s="347" t="s">
        <v>44</v>
      </c>
      <c r="K974" s="525" t="str">
        <f>IFERROR(VLOOKUP(J974,'Reference data'!$G$2:$H$7, 2, 0), "Do not enter, will be populated based on other column(s)")</f>
        <v>Muawiah Qaimari</v>
      </c>
      <c r="L974" s="525" t="str">
        <f>IFERROR(VLOOKUP(I974, 'Reference data'!$R$2:$S$55, 2, 0), "Do not enter, will be populated based on other column(s)")</f>
        <v>Rajan Patil</v>
      </c>
      <c r="M974" s="525" t="str">
        <f>IFERROR(VLOOKUP(L974, 'Reference data'!$J$2:$K$30, 2, 0), "Do not enter, will be populated based on other column(s)")</f>
        <v>Tarun Raghuwanshi</v>
      </c>
      <c r="N974" s="347" t="s">
        <v>283</v>
      </c>
      <c r="O974" s="551" t="str">
        <f>VLOOKUP(N974, 'Reference data'!$U$2:$V$29, 2, 0)</f>
        <v>Ongoing</v>
      </c>
      <c r="P974" s="347" t="s">
        <v>48</v>
      </c>
      <c r="Q974" s="488" t="s">
        <v>68</v>
      </c>
      <c r="R974" s="488"/>
      <c r="S974" s="488"/>
      <c r="T974" s="488"/>
      <c r="U974" s="488"/>
      <c r="V974" s="488"/>
      <c r="W974" s="488"/>
      <c r="X974" s="488"/>
      <c r="Y974" s="488"/>
      <c r="Z974" s="488"/>
      <c r="AA974" s="488"/>
      <c r="AB974" s="488"/>
      <c r="AC974" s="488"/>
      <c r="AD974" s="488"/>
      <c r="AE974" s="488"/>
      <c r="AF974" s="488">
        <v>90</v>
      </c>
      <c r="AG974" s="488">
        <v>90</v>
      </c>
      <c r="AH974" s="488">
        <v>35</v>
      </c>
      <c r="AI974" s="488">
        <v>35</v>
      </c>
      <c r="AJ974" s="488">
        <v>35</v>
      </c>
      <c r="AK974" s="488">
        <v>35</v>
      </c>
      <c r="AL974" s="488">
        <v>35</v>
      </c>
      <c r="AM974" s="488">
        <v>35</v>
      </c>
      <c r="AN974" s="488">
        <v>35</v>
      </c>
      <c r="AO974" s="488">
        <v>35</v>
      </c>
      <c r="AP974" s="488">
        <v>35</v>
      </c>
      <c r="AQ974" s="488">
        <v>35</v>
      </c>
      <c r="AR974" s="488">
        <v>35</v>
      </c>
      <c r="AS974" s="488">
        <v>35</v>
      </c>
      <c r="AT974" s="488">
        <v>35</v>
      </c>
      <c r="AU974" s="488">
        <v>35</v>
      </c>
      <c r="AV974" s="488">
        <v>35</v>
      </c>
      <c r="AW974" s="488">
        <v>35</v>
      </c>
      <c r="AX974" s="488">
        <v>35</v>
      </c>
      <c r="AY974" s="488">
        <v>35</v>
      </c>
    </row>
    <row r="975" spans="1:51" ht="14.5">
      <c r="A975" s="522" t="str">
        <f>IFERROR(VLOOKUP(B975, 'Reference data'!$C$2:$D$21, 2, 0), "Do not enter, will be populated based on other column(s)")</f>
        <v>Sustenance</v>
      </c>
      <c r="B975" s="541" t="s">
        <v>989</v>
      </c>
      <c r="C975" s="347">
        <v>1</v>
      </c>
      <c r="D975" s="548" t="s">
        <v>1904</v>
      </c>
      <c r="E975" s="543" t="s">
        <v>1379</v>
      </c>
      <c r="F975" s="472"/>
      <c r="G975" s="522" t="str">
        <f>IFERROR(VLOOKUP(E975,'Reference data'!$M$2:$P$364,4,0), "Do not enter, will be populated based on other column(s)")</f>
        <v>MR</v>
      </c>
      <c r="H975" s="522" t="str">
        <f>IFERROR(VLOOKUP(E975,'Reference data'!$M$2:$O$364, 3,0), "Do not enter, will be populated based on other column(s)")</f>
        <v>Proc C</v>
      </c>
      <c r="I975" s="522" t="str">
        <f>IFERROR(VLOOKUP(E975,'Reference data'!$M$1:$N$364, 2,0), "Do not enter, will be populated based on other column(s)")</f>
        <v>JW</v>
      </c>
      <c r="J975" s="347" t="s">
        <v>44</v>
      </c>
      <c r="K975" s="525" t="str">
        <f>IFERROR(VLOOKUP(J975,'Reference data'!$G$2:$H$7, 2, 0), "Do not enter, will be populated based on other column(s)")</f>
        <v>Muawiah Qaimari</v>
      </c>
      <c r="L975" s="525" t="str">
        <f>IFERROR(VLOOKUP(I975, 'Reference data'!$R$2:$S$55, 2, 0), "Do not enter, will be populated based on other column(s)")</f>
        <v>Rajan Patil</v>
      </c>
      <c r="M975" s="525" t="str">
        <f>IFERROR(VLOOKUP(L975, 'Reference data'!$J$2:$K$30, 2, 0), "Do not enter, will be populated based on other column(s)")</f>
        <v>Tarun Raghuwanshi</v>
      </c>
      <c r="N975" s="347" t="s">
        <v>283</v>
      </c>
      <c r="O975" s="551" t="str">
        <f>VLOOKUP(N975, 'Reference data'!$U$2:$V$29, 2, 0)</f>
        <v>Ongoing</v>
      </c>
      <c r="P975" s="347" t="s">
        <v>48</v>
      </c>
      <c r="Q975" s="488" t="s">
        <v>68</v>
      </c>
      <c r="R975" s="488"/>
      <c r="S975" s="488"/>
      <c r="T975" s="488"/>
      <c r="U975" s="488"/>
      <c r="V975" s="488"/>
      <c r="W975" s="488"/>
      <c r="X975" s="488"/>
      <c r="Y975" s="488"/>
      <c r="Z975" s="488"/>
      <c r="AA975" s="488"/>
      <c r="AB975" s="488"/>
      <c r="AC975" s="488"/>
      <c r="AD975" s="488"/>
      <c r="AE975" s="488"/>
      <c r="AF975" s="488">
        <v>20</v>
      </c>
      <c r="AG975" s="488">
        <v>20</v>
      </c>
      <c r="AH975" s="488">
        <v>5</v>
      </c>
      <c r="AI975" s="488">
        <v>5</v>
      </c>
      <c r="AJ975" s="488">
        <v>5</v>
      </c>
      <c r="AK975" s="488">
        <v>5</v>
      </c>
      <c r="AL975" s="488">
        <v>5</v>
      </c>
      <c r="AM975" s="488">
        <v>5</v>
      </c>
      <c r="AN975" s="488">
        <v>5</v>
      </c>
      <c r="AO975" s="488">
        <v>5</v>
      </c>
      <c r="AP975" s="488">
        <v>5</v>
      </c>
      <c r="AQ975" s="488">
        <v>5</v>
      </c>
      <c r="AR975" s="488">
        <v>5</v>
      </c>
      <c r="AS975" s="488">
        <v>5</v>
      </c>
      <c r="AT975" s="488">
        <v>5</v>
      </c>
      <c r="AU975" s="488">
        <v>5</v>
      </c>
      <c r="AV975" s="488">
        <v>5</v>
      </c>
      <c r="AW975" s="488">
        <v>5</v>
      </c>
      <c r="AX975" s="488">
        <v>5</v>
      </c>
      <c r="AY975" s="488">
        <v>5</v>
      </c>
    </row>
    <row r="976" spans="1:51" ht="14.5">
      <c r="A976" s="522" t="str">
        <f>IFERROR(VLOOKUP(B976, 'Reference data'!$C$2:$D$21, 2, 0), "Do not enter, will be populated based on other column(s)")</f>
        <v>Sustenance</v>
      </c>
      <c r="B976" s="541" t="s">
        <v>983</v>
      </c>
      <c r="C976" s="347">
        <v>13</v>
      </c>
      <c r="D976" s="347" t="s">
        <v>1990</v>
      </c>
      <c r="E976" s="543" t="s">
        <v>1277</v>
      </c>
      <c r="F976" s="472"/>
      <c r="G976" s="522" t="str">
        <f>IFERROR(VLOOKUP(E976,'Reference data'!$M$2:$P$364,4,0), "Do not enter, will be populated based on other column(s)")</f>
        <v>MF</v>
      </c>
      <c r="H976" s="522" t="str">
        <f>IFERROR(VLOOKUP(E976,'Reference data'!$M$2:$O$364, 3,0), "Do not enter, will be populated based on other column(s)")</f>
        <v>Cobol, DB2</v>
      </c>
      <c r="I976" s="522" t="str">
        <f>IFERROR(VLOOKUP(E976,'Reference data'!$M$1:$N$364, 2,0), "Do not enter, will be populated based on other column(s)")</f>
        <v>JW</v>
      </c>
      <c r="J976" s="347" t="s">
        <v>44</v>
      </c>
      <c r="K976" s="525" t="str">
        <f>IFERROR(VLOOKUP(J976,'Reference data'!$G$2:$H$7, 2, 0), "Do not enter, will be populated based on other column(s)")</f>
        <v>Muawiah Qaimari</v>
      </c>
      <c r="L976" s="525" t="str">
        <f>IFERROR(VLOOKUP(I976, 'Reference data'!$R$2:$S$55, 2, 0), "Do not enter, will be populated based on other column(s)")</f>
        <v>Rajan Patil</v>
      </c>
      <c r="M976" s="525" t="str">
        <f>IFERROR(VLOOKUP(L976, 'Reference data'!$J$2:$K$30, 2, 0), "Do not enter, will be populated based on other column(s)")</f>
        <v>Tarun Raghuwanshi</v>
      </c>
      <c r="N976" s="347" t="s">
        <v>283</v>
      </c>
      <c r="O976" s="551" t="str">
        <f>VLOOKUP(N976, 'Reference data'!$U$2:$V$29, 2, 0)</f>
        <v>Ongoing</v>
      </c>
      <c r="P976" s="347" t="s">
        <v>342</v>
      </c>
      <c r="Q976" s="488" t="s">
        <v>68</v>
      </c>
      <c r="R976" s="488"/>
      <c r="S976" s="488"/>
      <c r="T976" s="488"/>
      <c r="U976" s="488"/>
      <c r="V976" s="488"/>
      <c r="W976" s="488"/>
      <c r="X976" s="488"/>
      <c r="Y976" s="488"/>
      <c r="Z976" s="488"/>
      <c r="AA976" s="488"/>
      <c r="AB976" s="488"/>
      <c r="AC976" s="488"/>
      <c r="AD976" s="488"/>
      <c r="AE976" s="488"/>
      <c r="AF976" s="488">
        <v>230</v>
      </c>
      <c r="AG976" s="488">
        <v>230</v>
      </c>
      <c r="AH976" s="488">
        <v>90</v>
      </c>
      <c r="AI976" s="488">
        <v>90</v>
      </c>
      <c r="AJ976" s="488">
        <v>230</v>
      </c>
      <c r="AK976" s="488">
        <v>390</v>
      </c>
      <c r="AL976" s="488">
        <v>390</v>
      </c>
      <c r="AM976" s="488">
        <v>460</v>
      </c>
      <c r="AN976" s="488"/>
      <c r="AO976" s="488"/>
      <c r="AP976" s="488"/>
      <c r="AQ976" s="488"/>
      <c r="AR976" s="488"/>
      <c r="AS976" s="488"/>
      <c r="AT976" s="488"/>
      <c r="AU976" s="488"/>
      <c r="AV976" s="488"/>
      <c r="AW976" s="488"/>
      <c r="AX976" s="488"/>
      <c r="AY976" s="488"/>
    </row>
    <row r="977" spans="1:51" ht="14.5">
      <c r="A977" s="522" t="str">
        <f>IFERROR(VLOOKUP(B977, 'Reference data'!$C$2:$D$21, 2, 0), "Do not enter, will be populated based on other column(s)")</f>
        <v>Sustenance</v>
      </c>
      <c r="B977" s="541" t="s">
        <v>125</v>
      </c>
      <c r="C977" s="347">
        <v>1</v>
      </c>
      <c r="D977" s="347" t="s">
        <v>1991</v>
      </c>
      <c r="E977" s="543" t="s">
        <v>660</v>
      </c>
      <c r="F977" s="472"/>
      <c r="G977" s="522" t="str">
        <f>IFERROR(VLOOKUP(E977,'Reference data'!$M$2:$P$364,4,0), "Do not enter, will be populated based on other column(s)")</f>
        <v>MF</v>
      </c>
      <c r="H977" s="522" t="str">
        <f>IFERROR(VLOOKUP(E977,'Reference data'!$M$2:$O$364, 3,0), "Do not enter, will be populated based on other column(s)")</f>
        <v>Cobol, DB2</v>
      </c>
      <c r="I977" s="522" t="str">
        <f>IFERROR(VLOOKUP(E977,'Reference data'!$M$1:$N$364, 2,0), "Do not enter, will be populated based on other column(s)")</f>
        <v>JW</v>
      </c>
      <c r="J977" s="347" t="s">
        <v>44</v>
      </c>
      <c r="K977" s="525" t="str">
        <f>IFERROR(VLOOKUP(J977,'Reference data'!$G$2:$H$7, 2, 0), "Do not enter, will be populated based on other column(s)")</f>
        <v>Muawiah Qaimari</v>
      </c>
      <c r="L977" s="525" t="str">
        <f>IFERROR(VLOOKUP(I977, 'Reference data'!$R$2:$S$55, 2, 0), "Do not enter, will be populated based on other column(s)")</f>
        <v>Rajan Patil</v>
      </c>
      <c r="M977" s="525" t="str">
        <f>IFERROR(VLOOKUP(L977, 'Reference data'!$J$2:$K$30, 2, 0), "Do not enter, will be populated based on other column(s)")</f>
        <v>Tarun Raghuwanshi</v>
      </c>
      <c r="N977" s="347" t="s">
        <v>283</v>
      </c>
      <c r="O977" s="551" t="str">
        <f>VLOOKUP(N977, 'Reference data'!$U$2:$V$29, 2, 0)</f>
        <v>Ongoing</v>
      </c>
      <c r="P977" s="347" t="s">
        <v>342</v>
      </c>
      <c r="Q977" s="488"/>
      <c r="R977" s="488"/>
      <c r="S977" s="488"/>
      <c r="T977" s="488"/>
      <c r="U977" s="488"/>
      <c r="V977" s="488"/>
      <c r="W977" s="488"/>
      <c r="X977" s="488"/>
      <c r="Y977" s="488"/>
      <c r="Z977" s="488"/>
      <c r="AA977" s="488"/>
      <c r="AB977" s="488"/>
      <c r="AC977" s="488"/>
      <c r="AD977" s="488"/>
      <c r="AE977" s="488"/>
      <c r="AF977" s="488">
        <v>40</v>
      </c>
      <c r="AG977" s="488">
        <v>40</v>
      </c>
      <c r="AH977" s="488">
        <v>40</v>
      </c>
      <c r="AI977" s="488">
        <v>40</v>
      </c>
      <c r="AJ977" s="488">
        <v>40</v>
      </c>
      <c r="AK977" s="488">
        <v>40</v>
      </c>
      <c r="AL977" s="488">
        <v>40</v>
      </c>
      <c r="AM977" s="488">
        <v>40</v>
      </c>
      <c r="AN977" s="488"/>
      <c r="AO977" s="488"/>
      <c r="AP977" s="488"/>
      <c r="AQ977" s="488"/>
      <c r="AR977" s="488"/>
      <c r="AS977" s="488"/>
      <c r="AT977" s="488"/>
      <c r="AU977" s="488"/>
      <c r="AV977" s="488"/>
      <c r="AW977" s="488"/>
      <c r="AX977" s="488"/>
      <c r="AY977" s="488"/>
    </row>
    <row r="978" spans="1:51" ht="14.5">
      <c r="A978" s="522" t="str">
        <f>IFERROR(VLOOKUP(B978, 'Reference data'!$C$2:$D$21, 2, 0), "Do not enter, will be populated based on other column(s)")</f>
        <v>Sustenance</v>
      </c>
      <c r="B978" s="541" t="s">
        <v>125</v>
      </c>
      <c r="C978" s="347">
        <v>1</v>
      </c>
      <c r="D978" s="347" t="s">
        <v>1992</v>
      </c>
      <c r="E978" s="543" t="s">
        <v>651</v>
      </c>
      <c r="F978" s="472"/>
      <c r="G978" s="522" t="str">
        <f>IFERROR(VLOOKUP(E978,'Reference data'!$M$2:$P$364,4,0), "Do not enter, will be populated based on other column(s)")</f>
        <v>MF</v>
      </c>
      <c r="H978" s="522" t="str">
        <f>IFERROR(VLOOKUP(E978,'Reference data'!$M$2:$O$364, 3,0), "Do not enter, will be populated based on other column(s)")</f>
        <v>Cobol, DB2</v>
      </c>
      <c r="I978" s="522" t="str">
        <f>IFERROR(VLOOKUP(E978,'Reference data'!$M$1:$N$364, 2,0), "Do not enter, will be populated based on other column(s)")</f>
        <v>JW</v>
      </c>
      <c r="J978" s="347" t="s">
        <v>44</v>
      </c>
      <c r="K978" s="525" t="str">
        <f>IFERROR(VLOOKUP(J978,'Reference data'!$G$2:$H$7, 2, 0), "Do not enter, will be populated based on other column(s)")</f>
        <v>Muawiah Qaimari</v>
      </c>
      <c r="L978" s="525" t="str">
        <f>IFERROR(VLOOKUP(I978, 'Reference data'!$R$2:$S$55, 2, 0), "Do not enter, will be populated based on other column(s)")</f>
        <v>Rajan Patil</v>
      </c>
      <c r="M978" s="525" t="str">
        <f>IFERROR(VLOOKUP(L978, 'Reference data'!$J$2:$K$30, 2, 0), "Do not enter, will be populated based on other column(s)")</f>
        <v>Tarun Raghuwanshi</v>
      </c>
      <c r="N978" s="347" t="s">
        <v>283</v>
      </c>
      <c r="O978" s="551" t="str">
        <f>VLOOKUP(N978, 'Reference data'!$U$2:$V$29, 2, 0)</f>
        <v>Ongoing</v>
      </c>
      <c r="P978" s="347" t="s">
        <v>342</v>
      </c>
      <c r="Q978" s="488"/>
      <c r="R978" s="488"/>
      <c r="S978" s="488"/>
      <c r="T978" s="488"/>
      <c r="U978" s="488"/>
      <c r="V978" s="488"/>
      <c r="W978" s="488"/>
      <c r="X978" s="488"/>
      <c r="Y978" s="488"/>
      <c r="Z978" s="488"/>
      <c r="AA978" s="488"/>
      <c r="AB978" s="488"/>
      <c r="AC978" s="488"/>
      <c r="AD978" s="488"/>
      <c r="AE978" s="488"/>
      <c r="AF978" s="488">
        <v>15</v>
      </c>
      <c r="AG978" s="488">
        <v>15</v>
      </c>
      <c r="AH978" s="488">
        <v>0</v>
      </c>
      <c r="AI978" s="488">
        <v>0</v>
      </c>
      <c r="AJ978" s="488">
        <v>15</v>
      </c>
      <c r="AK978" s="488">
        <v>15</v>
      </c>
      <c r="AL978" s="488">
        <v>15</v>
      </c>
      <c r="AM978" s="488">
        <v>15</v>
      </c>
      <c r="AN978" s="488"/>
      <c r="AO978" s="488"/>
      <c r="AP978" s="488"/>
      <c r="AQ978" s="488"/>
      <c r="AR978" s="488"/>
      <c r="AS978" s="488"/>
      <c r="AT978" s="488"/>
      <c r="AU978" s="488"/>
      <c r="AV978" s="488"/>
      <c r="AW978" s="488"/>
      <c r="AX978" s="488"/>
      <c r="AY978" s="488"/>
    </row>
    <row r="979" spans="1:51" ht="14.5">
      <c r="A979" s="522" t="str">
        <f>IFERROR(VLOOKUP(B979, 'Reference data'!$C$2:$D$21, 2, 0), "Do not enter, will be populated based on other column(s)")</f>
        <v>Sustenance</v>
      </c>
      <c r="B979" s="541" t="s">
        <v>88</v>
      </c>
      <c r="C979" s="347">
        <v>1</v>
      </c>
      <c r="D979" s="347" t="s">
        <v>1993</v>
      </c>
      <c r="E979" s="543" t="s">
        <v>1316</v>
      </c>
      <c r="F979" s="472"/>
      <c r="G979" s="522" t="str">
        <f>IFERROR(VLOOKUP(E979,'Reference data'!$M$2:$P$364,4,0), "Do not enter, will be populated based on other column(s)")</f>
        <v>MR</v>
      </c>
      <c r="H979" s="522" t="str">
        <f>IFERROR(VLOOKUP(E979,'Reference data'!$M$2:$O$364, 3,0), "Do not enter, will be populated based on other column(s)")</f>
        <v>Power Builder, Sybase</v>
      </c>
      <c r="I979" s="522" t="str">
        <f>IFERROR(VLOOKUP(E979,'Reference data'!$M$1:$N$364, 2,0), "Do not enter, will be populated based on other column(s)")</f>
        <v>MW Usage</v>
      </c>
      <c r="J979" s="347" t="s">
        <v>44</v>
      </c>
      <c r="K979" s="525" t="str">
        <f>IFERROR(VLOOKUP(J979,'Reference data'!$G$2:$H$7, 2, 0), "Do not enter, will be populated based on other column(s)")</f>
        <v>Muawiah Qaimari</v>
      </c>
      <c r="L979" s="525" t="str">
        <f>IFERROR(VLOOKUP(I979, 'Reference data'!$R$2:$S$55, 2, 0), "Do not enter, will be populated based on other column(s)")</f>
        <v>Sanjay Lokhande</v>
      </c>
      <c r="M979" s="525" t="str">
        <f>IFERROR(VLOOKUP(L979, 'Reference data'!$J$2:$K$30, 2, 0), "Do not enter, will be populated based on other column(s)")</f>
        <v>Daljeet Arora</v>
      </c>
      <c r="N979" s="347">
        <v>22.11</v>
      </c>
      <c r="O979" s="551" t="str">
        <f>VLOOKUP(N979, 'Reference data'!$U$2:$V$29, 2, 0)</f>
        <v>Nov-22</v>
      </c>
      <c r="P979" s="347" t="s">
        <v>48</v>
      </c>
      <c r="Q979" s="488">
        <v>90</v>
      </c>
      <c r="R979" s="488"/>
      <c r="S979" s="488"/>
      <c r="T979" s="488"/>
      <c r="U979" s="488"/>
      <c r="V979" s="488"/>
      <c r="W979" s="488"/>
      <c r="X979" s="488"/>
      <c r="Y979" s="488"/>
      <c r="Z979" s="488"/>
      <c r="AA979" s="488"/>
      <c r="AB979" s="488"/>
      <c r="AC979" s="488"/>
      <c r="AD979" s="488"/>
      <c r="AE979" s="488"/>
      <c r="AF979" s="488">
        <v>10</v>
      </c>
      <c r="AG979" s="488">
        <v>5</v>
      </c>
      <c r="AH979" s="488"/>
      <c r="AI979" s="488"/>
      <c r="AJ979" s="488"/>
      <c r="AK979" s="488"/>
      <c r="AL979" s="488"/>
      <c r="AM979" s="488"/>
      <c r="AN979" s="488"/>
      <c r="AO979" s="488"/>
      <c r="AP979" s="488"/>
      <c r="AQ979" s="488"/>
      <c r="AR979" s="488"/>
      <c r="AS979" s="488"/>
    </row>
    <row r="980" spans="1:51" ht="14.5">
      <c r="A980" s="522" t="str">
        <f>IFERROR(VLOOKUP(B980, 'Reference data'!$C$2:$D$21, 2, 0), "Do not enter, will be populated based on other column(s)")</f>
        <v>Sustenance</v>
      </c>
      <c r="B980" s="541" t="s">
        <v>983</v>
      </c>
      <c r="C980" s="347">
        <v>16</v>
      </c>
      <c r="D980" s="347" t="s">
        <v>1994</v>
      </c>
      <c r="E980" s="543" t="s">
        <v>1286</v>
      </c>
      <c r="F980" s="472"/>
      <c r="G980" s="522" t="str">
        <f>IFERROR(VLOOKUP(E980,'Reference data'!$M$2:$P$364,4,0), "Do not enter, will be populated based on other column(s)")</f>
        <v>MF</v>
      </c>
      <c r="H980" s="522" t="str">
        <f>IFERROR(VLOOKUP(E980,'Reference data'!$M$2:$O$364, 3,0), "Do not enter, will be populated based on other column(s)")</f>
        <v>Cobol, DB2</v>
      </c>
      <c r="I980" s="522" t="str">
        <f>IFERROR(VLOOKUP(E980,'Reference data'!$M$1:$N$364, 2,0), "Do not enter, will be populated based on other column(s)")</f>
        <v>West Usage</v>
      </c>
      <c r="J980" s="347" t="s">
        <v>44</v>
      </c>
      <c r="K980" s="525" t="str">
        <f>IFERROR(VLOOKUP(J980,'Reference data'!$G$2:$H$7, 2, 0), "Do not enter, will be populated based on other column(s)")</f>
        <v>Muawiah Qaimari</v>
      </c>
      <c r="L980" s="525" t="str">
        <f>IFERROR(VLOOKUP(I980, 'Reference data'!$R$2:$S$55, 2, 0), "Do not enter, will be populated based on other column(s)")</f>
        <v>Sanjay Lokhande</v>
      </c>
      <c r="M980" s="525" t="str">
        <f>IFERROR(VLOOKUP(L980, 'Reference data'!$J$2:$K$30, 2, 0), "Do not enter, will be populated based on other column(s)")</f>
        <v>Daljeet Arora</v>
      </c>
      <c r="N980" s="347" t="s">
        <v>283</v>
      </c>
      <c r="O980" s="551" t="str">
        <f>VLOOKUP(N980, 'Reference data'!$U$2:$V$29, 2, 0)</f>
        <v>Ongoing</v>
      </c>
      <c r="P980" s="347" t="s">
        <v>48</v>
      </c>
      <c r="Q980" s="488"/>
      <c r="R980" s="488"/>
      <c r="S980" s="488"/>
      <c r="T980" s="488"/>
      <c r="U980" s="488"/>
      <c r="V980" s="488"/>
      <c r="W980" s="488"/>
      <c r="X980" s="488"/>
      <c r="Y980" s="488"/>
      <c r="Z980" s="488"/>
      <c r="AA980" s="488"/>
      <c r="AB980" s="488"/>
      <c r="AC980" s="488"/>
      <c r="AD980" s="488"/>
      <c r="AE980" s="488"/>
      <c r="AF980" s="488">
        <v>20</v>
      </c>
      <c r="AG980" s="488">
        <v>20</v>
      </c>
      <c r="AH980" s="488">
        <v>10</v>
      </c>
      <c r="AI980" s="488">
        <v>10</v>
      </c>
      <c r="AJ980" s="488">
        <v>10</v>
      </c>
      <c r="AK980" s="488">
        <v>10</v>
      </c>
      <c r="AL980" s="488">
        <v>10</v>
      </c>
      <c r="AM980" s="488">
        <v>10</v>
      </c>
      <c r="AN980" s="488">
        <v>10</v>
      </c>
      <c r="AO980" s="488">
        <v>10</v>
      </c>
      <c r="AP980" s="488">
        <v>10</v>
      </c>
      <c r="AQ980" s="488">
        <v>10</v>
      </c>
      <c r="AR980" s="488">
        <v>10</v>
      </c>
      <c r="AS980" s="488">
        <v>10</v>
      </c>
      <c r="AT980" s="488">
        <v>10</v>
      </c>
      <c r="AU980" s="488">
        <v>10</v>
      </c>
      <c r="AV980" s="488">
        <v>10</v>
      </c>
      <c r="AW980" s="488">
        <v>10</v>
      </c>
      <c r="AX980" s="488">
        <v>10</v>
      </c>
      <c r="AY980" s="488">
        <v>10</v>
      </c>
    </row>
    <row r="981" spans="1:51" ht="14.5">
      <c r="A981" s="522" t="str">
        <f>IFERROR(VLOOKUP(B981, 'Reference data'!$C$2:$D$21, 2, 0), "Do not enter, will be populated based on other column(s)")</f>
        <v>Sustenance</v>
      </c>
      <c r="B981" s="541" t="s">
        <v>985</v>
      </c>
      <c r="C981" s="347">
        <v>16</v>
      </c>
      <c r="D981" s="347" t="s">
        <v>1995</v>
      </c>
      <c r="E981" s="543" t="s">
        <v>1286</v>
      </c>
      <c r="F981" s="472"/>
      <c r="G981" s="522" t="str">
        <f>IFERROR(VLOOKUP(E981,'Reference data'!$M$2:$P$364,4,0), "Do not enter, will be populated based on other column(s)")</f>
        <v>MF</v>
      </c>
      <c r="H981" s="522" t="str">
        <f>IFERROR(VLOOKUP(E981,'Reference data'!$M$2:$O$364, 3,0), "Do not enter, will be populated based on other column(s)")</f>
        <v>Cobol, DB2</v>
      </c>
      <c r="I981" s="522" t="str">
        <f>IFERROR(VLOOKUP(E981,'Reference data'!$M$1:$N$364, 2,0), "Do not enter, will be populated based on other column(s)")</f>
        <v>West Usage</v>
      </c>
      <c r="J981" s="347" t="s">
        <v>44</v>
      </c>
      <c r="K981" s="525" t="str">
        <f>IFERROR(VLOOKUP(J981,'Reference data'!$G$2:$H$7, 2, 0), "Do not enter, will be populated based on other column(s)")</f>
        <v>Muawiah Qaimari</v>
      </c>
      <c r="L981" s="525" t="str">
        <f>IFERROR(VLOOKUP(I981, 'Reference data'!$R$2:$S$55, 2, 0), "Do not enter, will be populated based on other column(s)")</f>
        <v>Sanjay Lokhande</v>
      </c>
      <c r="M981" s="525" t="str">
        <f>IFERROR(VLOOKUP(L981, 'Reference data'!$J$2:$K$30, 2, 0), "Do not enter, will be populated based on other column(s)")</f>
        <v>Daljeet Arora</v>
      </c>
      <c r="N981" s="347" t="s">
        <v>283</v>
      </c>
      <c r="O981" s="551" t="str">
        <f>VLOOKUP(N981, 'Reference data'!$U$2:$V$29, 2, 0)</f>
        <v>Ongoing</v>
      </c>
      <c r="P981" s="347" t="s">
        <v>48</v>
      </c>
      <c r="Q981" s="488"/>
      <c r="R981" s="488"/>
      <c r="S981" s="488"/>
      <c r="T981" s="488"/>
      <c r="U981" s="488"/>
      <c r="V981" s="488"/>
      <c r="W981" s="488"/>
      <c r="X981" s="488"/>
      <c r="Y981" s="488"/>
      <c r="Z981" s="488"/>
      <c r="AA981" s="488"/>
      <c r="AB981" s="488"/>
      <c r="AC981" s="488"/>
      <c r="AD981" s="488"/>
      <c r="AE981" s="488"/>
      <c r="AF981" s="488">
        <v>40</v>
      </c>
      <c r="AG981" s="488">
        <v>40</v>
      </c>
      <c r="AH981" s="488">
        <v>27</v>
      </c>
      <c r="AI981" s="488">
        <v>27</v>
      </c>
      <c r="AJ981" s="488">
        <v>27</v>
      </c>
      <c r="AK981" s="488">
        <v>27</v>
      </c>
      <c r="AL981" s="488">
        <v>27</v>
      </c>
      <c r="AM981" s="488">
        <v>27</v>
      </c>
      <c r="AN981" s="488">
        <v>27</v>
      </c>
      <c r="AO981" s="488">
        <v>27</v>
      </c>
      <c r="AP981" s="488">
        <v>27</v>
      </c>
      <c r="AQ981" s="488">
        <v>27</v>
      </c>
      <c r="AR981" s="488">
        <v>27</v>
      </c>
      <c r="AS981" s="488">
        <v>27</v>
      </c>
      <c r="AT981" s="488">
        <v>27</v>
      </c>
      <c r="AU981" s="488">
        <v>27</v>
      </c>
      <c r="AV981" s="488">
        <v>27</v>
      </c>
      <c r="AW981" s="488">
        <v>27</v>
      </c>
      <c r="AX981" s="488">
        <v>27</v>
      </c>
      <c r="AY981" s="488">
        <v>27</v>
      </c>
    </row>
    <row r="982" spans="1:51" ht="14.5">
      <c r="A982" s="522" t="str">
        <f>IFERROR(VLOOKUP(B982, 'Reference data'!$C$2:$D$21, 2, 0), "Do not enter, will be populated based on other column(s)")</f>
        <v>Sustenance</v>
      </c>
      <c r="B982" s="541" t="s">
        <v>989</v>
      </c>
      <c r="C982" s="347">
        <v>16</v>
      </c>
      <c r="D982" s="347" t="s">
        <v>1996</v>
      </c>
      <c r="E982" s="543" t="s">
        <v>1286</v>
      </c>
      <c r="F982" s="472"/>
      <c r="G982" s="522" t="str">
        <f>IFERROR(VLOOKUP(E982,'Reference data'!$M$2:$P$364,4,0), "Do not enter, will be populated based on other column(s)")</f>
        <v>MF</v>
      </c>
      <c r="H982" s="522" t="str">
        <f>IFERROR(VLOOKUP(E982,'Reference data'!$M$2:$O$364, 3,0), "Do not enter, will be populated based on other column(s)")</f>
        <v>Cobol, DB2</v>
      </c>
      <c r="I982" s="522" t="str">
        <f>IFERROR(VLOOKUP(E982,'Reference data'!$M$1:$N$364, 2,0), "Do not enter, will be populated based on other column(s)")</f>
        <v>West Usage</v>
      </c>
      <c r="J982" s="347" t="s">
        <v>44</v>
      </c>
      <c r="K982" s="525" t="str">
        <f>IFERROR(VLOOKUP(J982,'Reference data'!$G$2:$H$7, 2, 0), "Do not enter, will be populated based on other column(s)")</f>
        <v>Muawiah Qaimari</v>
      </c>
      <c r="L982" s="525" t="str">
        <f>IFERROR(VLOOKUP(I982, 'Reference data'!$R$2:$S$55, 2, 0), "Do not enter, will be populated based on other column(s)")</f>
        <v>Sanjay Lokhande</v>
      </c>
      <c r="M982" s="525" t="str">
        <f>IFERROR(VLOOKUP(L982, 'Reference data'!$J$2:$K$30, 2, 0), "Do not enter, will be populated based on other column(s)")</f>
        <v>Daljeet Arora</v>
      </c>
      <c r="N982" s="347" t="s">
        <v>283</v>
      </c>
      <c r="O982" s="551" t="str">
        <f>VLOOKUP(N982, 'Reference data'!$U$2:$V$29, 2, 0)</f>
        <v>Ongoing</v>
      </c>
      <c r="P982" s="347" t="s">
        <v>48</v>
      </c>
      <c r="Q982" s="488"/>
      <c r="R982" s="488"/>
      <c r="S982" s="488"/>
      <c r="T982" s="488"/>
      <c r="U982" s="488"/>
      <c r="V982" s="488"/>
      <c r="W982" s="488"/>
      <c r="X982" s="488"/>
      <c r="Y982" s="488"/>
      <c r="Z982" s="488"/>
      <c r="AA982" s="488"/>
      <c r="AB982" s="488"/>
      <c r="AC982" s="488"/>
      <c r="AD982" s="488"/>
      <c r="AE982" s="488"/>
      <c r="AF982" s="488">
        <v>40</v>
      </c>
      <c r="AG982" s="488">
        <v>40</v>
      </c>
      <c r="AH982" s="488">
        <v>33</v>
      </c>
      <c r="AI982" s="488">
        <v>33</v>
      </c>
      <c r="AJ982" s="488">
        <v>33</v>
      </c>
      <c r="AK982" s="488">
        <v>33</v>
      </c>
      <c r="AL982" s="488">
        <v>33</v>
      </c>
      <c r="AM982" s="488">
        <v>33</v>
      </c>
      <c r="AN982" s="488">
        <v>33</v>
      </c>
      <c r="AO982" s="488">
        <v>33</v>
      </c>
      <c r="AP982" s="488">
        <v>33</v>
      </c>
      <c r="AQ982" s="488">
        <v>33</v>
      </c>
      <c r="AR982" s="488">
        <v>33</v>
      </c>
      <c r="AS982" s="488">
        <v>33</v>
      </c>
      <c r="AT982" s="488">
        <v>33</v>
      </c>
      <c r="AU982" s="488">
        <v>33</v>
      </c>
      <c r="AV982" s="488">
        <v>33</v>
      </c>
      <c r="AW982" s="488">
        <v>33</v>
      </c>
      <c r="AX982" s="488">
        <v>33</v>
      </c>
      <c r="AY982" s="488">
        <v>33</v>
      </c>
    </row>
    <row r="983" spans="1:51" ht="14.5">
      <c r="A983" s="522" t="str">
        <f>IFERROR(VLOOKUP(B983, 'Reference data'!$C$2:$D$21, 2, 0), "Do not enter, will be populated based on other column(s)")</f>
        <v>Sustenance</v>
      </c>
      <c r="B983" s="541" t="s">
        <v>984</v>
      </c>
      <c r="C983" s="347">
        <v>16</v>
      </c>
      <c r="D983" s="347" t="s">
        <v>1997</v>
      </c>
      <c r="E983" s="543" t="s">
        <v>1286</v>
      </c>
      <c r="F983" s="472"/>
      <c r="G983" s="522" t="str">
        <f>IFERROR(VLOOKUP(E983,'Reference data'!$M$2:$P$364,4,0), "Do not enter, will be populated based on other column(s)")</f>
        <v>MF</v>
      </c>
      <c r="H983" s="522" t="str">
        <f>IFERROR(VLOOKUP(E983,'Reference data'!$M$2:$O$364, 3,0), "Do not enter, will be populated based on other column(s)")</f>
        <v>Cobol, DB2</v>
      </c>
      <c r="I983" s="522" t="str">
        <f>IFERROR(VLOOKUP(E983,'Reference data'!$M$1:$N$364, 2,0), "Do not enter, will be populated based on other column(s)")</f>
        <v>West Usage</v>
      </c>
      <c r="J983" s="347" t="s">
        <v>44</v>
      </c>
      <c r="K983" s="525" t="str">
        <f>IFERROR(VLOOKUP(J983,'Reference data'!$G$2:$H$7, 2, 0), "Do not enter, will be populated based on other column(s)")</f>
        <v>Muawiah Qaimari</v>
      </c>
      <c r="L983" s="525" t="str">
        <f>IFERROR(VLOOKUP(I983, 'Reference data'!$R$2:$S$55, 2, 0), "Do not enter, will be populated based on other column(s)")</f>
        <v>Sanjay Lokhande</v>
      </c>
      <c r="M983" s="525" t="str">
        <f>IFERROR(VLOOKUP(L983, 'Reference data'!$J$2:$K$30, 2, 0), "Do not enter, will be populated based on other column(s)")</f>
        <v>Daljeet Arora</v>
      </c>
      <c r="N983" s="347" t="s">
        <v>283</v>
      </c>
      <c r="O983" s="551" t="str">
        <f>VLOOKUP(N983, 'Reference data'!$U$2:$V$29, 2, 0)</f>
        <v>Ongoing</v>
      </c>
      <c r="P983" s="347" t="s">
        <v>48</v>
      </c>
      <c r="Q983" s="488"/>
      <c r="R983" s="488"/>
      <c r="S983" s="488"/>
      <c r="T983" s="488"/>
      <c r="U983" s="488"/>
      <c r="V983" s="488"/>
      <c r="W983" s="488"/>
      <c r="X983" s="488"/>
      <c r="Y983" s="488"/>
      <c r="Z983" s="488"/>
      <c r="AA983" s="488"/>
      <c r="AB983" s="488"/>
      <c r="AC983" s="488"/>
      <c r="AD983" s="488"/>
      <c r="AE983" s="488"/>
      <c r="AF983" s="488">
        <v>216</v>
      </c>
      <c r="AG983" s="488">
        <v>180</v>
      </c>
      <c r="AH983" s="488">
        <v>215</v>
      </c>
      <c r="AI983" s="488">
        <v>215</v>
      </c>
      <c r="AJ983" s="488">
        <v>215</v>
      </c>
      <c r="AK983" s="488">
        <v>215</v>
      </c>
      <c r="AL983" s="488">
        <v>215</v>
      </c>
      <c r="AM983" s="488">
        <v>215</v>
      </c>
      <c r="AN983" s="488">
        <v>215</v>
      </c>
      <c r="AO983" s="488">
        <v>215</v>
      </c>
      <c r="AP983" s="488">
        <v>215</v>
      </c>
      <c r="AQ983" s="488">
        <v>215</v>
      </c>
      <c r="AR983" s="488">
        <v>215</v>
      </c>
      <c r="AS983" s="488">
        <v>215</v>
      </c>
      <c r="AT983" s="488">
        <v>215</v>
      </c>
      <c r="AU983" s="488">
        <v>215</v>
      </c>
      <c r="AV983" s="488">
        <v>215</v>
      </c>
      <c r="AW983" s="488">
        <v>215</v>
      </c>
      <c r="AX983" s="488">
        <v>215</v>
      </c>
      <c r="AY983" s="488">
        <v>215</v>
      </c>
    </row>
    <row r="984" spans="1:51" ht="14.5">
      <c r="A984" s="522" t="str">
        <f>IFERROR(VLOOKUP(B984, 'Reference data'!$C$2:$D$21, 2, 0), "Do not enter, will be populated based on other column(s)")</f>
        <v>Sustenance</v>
      </c>
      <c r="B984" s="541" t="s">
        <v>985</v>
      </c>
      <c r="C984" s="521">
        <v>3</v>
      </c>
      <c r="D984" s="347" t="s">
        <v>1995</v>
      </c>
      <c r="E984" s="543" t="s">
        <v>1280</v>
      </c>
      <c r="F984" s="472"/>
      <c r="G984" s="522" t="str">
        <f>IFERROR(VLOOKUP(E984,'Reference data'!$M$2:$P$364,4,0), "Do not enter, will be populated based on other column(s)")</f>
        <v>MF</v>
      </c>
      <c r="H984" s="522" t="str">
        <f>IFERROR(VLOOKUP(E984,'Reference data'!$M$2:$O$364, 3,0), "Do not enter, will be populated based on other column(s)")</f>
        <v>Cobol</v>
      </c>
      <c r="I984" s="522" t="str">
        <f>IFERROR(VLOOKUP(E984,'Reference data'!$M$1:$N$364, 2,0), "Do not enter, will be populated based on other column(s)")</f>
        <v>MW Usage</v>
      </c>
      <c r="J984" s="347" t="s">
        <v>44</v>
      </c>
      <c r="K984" s="525" t="str">
        <f>IFERROR(VLOOKUP(J984,'Reference data'!$G$2:$H$7, 2, 0), "Do not enter, will be populated based on other column(s)")</f>
        <v>Muawiah Qaimari</v>
      </c>
      <c r="L984" s="525" t="str">
        <f>IFERROR(VLOOKUP(I984, 'Reference data'!$R$2:$S$55, 2, 0), "Do not enter, will be populated based on other column(s)")</f>
        <v>Sanjay Lokhande</v>
      </c>
      <c r="M984" s="525" t="str">
        <f>IFERROR(VLOOKUP(L984, 'Reference data'!$J$2:$K$30, 2, 0), "Do not enter, will be populated based on other column(s)")</f>
        <v>Daljeet Arora</v>
      </c>
      <c r="N984" s="347" t="s">
        <v>283</v>
      </c>
      <c r="O984" s="551" t="str">
        <f>VLOOKUP(N984, 'Reference data'!$U$2:$V$29, 2, 0)</f>
        <v>Ongoing</v>
      </c>
      <c r="P984" s="347" t="s">
        <v>48</v>
      </c>
      <c r="Q984" s="488"/>
      <c r="R984" s="488"/>
      <c r="S984" s="488"/>
      <c r="T984" s="488"/>
      <c r="U984" s="488"/>
      <c r="V984" s="488"/>
      <c r="W984" s="488"/>
      <c r="X984" s="488"/>
      <c r="Y984" s="488"/>
      <c r="Z984" s="488"/>
      <c r="AA984" s="488"/>
      <c r="AB984" s="488"/>
      <c r="AC984" s="488"/>
      <c r="AD984" s="488"/>
      <c r="AE984" s="488"/>
      <c r="AF984" s="488">
        <v>30</v>
      </c>
      <c r="AG984" s="488">
        <v>30</v>
      </c>
      <c r="AH984" s="488">
        <v>19</v>
      </c>
      <c r="AI984" s="488">
        <v>19</v>
      </c>
      <c r="AJ984" s="488">
        <v>19</v>
      </c>
      <c r="AK984" s="488">
        <v>19</v>
      </c>
      <c r="AL984" s="488">
        <v>19</v>
      </c>
      <c r="AM984" s="488">
        <v>19</v>
      </c>
      <c r="AN984" s="488">
        <v>19</v>
      </c>
      <c r="AO984" s="488">
        <v>19</v>
      </c>
      <c r="AP984" s="488">
        <v>19</v>
      </c>
      <c r="AQ984" s="488">
        <v>19</v>
      </c>
      <c r="AR984" s="488">
        <v>19</v>
      </c>
      <c r="AS984" s="488">
        <v>19</v>
      </c>
      <c r="AT984" s="488">
        <v>19</v>
      </c>
      <c r="AU984" s="488">
        <v>19</v>
      </c>
      <c r="AV984" s="488">
        <v>19</v>
      </c>
      <c r="AW984" s="488">
        <v>19</v>
      </c>
      <c r="AX984" s="488">
        <v>19</v>
      </c>
      <c r="AY984" s="488">
        <v>19</v>
      </c>
    </row>
    <row r="985" spans="1:51" ht="14.5">
      <c r="A985" s="522" t="str">
        <f>IFERROR(VLOOKUP(B985, 'Reference data'!$C$2:$D$21, 2, 0), "Do not enter, will be populated based on other column(s)")</f>
        <v>Sustenance</v>
      </c>
      <c r="B985" s="541" t="s">
        <v>989</v>
      </c>
      <c r="C985" s="347">
        <v>3</v>
      </c>
      <c r="D985" s="347" t="s">
        <v>1998</v>
      </c>
      <c r="E985" s="543" t="s">
        <v>1280</v>
      </c>
      <c r="F985" s="472"/>
      <c r="G985" s="522" t="str">
        <f>IFERROR(VLOOKUP(E985,'Reference data'!$M$2:$P$364,4,0), "Do not enter, will be populated based on other column(s)")</f>
        <v>MF</v>
      </c>
      <c r="H985" s="522" t="str">
        <f>IFERROR(VLOOKUP(E985,'Reference data'!$M$2:$O$364, 3,0), "Do not enter, will be populated based on other column(s)")</f>
        <v>Cobol</v>
      </c>
      <c r="I985" s="522" t="str">
        <f>IFERROR(VLOOKUP(E985,'Reference data'!$M$1:$N$364, 2,0), "Do not enter, will be populated based on other column(s)")</f>
        <v>MW Usage</v>
      </c>
      <c r="J985" s="347" t="s">
        <v>44</v>
      </c>
      <c r="K985" s="525" t="str">
        <f>IFERROR(VLOOKUP(J985,'Reference data'!$G$2:$H$7, 2, 0), "Do not enter, will be populated based on other column(s)")</f>
        <v>Muawiah Qaimari</v>
      </c>
      <c r="L985" s="525" t="str">
        <f>IFERROR(VLOOKUP(I985, 'Reference data'!$R$2:$S$55, 2, 0), "Do not enter, will be populated based on other column(s)")</f>
        <v>Sanjay Lokhande</v>
      </c>
      <c r="M985" s="525" t="str">
        <f>IFERROR(VLOOKUP(L985, 'Reference data'!$J$2:$K$30, 2, 0), "Do not enter, will be populated based on other column(s)")</f>
        <v>Daljeet Arora</v>
      </c>
      <c r="N985" s="347" t="s">
        <v>283</v>
      </c>
      <c r="O985" s="551" t="str">
        <f>VLOOKUP(N985, 'Reference data'!$U$2:$V$29, 2, 0)</f>
        <v>Ongoing</v>
      </c>
      <c r="P985" s="347" t="s">
        <v>48</v>
      </c>
      <c r="Q985" s="488"/>
      <c r="R985" s="488"/>
      <c r="S985" s="488"/>
      <c r="T985" s="488"/>
      <c r="U985" s="488"/>
      <c r="V985" s="488"/>
      <c r="W985" s="488"/>
      <c r="X985" s="488"/>
      <c r="Y985" s="488"/>
      <c r="Z985" s="488"/>
      <c r="AA985" s="488"/>
      <c r="AB985" s="488"/>
      <c r="AC985" s="488"/>
      <c r="AD985" s="488"/>
      <c r="AE985" s="488"/>
      <c r="AF985" s="488">
        <v>20</v>
      </c>
      <c r="AG985" s="488">
        <v>20</v>
      </c>
      <c r="AH985" s="488">
        <v>7</v>
      </c>
      <c r="AI985" s="488">
        <v>7</v>
      </c>
      <c r="AJ985" s="488">
        <v>7</v>
      </c>
      <c r="AK985" s="488">
        <v>7</v>
      </c>
      <c r="AL985" s="488">
        <v>7</v>
      </c>
      <c r="AM985" s="488">
        <v>7</v>
      </c>
      <c r="AN985" s="488">
        <v>7</v>
      </c>
      <c r="AO985" s="488">
        <v>7</v>
      </c>
      <c r="AP985" s="488">
        <v>7</v>
      </c>
      <c r="AQ985" s="488">
        <v>7</v>
      </c>
      <c r="AR985" s="488">
        <v>7</v>
      </c>
      <c r="AS985" s="488">
        <v>7</v>
      </c>
      <c r="AT985" s="488">
        <v>7</v>
      </c>
      <c r="AU985" s="488">
        <v>7</v>
      </c>
      <c r="AV985" s="488">
        <v>7</v>
      </c>
      <c r="AW985" s="488">
        <v>7</v>
      </c>
      <c r="AX985" s="488">
        <v>7</v>
      </c>
      <c r="AY985" s="488">
        <v>7</v>
      </c>
    </row>
    <row r="986" spans="1:51" ht="14.5">
      <c r="A986" s="522" t="str">
        <f>IFERROR(VLOOKUP(B986, 'Reference data'!$C$2:$D$21, 2, 0), "Do not enter, will be populated based on other column(s)")</f>
        <v>Sustenance</v>
      </c>
      <c r="B986" s="541" t="s">
        <v>984</v>
      </c>
      <c r="C986" s="347">
        <v>3</v>
      </c>
      <c r="D986" s="347" t="s">
        <v>1999</v>
      </c>
      <c r="E986" s="543" t="s">
        <v>1280</v>
      </c>
      <c r="F986" s="472"/>
      <c r="G986" s="522" t="str">
        <f>IFERROR(VLOOKUP(E986,'Reference data'!$M$2:$P$364,4,0), "Do not enter, will be populated based on other column(s)")</f>
        <v>MF</v>
      </c>
      <c r="H986" s="522" t="str">
        <f>IFERROR(VLOOKUP(E986,'Reference data'!$M$2:$O$364, 3,0), "Do not enter, will be populated based on other column(s)")</f>
        <v>Cobol</v>
      </c>
      <c r="I986" s="522" t="str">
        <f>IFERROR(VLOOKUP(E986,'Reference data'!$M$1:$N$364, 2,0), "Do not enter, will be populated based on other column(s)")</f>
        <v>MW Usage</v>
      </c>
      <c r="J986" s="347" t="s">
        <v>44</v>
      </c>
      <c r="K986" s="525" t="str">
        <f>IFERROR(VLOOKUP(J986,'Reference data'!$G$2:$H$7, 2, 0), "Do not enter, will be populated based on other column(s)")</f>
        <v>Muawiah Qaimari</v>
      </c>
      <c r="L986" s="525" t="str">
        <f>IFERROR(VLOOKUP(I986, 'Reference data'!$R$2:$S$55, 2, 0), "Do not enter, will be populated based on other column(s)")</f>
        <v>Sanjay Lokhande</v>
      </c>
      <c r="M986" s="525" t="str">
        <f>IFERROR(VLOOKUP(L986, 'Reference data'!$J$2:$K$30, 2, 0), "Do not enter, will be populated based on other column(s)")</f>
        <v>Daljeet Arora</v>
      </c>
      <c r="N986" s="347" t="s">
        <v>283</v>
      </c>
      <c r="O986" s="551" t="str">
        <f>VLOOKUP(N986, 'Reference data'!$U$2:$V$29, 2, 0)</f>
        <v>Ongoing</v>
      </c>
      <c r="P986" s="347" t="s">
        <v>48</v>
      </c>
      <c r="Q986" s="488"/>
      <c r="R986" s="488"/>
      <c r="S986" s="488"/>
      <c r="T986" s="488"/>
      <c r="U986" s="488"/>
      <c r="V986" s="488"/>
      <c r="W986" s="488"/>
      <c r="X986" s="488"/>
      <c r="Y986" s="488"/>
      <c r="Z986" s="488"/>
      <c r="AA986" s="488"/>
      <c r="AB986" s="488"/>
      <c r="AC986" s="488"/>
      <c r="AD986" s="488"/>
      <c r="AE986" s="488"/>
      <c r="AF986" s="488">
        <v>258</v>
      </c>
      <c r="AG986" s="488">
        <v>240</v>
      </c>
      <c r="AH986" s="488">
        <v>258</v>
      </c>
      <c r="AI986" s="488">
        <v>258</v>
      </c>
      <c r="AJ986" s="488">
        <v>258</v>
      </c>
      <c r="AK986" s="488">
        <v>258</v>
      </c>
      <c r="AL986" s="488">
        <v>258</v>
      </c>
      <c r="AM986" s="488">
        <v>258</v>
      </c>
      <c r="AN986" s="488">
        <v>258</v>
      </c>
      <c r="AO986" s="488">
        <v>258</v>
      </c>
      <c r="AP986" s="488">
        <v>258</v>
      </c>
      <c r="AQ986" s="488">
        <v>258</v>
      </c>
      <c r="AR986" s="488">
        <v>258</v>
      </c>
      <c r="AS986" s="488">
        <v>258</v>
      </c>
      <c r="AT986" s="488">
        <v>258</v>
      </c>
      <c r="AU986" s="488">
        <v>258</v>
      </c>
      <c r="AV986" s="488">
        <v>258</v>
      </c>
      <c r="AW986" s="488">
        <v>258</v>
      </c>
      <c r="AX986" s="488">
        <v>258</v>
      </c>
      <c r="AY986" s="488">
        <v>258</v>
      </c>
    </row>
    <row r="987" spans="1:51" ht="14.5">
      <c r="A987" s="522" t="str">
        <f>IFERROR(VLOOKUP(B987, 'Reference data'!$C$2:$D$21, 2, 0), "Do not enter, will be populated based on other column(s)")</f>
        <v>Sustenance</v>
      </c>
      <c r="B987" s="541" t="s">
        <v>985</v>
      </c>
      <c r="C987" s="347">
        <v>1</v>
      </c>
      <c r="D987" s="347" t="s">
        <v>1995</v>
      </c>
      <c r="E987" s="543" t="s">
        <v>1316</v>
      </c>
      <c r="F987" s="472"/>
      <c r="G987" s="522" t="str">
        <f>IFERROR(VLOOKUP(E987,'Reference data'!$M$2:$P$364,4,0), "Do not enter, will be populated based on other column(s)")</f>
        <v>MR</v>
      </c>
      <c r="H987" s="522" t="str">
        <f>IFERROR(VLOOKUP(E987,'Reference data'!$M$2:$O$364, 3,0), "Do not enter, will be populated based on other column(s)")</f>
        <v>Power Builder, Sybase</v>
      </c>
      <c r="I987" s="522" t="str">
        <f>IFERROR(VLOOKUP(E987,'Reference data'!$M$1:$N$364, 2,0), "Do not enter, will be populated based on other column(s)")</f>
        <v>MW Usage</v>
      </c>
      <c r="J987" s="347" t="s">
        <v>44</v>
      </c>
      <c r="K987" s="525" t="str">
        <f>IFERROR(VLOOKUP(J987,'Reference data'!$G$2:$H$7, 2, 0), "Do not enter, will be populated based on other column(s)")</f>
        <v>Muawiah Qaimari</v>
      </c>
      <c r="L987" s="525" t="str">
        <f>IFERROR(VLOOKUP(I987, 'Reference data'!$R$2:$S$55, 2, 0), "Do not enter, will be populated based on other column(s)")</f>
        <v>Sanjay Lokhande</v>
      </c>
      <c r="M987" s="525" t="str">
        <f>IFERROR(VLOOKUP(L987, 'Reference data'!$J$2:$K$30, 2, 0), "Do not enter, will be populated based on other column(s)")</f>
        <v>Daljeet Arora</v>
      </c>
      <c r="N987" s="347" t="s">
        <v>283</v>
      </c>
      <c r="O987" s="551" t="str">
        <f>VLOOKUP(N987, 'Reference data'!$U$2:$V$29, 2, 0)</f>
        <v>Ongoing</v>
      </c>
      <c r="P987" s="347" t="s">
        <v>48</v>
      </c>
      <c r="Q987" s="488"/>
      <c r="R987" s="488"/>
      <c r="S987" s="488"/>
      <c r="T987" s="488"/>
      <c r="U987" s="488"/>
      <c r="V987" s="488"/>
      <c r="W987" s="488"/>
      <c r="X987" s="488"/>
      <c r="Y987" s="488"/>
      <c r="Z987" s="488"/>
      <c r="AA987" s="488"/>
      <c r="AB987" s="488"/>
      <c r="AC987" s="488"/>
      <c r="AD987" s="488"/>
      <c r="AE987" s="488"/>
      <c r="AF987" s="488">
        <v>10</v>
      </c>
      <c r="AG987" s="488">
        <v>10</v>
      </c>
      <c r="AH987" s="488">
        <v>10</v>
      </c>
      <c r="AI987" s="488">
        <v>10</v>
      </c>
      <c r="AJ987" s="488">
        <v>10</v>
      </c>
      <c r="AK987" s="488">
        <v>10</v>
      </c>
      <c r="AL987" s="488">
        <v>10</v>
      </c>
      <c r="AM987" s="488">
        <v>10</v>
      </c>
      <c r="AN987" s="488">
        <v>10</v>
      </c>
      <c r="AO987" s="488">
        <v>10</v>
      </c>
      <c r="AP987" s="488"/>
      <c r="AQ987" s="488"/>
      <c r="AR987" s="488"/>
      <c r="AS987" s="488"/>
    </row>
    <row r="988" spans="1:51" ht="18" customHeight="1">
      <c r="A988" s="522" t="str">
        <f>IFERROR(VLOOKUP(B988, 'Reference data'!$C$2:$D$21, 2, 0), "Do not enter, will be populated based on other column(s)")</f>
        <v>Sustenance</v>
      </c>
      <c r="B988" s="541" t="s">
        <v>983</v>
      </c>
      <c r="C988" s="347">
        <v>1</v>
      </c>
      <c r="D988" s="347" t="s">
        <v>2000</v>
      </c>
      <c r="E988" s="543" t="s">
        <v>202</v>
      </c>
      <c r="G988" s="522" t="str">
        <f>IFERROR(VLOOKUP(E988,'Reference data'!$M$2:$P$364,4,0), "Do not enter, will be populated based on other column(s)")</f>
        <v>MR</v>
      </c>
      <c r="H988" s="522" t="str">
        <f>IFERROR(VLOOKUP(E988,'Reference data'!$M$2:$O$364, 3,0), "Do not enter, will be populated based on other column(s)")</f>
        <v>Hadoop, Java</v>
      </c>
      <c r="I988" s="522" t="str">
        <f>IFERROR(VLOOKUP(E988,'Reference data'!$M$1:$N$364, 2,0), "Do not enter, will be populated based on other column(s)")</f>
        <v>CARAT</v>
      </c>
      <c r="J988" s="347" t="s">
        <v>203</v>
      </c>
      <c r="K988" s="525" t="str">
        <f>IFERROR(VLOOKUP(J988,'Reference data'!$G$2:$H$7, 2, 0), "Do not enter, will be populated based on other column(s)")</f>
        <v>Muawiah Qaimari</v>
      </c>
      <c r="L988" s="525" t="s">
        <v>375</v>
      </c>
      <c r="M988" s="525" t="str">
        <f>IFERROR(VLOOKUP(L988, 'Reference data'!$J$2:$K$30, 2, 0), "Do not enter, will be populated based on other column(s)")</f>
        <v>Himanshu Mathur</v>
      </c>
      <c r="N988" s="347">
        <v>23.08</v>
      </c>
      <c r="P988" s="347" t="s">
        <v>48</v>
      </c>
      <c r="Q988" s="347">
        <v>40</v>
      </c>
      <c r="AN988" s="347">
        <v>20</v>
      </c>
      <c r="AO988" s="347">
        <v>20</v>
      </c>
    </row>
    <row r="989" spans="1:51" ht="18" customHeight="1">
      <c r="A989" s="522" t="str">
        <f>IFERROR(VLOOKUP(B989, 'Reference data'!$C$2:$D$21, 2, 0), "Do not enter, will be populated based on other column(s)")</f>
        <v>Sustenance</v>
      </c>
      <c r="B989" s="541" t="s">
        <v>988</v>
      </c>
      <c r="C989" s="347">
        <v>1</v>
      </c>
      <c r="D989" s="347" t="s">
        <v>2001</v>
      </c>
      <c r="E989" s="543" t="s">
        <v>764</v>
      </c>
      <c r="G989" s="522" t="str">
        <f>IFERROR(VLOOKUP(E989,'Reference data'!$M$2:$P$364,4,0), "Do not enter, will be populated based on other column(s)")</f>
        <v>MR</v>
      </c>
      <c r="H989" s="522" t="str">
        <f>IFERROR(VLOOKUP(E989,'Reference data'!$M$2:$O$364, 3,0), "Do not enter, will be populated based on other column(s)")</f>
        <v>Java</v>
      </c>
      <c r="I989" s="522" t="str">
        <f>IFERROR(VLOOKUP(E989,'Reference data'!$M$1:$N$364, 2,0), "Do not enter, will be populated based on other column(s)")</f>
        <v>Freedom Java Apps</v>
      </c>
      <c r="J989" s="347" t="s">
        <v>203</v>
      </c>
      <c r="K989" s="525" t="str">
        <f>IFERROR(VLOOKUP(J989,'Reference data'!$G$2:$H$7, 2, 0), "Do not enter, will be populated based on other column(s)")</f>
        <v>Muawiah Qaimari</v>
      </c>
      <c r="L989" s="525" t="s">
        <v>375</v>
      </c>
      <c r="M989" s="525" t="str">
        <f>IFERROR(VLOOKUP(L989, 'Reference data'!$J$2:$K$30, 2, 0), "Do not enter, will be populated based on other column(s)")</f>
        <v>Himanshu Mathur</v>
      </c>
      <c r="N989" s="347">
        <v>23.08</v>
      </c>
      <c r="P989" s="347" t="s">
        <v>48</v>
      </c>
      <c r="Q989" s="347">
        <v>40</v>
      </c>
      <c r="AO989" s="347">
        <v>40</v>
      </c>
    </row>
    <row r="990" spans="1:51" ht="14.5">
      <c r="A990" s="522" t="str">
        <f>IFERROR(VLOOKUP(B990, 'Reference data'!$C$2:$D$21, 2, 0), "Do not enter, will be populated based on other column(s)")</f>
        <v>Sustenance</v>
      </c>
      <c r="B990" s="541" t="s">
        <v>88</v>
      </c>
      <c r="C990" s="347">
        <v>1</v>
      </c>
      <c r="D990" s="347" t="s">
        <v>2002</v>
      </c>
      <c r="E990" s="543" t="s">
        <v>419</v>
      </c>
      <c r="F990" s="472"/>
      <c r="G990" s="522" t="str">
        <f>IFERROR(VLOOKUP(E990,'Reference data'!$M$2:$P$364,4,0), "Do not enter, will be populated based on other column(s)")</f>
        <v>MF</v>
      </c>
      <c r="H990" s="522" t="str">
        <f>IFERROR(VLOOKUP(E990,'Reference data'!$M$2:$O$364, 3,0), "Do not enter, will be populated based on other column(s)")</f>
        <v>Cobol, DB2</v>
      </c>
      <c r="I990" s="522" t="str">
        <f>IFERROR(VLOOKUP(E990,'Reference data'!$M$1:$N$364, 2,0), "Do not enter, will be populated based on other column(s)")</f>
        <v>SE-BILLING-USAGE</v>
      </c>
      <c r="J990" s="347" t="s">
        <v>203</v>
      </c>
      <c r="K990" s="525" t="str">
        <f>IFERROR(VLOOKUP(J990,'Reference data'!$G$2:$H$7, 2, 0), "Do not enter, will be populated based on other column(s)")</f>
        <v>Muawiah Qaimari</v>
      </c>
      <c r="L990" s="525" t="str">
        <f>IFERROR(VLOOKUP(I990, 'Reference data'!$R$2:$S$55, 2, 0), "Do not enter, will be populated based on other column(s)")</f>
        <v>Rudradeep Mandal</v>
      </c>
      <c r="M990" s="525" t="str">
        <f>IFERROR(VLOOKUP(L990, 'Reference data'!$J$2:$K$30, 2, 0), "Do not enter, will be populated based on other column(s)")</f>
        <v>Tarun Raghuwanshi</v>
      </c>
      <c r="N990" s="347">
        <v>22.12</v>
      </c>
      <c r="O990" s="551" t="str">
        <f>VLOOKUP(N990, 'Reference data'!$U$2:$V$29, 2, 0)</f>
        <v>Dec-22</v>
      </c>
      <c r="P990" s="347" t="s">
        <v>48</v>
      </c>
      <c r="Q990" s="488">
        <v>500</v>
      </c>
      <c r="R990" s="488"/>
      <c r="S990" s="488"/>
      <c r="T990" s="488"/>
      <c r="U990" s="488"/>
      <c r="V990" s="488"/>
      <c r="W990" s="488"/>
      <c r="X990" s="488"/>
      <c r="Y990" s="488"/>
      <c r="Z990" s="488"/>
      <c r="AA990" s="488"/>
      <c r="AB990" s="488"/>
      <c r="AC990" s="488"/>
      <c r="AD990" s="488"/>
      <c r="AE990" s="488"/>
      <c r="AF990" s="488">
        <v>100</v>
      </c>
      <c r="AG990" s="488">
        <v>20</v>
      </c>
      <c r="AH990" s="488"/>
      <c r="AI990" s="488"/>
      <c r="AJ990" s="488"/>
      <c r="AK990" s="488"/>
      <c r="AL990" s="488"/>
      <c r="AM990" s="488"/>
      <c r="AN990" s="488"/>
      <c r="AO990" s="488"/>
      <c r="AP990" s="488"/>
      <c r="AQ990" s="488"/>
      <c r="AR990" s="488"/>
      <c r="AS990" s="488"/>
    </row>
    <row r="991" spans="1:51" ht="14.5">
      <c r="A991" s="522" t="str">
        <f>IFERROR(VLOOKUP(B991, 'Reference data'!$C$2:$D$21, 2, 0), "Do not enter, will be populated based on other column(s)")</f>
        <v>Sustenance</v>
      </c>
      <c r="B991" s="541" t="s">
        <v>110</v>
      </c>
      <c r="C991" s="347">
        <v>1</v>
      </c>
      <c r="D991" s="473" t="s">
        <v>2003</v>
      </c>
      <c r="E991" s="543" t="s">
        <v>202</v>
      </c>
      <c r="F991" s="472"/>
      <c r="G991" s="522" t="str">
        <f>IFERROR(VLOOKUP(E991,'Reference data'!$M$2:$P$364,4,0), "Do not enter, will be populated based on other column(s)")</f>
        <v>MR</v>
      </c>
      <c r="H991" s="522" t="str">
        <f>IFERROR(VLOOKUP(E991,'Reference data'!$M$2:$O$364, 3,0), "Do not enter, will be populated based on other column(s)")</f>
        <v>Hadoop, Java</v>
      </c>
      <c r="I991" s="522" t="str">
        <f>IFERROR(VLOOKUP(E991,'Reference data'!$M$1:$N$364, 2,0), "Do not enter, will be populated based on other column(s)")</f>
        <v>CARAT</v>
      </c>
      <c r="J991" s="347" t="s">
        <v>203</v>
      </c>
      <c r="K991" s="525" t="str">
        <f>IFERROR(VLOOKUP(J991,'Reference data'!$G$2:$H$7, 2, 0), "Do not enter, will be populated based on other column(s)")</f>
        <v>Muawiah Qaimari</v>
      </c>
      <c r="L991" s="525" t="str">
        <f>IFERROR(VLOOKUP(I991, 'Reference data'!$R$2:$S$55, 2, 0), "Do not enter, will be populated based on other column(s)")</f>
        <v>Ashish Bartwal</v>
      </c>
      <c r="M991" s="525" t="str">
        <f>IFERROR(VLOOKUP(L991, 'Reference data'!$J$2:$K$30, 2, 0), "Do not enter, will be populated based on other column(s)")</f>
        <v>Himanshu Mathur</v>
      </c>
      <c r="N991" s="347">
        <v>22.12</v>
      </c>
      <c r="O991" s="551" t="str">
        <f>VLOOKUP(N991, 'Reference data'!$U$2:$V$29, 2, 0)</f>
        <v>Dec-22</v>
      </c>
      <c r="P991" s="347" t="s">
        <v>48</v>
      </c>
      <c r="Q991" s="488">
        <v>100</v>
      </c>
      <c r="R991" s="488"/>
      <c r="S991" s="488"/>
      <c r="T991" s="488"/>
      <c r="U991" s="488"/>
      <c r="V991" s="488"/>
      <c r="W991" s="488"/>
      <c r="X991" s="488"/>
      <c r="Y991" s="488"/>
      <c r="Z991" s="488"/>
      <c r="AA991" s="488"/>
      <c r="AB991" s="488"/>
      <c r="AC991" s="488"/>
      <c r="AD991" s="488"/>
      <c r="AE991" s="488"/>
      <c r="AF991" s="488">
        <v>50</v>
      </c>
      <c r="AG991" s="488">
        <v>50</v>
      </c>
      <c r="AH991" s="488"/>
      <c r="AI991" s="488"/>
      <c r="AJ991" s="488"/>
      <c r="AK991" s="488"/>
      <c r="AL991" s="488"/>
      <c r="AM991" s="488"/>
      <c r="AN991" s="488"/>
      <c r="AO991" s="488"/>
      <c r="AP991" s="488"/>
      <c r="AQ991" s="488"/>
      <c r="AR991" s="488"/>
      <c r="AS991" s="488"/>
    </row>
    <row r="992" spans="1:51" ht="14.5">
      <c r="A992" s="522" t="str">
        <f>IFERROR(VLOOKUP(B992, 'Reference data'!$C$2:$D$21, 2, 0), "Do not enter, will be populated based on other column(s)")</f>
        <v>Enhancement</v>
      </c>
      <c r="B992" s="541" t="s">
        <v>960</v>
      </c>
      <c r="C992" s="347">
        <v>1</v>
      </c>
      <c r="D992" s="473" t="s">
        <v>2004</v>
      </c>
      <c r="E992" s="543" t="s">
        <v>202</v>
      </c>
      <c r="F992" s="472"/>
      <c r="G992" s="522" t="str">
        <f>IFERROR(VLOOKUP(E992,'Reference data'!$M$2:$P$364,4,0), "Do not enter, will be populated based on other column(s)")</f>
        <v>MR</v>
      </c>
      <c r="H992" s="522" t="str">
        <f>IFERROR(VLOOKUP(E992,'Reference data'!$M$2:$O$364, 3,0), "Do not enter, will be populated based on other column(s)")</f>
        <v>Hadoop, Java</v>
      </c>
      <c r="I992" s="522" t="str">
        <f>IFERROR(VLOOKUP(E992,'Reference data'!$M$1:$N$364, 2,0), "Do not enter, will be populated based on other column(s)")</f>
        <v>CARAT</v>
      </c>
      <c r="J992" s="347" t="s">
        <v>203</v>
      </c>
      <c r="K992" s="525" t="str">
        <f>IFERROR(VLOOKUP(J992,'Reference data'!$G$2:$H$7, 2, 0), "Do not enter, will be populated based on other column(s)")</f>
        <v>Muawiah Qaimari</v>
      </c>
      <c r="L992" s="525" t="str">
        <f>IFERROR(VLOOKUP(I992, 'Reference data'!$R$2:$S$55, 2, 0), "Do not enter, will be populated based on other column(s)")</f>
        <v>Ashish Bartwal</v>
      </c>
      <c r="M992" s="525" t="str">
        <f>IFERROR(VLOOKUP(L992, 'Reference data'!$J$2:$K$30, 2, 0), "Do not enter, will be populated based on other column(s)")</f>
        <v>Himanshu Mathur</v>
      </c>
      <c r="N992" s="347">
        <v>23.02</v>
      </c>
      <c r="O992" s="551" t="str">
        <f>VLOOKUP(N992, 'Reference data'!$U$2:$V$29, 2, 0)</f>
        <v>Feb-23</v>
      </c>
      <c r="P992" s="347" t="s">
        <v>48</v>
      </c>
      <c r="Q992" s="488">
        <v>160</v>
      </c>
      <c r="R992" s="488"/>
      <c r="S992" s="488"/>
      <c r="T992" s="488"/>
      <c r="U992" s="488"/>
      <c r="V992" s="488"/>
      <c r="W992" s="488"/>
      <c r="X992" s="488"/>
      <c r="Y992" s="488"/>
      <c r="Z992" s="488"/>
      <c r="AA992" s="488"/>
      <c r="AB992" s="488"/>
      <c r="AC992" s="488"/>
      <c r="AD992" s="488"/>
      <c r="AE992" s="488"/>
      <c r="AF992" s="488">
        <v>200</v>
      </c>
      <c r="AG992" s="488"/>
      <c r="AH992" s="488">
        <v>80</v>
      </c>
      <c r="AI992" s="488">
        <v>80</v>
      </c>
      <c r="AJ992" s="488"/>
      <c r="AK992" s="488"/>
      <c r="AL992" s="488"/>
      <c r="AM992" s="488"/>
      <c r="AN992" s="488"/>
      <c r="AO992" s="488"/>
      <c r="AP992" s="488"/>
      <c r="AQ992" s="488"/>
      <c r="AR992" s="488"/>
      <c r="AS992" s="488"/>
    </row>
    <row r="993" spans="1:51" ht="14.5">
      <c r="A993" s="522" t="str">
        <f>IFERROR(VLOOKUP(B993, 'Reference data'!$C$2:$D$21, 2, 0), "Do not enter, will be populated based on other column(s)")</f>
        <v>Sustenance</v>
      </c>
      <c r="B993" s="541" t="s">
        <v>110</v>
      </c>
      <c r="C993" s="347">
        <v>1</v>
      </c>
      <c r="D993" s="347" t="s">
        <v>2005</v>
      </c>
      <c r="E993" s="543" t="s">
        <v>225</v>
      </c>
      <c r="F993" s="472"/>
      <c r="G993" s="522" t="str">
        <f>IFERROR(VLOOKUP(E993,'Reference data'!$M$2:$P$364,4,0), "Do not enter, will be populated based on other column(s)")</f>
        <v>MR</v>
      </c>
      <c r="H993" s="522" t="str">
        <f>IFERROR(VLOOKUP(E993,'Reference data'!$M$2:$O$364, 3,0), "Do not enter, will be populated based on other column(s)")</f>
        <v>.NET</v>
      </c>
      <c r="I993" s="522" t="str">
        <f>IFERROR(VLOOKUP(E993,'Reference data'!$M$1:$N$364, 2,0), "Do not enter, will be populated based on other column(s)")</f>
        <v>Freedom DotNet-MQ</v>
      </c>
      <c r="J993" s="347" t="s">
        <v>203</v>
      </c>
      <c r="K993" s="525" t="str">
        <f>IFERROR(VLOOKUP(J993,'Reference data'!$G$2:$H$7, 2, 0), "Do not enter, will be populated based on other column(s)")</f>
        <v>Muawiah Qaimari</v>
      </c>
      <c r="L993" s="525" t="str">
        <f>IFERROR(VLOOKUP(I993, 'Reference data'!$R$2:$S$55, 2, 0), "Do not enter, will be populated based on other column(s)")</f>
        <v>Darsha Naik</v>
      </c>
      <c r="M993" s="525" t="str">
        <f>IFERROR(VLOOKUP(L993, 'Reference data'!$J$2:$K$30, 2, 0), "Do not enter, will be populated based on other column(s)")</f>
        <v>Himanshu Mathur</v>
      </c>
      <c r="N993" s="347">
        <v>23.01</v>
      </c>
      <c r="O993" s="551" t="str">
        <f>VLOOKUP(N993, 'Reference data'!$U$2:$V$29, 2, 0)</f>
        <v>Jan-23</v>
      </c>
      <c r="P993" s="347" t="s">
        <v>48</v>
      </c>
      <c r="Q993" s="488">
        <v>40</v>
      </c>
      <c r="R993" s="488"/>
      <c r="S993" s="488"/>
      <c r="T993" s="488"/>
      <c r="U993" s="488"/>
      <c r="V993" s="488"/>
      <c r="W993" s="488"/>
      <c r="X993" s="488"/>
      <c r="Y993" s="488"/>
      <c r="Z993" s="488"/>
      <c r="AA993" s="488"/>
      <c r="AB993" s="488"/>
      <c r="AC993" s="488"/>
      <c r="AD993" s="488"/>
      <c r="AE993" s="488"/>
      <c r="AF993" s="488"/>
      <c r="AG993" s="488"/>
      <c r="AH993" s="488">
        <v>40</v>
      </c>
      <c r="AI993" s="488"/>
      <c r="AJ993" s="488"/>
      <c r="AK993" s="488"/>
      <c r="AL993" s="488"/>
      <c r="AM993" s="488"/>
      <c r="AN993" s="488"/>
      <c r="AO993" s="488"/>
      <c r="AP993" s="488"/>
      <c r="AQ993" s="488"/>
      <c r="AR993" s="488"/>
      <c r="AS993" s="488"/>
    </row>
    <row r="994" spans="1:51" ht="14.5">
      <c r="A994" s="522" t="str">
        <f>IFERROR(VLOOKUP(B994, 'Reference data'!$C$2:$D$21, 2, 0), "Do not enter, will be populated based on other column(s)")</f>
        <v>Sustenance</v>
      </c>
      <c r="B994" s="541" t="s">
        <v>110</v>
      </c>
      <c r="C994" s="347">
        <v>1</v>
      </c>
      <c r="D994" s="347" t="s">
        <v>2006</v>
      </c>
      <c r="E994" s="543" t="s">
        <v>221</v>
      </c>
      <c r="F994" s="472"/>
      <c r="G994" s="522" t="str">
        <f>IFERROR(VLOOKUP(E994,'Reference data'!$M$2:$P$364,4,0), "Do not enter, will be populated based on other column(s)")</f>
        <v>MR</v>
      </c>
      <c r="H994" s="522" t="str">
        <f>IFERROR(VLOOKUP(E994,'Reference data'!$M$2:$O$364, 3,0), "Do not enter, will be populated based on other column(s)")</f>
        <v>.NET</v>
      </c>
      <c r="I994" s="522" t="str">
        <f>IFERROR(VLOOKUP(E994,'Reference data'!$M$1:$N$364, 2,0), "Do not enter, will be populated based on other column(s)")</f>
        <v>Freedom DotNet-MQ</v>
      </c>
      <c r="J994" s="347" t="s">
        <v>203</v>
      </c>
      <c r="K994" s="525" t="str">
        <f>IFERROR(VLOOKUP(J994,'Reference data'!$G$2:$H$7, 2, 0), "Do not enter, will be populated based on other column(s)")</f>
        <v>Muawiah Qaimari</v>
      </c>
      <c r="L994" s="525" t="str">
        <f>IFERROR(VLOOKUP(I994, 'Reference data'!$R$2:$S$55, 2, 0), "Do not enter, will be populated based on other column(s)")</f>
        <v>Darsha Naik</v>
      </c>
      <c r="M994" s="525" t="str">
        <f>IFERROR(VLOOKUP(L994, 'Reference data'!$J$2:$K$30, 2, 0), "Do not enter, will be populated based on other column(s)")</f>
        <v>Himanshu Mathur</v>
      </c>
      <c r="N994" s="347">
        <v>23.03</v>
      </c>
      <c r="O994" s="551" t="str">
        <f>VLOOKUP(N994, 'Reference data'!$U$2:$V$29, 2, 0)</f>
        <v>Mar-23</v>
      </c>
      <c r="P994" s="347" t="s">
        <v>48</v>
      </c>
      <c r="Q994" s="488">
        <v>40</v>
      </c>
      <c r="R994" s="488"/>
      <c r="S994" s="488"/>
      <c r="T994" s="488"/>
      <c r="U994" s="488"/>
      <c r="V994" s="488"/>
      <c r="W994" s="488"/>
      <c r="X994" s="488"/>
      <c r="Y994" s="488"/>
      <c r="Z994" s="488"/>
      <c r="AA994" s="488"/>
      <c r="AB994" s="488"/>
      <c r="AC994" s="488"/>
      <c r="AD994" s="488"/>
      <c r="AE994" s="488"/>
      <c r="AF994" s="488"/>
      <c r="AG994" s="488"/>
      <c r="AH994" s="488"/>
      <c r="AI994" s="488"/>
      <c r="AJ994" s="488">
        <v>40</v>
      </c>
      <c r="AK994" s="488"/>
      <c r="AL994" s="488"/>
      <c r="AM994" s="488"/>
      <c r="AN994" s="488"/>
      <c r="AO994" s="488"/>
      <c r="AP994" s="488"/>
      <c r="AQ994" s="488"/>
      <c r="AR994" s="488"/>
      <c r="AS994" s="488"/>
    </row>
    <row r="995" spans="1:51" ht="14.5">
      <c r="A995" s="522" t="str">
        <f>IFERROR(VLOOKUP(B995, 'Reference data'!$C$2:$D$21, 2, 0), "Do not enter, will be populated based on other column(s)")</f>
        <v>Sustenance</v>
      </c>
      <c r="B995" s="541" t="s">
        <v>110</v>
      </c>
      <c r="C995" s="347">
        <v>1</v>
      </c>
      <c r="D995" s="347" t="s">
        <v>2007</v>
      </c>
      <c r="E995" s="543" t="s">
        <v>215</v>
      </c>
      <c r="F995" s="472"/>
      <c r="G995" s="522" t="str">
        <f>IFERROR(VLOOKUP(E995,'Reference data'!$M$2:$P$364,4,0), "Do not enter, will be populated based on other column(s)")</f>
        <v>MR</v>
      </c>
      <c r="H995" s="522" t="str">
        <f>IFERROR(VLOOKUP(E995,'Reference data'!$M$2:$O$364, 3,0), "Do not enter, will be populated based on other column(s)")</f>
        <v>.NET</v>
      </c>
      <c r="I995" s="522" t="str">
        <f>IFERROR(VLOOKUP(E995,'Reference data'!$M$1:$N$364, 2,0), "Do not enter, will be populated based on other column(s)")</f>
        <v>Freedom DotNet-MQ</v>
      </c>
      <c r="J995" s="347" t="s">
        <v>203</v>
      </c>
      <c r="K995" s="525" t="str">
        <f>IFERROR(VLOOKUP(J995,'Reference data'!$G$2:$H$7, 2, 0), "Do not enter, will be populated based on other column(s)")</f>
        <v>Muawiah Qaimari</v>
      </c>
      <c r="L995" s="525" t="str">
        <f>IFERROR(VLOOKUP(I995, 'Reference data'!$R$2:$S$55, 2, 0), "Do not enter, will be populated based on other column(s)")</f>
        <v>Darsha Naik</v>
      </c>
      <c r="M995" s="525" t="str">
        <f>IFERROR(VLOOKUP(L995, 'Reference data'!$J$2:$K$30, 2, 0), "Do not enter, will be populated based on other column(s)")</f>
        <v>Himanshu Mathur</v>
      </c>
      <c r="N995" s="347">
        <v>23.02</v>
      </c>
      <c r="O995" s="551" t="str">
        <f>VLOOKUP(N995, 'Reference data'!$U$2:$V$29, 2, 0)</f>
        <v>Feb-23</v>
      </c>
      <c r="P995" s="347" t="s">
        <v>48</v>
      </c>
      <c r="Q995" s="488">
        <v>60</v>
      </c>
      <c r="R995" s="488"/>
      <c r="S995" s="488"/>
      <c r="T995" s="488"/>
      <c r="U995" s="488"/>
      <c r="V995" s="488"/>
      <c r="W995" s="488"/>
      <c r="X995" s="488"/>
      <c r="Y995" s="488"/>
      <c r="Z995" s="488"/>
      <c r="AA995" s="488"/>
      <c r="AB995" s="488"/>
      <c r="AC995" s="488"/>
      <c r="AD995" s="488"/>
      <c r="AE995" s="488"/>
      <c r="AF995" s="488"/>
      <c r="AG995" s="488"/>
      <c r="AH995" s="488"/>
      <c r="AI995" s="488">
        <v>60</v>
      </c>
      <c r="AJ995" s="488"/>
      <c r="AK995" s="488"/>
      <c r="AL995" s="488"/>
      <c r="AM995" s="488"/>
      <c r="AN995" s="488"/>
      <c r="AO995" s="488"/>
      <c r="AP995" s="488"/>
      <c r="AQ995" s="488"/>
      <c r="AR995" s="488"/>
      <c r="AS995" s="488"/>
    </row>
    <row r="996" spans="1:51" ht="18" customHeight="1">
      <c r="A996" s="522" t="str">
        <f>IFERROR(VLOOKUP(B996, 'Reference data'!$C$2:$D$21, 2, 0), "Do not enter, will be populated based on other column(s)")</f>
        <v>Sustenance</v>
      </c>
      <c r="B996" s="541" t="s">
        <v>988</v>
      </c>
      <c r="C996" s="347">
        <v>1</v>
      </c>
      <c r="D996" s="347" t="s">
        <v>2008</v>
      </c>
      <c r="E996" s="543" t="s">
        <v>377</v>
      </c>
      <c r="G996" s="522" t="str">
        <f>IFERROR(VLOOKUP(E996,'Reference data'!$M$2:$P$364,4,0), "Do not enter, will be populated based on other column(s)")</f>
        <v>MR</v>
      </c>
      <c r="H996" s="522" t="str">
        <f>IFERROR(VLOOKUP(E996,'Reference data'!$M$2:$O$364, 3,0), "Do not enter, will be populated based on other column(s)")</f>
        <v>Java</v>
      </c>
      <c r="I996" s="522" t="str">
        <f>IFERROR(VLOOKUP(E996,'Reference data'!$M$1:$N$364, 2,0), "Do not enter, will be populated based on other column(s)")</f>
        <v>Freedom Java Apps</v>
      </c>
      <c r="J996" s="347" t="s">
        <v>203</v>
      </c>
      <c r="K996" s="525" t="str">
        <f>IFERROR(VLOOKUP(J996,'Reference data'!$G$2:$H$7, 2, 0), "Do not enter, will be populated based on other column(s)")</f>
        <v>Muawiah Qaimari</v>
      </c>
      <c r="L996" s="525" t="s">
        <v>375</v>
      </c>
      <c r="M996" s="525" t="str">
        <f>IFERROR(VLOOKUP(L996, 'Reference data'!$J$2:$K$30, 2, 0), "Do not enter, will be populated based on other column(s)")</f>
        <v>Himanshu Mathur</v>
      </c>
      <c r="N996" s="347">
        <v>23.08</v>
      </c>
      <c r="P996" s="347" t="s">
        <v>48</v>
      </c>
      <c r="Q996" s="347">
        <v>50</v>
      </c>
      <c r="AO996" s="347">
        <v>30</v>
      </c>
    </row>
    <row r="997" spans="1:51" ht="14.5">
      <c r="A997" s="522" t="str">
        <f>IFERROR(VLOOKUP(B997, 'Reference data'!$C$2:$D$21, 2, 0), "Do not enter, will be populated based on other column(s)")</f>
        <v>Sustenance</v>
      </c>
      <c r="B997" s="541" t="s">
        <v>110</v>
      </c>
      <c r="C997" s="347">
        <v>7</v>
      </c>
      <c r="D997" s="347" t="s">
        <v>2009</v>
      </c>
      <c r="E997" s="543" t="s">
        <v>162</v>
      </c>
      <c r="F997" s="472"/>
      <c r="G997" s="522" t="str">
        <f>IFERROR(VLOOKUP(E997,'Reference data'!$M$2:$P$364,4,0), "Do not enter, will be populated based on other column(s)")</f>
        <v>MF</v>
      </c>
      <c r="H997" s="522" t="str">
        <f>IFERROR(VLOOKUP(E997,'Reference data'!$M$2:$O$364, 3,0), "Do not enter, will be populated based on other column(s)")</f>
        <v>Cobol, DB2</v>
      </c>
      <c r="I997" s="522" t="str">
        <f>IFERROR(VLOOKUP(E997,'Reference data'!$M$1:$N$364, 2,0), "Do not enter, will be populated based on other column(s)")</f>
        <v>WB-SAMW</v>
      </c>
      <c r="J997" s="347" t="s">
        <v>44</v>
      </c>
      <c r="K997" s="525" t="str">
        <f>IFERROR(VLOOKUP(J997,'Reference data'!$G$2:$H$7, 2, 0), "Do not enter, will be populated based on other column(s)")</f>
        <v>Muawiah Qaimari</v>
      </c>
      <c r="L997" s="525" t="str">
        <f>IFERROR(VLOOKUP(I997, 'Reference data'!$R$2:$S$55, 2, 0), "Do not enter, will be populated based on other column(s)")</f>
        <v>Swapnil Patil</v>
      </c>
      <c r="M997" s="525" t="str">
        <f>IFERROR(VLOOKUP(L997, 'Reference data'!$J$2:$K$30, 2, 0), "Do not enter, will be populated based on other column(s)")</f>
        <v>Amit Patidar</v>
      </c>
      <c r="N997" s="347">
        <v>23.02</v>
      </c>
      <c r="O997" s="551" t="str">
        <f>VLOOKUP(N997, 'Reference data'!$U$2:$V$29, 2, 0)</f>
        <v>Feb-23</v>
      </c>
      <c r="P997" s="347" t="s">
        <v>48</v>
      </c>
      <c r="Q997" s="488">
        <v>180</v>
      </c>
      <c r="R997" s="488"/>
      <c r="S997" s="488"/>
      <c r="T997" s="488"/>
      <c r="U997" s="488"/>
      <c r="V997" s="488"/>
      <c r="W997" s="488"/>
      <c r="X997" s="488"/>
      <c r="Y997" s="488"/>
      <c r="Z997" s="488"/>
      <c r="AA997" s="488"/>
      <c r="AB997" s="488"/>
      <c r="AC997" s="488"/>
      <c r="AD997" s="488"/>
      <c r="AE997" s="488"/>
      <c r="AF997" s="488"/>
      <c r="AG997" s="488">
        <v>70</v>
      </c>
      <c r="AH997" s="488">
        <v>70</v>
      </c>
      <c r="AI997" s="488">
        <v>40</v>
      </c>
      <c r="AJ997" s="488"/>
      <c r="AK997" s="488"/>
      <c r="AL997" s="488"/>
      <c r="AM997" s="488"/>
      <c r="AN997" s="488"/>
      <c r="AO997" s="488"/>
      <c r="AP997" s="488"/>
      <c r="AQ997" s="488"/>
      <c r="AR997" s="488"/>
      <c r="AS997" s="488"/>
    </row>
    <row r="998" spans="1:51" ht="14.5">
      <c r="A998" s="522" t="str">
        <f>IFERROR(VLOOKUP(B998, 'Reference data'!$C$2:$D$21, 2, 0), "Do not enter, will be populated based on other column(s)")</f>
        <v>Sustenance</v>
      </c>
      <c r="B998" s="541" t="s">
        <v>988</v>
      </c>
      <c r="D998" s="347" t="s">
        <v>2010</v>
      </c>
      <c r="E998" s="543" t="s">
        <v>322</v>
      </c>
      <c r="F998" s="472"/>
      <c r="G998" s="522" t="str">
        <f>IFERROR(VLOOKUP(E998,'Reference data'!$M$2:$P$364,4,0), "Do not enter, will be populated based on other column(s)")</f>
        <v>MR</v>
      </c>
      <c r="H998" s="522" t="str">
        <f>IFERROR(VLOOKUP(E998,'Reference data'!$M$2:$O$364, 3,0), "Do not enter, will be populated based on other column(s)")</f>
        <v>Java</v>
      </c>
      <c r="I998" s="522" t="str">
        <f>IFERROR(VLOOKUP(E998,'Reference data'!$M$1:$N$364, 2,0), "Do not enter, will be populated based on other column(s)")</f>
        <v>Usage-UPS</v>
      </c>
      <c r="J998" s="347" t="s">
        <v>203</v>
      </c>
      <c r="K998" s="525" t="str">
        <f>IFERROR(VLOOKUP(J998,'Reference data'!$G$2:$H$7, 2, 0), "Do not enter, will be populated based on other column(s)")</f>
        <v>Muawiah Qaimari</v>
      </c>
      <c r="L998" s="525" t="str">
        <f>IFERROR(VLOOKUP(I998, 'Reference data'!$R$2:$S$55, 2, 0), "Do not enter, will be populated based on other column(s)")</f>
        <v>Kushagra Mathur</v>
      </c>
      <c r="M998" s="525" t="str">
        <f>IFERROR(VLOOKUP(L998, 'Reference data'!$J$2:$K$30, 2, 0), "Do not enter, will be populated based on other column(s)")</f>
        <v>Amit Patidar</v>
      </c>
      <c r="N998" s="347" t="s">
        <v>283</v>
      </c>
      <c r="O998" s="551" t="str">
        <f>VLOOKUP(N998, 'Reference data'!$U$2:$V$29, 2, 0)</f>
        <v>Ongoing</v>
      </c>
      <c r="P998" s="347" t="s">
        <v>48</v>
      </c>
      <c r="Q998" s="488"/>
      <c r="R998" s="488"/>
      <c r="S998" s="488"/>
      <c r="T998" s="488"/>
      <c r="U998" s="488"/>
      <c r="V998" s="488"/>
      <c r="W998" s="488"/>
      <c r="X998" s="488"/>
      <c r="Y998" s="488"/>
      <c r="Z998" s="488"/>
      <c r="AA998" s="488"/>
      <c r="AB998" s="488"/>
      <c r="AC998" s="488"/>
      <c r="AD998" s="488"/>
      <c r="AE998" s="488"/>
      <c r="AF998" s="488">
        <v>45</v>
      </c>
      <c r="AG998" s="488">
        <v>45</v>
      </c>
      <c r="AH998" s="488">
        <v>40</v>
      </c>
      <c r="AI998" s="488">
        <v>40</v>
      </c>
      <c r="AJ998" s="488">
        <v>40</v>
      </c>
      <c r="AK998" s="488">
        <v>40</v>
      </c>
      <c r="AL998" s="488">
        <v>40</v>
      </c>
      <c r="AM998" s="488">
        <v>40</v>
      </c>
      <c r="AN998" s="488">
        <v>40</v>
      </c>
      <c r="AO998" s="488">
        <v>35</v>
      </c>
      <c r="AP998" s="488">
        <v>35</v>
      </c>
      <c r="AQ998" s="488">
        <v>35</v>
      </c>
      <c r="AR998" s="488"/>
      <c r="AS998" s="488"/>
    </row>
    <row r="999" spans="1:51" ht="14.5">
      <c r="A999" s="522" t="str">
        <f>IFERROR(VLOOKUP(B999, 'Reference data'!$C$2:$D$21, 2, 0), "Do not enter, will be populated based on other column(s)")</f>
        <v>Sustenance</v>
      </c>
      <c r="B999" s="541" t="s">
        <v>988</v>
      </c>
      <c r="D999" s="347" t="s">
        <v>2011</v>
      </c>
      <c r="E999" s="543" t="s">
        <v>322</v>
      </c>
      <c r="F999" s="472"/>
      <c r="G999" s="522" t="str">
        <f>IFERROR(VLOOKUP(E999,'Reference data'!$M$2:$P$364,4,0), "Do not enter, will be populated based on other column(s)")</f>
        <v>MR</v>
      </c>
      <c r="H999" s="522" t="str">
        <f>IFERROR(VLOOKUP(E999,'Reference data'!$M$2:$O$364, 3,0), "Do not enter, will be populated based on other column(s)")</f>
        <v>Java</v>
      </c>
      <c r="I999" s="522" t="str">
        <f>IFERROR(VLOOKUP(E999,'Reference data'!$M$1:$N$364, 2,0), "Do not enter, will be populated based on other column(s)")</f>
        <v>Usage-UPS</v>
      </c>
      <c r="J999" s="347" t="s">
        <v>203</v>
      </c>
      <c r="K999" s="525" t="str">
        <f>IFERROR(VLOOKUP(J999,'Reference data'!$G$2:$H$7, 2, 0), "Do not enter, will be populated based on other column(s)")</f>
        <v>Muawiah Qaimari</v>
      </c>
      <c r="L999" s="525" t="str">
        <f>IFERROR(VLOOKUP(I999, 'Reference data'!$R$2:$S$55, 2, 0), "Do not enter, will be populated based on other column(s)")</f>
        <v>Kushagra Mathur</v>
      </c>
      <c r="M999" s="525" t="str">
        <f>IFERROR(VLOOKUP(L999, 'Reference data'!$J$2:$K$30, 2, 0), "Do not enter, will be populated based on other column(s)")</f>
        <v>Amit Patidar</v>
      </c>
      <c r="N999" s="347" t="s">
        <v>283</v>
      </c>
      <c r="O999" s="551" t="str">
        <f>VLOOKUP(N999, 'Reference data'!$U$2:$V$29, 2, 0)</f>
        <v>Ongoing</v>
      </c>
      <c r="P999" s="347" t="s">
        <v>48</v>
      </c>
      <c r="Q999" s="488"/>
      <c r="R999" s="488"/>
      <c r="S999" s="488"/>
      <c r="T999" s="488"/>
      <c r="U999" s="488"/>
      <c r="V999" s="488"/>
      <c r="W999" s="488"/>
      <c r="X999" s="488"/>
      <c r="Y999" s="488"/>
      <c r="Z999" s="488"/>
      <c r="AA999" s="488"/>
      <c r="AB999" s="488"/>
      <c r="AC999" s="488"/>
      <c r="AD999" s="488"/>
      <c r="AE999" s="488"/>
      <c r="AF999" s="488">
        <v>120</v>
      </c>
      <c r="AG999" s="488">
        <v>90</v>
      </c>
      <c r="AH999" s="488">
        <v>45</v>
      </c>
      <c r="AI999" s="488">
        <v>45</v>
      </c>
      <c r="AJ999" s="488">
        <v>45</v>
      </c>
      <c r="AK999" s="488">
        <v>45</v>
      </c>
      <c r="AL999" s="488">
        <v>45</v>
      </c>
      <c r="AM999" s="488">
        <v>45</v>
      </c>
      <c r="AN999" s="488">
        <v>45</v>
      </c>
      <c r="AO999" s="488">
        <v>40</v>
      </c>
      <c r="AP999" s="488">
        <v>40</v>
      </c>
      <c r="AQ999" s="488">
        <v>40</v>
      </c>
      <c r="AR999" s="488"/>
      <c r="AS999" s="488"/>
    </row>
    <row r="1000" spans="1:51" ht="18" customHeight="1">
      <c r="A1000" s="522" t="str">
        <f>IFERROR(VLOOKUP(B1000, 'Reference data'!$C$2:$D$21, 2, 0), "Do not enter, will be populated based on other column(s)")</f>
        <v>Sustenance</v>
      </c>
      <c r="B1000" s="541" t="s">
        <v>110</v>
      </c>
      <c r="C1000" s="347">
        <v>1</v>
      </c>
      <c r="D1000" s="584" t="s">
        <v>2012</v>
      </c>
      <c r="E1000" s="347" t="s">
        <v>208</v>
      </c>
      <c r="G1000" s="522" t="str">
        <f>IFERROR(VLOOKUP(E1000,'Reference data'!$M$2:$P$364,4,0), "Do not enter, will be populated based on other column(s)")</f>
        <v>MR</v>
      </c>
      <c r="H1000" s="522" t="str">
        <f>IFERROR(VLOOKUP(E1000,'Reference data'!$M$2:$O$364, 3,0), "Do not enter, will be populated based on other column(s)")</f>
        <v>.NET, VC++</v>
      </c>
      <c r="I1000" s="522" t="str">
        <f>IFERROR(VLOOKUP(E1000,'Reference data'!$M$1:$N$364, 2,0), "Do not enter, will be populated based on other column(s)")</f>
        <v>MOSS</v>
      </c>
      <c r="J1000" s="347" t="s">
        <v>203</v>
      </c>
      <c r="K1000" s="525" t="str">
        <f>IFERROR(VLOOKUP(J1000,'Reference data'!$G$2:$H$7, 2, 0), "Do not enter, will be populated based on other column(s)")</f>
        <v>Muawiah Qaimari</v>
      </c>
      <c r="L1000" s="525" t="s">
        <v>204</v>
      </c>
      <c r="M1000" s="525" t="str">
        <f>IFERROR(VLOOKUP(L1000, 'Reference data'!$J$2:$K$30, 2, 0), "Do not enter, will be populated based on other column(s)")</f>
        <v>Himanshu Mathur</v>
      </c>
      <c r="N1000" s="347">
        <v>23.08</v>
      </c>
      <c r="O1000" s="347"/>
      <c r="P1000" s="347" t="s">
        <v>48</v>
      </c>
      <c r="Q1000" s="347">
        <v>200</v>
      </c>
      <c r="AN1000" s="347">
        <v>60</v>
      </c>
      <c r="AO1000" s="347">
        <v>140</v>
      </c>
    </row>
    <row r="1001" spans="1:51" ht="19.5" customHeight="1">
      <c r="A1001" s="522" t="str">
        <f>IFERROR(VLOOKUP(B1001, 'Reference data'!$C$2:$D$21, 2, 0), "Do not enter, will be populated based on other column(s)")</f>
        <v>Sustenance</v>
      </c>
      <c r="B1001" s="541" t="s">
        <v>983</v>
      </c>
      <c r="C1001" s="347">
        <v>4</v>
      </c>
      <c r="D1001" s="347" t="s">
        <v>1926</v>
      </c>
      <c r="E1001" s="543" t="s">
        <v>1400</v>
      </c>
      <c r="F1001" s="472"/>
      <c r="G1001" s="522" t="str">
        <f>IFERROR(VLOOKUP(E1001,'Reference data'!$M$2:$P$364,4,0), "Do not enter, will be populated based on other column(s)")</f>
        <v>MF</v>
      </c>
      <c r="H1001" s="522" t="str">
        <f>IFERROR(VLOOKUP(E1001,'Reference data'!$M$2:$O$364, 3,0), "Do not enter, will be populated based on other column(s)")</f>
        <v>Cobol, DB2</v>
      </c>
      <c r="I1001" s="522" t="str">
        <f>IFERROR(VLOOKUP(E1001,'Reference data'!$M$1:$N$364, 2,0), "Do not enter, will be populated based on other column(s)")</f>
        <v>MW-ERP-Group</v>
      </c>
      <c r="J1001" s="347" t="s">
        <v>44</v>
      </c>
      <c r="K1001" s="525" t="str">
        <f>IFERROR(VLOOKUP(J1001,'Reference data'!$G$2:$H$7, 2, 0), "Do not enter, will be populated based on other column(s)")</f>
        <v>Muawiah Qaimari</v>
      </c>
      <c r="L1001" s="525" t="str">
        <f>IFERROR(VLOOKUP(I1001, 'Reference data'!$R$2:$S$55, 2, 0), "Do not enter, will be populated based on other column(s)")</f>
        <v xml:space="preserve">Hrishikesh Kamathe </v>
      </c>
      <c r="M1001" s="525" t="str">
        <f>IFERROR(VLOOKUP(L1001, 'Reference data'!$J$2:$K$30, 2, 0), "Do not enter, will be populated based on other column(s)")</f>
        <v>Tarun Raghuwanshi</v>
      </c>
      <c r="N1001" s="347" t="s">
        <v>283</v>
      </c>
      <c r="O1001" s="551" t="str">
        <f>VLOOKUP(N1001, 'Reference data'!$U$2:$V$29, 2, 0)</f>
        <v>Ongoing</v>
      </c>
      <c r="P1001" s="347" t="s">
        <v>48</v>
      </c>
      <c r="Q1001" s="488"/>
      <c r="R1001" s="488"/>
      <c r="S1001" s="488"/>
      <c r="T1001" s="488"/>
      <c r="U1001" s="488"/>
      <c r="V1001" s="488"/>
      <c r="W1001" s="488"/>
      <c r="X1001" s="488"/>
      <c r="Y1001" s="488"/>
      <c r="Z1001" s="488"/>
      <c r="AA1001" s="488"/>
      <c r="AB1001" s="488"/>
      <c r="AC1001" s="488"/>
      <c r="AD1001" s="488"/>
      <c r="AE1001" s="488"/>
      <c r="AF1001" s="488">
        <v>45</v>
      </c>
      <c r="AG1001" s="488">
        <v>45</v>
      </c>
      <c r="AH1001" s="488">
        <v>80</v>
      </c>
      <c r="AI1001" s="488">
        <v>80</v>
      </c>
      <c r="AJ1001" s="488">
        <v>80</v>
      </c>
      <c r="AK1001" s="488">
        <v>80</v>
      </c>
      <c r="AL1001" s="488">
        <v>80</v>
      </c>
      <c r="AM1001" s="488">
        <v>80</v>
      </c>
      <c r="AN1001" s="488">
        <v>80</v>
      </c>
      <c r="AO1001" s="488">
        <v>80</v>
      </c>
      <c r="AP1001" s="488">
        <v>80</v>
      </c>
      <c r="AQ1001" s="488">
        <v>80</v>
      </c>
      <c r="AR1001" s="488">
        <v>80</v>
      </c>
      <c r="AS1001" s="488">
        <v>80</v>
      </c>
      <c r="AT1001" s="488">
        <v>80</v>
      </c>
      <c r="AU1001" s="488">
        <v>80</v>
      </c>
      <c r="AV1001" s="488">
        <v>80</v>
      </c>
      <c r="AW1001" s="488">
        <v>80</v>
      </c>
      <c r="AX1001" s="488">
        <v>80</v>
      </c>
      <c r="AY1001" s="488">
        <v>80</v>
      </c>
    </row>
    <row r="1002" spans="1:51" ht="19.5" customHeight="1">
      <c r="A1002" s="522" t="str">
        <f>IFERROR(VLOOKUP(B1002, 'Reference data'!$C$2:$D$21, 2, 0), "Do not enter, will be populated based on other column(s)")</f>
        <v>Sustenance</v>
      </c>
      <c r="B1002" s="541" t="s">
        <v>983</v>
      </c>
      <c r="C1002" s="347">
        <v>18</v>
      </c>
      <c r="D1002" s="347" t="s">
        <v>1926</v>
      </c>
      <c r="E1002" s="543" t="s">
        <v>1399</v>
      </c>
      <c r="F1002" s="472"/>
      <c r="G1002" s="522" t="str">
        <f>IFERROR(VLOOKUP(E1002,'Reference data'!$M$2:$P$364,4,0), "Do not enter, will be populated based on other column(s)")</f>
        <v>MF</v>
      </c>
      <c r="H1002" s="522" t="str">
        <f>IFERROR(VLOOKUP(E1002,'Reference data'!$M$2:$O$364, 3,0), "Do not enter, will be populated based on other column(s)")</f>
        <v>Cobol, IMS-DB</v>
      </c>
      <c r="I1002" s="522" t="str">
        <f>IFERROR(VLOOKUP(E1002,'Reference data'!$M$1:$N$364, 2,0), "Do not enter, will be populated based on other column(s)")</f>
        <v>MW-Billing</v>
      </c>
      <c r="J1002" s="347" t="s">
        <v>44</v>
      </c>
      <c r="K1002" s="525" t="str">
        <f>IFERROR(VLOOKUP(J1002,'Reference data'!$G$2:$H$7, 2, 0), "Do not enter, will be populated based on other column(s)")</f>
        <v>Muawiah Qaimari</v>
      </c>
      <c r="L1002" s="525" t="str">
        <f>IFERROR(VLOOKUP(I1002, 'Reference data'!$R$2:$S$55, 2, 0), "Do not enter, will be populated based on other column(s)")</f>
        <v>Ashish Ranjan</v>
      </c>
      <c r="M1002" s="525" t="str">
        <f>IFERROR(VLOOKUP(L1002, 'Reference data'!$J$2:$K$30, 2, 0), "Do not enter, will be populated based on other column(s)")</f>
        <v>Tarun Raghuwanshi</v>
      </c>
      <c r="N1002" s="347" t="s">
        <v>283</v>
      </c>
      <c r="O1002" s="551" t="str">
        <f>VLOOKUP(N1002, 'Reference data'!$U$2:$V$29, 2, 0)</f>
        <v>Ongoing</v>
      </c>
      <c r="P1002" s="347" t="s">
        <v>48</v>
      </c>
      <c r="Q1002" s="488"/>
      <c r="R1002" s="488"/>
      <c r="S1002" s="488"/>
      <c r="T1002" s="488"/>
      <c r="U1002" s="488"/>
      <c r="V1002" s="488"/>
      <c r="W1002" s="488"/>
      <c r="X1002" s="488"/>
      <c r="Y1002" s="488"/>
      <c r="Z1002" s="488"/>
      <c r="AA1002" s="488"/>
      <c r="AB1002" s="488"/>
      <c r="AC1002" s="488"/>
      <c r="AD1002" s="488"/>
      <c r="AE1002" s="488"/>
      <c r="AF1002" s="488">
        <v>240</v>
      </c>
      <c r="AG1002" s="488">
        <v>240</v>
      </c>
      <c r="AH1002" s="488">
        <v>160</v>
      </c>
      <c r="AI1002" s="488">
        <v>160</v>
      </c>
      <c r="AJ1002" s="488">
        <v>140</v>
      </c>
      <c r="AK1002" s="488">
        <v>140</v>
      </c>
      <c r="AL1002" s="488">
        <v>140</v>
      </c>
      <c r="AM1002" s="488">
        <v>140</v>
      </c>
      <c r="AN1002" s="488">
        <v>140</v>
      </c>
      <c r="AO1002" s="488">
        <v>140</v>
      </c>
      <c r="AP1002" s="488">
        <v>140</v>
      </c>
      <c r="AQ1002" s="488">
        <v>140</v>
      </c>
      <c r="AR1002" s="488">
        <v>140</v>
      </c>
      <c r="AS1002" s="488">
        <v>140</v>
      </c>
      <c r="AT1002" s="488">
        <v>140</v>
      </c>
      <c r="AU1002" s="488">
        <v>140</v>
      </c>
      <c r="AV1002" s="488">
        <v>140</v>
      </c>
      <c r="AW1002" s="488">
        <v>140</v>
      </c>
      <c r="AX1002" s="488">
        <v>140</v>
      </c>
      <c r="AY1002" s="488">
        <v>140</v>
      </c>
    </row>
    <row r="1003" spans="1:51" ht="19.5" customHeight="1">
      <c r="A1003" s="522" t="str">
        <f>IFERROR(VLOOKUP(B1003, 'Reference data'!$C$2:$D$21, 2, 0), "Do not enter, will be populated based on other column(s)")</f>
        <v>Sustenance</v>
      </c>
      <c r="B1003" s="541" t="s">
        <v>125</v>
      </c>
      <c r="D1003" s="659" t="s">
        <v>2013</v>
      </c>
      <c r="E1003" s="543" t="s">
        <v>1399</v>
      </c>
      <c r="F1003" s="472"/>
      <c r="G1003" s="522" t="str">
        <f>IFERROR(VLOOKUP(E1003,'Reference data'!$M$2:$P$364,4,0), "Do not enter, will be populated based on other column(s)")</f>
        <v>MF</v>
      </c>
      <c r="H1003" s="522" t="str">
        <f>IFERROR(VLOOKUP(E1003,'Reference data'!$M$2:$O$364, 3,0), "Do not enter, will be populated based on other column(s)")</f>
        <v>Cobol, IMS-DB</v>
      </c>
      <c r="I1003" s="522" t="str">
        <f>IFERROR(VLOOKUP(E1003,'Reference data'!$M$1:$N$364, 2,0), "Do not enter, will be populated based on other column(s)")</f>
        <v>MW-Billing</v>
      </c>
      <c r="J1003" s="347" t="s">
        <v>44</v>
      </c>
      <c r="K1003" s="525" t="str">
        <f>IFERROR(VLOOKUP(J1003,'Reference data'!$G$2:$H$7, 2, 0), "Do not enter, will be populated based on other column(s)")</f>
        <v>Muawiah Qaimari</v>
      </c>
      <c r="L1003" s="525" t="str">
        <f>IFERROR(VLOOKUP(I1003, 'Reference data'!$R$2:$S$55, 2, 0), "Do not enter, will be populated based on other column(s)")</f>
        <v>Ashish Ranjan</v>
      </c>
      <c r="M1003" s="525" t="str">
        <f>IFERROR(VLOOKUP(L1003, 'Reference data'!$J$2:$K$30, 2, 0), "Do not enter, will be populated based on other column(s)")</f>
        <v>Tarun Raghuwanshi</v>
      </c>
      <c r="N1003" s="347" t="s">
        <v>283</v>
      </c>
      <c r="O1003" s="551" t="str">
        <f>VLOOKUP(N1003, 'Reference data'!$U$2:$V$29, 2, 0)</f>
        <v>Ongoing</v>
      </c>
      <c r="P1003" s="347" t="s">
        <v>48</v>
      </c>
      <c r="Q1003" s="488"/>
      <c r="R1003" s="488"/>
      <c r="S1003" s="488"/>
      <c r="T1003" s="488"/>
      <c r="U1003" s="488"/>
      <c r="V1003" s="488"/>
      <c r="W1003" s="488"/>
      <c r="X1003" s="488"/>
      <c r="Y1003" s="488"/>
      <c r="Z1003" s="488"/>
      <c r="AA1003" s="488"/>
      <c r="AB1003" s="488"/>
      <c r="AC1003" s="488"/>
      <c r="AD1003" s="488"/>
      <c r="AE1003" s="488"/>
      <c r="AF1003" s="488">
        <v>80</v>
      </c>
      <c r="AG1003" s="488">
        <v>80</v>
      </c>
      <c r="AH1003" s="488">
        <v>80</v>
      </c>
      <c r="AI1003" s="488">
        <v>80</v>
      </c>
      <c r="AJ1003" s="488">
        <v>80</v>
      </c>
      <c r="AK1003" s="488">
        <v>80</v>
      </c>
      <c r="AL1003" s="488">
        <v>80</v>
      </c>
      <c r="AM1003" s="488">
        <v>80</v>
      </c>
      <c r="AN1003" s="488">
        <v>80</v>
      </c>
      <c r="AO1003" s="488">
        <v>80</v>
      </c>
      <c r="AP1003" s="488">
        <v>80</v>
      </c>
      <c r="AQ1003" s="488">
        <v>80</v>
      </c>
      <c r="AR1003" s="488">
        <v>80</v>
      </c>
      <c r="AS1003" s="488">
        <v>80</v>
      </c>
      <c r="AT1003" s="488">
        <v>80</v>
      </c>
      <c r="AU1003" s="488">
        <v>80</v>
      </c>
      <c r="AV1003" s="488">
        <v>80</v>
      </c>
      <c r="AW1003" s="488">
        <v>80</v>
      </c>
      <c r="AX1003" s="488">
        <v>80</v>
      </c>
      <c r="AY1003" s="488">
        <v>80</v>
      </c>
    </row>
    <row r="1004" spans="1:51" ht="18" customHeight="1">
      <c r="A1004" s="522" t="str">
        <f>IFERROR(VLOOKUP(B1004, 'Reference data'!$C$2:$D$21, 2, 0), "Do not enter, will be populated based on other column(s)")</f>
        <v>Sustenance</v>
      </c>
      <c r="B1004" s="555" t="s">
        <v>983</v>
      </c>
      <c r="C1004" s="347">
        <v>4</v>
      </c>
      <c r="D1004" s="565" t="s">
        <v>2014</v>
      </c>
      <c r="E1004" s="564" t="s">
        <v>84</v>
      </c>
      <c r="F1004" s="548"/>
      <c r="G1004" s="522" t="str">
        <f>IFERROR(VLOOKUP(E1004,'Reference data'!$M$2:$P$364,4,0), "Do not enter, will be populated based on other column(s)")</f>
        <v>MF</v>
      </c>
      <c r="H1004" s="522" t="str">
        <f>IFERROR(VLOOKUP(E1004,'Reference data'!$M$2:$O$364, 3,0), "Do not enter, will be populated based on other column(s)")</f>
        <v>Cobol, IMS-DB, IMS-DC</v>
      </c>
      <c r="I1004" s="522" t="str">
        <f>IFERROR(VLOOKUP(E1004,'Reference data'!$M$1:$N$364, 2,0), "Do not enter, will be populated based on other column(s)")</f>
        <v>BOSS-SW-ABOM</v>
      </c>
      <c r="J1004" s="347" t="s">
        <v>442</v>
      </c>
      <c r="K1004" s="525" t="str">
        <f>IFERROR(VLOOKUP(J1004,'Reference data'!$G$2:$H$7, 2, 0), "Do not enter, will be populated based on other column(s)")</f>
        <v>Christine Moretti</v>
      </c>
      <c r="L1004" s="556" t="str">
        <f>IFERROR(VLOOKUP(I1004, 'Reference data'!$R$2:$S$55, 2, 0), "Do not enter, will be populated based on other column(s)")</f>
        <v>Istiyaqahmed Shaikh</v>
      </c>
      <c r="M1004" s="525" t="str">
        <f>IFERROR(VLOOKUP(L1004, 'Reference data'!$J$2:$K$30, 2, 0), "Do not enter, will be populated based on other column(s)")</f>
        <v>Daljeet Arora</v>
      </c>
      <c r="N1004" s="347" t="s">
        <v>283</v>
      </c>
      <c r="O1004" s="557" t="str">
        <f>VLOOKUP(N1004, 'Reference data'!$U$2:$V$29, 2, 0)</f>
        <v>Ongoing</v>
      </c>
      <c r="P1004" s="347" t="s">
        <v>48</v>
      </c>
      <c r="R1004" s="488"/>
      <c r="S1004" s="488"/>
      <c r="T1004" s="488"/>
      <c r="U1004" s="488"/>
      <c r="V1004" s="488"/>
      <c r="W1004" s="488"/>
      <c r="X1004" s="488"/>
      <c r="Y1004" s="488"/>
      <c r="Z1004" s="488"/>
      <c r="AA1004" s="488"/>
      <c r="AB1004" s="488"/>
      <c r="AC1004" s="488"/>
      <c r="AD1004" s="488"/>
      <c r="AE1004" s="488"/>
      <c r="AF1004" s="488">
        <v>150</v>
      </c>
      <c r="AG1004" s="488">
        <v>150</v>
      </c>
      <c r="AH1004" s="347">
        <v>130</v>
      </c>
      <c r="AI1004" s="347">
        <v>130</v>
      </c>
      <c r="AJ1004" s="347">
        <v>130</v>
      </c>
      <c r="AK1004" s="347">
        <v>130</v>
      </c>
      <c r="AL1004" s="347">
        <v>130</v>
      </c>
      <c r="AM1004" s="347">
        <v>130</v>
      </c>
      <c r="AN1004" s="347">
        <v>130</v>
      </c>
      <c r="AO1004" s="347">
        <v>130</v>
      </c>
      <c r="AP1004" s="347">
        <v>130</v>
      </c>
      <c r="AQ1004" s="347">
        <v>130</v>
      </c>
      <c r="AR1004" s="347">
        <v>130</v>
      </c>
      <c r="AS1004" s="347">
        <v>130</v>
      </c>
      <c r="AT1004" s="347">
        <v>130</v>
      </c>
      <c r="AU1004" s="347">
        <v>130</v>
      </c>
      <c r="AV1004" s="347">
        <v>130</v>
      </c>
      <c r="AW1004" s="347">
        <v>130</v>
      </c>
      <c r="AX1004" s="347">
        <v>130</v>
      </c>
      <c r="AY1004" s="347">
        <v>130</v>
      </c>
    </row>
    <row r="1005" spans="1:51" ht="35.9" customHeight="1">
      <c r="A1005" s="522" t="str">
        <f>IFERROR(VLOOKUP(B1005, 'Reference data'!$C$2:$D$21, 2, 0), "Do not enter, will be populated based on other column(s)")</f>
        <v>Sustenance</v>
      </c>
      <c r="B1005" s="555" t="s">
        <v>984</v>
      </c>
      <c r="C1005" s="347">
        <v>4</v>
      </c>
      <c r="D1005" s="476" t="s">
        <v>2015</v>
      </c>
      <c r="E1005" s="564" t="s">
        <v>84</v>
      </c>
      <c r="F1005" s="548"/>
      <c r="G1005" s="522" t="str">
        <f>IFERROR(VLOOKUP(E1005,'Reference data'!$M$2:$P$364,4,0), "Do not enter, will be populated based on other column(s)")</f>
        <v>MF</v>
      </c>
      <c r="H1005" s="522" t="str">
        <f>IFERROR(VLOOKUP(E1005,'Reference data'!$M$2:$O$364, 3,0), "Do not enter, will be populated based on other column(s)")</f>
        <v>Cobol, IMS-DB, IMS-DC</v>
      </c>
      <c r="I1005" s="522" t="str">
        <f>IFERROR(VLOOKUP(E1005,'Reference data'!$M$1:$N$364, 2,0), "Do not enter, will be populated based on other column(s)")</f>
        <v>BOSS-SW-ABOM</v>
      </c>
      <c r="J1005" s="347" t="s">
        <v>442</v>
      </c>
      <c r="K1005" s="525" t="str">
        <f>IFERROR(VLOOKUP(J1005,'Reference data'!$G$2:$H$7, 2, 0), "Do not enter, will be populated based on other column(s)")</f>
        <v>Christine Moretti</v>
      </c>
      <c r="L1005" s="556" t="str">
        <f>IFERROR(VLOOKUP(I1005, 'Reference data'!$R$2:$S$55, 2, 0), "Do not enter, will be populated based on other column(s)")</f>
        <v>Istiyaqahmed Shaikh</v>
      </c>
      <c r="M1005" s="525" t="str">
        <f>IFERROR(VLOOKUP(L1005, 'Reference data'!$J$2:$K$30, 2, 0), "Do not enter, will be populated based on other column(s)")</f>
        <v>Daljeet Arora</v>
      </c>
      <c r="N1005" s="347" t="s">
        <v>283</v>
      </c>
      <c r="O1005" s="557" t="str">
        <f>VLOOKUP(N1005, 'Reference data'!$U$2:$V$29, 2, 0)</f>
        <v>Ongoing</v>
      </c>
      <c r="P1005" s="347" t="s">
        <v>48</v>
      </c>
      <c r="R1005" s="488"/>
      <c r="S1005" s="488"/>
      <c r="T1005" s="488"/>
      <c r="U1005" s="488"/>
      <c r="V1005" s="488"/>
      <c r="W1005" s="488"/>
      <c r="X1005" s="488"/>
      <c r="Y1005" s="488"/>
      <c r="Z1005" s="488"/>
      <c r="AA1005" s="488"/>
      <c r="AB1005" s="488"/>
      <c r="AC1005" s="488"/>
      <c r="AD1005" s="488"/>
      <c r="AE1005" s="488"/>
      <c r="AF1005" s="488">
        <v>170</v>
      </c>
      <c r="AG1005" s="488">
        <v>30</v>
      </c>
      <c r="AH1005" s="347">
        <v>132</v>
      </c>
      <c r="AI1005" s="347">
        <v>132</v>
      </c>
      <c r="AJ1005" s="347">
        <v>132</v>
      </c>
      <c r="AK1005" s="347">
        <v>132</v>
      </c>
      <c r="AL1005" s="347">
        <v>132</v>
      </c>
      <c r="AM1005" s="347">
        <v>132</v>
      </c>
      <c r="AN1005" s="347">
        <v>132</v>
      </c>
      <c r="AO1005" s="347">
        <v>132</v>
      </c>
      <c r="AP1005" s="347">
        <v>132</v>
      </c>
      <c r="AQ1005" s="347">
        <v>132</v>
      </c>
      <c r="AR1005" s="347">
        <v>132</v>
      </c>
      <c r="AS1005" s="347">
        <v>132</v>
      </c>
      <c r="AT1005" s="347">
        <v>132</v>
      </c>
      <c r="AU1005" s="347">
        <v>132</v>
      </c>
      <c r="AV1005" s="347">
        <v>132</v>
      </c>
      <c r="AW1005" s="347">
        <v>132</v>
      </c>
      <c r="AX1005" s="347">
        <v>132</v>
      </c>
      <c r="AY1005" s="347">
        <v>132</v>
      </c>
    </row>
    <row r="1006" spans="1:51" ht="25.5" customHeight="1">
      <c r="A1006" s="522" t="str">
        <f>IFERROR(VLOOKUP(B1006, 'Reference data'!$C$2:$D$21, 2, 0), "Do not enter, will be populated based on other column(s)")</f>
        <v>Sustenance</v>
      </c>
      <c r="B1006" s="555" t="s">
        <v>989</v>
      </c>
      <c r="C1006" s="347">
        <v>4</v>
      </c>
      <c r="D1006" s="476" t="s">
        <v>2016</v>
      </c>
      <c r="E1006" s="564" t="s">
        <v>84</v>
      </c>
      <c r="F1006" s="548"/>
      <c r="G1006" s="522" t="str">
        <f>IFERROR(VLOOKUP(E1006,'Reference data'!$M$2:$P$364,4,0), "Do not enter, will be populated based on other column(s)")</f>
        <v>MF</v>
      </c>
      <c r="H1006" s="522" t="str">
        <f>IFERROR(VLOOKUP(E1006,'Reference data'!$M$2:$O$364, 3,0), "Do not enter, will be populated based on other column(s)")</f>
        <v>Cobol, IMS-DB, IMS-DC</v>
      </c>
      <c r="I1006" s="522" t="str">
        <f>IFERROR(VLOOKUP(E1006,'Reference data'!$M$1:$N$364, 2,0), "Do not enter, will be populated based on other column(s)")</f>
        <v>BOSS-SW-ABOM</v>
      </c>
      <c r="J1006" s="347" t="s">
        <v>442</v>
      </c>
      <c r="K1006" s="525" t="str">
        <f>IFERROR(VLOOKUP(J1006,'Reference data'!$G$2:$H$7, 2, 0), "Do not enter, will be populated based on other column(s)")</f>
        <v>Christine Moretti</v>
      </c>
      <c r="L1006" s="556" t="str">
        <f>IFERROR(VLOOKUP(I1006, 'Reference data'!$R$2:$S$55, 2, 0), "Do not enter, will be populated based on other column(s)")</f>
        <v>Istiyaqahmed Shaikh</v>
      </c>
      <c r="M1006" s="525" t="str">
        <f>IFERROR(VLOOKUP(L1006, 'Reference data'!$J$2:$K$30, 2, 0), "Do not enter, will be populated based on other column(s)")</f>
        <v>Daljeet Arora</v>
      </c>
      <c r="N1006" s="347" t="s">
        <v>283</v>
      </c>
      <c r="O1006" s="557" t="str">
        <f>VLOOKUP(N1006, 'Reference data'!$U$2:$V$29, 2, 0)</f>
        <v>Ongoing</v>
      </c>
      <c r="P1006" s="347" t="s">
        <v>48</v>
      </c>
      <c r="R1006" s="488"/>
      <c r="S1006" s="488"/>
      <c r="T1006" s="488"/>
      <c r="U1006" s="488"/>
      <c r="V1006" s="488"/>
      <c r="W1006" s="488"/>
      <c r="X1006" s="488"/>
      <c r="Y1006" s="488"/>
      <c r="Z1006" s="488"/>
      <c r="AA1006" s="488"/>
      <c r="AB1006" s="488"/>
      <c r="AC1006" s="488"/>
      <c r="AD1006" s="488"/>
      <c r="AE1006" s="488"/>
      <c r="AF1006" s="488">
        <v>60</v>
      </c>
      <c r="AG1006" s="488">
        <v>60</v>
      </c>
      <c r="AH1006" s="347">
        <v>13</v>
      </c>
      <c r="AI1006" s="347">
        <v>13</v>
      </c>
      <c r="AJ1006" s="347">
        <v>13</v>
      </c>
      <c r="AK1006" s="347">
        <v>13</v>
      </c>
      <c r="AL1006" s="347">
        <v>13</v>
      </c>
      <c r="AM1006" s="347">
        <v>13</v>
      </c>
      <c r="AN1006" s="347">
        <v>13</v>
      </c>
      <c r="AO1006" s="347">
        <v>13</v>
      </c>
      <c r="AP1006" s="347">
        <v>13</v>
      </c>
      <c r="AQ1006" s="347">
        <v>13</v>
      </c>
      <c r="AR1006" s="347">
        <v>13</v>
      </c>
      <c r="AS1006" s="347">
        <v>13</v>
      </c>
      <c r="AT1006" s="347">
        <v>13</v>
      </c>
      <c r="AU1006" s="347">
        <v>13</v>
      </c>
      <c r="AV1006" s="347">
        <v>13</v>
      </c>
      <c r="AW1006" s="347">
        <v>13</v>
      </c>
      <c r="AX1006" s="347">
        <v>13</v>
      </c>
      <c r="AY1006" s="347">
        <v>13</v>
      </c>
    </row>
    <row r="1007" spans="1:51" ht="18" customHeight="1">
      <c r="A1007" s="522" t="str">
        <f>IFERROR(VLOOKUP(B1007, 'Reference data'!$C$2:$D$21, 2, 0), "Do not enter, will be populated based on other column(s)")</f>
        <v>Sustenance</v>
      </c>
      <c r="B1007" s="555" t="s">
        <v>985</v>
      </c>
      <c r="C1007" s="347">
        <v>4</v>
      </c>
      <c r="D1007" s="347" t="s">
        <v>2017</v>
      </c>
      <c r="E1007" s="564" t="s">
        <v>84</v>
      </c>
      <c r="F1007" s="548"/>
      <c r="G1007" s="522" t="str">
        <f>IFERROR(VLOOKUP(E1007,'Reference data'!$M$2:$P$364,4,0), "Do not enter, will be populated based on other column(s)")</f>
        <v>MF</v>
      </c>
      <c r="H1007" s="522" t="str">
        <f>IFERROR(VLOOKUP(E1007,'Reference data'!$M$2:$O$364, 3,0), "Do not enter, will be populated based on other column(s)")</f>
        <v>Cobol, IMS-DB, IMS-DC</v>
      </c>
      <c r="I1007" s="522" t="str">
        <f>IFERROR(VLOOKUP(E1007,'Reference data'!$M$1:$N$364, 2,0), "Do not enter, will be populated based on other column(s)")</f>
        <v>BOSS-SW-ABOM</v>
      </c>
      <c r="J1007" s="347" t="s">
        <v>442</v>
      </c>
      <c r="K1007" s="525" t="str">
        <f>IFERROR(VLOOKUP(J1007,'Reference data'!$G$2:$H$7, 2, 0), "Do not enter, will be populated based on other column(s)")</f>
        <v>Christine Moretti</v>
      </c>
      <c r="L1007" s="556" t="str">
        <f>IFERROR(VLOOKUP(I1007, 'Reference data'!$R$2:$S$55, 2, 0), "Do not enter, will be populated based on other column(s)")</f>
        <v>Istiyaqahmed Shaikh</v>
      </c>
      <c r="M1007" s="525" t="str">
        <f>IFERROR(VLOOKUP(L1007, 'Reference data'!$J$2:$K$30, 2, 0), "Do not enter, will be populated based on other column(s)")</f>
        <v>Daljeet Arora</v>
      </c>
      <c r="N1007" s="347" t="s">
        <v>283</v>
      </c>
      <c r="O1007" s="557" t="str">
        <f>VLOOKUP(N1007, 'Reference data'!$U$2:$V$29, 2, 0)</f>
        <v>Ongoing</v>
      </c>
      <c r="P1007" s="347" t="s">
        <v>48</v>
      </c>
      <c r="R1007" s="488"/>
      <c r="S1007" s="488"/>
      <c r="T1007" s="488"/>
      <c r="U1007" s="488"/>
      <c r="V1007" s="488"/>
      <c r="W1007" s="488"/>
      <c r="X1007" s="488"/>
      <c r="Y1007" s="488"/>
      <c r="Z1007" s="488"/>
      <c r="AA1007" s="488"/>
      <c r="AB1007" s="488"/>
      <c r="AC1007" s="488"/>
      <c r="AD1007" s="488"/>
      <c r="AE1007" s="488"/>
      <c r="AF1007" s="488">
        <v>80</v>
      </c>
      <c r="AG1007" s="488">
        <v>80</v>
      </c>
      <c r="AH1007" s="347">
        <v>36</v>
      </c>
      <c r="AI1007" s="347">
        <v>36</v>
      </c>
      <c r="AJ1007" s="347">
        <v>36</v>
      </c>
      <c r="AK1007" s="347">
        <v>36</v>
      </c>
      <c r="AL1007" s="347">
        <v>36</v>
      </c>
      <c r="AM1007" s="347">
        <v>36</v>
      </c>
      <c r="AN1007" s="347">
        <v>36</v>
      </c>
      <c r="AO1007" s="347">
        <v>36</v>
      </c>
      <c r="AP1007" s="347">
        <v>36</v>
      </c>
      <c r="AQ1007" s="347">
        <v>36</v>
      </c>
      <c r="AR1007" s="347">
        <v>36</v>
      </c>
      <c r="AS1007" s="347">
        <v>36</v>
      </c>
      <c r="AT1007" s="347">
        <v>36</v>
      </c>
      <c r="AU1007" s="347">
        <v>36</v>
      </c>
      <c r="AV1007" s="347">
        <v>36</v>
      </c>
      <c r="AW1007" s="347">
        <v>36</v>
      </c>
      <c r="AX1007" s="347">
        <v>36</v>
      </c>
      <c r="AY1007" s="347">
        <v>36</v>
      </c>
    </row>
    <row r="1008" spans="1:51" ht="18" customHeight="1">
      <c r="A1008" s="522" t="str">
        <f>IFERROR(VLOOKUP(B1008, 'Reference data'!$C$2:$D$21, 2, 0), "Do not enter, will be populated based on other column(s)")</f>
        <v>Sustenance</v>
      </c>
      <c r="B1008" s="555" t="s">
        <v>983</v>
      </c>
      <c r="C1008" s="347">
        <v>4</v>
      </c>
      <c r="D1008" s="347" t="s">
        <v>2018</v>
      </c>
      <c r="E1008" s="564" t="s">
        <v>84</v>
      </c>
      <c r="F1008" s="548"/>
      <c r="G1008" s="522" t="str">
        <f>IFERROR(VLOOKUP(E1008,'Reference data'!$M$2:$P$364,4,0), "Do not enter, will be populated based on other column(s)")</f>
        <v>MF</v>
      </c>
      <c r="H1008" s="522" t="str">
        <f>IFERROR(VLOOKUP(E1008,'Reference data'!$M$2:$O$364, 3,0), "Do not enter, will be populated based on other column(s)")</f>
        <v>Cobol, IMS-DB, IMS-DC</v>
      </c>
      <c r="I1008" s="522" t="str">
        <f>IFERROR(VLOOKUP(E1008,'Reference data'!$M$1:$N$364, 2,0), "Do not enter, will be populated based on other column(s)")</f>
        <v>BOSS-SW-ABOM</v>
      </c>
      <c r="J1008" s="347" t="s">
        <v>442</v>
      </c>
      <c r="K1008" s="525" t="str">
        <f>IFERROR(VLOOKUP(J1008,'Reference data'!$G$2:$H$7, 2, 0), "Do not enter, will be populated based on other column(s)")</f>
        <v>Christine Moretti</v>
      </c>
      <c r="L1008" s="556" t="str">
        <f>IFERROR(VLOOKUP(I1008, 'Reference data'!$R$2:$S$55, 2, 0), "Do not enter, will be populated based on other column(s)")</f>
        <v>Istiyaqahmed Shaikh</v>
      </c>
      <c r="M1008" s="525" t="str">
        <f>IFERROR(VLOOKUP(L1008, 'Reference data'!$J$2:$K$30, 2, 0), "Do not enter, will be populated based on other column(s)")</f>
        <v>Daljeet Arora</v>
      </c>
      <c r="N1008" s="347" t="s">
        <v>283</v>
      </c>
      <c r="O1008" s="557" t="str">
        <f>VLOOKUP(N1008, 'Reference data'!$U$2:$V$29, 2, 0)</f>
        <v>Ongoing</v>
      </c>
      <c r="P1008" s="347" t="s">
        <v>48</v>
      </c>
      <c r="R1008" s="488"/>
      <c r="S1008" s="488"/>
      <c r="T1008" s="488"/>
      <c r="U1008" s="488"/>
      <c r="V1008" s="488"/>
      <c r="W1008" s="488"/>
      <c r="X1008" s="488"/>
      <c r="Y1008" s="488"/>
      <c r="Z1008" s="488"/>
      <c r="AA1008" s="488"/>
      <c r="AB1008" s="488"/>
      <c r="AC1008" s="488"/>
      <c r="AD1008" s="488"/>
      <c r="AE1008" s="488"/>
      <c r="AF1008" s="488">
        <v>60</v>
      </c>
      <c r="AG1008" s="488">
        <v>60</v>
      </c>
      <c r="AH1008" s="347">
        <v>18</v>
      </c>
      <c r="AI1008" s="347">
        <v>18</v>
      </c>
      <c r="AJ1008" s="347">
        <v>18</v>
      </c>
      <c r="AK1008" s="347">
        <v>18</v>
      </c>
      <c r="AL1008" s="347">
        <v>18</v>
      </c>
      <c r="AM1008" s="347">
        <v>18</v>
      </c>
      <c r="AN1008" s="347">
        <v>18</v>
      </c>
      <c r="AO1008" s="347">
        <v>18</v>
      </c>
      <c r="AP1008" s="347">
        <v>18</v>
      </c>
      <c r="AQ1008" s="347">
        <v>18</v>
      </c>
      <c r="AR1008" s="347">
        <v>18</v>
      </c>
      <c r="AS1008" s="347">
        <v>18</v>
      </c>
      <c r="AT1008" s="347">
        <v>18</v>
      </c>
      <c r="AU1008" s="347">
        <v>18</v>
      </c>
      <c r="AV1008" s="347">
        <v>18</v>
      </c>
      <c r="AW1008" s="347">
        <v>18</v>
      </c>
      <c r="AX1008" s="347">
        <v>18</v>
      </c>
      <c r="AY1008" s="347">
        <v>18</v>
      </c>
    </row>
    <row r="1009" spans="1:51" ht="18" customHeight="1">
      <c r="A1009" s="522" t="str">
        <f>IFERROR(VLOOKUP(B1009, 'Reference data'!$C$2:$D$21, 2, 0), "Do not enter, will be populated based on other column(s)")</f>
        <v>Sustenance</v>
      </c>
      <c r="B1009" s="555" t="s">
        <v>983</v>
      </c>
      <c r="C1009" s="347">
        <v>12</v>
      </c>
      <c r="D1009" s="347" t="s">
        <v>2019</v>
      </c>
      <c r="E1009" s="564" t="s">
        <v>124</v>
      </c>
      <c r="G1009" s="522" t="str">
        <f>IFERROR(VLOOKUP(E1009,'Reference data'!$M$2:$P$364,4,0), "Do not enter, will be populated based on other column(s)")</f>
        <v>MF</v>
      </c>
      <c r="H1009" s="522" t="str">
        <f>IFERROR(VLOOKUP(E1009,'Reference data'!$M$2:$O$364, 3,0), "Do not enter, will be populated based on other column(s)")</f>
        <v>Cobol, IMS-DB</v>
      </c>
      <c r="I1009" s="522" t="str">
        <f>IFERROR(VLOOKUP(E1009,'Reference data'!$M$1:$N$364, 2,0), "Do not enter, will be populated based on other column(s)")</f>
        <v>SW-USAGE</v>
      </c>
      <c r="J1009" s="552" t="s">
        <v>203</v>
      </c>
      <c r="K1009" s="525" t="str">
        <f>IFERROR(VLOOKUP(J1009,'Reference data'!$G$2:$H$7, 2, 0), "Do not enter, will be populated based on other column(s)")</f>
        <v>Muawiah Qaimari</v>
      </c>
      <c r="L1009" s="556" t="str">
        <f>IFERROR(VLOOKUP(I1009, 'Reference data'!$R$2:$S$55, 2, 0), "Do not enter, will be populated based on other column(s)")</f>
        <v>Istiyaqahmed Shaikh</v>
      </c>
      <c r="M1009" s="525" t="str">
        <f>IFERROR(VLOOKUP(L1009, 'Reference data'!$J$2:$K$30, 2, 0), "Do not enter, will be populated based on other column(s)")</f>
        <v>Daljeet Arora</v>
      </c>
      <c r="N1009" s="347" t="s">
        <v>283</v>
      </c>
      <c r="O1009" s="557" t="str">
        <f>VLOOKUP(N1009, 'Reference data'!$U$2:$V$29, 2, 0)</f>
        <v>Ongoing</v>
      </c>
      <c r="P1009" s="347" t="s">
        <v>48</v>
      </c>
      <c r="R1009" s="488"/>
      <c r="S1009" s="488"/>
      <c r="T1009" s="488"/>
      <c r="U1009" s="488"/>
      <c r="V1009" s="488"/>
      <c r="W1009" s="488"/>
      <c r="X1009" s="488"/>
      <c r="Y1009" s="488"/>
      <c r="Z1009" s="488"/>
      <c r="AA1009" s="488"/>
      <c r="AB1009" s="488"/>
      <c r="AC1009" s="488"/>
      <c r="AD1009" s="488"/>
      <c r="AE1009" s="488"/>
      <c r="AF1009" s="488">
        <v>120</v>
      </c>
      <c r="AG1009" s="488">
        <v>120</v>
      </c>
      <c r="AH1009" s="347">
        <v>260</v>
      </c>
      <c r="AI1009" s="347">
        <v>260</v>
      </c>
      <c r="AJ1009" s="347">
        <v>260</v>
      </c>
      <c r="AK1009" s="347">
        <v>260</v>
      </c>
      <c r="AL1009" s="347">
        <v>260</v>
      </c>
      <c r="AM1009" s="347">
        <v>260</v>
      </c>
      <c r="AN1009" s="347">
        <v>260</v>
      </c>
      <c r="AO1009" s="347">
        <v>260</v>
      </c>
      <c r="AP1009" s="347">
        <v>260</v>
      </c>
      <c r="AQ1009" s="347">
        <v>260</v>
      </c>
      <c r="AR1009" s="347">
        <v>260</v>
      </c>
      <c r="AS1009" s="347">
        <v>260</v>
      </c>
      <c r="AT1009" s="347">
        <v>260</v>
      </c>
      <c r="AU1009" s="347">
        <v>260</v>
      </c>
      <c r="AV1009" s="347">
        <v>260</v>
      </c>
      <c r="AW1009" s="347">
        <v>260</v>
      </c>
      <c r="AX1009" s="347">
        <v>260</v>
      </c>
      <c r="AY1009" s="347">
        <v>260</v>
      </c>
    </row>
    <row r="1010" spans="1:51" ht="64.5" customHeight="1">
      <c r="A1010" s="522" t="str">
        <f>IFERROR(VLOOKUP(B1010, 'Reference data'!$C$2:$D$21, 2, 0), "Do not enter, will be populated based on other column(s)")</f>
        <v>Sustenance</v>
      </c>
      <c r="B1010" s="555" t="s">
        <v>984</v>
      </c>
      <c r="C1010" s="347">
        <v>12</v>
      </c>
      <c r="D1010" s="565" t="s">
        <v>2020</v>
      </c>
      <c r="E1010" s="564" t="s">
        <v>124</v>
      </c>
      <c r="G1010" s="522" t="str">
        <f>IFERROR(VLOOKUP(E1010,'Reference data'!$M$2:$P$364,4,0), "Do not enter, will be populated based on other column(s)")</f>
        <v>MF</v>
      </c>
      <c r="H1010" s="522" t="str">
        <f>IFERROR(VLOOKUP(E1010,'Reference data'!$M$2:$O$364, 3,0), "Do not enter, will be populated based on other column(s)")</f>
        <v>Cobol, IMS-DB</v>
      </c>
      <c r="I1010" s="522" t="str">
        <f>IFERROR(VLOOKUP(E1010,'Reference data'!$M$1:$N$364, 2,0), "Do not enter, will be populated based on other column(s)")</f>
        <v>SW-USAGE</v>
      </c>
      <c r="J1010" s="552" t="s">
        <v>203</v>
      </c>
      <c r="K1010" s="525" t="str">
        <f>IFERROR(VLOOKUP(J1010,'Reference data'!$G$2:$H$7, 2, 0), "Do not enter, will be populated based on other column(s)")</f>
        <v>Muawiah Qaimari</v>
      </c>
      <c r="L1010" s="556" t="str">
        <f>IFERROR(VLOOKUP(I1010, 'Reference data'!$R$2:$S$55, 2, 0), "Do not enter, will be populated based on other column(s)")</f>
        <v>Istiyaqahmed Shaikh</v>
      </c>
      <c r="M1010" s="525" t="str">
        <f>IFERROR(VLOOKUP(L1010, 'Reference data'!$J$2:$K$30, 2, 0), "Do not enter, will be populated based on other column(s)")</f>
        <v>Daljeet Arora</v>
      </c>
      <c r="N1010" s="347" t="s">
        <v>283</v>
      </c>
      <c r="O1010" s="557" t="str">
        <f>VLOOKUP(N1010, 'Reference data'!$U$2:$V$29, 2, 0)</f>
        <v>Ongoing</v>
      </c>
      <c r="P1010" s="347" t="s">
        <v>48</v>
      </c>
      <c r="R1010" s="488"/>
      <c r="S1010" s="488"/>
      <c r="T1010" s="488"/>
      <c r="U1010" s="488"/>
      <c r="V1010" s="488"/>
      <c r="W1010" s="488"/>
      <c r="X1010" s="488"/>
      <c r="Y1010" s="488"/>
      <c r="Z1010" s="488"/>
      <c r="AA1010" s="488"/>
      <c r="AB1010" s="488"/>
      <c r="AC1010" s="488"/>
      <c r="AD1010" s="488"/>
      <c r="AE1010" s="488"/>
      <c r="AF1010" s="488">
        <v>120</v>
      </c>
      <c r="AG1010" s="488">
        <v>20</v>
      </c>
      <c r="AH1010" s="347">
        <v>160</v>
      </c>
      <c r="AI1010" s="347">
        <v>160</v>
      </c>
      <c r="AJ1010" s="347">
        <v>160</v>
      </c>
      <c r="AK1010" s="347">
        <v>160</v>
      </c>
      <c r="AL1010" s="347">
        <v>160</v>
      </c>
      <c r="AM1010" s="347">
        <v>160</v>
      </c>
      <c r="AN1010" s="347">
        <v>160</v>
      </c>
      <c r="AO1010" s="347">
        <v>160</v>
      </c>
      <c r="AP1010" s="347">
        <v>160</v>
      </c>
      <c r="AQ1010" s="347">
        <v>160</v>
      </c>
      <c r="AR1010" s="347">
        <v>160</v>
      </c>
      <c r="AS1010" s="347">
        <v>160</v>
      </c>
      <c r="AT1010" s="347">
        <v>160</v>
      </c>
      <c r="AU1010" s="347">
        <v>160</v>
      </c>
      <c r="AV1010" s="347">
        <v>160</v>
      </c>
      <c r="AW1010" s="347">
        <v>160</v>
      </c>
      <c r="AX1010" s="347">
        <v>160</v>
      </c>
      <c r="AY1010" s="347">
        <v>160</v>
      </c>
    </row>
    <row r="1011" spans="1:51" ht="36" customHeight="1">
      <c r="A1011" s="522" t="str">
        <f>IFERROR(VLOOKUP(B1011, 'Reference data'!$C$2:$D$21, 2, 0), "Do not enter, will be populated based on other column(s)")</f>
        <v>Sustenance</v>
      </c>
      <c r="B1011" s="555" t="s">
        <v>989</v>
      </c>
      <c r="C1011" s="347">
        <v>12</v>
      </c>
      <c r="D1011" s="347" t="s">
        <v>2021</v>
      </c>
      <c r="E1011" s="564" t="s">
        <v>124</v>
      </c>
      <c r="G1011" s="522" t="str">
        <f>IFERROR(VLOOKUP(E1011,'Reference data'!$M$2:$P$364,4,0), "Do not enter, will be populated based on other column(s)")</f>
        <v>MF</v>
      </c>
      <c r="H1011" s="522" t="str">
        <f>IFERROR(VLOOKUP(E1011,'Reference data'!$M$2:$O$364, 3,0), "Do not enter, will be populated based on other column(s)")</f>
        <v>Cobol, IMS-DB</v>
      </c>
      <c r="I1011" s="522" t="str">
        <f>IFERROR(VLOOKUP(E1011,'Reference data'!$M$1:$N$364, 2,0), "Do not enter, will be populated based on other column(s)")</f>
        <v>SW-USAGE</v>
      </c>
      <c r="J1011" s="552" t="s">
        <v>203</v>
      </c>
      <c r="K1011" s="525" t="str">
        <f>IFERROR(VLOOKUP(J1011,'Reference data'!$G$2:$H$7, 2, 0), "Do not enter, will be populated based on other column(s)")</f>
        <v>Muawiah Qaimari</v>
      </c>
      <c r="L1011" s="556" t="str">
        <f>IFERROR(VLOOKUP(I1011, 'Reference data'!$R$2:$S$55, 2, 0), "Do not enter, will be populated based on other column(s)")</f>
        <v>Istiyaqahmed Shaikh</v>
      </c>
      <c r="M1011" s="525" t="str">
        <f>IFERROR(VLOOKUP(L1011, 'Reference data'!$J$2:$K$30, 2, 0), "Do not enter, will be populated based on other column(s)")</f>
        <v>Daljeet Arora</v>
      </c>
      <c r="N1011" s="347" t="s">
        <v>283</v>
      </c>
      <c r="O1011" s="557" t="str">
        <f>VLOOKUP(N1011, 'Reference data'!$U$2:$V$29, 2, 0)</f>
        <v>Ongoing</v>
      </c>
      <c r="P1011" s="347" t="s">
        <v>48</v>
      </c>
      <c r="R1011" s="488"/>
      <c r="S1011" s="488"/>
      <c r="T1011" s="488"/>
      <c r="U1011" s="488"/>
      <c r="V1011" s="488"/>
      <c r="W1011" s="488"/>
      <c r="X1011" s="488"/>
      <c r="Y1011" s="488"/>
      <c r="Z1011" s="488"/>
      <c r="AA1011" s="488"/>
      <c r="AB1011" s="488"/>
      <c r="AC1011" s="488"/>
      <c r="AD1011" s="488"/>
      <c r="AE1011" s="488"/>
      <c r="AF1011" s="488">
        <v>40</v>
      </c>
      <c r="AG1011" s="488">
        <v>40</v>
      </c>
      <c r="AH1011" s="347">
        <v>40</v>
      </c>
      <c r="AI1011" s="347">
        <v>40</v>
      </c>
      <c r="AJ1011" s="347">
        <v>40</v>
      </c>
      <c r="AK1011" s="347">
        <v>40</v>
      </c>
      <c r="AL1011" s="347">
        <v>40</v>
      </c>
      <c r="AM1011" s="347">
        <v>40</v>
      </c>
      <c r="AN1011" s="347">
        <v>40</v>
      </c>
      <c r="AO1011" s="347">
        <v>40</v>
      </c>
      <c r="AP1011" s="347">
        <v>40</v>
      </c>
      <c r="AQ1011" s="347">
        <v>40</v>
      </c>
      <c r="AR1011" s="347">
        <v>40</v>
      </c>
      <c r="AS1011" s="347">
        <v>40</v>
      </c>
      <c r="AT1011" s="347">
        <v>40</v>
      </c>
      <c r="AU1011" s="347">
        <v>40</v>
      </c>
      <c r="AV1011" s="347">
        <v>40</v>
      </c>
      <c r="AW1011" s="347">
        <v>40</v>
      </c>
      <c r="AX1011" s="347">
        <v>40</v>
      </c>
      <c r="AY1011" s="347">
        <v>40</v>
      </c>
    </row>
    <row r="1012" spans="1:51" ht="18" customHeight="1">
      <c r="A1012" s="522" t="str">
        <f>IFERROR(VLOOKUP(B1012, 'Reference data'!$C$2:$D$21, 2, 0), "Do not enter, will be populated based on other column(s)")</f>
        <v>Sustenance</v>
      </c>
      <c r="B1012" s="555" t="s">
        <v>985</v>
      </c>
      <c r="C1012" s="347">
        <v>12</v>
      </c>
      <c r="D1012" s="347" t="s">
        <v>2017</v>
      </c>
      <c r="E1012" s="564" t="s">
        <v>124</v>
      </c>
      <c r="G1012" s="522" t="str">
        <f>IFERROR(VLOOKUP(E1012,'Reference data'!$M$2:$P$364,4,0), "Do not enter, will be populated based on other column(s)")</f>
        <v>MF</v>
      </c>
      <c r="H1012" s="522" t="str">
        <f>IFERROR(VLOOKUP(E1012,'Reference data'!$M$2:$O$364, 3,0), "Do not enter, will be populated based on other column(s)")</f>
        <v>Cobol, IMS-DB</v>
      </c>
      <c r="I1012" s="522" t="str">
        <f>IFERROR(VLOOKUP(E1012,'Reference data'!$M$1:$N$364, 2,0), "Do not enter, will be populated based on other column(s)")</f>
        <v>SW-USAGE</v>
      </c>
      <c r="J1012" s="552" t="s">
        <v>203</v>
      </c>
      <c r="K1012" s="525" t="str">
        <f>IFERROR(VLOOKUP(J1012,'Reference data'!$G$2:$H$7, 2, 0), "Do not enter, will be populated based on other column(s)")</f>
        <v>Muawiah Qaimari</v>
      </c>
      <c r="L1012" s="556" t="str">
        <f>IFERROR(VLOOKUP(I1012, 'Reference data'!$R$2:$S$55, 2, 0), "Do not enter, will be populated based on other column(s)")</f>
        <v>Istiyaqahmed Shaikh</v>
      </c>
      <c r="M1012" s="525" t="str">
        <f>IFERROR(VLOOKUP(L1012, 'Reference data'!$J$2:$K$30, 2, 0), "Do not enter, will be populated based on other column(s)")</f>
        <v>Daljeet Arora</v>
      </c>
      <c r="N1012" s="347" t="s">
        <v>283</v>
      </c>
      <c r="O1012" s="557" t="str">
        <f>VLOOKUP(N1012, 'Reference data'!$U$2:$V$29, 2, 0)</f>
        <v>Ongoing</v>
      </c>
      <c r="P1012" s="347" t="s">
        <v>48</v>
      </c>
      <c r="R1012" s="488"/>
      <c r="S1012" s="488"/>
      <c r="T1012" s="488"/>
      <c r="U1012" s="488"/>
      <c r="V1012" s="488"/>
      <c r="W1012" s="488"/>
      <c r="X1012" s="488"/>
      <c r="Y1012" s="488"/>
      <c r="Z1012" s="488"/>
      <c r="AA1012" s="488"/>
      <c r="AB1012" s="488"/>
      <c r="AC1012" s="488"/>
      <c r="AD1012" s="488"/>
      <c r="AE1012" s="488"/>
      <c r="AF1012" s="488">
        <v>40</v>
      </c>
      <c r="AG1012" s="488">
        <v>40</v>
      </c>
      <c r="AH1012" s="347">
        <v>30</v>
      </c>
      <c r="AI1012" s="347">
        <v>30</v>
      </c>
      <c r="AJ1012" s="347">
        <v>30</v>
      </c>
      <c r="AK1012" s="347">
        <v>30</v>
      </c>
      <c r="AL1012" s="347">
        <v>30</v>
      </c>
      <c r="AM1012" s="347">
        <v>30</v>
      </c>
      <c r="AN1012" s="347">
        <v>30</v>
      </c>
      <c r="AO1012" s="347">
        <v>30</v>
      </c>
      <c r="AP1012" s="347">
        <v>30</v>
      </c>
      <c r="AQ1012" s="347">
        <v>30</v>
      </c>
      <c r="AR1012" s="347">
        <v>30</v>
      </c>
      <c r="AS1012" s="347">
        <v>30</v>
      </c>
      <c r="AT1012" s="347">
        <v>30</v>
      </c>
      <c r="AU1012" s="347">
        <v>30</v>
      </c>
      <c r="AV1012" s="347">
        <v>30</v>
      </c>
      <c r="AW1012" s="347">
        <v>30</v>
      </c>
      <c r="AX1012" s="347">
        <v>30</v>
      </c>
      <c r="AY1012" s="347">
        <v>30</v>
      </c>
    </row>
    <row r="1013" spans="1:51" ht="18" customHeight="1">
      <c r="A1013" s="522" t="str">
        <f>IFERROR(VLOOKUP(B1013, 'Reference data'!$C$2:$D$21, 2, 0), "Do not enter, will be populated based on other column(s)")</f>
        <v>Sustenance</v>
      </c>
      <c r="B1013" s="555" t="s">
        <v>983</v>
      </c>
      <c r="C1013" s="347">
        <v>12</v>
      </c>
      <c r="D1013" s="347" t="s">
        <v>2018</v>
      </c>
      <c r="E1013" s="564" t="s">
        <v>124</v>
      </c>
      <c r="G1013" s="522" t="str">
        <f>IFERROR(VLOOKUP(E1013,'Reference data'!$M$2:$P$364,4,0), "Do not enter, will be populated based on other column(s)")</f>
        <v>MF</v>
      </c>
      <c r="H1013" s="522" t="str">
        <f>IFERROR(VLOOKUP(E1013,'Reference data'!$M$2:$O$364, 3,0), "Do not enter, will be populated based on other column(s)")</f>
        <v>Cobol, IMS-DB</v>
      </c>
      <c r="I1013" s="522" t="str">
        <f>IFERROR(VLOOKUP(E1013,'Reference data'!$M$1:$N$364, 2,0), "Do not enter, will be populated based on other column(s)")</f>
        <v>SW-USAGE</v>
      </c>
      <c r="J1013" s="552" t="s">
        <v>203</v>
      </c>
      <c r="K1013" s="525" t="str">
        <f>IFERROR(VLOOKUP(J1013,'Reference data'!$G$2:$H$7, 2, 0), "Do not enter, will be populated based on other column(s)")</f>
        <v>Muawiah Qaimari</v>
      </c>
      <c r="L1013" s="556" t="str">
        <f>IFERROR(VLOOKUP(I1013, 'Reference data'!$R$2:$S$55, 2, 0), "Do not enter, will be populated based on other column(s)")</f>
        <v>Istiyaqahmed Shaikh</v>
      </c>
      <c r="M1013" s="525" t="str">
        <f>IFERROR(VLOOKUP(L1013, 'Reference data'!$J$2:$K$30, 2, 0), "Do not enter, will be populated based on other column(s)")</f>
        <v>Daljeet Arora</v>
      </c>
      <c r="N1013" s="347" t="s">
        <v>283</v>
      </c>
      <c r="O1013" s="557" t="str">
        <f>VLOOKUP(N1013, 'Reference data'!$U$2:$V$29, 2, 0)</f>
        <v>Ongoing</v>
      </c>
      <c r="P1013" s="347" t="s">
        <v>48</v>
      </c>
      <c r="R1013" s="488"/>
      <c r="S1013" s="488"/>
      <c r="T1013" s="488"/>
      <c r="U1013" s="488"/>
      <c r="V1013" s="488"/>
      <c r="W1013" s="488"/>
      <c r="X1013" s="488"/>
      <c r="Y1013" s="488"/>
      <c r="Z1013" s="488"/>
      <c r="AA1013" s="488"/>
      <c r="AB1013" s="488"/>
      <c r="AC1013" s="488"/>
      <c r="AD1013" s="488"/>
      <c r="AE1013" s="488"/>
      <c r="AF1013" s="488">
        <v>30</v>
      </c>
      <c r="AG1013" s="488">
        <v>30</v>
      </c>
      <c r="AH1013" s="347">
        <v>30</v>
      </c>
      <c r="AI1013" s="347">
        <v>30</v>
      </c>
      <c r="AJ1013" s="347">
        <v>30</v>
      </c>
      <c r="AK1013" s="347">
        <v>30</v>
      </c>
      <c r="AL1013" s="347">
        <v>30</v>
      </c>
      <c r="AM1013" s="347">
        <v>30</v>
      </c>
      <c r="AN1013" s="347">
        <v>30</v>
      </c>
      <c r="AO1013" s="347">
        <v>30</v>
      </c>
      <c r="AP1013" s="347">
        <v>30</v>
      </c>
      <c r="AQ1013" s="347">
        <v>30</v>
      </c>
      <c r="AR1013" s="347">
        <v>30</v>
      </c>
      <c r="AS1013" s="347">
        <v>30</v>
      </c>
      <c r="AT1013" s="347">
        <v>30</v>
      </c>
      <c r="AU1013" s="347">
        <v>30</v>
      </c>
      <c r="AV1013" s="347">
        <v>30</v>
      </c>
      <c r="AW1013" s="347">
        <v>30</v>
      </c>
      <c r="AX1013" s="347">
        <v>30</v>
      </c>
      <c r="AY1013" s="347">
        <v>30</v>
      </c>
    </row>
    <row r="1014" spans="1:51" ht="18" customHeight="1">
      <c r="A1014" s="522" t="str">
        <f>IFERROR(VLOOKUP(B1014, 'Reference data'!$C$2:$D$21, 2, 0), "Do not enter, will be populated based on other column(s)")</f>
        <v>Sustenance</v>
      </c>
      <c r="B1014" s="555" t="s">
        <v>983</v>
      </c>
      <c r="C1014" s="347">
        <v>4</v>
      </c>
      <c r="D1014" s="347" t="s">
        <v>2019</v>
      </c>
      <c r="E1014" s="564" t="s">
        <v>55</v>
      </c>
      <c r="F1014" s="548"/>
      <c r="G1014" s="522" t="str">
        <f>IFERROR(VLOOKUP(E1014,'Reference data'!$M$2:$P$364,4,0), "Do not enter, will be populated based on other column(s)")</f>
        <v>MF</v>
      </c>
      <c r="H1014" s="522" t="str">
        <f>IFERROR(VLOOKUP(E1014,'Reference data'!$M$2:$O$364, 3,0), "Do not enter, will be populated based on other column(s)")</f>
        <v>Cobol, DB2</v>
      </c>
      <c r="I1014" s="522" t="str">
        <f>IFERROR(VLOOKUP(E1014,'Reference data'!$M$1:$N$364, 2,0), "Do not enter, will be populated based on other column(s)")</f>
        <v>SW-CRIS</v>
      </c>
      <c r="J1014" s="548" t="s">
        <v>44</v>
      </c>
      <c r="K1014" s="525" t="str">
        <f>IFERROR(VLOOKUP(J1014,'Reference data'!$G$2:$H$7, 2, 0), "Do not enter, will be populated based on other column(s)")</f>
        <v>Muawiah Qaimari</v>
      </c>
      <c r="L1014" s="556" t="str">
        <f>IFERROR(VLOOKUP(I1014, 'Reference data'!$R$2:$S$55, 2, 0), "Do not enter, will be populated based on other column(s)")</f>
        <v>Istiyaqahmed Shaikh</v>
      </c>
      <c r="M1014" s="525" t="str">
        <f>IFERROR(VLOOKUP(L1014, 'Reference data'!$J$2:$K$30, 2, 0), "Do not enter, will be populated based on other column(s)")</f>
        <v>Daljeet Arora</v>
      </c>
      <c r="N1014" s="347" t="s">
        <v>283</v>
      </c>
      <c r="O1014" s="557" t="str">
        <f>VLOOKUP(N1014, 'Reference data'!$U$2:$V$29, 2, 0)</f>
        <v>Ongoing</v>
      </c>
      <c r="P1014" s="347" t="s">
        <v>48</v>
      </c>
      <c r="R1014" s="488"/>
      <c r="S1014" s="488"/>
      <c r="T1014" s="488"/>
      <c r="U1014" s="488"/>
      <c r="V1014" s="488"/>
      <c r="W1014" s="488"/>
      <c r="X1014" s="488"/>
      <c r="Y1014" s="488"/>
      <c r="Z1014" s="488"/>
      <c r="AA1014" s="488"/>
      <c r="AB1014" s="488"/>
      <c r="AC1014" s="488"/>
      <c r="AD1014" s="488"/>
      <c r="AE1014" s="488"/>
      <c r="AF1014" s="488">
        <v>60</v>
      </c>
      <c r="AG1014" s="488">
        <v>60</v>
      </c>
      <c r="AH1014" s="347">
        <v>70</v>
      </c>
      <c r="AI1014" s="347">
        <v>70</v>
      </c>
      <c r="AJ1014" s="347">
        <v>70</v>
      </c>
      <c r="AK1014" s="347">
        <v>70</v>
      </c>
      <c r="AL1014" s="347">
        <v>70</v>
      </c>
      <c r="AM1014" s="347">
        <v>70</v>
      </c>
      <c r="AN1014" s="347">
        <v>70</v>
      </c>
      <c r="AO1014" s="347">
        <v>70</v>
      </c>
      <c r="AP1014" s="347">
        <v>70</v>
      </c>
      <c r="AQ1014" s="347">
        <v>70</v>
      </c>
      <c r="AR1014" s="347">
        <v>70</v>
      </c>
      <c r="AS1014" s="347">
        <v>70</v>
      </c>
      <c r="AT1014" s="347">
        <v>70</v>
      </c>
      <c r="AU1014" s="347">
        <v>70</v>
      </c>
      <c r="AV1014" s="347">
        <v>70</v>
      </c>
      <c r="AW1014" s="347">
        <v>70</v>
      </c>
      <c r="AX1014" s="347">
        <v>70</v>
      </c>
      <c r="AY1014" s="347">
        <v>70</v>
      </c>
    </row>
    <row r="1015" spans="1:51" ht="18" customHeight="1">
      <c r="A1015" s="522" t="str">
        <f>IFERROR(VLOOKUP(B1015, 'Reference data'!$C$2:$D$21, 2, 0), "Do not enter, will be populated based on other column(s)")</f>
        <v>Sustenance</v>
      </c>
      <c r="B1015" s="555" t="s">
        <v>984</v>
      </c>
      <c r="C1015" s="347">
        <v>4</v>
      </c>
      <c r="D1015" s="565" t="s">
        <v>2022</v>
      </c>
      <c r="E1015" s="564" t="s">
        <v>55</v>
      </c>
      <c r="F1015" s="548"/>
      <c r="G1015" s="522" t="str">
        <f>IFERROR(VLOOKUP(E1015,'Reference data'!$M$2:$P$364,4,0), "Do not enter, will be populated based on other column(s)")</f>
        <v>MF</v>
      </c>
      <c r="H1015" s="522" t="str">
        <f>IFERROR(VLOOKUP(E1015,'Reference data'!$M$2:$O$364, 3,0), "Do not enter, will be populated based on other column(s)")</f>
        <v>Cobol, DB2</v>
      </c>
      <c r="I1015" s="522" t="str">
        <f>IFERROR(VLOOKUP(E1015,'Reference data'!$M$1:$N$364, 2,0), "Do not enter, will be populated based on other column(s)")</f>
        <v>SW-CRIS</v>
      </c>
      <c r="J1015" s="548" t="s">
        <v>44</v>
      </c>
      <c r="K1015" s="525" t="str">
        <f>IFERROR(VLOOKUP(J1015,'Reference data'!$G$2:$H$7, 2, 0), "Do not enter, will be populated based on other column(s)")</f>
        <v>Muawiah Qaimari</v>
      </c>
      <c r="L1015" s="556" t="str">
        <f>IFERROR(VLOOKUP(I1015, 'Reference data'!$R$2:$S$55, 2, 0), "Do not enter, will be populated based on other column(s)")</f>
        <v>Istiyaqahmed Shaikh</v>
      </c>
      <c r="M1015" s="525" t="str">
        <f>IFERROR(VLOOKUP(L1015, 'Reference data'!$J$2:$K$30, 2, 0), "Do not enter, will be populated based on other column(s)")</f>
        <v>Daljeet Arora</v>
      </c>
      <c r="N1015" s="347" t="s">
        <v>283</v>
      </c>
      <c r="O1015" s="557" t="str">
        <f>VLOOKUP(N1015, 'Reference data'!$U$2:$V$29, 2, 0)</f>
        <v>Ongoing</v>
      </c>
      <c r="P1015" s="347" t="s">
        <v>48</v>
      </c>
      <c r="R1015" s="488"/>
      <c r="S1015" s="488"/>
      <c r="T1015" s="488"/>
      <c r="U1015" s="488"/>
      <c r="V1015" s="488"/>
      <c r="W1015" s="488"/>
      <c r="X1015" s="488"/>
      <c r="Y1015" s="488"/>
      <c r="Z1015" s="488"/>
      <c r="AA1015" s="488"/>
      <c r="AB1015" s="488"/>
      <c r="AC1015" s="488"/>
      <c r="AD1015" s="488"/>
      <c r="AE1015" s="488"/>
      <c r="AF1015" s="488">
        <v>80</v>
      </c>
      <c r="AG1015" s="488">
        <v>40</v>
      </c>
      <c r="AH1015" s="347">
        <v>260</v>
      </c>
      <c r="AI1015" s="347">
        <v>260</v>
      </c>
      <c r="AJ1015" s="347">
        <v>260</v>
      </c>
      <c r="AK1015" s="347">
        <v>260</v>
      </c>
      <c r="AL1015" s="347">
        <v>260</v>
      </c>
      <c r="AM1015" s="347">
        <v>260</v>
      </c>
      <c r="AN1015" s="347">
        <v>260</v>
      </c>
      <c r="AO1015" s="347">
        <v>260</v>
      </c>
      <c r="AP1015" s="347">
        <v>260</v>
      </c>
      <c r="AQ1015" s="347">
        <v>260</v>
      </c>
      <c r="AR1015" s="347">
        <v>260</v>
      </c>
      <c r="AS1015" s="347">
        <v>260</v>
      </c>
      <c r="AT1015" s="347">
        <v>260</v>
      </c>
      <c r="AU1015" s="347">
        <v>260</v>
      </c>
      <c r="AV1015" s="347">
        <v>260</v>
      </c>
      <c r="AW1015" s="347">
        <v>260</v>
      </c>
      <c r="AX1015" s="347">
        <v>260</v>
      </c>
      <c r="AY1015" s="347">
        <v>260</v>
      </c>
    </row>
    <row r="1016" spans="1:51" ht="18" customHeight="1">
      <c r="A1016" s="522" t="str">
        <f>IFERROR(VLOOKUP(B1016, 'Reference data'!$C$2:$D$21, 2, 0), "Do not enter, will be populated based on other column(s)")</f>
        <v>Sustenance</v>
      </c>
      <c r="B1016" s="555" t="s">
        <v>989</v>
      </c>
      <c r="C1016" s="347">
        <v>4</v>
      </c>
      <c r="D1016" s="347" t="s">
        <v>2023</v>
      </c>
      <c r="E1016" s="564" t="s">
        <v>55</v>
      </c>
      <c r="F1016" s="548"/>
      <c r="G1016" s="522" t="str">
        <f>IFERROR(VLOOKUP(E1016,'Reference data'!$M$2:$P$364,4,0), "Do not enter, will be populated based on other column(s)")</f>
        <v>MF</v>
      </c>
      <c r="H1016" s="522" t="str">
        <f>IFERROR(VLOOKUP(E1016,'Reference data'!$M$2:$O$364, 3,0), "Do not enter, will be populated based on other column(s)")</f>
        <v>Cobol, DB2</v>
      </c>
      <c r="I1016" s="522" t="str">
        <f>IFERROR(VLOOKUP(E1016,'Reference data'!$M$1:$N$364, 2,0), "Do not enter, will be populated based on other column(s)")</f>
        <v>SW-CRIS</v>
      </c>
      <c r="J1016" s="548" t="s">
        <v>44</v>
      </c>
      <c r="K1016" s="525" t="str">
        <f>IFERROR(VLOOKUP(J1016,'Reference data'!$G$2:$H$7, 2, 0), "Do not enter, will be populated based on other column(s)")</f>
        <v>Muawiah Qaimari</v>
      </c>
      <c r="L1016" s="556" t="str">
        <f>IFERROR(VLOOKUP(I1016, 'Reference data'!$R$2:$S$55, 2, 0), "Do not enter, will be populated based on other column(s)")</f>
        <v>Istiyaqahmed Shaikh</v>
      </c>
      <c r="M1016" s="525" t="str">
        <f>IFERROR(VLOOKUP(L1016, 'Reference data'!$J$2:$K$30, 2, 0), "Do not enter, will be populated based on other column(s)")</f>
        <v>Daljeet Arora</v>
      </c>
      <c r="N1016" s="347" t="s">
        <v>283</v>
      </c>
      <c r="O1016" s="557" t="str">
        <f>VLOOKUP(N1016, 'Reference data'!$U$2:$V$29, 2, 0)</f>
        <v>Ongoing</v>
      </c>
      <c r="P1016" s="347" t="s">
        <v>48</v>
      </c>
      <c r="R1016" s="488"/>
      <c r="S1016" s="488"/>
      <c r="T1016" s="488"/>
      <c r="U1016" s="488"/>
      <c r="V1016" s="488"/>
      <c r="W1016" s="488"/>
      <c r="X1016" s="488"/>
      <c r="Y1016" s="488"/>
      <c r="Z1016" s="488"/>
      <c r="AA1016" s="488"/>
      <c r="AB1016" s="488"/>
      <c r="AC1016" s="488"/>
      <c r="AD1016" s="488"/>
      <c r="AE1016" s="488"/>
      <c r="AF1016" s="488">
        <v>25</v>
      </c>
      <c r="AG1016" s="488">
        <v>25</v>
      </c>
      <c r="AH1016" s="347">
        <v>70</v>
      </c>
      <c r="AI1016" s="347">
        <v>70</v>
      </c>
      <c r="AJ1016" s="347">
        <v>70</v>
      </c>
      <c r="AK1016" s="347">
        <v>70</v>
      </c>
      <c r="AL1016" s="347">
        <v>70</v>
      </c>
      <c r="AM1016" s="347">
        <v>70</v>
      </c>
      <c r="AN1016" s="347">
        <v>70</v>
      </c>
      <c r="AO1016" s="347">
        <v>70</v>
      </c>
      <c r="AP1016" s="347">
        <v>70</v>
      </c>
      <c r="AQ1016" s="347">
        <v>70</v>
      </c>
      <c r="AR1016" s="347">
        <v>70</v>
      </c>
      <c r="AS1016" s="347">
        <v>70</v>
      </c>
      <c r="AT1016" s="347">
        <v>70</v>
      </c>
      <c r="AU1016" s="347">
        <v>70</v>
      </c>
      <c r="AV1016" s="347">
        <v>70</v>
      </c>
      <c r="AW1016" s="347">
        <v>70</v>
      </c>
      <c r="AX1016" s="347">
        <v>70</v>
      </c>
      <c r="AY1016" s="347">
        <v>70</v>
      </c>
    </row>
    <row r="1017" spans="1:51" ht="18" customHeight="1">
      <c r="A1017" s="522" t="str">
        <f>IFERROR(VLOOKUP(B1017, 'Reference data'!$C$2:$D$21, 2, 0), "Do not enter, will be populated based on other column(s)")</f>
        <v>Sustenance</v>
      </c>
      <c r="B1017" s="555" t="s">
        <v>985</v>
      </c>
      <c r="C1017" s="347">
        <v>4</v>
      </c>
      <c r="D1017" s="347" t="s">
        <v>2017</v>
      </c>
      <c r="E1017" s="564" t="s">
        <v>55</v>
      </c>
      <c r="F1017" s="548"/>
      <c r="G1017" s="522" t="str">
        <f>IFERROR(VLOOKUP(E1017,'Reference data'!$M$2:$P$364,4,0), "Do not enter, will be populated based on other column(s)")</f>
        <v>MF</v>
      </c>
      <c r="H1017" s="522" t="str">
        <f>IFERROR(VLOOKUP(E1017,'Reference data'!$M$2:$O$364, 3,0), "Do not enter, will be populated based on other column(s)")</f>
        <v>Cobol, DB2</v>
      </c>
      <c r="I1017" s="522" t="str">
        <f>IFERROR(VLOOKUP(E1017,'Reference data'!$M$1:$N$364, 2,0), "Do not enter, will be populated based on other column(s)")</f>
        <v>SW-CRIS</v>
      </c>
      <c r="J1017" s="548" t="s">
        <v>44</v>
      </c>
      <c r="K1017" s="525" t="str">
        <f>IFERROR(VLOOKUP(J1017,'Reference data'!$G$2:$H$7, 2, 0), "Do not enter, will be populated based on other column(s)")</f>
        <v>Muawiah Qaimari</v>
      </c>
      <c r="L1017" s="556" t="str">
        <f>IFERROR(VLOOKUP(I1017, 'Reference data'!$R$2:$S$55, 2, 0), "Do not enter, will be populated based on other column(s)")</f>
        <v>Istiyaqahmed Shaikh</v>
      </c>
      <c r="M1017" s="525" t="str">
        <f>IFERROR(VLOOKUP(L1017, 'Reference data'!$J$2:$K$30, 2, 0), "Do not enter, will be populated based on other column(s)")</f>
        <v>Daljeet Arora</v>
      </c>
      <c r="N1017" s="347" t="s">
        <v>283</v>
      </c>
      <c r="O1017" s="557" t="str">
        <f>VLOOKUP(N1017, 'Reference data'!$U$2:$V$29, 2, 0)</f>
        <v>Ongoing</v>
      </c>
      <c r="P1017" s="347" t="s">
        <v>48</v>
      </c>
      <c r="R1017" s="488"/>
      <c r="S1017" s="488"/>
      <c r="T1017" s="488"/>
      <c r="U1017" s="488"/>
      <c r="V1017" s="488"/>
      <c r="W1017" s="488"/>
      <c r="X1017" s="488"/>
      <c r="Y1017" s="488"/>
      <c r="Z1017" s="488"/>
      <c r="AA1017" s="488"/>
      <c r="AB1017" s="488"/>
      <c r="AC1017" s="488"/>
      <c r="AD1017" s="488"/>
      <c r="AE1017" s="488"/>
      <c r="AF1017" s="488">
        <v>30</v>
      </c>
      <c r="AG1017" s="488">
        <v>30</v>
      </c>
      <c r="AH1017" s="347">
        <v>25</v>
      </c>
      <c r="AI1017" s="347">
        <v>25</v>
      </c>
      <c r="AJ1017" s="347">
        <v>25</v>
      </c>
      <c r="AK1017" s="347">
        <v>25</v>
      </c>
      <c r="AL1017" s="347">
        <v>25</v>
      </c>
      <c r="AM1017" s="347">
        <v>25</v>
      </c>
      <c r="AN1017" s="347">
        <v>25</v>
      </c>
      <c r="AO1017" s="347">
        <v>25</v>
      </c>
      <c r="AP1017" s="347">
        <v>25</v>
      </c>
      <c r="AQ1017" s="347">
        <v>25</v>
      </c>
      <c r="AR1017" s="347">
        <v>25</v>
      </c>
      <c r="AS1017" s="347">
        <v>25</v>
      </c>
      <c r="AT1017" s="347">
        <v>25</v>
      </c>
      <c r="AU1017" s="347">
        <v>25</v>
      </c>
      <c r="AV1017" s="347">
        <v>25</v>
      </c>
      <c r="AW1017" s="347">
        <v>25</v>
      </c>
      <c r="AX1017" s="347">
        <v>25</v>
      </c>
      <c r="AY1017" s="347">
        <v>25</v>
      </c>
    </row>
    <row r="1018" spans="1:51" ht="18" customHeight="1">
      <c r="A1018" s="522" t="str">
        <f>IFERROR(VLOOKUP(B1018, 'Reference data'!$C$2:$D$21, 2, 0), "Do not enter, will be populated based on other column(s)")</f>
        <v>Sustenance</v>
      </c>
      <c r="B1018" s="555" t="s">
        <v>983</v>
      </c>
      <c r="C1018" s="347">
        <v>4</v>
      </c>
      <c r="D1018" s="347" t="s">
        <v>2018</v>
      </c>
      <c r="E1018" s="564" t="s">
        <v>55</v>
      </c>
      <c r="F1018" s="548"/>
      <c r="G1018" s="522" t="str">
        <f>IFERROR(VLOOKUP(E1018,'Reference data'!$M$2:$P$364,4,0), "Do not enter, will be populated based on other column(s)")</f>
        <v>MF</v>
      </c>
      <c r="H1018" s="522" t="str">
        <f>IFERROR(VLOOKUP(E1018,'Reference data'!$M$2:$O$364, 3,0), "Do not enter, will be populated based on other column(s)")</f>
        <v>Cobol, DB2</v>
      </c>
      <c r="I1018" s="522" t="str">
        <f>IFERROR(VLOOKUP(E1018,'Reference data'!$M$1:$N$364, 2,0), "Do not enter, will be populated based on other column(s)")</f>
        <v>SW-CRIS</v>
      </c>
      <c r="J1018" s="548" t="s">
        <v>44</v>
      </c>
      <c r="K1018" s="525" t="str">
        <f>IFERROR(VLOOKUP(J1018,'Reference data'!$G$2:$H$7, 2, 0), "Do not enter, will be populated based on other column(s)")</f>
        <v>Muawiah Qaimari</v>
      </c>
      <c r="L1018" s="556" t="str">
        <f>IFERROR(VLOOKUP(I1018, 'Reference data'!$R$2:$S$55, 2, 0), "Do not enter, will be populated based on other column(s)")</f>
        <v>Istiyaqahmed Shaikh</v>
      </c>
      <c r="M1018" s="525" t="str">
        <f>IFERROR(VLOOKUP(L1018, 'Reference data'!$J$2:$K$30, 2, 0), "Do not enter, will be populated based on other column(s)")</f>
        <v>Daljeet Arora</v>
      </c>
      <c r="N1018" s="347" t="s">
        <v>283</v>
      </c>
      <c r="O1018" s="557" t="str">
        <f>VLOOKUP(N1018, 'Reference data'!$U$2:$V$29, 2, 0)</f>
        <v>Ongoing</v>
      </c>
      <c r="P1018" s="347" t="s">
        <v>48</v>
      </c>
      <c r="R1018" s="488"/>
      <c r="S1018" s="488"/>
      <c r="T1018" s="488"/>
      <c r="U1018" s="488"/>
      <c r="V1018" s="488"/>
      <c r="W1018" s="488"/>
      <c r="X1018" s="488"/>
      <c r="Y1018" s="488"/>
      <c r="Z1018" s="488"/>
      <c r="AA1018" s="488"/>
      <c r="AB1018" s="488"/>
      <c r="AC1018" s="488"/>
      <c r="AD1018" s="488"/>
      <c r="AE1018" s="488"/>
      <c r="AF1018" s="488">
        <v>15</v>
      </c>
      <c r="AG1018" s="488">
        <v>15</v>
      </c>
      <c r="AH1018" s="347">
        <v>20</v>
      </c>
      <c r="AI1018" s="347">
        <v>20</v>
      </c>
      <c r="AJ1018" s="347">
        <v>20</v>
      </c>
      <c r="AK1018" s="347">
        <v>20</v>
      </c>
      <c r="AL1018" s="347">
        <v>20</v>
      </c>
      <c r="AM1018" s="347">
        <v>20</v>
      </c>
      <c r="AN1018" s="347">
        <v>20</v>
      </c>
      <c r="AO1018" s="347">
        <v>20</v>
      </c>
      <c r="AP1018" s="347">
        <v>20</v>
      </c>
      <c r="AQ1018" s="347">
        <v>20</v>
      </c>
      <c r="AR1018" s="347">
        <v>20</v>
      </c>
      <c r="AS1018" s="347">
        <v>20</v>
      </c>
      <c r="AT1018" s="347">
        <v>20</v>
      </c>
      <c r="AU1018" s="347">
        <v>20</v>
      </c>
      <c r="AV1018" s="347">
        <v>20</v>
      </c>
      <c r="AW1018" s="347">
        <v>20</v>
      </c>
      <c r="AX1018" s="347">
        <v>20</v>
      </c>
      <c r="AY1018" s="347">
        <v>20</v>
      </c>
    </row>
    <row r="1019" spans="1:51" ht="18" customHeight="1">
      <c r="A1019" s="522" t="str">
        <f>IFERROR(VLOOKUP(B1019, 'Reference data'!$C$2:$D$21, 2, 0), "Do not enter, will be populated based on other column(s)")</f>
        <v>Sustenance</v>
      </c>
      <c r="B1019" s="555" t="s">
        <v>983</v>
      </c>
      <c r="C1019" s="347">
        <v>6</v>
      </c>
      <c r="D1019" s="347" t="s">
        <v>2019</v>
      </c>
      <c r="E1019" s="564" t="s">
        <v>54</v>
      </c>
      <c r="F1019" s="548"/>
      <c r="G1019" s="522" t="str">
        <f>IFERROR(VLOOKUP(E1019,'Reference data'!$M$2:$P$364,4,0), "Do not enter, will be populated based on other column(s)")</f>
        <v>MF</v>
      </c>
      <c r="H1019" s="522" t="str">
        <f>IFERROR(VLOOKUP(E1019,'Reference data'!$M$2:$O$364, 3,0), "Do not enter, will be populated based on other column(s)")</f>
        <v>Assembler</v>
      </c>
      <c r="I1019" s="522" t="str">
        <f>IFERROR(VLOOKUP(E1019,'Reference data'!$M$1:$N$364, 2,0), "Do not enter, will be populated based on other column(s)")</f>
        <v>SW-CRIS</v>
      </c>
      <c r="J1019" s="548" t="s">
        <v>44</v>
      </c>
      <c r="K1019" s="525" t="str">
        <f>IFERROR(VLOOKUP(J1019,'Reference data'!$G$2:$H$7, 2, 0), "Do not enter, will be populated based on other column(s)")</f>
        <v>Muawiah Qaimari</v>
      </c>
      <c r="L1019" s="556" t="str">
        <f>IFERROR(VLOOKUP(I1019, 'Reference data'!$R$2:$S$55, 2, 0), "Do not enter, will be populated based on other column(s)")</f>
        <v>Istiyaqahmed Shaikh</v>
      </c>
      <c r="M1019" s="525" t="str">
        <f>IFERROR(VLOOKUP(L1019, 'Reference data'!$J$2:$K$30, 2, 0), "Do not enter, will be populated based on other column(s)")</f>
        <v>Daljeet Arora</v>
      </c>
      <c r="N1019" s="347" t="s">
        <v>283</v>
      </c>
      <c r="O1019" s="557" t="str">
        <f>VLOOKUP(N1019, 'Reference data'!$U$2:$V$29, 2, 0)</f>
        <v>Ongoing</v>
      </c>
      <c r="P1019" s="347" t="s">
        <v>48</v>
      </c>
      <c r="R1019" s="488"/>
      <c r="S1019" s="488"/>
      <c r="T1019" s="488"/>
      <c r="U1019" s="488"/>
      <c r="V1019" s="488"/>
      <c r="W1019" s="488"/>
      <c r="X1019" s="488"/>
      <c r="Y1019" s="488"/>
      <c r="Z1019" s="488"/>
      <c r="AA1019" s="488"/>
      <c r="AB1019" s="488"/>
      <c r="AC1019" s="488"/>
      <c r="AD1019" s="488"/>
      <c r="AE1019" s="488"/>
      <c r="AF1019" s="488">
        <v>95</v>
      </c>
      <c r="AG1019" s="488">
        <v>95</v>
      </c>
      <c r="AH1019" s="347">
        <v>240</v>
      </c>
      <c r="AI1019" s="347">
        <v>240</v>
      </c>
      <c r="AJ1019" s="347">
        <v>240</v>
      </c>
      <c r="AK1019" s="347">
        <v>240</v>
      </c>
      <c r="AL1019" s="347">
        <v>240</v>
      </c>
      <c r="AM1019" s="347">
        <v>240</v>
      </c>
      <c r="AN1019" s="347">
        <v>240</v>
      </c>
      <c r="AO1019" s="347">
        <v>240</v>
      </c>
      <c r="AP1019" s="347">
        <v>240</v>
      </c>
      <c r="AQ1019" s="347">
        <v>240</v>
      </c>
      <c r="AR1019" s="347">
        <v>240</v>
      </c>
      <c r="AS1019" s="347">
        <v>240</v>
      </c>
      <c r="AT1019" s="347">
        <v>240</v>
      </c>
      <c r="AU1019" s="347">
        <v>240</v>
      </c>
      <c r="AV1019" s="347">
        <v>240</v>
      </c>
      <c r="AW1019" s="347">
        <v>240</v>
      </c>
      <c r="AX1019" s="347">
        <v>240</v>
      </c>
      <c r="AY1019" s="347">
        <v>240</v>
      </c>
    </row>
    <row r="1020" spans="1:51" ht="18" customHeight="1">
      <c r="A1020" s="522" t="str">
        <f>IFERROR(VLOOKUP(B1020, 'Reference data'!$C$2:$D$21, 2, 0), "Do not enter, will be populated based on other column(s)")</f>
        <v>Sustenance</v>
      </c>
      <c r="B1020" s="555" t="s">
        <v>984</v>
      </c>
      <c r="C1020" s="347">
        <v>6</v>
      </c>
      <c r="D1020" s="565" t="s">
        <v>2024</v>
      </c>
      <c r="E1020" s="564" t="s">
        <v>54</v>
      </c>
      <c r="F1020" s="548"/>
      <c r="G1020" s="522" t="str">
        <f>IFERROR(VLOOKUP(E1020,'Reference data'!$M$2:$P$364,4,0), "Do not enter, will be populated based on other column(s)")</f>
        <v>MF</v>
      </c>
      <c r="H1020" s="522" t="str">
        <f>IFERROR(VLOOKUP(E1020,'Reference data'!$M$2:$O$364, 3,0), "Do not enter, will be populated based on other column(s)")</f>
        <v>Assembler</v>
      </c>
      <c r="I1020" s="522" t="str">
        <f>IFERROR(VLOOKUP(E1020,'Reference data'!$M$1:$N$364, 2,0), "Do not enter, will be populated based on other column(s)")</f>
        <v>SW-CRIS</v>
      </c>
      <c r="J1020" s="548" t="s">
        <v>44</v>
      </c>
      <c r="K1020" s="525" t="str">
        <f>IFERROR(VLOOKUP(J1020,'Reference data'!$G$2:$H$7, 2, 0), "Do not enter, will be populated based on other column(s)")</f>
        <v>Muawiah Qaimari</v>
      </c>
      <c r="L1020" s="556" t="str">
        <f>IFERROR(VLOOKUP(I1020, 'Reference data'!$R$2:$S$55, 2, 0), "Do not enter, will be populated based on other column(s)")</f>
        <v>Istiyaqahmed Shaikh</v>
      </c>
      <c r="M1020" s="525" t="str">
        <f>IFERROR(VLOOKUP(L1020, 'Reference data'!$J$2:$K$30, 2, 0), "Do not enter, will be populated based on other column(s)")</f>
        <v>Daljeet Arora</v>
      </c>
      <c r="N1020" s="347" t="s">
        <v>283</v>
      </c>
      <c r="O1020" s="557" t="str">
        <f>VLOOKUP(N1020, 'Reference data'!$U$2:$V$29, 2, 0)</f>
        <v>Ongoing</v>
      </c>
      <c r="P1020" s="347" t="s">
        <v>48</v>
      </c>
      <c r="R1020" s="488"/>
      <c r="S1020" s="488"/>
      <c r="T1020" s="488"/>
      <c r="U1020" s="488"/>
      <c r="V1020" s="488"/>
      <c r="W1020" s="488"/>
      <c r="X1020" s="488"/>
      <c r="Y1020" s="488"/>
      <c r="Z1020" s="488"/>
      <c r="AA1020" s="488"/>
      <c r="AB1020" s="488"/>
      <c r="AC1020" s="488"/>
      <c r="AD1020" s="488"/>
      <c r="AE1020" s="488"/>
      <c r="AF1020" s="488">
        <v>105</v>
      </c>
      <c r="AG1020" s="488">
        <v>55</v>
      </c>
      <c r="AH1020" s="347">
        <v>320</v>
      </c>
      <c r="AI1020" s="347">
        <v>320</v>
      </c>
      <c r="AJ1020" s="347">
        <v>320</v>
      </c>
      <c r="AK1020" s="347">
        <v>320</v>
      </c>
      <c r="AL1020" s="347">
        <v>320</v>
      </c>
      <c r="AM1020" s="347">
        <v>320</v>
      </c>
      <c r="AN1020" s="347">
        <v>320</v>
      </c>
      <c r="AO1020" s="347">
        <v>320</v>
      </c>
      <c r="AP1020" s="347">
        <v>320</v>
      </c>
      <c r="AQ1020" s="347">
        <v>320</v>
      </c>
      <c r="AR1020" s="347">
        <v>320</v>
      </c>
      <c r="AS1020" s="347">
        <v>320</v>
      </c>
      <c r="AT1020" s="347">
        <v>320</v>
      </c>
      <c r="AU1020" s="347">
        <v>320</v>
      </c>
      <c r="AV1020" s="347">
        <v>320</v>
      </c>
      <c r="AW1020" s="347">
        <v>320</v>
      </c>
      <c r="AX1020" s="347">
        <v>320</v>
      </c>
      <c r="AY1020" s="347">
        <v>320</v>
      </c>
    </row>
    <row r="1021" spans="1:51" ht="18" customHeight="1">
      <c r="A1021" s="522" t="str">
        <f>IFERROR(VLOOKUP(B1021, 'Reference data'!$C$2:$D$21, 2, 0), "Do not enter, will be populated based on other column(s)")</f>
        <v>Sustenance</v>
      </c>
      <c r="B1021" s="555" t="s">
        <v>989</v>
      </c>
      <c r="C1021" s="347">
        <v>6</v>
      </c>
      <c r="D1021" s="347" t="s">
        <v>2025</v>
      </c>
      <c r="E1021" s="564" t="s">
        <v>54</v>
      </c>
      <c r="F1021" s="548"/>
      <c r="G1021" s="522" t="str">
        <f>IFERROR(VLOOKUP(E1021,'Reference data'!$M$2:$P$364,4,0), "Do not enter, will be populated based on other column(s)")</f>
        <v>MF</v>
      </c>
      <c r="H1021" s="522" t="str">
        <f>IFERROR(VLOOKUP(E1021,'Reference data'!$M$2:$O$364, 3,0), "Do not enter, will be populated based on other column(s)")</f>
        <v>Assembler</v>
      </c>
      <c r="I1021" s="522" t="str">
        <f>IFERROR(VLOOKUP(E1021,'Reference data'!$M$1:$N$364, 2,0), "Do not enter, will be populated based on other column(s)")</f>
        <v>SW-CRIS</v>
      </c>
      <c r="J1021" s="548" t="s">
        <v>44</v>
      </c>
      <c r="K1021" s="525" t="str">
        <f>IFERROR(VLOOKUP(J1021,'Reference data'!$G$2:$H$7, 2, 0), "Do not enter, will be populated based on other column(s)")</f>
        <v>Muawiah Qaimari</v>
      </c>
      <c r="L1021" s="556" t="str">
        <f>IFERROR(VLOOKUP(I1021, 'Reference data'!$R$2:$S$55, 2, 0), "Do not enter, will be populated based on other column(s)")</f>
        <v>Istiyaqahmed Shaikh</v>
      </c>
      <c r="M1021" s="525" t="str">
        <f>IFERROR(VLOOKUP(L1021, 'Reference data'!$J$2:$K$30, 2, 0), "Do not enter, will be populated based on other column(s)")</f>
        <v>Daljeet Arora</v>
      </c>
      <c r="N1021" s="347" t="s">
        <v>283</v>
      </c>
      <c r="O1021" s="557" t="str">
        <f>VLOOKUP(N1021, 'Reference data'!$U$2:$V$29, 2, 0)</f>
        <v>Ongoing</v>
      </c>
      <c r="P1021" s="347" t="s">
        <v>48</v>
      </c>
      <c r="R1021" s="488"/>
      <c r="S1021" s="488"/>
      <c r="T1021" s="488"/>
      <c r="U1021" s="488"/>
      <c r="V1021" s="488"/>
      <c r="W1021" s="488"/>
      <c r="X1021" s="488"/>
      <c r="Y1021" s="488"/>
      <c r="Z1021" s="488"/>
      <c r="AA1021" s="488"/>
      <c r="AB1021" s="488"/>
      <c r="AC1021" s="488"/>
      <c r="AD1021" s="488"/>
      <c r="AE1021" s="488"/>
      <c r="AF1021" s="488">
        <v>25</v>
      </c>
      <c r="AG1021" s="488">
        <v>25</v>
      </c>
      <c r="AH1021" s="347">
        <v>65</v>
      </c>
      <c r="AI1021" s="347">
        <v>65</v>
      </c>
      <c r="AJ1021" s="347">
        <v>65</v>
      </c>
      <c r="AK1021" s="347">
        <v>65</v>
      </c>
      <c r="AL1021" s="347">
        <v>65</v>
      </c>
      <c r="AM1021" s="347">
        <v>65</v>
      </c>
      <c r="AN1021" s="347">
        <v>65</v>
      </c>
      <c r="AO1021" s="347">
        <v>65</v>
      </c>
      <c r="AP1021" s="347">
        <v>65</v>
      </c>
      <c r="AQ1021" s="347">
        <v>65</v>
      </c>
      <c r="AR1021" s="347">
        <v>65</v>
      </c>
      <c r="AS1021" s="347">
        <v>65</v>
      </c>
      <c r="AT1021" s="347">
        <v>65</v>
      </c>
      <c r="AU1021" s="347">
        <v>65</v>
      </c>
      <c r="AV1021" s="347">
        <v>65</v>
      </c>
      <c r="AW1021" s="347">
        <v>65</v>
      </c>
      <c r="AX1021" s="347">
        <v>65</v>
      </c>
      <c r="AY1021" s="347">
        <v>65</v>
      </c>
    </row>
    <row r="1022" spans="1:51" ht="18" customHeight="1">
      <c r="A1022" s="522" t="str">
        <f>IFERROR(VLOOKUP(B1022, 'Reference data'!$C$2:$D$21, 2, 0), "Do not enter, will be populated based on other column(s)")</f>
        <v>Sustenance</v>
      </c>
      <c r="B1022" s="555" t="s">
        <v>985</v>
      </c>
      <c r="C1022" s="347">
        <v>6</v>
      </c>
      <c r="D1022" s="347" t="s">
        <v>2017</v>
      </c>
      <c r="E1022" s="564" t="s">
        <v>54</v>
      </c>
      <c r="F1022" s="548"/>
      <c r="G1022" s="522" t="str">
        <f>IFERROR(VLOOKUP(E1022,'Reference data'!$M$2:$P$364,4,0), "Do not enter, will be populated based on other column(s)")</f>
        <v>MF</v>
      </c>
      <c r="H1022" s="522" t="str">
        <f>IFERROR(VLOOKUP(E1022,'Reference data'!$M$2:$O$364, 3,0), "Do not enter, will be populated based on other column(s)")</f>
        <v>Assembler</v>
      </c>
      <c r="I1022" s="522" t="str">
        <f>IFERROR(VLOOKUP(E1022,'Reference data'!$M$1:$N$364, 2,0), "Do not enter, will be populated based on other column(s)")</f>
        <v>SW-CRIS</v>
      </c>
      <c r="J1022" s="548" t="s">
        <v>44</v>
      </c>
      <c r="K1022" s="525" t="str">
        <f>IFERROR(VLOOKUP(J1022,'Reference data'!$G$2:$H$7, 2, 0), "Do not enter, will be populated based on other column(s)")</f>
        <v>Muawiah Qaimari</v>
      </c>
      <c r="L1022" s="556" t="str">
        <f>IFERROR(VLOOKUP(I1022, 'Reference data'!$R$2:$S$55, 2, 0), "Do not enter, will be populated based on other column(s)")</f>
        <v>Istiyaqahmed Shaikh</v>
      </c>
      <c r="M1022" s="525" t="str">
        <f>IFERROR(VLOOKUP(L1022, 'Reference data'!$J$2:$K$30, 2, 0), "Do not enter, will be populated based on other column(s)")</f>
        <v>Daljeet Arora</v>
      </c>
      <c r="N1022" s="347" t="s">
        <v>283</v>
      </c>
      <c r="O1022" s="557" t="str">
        <f>VLOOKUP(N1022, 'Reference data'!$U$2:$V$29, 2, 0)</f>
        <v>Ongoing</v>
      </c>
      <c r="P1022" s="347" t="s">
        <v>48</v>
      </c>
      <c r="R1022" s="488"/>
      <c r="S1022" s="488"/>
      <c r="T1022" s="488"/>
      <c r="U1022" s="488"/>
      <c r="V1022" s="488"/>
      <c r="W1022" s="488"/>
      <c r="X1022" s="488"/>
      <c r="Y1022" s="488"/>
      <c r="Z1022" s="488"/>
      <c r="AA1022" s="488"/>
      <c r="AB1022" s="488"/>
      <c r="AC1022" s="488"/>
      <c r="AD1022" s="488"/>
      <c r="AE1022" s="488"/>
      <c r="AF1022" s="488">
        <v>30</v>
      </c>
      <c r="AG1022" s="488">
        <v>30</v>
      </c>
      <c r="AH1022" s="347">
        <v>40</v>
      </c>
      <c r="AI1022" s="347">
        <v>40</v>
      </c>
      <c r="AJ1022" s="347">
        <v>40</v>
      </c>
      <c r="AK1022" s="347">
        <v>40</v>
      </c>
      <c r="AL1022" s="347">
        <v>40</v>
      </c>
      <c r="AM1022" s="347">
        <v>40</v>
      </c>
      <c r="AN1022" s="347">
        <v>40</v>
      </c>
      <c r="AO1022" s="347">
        <v>40</v>
      </c>
      <c r="AP1022" s="347">
        <v>40</v>
      </c>
      <c r="AQ1022" s="347">
        <v>40</v>
      </c>
      <c r="AR1022" s="347">
        <v>40</v>
      </c>
      <c r="AS1022" s="347">
        <v>40</v>
      </c>
      <c r="AT1022" s="347">
        <v>40</v>
      </c>
      <c r="AU1022" s="347">
        <v>40</v>
      </c>
      <c r="AV1022" s="347">
        <v>40</v>
      </c>
      <c r="AW1022" s="347">
        <v>40</v>
      </c>
      <c r="AX1022" s="347">
        <v>40</v>
      </c>
      <c r="AY1022" s="347">
        <v>40</v>
      </c>
    </row>
    <row r="1023" spans="1:51" ht="18" customHeight="1">
      <c r="A1023" s="522" t="str">
        <f>IFERROR(VLOOKUP(B1023, 'Reference data'!$C$2:$D$21, 2, 0), "Do not enter, will be populated based on other column(s)")</f>
        <v>Sustenance</v>
      </c>
      <c r="B1023" s="555" t="s">
        <v>983</v>
      </c>
      <c r="C1023" s="347">
        <v>6</v>
      </c>
      <c r="D1023" s="347" t="s">
        <v>2018</v>
      </c>
      <c r="E1023" s="564" t="s">
        <v>54</v>
      </c>
      <c r="F1023" s="548"/>
      <c r="G1023" s="522" t="str">
        <f>IFERROR(VLOOKUP(E1023,'Reference data'!$M$2:$P$364,4,0), "Do not enter, will be populated based on other column(s)")</f>
        <v>MF</v>
      </c>
      <c r="H1023" s="522" t="str">
        <f>IFERROR(VLOOKUP(E1023,'Reference data'!$M$2:$O$364, 3,0), "Do not enter, will be populated based on other column(s)")</f>
        <v>Assembler</v>
      </c>
      <c r="I1023" s="522" t="str">
        <f>IFERROR(VLOOKUP(E1023,'Reference data'!$M$1:$N$364, 2,0), "Do not enter, will be populated based on other column(s)")</f>
        <v>SW-CRIS</v>
      </c>
      <c r="J1023" s="548" t="s">
        <v>44</v>
      </c>
      <c r="K1023" s="525" t="str">
        <f>IFERROR(VLOOKUP(J1023,'Reference data'!$G$2:$H$7, 2, 0), "Do not enter, will be populated based on other column(s)")</f>
        <v>Muawiah Qaimari</v>
      </c>
      <c r="L1023" s="556" t="str">
        <f>IFERROR(VLOOKUP(I1023, 'Reference data'!$R$2:$S$55, 2, 0), "Do not enter, will be populated based on other column(s)")</f>
        <v>Istiyaqahmed Shaikh</v>
      </c>
      <c r="M1023" s="525" t="str">
        <f>IFERROR(VLOOKUP(L1023, 'Reference data'!$J$2:$K$30, 2, 0), "Do not enter, will be populated based on other column(s)")</f>
        <v>Daljeet Arora</v>
      </c>
      <c r="N1023" s="347" t="s">
        <v>283</v>
      </c>
      <c r="O1023" s="557" t="str">
        <f>VLOOKUP(N1023, 'Reference data'!$U$2:$V$29, 2, 0)</f>
        <v>Ongoing</v>
      </c>
      <c r="P1023" s="347" t="s">
        <v>48</v>
      </c>
      <c r="R1023" s="488"/>
      <c r="S1023" s="488"/>
      <c r="T1023" s="488"/>
      <c r="U1023" s="488"/>
      <c r="V1023" s="488"/>
      <c r="W1023" s="488"/>
      <c r="X1023" s="488"/>
      <c r="Y1023" s="488"/>
      <c r="Z1023" s="488"/>
      <c r="AA1023" s="488"/>
      <c r="AB1023" s="488"/>
      <c r="AC1023" s="488"/>
      <c r="AD1023" s="488"/>
      <c r="AE1023" s="488"/>
      <c r="AF1023" s="488">
        <v>15</v>
      </c>
      <c r="AG1023" s="488">
        <v>15</v>
      </c>
      <c r="AH1023" s="347">
        <v>40</v>
      </c>
      <c r="AI1023" s="347">
        <v>40</v>
      </c>
      <c r="AJ1023" s="347">
        <v>40</v>
      </c>
      <c r="AK1023" s="347">
        <v>40</v>
      </c>
      <c r="AL1023" s="347">
        <v>40</v>
      </c>
      <c r="AM1023" s="347">
        <v>40</v>
      </c>
      <c r="AN1023" s="347">
        <v>40</v>
      </c>
      <c r="AO1023" s="347">
        <v>40</v>
      </c>
      <c r="AP1023" s="347">
        <v>40</v>
      </c>
      <c r="AQ1023" s="347">
        <v>40</v>
      </c>
      <c r="AR1023" s="347">
        <v>40</v>
      </c>
      <c r="AS1023" s="347">
        <v>40</v>
      </c>
      <c r="AT1023" s="347">
        <v>40</v>
      </c>
      <c r="AU1023" s="347">
        <v>40</v>
      </c>
      <c r="AV1023" s="347">
        <v>40</v>
      </c>
      <c r="AW1023" s="347">
        <v>40</v>
      </c>
      <c r="AX1023" s="347">
        <v>40</v>
      </c>
      <c r="AY1023" s="347">
        <v>40</v>
      </c>
    </row>
    <row r="1024" spans="1:51" ht="18" customHeight="1">
      <c r="A1024" s="522" t="str">
        <f>IFERROR(VLOOKUP(B1024, 'Reference data'!$C$2:$D$21, 2, 0), "Do not enter, will be populated based on other column(s)")</f>
        <v>Sustenance</v>
      </c>
      <c r="B1024" s="555" t="s">
        <v>983</v>
      </c>
      <c r="C1024" s="347">
        <v>3</v>
      </c>
      <c r="D1024" s="347" t="s">
        <v>2019</v>
      </c>
      <c r="E1024" s="564" t="s">
        <v>43</v>
      </c>
      <c r="F1024" s="548"/>
      <c r="G1024" s="522" t="str">
        <f>IFERROR(VLOOKUP(E1024,'Reference data'!$M$2:$P$364,4,0), "Do not enter, will be populated based on other column(s)")</f>
        <v>MF</v>
      </c>
      <c r="H1024" s="522" t="str">
        <f>IFERROR(VLOOKUP(E1024,'Reference data'!$M$2:$O$364, 3,0), "Do not enter, will be populated based on other column(s)")</f>
        <v>Cobol, DB2</v>
      </c>
      <c r="I1024" s="522" t="str">
        <f>IFERROR(VLOOKUP(E1024,'Reference data'!$M$1:$N$364, 2,0), "Do not enter, will be populated based on other column(s)")</f>
        <v>SW-CRIS</v>
      </c>
      <c r="J1024" s="548" t="s">
        <v>44</v>
      </c>
      <c r="K1024" s="525" t="str">
        <f>IFERROR(VLOOKUP(J1024,'Reference data'!$G$2:$H$7, 2, 0), "Do not enter, will be populated based on other column(s)")</f>
        <v>Muawiah Qaimari</v>
      </c>
      <c r="L1024" s="556" t="str">
        <f>IFERROR(VLOOKUP(I1024, 'Reference data'!$R$2:$S$55, 2, 0), "Do not enter, will be populated based on other column(s)")</f>
        <v>Istiyaqahmed Shaikh</v>
      </c>
      <c r="M1024" s="525" t="str">
        <f>IFERROR(VLOOKUP(L1024, 'Reference data'!$J$2:$K$30, 2, 0), "Do not enter, will be populated based on other column(s)")</f>
        <v>Daljeet Arora</v>
      </c>
      <c r="N1024" s="347" t="s">
        <v>283</v>
      </c>
      <c r="O1024" s="557" t="str">
        <f>VLOOKUP(N1024, 'Reference data'!$U$2:$V$29, 2, 0)</f>
        <v>Ongoing</v>
      </c>
      <c r="P1024" s="347" t="s">
        <v>48</v>
      </c>
      <c r="R1024" s="488"/>
      <c r="S1024" s="488"/>
      <c r="T1024" s="488"/>
      <c r="U1024" s="488"/>
      <c r="V1024" s="488"/>
      <c r="W1024" s="488"/>
      <c r="X1024" s="488"/>
      <c r="Y1024" s="488"/>
      <c r="Z1024" s="488"/>
      <c r="AA1024" s="488"/>
      <c r="AB1024" s="488"/>
      <c r="AC1024" s="488"/>
      <c r="AD1024" s="488"/>
      <c r="AE1024" s="488"/>
      <c r="AF1024" s="488">
        <v>60</v>
      </c>
      <c r="AG1024" s="488">
        <v>60</v>
      </c>
      <c r="AH1024" s="347">
        <v>30</v>
      </c>
      <c r="AI1024" s="347">
        <v>30</v>
      </c>
      <c r="AJ1024" s="347">
        <v>30</v>
      </c>
      <c r="AK1024" s="347">
        <v>30</v>
      </c>
      <c r="AL1024" s="347">
        <v>30</v>
      </c>
      <c r="AM1024" s="347">
        <v>30</v>
      </c>
      <c r="AN1024" s="347">
        <v>30</v>
      </c>
      <c r="AO1024" s="347">
        <v>30</v>
      </c>
      <c r="AP1024" s="347">
        <v>30</v>
      </c>
      <c r="AQ1024" s="347">
        <v>30</v>
      </c>
      <c r="AR1024" s="347">
        <v>30</v>
      </c>
      <c r="AS1024" s="347">
        <v>30</v>
      </c>
      <c r="AT1024" s="347">
        <v>30</v>
      </c>
      <c r="AU1024" s="347">
        <v>30</v>
      </c>
      <c r="AV1024" s="347">
        <v>30</v>
      </c>
      <c r="AW1024" s="347">
        <v>30</v>
      </c>
      <c r="AX1024" s="347">
        <v>30</v>
      </c>
      <c r="AY1024" s="347">
        <v>30</v>
      </c>
    </row>
    <row r="1025" spans="1:51" ht="18" customHeight="1">
      <c r="A1025" s="522" t="str">
        <f>IFERROR(VLOOKUP(B1025, 'Reference data'!$C$2:$D$21, 2, 0), "Do not enter, will be populated based on other column(s)")</f>
        <v>Sustenance</v>
      </c>
      <c r="B1025" s="555" t="s">
        <v>984</v>
      </c>
      <c r="C1025" s="347">
        <v>3</v>
      </c>
      <c r="D1025" s="565" t="s">
        <v>2026</v>
      </c>
      <c r="E1025" s="564" t="s">
        <v>43</v>
      </c>
      <c r="F1025" s="548"/>
      <c r="G1025" s="522" t="str">
        <f>IFERROR(VLOOKUP(E1025,'Reference data'!$M$2:$P$364,4,0), "Do not enter, will be populated based on other column(s)")</f>
        <v>MF</v>
      </c>
      <c r="H1025" s="522" t="str">
        <f>IFERROR(VLOOKUP(E1025,'Reference data'!$M$2:$O$364, 3,0), "Do not enter, will be populated based on other column(s)")</f>
        <v>Cobol, DB2</v>
      </c>
      <c r="I1025" s="522" t="str">
        <f>IFERROR(VLOOKUP(E1025,'Reference data'!$M$1:$N$364, 2,0), "Do not enter, will be populated based on other column(s)")</f>
        <v>SW-CRIS</v>
      </c>
      <c r="J1025" s="548" t="s">
        <v>44</v>
      </c>
      <c r="K1025" s="525" t="str">
        <f>IFERROR(VLOOKUP(J1025,'Reference data'!$G$2:$H$7, 2, 0), "Do not enter, will be populated based on other column(s)")</f>
        <v>Muawiah Qaimari</v>
      </c>
      <c r="L1025" s="556" t="str">
        <f>IFERROR(VLOOKUP(I1025, 'Reference data'!$R$2:$S$55, 2, 0), "Do not enter, will be populated based on other column(s)")</f>
        <v>Istiyaqahmed Shaikh</v>
      </c>
      <c r="M1025" s="525" t="str">
        <f>IFERROR(VLOOKUP(L1025, 'Reference data'!$J$2:$K$30, 2, 0), "Do not enter, will be populated based on other column(s)")</f>
        <v>Daljeet Arora</v>
      </c>
      <c r="N1025" s="347" t="s">
        <v>283</v>
      </c>
      <c r="O1025" s="557" t="str">
        <f>VLOOKUP(N1025, 'Reference data'!$U$2:$V$29, 2, 0)</f>
        <v>Ongoing</v>
      </c>
      <c r="P1025" s="347" t="s">
        <v>48</v>
      </c>
      <c r="R1025" s="488"/>
      <c r="S1025" s="488"/>
      <c r="T1025" s="488"/>
      <c r="U1025" s="488"/>
      <c r="V1025" s="488"/>
      <c r="W1025" s="488"/>
      <c r="X1025" s="488"/>
      <c r="Y1025" s="488"/>
      <c r="Z1025" s="488"/>
      <c r="AA1025" s="488"/>
      <c r="AB1025" s="488"/>
      <c r="AC1025" s="488"/>
      <c r="AD1025" s="488"/>
      <c r="AE1025" s="488"/>
      <c r="AF1025" s="488">
        <v>40</v>
      </c>
      <c r="AG1025" s="488">
        <v>20</v>
      </c>
      <c r="AH1025" s="347">
        <v>70</v>
      </c>
      <c r="AI1025" s="347">
        <v>70</v>
      </c>
      <c r="AJ1025" s="347">
        <v>70</v>
      </c>
      <c r="AK1025" s="347">
        <v>70</v>
      </c>
      <c r="AL1025" s="347">
        <v>70</v>
      </c>
      <c r="AM1025" s="347">
        <v>70</v>
      </c>
      <c r="AN1025" s="347">
        <v>70</v>
      </c>
      <c r="AO1025" s="347">
        <v>70</v>
      </c>
      <c r="AP1025" s="347">
        <v>70</v>
      </c>
      <c r="AQ1025" s="347">
        <v>70</v>
      </c>
      <c r="AR1025" s="347">
        <v>70</v>
      </c>
      <c r="AS1025" s="347">
        <v>70</v>
      </c>
      <c r="AT1025" s="347">
        <v>70</v>
      </c>
      <c r="AU1025" s="347">
        <v>70</v>
      </c>
      <c r="AV1025" s="347">
        <v>70</v>
      </c>
      <c r="AW1025" s="347">
        <v>70</v>
      </c>
      <c r="AX1025" s="347">
        <v>70</v>
      </c>
      <c r="AY1025" s="347">
        <v>70</v>
      </c>
    </row>
    <row r="1026" spans="1:51" ht="18" customHeight="1">
      <c r="A1026" s="522" t="str">
        <f>IFERROR(VLOOKUP(B1026, 'Reference data'!$C$2:$D$21, 2, 0), "Do not enter, will be populated based on other column(s)")</f>
        <v>Sustenance</v>
      </c>
      <c r="B1026" s="555" t="s">
        <v>989</v>
      </c>
      <c r="C1026" s="347">
        <v>3</v>
      </c>
      <c r="D1026" s="347" t="s">
        <v>2023</v>
      </c>
      <c r="E1026" s="564" t="s">
        <v>43</v>
      </c>
      <c r="F1026" s="548"/>
      <c r="G1026" s="522" t="str">
        <f>IFERROR(VLOOKUP(E1026,'Reference data'!$M$2:$P$364,4,0), "Do not enter, will be populated based on other column(s)")</f>
        <v>MF</v>
      </c>
      <c r="H1026" s="522" t="str">
        <f>IFERROR(VLOOKUP(E1026,'Reference data'!$M$2:$O$364, 3,0), "Do not enter, will be populated based on other column(s)")</f>
        <v>Cobol, DB2</v>
      </c>
      <c r="I1026" s="522" t="str">
        <f>IFERROR(VLOOKUP(E1026,'Reference data'!$M$1:$N$364, 2,0), "Do not enter, will be populated based on other column(s)")</f>
        <v>SW-CRIS</v>
      </c>
      <c r="J1026" s="548" t="s">
        <v>44</v>
      </c>
      <c r="K1026" s="525" t="str">
        <f>IFERROR(VLOOKUP(J1026,'Reference data'!$G$2:$H$7, 2, 0), "Do not enter, will be populated based on other column(s)")</f>
        <v>Muawiah Qaimari</v>
      </c>
      <c r="L1026" s="556" t="str">
        <f>IFERROR(VLOOKUP(I1026, 'Reference data'!$R$2:$S$55, 2, 0), "Do not enter, will be populated based on other column(s)")</f>
        <v>Istiyaqahmed Shaikh</v>
      </c>
      <c r="M1026" s="525" t="str">
        <f>IFERROR(VLOOKUP(L1026, 'Reference data'!$J$2:$K$30, 2, 0), "Do not enter, will be populated based on other column(s)")</f>
        <v>Daljeet Arora</v>
      </c>
      <c r="N1026" s="347" t="s">
        <v>283</v>
      </c>
      <c r="O1026" s="557" t="str">
        <f>VLOOKUP(N1026, 'Reference data'!$U$2:$V$29, 2, 0)</f>
        <v>Ongoing</v>
      </c>
      <c r="P1026" s="347" t="s">
        <v>48</v>
      </c>
      <c r="R1026" s="488"/>
      <c r="S1026" s="488"/>
      <c r="T1026" s="488"/>
      <c r="U1026" s="488"/>
      <c r="V1026" s="488"/>
      <c r="W1026" s="488"/>
      <c r="X1026" s="488"/>
      <c r="Y1026" s="488"/>
      <c r="Z1026" s="488"/>
      <c r="AA1026" s="488"/>
      <c r="AB1026" s="488"/>
      <c r="AC1026" s="488"/>
      <c r="AD1026" s="488"/>
      <c r="AE1026" s="488"/>
      <c r="AF1026" s="488">
        <v>25</v>
      </c>
      <c r="AG1026" s="488">
        <v>25</v>
      </c>
      <c r="AH1026" s="347">
        <v>60</v>
      </c>
      <c r="AI1026" s="347">
        <v>60</v>
      </c>
      <c r="AJ1026" s="347">
        <v>60</v>
      </c>
      <c r="AK1026" s="347">
        <v>60</v>
      </c>
      <c r="AL1026" s="347">
        <v>60</v>
      </c>
      <c r="AM1026" s="347">
        <v>60</v>
      </c>
      <c r="AN1026" s="347">
        <v>60</v>
      </c>
      <c r="AO1026" s="347">
        <v>60</v>
      </c>
      <c r="AP1026" s="347">
        <v>60</v>
      </c>
      <c r="AQ1026" s="347">
        <v>60</v>
      </c>
      <c r="AR1026" s="347">
        <v>60</v>
      </c>
      <c r="AS1026" s="347">
        <v>60</v>
      </c>
      <c r="AT1026" s="347">
        <v>60</v>
      </c>
      <c r="AU1026" s="347">
        <v>60</v>
      </c>
      <c r="AV1026" s="347">
        <v>60</v>
      </c>
      <c r="AW1026" s="347">
        <v>60</v>
      </c>
      <c r="AX1026" s="347">
        <v>60</v>
      </c>
      <c r="AY1026" s="347">
        <v>60</v>
      </c>
    </row>
    <row r="1027" spans="1:51" ht="18" customHeight="1">
      <c r="A1027" s="522" t="str">
        <f>IFERROR(VLOOKUP(B1027, 'Reference data'!$C$2:$D$21, 2, 0), "Do not enter, will be populated based on other column(s)")</f>
        <v>Sustenance</v>
      </c>
      <c r="B1027" s="555" t="s">
        <v>985</v>
      </c>
      <c r="C1027" s="347">
        <v>3</v>
      </c>
      <c r="D1027" s="347" t="s">
        <v>2017</v>
      </c>
      <c r="E1027" s="564" t="s">
        <v>43</v>
      </c>
      <c r="F1027" s="548"/>
      <c r="G1027" s="522" t="str">
        <f>IFERROR(VLOOKUP(E1027,'Reference data'!$M$2:$P$364,4,0), "Do not enter, will be populated based on other column(s)")</f>
        <v>MF</v>
      </c>
      <c r="H1027" s="522" t="str">
        <f>IFERROR(VLOOKUP(E1027,'Reference data'!$M$2:$O$364, 3,0), "Do not enter, will be populated based on other column(s)")</f>
        <v>Cobol, DB2</v>
      </c>
      <c r="I1027" s="522" t="str">
        <f>IFERROR(VLOOKUP(E1027,'Reference data'!$M$1:$N$364, 2,0), "Do not enter, will be populated based on other column(s)")</f>
        <v>SW-CRIS</v>
      </c>
      <c r="J1027" s="548" t="s">
        <v>44</v>
      </c>
      <c r="K1027" s="525" t="str">
        <f>IFERROR(VLOOKUP(J1027,'Reference data'!$G$2:$H$7, 2, 0), "Do not enter, will be populated based on other column(s)")</f>
        <v>Muawiah Qaimari</v>
      </c>
      <c r="L1027" s="556" t="str">
        <f>IFERROR(VLOOKUP(I1027, 'Reference data'!$R$2:$S$55, 2, 0), "Do not enter, will be populated based on other column(s)")</f>
        <v>Istiyaqahmed Shaikh</v>
      </c>
      <c r="M1027" s="525" t="str">
        <f>IFERROR(VLOOKUP(L1027, 'Reference data'!$J$2:$K$30, 2, 0), "Do not enter, will be populated based on other column(s)")</f>
        <v>Daljeet Arora</v>
      </c>
      <c r="N1027" s="347" t="s">
        <v>283</v>
      </c>
      <c r="O1027" s="557" t="str">
        <f>VLOOKUP(N1027, 'Reference data'!$U$2:$V$29, 2, 0)</f>
        <v>Ongoing</v>
      </c>
      <c r="P1027" s="347" t="s">
        <v>48</v>
      </c>
      <c r="R1027" s="488"/>
      <c r="S1027" s="488"/>
      <c r="T1027" s="488"/>
      <c r="U1027" s="488"/>
      <c r="V1027" s="488"/>
      <c r="W1027" s="488"/>
      <c r="X1027" s="488"/>
      <c r="Y1027" s="488"/>
      <c r="Z1027" s="488"/>
      <c r="AA1027" s="488"/>
      <c r="AB1027" s="488"/>
      <c r="AC1027" s="488"/>
      <c r="AD1027" s="488"/>
      <c r="AE1027" s="488"/>
      <c r="AF1027" s="488">
        <v>30</v>
      </c>
      <c r="AG1027" s="488">
        <v>30</v>
      </c>
      <c r="AH1027" s="347">
        <v>10</v>
      </c>
      <c r="AI1027" s="347">
        <v>10</v>
      </c>
      <c r="AJ1027" s="347">
        <v>10</v>
      </c>
      <c r="AK1027" s="347">
        <v>10</v>
      </c>
      <c r="AL1027" s="347">
        <v>10</v>
      </c>
      <c r="AM1027" s="347">
        <v>10</v>
      </c>
      <c r="AN1027" s="347">
        <v>10</v>
      </c>
      <c r="AO1027" s="347">
        <v>10</v>
      </c>
      <c r="AP1027" s="347">
        <v>10</v>
      </c>
      <c r="AQ1027" s="347">
        <v>10</v>
      </c>
      <c r="AR1027" s="347">
        <v>10</v>
      </c>
      <c r="AS1027" s="347">
        <v>10</v>
      </c>
      <c r="AT1027" s="347">
        <v>10</v>
      </c>
      <c r="AU1027" s="347">
        <v>10</v>
      </c>
      <c r="AV1027" s="347">
        <v>10</v>
      </c>
      <c r="AW1027" s="347">
        <v>10</v>
      </c>
      <c r="AX1027" s="347">
        <v>10</v>
      </c>
      <c r="AY1027" s="347">
        <v>10</v>
      </c>
    </row>
    <row r="1028" spans="1:51" ht="18" customHeight="1">
      <c r="A1028" s="522" t="str">
        <f>IFERROR(VLOOKUP(B1028, 'Reference data'!$C$2:$D$21, 2, 0), "Do not enter, will be populated based on other column(s)")</f>
        <v>Sustenance</v>
      </c>
      <c r="B1028" s="555" t="s">
        <v>983</v>
      </c>
      <c r="C1028" s="347">
        <v>3</v>
      </c>
      <c r="D1028" s="347" t="s">
        <v>2018</v>
      </c>
      <c r="E1028" s="564" t="s">
        <v>43</v>
      </c>
      <c r="F1028" s="548"/>
      <c r="G1028" s="522" t="str">
        <f>IFERROR(VLOOKUP(E1028,'Reference data'!$M$2:$P$364,4,0), "Do not enter, will be populated based on other column(s)")</f>
        <v>MF</v>
      </c>
      <c r="H1028" s="522" t="str">
        <f>IFERROR(VLOOKUP(E1028,'Reference data'!$M$2:$O$364, 3,0), "Do not enter, will be populated based on other column(s)")</f>
        <v>Cobol, DB2</v>
      </c>
      <c r="I1028" s="522" t="str">
        <f>IFERROR(VLOOKUP(E1028,'Reference data'!$M$1:$N$364, 2,0), "Do not enter, will be populated based on other column(s)")</f>
        <v>SW-CRIS</v>
      </c>
      <c r="J1028" s="548" t="s">
        <v>44</v>
      </c>
      <c r="K1028" s="525" t="str">
        <f>IFERROR(VLOOKUP(J1028,'Reference data'!$G$2:$H$7, 2, 0), "Do not enter, will be populated based on other column(s)")</f>
        <v>Muawiah Qaimari</v>
      </c>
      <c r="L1028" s="556" t="str">
        <f>IFERROR(VLOOKUP(I1028, 'Reference data'!$R$2:$S$55, 2, 0), "Do not enter, will be populated based on other column(s)")</f>
        <v>Istiyaqahmed Shaikh</v>
      </c>
      <c r="M1028" s="525" t="str">
        <f>IFERROR(VLOOKUP(L1028, 'Reference data'!$J$2:$K$30, 2, 0), "Do not enter, will be populated based on other column(s)")</f>
        <v>Daljeet Arora</v>
      </c>
      <c r="N1028" s="347" t="s">
        <v>283</v>
      </c>
      <c r="O1028" s="557" t="str">
        <f>VLOOKUP(N1028, 'Reference data'!$U$2:$V$29, 2, 0)</f>
        <v>Ongoing</v>
      </c>
      <c r="P1028" s="347" t="s">
        <v>48</v>
      </c>
      <c r="R1028" s="488"/>
      <c r="S1028" s="488"/>
      <c r="T1028" s="488"/>
      <c r="U1028" s="488"/>
      <c r="V1028" s="488"/>
      <c r="W1028" s="488"/>
      <c r="X1028" s="488"/>
      <c r="Y1028" s="488"/>
      <c r="Z1028" s="488"/>
      <c r="AA1028" s="488"/>
      <c r="AB1028" s="488"/>
      <c r="AC1028" s="488"/>
      <c r="AD1028" s="488"/>
      <c r="AE1028" s="488"/>
      <c r="AF1028" s="488">
        <v>15</v>
      </c>
      <c r="AG1028" s="488">
        <v>15</v>
      </c>
      <c r="AH1028" s="347">
        <v>10</v>
      </c>
      <c r="AI1028" s="347">
        <v>10</v>
      </c>
      <c r="AJ1028" s="347">
        <v>10</v>
      </c>
      <c r="AK1028" s="347">
        <v>10</v>
      </c>
      <c r="AL1028" s="347">
        <v>10</v>
      </c>
      <c r="AM1028" s="347">
        <v>10</v>
      </c>
      <c r="AN1028" s="347">
        <v>10</v>
      </c>
      <c r="AO1028" s="347">
        <v>10</v>
      </c>
      <c r="AP1028" s="347">
        <v>10</v>
      </c>
      <c r="AQ1028" s="347">
        <v>10</v>
      </c>
      <c r="AR1028" s="347">
        <v>10</v>
      </c>
      <c r="AS1028" s="347">
        <v>10</v>
      </c>
      <c r="AT1028" s="347">
        <v>10</v>
      </c>
      <c r="AU1028" s="347">
        <v>10</v>
      </c>
      <c r="AV1028" s="347">
        <v>10</v>
      </c>
      <c r="AW1028" s="347">
        <v>10</v>
      </c>
      <c r="AX1028" s="347">
        <v>10</v>
      </c>
      <c r="AY1028" s="347">
        <v>10</v>
      </c>
    </row>
    <row r="1029" spans="1:51" ht="18" customHeight="1">
      <c r="A1029" s="522" t="str">
        <f>IFERROR(VLOOKUP(B1029, 'Reference data'!$C$2:$D$21, 2, 0), "Do not enter, will be populated based on other column(s)")</f>
        <v>Sustenance</v>
      </c>
      <c r="B1029" s="555" t="s">
        <v>983</v>
      </c>
      <c r="C1029" s="347">
        <v>4</v>
      </c>
      <c r="D1029" s="347" t="s">
        <v>2019</v>
      </c>
      <c r="E1029" s="564" t="s">
        <v>1282</v>
      </c>
      <c r="F1029" s="474" t="s">
        <v>1506</v>
      </c>
      <c r="G1029" s="522" t="str">
        <f>IFERROR(VLOOKUP(E1029,'Reference data'!$M$2:$P$364,4,0), "Do not enter, will be populated based on other column(s)")</f>
        <v>MF</v>
      </c>
      <c r="H1029" s="522" t="str">
        <f>IFERROR(VLOOKUP(E1029,'Reference data'!$M$2:$O$364, 3,0), "Do not enter, will be populated based on other column(s)")</f>
        <v>Tandem</v>
      </c>
      <c r="I1029" s="522" t="str">
        <f>IFERROR(VLOOKUP(E1029,'Reference data'!$M$1:$N$364, 2,0), "Do not enter, will be populated based on other column(s)")</f>
        <v>Tandem</v>
      </c>
      <c r="J1029" s="548" t="s">
        <v>442</v>
      </c>
      <c r="K1029" s="525" t="str">
        <f>IFERROR(VLOOKUP(J1029,'Reference data'!$G$2:$H$7, 2, 0), "Do not enter, will be populated based on other column(s)")</f>
        <v>Christine Moretti</v>
      </c>
      <c r="L1029" s="556" t="str">
        <f>IFERROR(VLOOKUP(I1029, 'Reference data'!$R$2:$S$55, 2, 0), "Do not enter, will be populated based on other column(s)")</f>
        <v>Istiyaqahmed Shaikh</v>
      </c>
      <c r="M1029" s="525" t="str">
        <f>IFERROR(VLOOKUP(L1029, 'Reference data'!$J$2:$K$30, 2, 0), "Do not enter, will be populated based on other column(s)")</f>
        <v>Daljeet Arora</v>
      </c>
      <c r="N1029" s="347" t="s">
        <v>283</v>
      </c>
      <c r="O1029" s="557" t="str">
        <f>VLOOKUP(N1029, 'Reference data'!$U$2:$V$29, 2, 0)</f>
        <v>Ongoing</v>
      </c>
      <c r="P1029" s="347" t="s">
        <v>48</v>
      </c>
      <c r="R1029" s="488"/>
      <c r="S1029" s="488"/>
      <c r="T1029" s="488"/>
      <c r="U1029" s="488"/>
      <c r="V1029" s="488"/>
      <c r="W1029" s="488"/>
      <c r="X1029" s="488"/>
      <c r="Y1029" s="488"/>
      <c r="Z1029" s="488"/>
      <c r="AA1029" s="488"/>
      <c r="AB1029" s="488"/>
      <c r="AC1029" s="488"/>
      <c r="AD1029" s="488"/>
      <c r="AE1029" s="488"/>
      <c r="AF1029" s="488">
        <v>70</v>
      </c>
      <c r="AG1029" s="488">
        <v>70</v>
      </c>
      <c r="AH1029" s="347">
        <v>30</v>
      </c>
      <c r="AI1029" s="347">
        <v>30</v>
      </c>
      <c r="AJ1029" s="347">
        <v>30</v>
      </c>
      <c r="AK1029" s="347">
        <v>30</v>
      </c>
      <c r="AL1029" s="347">
        <v>30</v>
      </c>
      <c r="AM1029" s="347">
        <v>30</v>
      </c>
      <c r="AN1029" s="347">
        <v>30</v>
      </c>
      <c r="AO1029" s="347">
        <v>30</v>
      </c>
      <c r="AP1029" s="347">
        <v>30</v>
      </c>
      <c r="AQ1029" s="347">
        <v>30</v>
      </c>
      <c r="AR1029" s="347">
        <v>30</v>
      </c>
      <c r="AS1029" s="347">
        <v>30</v>
      </c>
      <c r="AT1029" s="347">
        <v>30</v>
      </c>
      <c r="AU1029" s="347">
        <v>30</v>
      </c>
      <c r="AV1029" s="347">
        <v>30</v>
      </c>
      <c r="AW1029" s="347">
        <v>30</v>
      </c>
      <c r="AX1029" s="347">
        <v>30</v>
      </c>
      <c r="AY1029" s="347">
        <v>30</v>
      </c>
    </row>
    <row r="1030" spans="1:51" ht="18" customHeight="1">
      <c r="A1030" s="522" t="str">
        <f>IFERROR(VLOOKUP(B1030, 'Reference data'!$C$2:$D$21, 2, 0), "Do not enter, will be populated based on other column(s)")</f>
        <v>Sustenance</v>
      </c>
      <c r="B1030" s="555" t="s">
        <v>984</v>
      </c>
      <c r="C1030" s="347">
        <v>4</v>
      </c>
      <c r="D1030" s="347" t="s">
        <v>2027</v>
      </c>
      <c r="E1030" s="564" t="s">
        <v>1282</v>
      </c>
      <c r="F1030" s="474" t="s">
        <v>1506</v>
      </c>
      <c r="G1030" s="522" t="str">
        <f>IFERROR(VLOOKUP(E1030,'Reference data'!$M$2:$P$364,4,0), "Do not enter, will be populated based on other column(s)")</f>
        <v>MF</v>
      </c>
      <c r="H1030" s="522" t="str">
        <f>IFERROR(VLOOKUP(E1030,'Reference data'!$M$2:$O$364, 3,0), "Do not enter, will be populated based on other column(s)")</f>
        <v>Tandem</v>
      </c>
      <c r="I1030" s="522" t="str">
        <f>IFERROR(VLOOKUP(E1030,'Reference data'!$M$1:$N$364, 2,0), "Do not enter, will be populated based on other column(s)")</f>
        <v>Tandem</v>
      </c>
      <c r="J1030" s="548" t="s">
        <v>442</v>
      </c>
      <c r="K1030" s="525" t="str">
        <f>IFERROR(VLOOKUP(J1030,'Reference data'!$G$2:$H$7, 2, 0), "Do not enter, will be populated based on other column(s)")</f>
        <v>Christine Moretti</v>
      </c>
      <c r="L1030" s="556" t="str">
        <f>IFERROR(VLOOKUP(I1030, 'Reference data'!$R$2:$S$55, 2, 0), "Do not enter, will be populated based on other column(s)")</f>
        <v>Istiyaqahmed Shaikh</v>
      </c>
      <c r="M1030" s="525" t="str">
        <f>IFERROR(VLOOKUP(L1030, 'Reference data'!$J$2:$K$30, 2, 0), "Do not enter, will be populated based on other column(s)")</f>
        <v>Daljeet Arora</v>
      </c>
      <c r="N1030" s="347" t="s">
        <v>283</v>
      </c>
      <c r="O1030" s="557" t="str">
        <f>VLOOKUP(N1030, 'Reference data'!$U$2:$V$29, 2, 0)</f>
        <v>Ongoing</v>
      </c>
      <c r="P1030" s="347" t="s">
        <v>48</v>
      </c>
      <c r="R1030" s="488"/>
      <c r="S1030" s="488"/>
      <c r="T1030" s="488"/>
      <c r="U1030" s="488"/>
      <c r="V1030" s="488"/>
      <c r="W1030" s="488"/>
      <c r="X1030" s="488"/>
      <c r="Y1030" s="488"/>
      <c r="Z1030" s="488"/>
      <c r="AA1030" s="488"/>
      <c r="AB1030" s="488"/>
      <c r="AC1030" s="488"/>
      <c r="AD1030" s="488"/>
      <c r="AE1030" s="488"/>
      <c r="AF1030" s="488">
        <v>40</v>
      </c>
      <c r="AG1030" s="488">
        <v>40</v>
      </c>
      <c r="AH1030" s="347">
        <v>95</v>
      </c>
      <c r="AI1030" s="347">
        <v>95</v>
      </c>
      <c r="AJ1030" s="347">
        <v>95</v>
      </c>
      <c r="AK1030" s="347">
        <v>95</v>
      </c>
      <c r="AL1030" s="347">
        <v>95</v>
      </c>
      <c r="AM1030" s="347">
        <v>95</v>
      </c>
      <c r="AN1030" s="347">
        <v>95</v>
      </c>
      <c r="AO1030" s="347">
        <v>95</v>
      </c>
      <c r="AP1030" s="347">
        <v>95</v>
      </c>
      <c r="AQ1030" s="347">
        <v>95</v>
      </c>
      <c r="AR1030" s="347">
        <v>95</v>
      </c>
      <c r="AS1030" s="347">
        <v>95</v>
      </c>
      <c r="AT1030" s="347">
        <v>95</v>
      </c>
      <c r="AU1030" s="347">
        <v>95</v>
      </c>
      <c r="AV1030" s="347">
        <v>95</v>
      </c>
      <c r="AW1030" s="347">
        <v>95</v>
      </c>
      <c r="AX1030" s="347">
        <v>95</v>
      </c>
      <c r="AY1030" s="347">
        <v>95</v>
      </c>
    </row>
    <row r="1031" spans="1:51" ht="18" customHeight="1">
      <c r="A1031" s="522" t="str">
        <f>IFERROR(VLOOKUP(B1031, 'Reference data'!$C$2:$D$21, 2, 0), "Do not enter, will be populated based on other column(s)")</f>
        <v>Sustenance</v>
      </c>
      <c r="B1031" s="555" t="s">
        <v>989</v>
      </c>
      <c r="C1031" s="347">
        <v>4</v>
      </c>
      <c r="D1031" s="347" t="s">
        <v>2028</v>
      </c>
      <c r="E1031" s="564" t="s">
        <v>1282</v>
      </c>
      <c r="F1031" s="474" t="s">
        <v>1506</v>
      </c>
      <c r="G1031" s="522" t="str">
        <f>IFERROR(VLOOKUP(E1031,'Reference data'!$M$2:$P$364,4,0), "Do not enter, will be populated based on other column(s)")</f>
        <v>MF</v>
      </c>
      <c r="H1031" s="522" t="str">
        <f>IFERROR(VLOOKUP(E1031,'Reference data'!$M$2:$O$364, 3,0), "Do not enter, will be populated based on other column(s)")</f>
        <v>Tandem</v>
      </c>
      <c r="I1031" s="522" t="str">
        <f>IFERROR(VLOOKUP(E1031,'Reference data'!$M$1:$N$364, 2,0), "Do not enter, will be populated based on other column(s)")</f>
        <v>Tandem</v>
      </c>
      <c r="J1031" s="548" t="s">
        <v>442</v>
      </c>
      <c r="K1031" s="525" t="str">
        <f>IFERROR(VLOOKUP(J1031,'Reference data'!$G$2:$H$7, 2, 0), "Do not enter, will be populated based on other column(s)")</f>
        <v>Christine Moretti</v>
      </c>
      <c r="L1031" s="556" t="str">
        <f>IFERROR(VLOOKUP(I1031, 'Reference data'!$R$2:$S$55, 2, 0), "Do not enter, will be populated based on other column(s)")</f>
        <v>Istiyaqahmed Shaikh</v>
      </c>
      <c r="M1031" s="525" t="str">
        <f>IFERROR(VLOOKUP(L1031, 'Reference data'!$J$2:$K$30, 2, 0), "Do not enter, will be populated based on other column(s)")</f>
        <v>Daljeet Arora</v>
      </c>
      <c r="N1031" s="347" t="s">
        <v>283</v>
      </c>
      <c r="O1031" s="557" t="str">
        <f>VLOOKUP(N1031, 'Reference data'!$U$2:$V$29, 2, 0)</f>
        <v>Ongoing</v>
      </c>
      <c r="P1031" s="347" t="s">
        <v>48</v>
      </c>
      <c r="R1031" s="488"/>
      <c r="S1031" s="488"/>
      <c r="T1031" s="488"/>
      <c r="U1031" s="488"/>
      <c r="V1031" s="488"/>
      <c r="W1031" s="488"/>
      <c r="X1031" s="488"/>
      <c r="Y1031" s="488"/>
      <c r="Z1031" s="488"/>
      <c r="AA1031" s="488"/>
      <c r="AB1031" s="488"/>
      <c r="AC1031" s="488"/>
      <c r="AD1031" s="488"/>
      <c r="AE1031" s="488"/>
      <c r="AF1031" s="488">
        <v>10</v>
      </c>
      <c r="AG1031" s="488">
        <v>10</v>
      </c>
      <c r="AH1031" s="347">
        <v>30</v>
      </c>
      <c r="AI1031" s="347">
        <v>30</v>
      </c>
      <c r="AJ1031" s="347">
        <v>30</v>
      </c>
      <c r="AK1031" s="347">
        <v>30</v>
      </c>
      <c r="AL1031" s="347">
        <v>30</v>
      </c>
      <c r="AM1031" s="347">
        <v>30</v>
      </c>
      <c r="AN1031" s="347">
        <v>30</v>
      </c>
      <c r="AO1031" s="347">
        <v>30</v>
      </c>
      <c r="AP1031" s="347">
        <v>30</v>
      </c>
      <c r="AQ1031" s="347">
        <v>30</v>
      </c>
      <c r="AR1031" s="347">
        <v>30</v>
      </c>
      <c r="AS1031" s="347">
        <v>30</v>
      </c>
      <c r="AT1031" s="347">
        <v>30</v>
      </c>
      <c r="AU1031" s="347">
        <v>30</v>
      </c>
      <c r="AV1031" s="347">
        <v>30</v>
      </c>
      <c r="AW1031" s="347">
        <v>30</v>
      </c>
      <c r="AX1031" s="347">
        <v>30</v>
      </c>
      <c r="AY1031" s="347">
        <v>30</v>
      </c>
    </row>
    <row r="1032" spans="1:51" ht="18" customHeight="1">
      <c r="A1032" s="522" t="str">
        <f>IFERROR(VLOOKUP(B1032, 'Reference data'!$C$2:$D$21, 2, 0), "Do not enter, will be populated based on other column(s)")</f>
        <v>Sustenance</v>
      </c>
      <c r="B1032" s="555" t="s">
        <v>983</v>
      </c>
      <c r="C1032" s="347">
        <v>4</v>
      </c>
      <c r="D1032" s="347" t="s">
        <v>2018</v>
      </c>
      <c r="E1032" s="564" t="s">
        <v>1282</v>
      </c>
      <c r="F1032" s="474" t="s">
        <v>1506</v>
      </c>
      <c r="G1032" s="522" t="str">
        <f>IFERROR(VLOOKUP(E1032,'Reference data'!$M$2:$P$364,4,0), "Do not enter, will be populated based on other column(s)")</f>
        <v>MF</v>
      </c>
      <c r="H1032" s="522" t="str">
        <f>IFERROR(VLOOKUP(E1032,'Reference data'!$M$2:$O$364, 3,0), "Do not enter, will be populated based on other column(s)")</f>
        <v>Tandem</v>
      </c>
      <c r="I1032" s="522" t="str">
        <f>IFERROR(VLOOKUP(E1032,'Reference data'!$M$1:$N$364, 2,0), "Do not enter, will be populated based on other column(s)")</f>
        <v>Tandem</v>
      </c>
      <c r="J1032" s="548" t="s">
        <v>442</v>
      </c>
      <c r="K1032" s="525" t="str">
        <f>IFERROR(VLOOKUP(J1032,'Reference data'!$G$2:$H$7, 2, 0), "Do not enter, will be populated based on other column(s)")</f>
        <v>Christine Moretti</v>
      </c>
      <c r="L1032" s="556" t="str">
        <f>IFERROR(VLOOKUP(I1032, 'Reference data'!$R$2:$S$55, 2, 0), "Do not enter, will be populated based on other column(s)")</f>
        <v>Istiyaqahmed Shaikh</v>
      </c>
      <c r="M1032" s="525" t="str">
        <f>IFERROR(VLOOKUP(L1032, 'Reference data'!$J$2:$K$30, 2, 0), "Do not enter, will be populated based on other column(s)")</f>
        <v>Daljeet Arora</v>
      </c>
      <c r="N1032" s="347" t="s">
        <v>283</v>
      </c>
      <c r="O1032" s="557" t="str">
        <f>VLOOKUP(N1032, 'Reference data'!$U$2:$V$29, 2, 0)</f>
        <v>Ongoing</v>
      </c>
      <c r="P1032" s="347" t="s">
        <v>48</v>
      </c>
      <c r="R1032" s="488"/>
      <c r="S1032" s="488"/>
      <c r="T1032" s="488"/>
      <c r="U1032" s="488"/>
      <c r="V1032" s="488"/>
      <c r="W1032" s="488"/>
      <c r="X1032" s="488"/>
      <c r="Y1032" s="488"/>
      <c r="Z1032" s="488"/>
      <c r="AA1032" s="488"/>
      <c r="AB1032" s="488"/>
      <c r="AC1032" s="488"/>
      <c r="AD1032" s="488"/>
      <c r="AE1032" s="488"/>
      <c r="AF1032" s="488"/>
      <c r="AG1032" s="488"/>
      <c r="AH1032" s="347">
        <v>10</v>
      </c>
      <c r="AI1032" s="347">
        <v>10</v>
      </c>
      <c r="AJ1032" s="347">
        <v>10</v>
      </c>
      <c r="AK1032" s="347">
        <v>10</v>
      </c>
      <c r="AL1032" s="347">
        <v>10</v>
      </c>
      <c r="AM1032" s="347">
        <v>10</v>
      </c>
      <c r="AN1032" s="347">
        <v>10</v>
      </c>
      <c r="AO1032" s="347">
        <v>10</v>
      </c>
      <c r="AP1032" s="347">
        <v>10</v>
      </c>
      <c r="AQ1032" s="347">
        <v>10</v>
      </c>
      <c r="AR1032" s="347">
        <v>10</v>
      </c>
      <c r="AS1032" s="347">
        <v>10</v>
      </c>
      <c r="AT1032" s="347">
        <v>10</v>
      </c>
      <c r="AU1032" s="347">
        <v>10</v>
      </c>
      <c r="AV1032" s="347">
        <v>10</v>
      </c>
      <c r="AW1032" s="347">
        <v>10</v>
      </c>
      <c r="AX1032" s="347">
        <v>10</v>
      </c>
      <c r="AY1032" s="347">
        <v>10</v>
      </c>
    </row>
    <row r="1033" spans="1:51" ht="18" customHeight="1">
      <c r="A1033" s="522" t="str">
        <f>IFERROR(VLOOKUP(B1033, 'Reference data'!$C$2:$D$21, 2, 0), "Do not enter, will be populated based on other column(s)")</f>
        <v>Sustenance</v>
      </c>
      <c r="B1033" s="555" t="s">
        <v>985</v>
      </c>
      <c r="C1033" s="347">
        <v>4</v>
      </c>
      <c r="D1033" s="347" t="s">
        <v>2029</v>
      </c>
      <c r="E1033" s="564" t="s">
        <v>1282</v>
      </c>
      <c r="F1033" s="474" t="s">
        <v>1506</v>
      </c>
      <c r="G1033" s="522" t="str">
        <f>IFERROR(VLOOKUP(E1033,'Reference data'!$M$2:$P$364,4,0), "Do not enter, will be populated based on other column(s)")</f>
        <v>MF</v>
      </c>
      <c r="H1033" s="522" t="str">
        <f>IFERROR(VLOOKUP(E1033,'Reference data'!$M$2:$O$364, 3,0), "Do not enter, will be populated based on other column(s)")</f>
        <v>Tandem</v>
      </c>
      <c r="I1033" s="522" t="str">
        <f>IFERROR(VLOOKUP(E1033,'Reference data'!$M$1:$N$364, 2,0), "Do not enter, will be populated based on other column(s)")</f>
        <v>Tandem</v>
      </c>
      <c r="J1033" s="548" t="s">
        <v>442</v>
      </c>
      <c r="K1033" s="525" t="str">
        <f>IFERROR(VLOOKUP(J1033,'Reference data'!$G$2:$H$7, 2, 0), "Do not enter, will be populated based on other column(s)")</f>
        <v>Christine Moretti</v>
      </c>
      <c r="L1033" s="556" t="str">
        <f>IFERROR(VLOOKUP(I1033, 'Reference data'!$R$2:$S$55, 2, 0), "Do not enter, will be populated based on other column(s)")</f>
        <v>Istiyaqahmed Shaikh</v>
      </c>
      <c r="M1033" s="525" t="str">
        <f>IFERROR(VLOOKUP(L1033, 'Reference data'!$J$2:$K$30, 2, 0), "Do not enter, will be populated based on other column(s)")</f>
        <v>Daljeet Arora</v>
      </c>
      <c r="N1033" s="347" t="s">
        <v>283</v>
      </c>
      <c r="O1033" s="557" t="str">
        <f>VLOOKUP(N1033, 'Reference data'!$U$2:$V$29, 2, 0)</f>
        <v>Ongoing</v>
      </c>
      <c r="P1033" s="347" t="s">
        <v>48</v>
      </c>
      <c r="R1033" s="488"/>
      <c r="S1033" s="488"/>
      <c r="T1033" s="488"/>
      <c r="U1033" s="488"/>
      <c r="V1033" s="488"/>
      <c r="W1033" s="488"/>
      <c r="X1033" s="488"/>
      <c r="Y1033" s="488"/>
      <c r="Z1033" s="488"/>
      <c r="AA1033" s="488"/>
      <c r="AB1033" s="488"/>
      <c r="AC1033" s="488"/>
      <c r="AD1033" s="488"/>
      <c r="AE1033" s="488"/>
      <c r="AF1033" s="488">
        <v>20</v>
      </c>
      <c r="AG1033" s="488">
        <v>20</v>
      </c>
      <c r="AH1033" s="347">
        <v>20</v>
      </c>
      <c r="AI1033" s="347">
        <v>20</v>
      </c>
      <c r="AJ1033" s="347">
        <v>20</v>
      </c>
      <c r="AK1033" s="347">
        <v>20</v>
      </c>
      <c r="AL1033" s="347">
        <v>20</v>
      </c>
      <c r="AM1033" s="347">
        <v>20</v>
      </c>
      <c r="AN1033" s="347">
        <v>20</v>
      </c>
      <c r="AO1033" s="347">
        <v>20</v>
      </c>
      <c r="AP1033" s="347">
        <v>20</v>
      </c>
      <c r="AQ1033" s="347">
        <v>20</v>
      </c>
      <c r="AR1033" s="347">
        <v>20</v>
      </c>
      <c r="AS1033" s="347">
        <v>20</v>
      </c>
      <c r="AT1033" s="347">
        <v>20</v>
      </c>
      <c r="AU1033" s="347">
        <v>20</v>
      </c>
      <c r="AV1033" s="347">
        <v>20</v>
      </c>
      <c r="AW1033" s="347">
        <v>20</v>
      </c>
      <c r="AX1033" s="347">
        <v>20</v>
      </c>
      <c r="AY1033" s="347">
        <v>20</v>
      </c>
    </row>
    <row r="1034" spans="1:51" ht="18" customHeight="1">
      <c r="A1034" s="522" t="str">
        <f>IFERROR(VLOOKUP(B1034, 'Reference data'!$C$2:$D$21, 2, 0), "Do not enter, will be populated based on other column(s)")</f>
        <v>Sustenance</v>
      </c>
      <c r="B1034" s="555" t="s">
        <v>125</v>
      </c>
      <c r="C1034" s="347">
        <v>4</v>
      </c>
      <c r="D1034" s="565" t="s">
        <v>2030</v>
      </c>
      <c r="E1034" s="564" t="s">
        <v>1282</v>
      </c>
      <c r="F1034" s="474" t="s">
        <v>1506</v>
      </c>
      <c r="G1034" s="522" t="str">
        <f>IFERROR(VLOOKUP(E1034,'Reference data'!$M$2:$P$364,4,0), "Do not enter, will be populated based on other column(s)")</f>
        <v>MF</v>
      </c>
      <c r="H1034" s="522" t="str">
        <f>IFERROR(VLOOKUP(E1034,'Reference data'!$M$2:$O$364, 3,0), "Do not enter, will be populated based on other column(s)")</f>
        <v>Tandem</v>
      </c>
      <c r="I1034" s="522" t="str">
        <f>IFERROR(VLOOKUP(E1034,'Reference data'!$M$1:$N$364, 2,0), "Do not enter, will be populated based on other column(s)")</f>
        <v>Tandem</v>
      </c>
      <c r="J1034" s="548" t="s">
        <v>442</v>
      </c>
      <c r="K1034" s="525" t="str">
        <f>IFERROR(VLOOKUP(J1034,'Reference data'!$G$2:$H$7, 2, 0), "Do not enter, will be populated based on other column(s)")</f>
        <v>Christine Moretti</v>
      </c>
      <c r="L1034" s="556" t="str">
        <f>IFERROR(VLOOKUP(I1034, 'Reference data'!$R$2:$S$55, 2, 0), "Do not enter, will be populated based on other column(s)")</f>
        <v>Istiyaqahmed Shaikh</v>
      </c>
      <c r="M1034" s="525" t="str">
        <f>IFERROR(VLOOKUP(L1034, 'Reference data'!$J$2:$K$30, 2, 0), "Do not enter, will be populated based on other column(s)")</f>
        <v>Daljeet Arora</v>
      </c>
      <c r="N1034" s="347" t="s">
        <v>283</v>
      </c>
      <c r="O1034" s="557" t="str">
        <f>VLOOKUP(N1034, 'Reference data'!$U$2:$V$29, 2, 0)</f>
        <v>Ongoing</v>
      </c>
      <c r="P1034" s="347" t="s">
        <v>48</v>
      </c>
      <c r="R1034" s="488"/>
      <c r="S1034" s="488"/>
      <c r="T1034" s="488"/>
      <c r="U1034" s="488"/>
      <c r="V1034" s="488"/>
      <c r="W1034" s="488"/>
      <c r="X1034" s="488"/>
      <c r="Y1034" s="488"/>
      <c r="Z1034" s="488"/>
      <c r="AA1034" s="488"/>
      <c r="AB1034" s="488"/>
      <c r="AC1034" s="488"/>
      <c r="AD1034" s="488"/>
      <c r="AE1034" s="488"/>
      <c r="AF1034" s="488">
        <v>50</v>
      </c>
      <c r="AG1034" s="488">
        <v>50</v>
      </c>
      <c r="AH1034" s="347">
        <v>350</v>
      </c>
      <c r="AI1034" s="347">
        <v>350</v>
      </c>
      <c r="AJ1034" s="347">
        <v>350</v>
      </c>
      <c r="AK1034" s="347">
        <v>350</v>
      </c>
      <c r="AL1034" s="347">
        <v>350</v>
      </c>
      <c r="AM1034" s="347">
        <v>350</v>
      </c>
      <c r="AN1034" s="347">
        <v>350</v>
      </c>
      <c r="AO1034" s="347">
        <v>350</v>
      </c>
      <c r="AP1034" s="347">
        <v>350</v>
      </c>
      <c r="AQ1034" s="347">
        <v>350</v>
      </c>
      <c r="AR1034" s="347">
        <v>350</v>
      </c>
      <c r="AS1034" s="347">
        <v>350</v>
      </c>
      <c r="AT1034" s="347">
        <v>350</v>
      </c>
      <c r="AU1034" s="347">
        <v>350</v>
      </c>
      <c r="AV1034" s="347">
        <v>350</v>
      </c>
      <c r="AW1034" s="347">
        <v>350</v>
      </c>
      <c r="AX1034" s="347">
        <v>350</v>
      </c>
      <c r="AY1034" s="347">
        <v>350</v>
      </c>
    </row>
    <row r="1035" spans="1:51" ht="18" customHeight="1">
      <c r="A1035" s="522" t="str">
        <f>IFERROR(VLOOKUP(B1035, 'Reference data'!$C$2:$D$21, 2, 0), "Do not enter, will be populated based on other column(s)")</f>
        <v>Sustenance</v>
      </c>
      <c r="B1035" s="541" t="s">
        <v>110</v>
      </c>
      <c r="D1035" s="347" t="s">
        <v>2031</v>
      </c>
      <c r="E1035" s="543" t="s">
        <v>189</v>
      </c>
      <c r="F1035" s="548"/>
      <c r="G1035" s="522" t="str">
        <f>IFERROR(VLOOKUP(E1035,'Reference data'!$M$2:$P$364,4,0), "Do not enter, will be populated based on other column(s)")</f>
        <v>MF</v>
      </c>
      <c r="H1035" s="522" t="str">
        <f>IFERROR(VLOOKUP(E1035,'Reference data'!$M$2:$O$364, 3,0), "Do not enter, will be populated based on other column(s)")</f>
        <v>Cobol, DB2</v>
      </c>
      <c r="I1035" s="522" t="str">
        <f>IFERROR(VLOOKUP(E1035,'Reference data'!$M$1:$N$364, 2,0), "Do not enter, will be populated based on other column(s)")</f>
        <v>CARAT-MVS</v>
      </c>
      <c r="J1035" s="548" t="s">
        <v>44</v>
      </c>
      <c r="K1035" s="525" t="str">
        <f>IFERROR(VLOOKUP(J1035,'Reference data'!$G$2:$H$7, 2, 0), "Do not enter, will be populated based on other column(s)")</f>
        <v>Muawiah Qaimari</v>
      </c>
      <c r="L1035" s="525" t="str">
        <f>IFERROR(VLOOKUP(I1035, 'Reference data'!$R$2:$S$55, 2, 0), "Do not enter, will be populated based on other column(s)")</f>
        <v>Swapnil Patil</v>
      </c>
      <c r="M1035" s="525" t="str">
        <f>IFERROR(VLOOKUP(L1035, 'Reference data'!$J$2:$K$30, 2, 0), "Do not enter, will be populated based on other column(s)")</f>
        <v>Amit Patidar</v>
      </c>
      <c r="N1035" s="347">
        <v>22.11</v>
      </c>
      <c r="O1035" s="551" t="str">
        <f>VLOOKUP(N1035, 'Reference data'!$U$2:$V$29, 2, 0)</f>
        <v>Nov-22</v>
      </c>
      <c r="P1035" s="347" t="s">
        <v>48</v>
      </c>
      <c r="Q1035" s="488"/>
      <c r="R1035" s="488"/>
      <c r="S1035" s="488"/>
      <c r="T1035" s="488"/>
      <c r="U1035" s="488"/>
      <c r="V1035" s="488"/>
      <c r="W1035" s="488"/>
      <c r="X1035" s="488"/>
      <c r="Y1035" s="488"/>
      <c r="Z1035" s="488"/>
      <c r="AA1035" s="488"/>
      <c r="AB1035" s="488"/>
      <c r="AC1035" s="488"/>
      <c r="AD1035" s="488"/>
      <c r="AE1035" s="488"/>
      <c r="AF1035" s="488">
        <v>120</v>
      </c>
      <c r="AG1035" s="488"/>
      <c r="AH1035" s="488"/>
      <c r="AI1035" s="488"/>
      <c r="AJ1035" s="488"/>
      <c r="AK1035" s="488"/>
      <c r="AL1035" s="488"/>
      <c r="AM1035" s="488"/>
      <c r="AN1035" s="488"/>
      <c r="AO1035" s="488"/>
      <c r="AP1035" s="488"/>
      <c r="AQ1035" s="488"/>
      <c r="AR1035" s="488"/>
      <c r="AS1035" s="488"/>
    </row>
    <row r="1036" spans="1:51" ht="18" customHeight="1">
      <c r="A1036" s="522" t="str">
        <f>IFERROR(VLOOKUP(B1036, 'Reference data'!$C$2:$D$21, 2, 0), "Do not enter, will be populated based on other column(s)")</f>
        <v>Sustenance</v>
      </c>
      <c r="B1036" s="541" t="s">
        <v>88</v>
      </c>
      <c r="D1036" s="347" t="s">
        <v>2032</v>
      </c>
      <c r="E1036" s="543" t="s">
        <v>164</v>
      </c>
      <c r="F1036" s="548"/>
      <c r="G1036" s="522" t="str">
        <f>IFERROR(VLOOKUP(E1036,'Reference data'!$M$2:$P$364,4,0), "Do not enter, will be populated based on other column(s)")</f>
        <v>MF</v>
      </c>
      <c r="H1036" s="522" t="str">
        <f>IFERROR(VLOOKUP(E1036,'Reference data'!$M$2:$O$364, 3,0), "Do not enter, will be populated based on other column(s)")</f>
        <v>COBOL, Teradata</v>
      </c>
      <c r="I1036" s="522" t="str">
        <f>IFERROR(VLOOKUP(E1036,'Reference data'!$M$1:$N$364, 2,0), "Do not enter, will be populated based on other column(s)")</f>
        <v>SALES</v>
      </c>
      <c r="J1036" s="548" t="s">
        <v>44</v>
      </c>
      <c r="K1036" s="525" t="str">
        <f>IFERROR(VLOOKUP(J1036,'Reference data'!$G$2:$H$7, 2, 0), "Do not enter, will be populated based on other column(s)")</f>
        <v>Muawiah Qaimari</v>
      </c>
      <c r="L1036" s="525" t="str">
        <f>IFERROR(VLOOKUP(I1036, 'Reference data'!$R$2:$S$55, 2, 0), "Do not enter, will be populated based on other column(s)")</f>
        <v>Swapnil Patil</v>
      </c>
      <c r="M1036" s="525" t="str">
        <f>IFERROR(VLOOKUP(L1036, 'Reference data'!$J$2:$K$30, 2, 0), "Do not enter, will be populated based on other column(s)")</f>
        <v>Amit Patidar</v>
      </c>
      <c r="N1036" s="347">
        <v>22.11</v>
      </c>
      <c r="O1036" s="551" t="str">
        <f>VLOOKUP(N1036, 'Reference data'!$U$2:$V$29, 2, 0)</f>
        <v>Nov-22</v>
      </c>
      <c r="P1036" s="347" t="s">
        <v>48</v>
      </c>
      <c r="Q1036" s="488">
        <v>80</v>
      </c>
      <c r="R1036" s="488"/>
      <c r="S1036" s="488"/>
      <c r="T1036" s="488"/>
      <c r="U1036" s="488"/>
      <c r="V1036" s="488"/>
      <c r="W1036" s="488"/>
      <c r="X1036" s="488"/>
      <c r="Y1036" s="488"/>
      <c r="Z1036" s="488"/>
      <c r="AA1036" s="488"/>
      <c r="AB1036" s="488"/>
      <c r="AC1036" s="488"/>
      <c r="AD1036" s="488"/>
      <c r="AE1036" s="488"/>
      <c r="AF1036" s="488">
        <v>80</v>
      </c>
      <c r="AG1036" s="488"/>
      <c r="AH1036" s="488"/>
      <c r="AI1036" s="488"/>
      <c r="AJ1036" s="488"/>
      <c r="AK1036" s="488"/>
      <c r="AL1036" s="488"/>
      <c r="AM1036" s="488"/>
      <c r="AN1036" s="488"/>
      <c r="AO1036" s="488"/>
      <c r="AP1036" s="488"/>
      <c r="AQ1036" s="488"/>
      <c r="AR1036" s="488"/>
      <c r="AS1036" s="488"/>
    </row>
    <row r="1037" spans="1:51" ht="14.5">
      <c r="A1037" s="522" t="str">
        <f>IFERROR(VLOOKUP(B1037, 'Reference data'!$C$2:$D$21, 2, 0), "Do not enter, will be populated based on other column(s)")</f>
        <v>Sustenance</v>
      </c>
      <c r="B1037" s="541" t="s">
        <v>88</v>
      </c>
      <c r="D1037" s="472" t="s">
        <v>2033</v>
      </c>
      <c r="E1037" s="543" t="s">
        <v>1856</v>
      </c>
      <c r="F1037" s="475" t="s">
        <v>1571</v>
      </c>
      <c r="G1037" s="522" t="str">
        <f>IFERROR(VLOOKUP(E1037,'Reference data'!$M$2:$P$364,4,0), "Do not enter, will be populated based on other column(s)")</f>
        <v>MR</v>
      </c>
      <c r="H1037" s="522" t="str">
        <f>IFERROR(VLOOKUP(E1037,'Reference data'!$M$2:$O$364, 3,0), "Do not enter, will be populated based on other column(s)")</f>
        <v>Java</v>
      </c>
      <c r="I1037" s="522" t="str">
        <f>IFERROR(VLOOKUP(E1037,'Reference data'!$M$1:$N$364, 2,0), "Do not enter, will be populated based on other column(s)")</f>
        <v>MDRG-RR</v>
      </c>
      <c r="J1037" s="472" t="s">
        <v>442</v>
      </c>
      <c r="K1037" s="525" t="str">
        <f>IFERROR(VLOOKUP(J1037,'Reference data'!$G$2:$H$7, 2, 0), "Do not enter, will be populated based on other column(s)")</f>
        <v>Christine Moretti</v>
      </c>
      <c r="L1037" s="525" t="str">
        <f>IFERROR(VLOOKUP(I1037, 'Reference data'!$R$2:$S$55, 2, 0), "Do not enter, will be populated based on other column(s)")</f>
        <v>Narmada Nelluri</v>
      </c>
      <c r="M1037" s="525" t="str">
        <f>IFERROR(VLOOKUP(L1037, 'Reference data'!$J$2:$K$30, 2, 0), "Do not enter, will be populated based on other column(s)")</f>
        <v>Ranjit Rai</v>
      </c>
      <c r="N1037" s="472">
        <v>23.02</v>
      </c>
      <c r="O1037" s="551" t="str">
        <f>VLOOKUP(N1037, 'Reference data'!$U$2:$V$29, 2, 0)</f>
        <v>Feb-23</v>
      </c>
      <c r="P1037" s="347" t="s">
        <v>48</v>
      </c>
      <c r="Q1037" s="488">
        <v>75</v>
      </c>
      <c r="R1037" s="488">
        <v>600</v>
      </c>
      <c r="S1037" s="488">
        <v>600</v>
      </c>
      <c r="T1037" s="488">
        <v>600</v>
      </c>
      <c r="U1037" s="488">
        <v>600</v>
      </c>
      <c r="V1037" s="488">
        <v>600</v>
      </c>
      <c r="W1037" s="488"/>
      <c r="X1037" s="488"/>
      <c r="Y1037" s="488"/>
      <c r="Z1037" s="488"/>
      <c r="AA1037" s="488"/>
      <c r="AB1037" s="488"/>
      <c r="AC1037" s="488"/>
      <c r="AD1037" s="488">
        <v>600</v>
      </c>
      <c r="AE1037" s="488">
        <v>600</v>
      </c>
      <c r="AF1037" s="488">
        <v>0</v>
      </c>
      <c r="AG1037" s="488">
        <v>0</v>
      </c>
      <c r="AH1037" s="488">
        <v>0</v>
      </c>
      <c r="AI1037" s="488">
        <v>75</v>
      </c>
      <c r="AJ1037" s="488"/>
      <c r="AK1037" s="488"/>
      <c r="AL1037" s="488"/>
      <c r="AM1037" s="488"/>
      <c r="AN1037" s="488"/>
      <c r="AO1037" s="488"/>
      <c r="AP1037" s="488"/>
      <c r="AQ1037" s="488"/>
      <c r="AR1037" s="488"/>
      <c r="AS1037" s="488"/>
    </row>
    <row r="1038" spans="1:51" ht="100.5" customHeight="1">
      <c r="A1038" s="522" t="str">
        <f>IFERROR(VLOOKUP(B1038, 'Reference data'!$C$2:$D$21, 2, 0), "Do not enter, will be populated based on other column(s)")</f>
        <v>Sustenance</v>
      </c>
      <c r="B1038" s="541" t="s">
        <v>989</v>
      </c>
      <c r="C1038" s="347">
        <v>2</v>
      </c>
      <c r="D1038" s="552" t="s">
        <v>2034</v>
      </c>
      <c r="E1038" s="543" t="s">
        <v>1206</v>
      </c>
      <c r="F1038" s="472"/>
      <c r="G1038" s="522" t="str">
        <f>IFERROR(VLOOKUP(E1038,'Reference data'!$M$2:$P$364,4,0), "Do not enter, will be populated based on other column(s)")</f>
        <v>MF</v>
      </c>
      <c r="H1038" s="522" t="str">
        <f>IFERROR(VLOOKUP(E1038,'Reference data'!$M$2:$O$364, 3,0), "Do not enter, will be populated based on other column(s)")</f>
        <v>COBOL, DB2</v>
      </c>
      <c r="I1038" s="522" t="str">
        <f>IFERROR(VLOOKUP(E1038,'Reference data'!$M$1:$N$364, 2,0), "Do not enter, will be populated based on other column(s)")</f>
        <v xml:space="preserve">SW-CRIS-Billing </v>
      </c>
      <c r="J1038" s="347" t="s">
        <v>44</v>
      </c>
      <c r="K1038" s="525" t="str">
        <f>IFERROR(VLOOKUP(J1038,'Reference data'!$G$2:$H$7, 2, 0), "Do not enter, will be populated based on other column(s)")</f>
        <v>Muawiah Qaimari</v>
      </c>
      <c r="L1038" s="525" t="str">
        <f>IFERROR(VLOOKUP(I1038, 'Reference data'!$R$2:$S$55, 2, 0), "Do not enter, will be populated based on other column(s)")</f>
        <v>Kushagra Mathur</v>
      </c>
      <c r="M1038" s="525" t="str">
        <f>IFERROR(VLOOKUP(L1038, 'Reference data'!$J$2:$K$30, 2, 0), "Do not enter, will be populated based on other column(s)")</f>
        <v>Amit Patidar</v>
      </c>
      <c r="N1038" s="472" t="s">
        <v>283</v>
      </c>
      <c r="O1038" s="551" t="str">
        <f>VLOOKUP(N1038, 'Reference data'!$U$2:$V$29, 2, 0)</f>
        <v>Ongoing</v>
      </c>
      <c r="P1038" s="347" t="s">
        <v>48</v>
      </c>
      <c r="Q1038" s="488">
        <v>15</v>
      </c>
      <c r="R1038" s="488"/>
      <c r="S1038" s="488"/>
      <c r="T1038" s="488"/>
      <c r="U1038" s="488"/>
      <c r="V1038" s="488"/>
      <c r="W1038" s="488"/>
      <c r="X1038" s="488"/>
      <c r="Y1038" s="488"/>
      <c r="Z1038" s="488"/>
      <c r="AA1038" s="488"/>
      <c r="AB1038" s="488"/>
      <c r="AC1038" s="488"/>
      <c r="AD1038" s="488"/>
      <c r="AE1038" s="488"/>
      <c r="AF1038" s="488">
        <v>15</v>
      </c>
      <c r="AG1038" s="488">
        <v>15</v>
      </c>
      <c r="AH1038" s="488">
        <v>15</v>
      </c>
      <c r="AI1038" s="488">
        <v>15</v>
      </c>
      <c r="AJ1038" s="488">
        <v>15</v>
      </c>
      <c r="AK1038" s="488">
        <v>15</v>
      </c>
      <c r="AL1038" s="488">
        <v>15</v>
      </c>
      <c r="AM1038" s="488">
        <v>15</v>
      </c>
      <c r="AN1038" s="488">
        <v>15</v>
      </c>
      <c r="AO1038" s="488">
        <v>10</v>
      </c>
      <c r="AP1038" s="488">
        <v>10</v>
      </c>
      <c r="AQ1038" s="488">
        <v>10</v>
      </c>
      <c r="AR1038" s="488">
        <v>10</v>
      </c>
      <c r="AS1038" s="488">
        <v>10</v>
      </c>
    </row>
    <row r="1039" spans="1:51" ht="18" customHeight="1">
      <c r="A1039" s="522" t="str">
        <f>IFERROR(VLOOKUP(B1039, 'Reference data'!$C$2:$D$21, 2, 0), "Do not enter, will be populated based on other column(s)")</f>
        <v>Sustenance</v>
      </c>
      <c r="B1039" s="541" t="s">
        <v>110</v>
      </c>
      <c r="D1039" s="347" t="s">
        <v>2035</v>
      </c>
      <c r="E1039" s="543" t="s">
        <v>1354</v>
      </c>
      <c r="G1039" s="522" t="str">
        <f>IFERROR(VLOOKUP(E1039,'Reference data'!$M$2:$P$364,4,0), "Do not enter, will be populated based on other column(s)")</f>
        <v>MR</v>
      </c>
      <c r="H1039" s="522" t="str">
        <f>IFERROR(VLOOKUP(E1039,'Reference data'!$M$2:$O$364, 3,0), "Do not enter, will be populated based on other column(s)")</f>
        <v>Java</v>
      </c>
      <c r="I1039" s="522" t="str">
        <f>IFERROR(VLOOKUP(E1039,'Reference data'!$M$1:$N$364, 2,0), "Do not enter, will be populated based on other column(s)")</f>
        <v>MDRG-RR</v>
      </c>
      <c r="J1039" s="548" t="s">
        <v>442</v>
      </c>
      <c r="K1039" s="525" t="str">
        <f>IFERROR(VLOOKUP(J1039,'Reference data'!$G$2:$H$7, 2, 0), "Do not enter, will be populated based on other column(s)")</f>
        <v>Christine Moretti</v>
      </c>
      <c r="L1039" s="525" t="str">
        <f>IFERROR(VLOOKUP(I1039, 'Reference data'!$R$2:$S$55, 2, 0), "Do not enter, will be populated based on other column(s)")</f>
        <v>Narmada Nelluri</v>
      </c>
      <c r="M1039" s="525" t="str">
        <f>IFERROR(VLOOKUP(L1039, 'Reference data'!$J$2:$K$30, 2, 0), "Do not enter, will be populated based on other column(s)")</f>
        <v>Ranjit Rai</v>
      </c>
      <c r="N1039" s="347">
        <v>23.01</v>
      </c>
      <c r="O1039" s="551" t="str">
        <f>VLOOKUP(N1039, 'Reference data'!$U$2:$V$29, 2, 0)</f>
        <v>Jan-23</v>
      </c>
      <c r="P1039" s="347" t="s">
        <v>48</v>
      </c>
      <c r="Q1039" s="488">
        <v>190</v>
      </c>
      <c r="R1039" s="488"/>
      <c r="S1039" s="488"/>
      <c r="T1039" s="488"/>
      <c r="U1039" s="488">
        <v>100</v>
      </c>
      <c r="V1039" s="488">
        <v>90</v>
      </c>
      <c r="W1039" s="488"/>
      <c r="X1039" s="488"/>
      <c r="Y1039" s="488"/>
      <c r="Z1039" s="488"/>
      <c r="AA1039" s="488"/>
      <c r="AB1039" s="488"/>
      <c r="AC1039" s="488"/>
      <c r="AD1039" s="488"/>
      <c r="AE1039" s="488"/>
      <c r="AF1039" s="488"/>
      <c r="AG1039" s="488">
        <v>140</v>
      </c>
      <c r="AH1039" s="488">
        <v>70</v>
      </c>
      <c r="AI1039" s="488"/>
      <c r="AJ1039" s="488"/>
      <c r="AK1039" s="488"/>
      <c r="AL1039" s="488"/>
      <c r="AM1039" s="488"/>
      <c r="AN1039" s="488"/>
      <c r="AO1039" s="488"/>
      <c r="AP1039" s="488"/>
      <c r="AQ1039" s="488"/>
      <c r="AR1039" s="488"/>
      <c r="AS1039" s="488"/>
    </row>
    <row r="1040" spans="1:51" ht="18" customHeight="1">
      <c r="A1040" s="522" t="str">
        <f>IFERROR(VLOOKUP(B1040, 'Reference data'!$C$2:$D$21, 2, 0), "Do not enter, will be populated based on other column(s)")</f>
        <v>Enhancement</v>
      </c>
      <c r="B1040" s="541" t="s">
        <v>960</v>
      </c>
      <c r="D1040" s="347" t="s">
        <v>2036</v>
      </c>
      <c r="E1040" s="543" t="s">
        <v>1238</v>
      </c>
      <c r="G1040" s="522" t="str">
        <f>IFERROR(VLOOKUP(E1040,'Reference data'!$M$2:$P$364,4,0), "Do not enter, will be populated based on other column(s)")</f>
        <v>MR</v>
      </c>
      <c r="H1040" s="522" t="str">
        <f>IFERROR(VLOOKUP(E1040,'Reference data'!$M$2:$O$364, 3,0), "Do not enter, will be populated based on other column(s)")</f>
        <v>Java</v>
      </c>
      <c r="I1040" s="522" t="str">
        <f>IFERROR(VLOOKUP(E1040,'Reference data'!$M$1:$N$364, 2,0), "Do not enter, will be populated based on other column(s)")</f>
        <v>MDRG-RR</v>
      </c>
      <c r="J1040" s="548" t="s">
        <v>78</v>
      </c>
      <c r="K1040" s="525" t="str">
        <f>IFERROR(VLOOKUP(J1040,'Reference data'!$G$2:$H$7, 2, 0), "Do not enter, will be populated based on other column(s)")</f>
        <v>Christine Moretti</v>
      </c>
      <c r="L1040" s="525" t="str">
        <f>IFERROR(VLOOKUP(I1040, 'Reference data'!$R$2:$S$55, 2, 0), "Do not enter, will be populated based on other column(s)")</f>
        <v>Narmada Nelluri</v>
      </c>
      <c r="M1040" s="525" t="str">
        <f>IFERROR(VLOOKUP(L1040, 'Reference data'!$J$2:$K$30, 2, 0), "Do not enter, will be populated based on other column(s)")</f>
        <v>Ranjit Rai</v>
      </c>
      <c r="N1040" s="347">
        <v>23.02</v>
      </c>
      <c r="O1040" s="551" t="str">
        <f>VLOOKUP(N1040, 'Reference data'!$U$2:$V$29, 2, 0)</f>
        <v>Feb-23</v>
      </c>
      <c r="P1040" s="347" t="s">
        <v>48</v>
      </c>
      <c r="Q1040" s="488">
        <v>320</v>
      </c>
      <c r="R1040" s="488"/>
      <c r="S1040" s="488"/>
      <c r="T1040" s="488"/>
      <c r="U1040" s="488">
        <v>70</v>
      </c>
      <c r="V1040" s="488">
        <v>120</v>
      </c>
      <c r="W1040" s="488">
        <v>100</v>
      </c>
      <c r="X1040" s="488"/>
      <c r="Y1040" s="488"/>
      <c r="Z1040" s="488"/>
      <c r="AA1040" s="488"/>
      <c r="AB1040" s="488"/>
      <c r="AC1040" s="488"/>
      <c r="AD1040" s="488"/>
      <c r="AE1040" s="488"/>
      <c r="AF1040" s="488"/>
      <c r="AG1040" s="488">
        <v>100</v>
      </c>
      <c r="AH1040" s="488">
        <v>150</v>
      </c>
      <c r="AI1040" s="488">
        <v>170</v>
      </c>
      <c r="AJ1040" s="488"/>
      <c r="AK1040" s="488"/>
      <c r="AL1040" s="488"/>
      <c r="AM1040" s="488"/>
      <c r="AN1040" s="488"/>
      <c r="AO1040" s="488"/>
      <c r="AP1040" s="488"/>
      <c r="AQ1040" s="488"/>
      <c r="AR1040" s="488"/>
      <c r="AS1040" s="488"/>
    </row>
    <row r="1041" spans="1:45" ht="18" customHeight="1">
      <c r="A1041" s="522" t="str">
        <f>IFERROR(VLOOKUP(B1041, 'Reference data'!$C$2:$D$21, 2, 0), "Do not enter, will be populated based on other column(s)")</f>
        <v>Sustenance</v>
      </c>
      <c r="B1041" s="541" t="s">
        <v>125</v>
      </c>
      <c r="C1041" s="347">
        <v>1</v>
      </c>
      <c r="D1041" s="347" t="s">
        <v>2037</v>
      </c>
      <c r="E1041" s="543" t="s">
        <v>260</v>
      </c>
      <c r="F1041" s="475" t="s">
        <v>1803</v>
      </c>
      <c r="G1041" s="522" t="str">
        <f>IFERROR(VLOOKUP(E1041,'Reference data'!$M$2:$P$364,4,0), "Do not enter, will be populated based on other column(s)")</f>
        <v>MR</v>
      </c>
      <c r="H1041" s="522" t="str">
        <f>IFERROR(VLOOKUP(E1041,'Reference data'!$M$2:$O$364, 3,0), "Do not enter, will be populated based on other column(s)")</f>
        <v>.NET</v>
      </c>
      <c r="I1041" s="522" t="str">
        <f>IFERROR(VLOOKUP(E1041,'Reference data'!$M$1:$N$364, 2,0), "Do not enter, will be populated based on other column(s)")</f>
        <v>CBS-ATTCRM-SBS</v>
      </c>
      <c r="J1041" s="548" t="s">
        <v>78</v>
      </c>
      <c r="K1041" s="525" t="str">
        <f>IFERROR(VLOOKUP(J1041,'Reference data'!$G$2:$H$7, 2, 0), "Do not enter, will be populated based on other column(s)")</f>
        <v>Christine Moretti</v>
      </c>
      <c r="L1041" s="525" t="str">
        <f>IFERROR(VLOOKUP(I1041, 'Reference data'!$R$2:$S$55, 2, 0), "Do not enter, will be populated based on other column(s)")</f>
        <v>Ravinder Kumar</v>
      </c>
      <c r="M1041" s="525" t="str">
        <f>IFERROR(VLOOKUP(L1041, 'Reference data'!$J$2:$K$30, 2, 0), "Do not enter, will be populated based on other column(s)")</f>
        <v>Himanshu Mathur</v>
      </c>
      <c r="N1041" s="347">
        <v>22.12</v>
      </c>
      <c r="O1041" s="551" t="str">
        <f>VLOOKUP(N1041, 'Reference data'!$U$2:$V$29, 2, 0)</f>
        <v>Dec-22</v>
      </c>
      <c r="P1041" s="347" t="s">
        <v>48</v>
      </c>
      <c r="Q1041" s="488">
        <v>222</v>
      </c>
      <c r="R1041" s="488"/>
      <c r="S1041" s="488"/>
      <c r="T1041" s="488">
        <v>140</v>
      </c>
      <c r="U1041" s="488">
        <v>82</v>
      </c>
      <c r="V1041" s="488"/>
      <c r="W1041" s="488"/>
      <c r="X1041" s="488"/>
      <c r="Y1041" s="488"/>
      <c r="Z1041" s="488"/>
      <c r="AA1041" s="488"/>
      <c r="AB1041" s="488"/>
      <c r="AC1041" s="488"/>
      <c r="AD1041" s="488"/>
      <c r="AE1041" s="488"/>
      <c r="AF1041" s="488">
        <v>140</v>
      </c>
      <c r="AG1041" s="488">
        <v>82</v>
      </c>
      <c r="AH1041" s="488"/>
      <c r="AI1041" s="488"/>
      <c r="AJ1041" s="488"/>
      <c r="AK1041" s="488"/>
      <c r="AL1041" s="488"/>
      <c r="AM1041" s="488"/>
      <c r="AN1041" s="488"/>
      <c r="AO1041" s="488"/>
      <c r="AP1041" s="488"/>
      <c r="AQ1041" s="488"/>
      <c r="AR1041" s="488"/>
      <c r="AS1041" s="488"/>
    </row>
    <row r="1042" spans="1:45" ht="18" customHeight="1">
      <c r="A1042" s="522" t="str">
        <f>IFERROR(VLOOKUP(B1042, 'Reference data'!$C$2:$D$21, 2, 0), "Do not enter, will be populated based on other column(s)")</f>
        <v>Enhancement</v>
      </c>
      <c r="B1042" s="555" t="s">
        <v>960</v>
      </c>
      <c r="C1042" s="347">
        <v>6</v>
      </c>
      <c r="D1042" s="347" t="s">
        <v>2038</v>
      </c>
      <c r="E1042" s="564" t="s">
        <v>54</v>
      </c>
      <c r="F1042" s="566" t="s">
        <v>1520</v>
      </c>
      <c r="G1042" s="522" t="str">
        <f>IFERROR(VLOOKUP(E1042,'Reference data'!$M$2:$P$364,4,0), "Do not enter, will be populated based on other column(s)")</f>
        <v>MF</v>
      </c>
      <c r="H1042" s="522" t="str">
        <f>IFERROR(VLOOKUP(E1042,'Reference data'!$M$2:$O$364, 3,0), "Do not enter, will be populated based on other column(s)")</f>
        <v>Assembler</v>
      </c>
      <c r="I1042" s="522" t="str">
        <f>IFERROR(VLOOKUP(E1042,'Reference data'!$M$1:$N$364, 2,0), "Do not enter, will be populated based on other column(s)")</f>
        <v>SW-CRIS</v>
      </c>
      <c r="J1042" s="548" t="s">
        <v>44</v>
      </c>
      <c r="K1042" s="525" t="str">
        <f>IFERROR(VLOOKUP(J1042,'Reference data'!$G$2:$H$7, 2, 0), "Do not enter, will be populated based on other column(s)")</f>
        <v>Muawiah Qaimari</v>
      </c>
      <c r="L1042" s="556" t="str">
        <f>IFERROR(VLOOKUP(I1042, 'Reference data'!$R$2:$S$55, 2, 0), "Do not enter, will be populated based on other column(s)")</f>
        <v>Istiyaqahmed Shaikh</v>
      </c>
      <c r="M1042" s="525" t="str">
        <f>IFERROR(VLOOKUP(L1042, 'Reference data'!$J$2:$K$30, 2, 0), "Do not enter, will be populated based on other column(s)")</f>
        <v>Daljeet Arora</v>
      </c>
      <c r="N1042" s="347" t="s">
        <v>341</v>
      </c>
      <c r="O1042" s="557" t="str">
        <f>VLOOKUP(N1042, 'Reference data'!$U$2:$V$29, 2, 0)</f>
        <v>TBD</v>
      </c>
      <c r="P1042" s="347" t="s">
        <v>342</v>
      </c>
      <c r="Q1042" s="347">
        <v>80</v>
      </c>
      <c r="R1042" s="488"/>
      <c r="S1042" s="488"/>
      <c r="T1042" s="488"/>
      <c r="U1042" s="488"/>
      <c r="V1042" s="488"/>
      <c r="W1042" s="488"/>
      <c r="X1042" s="488"/>
      <c r="Y1042" s="488"/>
      <c r="Z1042" s="488"/>
      <c r="AA1042" s="488"/>
      <c r="AB1042" s="488"/>
      <c r="AC1042" s="488"/>
      <c r="AD1042" s="488"/>
      <c r="AE1042" s="488"/>
      <c r="AF1042" s="488"/>
      <c r="AG1042" s="488"/>
    </row>
    <row r="1043" spans="1:45" ht="18" customHeight="1">
      <c r="A1043" s="522" t="str">
        <f>IFERROR(VLOOKUP(B1043, 'Reference data'!$C$2:$D$21, 2, 0), "Do not enter, will be populated based on other column(s)")</f>
        <v>Sustenance</v>
      </c>
      <c r="B1043" s="555" t="s">
        <v>125</v>
      </c>
      <c r="C1043" s="347">
        <v>4</v>
      </c>
      <c r="D1043" s="347" t="s">
        <v>2039</v>
      </c>
      <c r="E1043" s="564" t="s">
        <v>56</v>
      </c>
      <c r="F1043" s="566" t="s">
        <v>2040</v>
      </c>
      <c r="G1043" s="522" t="str">
        <f>IFERROR(VLOOKUP(E1043,'Reference data'!$M$2:$P$364,4,0), "Do not enter, will be populated based on other column(s)")</f>
        <v>MF</v>
      </c>
      <c r="H1043" s="522" t="str">
        <f>IFERROR(VLOOKUP(E1043,'Reference data'!$M$2:$O$364, 3,0), "Do not enter, will be populated based on other column(s)")</f>
        <v>Cobol, DB2</v>
      </c>
      <c r="I1043" s="522" t="str">
        <f>IFERROR(VLOOKUP(E1043,'Reference data'!$M$1:$N$364, 2,0), "Do not enter, will be populated based on other column(s)")</f>
        <v>SW-CRIS</v>
      </c>
      <c r="J1043" s="548" t="s">
        <v>44</v>
      </c>
      <c r="K1043" s="525" t="str">
        <f>IFERROR(VLOOKUP(J1043,'Reference data'!$G$2:$H$7, 2, 0), "Do not enter, will be populated based on other column(s)")</f>
        <v>Muawiah Qaimari</v>
      </c>
      <c r="L1043" s="556" t="str">
        <f>IFERROR(VLOOKUP(I1043, 'Reference data'!$R$2:$S$55, 2, 0), "Do not enter, will be populated based on other column(s)")</f>
        <v>Istiyaqahmed Shaikh</v>
      </c>
      <c r="M1043" s="525" t="str">
        <f>IFERROR(VLOOKUP(L1043, 'Reference data'!$J$2:$K$30, 2, 0), "Do not enter, will be populated based on other column(s)")</f>
        <v>Daljeet Arora</v>
      </c>
      <c r="N1043" s="347">
        <v>23.03</v>
      </c>
      <c r="O1043" s="557" t="str">
        <f>VLOOKUP(N1043, 'Reference data'!$U$2:$V$29, 2, 0)</f>
        <v>Mar-23</v>
      </c>
      <c r="P1043" s="347" t="s">
        <v>48</v>
      </c>
      <c r="Q1043" s="347">
        <v>120</v>
      </c>
      <c r="R1043" s="488"/>
      <c r="S1043" s="488"/>
      <c r="T1043" s="488"/>
      <c r="U1043" s="488"/>
      <c r="V1043" s="488"/>
      <c r="W1043" s="488"/>
      <c r="X1043" s="488"/>
      <c r="Y1043" s="488"/>
      <c r="Z1043" s="488"/>
      <c r="AA1043" s="488"/>
      <c r="AB1043" s="488"/>
      <c r="AC1043" s="488"/>
      <c r="AD1043" s="488"/>
      <c r="AE1043" s="488"/>
      <c r="AF1043" s="488"/>
      <c r="AG1043" s="488"/>
      <c r="AI1043" s="347">
        <v>60</v>
      </c>
      <c r="AJ1043" s="347">
        <v>60</v>
      </c>
    </row>
    <row r="1044" spans="1:45" ht="18" customHeight="1">
      <c r="A1044" s="522" t="str">
        <f>IFERROR(VLOOKUP(B1044, 'Reference data'!$C$2:$D$21, 2, 0), "Do not enter, will be populated based on other column(s)")</f>
        <v>Sustenance</v>
      </c>
      <c r="B1044" s="555" t="s">
        <v>125</v>
      </c>
      <c r="C1044" s="347">
        <v>4</v>
      </c>
      <c r="D1044" s="347" t="s">
        <v>2041</v>
      </c>
      <c r="E1044" s="564" t="s">
        <v>55</v>
      </c>
      <c r="F1044" s="566" t="s">
        <v>1506</v>
      </c>
      <c r="G1044" s="522" t="str">
        <f>IFERROR(VLOOKUP(E1044,'Reference data'!$M$2:$P$364,4,0), "Do not enter, will be populated based on other column(s)")</f>
        <v>MF</v>
      </c>
      <c r="H1044" s="522" t="str">
        <f>IFERROR(VLOOKUP(E1044,'Reference data'!$M$2:$O$364, 3,0), "Do not enter, will be populated based on other column(s)")</f>
        <v>Cobol, DB2</v>
      </c>
      <c r="I1044" s="522" t="str">
        <f>IFERROR(VLOOKUP(E1044,'Reference data'!$M$1:$N$364, 2,0), "Do not enter, will be populated based on other column(s)")</f>
        <v>SW-CRIS</v>
      </c>
      <c r="J1044" s="548" t="s">
        <v>44</v>
      </c>
      <c r="K1044" s="525" t="str">
        <f>IFERROR(VLOOKUP(J1044,'Reference data'!$G$2:$H$7, 2, 0), "Do not enter, will be populated based on other column(s)")</f>
        <v>Muawiah Qaimari</v>
      </c>
      <c r="L1044" s="556" t="str">
        <f>IFERROR(VLOOKUP(I1044, 'Reference data'!$R$2:$S$55, 2, 0), "Do not enter, will be populated based on other column(s)")</f>
        <v>Istiyaqahmed Shaikh</v>
      </c>
      <c r="M1044" s="525" t="str">
        <f>IFERROR(VLOOKUP(L1044, 'Reference data'!$J$2:$K$30, 2, 0), "Do not enter, will be populated based on other column(s)")</f>
        <v>Daljeet Arora</v>
      </c>
      <c r="N1044" s="347" t="s">
        <v>283</v>
      </c>
      <c r="O1044" s="557" t="str">
        <f>VLOOKUP(N1044, 'Reference data'!$U$2:$V$29, 2, 0)</f>
        <v>Ongoing</v>
      </c>
      <c r="P1044" s="347" t="s">
        <v>48</v>
      </c>
      <c r="R1044" s="488"/>
      <c r="S1044" s="488"/>
      <c r="T1044" s="488"/>
      <c r="U1044" s="488"/>
      <c r="V1044" s="488"/>
      <c r="W1044" s="488"/>
      <c r="X1044" s="488"/>
      <c r="Y1044" s="488"/>
      <c r="Z1044" s="488"/>
      <c r="AA1044" s="488"/>
      <c r="AB1044" s="488"/>
      <c r="AC1044" s="488"/>
      <c r="AD1044" s="488"/>
      <c r="AE1044" s="488"/>
      <c r="AF1044" s="488"/>
      <c r="AG1044" s="488"/>
      <c r="AH1044" s="347">
        <v>50</v>
      </c>
      <c r="AI1044" s="347">
        <v>50</v>
      </c>
      <c r="AJ1044" s="347">
        <v>50</v>
      </c>
      <c r="AK1044" s="347">
        <v>50</v>
      </c>
      <c r="AL1044" s="347">
        <v>50</v>
      </c>
      <c r="AM1044" s="347">
        <v>50</v>
      </c>
      <c r="AN1044" s="347">
        <v>50</v>
      </c>
      <c r="AO1044" s="347">
        <v>50</v>
      </c>
      <c r="AP1044" s="347">
        <v>50</v>
      </c>
      <c r="AQ1044" s="347">
        <v>50</v>
      </c>
      <c r="AR1044" s="347">
        <v>50</v>
      </c>
      <c r="AS1044" s="347">
        <v>50</v>
      </c>
    </row>
    <row r="1045" spans="1:45" ht="18" customHeight="1">
      <c r="A1045" s="522" t="str">
        <f>IFERROR(VLOOKUP(B1045, 'Reference data'!$C$2:$D$21, 2, 0), "Do not enter, will be populated based on other column(s)")</f>
        <v>Enhancement</v>
      </c>
      <c r="B1045" s="555" t="s">
        <v>960</v>
      </c>
      <c r="C1045" s="347">
        <v>4</v>
      </c>
      <c r="D1045" s="347" t="s">
        <v>2042</v>
      </c>
      <c r="E1045" s="564" t="s">
        <v>55</v>
      </c>
      <c r="F1045" s="474" t="s">
        <v>1520</v>
      </c>
      <c r="G1045" s="522" t="str">
        <f>IFERROR(VLOOKUP(E1045,'Reference data'!$M$2:$P$364,4,0), "Do not enter, will be populated based on other column(s)")</f>
        <v>MF</v>
      </c>
      <c r="H1045" s="522" t="str">
        <f>IFERROR(VLOOKUP(E1045,'Reference data'!$M$2:$O$364, 3,0), "Do not enter, will be populated based on other column(s)")</f>
        <v>Cobol, DB2</v>
      </c>
      <c r="I1045" s="522" t="str">
        <f>IFERROR(VLOOKUP(E1045,'Reference data'!$M$1:$N$364, 2,0), "Do not enter, will be populated based on other column(s)")</f>
        <v>SW-CRIS</v>
      </c>
      <c r="J1045" s="548" t="s">
        <v>44</v>
      </c>
      <c r="K1045" s="525" t="str">
        <f>IFERROR(VLOOKUP(J1045,'Reference data'!$G$2:$H$7, 2, 0), "Do not enter, will be populated based on other column(s)")</f>
        <v>Muawiah Qaimari</v>
      </c>
      <c r="L1045" s="556" t="str">
        <f>IFERROR(VLOOKUP(I1045, 'Reference data'!$R$2:$S$55, 2, 0), "Do not enter, will be populated based on other column(s)")</f>
        <v>Istiyaqahmed Shaikh</v>
      </c>
      <c r="M1045" s="525" t="str">
        <f>IFERROR(VLOOKUP(L1045, 'Reference data'!$J$2:$K$30, 2, 0), "Do not enter, will be populated based on other column(s)")</f>
        <v>Daljeet Arora</v>
      </c>
      <c r="N1045" s="347" t="s">
        <v>341</v>
      </c>
      <c r="O1045" s="557" t="str">
        <f>VLOOKUP(N1045, 'Reference data'!$U$2:$V$29, 2, 0)</f>
        <v>TBD</v>
      </c>
      <c r="P1045" s="347" t="s">
        <v>342</v>
      </c>
      <c r="Q1045" s="347">
        <v>1000</v>
      </c>
      <c r="R1045" s="488"/>
      <c r="S1045" s="488"/>
      <c r="T1045" s="488"/>
      <c r="U1045" s="488"/>
      <c r="V1045" s="488"/>
      <c r="W1045" s="488"/>
      <c r="X1045" s="488"/>
      <c r="Y1045" s="488"/>
      <c r="Z1045" s="488"/>
      <c r="AA1045" s="488"/>
      <c r="AB1045" s="488"/>
      <c r="AC1045" s="488"/>
      <c r="AD1045" s="488"/>
      <c r="AE1045" s="488"/>
      <c r="AF1045" s="488"/>
      <c r="AG1045" s="488"/>
    </row>
    <row r="1046" spans="1:45" ht="18" customHeight="1">
      <c r="A1046" s="522" t="str">
        <f>IFERROR(VLOOKUP(B1046, 'Reference data'!$C$2:$D$21, 2, 0), "Do not enter, will be populated based on other column(s)")</f>
        <v>Enhancement</v>
      </c>
      <c r="B1046" s="555" t="s">
        <v>960</v>
      </c>
      <c r="C1046" s="347">
        <v>4</v>
      </c>
      <c r="D1046" s="347" t="s">
        <v>2042</v>
      </c>
      <c r="E1046" s="564" t="s">
        <v>56</v>
      </c>
      <c r="F1046" s="474" t="s">
        <v>1520</v>
      </c>
      <c r="G1046" s="522" t="str">
        <f>IFERROR(VLOOKUP(E1046,'Reference data'!$M$2:$P$364,4,0), "Do not enter, will be populated based on other column(s)")</f>
        <v>MF</v>
      </c>
      <c r="H1046" s="522" t="str">
        <f>IFERROR(VLOOKUP(E1046,'Reference data'!$M$2:$O$364, 3,0), "Do not enter, will be populated based on other column(s)")</f>
        <v>Cobol, DB2</v>
      </c>
      <c r="I1046" s="522" t="str">
        <f>IFERROR(VLOOKUP(E1046,'Reference data'!$M$1:$N$364, 2,0), "Do not enter, will be populated based on other column(s)")</f>
        <v>SW-CRIS</v>
      </c>
      <c r="J1046" s="548" t="s">
        <v>44</v>
      </c>
      <c r="K1046" s="525" t="str">
        <f>IFERROR(VLOOKUP(J1046,'Reference data'!$G$2:$H$7, 2, 0), "Do not enter, will be populated based on other column(s)")</f>
        <v>Muawiah Qaimari</v>
      </c>
      <c r="L1046" s="556" t="str">
        <f>IFERROR(VLOOKUP(I1046, 'Reference data'!$R$2:$S$55, 2, 0), "Do not enter, will be populated based on other column(s)")</f>
        <v>Istiyaqahmed Shaikh</v>
      </c>
      <c r="M1046" s="525" t="str">
        <f>IFERROR(VLOOKUP(L1046, 'Reference data'!$J$2:$K$30, 2, 0), "Do not enter, will be populated based on other column(s)")</f>
        <v>Daljeet Arora</v>
      </c>
      <c r="N1046" s="347" t="s">
        <v>341</v>
      </c>
      <c r="O1046" s="557" t="str">
        <f>VLOOKUP(N1046, 'Reference data'!$U$2:$V$29, 2, 0)</f>
        <v>TBD</v>
      </c>
      <c r="P1046" s="347" t="s">
        <v>342</v>
      </c>
      <c r="Q1046" s="347">
        <v>2000</v>
      </c>
      <c r="R1046" s="488"/>
      <c r="S1046" s="488"/>
      <c r="T1046" s="488"/>
      <c r="U1046" s="488"/>
      <c r="V1046" s="488"/>
      <c r="W1046" s="488"/>
      <c r="X1046" s="488"/>
      <c r="Y1046" s="488"/>
      <c r="Z1046" s="488"/>
      <c r="AA1046" s="488"/>
      <c r="AB1046" s="488"/>
      <c r="AC1046" s="488"/>
      <c r="AD1046" s="488"/>
      <c r="AE1046" s="488"/>
      <c r="AF1046" s="488"/>
      <c r="AG1046" s="488"/>
    </row>
    <row r="1047" spans="1:45" ht="18" customHeight="1">
      <c r="A1047" s="522" t="str">
        <f>IFERROR(VLOOKUP(B1047, 'Reference data'!$C$2:$D$21, 2, 0), "Do not enter, will be populated based on other column(s)")</f>
        <v>Enhancement</v>
      </c>
      <c r="B1047" s="555" t="s">
        <v>960</v>
      </c>
      <c r="C1047" s="347">
        <v>6</v>
      </c>
      <c r="D1047" s="347" t="s">
        <v>2042</v>
      </c>
      <c r="E1047" s="564" t="s">
        <v>53</v>
      </c>
      <c r="F1047" s="474" t="s">
        <v>1520</v>
      </c>
      <c r="G1047" s="522" t="str">
        <f>IFERROR(VLOOKUP(E1047,'Reference data'!$M$2:$P$364,4,0), "Do not enter, will be populated based on other column(s)")</f>
        <v>MF</v>
      </c>
      <c r="H1047" s="522" t="str">
        <f>IFERROR(VLOOKUP(E1047,'Reference data'!$M$2:$O$364, 3,0), "Do not enter, will be populated based on other column(s)")</f>
        <v>PL1, Assembler</v>
      </c>
      <c r="I1047" s="522" t="str">
        <f>IFERROR(VLOOKUP(E1047,'Reference data'!$M$1:$N$364, 2,0), "Do not enter, will be populated based on other column(s)")</f>
        <v>SW-CRIS</v>
      </c>
      <c r="J1047" s="548" t="s">
        <v>44</v>
      </c>
      <c r="K1047" s="525" t="str">
        <f>IFERROR(VLOOKUP(J1047,'Reference data'!$G$2:$H$7, 2, 0), "Do not enter, will be populated based on other column(s)")</f>
        <v>Muawiah Qaimari</v>
      </c>
      <c r="L1047" s="556" t="str">
        <f>IFERROR(VLOOKUP(I1047, 'Reference data'!$R$2:$S$55, 2, 0), "Do not enter, will be populated based on other column(s)")</f>
        <v>Istiyaqahmed Shaikh</v>
      </c>
      <c r="M1047" s="525" t="str">
        <f>IFERROR(VLOOKUP(L1047, 'Reference data'!$J$2:$K$30, 2, 0), "Do not enter, will be populated based on other column(s)")</f>
        <v>Daljeet Arora</v>
      </c>
      <c r="N1047" s="347" t="s">
        <v>341</v>
      </c>
      <c r="O1047" s="557" t="str">
        <f>VLOOKUP(N1047, 'Reference data'!$U$2:$V$29, 2, 0)</f>
        <v>TBD</v>
      </c>
      <c r="P1047" s="347" t="s">
        <v>342</v>
      </c>
      <c r="Q1047" s="347">
        <v>1000</v>
      </c>
      <c r="R1047" s="488"/>
      <c r="S1047" s="488"/>
      <c r="T1047" s="488"/>
      <c r="U1047" s="488"/>
      <c r="V1047" s="488"/>
      <c r="W1047" s="488"/>
      <c r="X1047" s="488"/>
      <c r="Y1047" s="488"/>
      <c r="Z1047" s="488"/>
      <c r="AA1047" s="488"/>
      <c r="AB1047" s="488"/>
      <c r="AC1047" s="488"/>
      <c r="AD1047" s="488"/>
      <c r="AE1047" s="488"/>
      <c r="AF1047" s="488"/>
      <c r="AG1047" s="488"/>
    </row>
    <row r="1048" spans="1:45" ht="18" customHeight="1">
      <c r="A1048" s="522" t="str">
        <f>IFERROR(VLOOKUP(B1048, 'Reference data'!$C$2:$D$21, 2, 0), "Do not enter, will be populated based on other column(s)")</f>
        <v>Enhancement</v>
      </c>
      <c r="B1048" s="555" t="s">
        <v>960</v>
      </c>
      <c r="C1048" s="347">
        <v>6</v>
      </c>
      <c r="D1048" s="347" t="s">
        <v>2043</v>
      </c>
      <c r="E1048" s="564" t="s">
        <v>53</v>
      </c>
      <c r="F1048" s="474" t="s">
        <v>1520</v>
      </c>
      <c r="G1048" s="522" t="str">
        <f>IFERROR(VLOOKUP(E1048,'Reference data'!$M$2:$P$364,4,0), "Do not enter, will be populated based on other column(s)")</f>
        <v>MF</v>
      </c>
      <c r="H1048" s="522" t="str">
        <f>IFERROR(VLOOKUP(E1048,'Reference data'!$M$2:$O$364, 3,0), "Do not enter, will be populated based on other column(s)")</f>
        <v>PL1, Assembler</v>
      </c>
      <c r="I1048" s="522" t="str">
        <f>IFERROR(VLOOKUP(E1048,'Reference data'!$M$1:$N$364, 2,0), "Do not enter, will be populated based on other column(s)")</f>
        <v>SW-CRIS</v>
      </c>
      <c r="J1048" s="548" t="s">
        <v>44</v>
      </c>
      <c r="K1048" s="525" t="str">
        <f>IFERROR(VLOOKUP(J1048,'Reference data'!$G$2:$H$7, 2, 0), "Do not enter, will be populated based on other column(s)")</f>
        <v>Muawiah Qaimari</v>
      </c>
      <c r="L1048" s="556" t="str">
        <f>IFERROR(VLOOKUP(I1048, 'Reference data'!$R$2:$S$55, 2, 0), "Do not enter, will be populated based on other column(s)")</f>
        <v>Istiyaqahmed Shaikh</v>
      </c>
      <c r="M1048" s="525" t="str">
        <f>IFERROR(VLOOKUP(L1048, 'Reference data'!$J$2:$K$30, 2, 0), "Do not enter, will be populated based on other column(s)")</f>
        <v>Daljeet Arora</v>
      </c>
      <c r="N1048" s="347" t="s">
        <v>341</v>
      </c>
      <c r="O1048" s="557" t="str">
        <f>VLOOKUP(N1048, 'Reference data'!$U$2:$V$29, 2, 0)</f>
        <v>TBD</v>
      </c>
      <c r="P1048" s="347" t="s">
        <v>342</v>
      </c>
      <c r="Q1048" s="347">
        <v>40</v>
      </c>
      <c r="R1048" s="488"/>
      <c r="S1048" s="488"/>
      <c r="T1048" s="488"/>
      <c r="U1048" s="488"/>
      <c r="V1048" s="488"/>
      <c r="W1048" s="488"/>
      <c r="X1048" s="488"/>
      <c r="Y1048" s="488"/>
      <c r="Z1048" s="488"/>
      <c r="AA1048" s="488"/>
      <c r="AB1048" s="488"/>
      <c r="AC1048" s="488"/>
      <c r="AD1048" s="488"/>
      <c r="AE1048" s="488"/>
      <c r="AF1048" s="488"/>
      <c r="AG1048" s="488"/>
    </row>
    <row r="1049" spans="1:45" ht="18" customHeight="1">
      <c r="A1049" s="522" t="str">
        <f>IFERROR(VLOOKUP(B1049, 'Reference data'!$C$2:$D$21, 2, 0), "Do not enter, will be populated based on other column(s)")</f>
        <v>Enhancement</v>
      </c>
      <c r="B1049" s="555" t="s">
        <v>960</v>
      </c>
      <c r="C1049" s="347">
        <v>6</v>
      </c>
      <c r="D1049" s="347" t="s">
        <v>2043</v>
      </c>
      <c r="E1049" s="564" t="s">
        <v>54</v>
      </c>
      <c r="F1049" s="474" t="s">
        <v>1520</v>
      </c>
      <c r="G1049" s="522" t="str">
        <f>IFERROR(VLOOKUP(E1049,'Reference data'!$M$2:$P$364,4,0), "Do not enter, will be populated based on other column(s)")</f>
        <v>MF</v>
      </c>
      <c r="H1049" s="522" t="str">
        <f>IFERROR(VLOOKUP(E1049,'Reference data'!$M$2:$O$364, 3,0), "Do not enter, will be populated based on other column(s)")</f>
        <v>Assembler</v>
      </c>
      <c r="I1049" s="522" t="str">
        <f>IFERROR(VLOOKUP(E1049,'Reference data'!$M$1:$N$364, 2,0), "Do not enter, will be populated based on other column(s)")</f>
        <v>SW-CRIS</v>
      </c>
      <c r="J1049" s="548" t="s">
        <v>44</v>
      </c>
      <c r="K1049" s="525" t="str">
        <f>IFERROR(VLOOKUP(J1049,'Reference data'!$G$2:$H$7, 2, 0), "Do not enter, will be populated based on other column(s)")</f>
        <v>Muawiah Qaimari</v>
      </c>
      <c r="L1049" s="556" t="str">
        <f>IFERROR(VLOOKUP(I1049, 'Reference data'!$R$2:$S$55, 2, 0), "Do not enter, will be populated based on other column(s)")</f>
        <v>Istiyaqahmed Shaikh</v>
      </c>
      <c r="M1049" s="525" t="str">
        <f>IFERROR(VLOOKUP(L1049, 'Reference data'!$J$2:$K$30, 2, 0), "Do not enter, will be populated based on other column(s)")</f>
        <v>Daljeet Arora</v>
      </c>
      <c r="N1049" s="347" t="s">
        <v>341</v>
      </c>
      <c r="O1049" s="557" t="str">
        <f>VLOOKUP(N1049, 'Reference data'!$U$2:$V$29, 2, 0)</f>
        <v>TBD</v>
      </c>
      <c r="P1049" s="347" t="s">
        <v>342</v>
      </c>
      <c r="Q1049" s="347">
        <v>40</v>
      </c>
      <c r="R1049" s="488"/>
      <c r="S1049" s="488"/>
      <c r="T1049" s="488"/>
      <c r="U1049" s="488"/>
      <c r="V1049" s="488"/>
      <c r="W1049" s="488"/>
      <c r="X1049" s="488"/>
      <c r="Y1049" s="488"/>
      <c r="Z1049" s="488"/>
      <c r="AA1049" s="488"/>
      <c r="AB1049" s="488"/>
      <c r="AC1049" s="488"/>
      <c r="AD1049" s="488"/>
      <c r="AE1049" s="488"/>
      <c r="AF1049" s="488"/>
      <c r="AG1049" s="488"/>
    </row>
    <row r="1050" spans="1:45" ht="14.5">
      <c r="A1050" s="522" t="str">
        <f>IFERROR(VLOOKUP(B1050, 'Reference data'!$C$2:$D$21, 2, 0), "Do not enter, will be populated based on other column(s)")</f>
        <v>Enhancement</v>
      </c>
      <c r="B1050" s="555" t="s">
        <v>960</v>
      </c>
      <c r="C1050" s="347">
        <v>4</v>
      </c>
      <c r="D1050" s="347" t="s">
        <v>2044</v>
      </c>
      <c r="E1050" s="564" t="s">
        <v>55</v>
      </c>
      <c r="F1050" s="474" t="s">
        <v>2045</v>
      </c>
      <c r="G1050" s="522" t="str">
        <f>IFERROR(VLOOKUP(E1050,'Reference data'!$M$2:$P$364,4,0), "Do not enter, will be populated based on other column(s)")</f>
        <v>MF</v>
      </c>
      <c r="H1050" s="522" t="str">
        <f>IFERROR(VLOOKUP(E1050,'Reference data'!$M$2:$O$364, 3,0), "Do not enter, will be populated based on other column(s)")</f>
        <v>Cobol, DB2</v>
      </c>
      <c r="I1050" s="522" t="str">
        <f>IFERROR(VLOOKUP(E1050,'Reference data'!$M$1:$N$364, 2,0), "Do not enter, will be populated based on other column(s)")</f>
        <v>SW-CRIS</v>
      </c>
      <c r="J1050" s="548" t="s">
        <v>44</v>
      </c>
      <c r="K1050" s="525" t="str">
        <f>IFERROR(VLOOKUP(J1050,'Reference data'!$G$2:$H$7, 2, 0), "Do not enter, will be populated based on other column(s)")</f>
        <v>Muawiah Qaimari</v>
      </c>
      <c r="L1050" s="556" t="str">
        <f>IFERROR(VLOOKUP(I1050, 'Reference data'!$R$2:$S$55, 2, 0), "Do not enter, will be populated based on other column(s)")</f>
        <v>Istiyaqahmed Shaikh</v>
      </c>
      <c r="M1050" s="525" t="str">
        <f>IFERROR(VLOOKUP(L1050, 'Reference data'!$J$2:$K$30, 2, 0), "Do not enter, will be populated based on other column(s)")</f>
        <v>Daljeet Arora</v>
      </c>
      <c r="N1050" s="347">
        <v>23.04</v>
      </c>
      <c r="O1050" s="557" t="str">
        <f>VLOOKUP(N1050, 'Reference data'!$U$2:$V$29, 2, 0)</f>
        <v>Apr-23</v>
      </c>
      <c r="P1050" s="347" t="s">
        <v>48</v>
      </c>
      <c r="Q1050" s="347">
        <v>150</v>
      </c>
      <c r="R1050" s="488"/>
      <c r="S1050" s="488"/>
      <c r="T1050" s="488"/>
      <c r="U1050" s="488"/>
      <c r="V1050" s="488"/>
      <c r="W1050" s="488"/>
      <c r="X1050" s="488"/>
      <c r="Y1050" s="488"/>
      <c r="Z1050" s="488"/>
      <c r="AA1050" s="488"/>
      <c r="AB1050" s="488"/>
      <c r="AC1050" s="488"/>
      <c r="AD1050" s="488"/>
      <c r="AE1050" s="488"/>
      <c r="AF1050" s="488"/>
      <c r="AG1050" s="488"/>
      <c r="AH1050" s="347">
        <v>40</v>
      </c>
      <c r="AI1050" s="347">
        <v>40</v>
      </c>
      <c r="AJ1050" s="347">
        <v>40</v>
      </c>
      <c r="AK1050" s="347">
        <v>30</v>
      </c>
    </row>
    <row r="1051" spans="1:45" ht="14.5">
      <c r="A1051" s="522" t="str">
        <f>IFERROR(VLOOKUP(B1051, 'Reference data'!$C$2:$D$21, 2, 0), "Do not enter, will be populated based on other column(s)")</f>
        <v>Enhancement</v>
      </c>
      <c r="B1051" s="555" t="s">
        <v>960</v>
      </c>
      <c r="C1051" s="347">
        <v>4</v>
      </c>
      <c r="D1051" s="347" t="s">
        <v>2044</v>
      </c>
      <c r="E1051" s="564" t="s">
        <v>56</v>
      </c>
      <c r="F1051" s="474" t="s">
        <v>2045</v>
      </c>
      <c r="G1051" s="522" t="str">
        <f>IFERROR(VLOOKUP(E1051,'Reference data'!$M$2:$P$364,4,0), "Do not enter, will be populated based on other column(s)")</f>
        <v>MF</v>
      </c>
      <c r="H1051" s="522" t="str">
        <f>IFERROR(VLOOKUP(E1051,'Reference data'!$M$2:$O$364, 3,0), "Do not enter, will be populated based on other column(s)")</f>
        <v>Cobol, DB2</v>
      </c>
      <c r="I1051" s="522" t="str">
        <f>IFERROR(VLOOKUP(E1051,'Reference data'!$M$1:$N$364, 2,0), "Do not enter, will be populated based on other column(s)")</f>
        <v>SW-CRIS</v>
      </c>
      <c r="J1051" s="548" t="s">
        <v>44</v>
      </c>
      <c r="K1051" s="525" t="str">
        <f>IFERROR(VLOOKUP(J1051,'Reference data'!$G$2:$H$7, 2, 0), "Do not enter, will be populated based on other column(s)")</f>
        <v>Muawiah Qaimari</v>
      </c>
      <c r="L1051" s="556" t="str">
        <f>IFERROR(VLOOKUP(I1051, 'Reference data'!$R$2:$S$55, 2, 0), "Do not enter, will be populated based on other column(s)")</f>
        <v>Istiyaqahmed Shaikh</v>
      </c>
      <c r="M1051" s="525" t="str">
        <f>IFERROR(VLOOKUP(L1051, 'Reference data'!$J$2:$K$30, 2, 0), "Do not enter, will be populated based on other column(s)")</f>
        <v>Daljeet Arora</v>
      </c>
      <c r="N1051" s="347">
        <v>23.04</v>
      </c>
      <c r="O1051" s="557" t="str">
        <f>VLOOKUP(N1051, 'Reference data'!$U$2:$V$29, 2, 0)</f>
        <v>Apr-23</v>
      </c>
      <c r="P1051" s="347" t="s">
        <v>48</v>
      </c>
      <c r="Q1051" s="347">
        <v>150</v>
      </c>
      <c r="R1051" s="488"/>
      <c r="S1051" s="488"/>
      <c r="T1051" s="488"/>
      <c r="U1051" s="488"/>
      <c r="V1051" s="488"/>
      <c r="W1051" s="488"/>
      <c r="X1051" s="488"/>
      <c r="Y1051" s="488"/>
      <c r="Z1051" s="488"/>
      <c r="AA1051" s="488"/>
      <c r="AB1051" s="488"/>
      <c r="AC1051" s="488"/>
      <c r="AD1051" s="488"/>
      <c r="AE1051" s="488"/>
      <c r="AF1051" s="488"/>
      <c r="AG1051" s="488"/>
      <c r="AH1051" s="347">
        <v>40</v>
      </c>
      <c r="AI1051" s="347">
        <v>40</v>
      </c>
      <c r="AJ1051" s="347">
        <v>40</v>
      </c>
      <c r="AK1051" s="347">
        <v>30</v>
      </c>
    </row>
    <row r="1052" spans="1:45" ht="18" customHeight="1">
      <c r="A1052" s="522" t="str">
        <f>IFERROR(VLOOKUP(B1052, 'Reference data'!$C$2:$D$21, 2, 0), "Do not enter, will be populated based on other column(s)")</f>
        <v>Enhancement</v>
      </c>
      <c r="B1052" s="541" t="s">
        <v>960</v>
      </c>
      <c r="C1052" s="347">
        <v>6</v>
      </c>
      <c r="D1052" s="696" t="s">
        <v>2046</v>
      </c>
      <c r="E1052" s="347" t="s">
        <v>1291</v>
      </c>
      <c r="G1052" s="522" t="str">
        <f>IFERROR(VLOOKUP(E1052,'Reference data'!$M$2:$P$364,4,0), "Do not enter, will be populated based on other column(s)")</f>
        <v>MR</v>
      </c>
      <c r="H1052" s="522" t="str">
        <f>IFERROR(VLOOKUP(E1052,'Reference data'!$M$2:$O$364, 3,0), "Do not enter, will be populated based on other column(s)")</f>
        <v>.NET</v>
      </c>
      <c r="I1052" s="522" t="str">
        <f>IFERROR(VLOOKUP(E1052,'Reference data'!$M$1:$N$364, 2,0), "Do not enter, will be populated based on other column(s)")</f>
        <v>Freedom DotNet-MQ</v>
      </c>
      <c r="J1052" s="347" t="s">
        <v>203</v>
      </c>
      <c r="K1052" s="525" t="str">
        <f>IFERROR(VLOOKUP(J1052,'Reference data'!$G$2:$H$7, 2, 0), "Do not enter, will be populated based on other column(s)")</f>
        <v>Muawiah Qaimari</v>
      </c>
      <c r="L1052" s="525" t="s">
        <v>204</v>
      </c>
      <c r="M1052" s="525" t="s">
        <v>205</v>
      </c>
      <c r="N1052" s="347">
        <v>23.09</v>
      </c>
      <c r="O1052" s="347"/>
      <c r="P1052" s="347" t="s">
        <v>48</v>
      </c>
      <c r="Q1052" s="347">
        <v>180</v>
      </c>
      <c r="AO1052" s="347">
        <v>90</v>
      </c>
      <c r="AP1052" s="347">
        <v>90</v>
      </c>
    </row>
    <row r="1053" spans="1:45" ht="18" customHeight="1">
      <c r="A1053" s="522" t="str">
        <f>IFERROR(VLOOKUP(B1053, 'Reference data'!$C$2:$D$21, 2, 0), "Do not enter, will be populated based on other column(s)")</f>
        <v>Sustenance</v>
      </c>
      <c r="B1053" s="541" t="s">
        <v>88</v>
      </c>
      <c r="C1053" s="347">
        <v>6</v>
      </c>
      <c r="D1053" s="584" t="s">
        <v>2047</v>
      </c>
      <c r="E1053" s="347" t="s">
        <v>1291</v>
      </c>
      <c r="G1053" s="522" t="str">
        <f>IFERROR(VLOOKUP(E1053,'Reference data'!$M$2:$P$364,4,0), "Do not enter, will be populated based on other column(s)")</f>
        <v>MR</v>
      </c>
      <c r="H1053" s="522" t="str">
        <f>IFERROR(VLOOKUP(E1053,'Reference data'!$M$2:$O$364, 3,0), "Do not enter, will be populated based on other column(s)")</f>
        <v>.NET</v>
      </c>
      <c r="I1053" s="522" t="str">
        <f>IFERROR(VLOOKUP(E1053,'Reference data'!$M$1:$N$364, 2,0), "Do not enter, will be populated based on other column(s)")</f>
        <v>Freedom DotNet-MQ</v>
      </c>
      <c r="J1053" s="347" t="s">
        <v>203</v>
      </c>
      <c r="K1053" s="525" t="str">
        <f>IFERROR(VLOOKUP(J1053,'Reference data'!$G$2:$H$7, 2, 0), "Do not enter, will be populated based on other column(s)")</f>
        <v>Muawiah Qaimari</v>
      </c>
      <c r="L1053" s="525" t="s">
        <v>204</v>
      </c>
      <c r="M1053" s="525" t="s">
        <v>205</v>
      </c>
      <c r="N1053" s="347">
        <v>23.08</v>
      </c>
      <c r="O1053" s="347"/>
      <c r="P1053" s="347" t="s">
        <v>48</v>
      </c>
      <c r="Q1053" s="347">
        <v>180</v>
      </c>
      <c r="AO1053" s="347">
        <v>90</v>
      </c>
      <c r="AP1053" s="347">
        <v>90</v>
      </c>
    </row>
    <row r="1054" spans="1:45" ht="18" customHeight="1">
      <c r="A1054" s="522" t="str">
        <f>IFERROR(VLOOKUP(B1054, 'Reference data'!$C$2:$D$21, 2, 0), "Do not enter, will be populated based on other column(s)")</f>
        <v>Sustenance</v>
      </c>
      <c r="B1054" s="541" t="s">
        <v>88</v>
      </c>
      <c r="C1054" s="347">
        <v>1</v>
      </c>
      <c r="D1054" s="584" t="s">
        <v>2048</v>
      </c>
      <c r="E1054" s="347" t="s">
        <v>220</v>
      </c>
      <c r="G1054" s="522" t="str">
        <f>IFERROR(VLOOKUP(E1054,'Reference data'!$M$2:$P$364,4,0), "Do not enter, will be populated based on other column(s)")</f>
        <v>MR</v>
      </c>
      <c r="H1054" s="522" t="str">
        <f>IFERROR(VLOOKUP(E1054,'Reference data'!$M$2:$O$364, 3,0), "Do not enter, will be populated based on other column(s)")</f>
        <v>.NET</v>
      </c>
      <c r="I1054" s="522" t="str">
        <f>IFERROR(VLOOKUP(E1054,'Reference data'!$M$1:$N$364, 2,0), "Do not enter, will be populated based on other column(s)")</f>
        <v>Freedom DotNet-MQ</v>
      </c>
      <c r="J1054" s="347" t="s">
        <v>203</v>
      </c>
      <c r="K1054" s="525" t="str">
        <f>IFERROR(VLOOKUP(J1054,'Reference data'!$G$2:$H$7, 2, 0), "Do not enter, will be populated based on other column(s)")</f>
        <v>Muawiah Qaimari</v>
      </c>
      <c r="L1054" s="525" t="s">
        <v>204</v>
      </c>
      <c r="M1054" s="525" t="s">
        <v>205</v>
      </c>
      <c r="N1054" s="347">
        <v>23.08</v>
      </c>
      <c r="O1054" s="347"/>
      <c r="P1054" s="347" t="s">
        <v>48</v>
      </c>
      <c r="Q1054" s="347">
        <v>200</v>
      </c>
      <c r="AO1054" s="347">
        <v>200</v>
      </c>
    </row>
    <row r="1055" spans="1:45" ht="18" customHeight="1">
      <c r="A1055" s="522" t="str">
        <f>IFERROR(VLOOKUP(B1055, 'Reference data'!$C$2:$D$21, 2, 0), "Do not enter, will be populated based on other column(s)")</f>
        <v>Sustenance</v>
      </c>
      <c r="B1055" s="541" t="s">
        <v>110</v>
      </c>
      <c r="C1055" s="347">
        <v>1</v>
      </c>
      <c r="D1055" s="584" t="s">
        <v>2049</v>
      </c>
      <c r="E1055" s="347" t="s">
        <v>208</v>
      </c>
      <c r="G1055" s="522" t="str">
        <f>IFERROR(VLOOKUP(E1055,'Reference data'!$M$2:$P$364,4,0), "Do not enter, will be populated based on other column(s)")</f>
        <v>MR</v>
      </c>
      <c r="H1055" s="522" t="str">
        <f>IFERROR(VLOOKUP(E1055,'Reference data'!$M$2:$O$364, 3,0), "Do not enter, will be populated based on other column(s)")</f>
        <v>.NET, VC++</v>
      </c>
      <c r="I1055" s="522" t="str">
        <f>IFERROR(VLOOKUP(E1055,'Reference data'!$M$1:$N$364, 2,0), "Do not enter, will be populated based on other column(s)")</f>
        <v>MOSS</v>
      </c>
      <c r="J1055" s="347" t="s">
        <v>203</v>
      </c>
      <c r="K1055" s="525" t="str">
        <f>IFERROR(VLOOKUP(J1055,'Reference data'!$G$2:$H$7, 2, 0), "Do not enter, will be populated based on other column(s)")</f>
        <v>Muawiah Qaimari</v>
      </c>
      <c r="L1055" s="525" t="s">
        <v>204</v>
      </c>
      <c r="M1055" s="525" t="s">
        <v>205</v>
      </c>
      <c r="N1055" s="347">
        <v>23.08</v>
      </c>
      <c r="O1055" s="347"/>
      <c r="P1055" s="347" t="s">
        <v>48</v>
      </c>
      <c r="Q1055" s="347">
        <v>50</v>
      </c>
      <c r="AO1055" s="347">
        <v>50</v>
      </c>
    </row>
    <row r="1056" spans="1:45" ht="18" customHeight="1">
      <c r="A1056" s="522" t="str">
        <f>IFERROR(VLOOKUP(B1056, 'Reference data'!$C$2:$D$21, 2, 0), "Do not enter, will be populated based on other column(s)")</f>
        <v>Sustenance</v>
      </c>
      <c r="B1056" s="541" t="s">
        <v>110</v>
      </c>
      <c r="C1056" s="347">
        <v>1</v>
      </c>
      <c r="D1056" s="584" t="s">
        <v>2047</v>
      </c>
      <c r="E1056" s="347" t="s">
        <v>208</v>
      </c>
      <c r="G1056" s="522" t="str">
        <f>IFERROR(VLOOKUP(E1056,'Reference data'!$M$2:$P$364,4,0), "Do not enter, will be populated based on other column(s)")</f>
        <v>MR</v>
      </c>
      <c r="H1056" s="522" t="str">
        <f>IFERROR(VLOOKUP(E1056,'Reference data'!$M$2:$O$364, 3,0), "Do not enter, will be populated based on other column(s)")</f>
        <v>.NET, VC++</v>
      </c>
      <c r="I1056" s="522" t="str">
        <f>IFERROR(VLOOKUP(E1056,'Reference data'!$M$1:$N$364, 2,0), "Do not enter, will be populated based on other column(s)")</f>
        <v>MOSS</v>
      </c>
      <c r="J1056" s="347" t="s">
        <v>203</v>
      </c>
      <c r="K1056" s="525" t="str">
        <f>IFERROR(VLOOKUP(J1056,'Reference data'!$G$2:$H$7, 2, 0), "Do not enter, will be populated based on other column(s)")</f>
        <v>Muawiah Qaimari</v>
      </c>
      <c r="L1056" s="525" t="s">
        <v>204</v>
      </c>
      <c r="M1056" s="525" t="s">
        <v>205</v>
      </c>
      <c r="N1056" s="347">
        <v>23.12</v>
      </c>
      <c r="O1056" s="347"/>
      <c r="P1056" s="347" t="s">
        <v>48</v>
      </c>
      <c r="Q1056" s="347">
        <v>100</v>
      </c>
      <c r="AP1056" s="347">
        <v>10</v>
      </c>
      <c r="AQ1056" s="347">
        <v>10</v>
      </c>
      <c r="AR1056" s="347">
        <v>40</v>
      </c>
      <c r="AS1056" s="347">
        <v>40</v>
      </c>
    </row>
    <row r="1057" spans="1:45" ht="18" customHeight="1">
      <c r="A1057" s="522" t="str">
        <f>IFERROR(VLOOKUP(B1057, 'Reference data'!$C$2:$D$21, 2, 0), "Do not enter, will be populated based on other column(s)")</f>
        <v>Sustenance</v>
      </c>
      <c r="B1057" s="541" t="s">
        <v>110</v>
      </c>
      <c r="C1057" s="347">
        <v>1</v>
      </c>
      <c r="D1057" s="584" t="s">
        <v>2050</v>
      </c>
      <c r="E1057" s="347" t="s">
        <v>208</v>
      </c>
      <c r="G1057" s="522" t="str">
        <f>IFERROR(VLOOKUP(E1057,'Reference data'!$M$2:$P$364,4,0), "Do not enter, will be populated based on other column(s)")</f>
        <v>MR</v>
      </c>
      <c r="H1057" s="522" t="str">
        <f>IFERROR(VLOOKUP(E1057,'Reference data'!$M$2:$O$364, 3,0), "Do not enter, will be populated based on other column(s)")</f>
        <v>.NET, VC++</v>
      </c>
      <c r="I1057" s="522" t="str">
        <f>IFERROR(VLOOKUP(E1057,'Reference data'!$M$1:$N$364, 2,0), "Do not enter, will be populated based on other column(s)")</f>
        <v>MOSS</v>
      </c>
      <c r="J1057" s="347" t="s">
        <v>203</v>
      </c>
      <c r="K1057" s="525" t="str">
        <f>IFERROR(VLOOKUP(J1057,'Reference data'!$G$2:$H$7, 2, 0), "Do not enter, will be populated based on other column(s)")</f>
        <v>Muawiah Qaimari</v>
      </c>
      <c r="L1057" s="525" t="s">
        <v>204</v>
      </c>
      <c r="M1057" s="525" t="s">
        <v>205</v>
      </c>
      <c r="N1057" s="347">
        <v>23.08</v>
      </c>
      <c r="O1057" s="347"/>
      <c r="P1057" s="347" t="s">
        <v>48</v>
      </c>
      <c r="Q1057" s="347">
        <v>50</v>
      </c>
      <c r="AO1057" s="347">
        <v>50</v>
      </c>
    </row>
    <row r="1058" spans="1:45" ht="18" customHeight="1">
      <c r="A1058" s="522" t="str">
        <f>IFERROR(VLOOKUP(B1058, 'Reference data'!$C$2:$D$21, 2, 0), "Do not enter, will be populated based on other column(s)")</f>
        <v>Sustenance</v>
      </c>
      <c r="B1058" s="541" t="s">
        <v>110</v>
      </c>
      <c r="C1058" s="347">
        <v>1</v>
      </c>
      <c r="D1058" s="584" t="s">
        <v>2051</v>
      </c>
      <c r="E1058" s="347" t="s">
        <v>208</v>
      </c>
      <c r="G1058" s="522" t="str">
        <f>IFERROR(VLOOKUP(E1058,'Reference data'!$M$2:$P$364,4,0), "Do not enter, will be populated based on other column(s)")</f>
        <v>MR</v>
      </c>
      <c r="H1058" s="522" t="str">
        <f>IFERROR(VLOOKUP(E1058,'Reference data'!$M$2:$O$364, 3,0), "Do not enter, will be populated based on other column(s)")</f>
        <v>.NET, VC++</v>
      </c>
      <c r="I1058" s="522" t="str">
        <f>IFERROR(VLOOKUP(E1058,'Reference data'!$M$1:$N$364, 2,0), "Do not enter, will be populated based on other column(s)")</f>
        <v>MOSS</v>
      </c>
      <c r="J1058" s="347" t="s">
        <v>203</v>
      </c>
      <c r="K1058" s="525" t="str">
        <f>IFERROR(VLOOKUP(J1058,'Reference data'!$G$2:$H$7, 2, 0), "Do not enter, will be populated based on other column(s)")</f>
        <v>Muawiah Qaimari</v>
      </c>
      <c r="L1058" s="525" t="s">
        <v>204</v>
      </c>
      <c r="M1058" s="525" t="s">
        <v>205</v>
      </c>
      <c r="N1058" s="347">
        <v>23.12</v>
      </c>
      <c r="O1058" s="347"/>
      <c r="P1058" s="347" t="s">
        <v>48</v>
      </c>
      <c r="Q1058" s="347">
        <v>40</v>
      </c>
      <c r="AR1058" s="347">
        <v>20</v>
      </c>
      <c r="AS1058" s="347">
        <v>20</v>
      </c>
    </row>
    <row r="1059" spans="1:45" ht="18" customHeight="1">
      <c r="A1059" s="522" t="str">
        <f>IFERROR(VLOOKUP(B1059, 'Reference data'!$C$2:$D$21, 2, 0), "Do not enter, will be populated based on other column(s)")</f>
        <v>Sustenance</v>
      </c>
      <c r="B1059" s="541" t="s">
        <v>110</v>
      </c>
      <c r="C1059" s="347">
        <v>1</v>
      </c>
      <c r="D1059" s="584" t="s">
        <v>2052</v>
      </c>
      <c r="E1059" s="347" t="s">
        <v>208</v>
      </c>
      <c r="G1059" s="522" t="str">
        <f>IFERROR(VLOOKUP(E1059,'Reference data'!$M$2:$P$364,4,0), "Do not enter, will be populated based on other column(s)")</f>
        <v>MR</v>
      </c>
      <c r="H1059" s="522" t="str">
        <f>IFERROR(VLOOKUP(E1059,'Reference data'!$M$2:$O$364, 3,0), "Do not enter, will be populated based on other column(s)")</f>
        <v>.NET, VC++</v>
      </c>
      <c r="I1059" s="522" t="str">
        <f>IFERROR(VLOOKUP(E1059,'Reference data'!$M$1:$N$364, 2,0), "Do not enter, will be populated based on other column(s)")</f>
        <v>MOSS</v>
      </c>
      <c r="J1059" s="347" t="s">
        <v>203</v>
      </c>
      <c r="K1059" s="525" t="str">
        <f>IFERROR(VLOOKUP(J1059,'Reference data'!$G$2:$H$7, 2, 0), "Do not enter, will be populated based on other column(s)")</f>
        <v>Muawiah Qaimari</v>
      </c>
      <c r="L1059" s="525" t="s">
        <v>204</v>
      </c>
      <c r="M1059" s="525" t="s">
        <v>205</v>
      </c>
      <c r="N1059" s="347">
        <v>23.09</v>
      </c>
      <c r="O1059" s="347"/>
      <c r="P1059" s="347" t="s">
        <v>48</v>
      </c>
      <c r="Q1059" s="347">
        <v>50</v>
      </c>
      <c r="AO1059" s="347">
        <v>25</v>
      </c>
      <c r="AP1059" s="347">
        <v>25</v>
      </c>
    </row>
    <row r="1060" spans="1:45" ht="14.5">
      <c r="A1060" s="522" t="str">
        <f>IFERROR(VLOOKUP(B1060, 'Reference data'!$C$2:$D$21, 2, 0), "Do not enter, will be populated based on other column(s)")</f>
        <v>Enhancement</v>
      </c>
      <c r="B1060" s="541" t="s">
        <v>960</v>
      </c>
      <c r="D1060" s="347" t="s">
        <v>2053</v>
      </c>
      <c r="E1060" s="543" t="s">
        <v>458</v>
      </c>
      <c r="F1060" s="474" t="s">
        <v>2054</v>
      </c>
      <c r="G1060" s="522" t="str">
        <f>IFERROR(VLOOKUP(E1060,'Reference data'!$M$2:$P$364,4,0), "Do not enter, will be populated based on other column(s)")</f>
        <v>MF</v>
      </c>
      <c r="H1060" s="522" t="str">
        <f>IFERROR(VLOOKUP(E1060,'Reference data'!$M$2:$O$364, 3,0), "Do not enter, will be populated based on other column(s)")</f>
        <v>Cobol,IMS-DB</v>
      </c>
      <c r="I1060" s="522" t="str">
        <f>IFERROR(VLOOKUP(E1060,'Reference data'!$M$1:$N$364, 2,0), "Do not enter, will be populated based on other column(s)")</f>
        <v>MW-Billing</v>
      </c>
      <c r="J1060" s="541" t="s">
        <v>44</v>
      </c>
      <c r="K1060" s="525" t="str">
        <f>IFERROR(VLOOKUP(J1060,'Reference data'!$G$2:$H$7, 2, 0), "Do not enter, will be populated based on other column(s)")</f>
        <v>Muawiah Qaimari</v>
      </c>
      <c r="L1060" s="525" t="str">
        <f>IFERROR(VLOOKUP(I1060, 'Reference data'!$R$2:$S$55, 2, 0), "Do not enter, will be populated based on other column(s)")</f>
        <v>Ashish Ranjan</v>
      </c>
      <c r="M1060" s="525" t="str">
        <f>IFERROR(VLOOKUP(L1060, 'Reference data'!$J$2:$K$30, 2, 0), "Do not enter, will be populated based on other column(s)")</f>
        <v>Tarun Raghuwanshi</v>
      </c>
      <c r="N1060" s="347">
        <v>23.06</v>
      </c>
      <c r="O1060" s="551" t="str">
        <f>VLOOKUP(N1060, 'Reference data'!$U$2:$V$29, 2, 0)</f>
        <v>Jun-23</v>
      </c>
      <c r="P1060" s="347" t="s">
        <v>48</v>
      </c>
      <c r="Q1060" s="488">
        <v>144</v>
      </c>
      <c r="R1060" s="488"/>
      <c r="S1060" s="488"/>
      <c r="T1060" s="488"/>
      <c r="U1060" s="488"/>
      <c r="V1060" s="488"/>
      <c r="W1060" s="488"/>
      <c r="X1060" s="488"/>
      <c r="Y1060" s="488"/>
      <c r="Z1060" s="488"/>
      <c r="AA1060" s="488">
        <v>45</v>
      </c>
      <c r="AB1060" s="488">
        <v>45</v>
      </c>
      <c r="AC1060" s="488">
        <v>45</v>
      </c>
      <c r="AD1060" s="488">
        <v>45</v>
      </c>
      <c r="AE1060" s="488"/>
      <c r="AF1060" s="488"/>
      <c r="AG1060" s="488"/>
      <c r="AH1060" s="488">
        <v>20</v>
      </c>
      <c r="AI1060" s="488">
        <v>40</v>
      </c>
      <c r="AJ1060" s="488">
        <v>40</v>
      </c>
      <c r="AK1060" s="488">
        <v>20</v>
      </c>
      <c r="AL1060" s="488">
        <v>11</v>
      </c>
      <c r="AM1060" s="488">
        <v>13</v>
      </c>
      <c r="AN1060" s="488"/>
      <c r="AO1060" s="488"/>
      <c r="AP1060" s="488"/>
      <c r="AQ1060" s="488"/>
      <c r="AR1060" s="488"/>
      <c r="AS1060" s="488"/>
    </row>
    <row r="1061" spans="1:45" ht="27.65" customHeight="1">
      <c r="A1061" s="522" t="str">
        <f>IFERROR(VLOOKUP(B1061, 'Reference data'!$C$2:$D$21, 2, 0), "Do not enter, will be populated based on other column(s)")</f>
        <v>Enhancement</v>
      </c>
      <c r="B1061" s="541" t="s">
        <v>960</v>
      </c>
      <c r="D1061" s="347" t="s">
        <v>2053</v>
      </c>
      <c r="E1061" s="543" t="s">
        <v>1075</v>
      </c>
      <c r="F1061" s="474" t="s">
        <v>2054</v>
      </c>
      <c r="G1061" s="522" t="str">
        <f>IFERROR(VLOOKUP(E1061,'Reference data'!$M$2:$P$364,4,0), "Do not enter, will be populated based on other column(s)")</f>
        <v>MF</v>
      </c>
      <c r="H1061" s="522" t="str">
        <f>IFERROR(VLOOKUP(E1061,'Reference data'!$M$2:$O$364, 3,0), "Do not enter, will be populated based on other column(s)")</f>
        <v>Cobol,Assembler,IMS-DB,IMS-DC,DB2</v>
      </c>
      <c r="I1061" s="522" t="str">
        <f>IFERROR(VLOOKUP(E1061,'Reference data'!$M$1:$N$364, 2,0), "Do not enter, will be populated based on other column(s)")</f>
        <v>BRAVO-MF-Rick</v>
      </c>
      <c r="J1061" s="541" t="s">
        <v>442</v>
      </c>
      <c r="K1061" s="525" t="str">
        <f>IFERROR(VLOOKUP(J1061,'Reference data'!$G$2:$H$7, 2, 0), "Do not enter, will be populated based on other column(s)")</f>
        <v>Christine Moretti</v>
      </c>
      <c r="L1061" s="525" t="str">
        <f>IFERROR(VLOOKUP(I1061, 'Reference data'!$R$2:$S$55, 2, 0), "Do not enter, will be populated based on other column(s)")</f>
        <v xml:space="preserve">Hrishikesh Kamathe </v>
      </c>
      <c r="M1061" s="525" t="str">
        <f>IFERROR(VLOOKUP(L1061, 'Reference data'!$J$2:$K$30, 2, 0), "Do not enter, will be populated based on other column(s)")</f>
        <v>Tarun Raghuwanshi</v>
      </c>
      <c r="N1061" s="347">
        <v>23.06</v>
      </c>
      <c r="O1061" s="551" t="str">
        <f>VLOOKUP(N1061, 'Reference data'!$U$2:$V$29, 2, 0)</f>
        <v>Jun-23</v>
      </c>
      <c r="P1061" s="347" t="s">
        <v>48</v>
      </c>
      <c r="Q1061" s="488">
        <v>30</v>
      </c>
      <c r="R1061" s="488"/>
      <c r="S1061" s="488"/>
      <c r="T1061" s="488"/>
      <c r="U1061" s="488"/>
      <c r="V1061" s="488"/>
      <c r="W1061" s="488"/>
      <c r="X1061" s="488"/>
      <c r="Y1061" s="488"/>
      <c r="Z1061" s="488"/>
      <c r="AA1061" s="488">
        <v>45</v>
      </c>
      <c r="AB1061" s="488">
        <v>45</v>
      </c>
      <c r="AC1061" s="488">
        <v>45</v>
      </c>
      <c r="AD1061" s="488">
        <v>45</v>
      </c>
      <c r="AE1061" s="488"/>
      <c r="AF1061" s="488"/>
      <c r="AG1061" s="488"/>
      <c r="AH1061" s="488"/>
      <c r="AI1061" s="488">
        <v>10</v>
      </c>
      <c r="AJ1061" s="488">
        <v>10</v>
      </c>
      <c r="AK1061" s="488">
        <v>10</v>
      </c>
      <c r="AL1061" s="488"/>
      <c r="AM1061" s="488"/>
      <c r="AN1061" s="488"/>
      <c r="AO1061" s="488"/>
      <c r="AP1061" s="488"/>
      <c r="AQ1061" s="488"/>
      <c r="AR1061" s="488"/>
      <c r="AS1061" s="488"/>
    </row>
    <row r="1062" spans="1:45" ht="14.5">
      <c r="A1062" s="522" t="str">
        <f>IFERROR(VLOOKUP(B1062, 'Reference data'!$C$2:$D$21, 2, 0), "Do not enter, will be populated based on other column(s)")</f>
        <v>Enhancement</v>
      </c>
      <c r="B1062" s="541" t="s">
        <v>960</v>
      </c>
      <c r="D1062" s="347" t="s">
        <v>2053</v>
      </c>
      <c r="E1062" s="543" t="s">
        <v>1083</v>
      </c>
      <c r="F1062" s="474" t="s">
        <v>2054</v>
      </c>
      <c r="G1062" s="522" t="str">
        <f>IFERROR(VLOOKUP(E1062,'Reference data'!$M$2:$P$364,4,0), "Do not enter, will be populated based on other column(s)")</f>
        <v>MF</v>
      </c>
      <c r="H1062" s="522" t="str">
        <f>IFERROR(VLOOKUP(E1062,'Reference data'!$M$2:$O$364, 3,0), "Do not enter, will be populated based on other column(s)")</f>
        <v>Cobol, IMS-DB</v>
      </c>
      <c r="I1062" s="522" t="str">
        <f>IFERROR(VLOOKUP(E1062,'Reference data'!$M$1:$N$364, 2,0), "Do not enter, will be populated based on other column(s)")</f>
        <v>MW-Billing</v>
      </c>
      <c r="J1062" s="541" t="s">
        <v>44</v>
      </c>
      <c r="K1062" s="525" t="str">
        <f>IFERROR(VLOOKUP(J1062,'Reference data'!$G$2:$H$7, 2, 0), "Do not enter, will be populated based on other column(s)")</f>
        <v>Muawiah Qaimari</v>
      </c>
      <c r="L1062" s="525" t="str">
        <f>IFERROR(VLOOKUP(I1062, 'Reference data'!$R$2:$S$55, 2, 0), "Do not enter, will be populated based on other column(s)")</f>
        <v>Ashish Ranjan</v>
      </c>
      <c r="M1062" s="525" t="str">
        <f>IFERROR(VLOOKUP(L1062, 'Reference data'!$J$2:$K$30, 2, 0), "Do not enter, will be populated based on other column(s)")</f>
        <v>Tarun Raghuwanshi</v>
      </c>
      <c r="N1062" s="347">
        <v>23.06</v>
      </c>
      <c r="O1062" s="551" t="str">
        <f>VLOOKUP(N1062, 'Reference data'!$U$2:$V$29, 2, 0)</f>
        <v>Jun-23</v>
      </c>
      <c r="P1062" s="347" t="s">
        <v>48</v>
      </c>
      <c r="Q1062" s="488">
        <v>140</v>
      </c>
      <c r="R1062" s="488"/>
      <c r="S1062" s="488"/>
      <c r="T1062" s="488"/>
      <c r="U1062" s="488"/>
      <c r="V1062" s="488"/>
      <c r="W1062" s="488"/>
      <c r="X1062" s="488"/>
      <c r="Y1062" s="488"/>
      <c r="Z1062" s="488"/>
      <c r="AA1062" s="488">
        <v>45</v>
      </c>
      <c r="AB1062" s="488">
        <v>45</v>
      </c>
      <c r="AC1062" s="488">
        <v>45</v>
      </c>
      <c r="AD1062" s="488">
        <v>45</v>
      </c>
      <c r="AE1062" s="488"/>
      <c r="AF1062" s="488"/>
      <c r="AG1062" s="488"/>
      <c r="AH1062" s="488">
        <v>20</v>
      </c>
      <c r="AI1062" s="488">
        <v>20</v>
      </c>
      <c r="AJ1062" s="488">
        <v>30</v>
      </c>
      <c r="AK1062" s="488">
        <v>30</v>
      </c>
      <c r="AL1062" s="488">
        <v>30</v>
      </c>
      <c r="AM1062" s="488">
        <v>10</v>
      </c>
      <c r="AN1062" s="488"/>
      <c r="AO1062" s="488"/>
      <c r="AP1062" s="488"/>
      <c r="AQ1062" s="488"/>
      <c r="AR1062" s="488"/>
      <c r="AS1062" s="488"/>
    </row>
    <row r="1063" spans="1:45" ht="14.5">
      <c r="A1063" s="522" t="str">
        <f>IFERROR(VLOOKUP(B1063, 'Reference data'!$C$2:$D$21, 2, 0), "Do not enter, will be populated based on other column(s)")</f>
        <v>Enhancement</v>
      </c>
      <c r="B1063" s="541" t="s">
        <v>960</v>
      </c>
      <c r="D1063" s="347" t="s">
        <v>2053</v>
      </c>
      <c r="E1063" s="543" t="s">
        <v>1086</v>
      </c>
      <c r="F1063" s="474" t="s">
        <v>2054</v>
      </c>
      <c r="G1063" s="522" t="str">
        <f>IFERROR(VLOOKUP(E1063,'Reference data'!$M$2:$P$364,4,0), "Do not enter, will be populated based on other column(s)")</f>
        <v>MF</v>
      </c>
      <c r="H1063" s="522" t="str">
        <f>IFERROR(VLOOKUP(E1063,'Reference data'!$M$2:$O$364, 3,0), "Do not enter, will be populated based on other column(s)")</f>
        <v>Cobol, IMS-DB</v>
      </c>
      <c r="I1063" s="522" t="str">
        <f>IFERROR(VLOOKUP(E1063,'Reference data'!$M$1:$N$364, 2,0), "Do not enter, will be populated based on other column(s)")</f>
        <v>MW-Billing</v>
      </c>
      <c r="J1063" s="541" t="s">
        <v>44</v>
      </c>
      <c r="K1063" s="525" t="str">
        <f>IFERROR(VLOOKUP(J1063,'Reference data'!$G$2:$H$7, 2, 0), "Do not enter, will be populated based on other column(s)")</f>
        <v>Muawiah Qaimari</v>
      </c>
      <c r="L1063" s="525" t="str">
        <f>IFERROR(VLOOKUP(I1063, 'Reference data'!$R$2:$S$55, 2, 0), "Do not enter, will be populated based on other column(s)")</f>
        <v>Ashish Ranjan</v>
      </c>
      <c r="M1063" s="525" t="str">
        <f>IFERROR(VLOOKUP(L1063, 'Reference data'!$J$2:$K$30, 2, 0), "Do not enter, will be populated based on other column(s)")</f>
        <v>Tarun Raghuwanshi</v>
      </c>
      <c r="N1063" s="347">
        <v>23.06</v>
      </c>
      <c r="O1063" s="551" t="str">
        <f>VLOOKUP(N1063, 'Reference data'!$U$2:$V$29, 2, 0)</f>
        <v>Jun-23</v>
      </c>
      <c r="P1063" s="347" t="s">
        <v>48</v>
      </c>
      <c r="Q1063" s="488">
        <v>126</v>
      </c>
      <c r="R1063" s="488"/>
      <c r="S1063" s="488"/>
      <c r="T1063" s="488"/>
      <c r="U1063" s="488"/>
      <c r="V1063" s="488"/>
      <c r="W1063" s="488"/>
      <c r="X1063" s="488"/>
      <c r="Y1063" s="488"/>
      <c r="Z1063" s="488"/>
      <c r="AA1063" s="488">
        <v>45</v>
      </c>
      <c r="AB1063" s="488">
        <v>45</v>
      </c>
      <c r="AC1063" s="488">
        <v>45</v>
      </c>
      <c r="AD1063" s="488">
        <v>45</v>
      </c>
      <c r="AE1063" s="488"/>
      <c r="AF1063" s="488"/>
      <c r="AG1063" s="488"/>
      <c r="AH1063" s="488">
        <v>20</v>
      </c>
      <c r="AI1063" s="488">
        <v>40</v>
      </c>
      <c r="AJ1063" s="488">
        <v>40</v>
      </c>
      <c r="AK1063" s="488">
        <v>10</v>
      </c>
      <c r="AL1063" s="488">
        <v>10</v>
      </c>
      <c r="AM1063" s="488">
        <v>6</v>
      </c>
      <c r="AN1063" s="488"/>
      <c r="AO1063" s="488"/>
      <c r="AP1063" s="488"/>
      <c r="AQ1063" s="488"/>
      <c r="AR1063" s="488"/>
      <c r="AS1063" s="488"/>
    </row>
    <row r="1064" spans="1:45" ht="18" customHeight="1">
      <c r="A1064" s="522" t="str">
        <f>IFERROR(VLOOKUP(B1064, 'Reference data'!$C$2:$D$21, 2, 0), "Do not enter, will be populated based on other column(s)")</f>
        <v>Sustenance</v>
      </c>
      <c r="B1064" s="541" t="s">
        <v>110</v>
      </c>
      <c r="C1064" s="347">
        <v>1</v>
      </c>
      <c r="D1064" s="584" t="s">
        <v>2055</v>
      </c>
      <c r="E1064" s="347" t="s">
        <v>208</v>
      </c>
      <c r="G1064" s="522" t="str">
        <f>IFERROR(VLOOKUP(E1064,'Reference data'!$M$2:$P$364,4,0), "Do not enter, will be populated based on other column(s)")</f>
        <v>MR</v>
      </c>
      <c r="H1064" s="522" t="str">
        <f>IFERROR(VLOOKUP(E1064,'Reference data'!$M$2:$O$364, 3,0), "Do not enter, will be populated based on other column(s)")</f>
        <v>.NET, VC++</v>
      </c>
      <c r="I1064" s="522" t="str">
        <f>IFERROR(VLOOKUP(E1064,'Reference data'!$M$1:$N$364, 2,0), "Do not enter, will be populated based on other column(s)")</f>
        <v>MOSS</v>
      </c>
      <c r="J1064" s="347" t="s">
        <v>203</v>
      </c>
      <c r="K1064" s="525" t="str">
        <f>IFERROR(VLOOKUP(J1064,'Reference data'!$G$2:$H$7, 2, 0), "Do not enter, will be populated based on other column(s)")</f>
        <v>Muawiah Qaimari</v>
      </c>
      <c r="L1064" s="525" t="s">
        <v>204</v>
      </c>
      <c r="M1064" s="525" t="s">
        <v>205</v>
      </c>
      <c r="N1064" s="347">
        <v>23.09</v>
      </c>
      <c r="O1064" s="347"/>
      <c r="P1064" s="347" t="s">
        <v>48</v>
      </c>
      <c r="Q1064" s="347">
        <v>32</v>
      </c>
      <c r="AP1064" s="347">
        <v>32</v>
      </c>
    </row>
    <row r="1065" spans="1:45" ht="18" customHeight="1">
      <c r="A1065" s="522" t="str">
        <f>IFERROR(VLOOKUP(B1065, 'Reference data'!$C$2:$D$21, 2, 0), "Do not enter, will be populated based on other column(s)")</f>
        <v>Sustenance</v>
      </c>
      <c r="B1065" s="541" t="s">
        <v>125</v>
      </c>
      <c r="C1065" s="347">
        <v>1</v>
      </c>
      <c r="D1065" s="347" t="s">
        <v>2056</v>
      </c>
      <c r="E1065" s="543" t="s">
        <v>260</v>
      </c>
      <c r="F1065" s="475" t="s">
        <v>1803</v>
      </c>
      <c r="G1065" s="522" t="str">
        <f>IFERROR(VLOOKUP(E1065,'Reference data'!$M$2:$P$364,4,0), "Do not enter, will be populated based on other column(s)")</f>
        <v>MR</v>
      </c>
      <c r="H1065" s="522" t="str">
        <f>IFERROR(VLOOKUP(E1065,'Reference data'!$M$2:$O$364, 3,0), "Do not enter, will be populated based on other column(s)")</f>
        <v>.NET</v>
      </c>
      <c r="I1065" s="522" t="str">
        <f>IFERROR(VLOOKUP(E1065,'Reference data'!$M$1:$N$364, 2,0), "Do not enter, will be populated based on other column(s)")</f>
        <v>CBS-ATTCRM-SBS</v>
      </c>
      <c r="J1065" s="548" t="s">
        <v>78</v>
      </c>
      <c r="K1065" s="525" t="str">
        <f>IFERROR(VLOOKUP(J1065,'Reference data'!$G$2:$H$7, 2, 0), "Do not enter, will be populated based on other column(s)")</f>
        <v>Christine Moretti</v>
      </c>
      <c r="L1065" s="525" t="str">
        <f>IFERROR(VLOOKUP(I1065, 'Reference data'!$R$2:$S$55, 2, 0), "Do not enter, will be populated based on other column(s)")</f>
        <v>Ravinder Kumar</v>
      </c>
      <c r="M1065" s="525" t="str">
        <f>IFERROR(VLOOKUP(L1065, 'Reference data'!$J$2:$K$30, 2, 0), "Do not enter, will be populated based on other column(s)")</f>
        <v>Himanshu Mathur</v>
      </c>
      <c r="N1065" s="347">
        <v>23.01</v>
      </c>
      <c r="O1065" s="551" t="str">
        <f>VLOOKUP(N1065, 'Reference data'!$U$2:$V$29, 2, 0)</f>
        <v>Jan-23</v>
      </c>
      <c r="P1065" s="347" t="s">
        <v>48</v>
      </c>
      <c r="Q1065" s="488">
        <v>18</v>
      </c>
      <c r="R1065" s="488"/>
      <c r="S1065" s="488"/>
      <c r="T1065" s="488"/>
      <c r="U1065" s="488"/>
      <c r="V1065" s="488"/>
      <c r="W1065" s="488"/>
      <c r="X1065" s="488"/>
      <c r="Y1065" s="488"/>
      <c r="Z1065" s="488"/>
      <c r="AA1065" s="488"/>
      <c r="AB1065" s="488"/>
      <c r="AC1065" s="488"/>
      <c r="AD1065" s="488"/>
      <c r="AE1065" s="488"/>
      <c r="AF1065" s="488"/>
      <c r="AG1065" s="488"/>
      <c r="AH1065" s="488">
        <v>18</v>
      </c>
      <c r="AI1065" s="488"/>
      <c r="AJ1065" s="488"/>
      <c r="AK1065" s="488"/>
      <c r="AL1065" s="488"/>
      <c r="AM1065" s="488"/>
      <c r="AN1065" s="488"/>
      <c r="AO1065" s="488"/>
      <c r="AP1065" s="488"/>
      <c r="AQ1065" s="488"/>
      <c r="AR1065" s="488"/>
      <c r="AS1065" s="488"/>
    </row>
    <row r="1066" spans="1:45" ht="18" customHeight="1">
      <c r="A1066" s="522" t="str">
        <f>IFERROR(VLOOKUP(B1066, 'Reference data'!$C$2:$D$21, 2, 0), "Do not enter, will be populated based on other column(s)")</f>
        <v>Sustenance</v>
      </c>
      <c r="B1066" s="541" t="s">
        <v>125</v>
      </c>
      <c r="C1066" s="347">
        <v>1</v>
      </c>
      <c r="D1066" s="347" t="s">
        <v>2057</v>
      </c>
      <c r="E1066" s="543" t="s">
        <v>260</v>
      </c>
      <c r="F1066" s="475" t="s">
        <v>1803</v>
      </c>
      <c r="G1066" s="522" t="str">
        <f>IFERROR(VLOOKUP(E1066,'Reference data'!$M$2:$P$364,4,0), "Do not enter, will be populated based on other column(s)")</f>
        <v>MR</v>
      </c>
      <c r="H1066" s="522" t="str">
        <f>IFERROR(VLOOKUP(E1066,'Reference data'!$M$2:$O$364, 3,0), "Do not enter, will be populated based on other column(s)")</f>
        <v>.NET</v>
      </c>
      <c r="I1066" s="522" t="str">
        <f>IFERROR(VLOOKUP(E1066,'Reference data'!$M$1:$N$364, 2,0), "Do not enter, will be populated based on other column(s)")</f>
        <v>CBS-ATTCRM-SBS</v>
      </c>
      <c r="J1066" s="548" t="s">
        <v>78</v>
      </c>
      <c r="K1066" s="525" t="str">
        <f>IFERROR(VLOOKUP(J1066,'Reference data'!$G$2:$H$7, 2, 0), "Do not enter, will be populated based on other column(s)")</f>
        <v>Christine Moretti</v>
      </c>
      <c r="L1066" s="525" t="str">
        <f>IFERROR(VLOOKUP(I1066, 'Reference data'!$R$2:$S$55, 2, 0), "Do not enter, will be populated based on other column(s)")</f>
        <v>Ravinder Kumar</v>
      </c>
      <c r="M1066" s="525" t="str">
        <f>IFERROR(VLOOKUP(L1066, 'Reference data'!$J$2:$K$30, 2, 0), "Do not enter, will be populated based on other column(s)")</f>
        <v>Himanshu Mathur</v>
      </c>
      <c r="N1066" s="347">
        <v>23.01</v>
      </c>
      <c r="O1066" s="551" t="str">
        <f>VLOOKUP(N1066, 'Reference data'!$U$2:$V$29, 2, 0)</f>
        <v>Jan-23</v>
      </c>
      <c r="P1066" s="347" t="s">
        <v>48</v>
      </c>
      <c r="Q1066" s="488">
        <v>35</v>
      </c>
      <c r="R1066" s="488"/>
      <c r="S1066" s="488"/>
      <c r="T1066" s="488"/>
      <c r="U1066" s="488"/>
      <c r="V1066" s="488"/>
      <c r="W1066" s="488"/>
      <c r="X1066" s="488"/>
      <c r="Y1066" s="488"/>
      <c r="Z1066" s="488"/>
      <c r="AA1066" s="488"/>
      <c r="AB1066" s="488"/>
      <c r="AC1066" s="488"/>
      <c r="AD1066" s="488"/>
      <c r="AE1066" s="488"/>
      <c r="AF1066" s="488"/>
      <c r="AG1066" s="488"/>
      <c r="AH1066" s="488">
        <v>35</v>
      </c>
      <c r="AI1066" s="488"/>
      <c r="AJ1066" s="488"/>
      <c r="AK1066" s="488"/>
      <c r="AL1066" s="488"/>
      <c r="AM1066" s="488"/>
      <c r="AN1066" s="488"/>
      <c r="AO1066" s="488"/>
      <c r="AP1066" s="488"/>
      <c r="AQ1066" s="488"/>
      <c r="AR1066" s="488"/>
      <c r="AS1066" s="488"/>
    </row>
    <row r="1067" spans="1:45" ht="18" customHeight="1">
      <c r="A1067" s="522" t="str">
        <f>IFERROR(VLOOKUP(B1067, 'Reference data'!$C$2:$D$21, 2, 0), "Do not enter, will be populated based on other column(s)")</f>
        <v>Sustenance</v>
      </c>
      <c r="B1067" s="541" t="s">
        <v>125</v>
      </c>
      <c r="C1067" s="347">
        <v>1</v>
      </c>
      <c r="D1067" s="347" t="s">
        <v>2058</v>
      </c>
      <c r="E1067" s="543" t="s">
        <v>260</v>
      </c>
      <c r="F1067" s="475" t="s">
        <v>1803</v>
      </c>
      <c r="G1067" s="522" t="str">
        <f>IFERROR(VLOOKUP(E1067,'Reference data'!$M$2:$P$364,4,0), "Do not enter, will be populated based on other column(s)")</f>
        <v>MR</v>
      </c>
      <c r="H1067" s="522" t="str">
        <f>IFERROR(VLOOKUP(E1067,'Reference data'!$M$2:$O$364, 3,0), "Do not enter, will be populated based on other column(s)")</f>
        <v>.NET</v>
      </c>
      <c r="I1067" s="522" t="str">
        <f>IFERROR(VLOOKUP(E1067,'Reference data'!$M$1:$N$364, 2,0), "Do not enter, will be populated based on other column(s)")</f>
        <v>CBS-ATTCRM-SBS</v>
      </c>
      <c r="J1067" s="548" t="s">
        <v>78</v>
      </c>
      <c r="K1067" s="525" t="str">
        <f>IFERROR(VLOOKUP(J1067,'Reference data'!$G$2:$H$7, 2, 0), "Do not enter, will be populated based on other column(s)")</f>
        <v>Christine Moretti</v>
      </c>
      <c r="L1067" s="525" t="str">
        <f>IFERROR(VLOOKUP(I1067, 'Reference data'!$R$2:$S$55, 2, 0), "Do not enter, will be populated based on other column(s)")</f>
        <v>Ravinder Kumar</v>
      </c>
      <c r="M1067" s="525" t="str">
        <f>IFERROR(VLOOKUP(L1067, 'Reference data'!$J$2:$K$30, 2, 0), "Do not enter, will be populated based on other column(s)")</f>
        <v>Himanshu Mathur</v>
      </c>
      <c r="N1067" s="347">
        <v>23.01</v>
      </c>
      <c r="O1067" s="551" t="str">
        <f>VLOOKUP(N1067, 'Reference data'!$U$2:$V$29, 2, 0)</f>
        <v>Jan-23</v>
      </c>
      <c r="P1067" s="347" t="s">
        <v>48</v>
      </c>
      <c r="Q1067" s="488">
        <v>35</v>
      </c>
      <c r="R1067" s="488"/>
      <c r="S1067" s="488"/>
      <c r="T1067" s="488"/>
      <c r="U1067" s="488"/>
      <c r="V1067" s="488"/>
      <c r="W1067" s="488"/>
      <c r="X1067" s="488"/>
      <c r="Y1067" s="488"/>
      <c r="Z1067" s="488"/>
      <c r="AA1067" s="488"/>
      <c r="AB1067" s="488"/>
      <c r="AC1067" s="488"/>
      <c r="AD1067" s="488"/>
      <c r="AE1067" s="488"/>
      <c r="AF1067" s="488"/>
      <c r="AG1067" s="488"/>
      <c r="AH1067" s="488">
        <v>35</v>
      </c>
      <c r="AI1067" s="488"/>
      <c r="AJ1067" s="488"/>
      <c r="AK1067" s="488"/>
      <c r="AL1067" s="488"/>
      <c r="AM1067" s="488"/>
      <c r="AN1067" s="488"/>
      <c r="AO1067" s="488"/>
      <c r="AP1067" s="488"/>
      <c r="AQ1067" s="488"/>
      <c r="AR1067" s="488"/>
      <c r="AS1067" s="488"/>
    </row>
    <row r="1068" spans="1:45" ht="18" customHeight="1">
      <c r="A1068" s="522" t="str">
        <f>IFERROR(VLOOKUP(B1068, 'Reference data'!$C$2:$D$21, 2, 0), "Do not enter, will be populated based on other column(s)")</f>
        <v>Sustenance</v>
      </c>
      <c r="B1068" s="541" t="s">
        <v>125</v>
      </c>
      <c r="C1068" s="347">
        <v>1</v>
      </c>
      <c r="D1068" s="347" t="s">
        <v>2059</v>
      </c>
      <c r="E1068" s="543" t="s">
        <v>260</v>
      </c>
      <c r="F1068" s="475" t="s">
        <v>1803</v>
      </c>
      <c r="G1068" s="522" t="str">
        <f>IFERROR(VLOOKUP(E1068,'Reference data'!$M$2:$P$364,4,0), "Do not enter, will be populated based on other column(s)")</f>
        <v>MR</v>
      </c>
      <c r="H1068" s="522" t="str">
        <f>IFERROR(VLOOKUP(E1068,'Reference data'!$M$2:$O$364, 3,0), "Do not enter, will be populated based on other column(s)")</f>
        <v>.NET</v>
      </c>
      <c r="I1068" s="522" t="str">
        <f>IFERROR(VLOOKUP(E1068,'Reference data'!$M$1:$N$364, 2,0), "Do not enter, will be populated based on other column(s)")</f>
        <v>CBS-ATTCRM-SBS</v>
      </c>
      <c r="J1068" s="548" t="s">
        <v>78</v>
      </c>
      <c r="K1068" s="525" t="str">
        <f>IFERROR(VLOOKUP(J1068,'Reference data'!$G$2:$H$7, 2, 0), "Do not enter, will be populated based on other column(s)")</f>
        <v>Christine Moretti</v>
      </c>
      <c r="L1068" s="525" t="str">
        <f>IFERROR(VLOOKUP(I1068, 'Reference data'!$R$2:$S$55, 2, 0), "Do not enter, will be populated based on other column(s)")</f>
        <v>Ravinder Kumar</v>
      </c>
      <c r="M1068" s="525" t="str">
        <f>IFERROR(VLOOKUP(L1068, 'Reference data'!$J$2:$K$30, 2, 0), "Do not enter, will be populated based on other column(s)")</f>
        <v>Himanshu Mathur</v>
      </c>
      <c r="N1068" s="347">
        <v>23.01</v>
      </c>
      <c r="O1068" s="551" t="str">
        <f>VLOOKUP(N1068, 'Reference data'!$U$2:$V$29, 2, 0)</f>
        <v>Jan-23</v>
      </c>
      <c r="P1068" s="347" t="s">
        <v>48</v>
      </c>
      <c r="Q1068" s="488">
        <v>40</v>
      </c>
      <c r="R1068" s="488"/>
      <c r="S1068" s="488"/>
      <c r="T1068" s="488"/>
      <c r="U1068" s="488"/>
      <c r="V1068" s="488"/>
      <c r="W1068" s="488"/>
      <c r="X1068" s="488"/>
      <c r="Y1068" s="488"/>
      <c r="Z1068" s="488"/>
      <c r="AA1068" s="488"/>
      <c r="AB1068" s="488"/>
      <c r="AC1068" s="488"/>
      <c r="AD1068" s="488"/>
      <c r="AE1068" s="488"/>
      <c r="AF1068" s="488"/>
      <c r="AG1068" s="488"/>
      <c r="AH1068" s="488">
        <v>40</v>
      </c>
      <c r="AI1068" s="488"/>
      <c r="AJ1068" s="488"/>
      <c r="AK1068" s="488"/>
      <c r="AL1068" s="488"/>
      <c r="AM1068" s="488"/>
      <c r="AN1068" s="488"/>
      <c r="AO1068" s="488"/>
      <c r="AP1068" s="488"/>
      <c r="AQ1068" s="488"/>
      <c r="AR1068" s="488"/>
      <c r="AS1068" s="488"/>
    </row>
    <row r="1069" spans="1:45" ht="18" customHeight="1">
      <c r="A1069" s="522" t="str">
        <f>IFERROR(VLOOKUP(B1069, 'Reference data'!$C$2:$D$21, 2, 0), "Do not enter, will be populated based on other column(s)")</f>
        <v>Enhancement</v>
      </c>
      <c r="B1069" s="541" t="s">
        <v>960</v>
      </c>
      <c r="C1069" s="347">
        <v>1</v>
      </c>
      <c r="D1069" s="347" t="s">
        <v>2060</v>
      </c>
      <c r="E1069" s="543" t="s">
        <v>1249</v>
      </c>
      <c r="F1069" s="474" t="s">
        <v>1803</v>
      </c>
      <c r="G1069" s="522" t="str">
        <f>IFERROR(VLOOKUP(E1069,'Reference data'!$M$2:$P$364,4,0), "Do not enter, will be populated based on other column(s)")</f>
        <v>MR</v>
      </c>
      <c r="H1069" s="522" t="str">
        <f>IFERROR(VLOOKUP(E1069,'Reference data'!$M$2:$O$364, 3,0), "Do not enter, will be populated based on other column(s)")</f>
        <v>Java</v>
      </c>
      <c r="I1069" s="522" t="str">
        <f>IFERROR(VLOOKUP(E1069,'Reference data'!$M$1:$N$364, 2,0), "Do not enter, will be populated based on other column(s)")</f>
        <v>CBS-ATTCRM-SBS</v>
      </c>
      <c r="J1069" s="548" t="s">
        <v>78</v>
      </c>
      <c r="K1069" s="525" t="str">
        <f>IFERROR(VLOOKUP(J1069,'Reference data'!$G$2:$H$7, 2, 0), "Do not enter, will be populated based on other column(s)")</f>
        <v>Christine Moretti</v>
      </c>
      <c r="L1069" s="525" t="str">
        <f>IFERROR(VLOOKUP(I1069, 'Reference data'!$R$2:$S$55, 2, 0), "Do not enter, will be populated based on other column(s)")</f>
        <v>Ravinder Kumar</v>
      </c>
      <c r="M1069" s="525" t="str">
        <f>IFERROR(VLOOKUP(L1069, 'Reference data'!$J$2:$K$30, 2, 0), "Do not enter, will be populated based on other column(s)")</f>
        <v>Himanshu Mathur</v>
      </c>
      <c r="N1069" s="347">
        <v>23.05</v>
      </c>
      <c r="O1069" s="551" t="str">
        <f>VLOOKUP(N1069, 'Reference data'!$U$2:$V$29, 2, 0)</f>
        <v>May-23</v>
      </c>
      <c r="P1069" s="347" t="s">
        <v>48</v>
      </c>
      <c r="Q1069" s="488">
        <v>260</v>
      </c>
      <c r="R1069" s="488"/>
      <c r="S1069" s="488"/>
      <c r="T1069" s="488"/>
      <c r="U1069" s="488"/>
      <c r="V1069" s="488"/>
      <c r="W1069" s="488"/>
      <c r="X1069" s="488"/>
      <c r="Y1069" s="488"/>
      <c r="Z1069" s="488"/>
      <c r="AA1069" s="488"/>
      <c r="AB1069" s="488"/>
      <c r="AC1069" s="488"/>
      <c r="AD1069" s="488"/>
      <c r="AE1069" s="488"/>
      <c r="AF1069" s="488"/>
      <c r="AG1069" s="488"/>
      <c r="AH1069" s="488"/>
      <c r="AI1069" s="488">
        <v>52</v>
      </c>
      <c r="AJ1069" s="488">
        <v>52</v>
      </c>
      <c r="AK1069" s="488">
        <v>104</v>
      </c>
      <c r="AL1069" s="488">
        <v>52</v>
      </c>
      <c r="AM1069" s="488"/>
      <c r="AN1069" s="488"/>
      <c r="AO1069" s="488"/>
      <c r="AP1069" s="488"/>
      <c r="AQ1069" s="488"/>
      <c r="AR1069" s="488"/>
      <c r="AS1069" s="488"/>
    </row>
    <row r="1070" spans="1:45" ht="18" customHeight="1">
      <c r="A1070" s="522" t="str">
        <f>IFERROR(VLOOKUP(B1070, 'Reference data'!$C$2:$D$21, 2, 0), "Do not enter, will be populated based on other column(s)")</f>
        <v>Enhancement</v>
      </c>
      <c r="B1070" s="541" t="s">
        <v>960</v>
      </c>
      <c r="C1070" s="347">
        <v>1</v>
      </c>
      <c r="D1070" s="347" t="s">
        <v>2061</v>
      </c>
      <c r="E1070" s="543" t="s">
        <v>1248</v>
      </c>
      <c r="F1070" s="474" t="s">
        <v>1803</v>
      </c>
      <c r="G1070" s="522" t="str">
        <f>IFERROR(VLOOKUP(E1070,'Reference data'!$M$2:$P$364,4,0), "Do not enter, will be populated based on other column(s)")</f>
        <v>MR</v>
      </c>
      <c r="H1070" s="522" t="str">
        <f>IFERROR(VLOOKUP(E1070,'Reference data'!$M$2:$O$364, 3,0), "Do not enter, will be populated based on other column(s)")</f>
        <v>Java</v>
      </c>
      <c r="I1070" s="522" t="str">
        <f>IFERROR(VLOOKUP(E1070,'Reference data'!$M$1:$N$364, 2,0), "Do not enter, will be populated based on other column(s)")</f>
        <v>CBS-ATTCRM-SBS</v>
      </c>
      <c r="J1070" s="548" t="s">
        <v>78</v>
      </c>
      <c r="K1070" s="525" t="str">
        <f>IFERROR(VLOOKUP(J1070,'Reference data'!$G$2:$H$7, 2, 0), "Do not enter, will be populated based on other column(s)")</f>
        <v>Christine Moretti</v>
      </c>
      <c r="L1070" s="525" t="str">
        <f>IFERROR(VLOOKUP(I1070, 'Reference data'!$R$2:$S$55, 2, 0), "Do not enter, will be populated based on other column(s)")</f>
        <v>Ravinder Kumar</v>
      </c>
      <c r="M1070" s="525" t="str">
        <f>IFERROR(VLOOKUP(L1070, 'Reference data'!$J$2:$K$30, 2, 0), "Do not enter, will be populated based on other column(s)")</f>
        <v>Himanshu Mathur</v>
      </c>
      <c r="N1070" s="347">
        <v>23.05</v>
      </c>
      <c r="O1070" s="551" t="str">
        <f>VLOOKUP(N1070, 'Reference data'!$U$2:$V$29, 2, 0)</f>
        <v>May-23</v>
      </c>
      <c r="P1070" s="347" t="s">
        <v>48</v>
      </c>
      <c r="Q1070" s="488">
        <v>260</v>
      </c>
      <c r="R1070" s="488"/>
      <c r="S1070" s="488"/>
      <c r="T1070" s="488"/>
      <c r="U1070" s="488"/>
      <c r="V1070" s="488"/>
      <c r="W1070" s="488"/>
      <c r="X1070" s="488"/>
      <c r="Y1070" s="488"/>
      <c r="Z1070" s="488"/>
      <c r="AA1070" s="488"/>
      <c r="AB1070" s="488"/>
      <c r="AC1070" s="488"/>
      <c r="AD1070" s="488"/>
      <c r="AE1070" s="488"/>
      <c r="AF1070" s="488"/>
      <c r="AG1070" s="488"/>
      <c r="AH1070" s="488"/>
      <c r="AI1070" s="488">
        <v>52</v>
      </c>
      <c r="AJ1070" s="488">
        <v>52</v>
      </c>
      <c r="AK1070" s="488">
        <v>104</v>
      </c>
      <c r="AL1070" s="488">
        <v>52</v>
      </c>
      <c r="AM1070" s="488"/>
      <c r="AN1070" s="488"/>
      <c r="AO1070" s="488"/>
      <c r="AP1070" s="488"/>
      <c r="AQ1070" s="488"/>
      <c r="AR1070" s="488"/>
      <c r="AS1070" s="488"/>
    </row>
    <row r="1071" spans="1:45" ht="18" customHeight="1">
      <c r="A1071" s="522" t="str">
        <f>IFERROR(VLOOKUP(B1071, 'Reference data'!$C$2:$D$21, 2, 0), "Do not enter, will be populated based on other column(s)")</f>
        <v>Enhancement</v>
      </c>
      <c r="B1071" s="541" t="s">
        <v>960</v>
      </c>
      <c r="C1071" s="347">
        <v>1</v>
      </c>
      <c r="D1071" s="347" t="s">
        <v>2062</v>
      </c>
      <c r="E1071" s="543" t="s">
        <v>1246</v>
      </c>
      <c r="F1071" s="474" t="s">
        <v>1803</v>
      </c>
      <c r="G1071" s="522" t="str">
        <f>IFERROR(VLOOKUP(E1071,'Reference data'!$M$2:$P$364,4,0), "Do not enter, will be populated based on other column(s)")</f>
        <v>MR</v>
      </c>
      <c r="H1071" s="522" t="str">
        <f>IFERROR(VLOOKUP(E1071,'Reference data'!$M$2:$O$364, 3,0), "Do not enter, will be populated based on other column(s)")</f>
        <v>Java</v>
      </c>
      <c r="I1071" s="522" t="str">
        <f>IFERROR(VLOOKUP(E1071,'Reference data'!$M$1:$N$364, 2,0), "Do not enter, will be populated based on other column(s)")</f>
        <v>CBS-ATTCRM-SBS</v>
      </c>
      <c r="J1071" s="548" t="s">
        <v>78</v>
      </c>
      <c r="K1071" s="525" t="str">
        <f>IFERROR(VLOOKUP(J1071,'Reference data'!$G$2:$H$7, 2, 0), "Do not enter, will be populated based on other column(s)")</f>
        <v>Christine Moretti</v>
      </c>
      <c r="L1071" s="525" t="str">
        <f>IFERROR(VLOOKUP(I1071, 'Reference data'!$R$2:$S$55, 2, 0), "Do not enter, will be populated based on other column(s)")</f>
        <v>Ravinder Kumar</v>
      </c>
      <c r="M1071" s="525" t="str">
        <f>IFERROR(VLOOKUP(L1071, 'Reference data'!$J$2:$K$30, 2, 0), "Do not enter, will be populated based on other column(s)")</f>
        <v>Himanshu Mathur</v>
      </c>
      <c r="N1071" s="347">
        <v>23.05</v>
      </c>
      <c r="O1071" s="551" t="str">
        <f>VLOOKUP(N1071, 'Reference data'!$U$2:$V$29, 2, 0)</f>
        <v>May-23</v>
      </c>
      <c r="P1071" s="347" t="s">
        <v>48</v>
      </c>
      <c r="Q1071" s="488">
        <v>340</v>
      </c>
      <c r="R1071" s="488"/>
      <c r="S1071" s="488"/>
      <c r="T1071" s="488"/>
      <c r="U1071" s="488"/>
      <c r="V1071" s="488"/>
      <c r="W1071" s="488"/>
      <c r="X1071" s="488"/>
      <c r="Y1071" s="488"/>
      <c r="Z1071" s="488"/>
      <c r="AA1071" s="488"/>
      <c r="AB1071" s="488"/>
      <c r="AC1071" s="488"/>
      <c r="AD1071" s="488"/>
      <c r="AE1071" s="488"/>
      <c r="AF1071" s="488"/>
      <c r="AG1071" s="488"/>
      <c r="AH1071" s="488"/>
      <c r="AI1071" s="488">
        <v>68</v>
      </c>
      <c r="AJ1071" s="488">
        <v>68</v>
      </c>
      <c r="AK1071" s="488">
        <v>136</v>
      </c>
      <c r="AL1071" s="488">
        <v>68</v>
      </c>
      <c r="AM1071" s="488"/>
      <c r="AN1071" s="488"/>
      <c r="AO1071" s="488"/>
      <c r="AP1071" s="488"/>
      <c r="AQ1071" s="488"/>
      <c r="AR1071" s="488"/>
      <c r="AS1071" s="488"/>
    </row>
    <row r="1072" spans="1:45" ht="18" customHeight="1">
      <c r="A1072" s="522" t="str">
        <f>IFERROR(VLOOKUP(B1072, 'Reference data'!$C$2:$D$21, 2, 0), "Do not enter, will be populated based on other column(s)")</f>
        <v>Enhancement</v>
      </c>
      <c r="B1072" s="541" t="s">
        <v>960</v>
      </c>
      <c r="C1072" s="347">
        <v>1</v>
      </c>
      <c r="D1072" s="347" t="s">
        <v>2063</v>
      </c>
      <c r="E1072" s="543" t="s">
        <v>1263</v>
      </c>
      <c r="F1072" s="474" t="s">
        <v>1513</v>
      </c>
      <c r="G1072" s="522" t="str">
        <f>IFERROR(VLOOKUP(E1072,'Reference data'!$M$2:$P$364,4,0), "Do not enter, will be populated based on other column(s)")</f>
        <v>MR</v>
      </c>
      <c r="H1072" s="522" t="str">
        <f>IFERROR(VLOOKUP(E1072,'Reference data'!$M$2:$O$364, 3,0), "Do not enter, will be populated based on other column(s)")</f>
        <v>Java</v>
      </c>
      <c r="I1072" s="522" t="str">
        <f>IFERROR(VLOOKUP(E1072,'Reference data'!$M$1:$N$364, 2,0), "Do not enter, will be populated based on other column(s)")</f>
        <v>MR-ETM-eDocs</v>
      </c>
      <c r="J1072" s="548" t="s">
        <v>203</v>
      </c>
      <c r="K1072" s="525" t="str">
        <f>IFERROR(VLOOKUP(J1072,'Reference data'!$G$2:$H$7, 2, 0), "Do not enter, will be populated based on other column(s)")</f>
        <v>Muawiah Qaimari</v>
      </c>
      <c r="L1072" s="525" t="str">
        <f>IFERROR(VLOOKUP(I1072, 'Reference data'!$R$2:$S$55, 2, 0), "Do not enter, will be populated based on other column(s)")</f>
        <v>Rudradeep Mandal</v>
      </c>
      <c r="M1072" s="525" t="str">
        <f>IFERROR(VLOOKUP(L1072, 'Reference data'!$J$2:$K$30, 2, 0), "Do not enter, will be populated based on other column(s)")</f>
        <v>Tarun Raghuwanshi</v>
      </c>
      <c r="N1072" s="347">
        <v>23.03</v>
      </c>
      <c r="O1072" s="551" t="str">
        <f>VLOOKUP(N1072, 'Reference data'!$U$2:$V$29, 2, 0)</f>
        <v>Mar-23</v>
      </c>
      <c r="P1072" s="347" t="s">
        <v>48</v>
      </c>
      <c r="Q1072" s="488">
        <v>200</v>
      </c>
      <c r="R1072" s="488"/>
      <c r="S1072" s="488"/>
      <c r="T1072" s="488"/>
      <c r="U1072" s="488"/>
      <c r="V1072" s="488"/>
      <c r="W1072" s="488"/>
      <c r="X1072" s="488"/>
      <c r="Y1072" s="488"/>
      <c r="Z1072" s="488"/>
      <c r="AA1072" s="488"/>
      <c r="AB1072" s="488"/>
      <c r="AC1072" s="488"/>
      <c r="AD1072" s="488"/>
      <c r="AE1072" s="488"/>
      <c r="AF1072" s="488"/>
      <c r="AG1072" s="488"/>
      <c r="AH1072" s="488">
        <v>60</v>
      </c>
      <c r="AI1072" s="488">
        <v>60</v>
      </c>
      <c r="AJ1072" s="488">
        <v>60</v>
      </c>
      <c r="AK1072" s="488">
        <v>20</v>
      </c>
      <c r="AL1072" s="488"/>
      <c r="AM1072" s="488"/>
      <c r="AN1072" s="488"/>
      <c r="AO1072" s="488"/>
      <c r="AP1072" s="488"/>
      <c r="AQ1072" s="488"/>
      <c r="AR1072" s="488"/>
      <c r="AS1072" s="488"/>
    </row>
    <row r="1073" spans="1:45" ht="18" customHeight="1">
      <c r="A1073" s="522" t="str">
        <f>IFERROR(VLOOKUP(B1073, 'Reference data'!$C$2:$D$21, 2, 0), "Do not enter, will be populated based on other column(s)")</f>
        <v>Sustenance</v>
      </c>
      <c r="B1073" s="541" t="s">
        <v>110</v>
      </c>
      <c r="C1073" s="347">
        <v>1</v>
      </c>
      <c r="D1073" s="347" t="s">
        <v>2064</v>
      </c>
      <c r="E1073" s="543" t="s">
        <v>1252</v>
      </c>
      <c r="G1073" s="522" t="str">
        <f>IFERROR(VLOOKUP(E1073,'Reference data'!$M$2:$P$364,4,0), "Do not enter, will be populated based on other column(s)")</f>
        <v>MR</v>
      </c>
      <c r="H1073" s="522" t="str">
        <f>IFERROR(VLOOKUP(E1073,'Reference data'!$M$2:$O$364, 3,0), "Do not enter, will be populated based on other column(s)")</f>
        <v>.NET, Java</v>
      </c>
      <c r="I1073" s="522" t="str">
        <f>IFERROR(VLOOKUP(E1073,'Reference data'!$M$1:$N$364, 2,0), "Do not enter, will be populated based on other column(s)")</f>
        <v>MDRG-RR</v>
      </c>
      <c r="J1073" s="548" t="s">
        <v>203</v>
      </c>
      <c r="K1073" s="525" t="str">
        <f>IFERROR(VLOOKUP(J1073,'Reference data'!$G$2:$H$7, 2, 0), "Do not enter, will be populated based on other column(s)")</f>
        <v>Muawiah Qaimari</v>
      </c>
      <c r="L1073" s="525" t="str">
        <f>IFERROR(VLOOKUP(I1073, 'Reference data'!$R$2:$S$55, 2, 0), "Do not enter, will be populated based on other column(s)")</f>
        <v>Narmada Nelluri</v>
      </c>
      <c r="M1073" s="525" t="str">
        <f>IFERROR(VLOOKUP(L1073, 'Reference data'!$J$2:$K$30, 2, 0), "Do not enter, will be populated based on other column(s)")</f>
        <v>Ranjit Rai</v>
      </c>
      <c r="N1073" s="347">
        <v>23.03</v>
      </c>
      <c r="O1073" s="551" t="str">
        <f>VLOOKUP(N1073, 'Reference data'!$U$2:$V$29, 2, 0)</f>
        <v>Mar-23</v>
      </c>
      <c r="P1073" s="347" t="s">
        <v>48</v>
      </c>
      <c r="Q1073" s="488">
        <v>400</v>
      </c>
      <c r="R1073" s="488"/>
      <c r="S1073" s="488"/>
      <c r="T1073" s="488"/>
      <c r="U1073" s="488"/>
      <c r="V1073" s="488"/>
      <c r="W1073" s="488"/>
      <c r="X1073" s="488"/>
      <c r="Y1073" s="488"/>
      <c r="Z1073" s="488"/>
      <c r="AA1073" s="488"/>
      <c r="AB1073" s="488"/>
      <c r="AC1073" s="488"/>
      <c r="AD1073" s="488"/>
      <c r="AE1073" s="488"/>
      <c r="AF1073" s="488"/>
      <c r="AG1073" s="488"/>
      <c r="AH1073" s="488">
        <v>100</v>
      </c>
      <c r="AI1073" s="488">
        <v>100</v>
      </c>
      <c r="AJ1073" s="488">
        <v>100</v>
      </c>
      <c r="AK1073" s="488"/>
      <c r="AL1073" s="488"/>
      <c r="AM1073" s="488"/>
      <c r="AN1073" s="488"/>
      <c r="AO1073" s="488"/>
      <c r="AP1073" s="488"/>
      <c r="AQ1073" s="488"/>
      <c r="AR1073" s="488"/>
      <c r="AS1073" s="488"/>
    </row>
    <row r="1074" spans="1:45" ht="18" customHeight="1">
      <c r="A1074" s="522" t="str">
        <f>IFERROR(VLOOKUP(B1074, 'Reference data'!$C$2:$D$21, 2, 0), "Do not enter, will be populated based on other column(s)")</f>
        <v>Enhancement</v>
      </c>
      <c r="B1074" s="541" t="s">
        <v>960</v>
      </c>
      <c r="D1074" s="347" t="s">
        <v>2065</v>
      </c>
      <c r="E1074" s="543" t="s">
        <v>271</v>
      </c>
      <c r="G1074" s="522" t="str">
        <f>IFERROR(VLOOKUP(E1074,'Reference data'!$M$2:$P$364,4,0), "Do not enter, will be populated based on other column(s)")</f>
        <v>MF</v>
      </c>
      <c r="H1074" s="522" t="str">
        <f>IFERROR(VLOOKUP(E1074,'Reference data'!$M$2:$O$364, 3,0), "Do not enter, will be populated based on other column(s)")</f>
        <v>Cobol, DB2</v>
      </c>
      <c r="I1074" s="522" t="str">
        <f>IFERROR(VLOOKUP(E1074,'Reference data'!$M$1:$N$364, 2,0), "Do not enter, will be populated based on other column(s)")</f>
        <v>WB-BPP1</v>
      </c>
      <c r="J1074" s="548" t="s">
        <v>44</v>
      </c>
      <c r="K1074" s="525" t="str">
        <f>IFERROR(VLOOKUP(J1074,'Reference data'!$G$2:$H$7, 2, 0), "Do not enter, will be populated based on other column(s)")</f>
        <v>Muawiah Qaimari</v>
      </c>
      <c r="L1074" s="525" t="str">
        <f>IFERROR(VLOOKUP(I1074, 'Reference data'!$R$2:$S$55, 2, 0), "Do not enter, will be populated based on other column(s)")</f>
        <v>Rakesh Koli</v>
      </c>
      <c r="M1074" s="525" t="str">
        <f>IFERROR(VLOOKUP(L1074, 'Reference data'!$J$2:$K$30, 2, 0), "Do not enter, will be populated based on other column(s)")</f>
        <v>Amit Patidar</v>
      </c>
      <c r="N1074" s="347">
        <v>23.11</v>
      </c>
      <c r="O1074" s="551" t="str">
        <f>VLOOKUP(N1074, 'Reference data'!$U$2:$V$29, 2, 0)</f>
        <v>Nov-23</v>
      </c>
      <c r="P1074" s="347" t="s">
        <v>342</v>
      </c>
      <c r="Q1074" s="488">
        <v>150</v>
      </c>
      <c r="R1074" s="488"/>
      <c r="S1074" s="488"/>
      <c r="T1074" s="488"/>
      <c r="U1074" s="488"/>
      <c r="V1074" s="488"/>
      <c r="W1074" s="488"/>
      <c r="X1074" s="488"/>
      <c r="Y1074" s="488"/>
      <c r="Z1074" s="488"/>
      <c r="AA1074" s="488"/>
      <c r="AB1074" s="488"/>
      <c r="AC1074" s="488"/>
      <c r="AD1074" s="488"/>
      <c r="AE1074" s="488"/>
      <c r="AF1074" s="488"/>
      <c r="AG1074" s="488"/>
      <c r="AH1074" s="488"/>
      <c r="AI1074" s="488"/>
      <c r="AJ1074" s="488"/>
      <c r="AK1074" s="488"/>
      <c r="AL1074" s="488"/>
      <c r="AM1074" s="488"/>
      <c r="AN1074" s="488"/>
      <c r="AO1074" s="488"/>
      <c r="AP1074" s="488"/>
      <c r="AQ1074" s="488"/>
      <c r="AR1074" s="488"/>
      <c r="AS1074" s="488"/>
    </row>
    <row r="1075" spans="1:45" ht="18" customHeight="1">
      <c r="A1075" s="522" t="str">
        <f>IFERROR(VLOOKUP(B1075, 'Reference data'!$C$2:$D$21, 2, 0), "Do not enter, will be populated based on other column(s)")</f>
        <v>Enhancement</v>
      </c>
      <c r="B1075" s="541" t="s">
        <v>960</v>
      </c>
      <c r="D1075" s="347" t="s">
        <v>1483</v>
      </c>
      <c r="E1075" s="543" t="s">
        <v>1038</v>
      </c>
      <c r="G1075" s="522" t="str">
        <f>IFERROR(VLOOKUP(E1075,'Reference data'!$M$2:$P$364,4,0), "Do not enter, will be populated based on other column(s)")</f>
        <v>MF</v>
      </c>
      <c r="H1075" s="522" t="str">
        <f>IFERROR(VLOOKUP(E1075,'Reference data'!$M$2:$O$364, 3,0), "Do not enter, will be populated based on other column(s)")</f>
        <v>PL1, IMS-DB, IMS-DC</v>
      </c>
      <c r="I1075" s="522" t="str">
        <f>IFERROR(VLOOKUP(E1075,'Reference data'!$M$1:$N$364, 2,0), "Do not enter, will be populated based on other column(s)")</f>
        <v>BOSS-PAC</v>
      </c>
      <c r="J1075" s="548" t="s">
        <v>442</v>
      </c>
      <c r="K1075" s="525" t="str">
        <f>IFERROR(VLOOKUP(J1075,'Reference data'!$G$2:$H$7, 2, 0), "Do not enter, will be populated based on other column(s)")</f>
        <v>Christine Moretti</v>
      </c>
      <c r="L1075" s="525" t="str">
        <f>IFERROR(VLOOKUP(I1075, 'Reference data'!$R$2:$S$55, 2, 0), "Do not enter, will be populated based on other column(s)")</f>
        <v>Kushagra Mathur</v>
      </c>
      <c r="M1075" s="525" t="str">
        <f>IFERROR(VLOOKUP(L1075, 'Reference data'!$J$2:$K$30, 2, 0), "Do not enter, will be populated based on other column(s)")</f>
        <v>Amit Patidar</v>
      </c>
      <c r="N1075" s="347">
        <v>23.06</v>
      </c>
      <c r="O1075" s="551" t="str">
        <f>VLOOKUP(N1075, 'Reference data'!$U$2:$V$29, 2, 0)</f>
        <v>Jun-23</v>
      </c>
      <c r="P1075" s="347" t="s">
        <v>342</v>
      </c>
      <c r="Q1075" s="488"/>
      <c r="R1075" s="488"/>
      <c r="S1075" s="488"/>
      <c r="T1075" s="488"/>
      <c r="U1075" s="488"/>
      <c r="V1075" s="488"/>
      <c r="W1075" s="488"/>
      <c r="X1075" s="488"/>
      <c r="Y1075" s="488"/>
      <c r="Z1075" s="488"/>
      <c r="AA1075" s="488"/>
      <c r="AB1075" s="488"/>
      <c r="AC1075" s="488"/>
      <c r="AD1075" s="488"/>
      <c r="AE1075" s="488"/>
      <c r="AF1075" s="488"/>
      <c r="AG1075" s="488"/>
      <c r="AH1075" s="488"/>
      <c r="AI1075" s="488"/>
      <c r="AJ1075" s="488"/>
      <c r="AK1075" s="488"/>
      <c r="AL1075" s="488"/>
      <c r="AM1075" s="488"/>
      <c r="AN1075" s="488"/>
      <c r="AO1075" s="488"/>
      <c r="AP1075" s="488"/>
      <c r="AQ1075" s="488"/>
      <c r="AR1075" s="488"/>
      <c r="AS1075" s="488"/>
    </row>
    <row r="1076" spans="1:45" ht="18" customHeight="1">
      <c r="A1076" s="522" t="str">
        <f>IFERROR(VLOOKUP(B1076, 'Reference data'!$C$2:$D$21, 2, 0), "Do not enter, will be populated based on other column(s)")</f>
        <v>Enhancement</v>
      </c>
      <c r="B1076" s="541" t="s">
        <v>960</v>
      </c>
      <c r="D1076" s="549" t="s">
        <v>969</v>
      </c>
      <c r="E1076" s="543" t="s">
        <v>970</v>
      </c>
      <c r="G1076" s="522" t="str">
        <f>IFERROR(VLOOKUP(E1076,'Reference data'!$M$2:$P$364,4,0), "Do not enter, will be populated based on other column(s)")</f>
        <v>MF</v>
      </c>
      <c r="H1076" s="522" t="str">
        <f>IFERROR(VLOOKUP(E1076,'Reference data'!$M$2:$O$364, 3,0), "Do not enter, will be populated based on other column(s)")</f>
        <v>Cobol, IMS-DB, Assembler</v>
      </c>
      <c r="I1076" s="522" t="str">
        <f>IFERROR(VLOOKUP(E1076,'Reference data'!$M$1:$N$364, 2,0), "Do not enter, will be populated based on other column(s)")</f>
        <v>West Usage</v>
      </c>
      <c r="J1076" s="347" t="s">
        <v>44</v>
      </c>
      <c r="K1076" s="525" t="str">
        <f>IFERROR(VLOOKUP(J1076,'Reference data'!$G$2:$H$7, 2, 0), "Do not enter, will be populated based on other column(s)")</f>
        <v>Muawiah Qaimari</v>
      </c>
      <c r="L1076" s="525" t="s">
        <v>965</v>
      </c>
      <c r="M1076" s="525" t="str">
        <f>IFERROR(VLOOKUP(L1076, 'Reference data'!$J$2:$K$30, 2, 0), "Do not enter, will be populated based on other column(s)")</f>
        <v>Daljeet Arora</v>
      </c>
      <c r="N1076" s="347">
        <v>23.12</v>
      </c>
      <c r="P1076" s="347" t="s">
        <v>48</v>
      </c>
      <c r="Q1076" s="347">
        <v>90</v>
      </c>
      <c r="AO1076" s="347">
        <v>30</v>
      </c>
      <c r="AP1076" s="347">
        <v>30</v>
      </c>
      <c r="AQ1076" s="347">
        <v>10</v>
      </c>
      <c r="AR1076" s="347">
        <v>10</v>
      </c>
      <c r="AS1076" s="347">
        <v>10</v>
      </c>
    </row>
    <row r="1077" spans="1:45" ht="18" customHeight="1">
      <c r="A1077" s="522" t="str">
        <f>IFERROR(VLOOKUP(B1077, 'Reference data'!$C$2:$D$21, 2, 0), "Do not enter, will be populated based on other column(s)")</f>
        <v>Enhancement</v>
      </c>
      <c r="B1077" s="541" t="s">
        <v>960</v>
      </c>
      <c r="C1077" s="347">
        <v>1</v>
      </c>
      <c r="D1077" s="560" t="s">
        <v>2066</v>
      </c>
      <c r="E1077" s="543" t="s">
        <v>164</v>
      </c>
      <c r="G1077" s="522" t="str">
        <f>IFERROR(VLOOKUP(E1077,'Reference data'!$M$2:$P$364,4,0), "Do not enter, will be populated based on other column(s)")</f>
        <v>MF</v>
      </c>
      <c r="H1077" s="522" t="str">
        <f>IFERROR(VLOOKUP(E1077,'Reference data'!$M$2:$O$364, 3,0), "Do not enter, will be populated based on other column(s)")</f>
        <v>COBOL, Teradata</v>
      </c>
      <c r="I1077" s="522" t="str">
        <f>IFERROR(VLOOKUP(E1077,'Reference data'!$M$1:$N$364, 2,0), "Do not enter, will be populated based on other column(s)")</f>
        <v>SALES</v>
      </c>
      <c r="J1077" s="548" t="s">
        <v>44</v>
      </c>
      <c r="K1077" s="525" t="str">
        <f>IFERROR(VLOOKUP(J1077,'Reference data'!$G$2:$H$7, 2, 0), "Do not enter, will be populated based on other column(s)")</f>
        <v>Muawiah Qaimari</v>
      </c>
      <c r="L1077" s="525" t="str">
        <f>IFERROR(VLOOKUP(I1077, 'Reference data'!$R$2:$S$55, 2, 0), "Do not enter, will be populated based on other column(s)")</f>
        <v>Swapnil Patil</v>
      </c>
      <c r="M1077" s="525" t="str">
        <f>IFERROR(VLOOKUP(L1077, 'Reference data'!$J$2:$K$30, 2, 0), "Do not enter, will be populated based on other column(s)")</f>
        <v>Amit Patidar</v>
      </c>
      <c r="N1077" s="347">
        <v>23.11</v>
      </c>
      <c r="O1077" s="551" t="str">
        <f>VLOOKUP(N1077, 'Reference data'!$U$2:$V$29, 2, 0)</f>
        <v>Nov-23</v>
      </c>
      <c r="P1077" s="347" t="s">
        <v>342</v>
      </c>
      <c r="Q1077" s="488">
        <v>3775</v>
      </c>
      <c r="R1077" s="488"/>
      <c r="S1077" s="488"/>
      <c r="T1077" s="488"/>
      <c r="U1077" s="488"/>
      <c r="V1077" s="488"/>
      <c r="W1077" s="488"/>
      <c r="X1077" s="488"/>
      <c r="Y1077" s="488"/>
      <c r="Z1077" s="488"/>
      <c r="AA1077" s="488"/>
      <c r="AB1077" s="488"/>
      <c r="AC1077" s="488"/>
      <c r="AD1077" s="488"/>
      <c r="AE1077" s="488"/>
      <c r="AF1077" s="488"/>
      <c r="AG1077" s="488"/>
      <c r="AH1077" s="488"/>
      <c r="AI1077" s="488"/>
      <c r="AJ1077" s="488"/>
      <c r="AK1077" s="488"/>
      <c r="AL1077" s="488"/>
      <c r="AM1077" s="488"/>
      <c r="AN1077" s="488"/>
      <c r="AO1077" s="488"/>
      <c r="AP1077" s="488"/>
      <c r="AQ1077" s="488"/>
      <c r="AR1077" s="488"/>
      <c r="AS1077" s="488"/>
    </row>
    <row r="1078" spans="1:45" ht="18" customHeight="1">
      <c r="A1078" s="522" t="str">
        <f>IFERROR(VLOOKUP(B1078, 'Reference data'!$C$2:$D$21, 2, 0), "Do not enter, will be populated based on other column(s)")</f>
        <v>Enhancement</v>
      </c>
      <c r="B1078" s="541" t="s">
        <v>960</v>
      </c>
      <c r="C1078" s="347">
        <v>1</v>
      </c>
      <c r="D1078" s="347" t="s">
        <v>2066</v>
      </c>
      <c r="E1078" s="543" t="s">
        <v>279</v>
      </c>
      <c r="G1078" s="522" t="str">
        <f>IFERROR(VLOOKUP(E1078,'Reference data'!$M$2:$P$364,4,0), "Do not enter, will be populated based on other column(s)")</f>
        <v>MF</v>
      </c>
      <c r="H1078" s="522" t="str">
        <f>IFERROR(VLOOKUP(E1078,'Reference data'!$M$2:$O$364, 3,0), "Do not enter, will be populated based on other column(s)")</f>
        <v>Cobol, DB2</v>
      </c>
      <c r="I1078" s="522" t="str">
        <f>IFERROR(VLOOKUP(E1078,'Reference data'!$M$1:$N$364, 2,0), "Do not enter, will be populated based on other column(s)")</f>
        <v>SALES</v>
      </c>
      <c r="J1078" s="548" t="s">
        <v>44</v>
      </c>
      <c r="K1078" s="525" t="str">
        <f>IFERROR(VLOOKUP(J1078,'Reference data'!$G$2:$H$7, 2, 0), "Do not enter, will be populated based on other column(s)")</f>
        <v>Muawiah Qaimari</v>
      </c>
      <c r="L1078" s="525" t="str">
        <f>IFERROR(VLOOKUP(I1078, 'Reference data'!$R$2:$S$55, 2, 0), "Do not enter, will be populated based on other column(s)")</f>
        <v>Swapnil Patil</v>
      </c>
      <c r="M1078" s="525" t="str">
        <f>IFERROR(VLOOKUP(L1078, 'Reference data'!$J$2:$K$30, 2, 0), "Do not enter, will be populated based on other column(s)")</f>
        <v>Amit Patidar</v>
      </c>
      <c r="N1078" s="347">
        <v>23.11</v>
      </c>
      <c r="O1078" s="551" t="str">
        <f>VLOOKUP(N1078, 'Reference data'!$U$2:$V$29, 2, 0)</f>
        <v>Nov-23</v>
      </c>
      <c r="P1078" s="347" t="s">
        <v>342</v>
      </c>
      <c r="Q1078" s="488">
        <v>1784</v>
      </c>
      <c r="R1078" s="488"/>
      <c r="S1078" s="488"/>
      <c r="T1078" s="488"/>
      <c r="U1078" s="488"/>
      <c r="V1078" s="488"/>
      <c r="W1078" s="488"/>
      <c r="X1078" s="488"/>
      <c r="Y1078" s="488"/>
      <c r="Z1078" s="488"/>
      <c r="AA1078" s="488"/>
      <c r="AB1078" s="488"/>
      <c r="AC1078" s="488"/>
      <c r="AD1078" s="488"/>
      <c r="AE1078" s="488"/>
      <c r="AF1078" s="488"/>
      <c r="AG1078" s="488"/>
      <c r="AH1078" s="488"/>
      <c r="AI1078" s="488"/>
      <c r="AJ1078" s="488"/>
      <c r="AK1078" s="488"/>
      <c r="AL1078" s="488"/>
      <c r="AM1078" s="488"/>
      <c r="AN1078" s="488"/>
      <c r="AO1078" s="488"/>
      <c r="AP1078" s="488"/>
      <c r="AQ1078" s="488"/>
      <c r="AR1078" s="488"/>
      <c r="AS1078" s="488"/>
    </row>
    <row r="1079" spans="1:45" ht="18" customHeight="1">
      <c r="A1079" s="522" t="str">
        <f>IFERROR(VLOOKUP(B1079, 'Reference data'!$C$2:$D$21, 2, 0), "Do not enter, will be populated based on other column(s)")</f>
        <v>Sustenance</v>
      </c>
      <c r="B1079" s="541" t="s">
        <v>110</v>
      </c>
      <c r="D1079" s="347" t="s">
        <v>2067</v>
      </c>
      <c r="E1079" s="543" t="s">
        <v>157</v>
      </c>
      <c r="G1079" s="522" t="str">
        <f>IFERROR(VLOOKUP(E1079,'Reference data'!$M$2:$P$364,4,0), "Do not enter, will be populated based on other column(s)")</f>
        <v>MF</v>
      </c>
      <c r="H1079" s="522" t="str">
        <f>IFERROR(VLOOKUP(E1079,'Reference data'!$M$2:$O$364, 3,0), "Do not enter, will be populated based on other column(s)")</f>
        <v>Cobol, DB2</v>
      </c>
      <c r="I1079" s="522" t="str">
        <f>IFERROR(VLOOKUP(E1079,'Reference data'!$M$1:$N$364, 2,0), "Do not enter, will be populated based on other column(s)")</f>
        <v>WB-SAMW</v>
      </c>
      <c r="J1079" s="548" t="s">
        <v>44</v>
      </c>
      <c r="K1079" s="525" t="str">
        <f>IFERROR(VLOOKUP(J1079,'Reference data'!$G$2:$H$7, 2, 0), "Do not enter, will be populated based on other column(s)")</f>
        <v>Muawiah Qaimari</v>
      </c>
      <c r="L1079" s="525" t="str">
        <f>IFERROR(VLOOKUP(I1079, 'Reference data'!$R$2:$S$55, 2, 0), "Do not enter, will be populated based on other column(s)")</f>
        <v>Swapnil Patil</v>
      </c>
      <c r="M1079" s="525" t="str">
        <f>IFERROR(VLOOKUP(L1079, 'Reference data'!$J$2:$K$30, 2, 0), "Do not enter, will be populated based on other column(s)")</f>
        <v>Amit Patidar</v>
      </c>
      <c r="N1079" s="347">
        <v>23.01</v>
      </c>
      <c r="O1079" s="551" t="str">
        <f>VLOOKUP(N1079, 'Reference data'!$U$2:$V$29, 2, 0)</f>
        <v>Jan-23</v>
      </c>
      <c r="P1079" s="347" t="s">
        <v>48</v>
      </c>
      <c r="Q1079" s="488">
        <v>150</v>
      </c>
      <c r="R1079" s="488"/>
      <c r="S1079" s="488"/>
      <c r="T1079" s="488"/>
      <c r="U1079" s="488"/>
      <c r="V1079" s="488"/>
      <c r="W1079" s="488"/>
      <c r="X1079" s="488"/>
      <c r="Y1079" s="488"/>
      <c r="Z1079" s="488"/>
      <c r="AA1079" s="488"/>
      <c r="AB1079" s="488"/>
      <c r="AC1079" s="488"/>
      <c r="AD1079" s="488"/>
      <c r="AE1079" s="488"/>
      <c r="AF1079" s="488"/>
      <c r="AG1079" s="488"/>
      <c r="AH1079" s="488">
        <v>150</v>
      </c>
      <c r="AI1079" s="488"/>
      <c r="AJ1079" s="488"/>
      <c r="AK1079" s="488"/>
      <c r="AL1079" s="488"/>
      <c r="AM1079" s="488"/>
      <c r="AN1079" s="488"/>
      <c r="AO1079" s="488"/>
      <c r="AP1079" s="488"/>
      <c r="AQ1079" s="488"/>
      <c r="AR1079" s="488"/>
      <c r="AS1079" s="488"/>
    </row>
    <row r="1080" spans="1:45" ht="18" customHeight="1">
      <c r="A1080" s="522" t="str">
        <f>IFERROR(VLOOKUP(B1080, 'Reference data'!$C$2:$D$21, 2, 0), "Do not enter, will be populated based on other column(s)")</f>
        <v>Sustenance</v>
      </c>
      <c r="B1080" s="541" t="s">
        <v>110</v>
      </c>
      <c r="C1080" s="347">
        <v>1</v>
      </c>
      <c r="D1080" s="347" t="s">
        <v>2068</v>
      </c>
      <c r="E1080" s="543" t="s">
        <v>277</v>
      </c>
      <c r="G1080" s="522" t="str">
        <f>IFERROR(VLOOKUP(E1080,'Reference data'!$M$2:$P$364,4,0), "Do not enter, will be populated based on other column(s)")</f>
        <v>MF</v>
      </c>
      <c r="H1080" s="522" t="str">
        <f>IFERROR(VLOOKUP(E1080,'Reference data'!$M$2:$O$364, 3,0), "Do not enter, will be populated based on other column(s)")</f>
        <v>Cobol, DB2</v>
      </c>
      <c r="I1080" s="522" t="str">
        <f>IFERROR(VLOOKUP(E1080,'Reference data'!$M$1:$N$364, 2,0), "Do not enter, will be populated based on other column(s)")</f>
        <v>WB-BPP1</v>
      </c>
      <c r="J1080" s="548" t="s">
        <v>44</v>
      </c>
      <c r="K1080" s="525" t="str">
        <f>IFERROR(VLOOKUP(J1080,'Reference data'!$G$2:$H$7, 2, 0), "Do not enter, will be populated based on other column(s)")</f>
        <v>Muawiah Qaimari</v>
      </c>
      <c r="L1080" s="525" t="str">
        <f>IFERROR(VLOOKUP(I1080, 'Reference data'!$R$2:$S$55, 2, 0), "Do not enter, will be populated based on other column(s)")</f>
        <v>Rakesh Koli</v>
      </c>
      <c r="M1080" s="525" t="str">
        <f>IFERROR(VLOOKUP(L1080, 'Reference data'!$J$2:$K$30, 2, 0), "Do not enter, will be populated based on other column(s)")</f>
        <v>Amit Patidar</v>
      </c>
      <c r="N1080" s="347">
        <v>23.02</v>
      </c>
      <c r="O1080" s="551" t="str">
        <f>VLOOKUP(N1080, 'Reference data'!$U$2:$V$29, 2, 0)</f>
        <v>Feb-23</v>
      </c>
      <c r="P1080" s="347" t="s">
        <v>48</v>
      </c>
      <c r="Q1080" s="488">
        <v>70</v>
      </c>
      <c r="R1080" s="488"/>
      <c r="S1080" s="488"/>
      <c r="T1080" s="488"/>
      <c r="U1080" s="488"/>
      <c r="V1080" s="488"/>
      <c r="W1080" s="488"/>
      <c r="X1080" s="488"/>
      <c r="Y1080" s="488"/>
      <c r="Z1080" s="488"/>
      <c r="AA1080" s="488"/>
      <c r="AB1080" s="488"/>
      <c r="AC1080" s="488"/>
      <c r="AD1080" s="488"/>
      <c r="AE1080" s="488"/>
      <c r="AF1080" s="488"/>
      <c r="AG1080" s="488"/>
      <c r="AH1080" s="488">
        <v>50</v>
      </c>
      <c r="AI1080" s="488">
        <v>20</v>
      </c>
      <c r="AJ1080" s="488"/>
      <c r="AK1080" s="488"/>
      <c r="AL1080" s="488"/>
      <c r="AM1080" s="488"/>
      <c r="AN1080" s="488"/>
      <c r="AO1080" s="488"/>
      <c r="AP1080" s="488"/>
      <c r="AQ1080" s="488"/>
      <c r="AR1080" s="488"/>
      <c r="AS1080" s="488"/>
    </row>
    <row r="1081" spans="1:45" ht="18" customHeight="1">
      <c r="A1081" s="522" t="str">
        <f>IFERROR(VLOOKUP(B1081, 'Reference data'!$C$2:$D$21, 2, 0), "Do not enter, will be populated based on other column(s)")</f>
        <v>Enhancement</v>
      </c>
      <c r="B1081" s="541" t="s">
        <v>960</v>
      </c>
      <c r="D1081" s="549" t="s">
        <v>969</v>
      </c>
      <c r="E1081" s="543" t="s">
        <v>962</v>
      </c>
      <c r="G1081" s="522" t="str">
        <f>IFERROR(VLOOKUP(E1081,'Reference data'!$M$2:$P$364,4,0), "Do not enter, will be populated based on other column(s)")</f>
        <v>MF</v>
      </c>
      <c r="H1081" s="522" t="str">
        <f>IFERROR(VLOOKUP(E1081,'Reference data'!$M$2:$O$364, 3,0), "Do not enter, will be populated based on other column(s)")</f>
        <v>Cobol, DB2</v>
      </c>
      <c r="I1081" s="522" t="str">
        <f>IFERROR(VLOOKUP(E1081,'Reference data'!$M$1:$N$364, 2,0), "Do not enter, will be populated based on other column(s)")</f>
        <v>West Usage</v>
      </c>
      <c r="J1081" s="347" t="s">
        <v>44</v>
      </c>
      <c r="K1081" s="525" t="str">
        <f>IFERROR(VLOOKUP(J1081,'Reference data'!$G$2:$H$7, 2, 0), "Do not enter, will be populated based on other column(s)")</f>
        <v>Muawiah Qaimari</v>
      </c>
      <c r="L1081" s="525" t="s">
        <v>965</v>
      </c>
      <c r="M1081" s="525" t="str">
        <f>IFERROR(VLOOKUP(L1081, 'Reference data'!$J$2:$K$30, 2, 0), "Do not enter, will be populated based on other column(s)")</f>
        <v>Daljeet Arora</v>
      </c>
      <c r="N1081" s="347">
        <v>23.12</v>
      </c>
      <c r="P1081" s="347" t="s">
        <v>48</v>
      </c>
      <c r="Q1081" s="347">
        <v>180</v>
      </c>
      <c r="AO1081" s="347">
        <v>30</v>
      </c>
      <c r="AP1081" s="347">
        <v>30</v>
      </c>
      <c r="AQ1081" s="347">
        <v>50</v>
      </c>
      <c r="AR1081" s="347">
        <v>50</v>
      </c>
      <c r="AS1081" s="347">
        <v>20</v>
      </c>
    </row>
    <row r="1082" spans="1:45" ht="18" customHeight="1">
      <c r="A1082" s="522" t="str">
        <f>IFERROR(VLOOKUP(B1082, 'Reference data'!$C$2:$D$21, 2, 0), "Do not enter, will be populated based on other column(s)")</f>
        <v>Enhancement</v>
      </c>
      <c r="B1082" s="541" t="s">
        <v>960</v>
      </c>
      <c r="D1082" s="549" t="s">
        <v>2069</v>
      </c>
      <c r="E1082" s="543" t="s">
        <v>57</v>
      </c>
      <c r="G1082" s="522" t="str">
        <f>IFERROR(VLOOKUP(E1082,'Reference data'!$M$2:$P$364,4,0), "Do not enter, will be populated based on other column(s)")</f>
        <v>MF</v>
      </c>
      <c r="H1082" s="522" t="str">
        <f>IFERROR(VLOOKUP(E1082,'Reference data'!$M$2:$O$364, 3,0), "Do not enter, will be populated based on other column(s)")</f>
        <v>Cobol, DB2, CICS</v>
      </c>
      <c r="I1082" s="522" t="str">
        <f>IFERROR(VLOOKUP(E1082,'Reference data'!$M$1:$N$364, 2,0), "Do not enter, will be populated based on other column(s)")</f>
        <v>SW-CRIS</v>
      </c>
      <c r="J1082" s="347" t="s">
        <v>44</v>
      </c>
      <c r="K1082" s="525" t="str">
        <f>IFERROR(VLOOKUP(J1082,'Reference data'!$G$2:$H$7, 2, 0), "Do not enter, will be populated based on other column(s)")</f>
        <v>Muawiah Qaimari</v>
      </c>
      <c r="L1082" s="525" t="s">
        <v>46</v>
      </c>
      <c r="M1082" s="525" t="str">
        <f>IFERROR(VLOOKUP(L1082, 'Reference data'!$J$2:$K$30, 2, 0), "Do not enter, will be populated based on other column(s)")</f>
        <v>Daljeet Arora</v>
      </c>
      <c r="N1082" s="347">
        <v>23.11</v>
      </c>
      <c r="P1082" s="347" t="s">
        <v>48</v>
      </c>
      <c r="Q1082" s="347">
        <v>950</v>
      </c>
      <c r="AO1082" s="347">
        <v>300</v>
      </c>
      <c r="AP1082" s="347">
        <v>350</v>
      </c>
      <c r="AQ1082" s="347">
        <v>250</v>
      </c>
      <c r="AR1082" s="347">
        <v>50</v>
      </c>
    </row>
    <row r="1083" spans="1:45" ht="18" customHeight="1">
      <c r="A1083" s="522" t="str">
        <f>IFERROR(VLOOKUP(B1083, 'Reference data'!$C$2:$D$21, 2, 0), "Do not enter, will be populated based on other column(s)")</f>
        <v>Enhancement</v>
      </c>
      <c r="B1083" s="541" t="s">
        <v>960</v>
      </c>
      <c r="D1083" s="549" t="s">
        <v>2070</v>
      </c>
      <c r="E1083" s="543" t="s">
        <v>54</v>
      </c>
      <c r="G1083" s="522" t="str">
        <f>IFERROR(VLOOKUP(E1083,'Reference data'!$M$2:$P$364,4,0), "Do not enter, will be populated based on other column(s)")</f>
        <v>MF</v>
      </c>
      <c r="H1083" s="522" t="str">
        <f>IFERROR(VLOOKUP(E1083,'Reference data'!$M$2:$O$364, 3,0), "Do not enter, will be populated based on other column(s)")</f>
        <v>Assembler</v>
      </c>
      <c r="I1083" s="522" t="str">
        <f>IFERROR(VLOOKUP(E1083,'Reference data'!$M$1:$N$364, 2,0), "Do not enter, will be populated based on other column(s)")</f>
        <v>SW-CRIS</v>
      </c>
      <c r="J1083" s="347" t="s">
        <v>44</v>
      </c>
      <c r="K1083" s="525" t="str">
        <f>IFERROR(VLOOKUP(J1083,'Reference data'!$G$2:$H$7, 2, 0), "Do not enter, will be populated based on other column(s)")</f>
        <v>Muawiah Qaimari</v>
      </c>
      <c r="L1083" s="525" t="s">
        <v>46</v>
      </c>
      <c r="M1083" s="525" t="str">
        <f>IFERROR(VLOOKUP(L1083, 'Reference data'!$J$2:$K$30, 2, 0), "Do not enter, will be populated based on other column(s)")</f>
        <v>Daljeet Arora</v>
      </c>
      <c r="N1083" s="347">
        <v>23.11</v>
      </c>
      <c r="P1083" s="347" t="s">
        <v>48</v>
      </c>
      <c r="Q1083" s="347">
        <v>645</v>
      </c>
      <c r="AO1083" s="347">
        <v>200</v>
      </c>
      <c r="AP1083" s="347">
        <v>215</v>
      </c>
      <c r="AQ1083" s="347">
        <v>200</v>
      </c>
      <c r="AR1083" s="347">
        <v>30</v>
      </c>
    </row>
    <row r="1084" spans="1:45" ht="18" customHeight="1">
      <c r="A1084" s="522" t="str">
        <f>IFERROR(VLOOKUP(B1084, 'Reference data'!$C$2:$D$21, 2, 0), "Do not enter, will be populated based on other column(s)")</f>
        <v>Enhancement</v>
      </c>
      <c r="B1084" s="541" t="s">
        <v>960</v>
      </c>
      <c r="C1084" s="347">
        <v>1</v>
      </c>
      <c r="D1084" s="347" t="s">
        <v>2071</v>
      </c>
      <c r="E1084" s="543" t="s">
        <v>269</v>
      </c>
      <c r="F1084" s="475" t="s">
        <v>2072</v>
      </c>
      <c r="G1084" s="522" t="str">
        <f>IFERROR(VLOOKUP(E1084,'Reference data'!$M$2:$P$364,4,0), "Do not enter, will be populated based on other column(s)")</f>
        <v>MF</v>
      </c>
      <c r="H1084" s="522" t="str">
        <f>IFERROR(VLOOKUP(E1084,'Reference data'!$M$2:$O$364, 3,0), "Do not enter, will be populated based on other column(s)")</f>
        <v>Cobol, DB2</v>
      </c>
      <c r="I1084" s="522" t="str">
        <f>IFERROR(VLOOKUP(E1084,'Reference data'!$M$1:$N$364, 2,0), "Do not enter, will be populated based on other column(s)")</f>
        <v>WB-BPP1</v>
      </c>
      <c r="J1084" s="347" t="s">
        <v>44</v>
      </c>
      <c r="K1084" s="525" t="str">
        <f>IFERROR(VLOOKUP(J1084,'Reference data'!$G$2:$H$7, 2, 0), "Do not enter, will be populated based on other column(s)")</f>
        <v>Muawiah Qaimari</v>
      </c>
      <c r="L1084" s="525" t="str">
        <f>IFERROR(VLOOKUP(I1084, 'Reference data'!$R$2:$S$55, 2, 0), "Do not enter, will be populated based on other column(s)")</f>
        <v>Rakesh Koli</v>
      </c>
      <c r="M1084" s="525" t="str">
        <f>IFERROR(VLOOKUP(L1084, 'Reference data'!$J$2:$K$30, 2, 0), "Do not enter, will be populated based on other column(s)")</f>
        <v>Amit Patidar</v>
      </c>
      <c r="N1084" s="347">
        <v>23.04</v>
      </c>
      <c r="O1084" s="551" t="str">
        <f>VLOOKUP(N1084, 'Reference data'!$U$2:$V$29, 2, 0)</f>
        <v>Apr-23</v>
      </c>
      <c r="P1084" s="347" t="s">
        <v>48</v>
      </c>
      <c r="Q1084" s="488">
        <v>140</v>
      </c>
      <c r="R1084" s="488"/>
      <c r="S1084" s="488"/>
      <c r="T1084" s="488"/>
      <c r="U1084" s="488"/>
      <c r="V1084" s="488"/>
      <c r="W1084" s="488"/>
      <c r="X1084" s="488"/>
      <c r="Y1084" s="488"/>
      <c r="Z1084" s="488"/>
      <c r="AA1084" s="488"/>
      <c r="AB1084" s="488"/>
      <c r="AC1084" s="488"/>
      <c r="AD1084" s="488"/>
      <c r="AE1084" s="488"/>
      <c r="AF1084" s="488"/>
      <c r="AG1084" s="488"/>
      <c r="AH1084" s="488"/>
      <c r="AI1084" s="488">
        <v>60</v>
      </c>
      <c r="AJ1084" s="488">
        <v>70</v>
      </c>
      <c r="AK1084" s="488">
        <v>10</v>
      </c>
      <c r="AL1084" s="488"/>
      <c r="AM1084" s="488"/>
      <c r="AN1084" s="488"/>
      <c r="AO1084" s="488"/>
      <c r="AP1084" s="488"/>
      <c r="AQ1084" s="488"/>
      <c r="AR1084" s="488"/>
      <c r="AS1084" s="488"/>
    </row>
    <row r="1085" spans="1:45" ht="18" customHeight="1">
      <c r="A1085" s="522" t="str">
        <f>IFERROR(VLOOKUP(B1085, 'Reference data'!$C$2:$D$21, 2, 0), "Do not enter, will be populated based on other column(s)")</f>
        <v>Enhancement</v>
      </c>
      <c r="B1085" s="541" t="s">
        <v>960</v>
      </c>
      <c r="C1085" s="347">
        <v>1</v>
      </c>
      <c r="D1085" s="347" t="s">
        <v>2071</v>
      </c>
      <c r="E1085" s="543" t="s">
        <v>271</v>
      </c>
      <c r="F1085" s="475" t="s">
        <v>2072</v>
      </c>
      <c r="G1085" s="522" t="str">
        <f>IFERROR(VLOOKUP(E1085,'Reference data'!$M$2:$P$364,4,0), "Do not enter, will be populated based on other column(s)")</f>
        <v>MF</v>
      </c>
      <c r="H1085" s="522" t="str">
        <f>IFERROR(VLOOKUP(E1085,'Reference data'!$M$2:$O$364, 3,0), "Do not enter, will be populated based on other column(s)")</f>
        <v>Cobol, DB2</v>
      </c>
      <c r="I1085" s="522" t="str">
        <f>IFERROR(VLOOKUP(E1085,'Reference data'!$M$1:$N$364, 2,0), "Do not enter, will be populated based on other column(s)")</f>
        <v>WB-BPP1</v>
      </c>
      <c r="J1085" s="347" t="s">
        <v>44</v>
      </c>
      <c r="K1085" s="525" t="str">
        <f>IFERROR(VLOOKUP(J1085,'Reference data'!$G$2:$H$7, 2, 0), "Do not enter, will be populated based on other column(s)")</f>
        <v>Muawiah Qaimari</v>
      </c>
      <c r="L1085" s="525" t="str">
        <f>IFERROR(VLOOKUP(I1085, 'Reference data'!$R$2:$S$55, 2, 0), "Do not enter, will be populated based on other column(s)")</f>
        <v>Rakesh Koli</v>
      </c>
      <c r="M1085" s="525" t="str">
        <f>IFERROR(VLOOKUP(L1085, 'Reference data'!$J$2:$K$30, 2, 0), "Do not enter, will be populated based on other column(s)")</f>
        <v>Amit Patidar</v>
      </c>
      <c r="N1085" s="347">
        <v>23.04</v>
      </c>
      <c r="O1085" s="551" t="str">
        <f>VLOOKUP(N1085, 'Reference data'!$U$2:$V$29, 2, 0)</f>
        <v>Apr-23</v>
      </c>
      <c r="P1085" s="347" t="s">
        <v>48</v>
      </c>
      <c r="Q1085" s="488">
        <v>110</v>
      </c>
      <c r="R1085" s="488"/>
      <c r="S1085" s="488"/>
      <c r="T1085" s="488"/>
      <c r="U1085" s="488"/>
      <c r="V1085" s="488"/>
      <c r="W1085" s="488"/>
      <c r="X1085" s="488"/>
      <c r="Y1085" s="488"/>
      <c r="Z1085" s="488"/>
      <c r="AA1085" s="488"/>
      <c r="AB1085" s="488"/>
      <c r="AC1085" s="488"/>
      <c r="AD1085" s="488"/>
      <c r="AE1085" s="488"/>
      <c r="AF1085" s="488"/>
      <c r="AG1085" s="488"/>
      <c r="AH1085" s="488"/>
      <c r="AI1085" s="488">
        <v>40</v>
      </c>
      <c r="AJ1085" s="488">
        <v>60</v>
      </c>
      <c r="AK1085" s="488">
        <v>10</v>
      </c>
      <c r="AL1085" s="488"/>
      <c r="AM1085" s="488"/>
      <c r="AN1085" s="488"/>
      <c r="AO1085" s="488"/>
      <c r="AP1085" s="488"/>
      <c r="AQ1085" s="488"/>
      <c r="AR1085" s="488"/>
      <c r="AS1085" s="488"/>
    </row>
    <row r="1086" spans="1:45" ht="18" customHeight="1">
      <c r="A1086" s="522" t="str">
        <f>IFERROR(VLOOKUP(B1086, 'Reference data'!$C$2:$D$21, 2, 0), "Do not enter, will be populated based on other column(s)")</f>
        <v>Enhancement</v>
      </c>
      <c r="B1086" s="541" t="s">
        <v>960</v>
      </c>
      <c r="D1086" s="549" t="s">
        <v>2073</v>
      </c>
      <c r="E1086" s="543" t="s">
        <v>54</v>
      </c>
      <c r="G1086" s="522" t="str">
        <f>IFERROR(VLOOKUP(E1086,'Reference data'!$M$2:$P$364,4,0), "Do not enter, will be populated based on other column(s)")</f>
        <v>MF</v>
      </c>
      <c r="H1086" s="522" t="str">
        <f>IFERROR(VLOOKUP(E1086,'Reference data'!$M$2:$O$364, 3,0), "Do not enter, will be populated based on other column(s)")</f>
        <v>Assembler</v>
      </c>
      <c r="I1086" s="522" t="str">
        <f>IFERROR(VLOOKUP(E1086,'Reference data'!$M$1:$N$364, 2,0), "Do not enter, will be populated based on other column(s)")</f>
        <v>SW-CRIS</v>
      </c>
      <c r="J1086" s="347" t="s">
        <v>44</v>
      </c>
      <c r="K1086" s="525" t="str">
        <f>IFERROR(VLOOKUP(J1086,'Reference data'!$G$2:$H$7, 2, 0), "Do not enter, will be populated based on other column(s)")</f>
        <v>Muawiah Qaimari</v>
      </c>
      <c r="L1086" s="525" t="s">
        <v>46</v>
      </c>
      <c r="M1086" s="525" t="str">
        <f>IFERROR(VLOOKUP(L1086, 'Reference data'!$J$2:$K$30, 2, 0), "Do not enter, will be populated based on other column(s)")</f>
        <v>Daljeet Arora</v>
      </c>
      <c r="N1086" s="347">
        <v>23.11</v>
      </c>
      <c r="P1086" s="347" t="s">
        <v>48</v>
      </c>
      <c r="Q1086" s="347">
        <v>100</v>
      </c>
      <c r="AO1086" s="347">
        <v>30</v>
      </c>
      <c r="AP1086" s="347">
        <v>40</v>
      </c>
      <c r="AQ1086" s="347">
        <v>20</v>
      </c>
      <c r="AR1086" s="347">
        <v>10</v>
      </c>
    </row>
    <row r="1087" spans="1:45" ht="18" customHeight="1">
      <c r="A1087" s="522" t="str">
        <f>IFERROR(VLOOKUP(B1087, 'Reference data'!$C$2:$D$21, 2, 0), "Do not enter, will be populated based on other column(s)")</f>
        <v>Enhancement</v>
      </c>
      <c r="B1087" s="541" t="s">
        <v>960</v>
      </c>
      <c r="D1087" s="347" t="s">
        <v>2074</v>
      </c>
      <c r="E1087" s="543" t="s">
        <v>458</v>
      </c>
      <c r="F1087" s="474" t="s">
        <v>2054</v>
      </c>
      <c r="G1087" s="522" t="str">
        <f>IFERROR(VLOOKUP(E1087,'Reference data'!$M$2:$P$364,4,0), "Do not enter, will be populated based on other column(s)")</f>
        <v>MF</v>
      </c>
      <c r="H1087" s="522" t="str">
        <f>IFERROR(VLOOKUP(E1087,'Reference data'!$M$2:$O$364, 3,0), "Do not enter, will be populated based on other column(s)")</f>
        <v>Cobol,IMS-DB</v>
      </c>
      <c r="I1087" s="522" t="str">
        <f>IFERROR(VLOOKUP(E1087,'Reference data'!$M$1:$N$364, 2,0), "Do not enter, will be populated based on other column(s)")</f>
        <v>MW-Billing</v>
      </c>
      <c r="J1087" s="541" t="s">
        <v>44</v>
      </c>
      <c r="K1087" s="525" t="str">
        <f>IFERROR(VLOOKUP(J1087,'Reference data'!$G$2:$H$7, 2, 0), "Do not enter, will be populated based on other column(s)")</f>
        <v>Muawiah Qaimari</v>
      </c>
      <c r="L1087" s="525" t="str">
        <f>IFERROR(VLOOKUP(I1087, 'Reference data'!$R$2:$S$55, 2, 0), "Do not enter, will be populated based on other column(s)")</f>
        <v>Ashish Ranjan</v>
      </c>
      <c r="M1087" s="525" t="str">
        <f>IFERROR(VLOOKUP(L1087, 'Reference data'!$J$2:$K$30, 2, 0), "Do not enter, will be populated based on other column(s)")</f>
        <v>Tarun Raghuwanshi</v>
      </c>
      <c r="N1087" s="347">
        <v>23.06</v>
      </c>
      <c r="O1087" s="551" t="str">
        <f>VLOOKUP(N1087, 'Reference data'!$U$2:$V$29, 2, 0)</f>
        <v>Jun-23</v>
      </c>
      <c r="P1087" s="347" t="s">
        <v>48</v>
      </c>
      <c r="Q1087" s="488">
        <v>144</v>
      </c>
      <c r="R1087" s="488"/>
      <c r="S1087" s="488"/>
      <c r="T1087" s="488"/>
      <c r="U1087" s="488"/>
      <c r="V1087" s="488"/>
      <c r="W1087" s="488"/>
      <c r="X1087" s="488"/>
      <c r="Y1087" s="488"/>
      <c r="Z1087" s="488"/>
      <c r="AA1087" s="488">
        <v>45</v>
      </c>
      <c r="AB1087" s="488">
        <v>45</v>
      </c>
      <c r="AC1087" s="488">
        <v>45</v>
      </c>
      <c r="AD1087" s="488">
        <v>45</v>
      </c>
      <c r="AE1087" s="488"/>
      <c r="AF1087" s="488"/>
      <c r="AG1087" s="488"/>
      <c r="AH1087" s="488">
        <v>10</v>
      </c>
      <c r="AI1087" s="488">
        <v>30</v>
      </c>
      <c r="AJ1087" s="488">
        <v>30</v>
      </c>
      <c r="AK1087" s="488">
        <v>30</v>
      </c>
      <c r="AL1087" s="488">
        <v>30</v>
      </c>
      <c r="AM1087" s="488">
        <v>14</v>
      </c>
      <c r="AN1087" s="488"/>
      <c r="AO1087" s="488"/>
      <c r="AP1087" s="488"/>
      <c r="AQ1087" s="488"/>
      <c r="AR1087" s="488"/>
      <c r="AS1087" s="488"/>
    </row>
    <row r="1088" spans="1:45" ht="18" customHeight="1">
      <c r="A1088" s="522" t="str">
        <f>IFERROR(VLOOKUP(B1088, 'Reference data'!$C$2:$D$21, 2, 0), "Do not enter, will be populated based on other column(s)")</f>
        <v>Enhancement</v>
      </c>
      <c r="B1088" s="541" t="s">
        <v>960</v>
      </c>
      <c r="D1088" s="347" t="s">
        <v>2074</v>
      </c>
      <c r="E1088" s="543" t="s">
        <v>1075</v>
      </c>
      <c r="F1088" s="474" t="s">
        <v>2054</v>
      </c>
      <c r="G1088" s="522" t="str">
        <f>IFERROR(VLOOKUP(E1088,'Reference data'!$M$2:$P$364,4,0), "Do not enter, will be populated based on other column(s)")</f>
        <v>MF</v>
      </c>
      <c r="H1088" s="522" t="str">
        <f>IFERROR(VLOOKUP(E1088,'Reference data'!$M$2:$O$364, 3,0), "Do not enter, will be populated based on other column(s)")</f>
        <v>Cobol,Assembler,IMS-DB,IMS-DC,DB2</v>
      </c>
      <c r="I1088" s="522" t="str">
        <f>IFERROR(VLOOKUP(E1088,'Reference data'!$M$1:$N$364, 2,0), "Do not enter, will be populated based on other column(s)")</f>
        <v>BRAVO-MF-Rick</v>
      </c>
      <c r="J1088" s="541" t="s">
        <v>44</v>
      </c>
      <c r="K1088" s="525" t="str">
        <f>IFERROR(VLOOKUP(J1088,'Reference data'!$G$2:$H$7, 2, 0), "Do not enter, will be populated based on other column(s)")</f>
        <v>Muawiah Qaimari</v>
      </c>
      <c r="L1088" s="525" t="str">
        <f>IFERROR(VLOOKUP(I1088, 'Reference data'!$R$2:$S$55, 2, 0), "Do not enter, will be populated based on other column(s)")</f>
        <v xml:space="preserve">Hrishikesh Kamathe </v>
      </c>
      <c r="M1088" s="525" t="str">
        <f>IFERROR(VLOOKUP(L1088, 'Reference data'!$J$2:$K$30, 2, 0), "Do not enter, will be populated based on other column(s)")</f>
        <v>Tarun Raghuwanshi</v>
      </c>
      <c r="N1088" s="347">
        <v>23.06</v>
      </c>
      <c r="O1088" s="551" t="str">
        <f>VLOOKUP(N1088, 'Reference data'!$U$2:$V$29, 2, 0)</f>
        <v>Jun-23</v>
      </c>
      <c r="P1088" s="347" t="s">
        <v>48</v>
      </c>
      <c r="Q1088" s="488">
        <v>30</v>
      </c>
      <c r="R1088" s="488"/>
      <c r="S1088" s="488"/>
      <c r="T1088" s="488"/>
      <c r="U1088" s="488"/>
      <c r="V1088" s="488"/>
      <c r="W1088" s="488"/>
      <c r="X1088" s="488"/>
      <c r="Y1088" s="488"/>
      <c r="Z1088" s="488"/>
      <c r="AA1088" s="488">
        <v>45</v>
      </c>
      <c r="AB1088" s="488">
        <v>45</v>
      </c>
      <c r="AC1088" s="488">
        <v>45</v>
      </c>
      <c r="AD1088" s="488">
        <v>45</v>
      </c>
      <c r="AE1088" s="488"/>
      <c r="AF1088" s="488"/>
      <c r="AG1088" s="488"/>
      <c r="AH1088" s="488">
        <v>5</v>
      </c>
      <c r="AI1088" s="488">
        <v>5</v>
      </c>
      <c r="AJ1088" s="488">
        <v>5</v>
      </c>
      <c r="AK1088" s="488">
        <v>5</v>
      </c>
      <c r="AL1088" s="488">
        <v>5</v>
      </c>
      <c r="AM1088" s="488">
        <v>5</v>
      </c>
      <c r="AN1088" s="488"/>
      <c r="AO1088" s="488"/>
      <c r="AP1088" s="488"/>
      <c r="AQ1088" s="488"/>
      <c r="AR1088" s="488"/>
      <c r="AS1088" s="488"/>
    </row>
    <row r="1089" spans="1:46" ht="18" customHeight="1">
      <c r="A1089" s="522" t="str">
        <f>IFERROR(VLOOKUP(B1089, 'Reference data'!$C$2:$D$21, 2, 0), "Do not enter, will be populated based on other column(s)")</f>
        <v>Sustenance</v>
      </c>
      <c r="B1089" s="541" t="s">
        <v>110</v>
      </c>
      <c r="C1089" s="347">
        <v>19</v>
      </c>
      <c r="D1089" s="347" t="s">
        <v>2075</v>
      </c>
      <c r="E1089" s="543" t="s">
        <v>1050</v>
      </c>
      <c r="F1089" s="474"/>
      <c r="G1089" s="522" t="str">
        <f>IFERROR(VLOOKUP(E1089,'Reference data'!$M$2:$P$364,4,0), "Do not enter, will be populated based on other column(s)")</f>
        <v>MF</v>
      </c>
      <c r="H1089" s="522" t="str">
        <f>IFERROR(VLOOKUP(E1089,'Reference data'!$M$2:$O$364, 3,0), "Do not enter, will be populated based on other column(s)")</f>
        <v>Cobol</v>
      </c>
      <c r="I1089" s="522" t="str">
        <f>IFERROR(VLOOKUP(E1089,'Reference data'!$M$1:$N$364, 2,0), "Do not enter, will be populated based on other column(s)")</f>
        <v>SE-BILLING-USAGE</v>
      </c>
      <c r="J1089" s="548" t="s">
        <v>203</v>
      </c>
      <c r="K1089" s="525" t="str">
        <f>IFERROR(VLOOKUP(J1089,'Reference data'!$G$2:$H$7, 2, 0), "Do not enter, will be populated based on other column(s)")</f>
        <v>Muawiah Qaimari</v>
      </c>
      <c r="L1089" s="525" t="str">
        <f>IFERROR(VLOOKUP(I1089, 'Reference data'!$R$2:$S$55, 2, 0), "Do not enter, will be populated based on other column(s)")</f>
        <v>Rudradeep Mandal</v>
      </c>
      <c r="M1089" s="525" t="str">
        <f>IFERROR(VLOOKUP(L1089, 'Reference data'!$J$2:$K$30, 2, 0), "Do not enter, will be populated based on other column(s)")</f>
        <v>Tarun Raghuwanshi</v>
      </c>
      <c r="N1089" s="347">
        <v>23.04</v>
      </c>
      <c r="O1089" s="551" t="str">
        <f>VLOOKUP(N1089, 'Reference data'!$U$2:$V$29, 2, 0)</f>
        <v>Apr-23</v>
      </c>
      <c r="P1089" s="347" t="s">
        <v>48</v>
      </c>
      <c r="Q1089" s="488">
        <v>300</v>
      </c>
      <c r="R1089" s="488"/>
      <c r="S1089" s="488"/>
      <c r="T1089" s="488"/>
      <c r="U1089" s="488"/>
      <c r="V1089" s="488"/>
      <c r="W1089" s="488"/>
      <c r="X1089" s="488"/>
      <c r="Y1089" s="488"/>
      <c r="Z1089" s="488"/>
      <c r="AA1089" s="488"/>
      <c r="AB1089" s="488"/>
      <c r="AC1089" s="488"/>
      <c r="AD1089" s="488"/>
      <c r="AE1089" s="488"/>
      <c r="AF1089" s="488"/>
      <c r="AG1089" s="488"/>
      <c r="AH1089" s="488"/>
      <c r="AI1089" s="488">
        <v>100</v>
      </c>
      <c r="AJ1089" s="488">
        <v>100</v>
      </c>
      <c r="AK1089" s="488">
        <v>100</v>
      </c>
      <c r="AL1089" s="488"/>
      <c r="AM1089" s="488"/>
      <c r="AN1089" s="488"/>
      <c r="AO1089" s="488"/>
      <c r="AP1089" s="488"/>
      <c r="AQ1089" s="488"/>
      <c r="AR1089" s="488"/>
      <c r="AS1089" s="488"/>
    </row>
    <row r="1090" spans="1:46" ht="18" customHeight="1">
      <c r="A1090" s="522" t="str">
        <f>IFERROR(VLOOKUP(B1090, 'Reference data'!$C$2:$D$21, 2, 0), "Do not enter, will be populated based on other column(s)")</f>
        <v>Sustenance</v>
      </c>
      <c r="B1090" s="541" t="s">
        <v>110</v>
      </c>
      <c r="C1090" s="347">
        <v>1</v>
      </c>
      <c r="D1090" s="347" t="s">
        <v>2076</v>
      </c>
      <c r="E1090" s="543" t="s">
        <v>648</v>
      </c>
      <c r="G1090" s="522" t="str">
        <f>IFERROR(VLOOKUP(E1090,'Reference data'!$M$2:$P$364,4,0), "Do not enter, will be populated based on other column(s)")</f>
        <v>MF</v>
      </c>
      <c r="H1090" s="522" t="str">
        <f>IFERROR(VLOOKUP(E1090,'Reference data'!$M$2:$O$364, 3,0), "Do not enter, will be populated based on other column(s)")</f>
        <v>Cobol, DB2</v>
      </c>
      <c r="I1090" s="522" t="str">
        <f>IFERROR(VLOOKUP(E1090,'Reference data'!$M$1:$N$364, 2,0), "Do not enter, will be populated based on other column(s)")</f>
        <v>JW</v>
      </c>
      <c r="J1090" s="548" t="s">
        <v>44</v>
      </c>
      <c r="K1090" s="525" t="str">
        <f>IFERROR(VLOOKUP(J1090,'Reference data'!$G$2:$H$7, 2, 0), "Do not enter, will be populated based on other column(s)")</f>
        <v>Muawiah Qaimari</v>
      </c>
      <c r="L1090" s="525" t="str">
        <f>IFERROR(VLOOKUP(I1090, 'Reference data'!$R$2:$S$55, 2, 0), "Do not enter, will be populated based on other column(s)")</f>
        <v>Rajan Patil</v>
      </c>
      <c r="M1090" s="525" t="str">
        <f>IFERROR(VLOOKUP(L1090, 'Reference data'!$J$2:$K$30, 2, 0), "Do not enter, will be populated based on other column(s)")</f>
        <v>Tarun Raghuwanshi</v>
      </c>
      <c r="N1090" s="347">
        <v>23.01</v>
      </c>
      <c r="O1090" s="551" t="str">
        <f>VLOOKUP(N1090, 'Reference data'!$U$2:$V$29, 2, 0)</f>
        <v>Jan-23</v>
      </c>
      <c r="P1090" s="347" t="s">
        <v>48</v>
      </c>
      <c r="Q1090" s="488">
        <v>150</v>
      </c>
      <c r="R1090" s="488"/>
      <c r="S1090" s="488"/>
      <c r="T1090" s="488"/>
      <c r="U1090" s="488"/>
      <c r="V1090" s="488"/>
      <c r="W1090" s="488"/>
      <c r="X1090" s="488"/>
      <c r="Y1090" s="488"/>
      <c r="Z1090" s="488"/>
      <c r="AA1090" s="488"/>
      <c r="AB1090" s="488"/>
      <c r="AC1090" s="488"/>
      <c r="AD1090" s="488"/>
      <c r="AE1090" s="488"/>
      <c r="AF1090" s="488"/>
      <c r="AG1090" s="488"/>
      <c r="AH1090" s="488">
        <v>100</v>
      </c>
      <c r="AI1090" s="488"/>
      <c r="AJ1090" s="488"/>
      <c r="AK1090" s="488"/>
      <c r="AL1090" s="488"/>
      <c r="AM1090" s="488"/>
      <c r="AN1090" s="488"/>
      <c r="AO1090" s="488"/>
      <c r="AP1090" s="488"/>
      <c r="AQ1090" s="488"/>
      <c r="AR1090" s="488"/>
      <c r="AS1090" s="488"/>
    </row>
    <row r="1091" spans="1:46" ht="18" customHeight="1">
      <c r="A1091" s="522" t="str">
        <f>IFERROR(VLOOKUP(B1091, 'Reference data'!$C$2:$D$21, 2, 0), "Do not enter, will be populated based on other column(s)")</f>
        <v>Enhancement</v>
      </c>
      <c r="B1091" s="541" t="s">
        <v>960</v>
      </c>
      <c r="D1091" s="347" t="s">
        <v>2074</v>
      </c>
      <c r="E1091" s="543" t="s">
        <v>1083</v>
      </c>
      <c r="F1091" s="474" t="s">
        <v>2054</v>
      </c>
      <c r="G1091" s="522" t="str">
        <f>IFERROR(VLOOKUP(E1091,'Reference data'!$M$2:$P$364,4,0), "Do not enter, will be populated based on other column(s)")</f>
        <v>MF</v>
      </c>
      <c r="H1091" s="522" t="str">
        <f>IFERROR(VLOOKUP(E1091,'Reference data'!$M$2:$O$364, 3,0), "Do not enter, will be populated based on other column(s)")</f>
        <v>Cobol, IMS-DB</v>
      </c>
      <c r="I1091" s="522" t="str">
        <f>IFERROR(VLOOKUP(E1091,'Reference data'!$M$1:$N$364, 2,0), "Do not enter, will be populated based on other column(s)")</f>
        <v>MW-Billing</v>
      </c>
      <c r="J1091" s="541" t="s">
        <v>44</v>
      </c>
      <c r="K1091" s="525" t="str">
        <f>IFERROR(VLOOKUP(J1091,'Reference data'!$G$2:$H$7, 2, 0), "Do not enter, will be populated based on other column(s)")</f>
        <v>Muawiah Qaimari</v>
      </c>
      <c r="L1091" s="525" t="str">
        <f>IFERROR(VLOOKUP(I1091, 'Reference data'!$R$2:$S$55, 2, 0), "Do not enter, will be populated based on other column(s)")</f>
        <v>Ashish Ranjan</v>
      </c>
      <c r="M1091" s="525" t="str">
        <f>IFERROR(VLOOKUP(L1091, 'Reference data'!$J$2:$K$30, 2, 0), "Do not enter, will be populated based on other column(s)")</f>
        <v>Tarun Raghuwanshi</v>
      </c>
      <c r="N1091" s="347">
        <v>23.06</v>
      </c>
      <c r="O1091" s="551" t="str">
        <f>VLOOKUP(N1091, 'Reference data'!$U$2:$V$29, 2, 0)</f>
        <v>Jun-23</v>
      </c>
      <c r="P1091" s="347" t="s">
        <v>48</v>
      </c>
      <c r="Q1091" s="488">
        <v>112</v>
      </c>
      <c r="R1091" s="488"/>
      <c r="S1091" s="488"/>
      <c r="T1091" s="488"/>
      <c r="U1091" s="488"/>
      <c r="V1091" s="488"/>
      <c r="W1091" s="488"/>
      <c r="X1091" s="488"/>
      <c r="Y1091" s="488"/>
      <c r="Z1091" s="488"/>
      <c r="AA1091" s="488">
        <v>45</v>
      </c>
      <c r="AB1091" s="488">
        <v>45</v>
      </c>
      <c r="AC1091" s="488">
        <v>45</v>
      </c>
      <c r="AD1091" s="488">
        <v>45</v>
      </c>
      <c r="AE1091" s="488"/>
      <c r="AF1091" s="488"/>
      <c r="AG1091" s="488"/>
      <c r="AH1091" s="488">
        <v>12</v>
      </c>
      <c r="AI1091" s="488">
        <v>20</v>
      </c>
      <c r="AJ1091" s="488">
        <v>20</v>
      </c>
      <c r="AK1091" s="488">
        <v>20</v>
      </c>
      <c r="AL1091" s="488">
        <v>20</v>
      </c>
      <c r="AM1091" s="488">
        <v>20</v>
      </c>
      <c r="AN1091" s="488"/>
      <c r="AO1091" s="488"/>
      <c r="AP1091" s="488"/>
      <c r="AQ1091" s="488"/>
      <c r="AR1091" s="488"/>
      <c r="AS1091" s="488"/>
    </row>
    <row r="1092" spans="1:46" ht="18" customHeight="1">
      <c r="A1092" s="522" t="str">
        <f>IFERROR(VLOOKUP(B1092, 'Reference data'!$C$2:$D$21, 2, 0), "Do not enter, will be populated based on other column(s)")</f>
        <v>Enhancement</v>
      </c>
      <c r="B1092" s="541" t="s">
        <v>960</v>
      </c>
      <c r="C1092" s="347">
        <v>1</v>
      </c>
      <c r="D1092" s="347" t="s">
        <v>2077</v>
      </c>
      <c r="E1092" s="543" t="s">
        <v>717</v>
      </c>
      <c r="G1092" s="522" t="str">
        <f>IFERROR(VLOOKUP(E1092,'Reference data'!$M$2:$P$364,4,0), "Do not enter, will be populated based on other column(s)")</f>
        <v>MR</v>
      </c>
      <c r="H1092" s="522" t="str">
        <f>IFERROR(VLOOKUP(E1092,'Reference data'!$M$2:$O$364, 3,0), "Do not enter, will be populated based on other column(s)")</f>
        <v>Java</v>
      </c>
      <c r="I1092" s="522" t="str">
        <f>IFERROR(VLOOKUP(E1092,'Reference data'!$M$1:$N$364, 2,0), "Do not enter, will be populated based on other column(s)")</f>
        <v>JW</v>
      </c>
      <c r="J1092" s="548" t="s">
        <v>44</v>
      </c>
      <c r="K1092" s="525" t="str">
        <f>IFERROR(VLOOKUP(J1092,'Reference data'!$G$2:$H$7, 2, 0), "Do not enter, will be populated based on other column(s)")</f>
        <v>Muawiah Qaimari</v>
      </c>
      <c r="L1092" s="525" t="str">
        <f>IFERROR(VLOOKUP(I1092, 'Reference data'!$R$2:$S$55, 2, 0), "Do not enter, will be populated based on other column(s)")</f>
        <v>Rajan Patil</v>
      </c>
      <c r="M1092" s="525" t="str">
        <f>IFERROR(VLOOKUP(L1092, 'Reference data'!$J$2:$K$30, 2, 0), "Do not enter, will be populated based on other column(s)")</f>
        <v>Tarun Raghuwanshi</v>
      </c>
      <c r="N1092" s="347">
        <v>23.12</v>
      </c>
      <c r="O1092" s="551" t="str">
        <f>VLOOKUP(N1092, 'Reference data'!$U$2:$V$29, 2, 0)</f>
        <v>Dec-23</v>
      </c>
      <c r="P1092" s="347" t="s">
        <v>48</v>
      </c>
      <c r="Q1092" s="488">
        <v>385</v>
      </c>
      <c r="R1092" s="488"/>
      <c r="S1092" s="488"/>
      <c r="T1092" s="488"/>
      <c r="U1092" s="488"/>
      <c r="V1092" s="488"/>
      <c r="W1092" s="488"/>
      <c r="X1092" s="488"/>
      <c r="Y1092" s="488"/>
      <c r="Z1092" s="488"/>
      <c r="AA1092" s="488"/>
      <c r="AB1092" s="488"/>
      <c r="AC1092" s="488"/>
      <c r="AD1092" s="488"/>
      <c r="AE1092" s="488"/>
      <c r="AF1092" s="488"/>
      <c r="AG1092" s="488"/>
      <c r="AH1092" s="488"/>
      <c r="AI1092" s="488"/>
      <c r="AJ1092" s="488"/>
      <c r="AK1092" s="488"/>
      <c r="AL1092" s="488"/>
      <c r="AM1092" s="488"/>
      <c r="AN1092" s="488"/>
      <c r="AO1092" s="488"/>
      <c r="AQ1092" s="488">
        <v>105</v>
      </c>
      <c r="AR1092" s="488">
        <v>80</v>
      </c>
      <c r="AS1092" s="488">
        <v>100</v>
      </c>
      <c r="AT1092" s="488">
        <v>100</v>
      </c>
    </row>
    <row r="1093" spans="1:46" ht="18" customHeight="1">
      <c r="A1093" s="522" t="str">
        <f>IFERROR(VLOOKUP(B1093, 'Reference data'!$C$2:$D$21, 2, 0), "Do not enter, will be populated based on other column(s)")</f>
        <v>Sustenance</v>
      </c>
      <c r="B1093" s="541" t="s">
        <v>88</v>
      </c>
      <c r="C1093" s="347">
        <v>1</v>
      </c>
      <c r="D1093" s="347" t="s">
        <v>2078</v>
      </c>
      <c r="E1093" s="543" t="s">
        <v>651</v>
      </c>
      <c r="G1093" s="522" t="str">
        <f>IFERROR(VLOOKUP(E1093,'Reference data'!$M$2:$P$364,4,0), "Do not enter, will be populated based on other column(s)")</f>
        <v>MF</v>
      </c>
      <c r="H1093" s="522" t="str">
        <f>IFERROR(VLOOKUP(E1093,'Reference data'!$M$2:$O$364, 3,0), "Do not enter, will be populated based on other column(s)")</f>
        <v>Cobol, DB2</v>
      </c>
      <c r="I1093" s="522" t="str">
        <f>IFERROR(VLOOKUP(E1093,'Reference data'!$M$1:$N$364, 2,0), "Do not enter, will be populated based on other column(s)")</f>
        <v>JW</v>
      </c>
      <c r="J1093" s="548" t="s">
        <v>44</v>
      </c>
      <c r="K1093" s="525" t="str">
        <f>IFERROR(VLOOKUP(J1093,'Reference data'!$G$2:$H$7, 2, 0), "Do not enter, will be populated based on other column(s)")</f>
        <v>Muawiah Qaimari</v>
      </c>
      <c r="L1093" s="525" t="str">
        <f>IFERROR(VLOOKUP(I1093, 'Reference data'!$R$2:$S$55, 2, 0), "Do not enter, will be populated based on other column(s)")</f>
        <v>Rajan Patil</v>
      </c>
      <c r="M1093" s="525" t="str">
        <f>IFERROR(VLOOKUP(L1093, 'Reference data'!$J$2:$K$30, 2, 0), "Do not enter, will be populated based on other column(s)")</f>
        <v>Tarun Raghuwanshi</v>
      </c>
      <c r="N1093" s="347" t="s">
        <v>341</v>
      </c>
      <c r="O1093" s="551" t="str">
        <f>VLOOKUP(N1093, 'Reference data'!$U$2:$V$29, 2, 0)</f>
        <v>TBD</v>
      </c>
      <c r="P1093" s="347" t="s">
        <v>342</v>
      </c>
      <c r="Q1093" s="488"/>
      <c r="R1093" s="488"/>
      <c r="S1093" s="488"/>
      <c r="T1093" s="488"/>
      <c r="U1093" s="488"/>
      <c r="V1093" s="488"/>
      <c r="W1093" s="488"/>
      <c r="X1093" s="488"/>
      <c r="Y1093" s="488"/>
      <c r="Z1093" s="488"/>
      <c r="AA1093" s="488"/>
      <c r="AB1093" s="488"/>
      <c r="AC1093" s="488"/>
      <c r="AD1093" s="488"/>
      <c r="AE1093" s="488"/>
      <c r="AF1093" s="488"/>
      <c r="AG1093" s="488"/>
      <c r="AH1093" s="488"/>
      <c r="AI1093" s="488"/>
      <c r="AJ1093" s="488"/>
      <c r="AK1093" s="488"/>
      <c r="AL1093" s="488"/>
      <c r="AM1093" s="488"/>
      <c r="AN1093" s="488"/>
      <c r="AO1093" s="488"/>
      <c r="AP1093" s="488"/>
      <c r="AQ1093" s="488"/>
      <c r="AR1093" s="488"/>
      <c r="AS1093" s="488"/>
    </row>
    <row r="1094" spans="1:46" ht="18" customHeight="1">
      <c r="A1094" s="522" t="str">
        <f>IFERROR(VLOOKUP(B1094, 'Reference data'!$C$2:$D$21, 2, 0), "Do not enter, will be populated based on other column(s)")</f>
        <v>Sustenance</v>
      </c>
      <c r="B1094" s="541" t="s">
        <v>88</v>
      </c>
      <c r="C1094" s="347">
        <v>1</v>
      </c>
      <c r="D1094" s="347" t="s">
        <v>2078</v>
      </c>
      <c r="E1094" s="543" t="s">
        <v>681</v>
      </c>
      <c r="G1094" s="522" t="str">
        <f>IFERROR(VLOOKUP(E1094,'Reference data'!$M$2:$P$364,4,0), "Do not enter, will be populated based on other column(s)")</f>
        <v>MF</v>
      </c>
      <c r="H1094" s="522" t="str">
        <f>IFERROR(VLOOKUP(E1094,'Reference data'!$M$2:$O$364, 3,0), "Do not enter, will be populated based on other column(s)")</f>
        <v>Cobol, DB2</v>
      </c>
      <c r="I1094" s="522" t="str">
        <f>IFERROR(VLOOKUP(E1094,'Reference data'!$M$1:$N$364, 2,0), "Do not enter, will be populated based on other column(s)")</f>
        <v>JW</v>
      </c>
      <c r="J1094" s="548" t="s">
        <v>44</v>
      </c>
      <c r="K1094" s="525" t="str">
        <f>IFERROR(VLOOKUP(J1094,'Reference data'!$G$2:$H$7, 2, 0), "Do not enter, will be populated based on other column(s)")</f>
        <v>Muawiah Qaimari</v>
      </c>
      <c r="L1094" s="525" t="str">
        <f>IFERROR(VLOOKUP(I1094, 'Reference data'!$R$2:$S$55, 2, 0), "Do not enter, will be populated based on other column(s)")</f>
        <v>Rajan Patil</v>
      </c>
      <c r="M1094" s="525" t="str">
        <f>IFERROR(VLOOKUP(L1094, 'Reference data'!$J$2:$K$30, 2, 0), "Do not enter, will be populated based on other column(s)")</f>
        <v>Tarun Raghuwanshi</v>
      </c>
      <c r="N1094" s="347" t="s">
        <v>341</v>
      </c>
      <c r="O1094" s="551" t="str">
        <f>VLOOKUP(N1094, 'Reference data'!$U$2:$V$29, 2, 0)</f>
        <v>TBD</v>
      </c>
      <c r="P1094" s="347" t="s">
        <v>342</v>
      </c>
      <c r="Q1094" s="488"/>
      <c r="R1094" s="488"/>
      <c r="S1094" s="488"/>
      <c r="T1094" s="488"/>
      <c r="U1094" s="488"/>
      <c r="V1094" s="488"/>
      <c r="W1094" s="488"/>
      <c r="X1094" s="488"/>
      <c r="Y1094" s="488"/>
      <c r="Z1094" s="488"/>
      <c r="AA1094" s="488"/>
      <c r="AB1094" s="488"/>
      <c r="AC1094" s="488"/>
      <c r="AD1094" s="488"/>
      <c r="AE1094" s="488"/>
      <c r="AF1094" s="488"/>
      <c r="AG1094" s="488"/>
      <c r="AH1094" s="488"/>
      <c r="AI1094" s="488"/>
      <c r="AJ1094" s="488"/>
      <c r="AK1094" s="488"/>
      <c r="AL1094" s="488"/>
      <c r="AM1094" s="488"/>
      <c r="AN1094" s="488"/>
      <c r="AO1094" s="488"/>
      <c r="AP1094" s="488"/>
      <c r="AQ1094" s="488"/>
      <c r="AR1094" s="488"/>
      <c r="AS1094" s="488"/>
    </row>
    <row r="1095" spans="1:46" ht="18" customHeight="1">
      <c r="A1095" s="522" t="str">
        <f>IFERROR(VLOOKUP(B1095, 'Reference data'!$C$2:$D$21, 2, 0), "Do not enter, will be populated based on other column(s)")</f>
        <v>Sustenance</v>
      </c>
      <c r="B1095" s="541" t="s">
        <v>88</v>
      </c>
      <c r="C1095" s="347">
        <v>1</v>
      </c>
      <c r="D1095" s="347" t="s">
        <v>2078</v>
      </c>
      <c r="E1095" s="543" t="s">
        <v>648</v>
      </c>
      <c r="G1095" s="522" t="str">
        <f>IFERROR(VLOOKUP(E1095,'Reference data'!$M$2:$P$364,4,0), "Do not enter, will be populated based on other column(s)")</f>
        <v>MF</v>
      </c>
      <c r="H1095" s="522" t="str">
        <f>IFERROR(VLOOKUP(E1095,'Reference data'!$M$2:$O$364, 3,0), "Do not enter, will be populated based on other column(s)")</f>
        <v>Cobol, DB2</v>
      </c>
      <c r="I1095" s="522" t="str">
        <f>IFERROR(VLOOKUP(E1095,'Reference data'!$M$1:$N$364, 2,0), "Do not enter, will be populated based on other column(s)")</f>
        <v>JW</v>
      </c>
      <c r="J1095" s="548" t="s">
        <v>44</v>
      </c>
      <c r="K1095" s="525" t="str">
        <f>IFERROR(VLOOKUP(J1095,'Reference data'!$G$2:$H$7, 2, 0), "Do not enter, will be populated based on other column(s)")</f>
        <v>Muawiah Qaimari</v>
      </c>
      <c r="L1095" s="525" t="str">
        <f>IFERROR(VLOOKUP(I1095, 'Reference data'!$R$2:$S$55, 2, 0), "Do not enter, will be populated based on other column(s)")</f>
        <v>Rajan Patil</v>
      </c>
      <c r="M1095" s="525" t="str">
        <f>IFERROR(VLOOKUP(L1095, 'Reference data'!$J$2:$K$30, 2, 0), "Do not enter, will be populated based on other column(s)")</f>
        <v>Tarun Raghuwanshi</v>
      </c>
      <c r="N1095" s="347" t="s">
        <v>341</v>
      </c>
      <c r="O1095" s="551" t="str">
        <f>VLOOKUP(N1095, 'Reference data'!$U$2:$V$29, 2, 0)</f>
        <v>TBD</v>
      </c>
      <c r="P1095" s="347" t="s">
        <v>342</v>
      </c>
      <c r="Q1095" s="488"/>
      <c r="R1095" s="488"/>
      <c r="S1095" s="488"/>
      <c r="T1095" s="488"/>
      <c r="U1095" s="488"/>
      <c r="V1095" s="488"/>
      <c r="W1095" s="488"/>
      <c r="X1095" s="488"/>
      <c r="Y1095" s="488"/>
      <c r="Z1095" s="488"/>
      <c r="AA1095" s="488"/>
      <c r="AB1095" s="488"/>
      <c r="AC1095" s="488"/>
      <c r="AD1095" s="488"/>
      <c r="AE1095" s="488"/>
      <c r="AF1095" s="488"/>
      <c r="AG1095" s="488"/>
      <c r="AH1095" s="488"/>
      <c r="AI1095" s="488"/>
      <c r="AJ1095" s="488"/>
      <c r="AK1095" s="488"/>
      <c r="AL1095" s="488"/>
      <c r="AM1095" s="488"/>
      <c r="AN1095" s="488"/>
      <c r="AO1095" s="488"/>
      <c r="AP1095" s="488"/>
      <c r="AQ1095" s="488"/>
      <c r="AR1095" s="488"/>
      <c r="AS1095" s="488"/>
    </row>
    <row r="1096" spans="1:46" ht="18" customHeight="1">
      <c r="A1096" s="522" t="str">
        <f>IFERROR(VLOOKUP(B1096, 'Reference data'!$C$2:$D$21, 2, 0), "Do not enter, will be populated based on other column(s)")</f>
        <v>Sustenance</v>
      </c>
      <c r="B1096" s="541" t="s">
        <v>88</v>
      </c>
      <c r="C1096" s="347">
        <v>1</v>
      </c>
      <c r="D1096" s="347" t="s">
        <v>2078</v>
      </c>
      <c r="E1096" s="543" t="s">
        <v>664</v>
      </c>
      <c r="G1096" s="522" t="str">
        <f>IFERROR(VLOOKUP(E1096,'Reference data'!$M$2:$P$364,4,0), "Do not enter, will be populated based on other column(s)")</f>
        <v>MF</v>
      </c>
      <c r="H1096" s="522" t="str">
        <f>IFERROR(VLOOKUP(E1096,'Reference data'!$M$2:$O$364, 3,0), "Do not enter, will be populated based on other column(s)")</f>
        <v>Cobol, DB2</v>
      </c>
      <c r="I1096" s="522" t="str">
        <f>IFERROR(VLOOKUP(E1096,'Reference data'!$M$1:$N$364, 2,0), "Do not enter, will be populated based on other column(s)")</f>
        <v>JW</v>
      </c>
      <c r="J1096" s="548" t="s">
        <v>44</v>
      </c>
      <c r="K1096" s="525" t="str">
        <f>IFERROR(VLOOKUP(J1096,'Reference data'!$G$2:$H$7, 2, 0), "Do not enter, will be populated based on other column(s)")</f>
        <v>Muawiah Qaimari</v>
      </c>
      <c r="L1096" s="525" t="str">
        <f>IFERROR(VLOOKUP(I1096, 'Reference data'!$R$2:$S$55, 2, 0), "Do not enter, will be populated based on other column(s)")</f>
        <v>Rajan Patil</v>
      </c>
      <c r="M1096" s="525" t="str">
        <f>IFERROR(VLOOKUP(L1096, 'Reference data'!$J$2:$K$30, 2, 0), "Do not enter, will be populated based on other column(s)")</f>
        <v>Tarun Raghuwanshi</v>
      </c>
      <c r="N1096" s="347" t="s">
        <v>341</v>
      </c>
      <c r="O1096" s="551" t="str">
        <f>VLOOKUP(N1096, 'Reference data'!$U$2:$V$29, 2, 0)</f>
        <v>TBD</v>
      </c>
      <c r="P1096" s="347" t="s">
        <v>342</v>
      </c>
      <c r="Q1096" s="488"/>
      <c r="R1096" s="488"/>
      <c r="S1096" s="488"/>
      <c r="T1096" s="488"/>
      <c r="U1096" s="488"/>
      <c r="V1096" s="488"/>
      <c r="W1096" s="488"/>
      <c r="X1096" s="488"/>
      <c r="Y1096" s="488"/>
      <c r="Z1096" s="488"/>
      <c r="AA1096" s="488"/>
      <c r="AB1096" s="488"/>
      <c r="AC1096" s="488"/>
      <c r="AD1096" s="488"/>
      <c r="AE1096" s="488"/>
      <c r="AF1096" s="488"/>
      <c r="AG1096" s="488"/>
      <c r="AH1096" s="488"/>
      <c r="AI1096" s="488"/>
      <c r="AJ1096" s="488"/>
      <c r="AK1096" s="488"/>
      <c r="AL1096" s="488"/>
      <c r="AM1096" s="488"/>
      <c r="AN1096" s="488"/>
      <c r="AO1096" s="488"/>
      <c r="AP1096" s="488"/>
      <c r="AQ1096" s="488"/>
      <c r="AR1096" s="488"/>
      <c r="AS1096" s="488"/>
    </row>
    <row r="1097" spans="1:46" ht="18" customHeight="1">
      <c r="A1097" s="522" t="str">
        <f>IFERROR(VLOOKUP(B1097, 'Reference data'!$C$2:$D$21, 2, 0), "Do not enter, will be populated based on other column(s)")</f>
        <v>Enhancement</v>
      </c>
      <c r="B1097" s="541" t="s">
        <v>960</v>
      </c>
      <c r="C1097" s="347">
        <v>1</v>
      </c>
      <c r="D1097" s="347" t="s">
        <v>2079</v>
      </c>
      <c r="E1097" s="543" t="s">
        <v>648</v>
      </c>
      <c r="G1097" s="522" t="str">
        <f>IFERROR(VLOOKUP(E1097,'Reference data'!$M$2:$P$364,4,0), "Do not enter, will be populated based on other column(s)")</f>
        <v>MF</v>
      </c>
      <c r="H1097" s="522" t="str">
        <f>IFERROR(VLOOKUP(E1097,'Reference data'!$M$2:$O$364, 3,0), "Do not enter, will be populated based on other column(s)")</f>
        <v>Cobol, DB2</v>
      </c>
      <c r="I1097" s="522" t="str">
        <f>IFERROR(VLOOKUP(E1097,'Reference data'!$M$1:$N$364, 2,0), "Do not enter, will be populated based on other column(s)")</f>
        <v>JW</v>
      </c>
      <c r="J1097" s="548" t="s">
        <v>44</v>
      </c>
      <c r="K1097" s="525" t="str">
        <f>IFERROR(VLOOKUP(J1097,'Reference data'!$G$2:$H$7, 2, 0), "Do not enter, will be populated based on other column(s)")</f>
        <v>Muawiah Qaimari</v>
      </c>
      <c r="L1097" s="525" t="str">
        <f>IFERROR(VLOOKUP(I1097, 'Reference data'!$R$2:$S$55, 2, 0), "Do not enter, will be populated based on other column(s)")</f>
        <v>Rajan Patil</v>
      </c>
      <c r="M1097" s="525" t="str">
        <f>IFERROR(VLOOKUP(L1097, 'Reference data'!$J$2:$K$30, 2, 0), "Do not enter, will be populated based on other column(s)")</f>
        <v>Tarun Raghuwanshi</v>
      </c>
      <c r="N1097" s="347" t="s">
        <v>341</v>
      </c>
      <c r="O1097" s="551" t="str">
        <f>VLOOKUP(N1097, 'Reference data'!$U$2:$V$29, 2, 0)</f>
        <v>TBD</v>
      </c>
      <c r="P1097" s="347" t="s">
        <v>342</v>
      </c>
      <c r="Q1097" s="488">
        <v>140</v>
      </c>
      <c r="R1097" s="488"/>
      <c r="S1097" s="488"/>
      <c r="T1097" s="488"/>
      <c r="U1097" s="488"/>
      <c r="V1097" s="488"/>
      <c r="W1097" s="488"/>
      <c r="X1097" s="488"/>
      <c r="Y1097" s="488"/>
      <c r="Z1097" s="488"/>
      <c r="AA1097" s="488"/>
      <c r="AB1097" s="488"/>
      <c r="AC1097" s="488"/>
      <c r="AD1097" s="488"/>
      <c r="AE1097" s="488"/>
      <c r="AF1097" s="488"/>
      <c r="AG1097" s="488"/>
      <c r="AH1097" s="488"/>
      <c r="AI1097" s="488"/>
      <c r="AJ1097" s="488"/>
      <c r="AK1097" s="488"/>
      <c r="AL1097" s="488"/>
      <c r="AM1097" s="488"/>
      <c r="AN1097" s="488"/>
      <c r="AO1097" s="488"/>
      <c r="AP1097" s="488"/>
      <c r="AQ1097" s="488"/>
      <c r="AR1097" s="488"/>
      <c r="AS1097" s="488"/>
    </row>
    <row r="1098" spans="1:46" ht="18" customHeight="1">
      <c r="A1098" s="522" t="str">
        <f>IFERROR(VLOOKUP(B1098, 'Reference data'!$C$2:$D$21, 2, 0), "Do not enter, will be populated based on other column(s)")</f>
        <v>Enhancement</v>
      </c>
      <c r="B1098" s="555" t="s">
        <v>960</v>
      </c>
      <c r="C1098" s="347">
        <v>6</v>
      </c>
      <c r="D1098" s="347" t="s">
        <v>2080</v>
      </c>
      <c r="E1098" s="476" t="s">
        <v>54</v>
      </c>
      <c r="F1098" s="667" t="s">
        <v>2081</v>
      </c>
      <c r="G1098" s="522" t="str">
        <f>IFERROR(VLOOKUP(E1098,'Reference data'!$M$2:$P$364,4,0), "Do not enter, will be populated based on other column(s)")</f>
        <v>MF</v>
      </c>
      <c r="H1098" s="522" t="str">
        <f>IFERROR(VLOOKUP(E1098,'Reference data'!$M$2:$O$364, 3,0), "Do not enter, will be populated based on other column(s)")</f>
        <v>Assembler</v>
      </c>
      <c r="I1098" s="522" t="str">
        <f>IFERROR(VLOOKUP(E1098,'Reference data'!$M$1:$N$364, 2,0), "Do not enter, will be populated based on other column(s)")</f>
        <v>SW-CRIS</v>
      </c>
      <c r="J1098" s="347" t="s">
        <v>44</v>
      </c>
      <c r="K1098" s="525" t="str">
        <f>IFERROR(VLOOKUP(J1098,'Reference data'!$G$2:$H$7, 2, 0), "Do not enter, will be populated based on other column(s)")</f>
        <v>Muawiah Qaimari</v>
      </c>
      <c r="L1098" s="556" t="str">
        <f>IFERROR(VLOOKUP(I1098, 'Reference data'!$R$2:$S$55, 2, 0), "Do not enter, will be populated based on other column(s)")</f>
        <v>Istiyaqahmed Shaikh</v>
      </c>
      <c r="M1098" s="525" t="str">
        <f>IFERROR(VLOOKUP(L1098, 'Reference data'!$J$2:$K$30, 2, 0), "Do not enter, will be populated based on other column(s)")</f>
        <v>Daljeet Arora</v>
      </c>
      <c r="N1098" s="347">
        <v>23.11</v>
      </c>
      <c r="O1098" s="557" t="str">
        <f>VLOOKUP(N1098, 'Reference data'!$U$2:$V$29, 2, 0)</f>
        <v>Nov-23</v>
      </c>
      <c r="P1098" s="476" t="s">
        <v>48</v>
      </c>
      <c r="Q1098" s="347">
        <v>2410</v>
      </c>
      <c r="AL1098" s="347">
        <v>50</v>
      </c>
      <c r="AM1098" s="347">
        <v>300</v>
      </c>
      <c r="AN1098" s="347">
        <v>600</v>
      </c>
      <c r="AO1098" s="347">
        <v>600</v>
      </c>
      <c r="AP1098" s="347">
        <v>550</v>
      </c>
      <c r="AQ1098" s="476">
        <v>200</v>
      </c>
      <c r="AR1098" s="347">
        <v>110</v>
      </c>
    </row>
    <row r="1099" spans="1:46" ht="18" customHeight="1">
      <c r="A1099" s="522" t="str">
        <f>IFERROR(VLOOKUP(B1099, 'Reference data'!$C$2:$D$21, 2, 0), "Do not enter, will be populated based on other column(s)")</f>
        <v>Sustenance</v>
      </c>
      <c r="B1099" s="555" t="s">
        <v>88</v>
      </c>
      <c r="D1099" s="347" t="s">
        <v>1713</v>
      </c>
      <c r="E1099" s="564" t="s">
        <v>1241</v>
      </c>
      <c r="F1099" s="521" t="s">
        <v>2082</v>
      </c>
      <c r="G1099" s="522" t="str">
        <f>IFERROR(VLOOKUP(E1099,'Reference data'!$M$2:$P$364,4,0), "Do not enter, will be populated based on other column(s)")</f>
        <v>MF</v>
      </c>
      <c r="H1099" s="522" t="str">
        <f>IFERROR(VLOOKUP(E1099,'Reference data'!$M$2:$O$364, 3,0), "Do not enter, will be populated based on other column(s)")</f>
        <v>Tandem, Powerbuilder</v>
      </c>
      <c r="I1099" s="522" t="str">
        <f>IFERROR(VLOOKUP(E1099,'Reference data'!$M$1:$N$364, 2,0), "Do not enter, will be populated based on other column(s)")</f>
        <v>Tandem</v>
      </c>
      <c r="J1099" s="548" t="s">
        <v>442</v>
      </c>
      <c r="K1099" s="525" t="str">
        <f>IFERROR(VLOOKUP(J1099,'Reference data'!$G$2:$H$7, 2, 0), "Do not enter, will be populated based on other column(s)")</f>
        <v>Christine Moretti</v>
      </c>
      <c r="L1099" s="556" t="str">
        <f>IFERROR(VLOOKUP(I1099, 'Reference data'!$R$2:$S$55, 2, 0), "Do not enter, will be populated based on other column(s)")</f>
        <v>Istiyaqahmed Shaikh</v>
      </c>
      <c r="M1099" s="525" t="str">
        <f>IFERROR(VLOOKUP(L1099, 'Reference data'!$J$2:$K$30, 2, 0), "Do not enter, will be populated based on other column(s)")</f>
        <v>Daljeet Arora</v>
      </c>
      <c r="N1099" s="347">
        <v>23.08</v>
      </c>
      <c r="O1099" s="557" t="str">
        <f>VLOOKUP(N1099, 'Reference data'!$U$2:$V$29, 2, 0)</f>
        <v>Aug-23</v>
      </c>
      <c r="P1099" s="347" t="s">
        <v>48</v>
      </c>
      <c r="Q1099" s="347">
        <v>100</v>
      </c>
      <c r="R1099" s="488"/>
      <c r="S1099" s="488"/>
      <c r="T1099" s="488"/>
      <c r="U1099" s="488"/>
      <c r="V1099" s="488"/>
      <c r="W1099" s="488"/>
      <c r="X1099" s="488"/>
      <c r="Y1099" s="488"/>
      <c r="Z1099" s="488"/>
      <c r="AA1099" s="488"/>
      <c r="AB1099" s="488"/>
      <c r="AC1099" s="488"/>
      <c r="AD1099" s="488"/>
      <c r="AE1099" s="488"/>
      <c r="AF1099" s="488"/>
      <c r="AG1099" s="488"/>
      <c r="AH1099" s="347">
        <v>50</v>
      </c>
      <c r="AI1099" s="347">
        <v>50</v>
      </c>
    </row>
    <row r="1100" spans="1:46" ht="18" customHeight="1">
      <c r="A1100" s="522" t="str">
        <f>IFERROR(VLOOKUP(B1100, 'Reference data'!$C$2:$D$21, 2, 0), "Do not enter, will be populated based on other column(s)")</f>
        <v>Enhancement</v>
      </c>
      <c r="B1100" s="541" t="s">
        <v>960</v>
      </c>
      <c r="C1100" s="347">
        <v>5</v>
      </c>
      <c r="D1100" s="347" t="s">
        <v>2083</v>
      </c>
      <c r="E1100" s="543" t="s">
        <v>1284</v>
      </c>
      <c r="F1100" s="475" t="s">
        <v>2072</v>
      </c>
      <c r="G1100" s="522" t="str">
        <f>IFERROR(VLOOKUP(E1100,'Reference data'!$M$2:$P$364,4,0), "Do not enter, will be populated based on other column(s)")</f>
        <v>MF</v>
      </c>
      <c r="H1100" s="522" t="str">
        <f>IFERROR(VLOOKUP(E1100,'Reference data'!$M$2:$O$364, 3,0), "Do not enter, will be populated based on other column(s)")</f>
        <v>Cobol, DB2</v>
      </c>
      <c r="I1100" s="522" t="str">
        <f>IFERROR(VLOOKUP(E1100,'Reference data'!$M$1:$N$364, 2,0), "Do not enter, will be populated based on other column(s)")</f>
        <v>WB-BPP1</v>
      </c>
      <c r="J1100" s="347" t="s">
        <v>44</v>
      </c>
      <c r="K1100" s="525" t="str">
        <f>IFERROR(VLOOKUP(J1100,'Reference data'!$G$2:$H$7, 2, 0), "Do not enter, will be populated based on other column(s)")</f>
        <v>Muawiah Qaimari</v>
      </c>
      <c r="L1100" s="525" t="str">
        <f>IFERROR(VLOOKUP(I1100, 'Reference data'!$R$2:$S$55, 2, 0), "Do not enter, will be populated based on other column(s)")</f>
        <v>Rakesh Koli</v>
      </c>
      <c r="M1100" s="525" t="str">
        <f>IFERROR(VLOOKUP(L1100, 'Reference data'!$J$2:$K$30, 2, 0), "Do not enter, will be populated based on other column(s)")</f>
        <v>Amit Patidar</v>
      </c>
      <c r="N1100" s="347">
        <v>23.11</v>
      </c>
      <c r="O1100" s="551" t="str">
        <f>VLOOKUP(N1100, 'Reference data'!$U$2:$V$29, 2, 0)</f>
        <v>Nov-23</v>
      </c>
      <c r="P1100" s="347" t="s">
        <v>48</v>
      </c>
      <c r="Q1100" s="488">
        <v>6950</v>
      </c>
      <c r="R1100" s="488"/>
      <c r="S1100" s="488"/>
      <c r="T1100" s="488"/>
      <c r="U1100" s="488"/>
      <c r="V1100" s="488"/>
      <c r="W1100" s="488"/>
      <c r="X1100" s="488"/>
      <c r="Y1100" s="488"/>
      <c r="Z1100" s="488"/>
      <c r="AA1100" s="488"/>
      <c r="AB1100" s="488"/>
      <c r="AC1100" s="488"/>
      <c r="AD1100" s="488"/>
      <c r="AE1100" s="488"/>
      <c r="AF1100" s="488"/>
      <c r="AG1100" s="488"/>
      <c r="AH1100" s="488"/>
      <c r="AI1100" s="488"/>
      <c r="AJ1100" s="488"/>
      <c r="AK1100" s="488">
        <v>20</v>
      </c>
      <c r="AL1100" s="488">
        <v>1080</v>
      </c>
      <c r="AM1100" s="488">
        <v>1080</v>
      </c>
      <c r="AN1100" s="488">
        <v>1200</v>
      </c>
      <c r="AO1100" s="488">
        <v>1500</v>
      </c>
      <c r="AP1100" s="488">
        <v>1500</v>
      </c>
      <c r="AQ1100" s="488">
        <v>1400</v>
      </c>
      <c r="AR1100" s="488">
        <v>1200</v>
      </c>
      <c r="AS1100" s="488">
        <v>150</v>
      </c>
    </row>
    <row r="1101" spans="1:46">
      <c r="A1101" s="522" t="str">
        <f>IFERROR(VLOOKUP(B1101, 'Reference data'!$C$2:$D$21, 2, 0), "Do not enter, will be populated based on other column(s)")</f>
        <v>Enhancement</v>
      </c>
      <c r="B1101" s="555" t="s">
        <v>960</v>
      </c>
      <c r="C1101" s="347">
        <v>6</v>
      </c>
      <c r="D1101" s="347" t="s">
        <v>2080</v>
      </c>
      <c r="E1101" s="476" t="s">
        <v>51</v>
      </c>
      <c r="F1101" s="558" t="s">
        <v>2084</v>
      </c>
      <c r="G1101" s="522" t="str">
        <f>IFERROR(VLOOKUP(E1101,'Reference data'!$M$2:$P$364,4,0), "Do not enter, will be populated based on other column(s)")</f>
        <v>MF</v>
      </c>
      <c r="H1101" s="522" t="str">
        <f>IFERROR(VLOOKUP(E1101,'Reference data'!$M$2:$O$364, 3,0), "Do not enter, will be populated based on other column(s)")</f>
        <v>Assembler</v>
      </c>
      <c r="I1101" s="522" t="str">
        <f>IFERROR(VLOOKUP(E1101,'Reference data'!$M$1:$N$364, 2,0), "Do not enter, will be populated based on other column(s)")</f>
        <v>SW-CRIS</v>
      </c>
      <c r="J1101" s="347" t="s">
        <v>44</v>
      </c>
      <c r="K1101" s="525" t="str">
        <f>IFERROR(VLOOKUP(J1101,'Reference data'!$G$2:$H$7, 2, 0), "Do not enter, will be populated based on other column(s)")</f>
        <v>Muawiah Qaimari</v>
      </c>
      <c r="L1101" s="556" t="str">
        <f>IFERROR(VLOOKUP(I1101, 'Reference data'!$R$2:$S$55, 2, 0), "Do not enter, will be populated based on other column(s)")</f>
        <v>Istiyaqahmed Shaikh</v>
      </c>
      <c r="M1101" s="525" t="str">
        <f>IFERROR(VLOOKUP(L1101, 'Reference data'!$J$2:$K$30, 2, 0), "Do not enter, will be populated based on other column(s)")</f>
        <v>Daljeet Arora</v>
      </c>
      <c r="N1101" s="347">
        <v>23.11</v>
      </c>
      <c r="O1101" s="557" t="str">
        <f>VLOOKUP(N1101, 'Reference data'!$U$2:$V$29, 2, 0)</f>
        <v>Nov-23</v>
      </c>
      <c r="P1101" s="476" t="s">
        <v>48</v>
      </c>
      <c r="Q1101" s="347">
        <v>1800</v>
      </c>
      <c r="AL1101" s="347">
        <v>50</v>
      </c>
      <c r="AM1101" s="347">
        <v>300</v>
      </c>
      <c r="AN1101" s="347">
        <v>500</v>
      </c>
      <c r="AO1101" s="347">
        <v>450</v>
      </c>
      <c r="AP1101" s="347">
        <v>300</v>
      </c>
      <c r="AQ1101" s="347">
        <v>125</v>
      </c>
      <c r="AR1101" s="347">
        <v>75</v>
      </c>
    </row>
    <row r="1102" spans="1:46">
      <c r="A1102" s="522" t="str">
        <f>IFERROR(VLOOKUP(B1102, 'Reference data'!$C$2:$D$21, 2, 0), "Do not enter, will be populated based on other column(s)")</f>
        <v>Enhancement</v>
      </c>
      <c r="B1102" s="541" t="s">
        <v>960</v>
      </c>
      <c r="D1102" s="548" t="s">
        <v>2085</v>
      </c>
      <c r="E1102" s="541" t="s">
        <v>164</v>
      </c>
      <c r="F1102" s="559"/>
      <c r="G1102" s="522" t="str">
        <f>IFERROR(VLOOKUP(E1102,'Reference data'!$M$2:$P$364,4,0), "Do not enter, will be populated based on other column(s)")</f>
        <v>MF</v>
      </c>
      <c r="H1102" s="522" t="str">
        <f>IFERROR(VLOOKUP(E1102,'Reference data'!$M$2:$O$364, 3,0), "Do not enter, will be populated based on other column(s)")</f>
        <v>COBOL, Teradata</v>
      </c>
      <c r="I1102" s="522" t="str">
        <f>IFERROR(VLOOKUP(E1102,'Reference data'!$M$1:$N$364, 2,0), "Do not enter, will be populated based on other column(s)")</f>
        <v>SALES</v>
      </c>
      <c r="J1102" s="541" t="s">
        <v>44</v>
      </c>
      <c r="K1102" s="525" t="str">
        <f>IFERROR(VLOOKUP(J1102,'Reference data'!$G$2:$H$7, 2, 0), "Do not enter, will be populated based on other column(s)")</f>
        <v>Muawiah Qaimari</v>
      </c>
      <c r="L1102" s="525" t="str">
        <f>IFERROR(VLOOKUP(I1102, 'Reference data'!$R$2:$S$55, 2, 0), "Do not enter, will be populated based on other column(s)")</f>
        <v>Swapnil Patil</v>
      </c>
      <c r="M1102" s="525" t="str">
        <f>IFERROR(VLOOKUP(L1102, 'Reference data'!$J$2:$K$30, 2, 0), "Do not enter, will be populated based on other column(s)")</f>
        <v>Amit Patidar</v>
      </c>
      <c r="N1102" s="472">
        <v>23.12</v>
      </c>
      <c r="O1102" s="551" t="str">
        <f>VLOOKUP(N1102, 'Reference data'!$U$2:$V$29, 2, 0)</f>
        <v>Dec-23</v>
      </c>
      <c r="P1102" s="472" t="s">
        <v>48</v>
      </c>
      <c r="Q1102" s="541">
        <v>2185</v>
      </c>
      <c r="R1102" s="541"/>
      <c r="S1102" s="541"/>
      <c r="T1102" s="541"/>
      <c r="U1102" s="541"/>
      <c r="V1102" s="541"/>
      <c r="W1102" s="541"/>
      <c r="X1102" s="541"/>
      <c r="Y1102" s="541"/>
      <c r="Z1102" s="541"/>
      <c r="AA1102" s="541"/>
      <c r="AB1102" s="541"/>
      <c r="AC1102" s="541"/>
      <c r="AD1102" s="541"/>
      <c r="AE1102" s="541"/>
      <c r="AF1102" s="541"/>
      <c r="AG1102" s="541"/>
      <c r="AH1102" s="541"/>
      <c r="AI1102" s="541"/>
      <c r="AJ1102" s="541"/>
      <c r="AK1102" s="541">
        <v>25</v>
      </c>
      <c r="AL1102" s="541">
        <v>180</v>
      </c>
      <c r="AM1102" s="541">
        <v>180</v>
      </c>
      <c r="AN1102" s="541">
        <v>180</v>
      </c>
      <c r="AO1102" s="541">
        <v>180</v>
      </c>
      <c r="AP1102" s="541">
        <v>360</v>
      </c>
      <c r="AQ1102" s="541">
        <v>360</v>
      </c>
      <c r="AR1102" s="541">
        <v>360</v>
      </c>
      <c r="AS1102" s="541">
        <v>360</v>
      </c>
    </row>
    <row r="1103" spans="1:46" ht="18" customHeight="1">
      <c r="A1103" s="522" t="str">
        <f>IFERROR(VLOOKUP(B1103, 'Reference data'!$C$2:$D$21, 2, 0), "Do not enter, will be populated based on other column(s)")</f>
        <v>Sustenance</v>
      </c>
      <c r="B1103" s="541" t="s">
        <v>110</v>
      </c>
      <c r="C1103" s="347">
        <v>1</v>
      </c>
      <c r="D1103" s="347" t="s">
        <v>2086</v>
      </c>
      <c r="E1103" s="543" t="s">
        <v>1379</v>
      </c>
      <c r="F1103" s="475" t="s">
        <v>1513</v>
      </c>
      <c r="G1103" s="522" t="str">
        <f>IFERROR(VLOOKUP(E1103,'Reference data'!$M$2:$P$364,4,0), "Do not enter, will be populated based on other column(s)")</f>
        <v>MR</v>
      </c>
      <c r="H1103" s="522" t="str">
        <f>IFERROR(VLOOKUP(E1103,'Reference data'!$M$2:$O$364, 3,0), "Do not enter, will be populated based on other column(s)")</f>
        <v>Proc C</v>
      </c>
      <c r="I1103" s="522" t="str">
        <f>IFERROR(VLOOKUP(E1103,'Reference data'!$M$1:$N$364, 2,0), "Do not enter, will be populated based on other column(s)")</f>
        <v>JW</v>
      </c>
      <c r="J1103" s="548" t="s">
        <v>44</v>
      </c>
      <c r="K1103" s="525" t="str">
        <f>IFERROR(VLOOKUP(J1103,'Reference data'!$G$2:$H$7, 2, 0), "Do not enter, will be populated based on other column(s)")</f>
        <v>Muawiah Qaimari</v>
      </c>
      <c r="L1103" s="525" t="str">
        <f>IFERROR(VLOOKUP(I1103, 'Reference data'!$R$2:$S$55, 2, 0), "Do not enter, will be populated based on other column(s)")</f>
        <v>Rajan Patil</v>
      </c>
      <c r="M1103" s="525" t="str">
        <f>IFERROR(VLOOKUP(L1103, 'Reference data'!$J$2:$K$30, 2, 0), "Do not enter, will be populated based on other column(s)")</f>
        <v>Tarun Raghuwanshi</v>
      </c>
      <c r="N1103" s="347">
        <v>23.02</v>
      </c>
      <c r="O1103" s="551" t="str">
        <f>VLOOKUP(N1103, 'Reference data'!$U$2:$V$29, 2, 0)</f>
        <v>Feb-23</v>
      </c>
      <c r="P1103" s="347" t="s">
        <v>48</v>
      </c>
      <c r="Q1103" s="488">
        <v>150</v>
      </c>
      <c r="R1103" s="488"/>
      <c r="S1103" s="488"/>
      <c r="T1103" s="488"/>
      <c r="U1103" s="488"/>
      <c r="V1103" s="488"/>
      <c r="W1103" s="488"/>
      <c r="X1103" s="488"/>
      <c r="Y1103" s="488"/>
      <c r="Z1103" s="488"/>
      <c r="AA1103" s="488"/>
      <c r="AB1103" s="488"/>
      <c r="AC1103" s="488"/>
      <c r="AD1103" s="488"/>
      <c r="AE1103" s="488"/>
      <c r="AF1103" s="488"/>
      <c r="AG1103" s="488"/>
      <c r="AH1103" s="488">
        <v>75</v>
      </c>
      <c r="AI1103" s="488">
        <v>75</v>
      </c>
      <c r="AJ1103" s="488"/>
      <c r="AK1103" s="488"/>
      <c r="AL1103" s="488"/>
      <c r="AM1103" s="488"/>
      <c r="AN1103" s="488"/>
      <c r="AO1103" s="488"/>
      <c r="AP1103" s="488"/>
      <c r="AQ1103" s="488"/>
      <c r="AR1103" s="488"/>
      <c r="AS1103" s="488"/>
    </row>
    <row r="1104" spans="1:46">
      <c r="A1104" s="522" t="str">
        <f>IFERROR(VLOOKUP(B1104, 'Reference data'!$C$2:$D$21, 2, 0), "Do not enter, will be populated based on other column(s)")</f>
        <v>Enhancement</v>
      </c>
      <c r="B1104" s="555" t="s">
        <v>960</v>
      </c>
      <c r="C1104" s="347">
        <v>6</v>
      </c>
      <c r="D1104" s="347" t="s">
        <v>2080</v>
      </c>
      <c r="E1104" s="476" t="s">
        <v>53</v>
      </c>
      <c r="F1104" s="558" t="s">
        <v>2084</v>
      </c>
      <c r="G1104" s="522" t="str">
        <f>IFERROR(VLOOKUP(E1104,'Reference data'!$M$2:$P$364,4,0), "Do not enter, will be populated based on other column(s)")</f>
        <v>MF</v>
      </c>
      <c r="H1104" s="522" t="str">
        <f>IFERROR(VLOOKUP(E1104,'Reference data'!$M$2:$O$364, 3,0), "Do not enter, will be populated based on other column(s)")</f>
        <v>PL1, Assembler</v>
      </c>
      <c r="I1104" s="522" t="str">
        <f>IFERROR(VLOOKUP(E1104,'Reference data'!$M$1:$N$364, 2,0), "Do not enter, will be populated based on other column(s)")</f>
        <v>SW-CRIS</v>
      </c>
      <c r="J1104" s="347" t="s">
        <v>44</v>
      </c>
      <c r="K1104" s="525" t="str">
        <f>IFERROR(VLOOKUP(J1104,'Reference data'!$G$2:$H$7, 2, 0), "Do not enter, will be populated based on other column(s)")</f>
        <v>Muawiah Qaimari</v>
      </c>
      <c r="L1104" s="556" t="str">
        <f>IFERROR(VLOOKUP(I1104, 'Reference data'!$R$2:$S$55, 2, 0), "Do not enter, will be populated based on other column(s)")</f>
        <v>Istiyaqahmed Shaikh</v>
      </c>
      <c r="M1104" s="525" t="str">
        <f>IFERROR(VLOOKUP(L1104, 'Reference data'!$J$2:$K$30, 2, 0), "Do not enter, will be populated based on other column(s)")</f>
        <v>Daljeet Arora</v>
      </c>
      <c r="N1104" s="347">
        <v>23.11</v>
      </c>
      <c r="O1104" s="557" t="str">
        <f>VLOOKUP(N1104, 'Reference data'!$U$2:$V$29, 2, 0)</f>
        <v>Nov-23</v>
      </c>
      <c r="P1104" s="476" t="s">
        <v>48</v>
      </c>
      <c r="Q1104" s="347">
        <v>1590</v>
      </c>
      <c r="AL1104" s="347">
        <v>50</v>
      </c>
      <c r="AM1104" s="347">
        <v>200</v>
      </c>
      <c r="AN1104" s="347">
        <v>375</v>
      </c>
      <c r="AO1104" s="347">
        <v>375</v>
      </c>
      <c r="AP1104" s="347">
        <v>350</v>
      </c>
      <c r="AQ1104" s="347">
        <v>190</v>
      </c>
      <c r="AR1104" s="347">
        <v>50</v>
      </c>
    </row>
    <row r="1105" spans="1:45" ht="18" customHeight="1">
      <c r="A1105" s="522" t="str">
        <f>IFERROR(VLOOKUP(B1105, 'Reference data'!$C$2:$D$21, 2, 0), "Do not enter, will be populated based on other column(s)")</f>
        <v>Sustenance</v>
      </c>
      <c r="B1105" s="541" t="s">
        <v>88</v>
      </c>
      <c r="C1105" s="347">
        <v>1</v>
      </c>
      <c r="D1105" s="347" t="s">
        <v>2087</v>
      </c>
      <c r="E1105" s="543" t="s">
        <v>1318</v>
      </c>
      <c r="G1105" s="522" t="str">
        <f>IFERROR(VLOOKUP(E1105,'Reference data'!$M$2:$P$364,4,0), "Do not enter, will be populated based on other column(s)")</f>
        <v>MF</v>
      </c>
      <c r="H1105" s="522" t="str">
        <f>IFERROR(VLOOKUP(E1105,'Reference data'!$M$2:$O$364, 3,0), "Do not enter, will be populated based on other column(s)")</f>
        <v>Cobol, DB2</v>
      </c>
      <c r="I1105" s="522" t="str">
        <f>IFERROR(VLOOKUP(E1105,'Reference data'!$M$1:$N$364, 2,0), "Do not enter, will be populated based on other column(s)")</f>
        <v>West Usage</v>
      </c>
      <c r="J1105" s="548" t="s">
        <v>44</v>
      </c>
      <c r="K1105" s="525" t="str">
        <f>IFERROR(VLOOKUP(J1105,'Reference data'!$G$2:$H$7, 2, 0), "Do not enter, will be populated based on other column(s)")</f>
        <v>Muawiah Qaimari</v>
      </c>
      <c r="L1105" s="525" t="str">
        <f>IFERROR(VLOOKUP(I1105, 'Reference data'!$R$2:$S$55, 2, 0), "Do not enter, will be populated based on other column(s)")</f>
        <v>Sanjay Lokhande</v>
      </c>
      <c r="M1105" s="525" t="str">
        <f>IFERROR(VLOOKUP(L1105, 'Reference data'!$J$2:$K$30, 2, 0), "Do not enter, will be populated based on other column(s)")</f>
        <v>Daljeet Arora</v>
      </c>
      <c r="N1105" s="347">
        <v>23.02</v>
      </c>
      <c r="O1105" s="551" t="str">
        <f>VLOOKUP(N1105, 'Reference data'!$U$2:$V$29, 2, 0)</f>
        <v>Feb-23</v>
      </c>
      <c r="P1105" s="347" t="s">
        <v>48</v>
      </c>
      <c r="Q1105" s="488">
        <v>96</v>
      </c>
      <c r="R1105" s="488"/>
      <c r="S1105" s="488"/>
      <c r="T1105" s="488"/>
      <c r="U1105" s="488"/>
      <c r="V1105" s="488"/>
      <c r="W1105" s="488"/>
      <c r="X1105" s="488"/>
      <c r="Y1105" s="488"/>
      <c r="Z1105" s="488"/>
      <c r="AA1105" s="488"/>
      <c r="AB1105" s="488"/>
      <c r="AC1105" s="488"/>
      <c r="AD1105" s="488"/>
      <c r="AE1105" s="488"/>
      <c r="AF1105" s="488"/>
      <c r="AG1105" s="488"/>
      <c r="AH1105" s="488">
        <v>20</v>
      </c>
      <c r="AI1105" s="488">
        <v>30</v>
      </c>
      <c r="AJ1105" s="488"/>
      <c r="AK1105" s="488"/>
      <c r="AL1105" s="488"/>
      <c r="AM1105" s="488"/>
      <c r="AN1105" s="488"/>
      <c r="AO1105" s="488"/>
      <c r="AP1105" s="488"/>
      <c r="AQ1105" s="488"/>
      <c r="AR1105" s="488"/>
      <c r="AS1105" s="488"/>
    </row>
    <row r="1106" spans="1:45" ht="14.5">
      <c r="A1106" s="522" t="str">
        <f>IFERROR(VLOOKUP(B1106, 'Reference data'!$C$2:$D$21, 2, 0), "Do not enter, will be populated based on other column(s)")</f>
        <v>Enhancement</v>
      </c>
      <c r="B1106" s="541" t="s">
        <v>960</v>
      </c>
      <c r="D1106" s="347" t="s">
        <v>2074</v>
      </c>
      <c r="E1106" s="543" t="s">
        <v>1086</v>
      </c>
      <c r="F1106" s="474" t="s">
        <v>2054</v>
      </c>
      <c r="G1106" s="522" t="str">
        <f>IFERROR(VLOOKUP(E1106,'Reference data'!$M$2:$P$364,4,0), "Do not enter, will be populated based on other column(s)")</f>
        <v>MF</v>
      </c>
      <c r="H1106" s="522" t="str">
        <f>IFERROR(VLOOKUP(E1106,'Reference data'!$M$2:$O$364, 3,0), "Do not enter, will be populated based on other column(s)")</f>
        <v>Cobol, IMS-DB</v>
      </c>
      <c r="I1106" s="522" t="str">
        <f>IFERROR(VLOOKUP(E1106,'Reference data'!$M$1:$N$364, 2,0), "Do not enter, will be populated based on other column(s)")</f>
        <v>MW-Billing</v>
      </c>
      <c r="J1106" s="541" t="s">
        <v>44</v>
      </c>
      <c r="K1106" s="525" t="str">
        <f>IFERROR(VLOOKUP(J1106,'Reference data'!$G$2:$H$7, 2, 0), "Do not enter, will be populated based on other column(s)")</f>
        <v>Muawiah Qaimari</v>
      </c>
      <c r="L1106" s="525" t="str">
        <f>IFERROR(VLOOKUP(I1106, 'Reference data'!$R$2:$S$55, 2, 0), "Do not enter, will be populated based on other column(s)")</f>
        <v>Ashish Ranjan</v>
      </c>
      <c r="M1106" s="525" t="str">
        <f>IFERROR(VLOOKUP(L1106, 'Reference data'!$J$2:$K$30, 2, 0), "Do not enter, will be populated based on other column(s)")</f>
        <v>Tarun Raghuwanshi</v>
      </c>
      <c r="N1106" s="347">
        <v>23.06</v>
      </c>
      <c r="O1106" s="551" t="str">
        <f>VLOOKUP(N1106, 'Reference data'!$U$2:$V$29, 2, 0)</f>
        <v>Jun-23</v>
      </c>
      <c r="P1106" s="347" t="s">
        <v>48</v>
      </c>
      <c r="Q1106" s="488">
        <v>128</v>
      </c>
      <c r="R1106" s="488"/>
      <c r="S1106" s="488"/>
      <c r="T1106" s="488"/>
      <c r="U1106" s="488"/>
      <c r="V1106" s="488"/>
      <c r="W1106" s="488"/>
      <c r="X1106" s="488"/>
      <c r="Y1106" s="488"/>
      <c r="Z1106" s="488"/>
      <c r="AA1106" s="488">
        <v>45</v>
      </c>
      <c r="AB1106" s="488">
        <v>45</v>
      </c>
      <c r="AC1106" s="488">
        <v>45</v>
      </c>
      <c r="AD1106" s="488">
        <v>45</v>
      </c>
      <c r="AE1106" s="488"/>
      <c r="AF1106" s="488"/>
      <c r="AG1106" s="488"/>
      <c r="AH1106" s="488">
        <v>8</v>
      </c>
      <c r="AI1106" s="488">
        <v>25</v>
      </c>
      <c r="AJ1106" s="488">
        <v>25</v>
      </c>
      <c r="AK1106" s="488">
        <v>25</v>
      </c>
      <c r="AL1106" s="488">
        <v>25</v>
      </c>
      <c r="AM1106" s="488">
        <v>20</v>
      </c>
      <c r="AN1106" s="488"/>
      <c r="AO1106" s="488"/>
      <c r="AP1106" s="488"/>
      <c r="AQ1106" s="488"/>
      <c r="AR1106" s="488"/>
      <c r="AS1106" s="488"/>
    </row>
    <row r="1107" spans="1:45" ht="14.5">
      <c r="A1107" s="522" t="str">
        <f>IFERROR(VLOOKUP(B1107, 'Reference data'!$C$2:$D$21, 2, 0), "Do not enter, will be populated based on other column(s)")</f>
        <v>Enhancement</v>
      </c>
      <c r="B1107" s="347" t="s">
        <v>960</v>
      </c>
      <c r="D1107" s="347" t="s">
        <v>2088</v>
      </c>
      <c r="E1107" s="543" t="s">
        <v>458</v>
      </c>
      <c r="F1107" s="474" t="s">
        <v>2054</v>
      </c>
      <c r="G1107" s="522" t="str">
        <f>IFERROR(VLOOKUP(E1107,'Reference data'!$M$2:$P$364,4,0), "Do not enter, will be populated based on other column(s)")</f>
        <v>MF</v>
      </c>
      <c r="H1107" s="522" t="str">
        <f>IFERROR(VLOOKUP(E1107,'Reference data'!$M$2:$O$364, 3,0), "Do not enter, will be populated based on other column(s)")</f>
        <v>Cobol,IMS-DB</v>
      </c>
      <c r="I1107" s="522" t="str">
        <f>IFERROR(VLOOKUP(E1107,'Reference data'!$M$1:$N$364, 2,0), "Do not enter, will be populated based on other column(s)")</f>
        <v>MW-Billing</v>
      </c>
      <c r="J1107" s="347" t="s">
        <v>44</v>
      </c>
      <c r="K1107" s="525" t="str">
        <f>IFERROR(VLOOKUP(J1107,'Reference data'!$G$2:$H$7, 2, 0), "Do not enter, will be populated based on other column(s)")</f>
        <v>Muawiah Qaimari</v>
      </c>
      <c r="L1107" s="525" t="str">
        <f>IFERROR(VLOOKUP(I1107, 'Reference data'!$R$2:$S$55, 2, 0), "Do not enter, will be populated based on other column(s)")</f>
        <v>Ashish Ranjan</v>
      </c>
      <c r="M1107" s="525" t="str">
        <f>IFERROR(VLOOKUP(L1107, 'Reference data'!$J$2:$K$30, 2, 0), "Do not enter, will be populated based on other column(s)")</f>
        <v>Tarun Raghuwanshi</v>
      </c>
      <c r="N1107" s="347">
        <v>23.06</v>
      </c>
      <c r="P1107" s="347" t="s">
        <v>48</v>
      </c>
      <c r="Q1107" s="488">
        <v>144</v>
      </c>
      <c r="R1107" s="488"/>
      <c r="S1107" s="488"/>
      <c r="T1107" s="488"/>
      <c r="U1107" s="488"/>
      <c r="V1107" s="488"/>
      <c r="W1107" s="488"/>
      <c r="X1107" s="488"/>
      <c r="Y1107" s="488"/>
      <c r="Z1107" s="488"/>
      <c r="AA1107" s="488"/>
      <c r="AB1107" s="488"/>
      <c r="AC1107" s="488"/>
      <c r="AD1107" s="488"/>
      <c r="AE1107" s="488"/>
      <c r="AF1107" s="488"/>
      <c r="AG1107" s="488"/>
      <c r="AH1107" s="488"/>
      <c r="AI1107" s="488">
        <v>10</v>
      </c>
      <c r="AJ1107" s="488">
        <v>60</v>
      </c>
      <c r="AK1107" s="488">
        <v>30</v>
      </c>
      <c r="AL1107" s="488">
        <v>30</v>
      </c>
      <c r="AM1107" s="488">
        <v>14</v>
      </c>
      <c r="AN1107" s="488"/>
      <c r="AO1107" s="488"/>
      <c r="AP1107" s="488"/>
      <c r="AQ1107" s="488"/>
      <c r="AR1107" s="488"/>
      <c r="AS1107" s="488"/>
    </row>
    <row r="1108" spans="1:45" ht="14.5">
      <c r="A1108" s="522" t="str">
        <f>IFERROR(VLOOKUP(B1108, 'Reference data'!$C$2:$D$21, 2, 0), "Do not enter, will be populated based on other column(s)")</f>
        <v>Enhancement</v>
      </c>
      <c r="B1108" s="347" t="s">
        <v>960</v>
      </c>
      <c r="D1108" s="347" t="s">
        <v>2088</v>
      </c>
      <c r="E1108" s="543" t="s">
        <v>1083</v>
      </c>
      <c r="F1108" s="474" t="s">
        <v>2054</v>
      </c>
      <c r="G1108" s="522" t="str">
        <f>IFERROR(VLOOKUP(E1108,'Reference data'!$M$2:$P$364,4,0), "Do not enter, will be populated based on other column(s)")</f>
        <v>MF</v>
      </c>
      <c r="H1108" s="522" t="str">
        <f>IFERROR(VLOOKUP(E1108,'Reference data'!$M$2:$O$364, 3,0), "Do not enter, will be populated based on other column(s)")</f>
        <v>Cobol, IMS-DB</v>
      </c>
      <c r="I1108" s="522" t="str">
        <f>IFERROR(VLOOKUP(E1108,'Reference data'!$M$1:$N$364, 2,0), "Do not enter, will be populated based on other column(s)")</f>
        <v>MW-Billing</v>
      </c>
      <c r="J1108" s="347" t="s">
        <v>44</v>
      </c>
      <c r="K1108" s="525" t="str">
        <f>IFERROR(VLOOKUP(J1108,'Reference data'!$G$2:$H$7, 2, 0), "Do not enter, will be populated based on other column(s)")</f>
        <v>Muawiah Qaimari</v>
      </c>
      <c r="L1108" s="525" t="str">
        <f>IFERROR(VLOOKUP(I1108, 'Reference data'!$R$2:$S$55, 2, 0), "Do not enter, will be populated based on other column(s)")</f>
        <v>Ashish Ranjan</v>
      </c>
      <c r="M1108" s="525" t="str">
        <f>IFERROR(VLOOKUP(L1108, 'Reference data'!$J$2:$K$30, 2, 0), "Do not enter, will be populated based on other column(s)")</f>
        <v>Tarun Raghuwanshi</v>
      </c>
      <c r="N1108" s="347">
        <v>23.06</v>
      </c>
      <c r="P1108" s="347" t="s">
        <v>48</v>
      </c>
      <c r="Q1108" s="488">
        <v>126</v>
      </c>
      <c r="R1108" s="488"/>
      <c r="S1108" s="488"/>
      <c r="T1108" s="488"/>
      <c r="U1108" s="488"/>
      <c r="V1108" s="488"/>
      <c r="W1108" s="488"/>
      <c r="X1108" s="488"/>
      <c r="Y1108" s="488"/>
      <c r="Z1108" s="488"/>
      <c r="AA1108" s="488"/>
      <c r="AB1108" s="488"/>
      <c r="AC1108" s="488"/>
      <c r="AD1108" s="488"/>
      <c r="AE1108" s="488"/>
      <c r="AF1108" s="488"/>
      <c r="AG1108" s="488"/>
      <c r="AH1108" s="488"/>
      <c r="AI1108" s="488">
        <v>10</v>
      </c>
      <c r="AJ1108" s="488">
        <v>40</v>
      </c>
      <c r="AK1108" s="488">
        <v>30</v>
      </c>
      <c r="AL1108" s="488">
        <v>30</v>
      </c>
      <c r="AM1108" s="488">
        <v>16</v>
      </c>
      <c r="AN1108" s="488"/>
      <c r="AO1108" s="488"/>
      <c r="AP1108" s="488"/>
      <c r="AQ1108" s="488"/>
      <c r="AR1108" s="488"/>
      <c r="AS1108" s="488"/>
    </row>
    <row r="1109" spans="1:45" ht="18" customHeight="1">
      <c r="A1109" s="522" t="str">
        <f>IFERROR(VLOOKUP(B1109, 'Reference data'!$C$2:$D$21, 2, 0), "Do not enter, will be populated based on other column(s)")</f>
        <v>Enhancement</v>
      </c>
      <c r="B1109" s="541" t="s">
        <v>960</v>
      </c>
      <c r="C1109" s="347">
        <v>1</v>
      </c>
      <c r="D1109" s="347" t="s">
        <v>2089</v>
      </c>
      <c r="E1109" s="543" t="s">
        <v>1202</v>
      </c>
      <c r="G1109" s="522" t="str">
        <f>IFERROR(VLOOKUP(E1109,'Reference data'!$M$2:$P$364,4,0), "Do not enter, will be populated based on other column(s)")</f>
        <v>MF</v>
      </c>
      <c r="H1109" s="522" t="str">
        <f>IFERROR(VLOOKUP(E1109,'Reference data'!$M$2:$O$364, 3,0), "Do not enter, will be populated based on other column(s)")</f>
        <v>Cobol, IMS-DB</v>
      </c>
      <c r="I1109" s="522" t="str">
        <f>IFERROR(VLOOKUP(E1109,'Reference data'!$M$1:$N$364, 2,0), "Do not enter, will be populated based on other column(s)")</f>
        <v>MW Usage</v>
      </c>
      <c r="J1109" s="548" t="s">
        <v>44</v>
      </c>
      <c r="K1109" s="525" t="str">
        <f>IFERROR(VLOOKUP(J1109,'Reference data'!$G$2:$H$7, 2, 0), "Do not enter, will be populated based on other column(s)")</f>
        <v>Muawiah Qaimari</v>
      </c>
      <c r="L1109" s="525" t="str">
        <f>IFERROR(VLOOKUP(I1109, 'Reference data'!$R$2:$S$55, 2, 0), "Do not enter, will be populated based on other column(s)")</f>
        <v>Sanjay Lokhande</v>
      </c>
      <c r="M1109" s="525" t="str">
        <f>IFERROR(VLOOKUP(L1109, 'Reference data'!$J$2:$K$30, 2, 0), "Do not enter, will be populated based on other column(s)")</f>
        <v>Daljeet Arora</v>
      </c>
      <c r="N1109" s="347" t="s">
        <v>341</v>
      </c>
      <c r="O1109" s="551" t="str">
        <f>VLOOKUP(N1109, 'Reference data'!$U$2:$V$29, 2, 0)</f>
        <v>TBD</v>
      </c>
      <c r="P1109" s="347" t="s">
        <v>342</v>
      </c>
      <c r="Q1109" s="488">
        <v>345</v>
      </c>
      <c r="R1109" s="488"/>
      <c r="S1109" s="488"/>
      <c r="T1109" s="488"/>
      <c r="U1109" s="488"/>
      <c r="V1109" s="488"/>
      <c r="W1109" s="488"/>
      <c r="X1109" s="488"/>
      <c r="Y1109" s="488"/>
      <c r="Z1109" s="488"/>
      <c r="AA1109" s="488"/>
      <c r="AB1109" s="488"/>
      <c r="AC1109" s="488"/>
      <c r="AD1109" s="488"/>
      <c r="AE1109" s="488"/>
      <c r="AF1109" s="488"/>
      <c r="AG1109" s="488"/>
      <c r="AH1109" s="488"/>
      <c r="AI1109" s="488"/>
      <c r="AJ1109" s="488"/>
      <c r="AK1109" s="488"/>
      <c r="AL1109" s="488"/>
      <c r="AM1109" s="488"/>
      <c r="AN1109" s="488"/>
      <c r="AO1109" s="488"/>
      <c r="AP1109" s="488"/>
      <c r="AQ1109" s="488"/>
      <c r="AR1109" s="488"/>
      <c r="AS1109" s="488"/>
    </row>
    <row r="1110" spans="1:45" ht="14.5">
      <c r="A1110" s="522" t="str">
        <f>IFERROR(VLOOKUP(B1110, 'Reference data'!$C$2:$D$21, 2, 0), "Do not enter, will be populated based on other column(s)")</f>
        <v>Enhancement</v>
      </c>
      <c r="B1110" s="347" t="s">
        <v>960</v>
      </c>
      <c r="D1110" s="347" t="s">
        <v>2088</v>
      </c>
      <c r="E1110" s="543" t="s">
        <v>1086</v>
      </c>
      <c r="F1110" s="474" t="s">
        <v>2054</v>
      </c>
      <c r="G1110" s="522" t="str">
        <f>IFERROR(VLOOKUP(E1110,'Reference data'!$M$2:$P$364,4,0), "Do not enter, will be populated based on other column(s)")</f>
        <v>MF</v>
      </c>
      <c r="H1110" s="522" t="str">
        <f>IFERROR(VLOOKUP(E1110,'Reference data'!$M$2:$O$364, 3,0), "Do not enter, will be populated based on other column(s)")</f>
        <v>Cobol, IMS-DB</v>
      </c>
      <c r="I1110" s="522" t="str">
        <f>IFERROR(VLOOKUP(E1110,'Reference data'!$M$1:$N$364, 2,0), "Do not enter, will be populated based on other column(s)")</f>
        <v>MW-Billing</v>
      </c>
      <c r="J1110" s="347" t="s">
        <v>44</v>
      </c>
      <c r="K1110" s="525" t="str">
        <f>IFERROR(VLOOKUP(J1110,'Reference data'!$G$2:$H$7, 2, 0), "Do not enter, will be populated based on other column(s)")</f>
        <v>Muawiah Qaimari</v>
      </c>
      <c r="L1110" s="525" t="str">
        <f>IFERROR(VLOOKUP(I1110, 'Reference data'!$R$2:$S$55, 2, 0), "Do not enter, will be populated based on other column(s)")</f>
        <v>Ashish Ranjan</v>
      </c>
      <c r="M1110" s="525" t="str">
        <f>IFERROR(VLOOKUP(L1110, 'Reference data'!$J$2:$K$30, 2, 0), "Do not enter, will be populated based on other column(s)")</f>
        <v>Tarun Raghuwanshi</v>
      </c>
      <c r="N1110" s="347">
        <v>23.06</v>
      </c>
      <c r="P1110" s="347" t="s">
        <v>48</v>
      </c>
      <c r="Q1110" s="488">
        <v>140</v>
      </c>
      <c r="R1110" s="488"/>
      <c r="S1110" s="488"/>
      <c r="T1110" s="488"/>
      <c r="U1110" s="488"/>
      <c r="V1110" s="488"/>
      <c r="W1110" s="488"/>
      <c r="X1110" s="488"/>
      <c r="Y1110" s="488"/>
      <c r="Z1110" s="488"/>
      <c r="AA1110" s="488"/>
      <c r="AB1110" s="488"/>
      <c r="AC1110" s="488"/>
      <c r="AD1110" s="488"/>
      <c r="AE1110" s="488"/>
      <c r="AF1110" s="488"/>
      <c r="AG1110" s="488"/>
      <c r="AH1110" s="488"/>
      <c r="AI1110" s="488">
        <v>10</v>
      </c>
      <c r="AJ1110" s="488">
        <v>60</v>
      </c>
      <c r="AK1110" s="488">
        <v>30</v>
      </c>
      <c r="AL1110" s="488">
        <v>30</v>
      </c>
      <c r="AM1110" s="488">
        <v>10</v>
      </c>
      <c r="AN1110" s="488"/>
      <c r="AO1110" s="488"/>
      <c r="AP1110" s="488"/>
      <c r="AQ1110" s="488"/>
      <c r="AR1110" s="488"/>
      <c r="AS1110" s="488"/>
    </row>
    <row r="1111" spans="1:45" ht="18" customHeight="1">
      <c r="A1111" s="522" t="str">
        <f>IFERROR(VLOOKUP(B1111, 'Reference data'!$C$2:$D$21, 2, 0), "Do not enter, will be populated based on other column(s)")</f>
        <v>Sustenance</v>
      </c>
      <c r="B1111" s="555" t="s">
        <v>110</v>
      </c>
      <c r="C1111" s="347">
        <v>4</v>
      </c>
      <c r="D1111" s="347" t="s">
        <v>2090</v>
      </c>
      <c r="E1111" s="564" t="s">
        <v>84</v>
      </c>
      <c r="F1111" s="548"/>
      <c r="G1111" s="522" t="str">
        <f>IFERROR(VLOOKUP(E1111,'Reference data'!$M$2:$P$364,4,0), "Do not enter, will be populated based on other column(s)")</f>
        <v>MF</v>
      </c>
      <c r="H1111" s="522" t="str">
        <f>IFERROR(VLOOKUP(E1111,'Reference data'!$M$2:$O$364, 3,0), "Do not enter, will be populated based on other column(s)")</f>
        <v>Cobol, IMS-DB, IMS-DC</v>
      </c>
      <c r="I1111" s="522" t="str">
        <f>IFERROR(VLOOKUP(E1111,'Reference data'!$M$1:$N$364, 2,0), "Do not enter, will be populated based on other column(s)")</f>
        <v>BOSS-SW-ABOM</v>
      </c>
      <c r="J1111" s="548" t="s">
        <v>442</v>
      </c>
      <c r="K1111" s="525" t="str">
        <f>IFERROR(VLOOKUP(J1111,'Reference data'!$G$2:$H$7, 2, 0), "Do not enter, will be populated based on other column(s)")</f>
        <v>Christine Moretti</v>
      </c>
      <c r="L1111" s="556" t="str">
        <f>IFERROR(VLOOKUP(I1111, 'Reference data'!$R$2:$S$55, 2, 0), "Do not enter, will be populated based on other column(s)")</f>
        <v>Istiyaqahmed Shaikh</v>
      </c>
      <c r="M1111" s="525" t="str">
        <f>IFERROR(VLOOKUP(L1111, 'Reference data'!$J$2:$K$30, 2, 0), "Do not enter, will be populated based on other column(s)")</f>
        <v>Daljeet Arora</v>
      </c>
      <c r="N1111" s="347">
        <v>23.01</v>
      </c>
      <c r="O1111" s="557" t="str">
        <f>VLOOKUP(N1111, 'Reference data'!$U$2:$V$29, 2, 0)</f>
        <v>Jan-23</v>
      </c>
      <c r="P1111" s="347" t="s">
        <v>48</v>
      </c>
      <c r="Q1111" s="347">
        <v>100</v>
      </c>
      <c r="R1111" s="488"/>
      <c r="S1111" s="488"/>
      <c r="T1111" s="488"/>
      <c r="U1111" s="488"/>
      <c r="V1111" s="488"/>
      <c r="W1111" s="488"/>
      <c r="X1111" s="488"/>
      <c r="Y1111" s="488"/>
      <c r="Z1111" s="488"/>
      <c r="AA1111" s="488"/>
      <c r="AB1111" s="488"/>
      <c r="AC1111" s="488"/>
      <c r="AD1111" s="488"/>
      <c r="AE1111" s="488"/>
      <c r="AF1111" s="488"/>
      <c r="AG1111" s="488"/>
      <c r="AH1111" s="347">
        <v>100</v>
      </c>
    </row>
    <row r="1112" spans="1:45">
      <c r="A1112" s="522" t="str">
        <f>IFERROR(VLOOKUP(B1112, 'Reference data'!$C$2:$D$21, 2, 0), "Do not enter, will be populated based on other column(s)")</f>
        <v>Enhancement</v>
      </c>
      <c r="B1112" s="541" t="s">
        <v>960</v>
      </c>
      <c r="D1112" s="347" t="s">
        <v>2085</v>
      </c>
      <c r="E1112" s="543" t="s">
        <v>279</v>
      </c>
      <c r="F1112" s="475"/>
      <c r="G1112" s="522" t="str">
        <f>IFERROR(VLOOKUP(E1112,'Reference data'!$M$2:$P$364,4,0), "Do not enter, will be populated based on other column(s)")</f>
        <v>MF</v>
      </c>
      <c r="H1112" s="522" t="str">
        <f>IFERROR(VLOOKUP(E1112,'Reference data'!$M$2:$O$364, 3,0), "Do not enter, will be populated based on other column(s)")</f>
        <v>Cobol, DB2</v>
      </c>
      <c r="I1112" s="522" t="str">
        <f>IFERROR(VLOOKUP(E1112,'Reference data'!$M$1:$N$364, 2,0), "Do not enter, will be populated based on other column(s)")</f>
        <v>SALES</v>
      </c>
      <c r="J1112" s="541" t="s">
        <v>44</v>
      </c>
      <c r="K1112" s="525" t="str">
        <f>IFERROR(VLOOKUP(J1112,'Reference data'!$G$2:$H$7, 2, 0), "Do not enter, will be populated based on other column(s)")</f>
        <v>Muawiah Qaimari</v>
      </c>
      <c r="L1112" s="525" t="str">
        <f>IFERROR(VLOOKUP(I1112, 'Reference data'!$R$2:$S$55, 2, 0), "Do not enter, will be populated based on other column(s)")</f>
        <v>Swapnil Patil</v>
      </c>
      <c r="M1112" s="525" t="str">
        <f>IFERROR(VLOOKUP(L1112, 'Reference data'!$J$2:$K$30, 2, 0), "Do not enter, will be populated based on other column(s)")</f>
        <v>Amit Patidar</v>
      </c>
      <c r="N1112" s="347">
        <v>23.12</v>
      </c>
      <c r="O1112" s="551" t="str">
        <f>VLOOKUP(N1112, 'Reference data'!$U$2:$V$29, 2, 0)</f>
        <v>Dec-23</v>
      </c>
      <c r="P1112" s="347" t="s">
        <v>48</v>
      </c>
      <c r="Q1112" s="347">
        <v>2835</v>
      </c>
      <c r="AL1112" s="347">
        <v>225</v>
      </c>
      <c r="AM1112" s="347">
        <v>270</v>
      </c>
      <c r="AN1112" s="347">
        <v>270</v>
      </c>
      <c r="AO1112" s="347">
        <v>270</v>
      </c>
      <c r="AP1112" s="347">
        <v>450</v>
      </c>
      <c r="AQ1112" s="347">
        <v>450</v>
      </c>
      <c r="AR1112" s="347">
        <v>450</v>
      </c>
      <c r="AS1112" s="347">
        <v>450</v>
      </c>
    </row>
    <row r="1113" spans="1:45" ht="14.5">
      <c r="A1113" s="522" t="str">
        <f>IFERROR(VLOOKUP(B1113, 'Reference data'!$C$2:$D$21, 2, 0), "Do not enter, will be populated based on other column(s)")</f>
        <v>Enhancement</v>
      </c>
      <c r="B1113" s="347" t="s">
        <v>960</v>
      </c>
      <c r="D1113" s="347" t="s">
        <v>2088</v>
      </c>
      <c r="E1113" s="543" t="s">
        <v>1075</v>
      </c>
      <c r="F1113" s="474" t="s">
        <v>2054</v>
      </c>
      <c r="G1113" s="522" t="str">
        <f>IFERROR(VLOOKUP(E1113,'Reference data'!$M$2:$P$364,4,0), "Do not enter, will be populated based on other column(s)")</f>
        <v>MF</v>
      </c>
      <c r="H1113" s="522" t="str">
        <f>IFERROR(VLOOKUP(E1113,'Reference data'!$M$2:$O$364, 3,0), "Do not enter, will be populated based on other column(s)")</f>
        <v>Cobol,Assembler,IMS-DB,IMS-DC,DB2</v>
      </c>
      <c r="I1113" s="522" t="str">
        <f>IFERROR(VLOOKUP(E1113,'Reference data'!$M$1:$N$364, 2,0), "Do not enter, will be populated based on other column(s)")</f>
        <v>BRAVO-MF-Rick</v>
      </c>
      <c r="J1113" s="347" t="s">
        <v>44</v>
      </c>
      <c r="K1113" s="525" t="str">
        <f>IFERROR(VLOOKUP(J1113,'Reference data'!$G$2:$H$7, 2, 0), "Do not enter, will be populated based on other column(s)")</f>
        <v>Muawiah Qaimari</v>
      </c>
      <c r="L1113" s="525" t="str">
        <f>IFERROR(VLOOKUP(I1113, 'Reference data'!$R$2:$S$55, 2, 0), "Do not enter, will be populated based on other column(s)")</f>
        <v xml:space="preserve">Hrishikesh Kamathe </v>
      </c>
      <c r="M1113" s="525" t="str">
        <f>IFERROR(VLOOKUP(L1113, 'Reference data'!$J$2:$K$30, 2, 0), "Do not enter, will be populated based on other column(s)")</f>
        <v>Tarun Raghuwanshi</v>
      </c>
      <c r="N1113" s="347">
        <v>23.06</v>
      </c>
      <c r="P1113" s="347" t="s">
        <v>48</v>
      </c>
      <c r="Q1113" s="488">
        <v>30</v>
      </c>
      <c r="R1113" s="488"/>
      <c r="S1113" s="488"/>
      <c r="T1113" s="488"/>
      <c r="U1113" s="488"/>
      <c r="V1113" s="488"/>
      <c r="W1113" s="488"/>
      <c r="X1113" s="488"/>
      <c r="Y1113" s="488"/>
      <c r="Z1113" s="488"/>
      <c r="AA1113" s="488"/>
      <c r="AB1113" s="488"/>
      <c r="AC1113" s="488"/>
      <c r="AD1113" s="488"/>
      <c r="AE1113" s="488"/>
      <c r="AF1113" s="488"/>
      <c r="AG1113" s="488"/>
      <c r="AH1113" s="488"/>
      <c r="AI1113" s="488"/>
      <c r="AJ1113" s="488">
        <v>10</v>
      </c>
      <c r="AK1113" s="488">
        <v>10</v>
      </c>
      <c r="AL1113" s="488">
        <v>5</v>
      </c>
      <c r="AM1113" s="488">
        <v>5</v>
      </c>
      <c r="AN1113" s="488"/>
      <c r="AO1113" s="488"/>
      <c r="AP1113" s="488"/>
      <c r="AQ1113" s="488"/>
      <c r="AR1113" s="488"/>
      <c r="AS1113" s="488"/>
    </row>
    <row r="1114" spans="1:45" ht="45" customHeight="1">
      <c r="A1114" s="522" t="str">
        <f>IFERROR(VLOOKUP(B1114, 'Reference data'!$C$2:$D$21, 2, 0), "Do not enter, will be populated based on other column(s)")</f>
        <v>Sustenance</v>
      </c>
      <c r="B1114" s="555" t="s">
        <v>110</v>
      </c>
      <c r="D1114" s="347" t="s">
        <v>2091</v>
      </c>
      <c r="E1114" s="564" t="s">
        <v>1241</v>
      </c>
      <c r="F1114" s="521" t="s">
        <v>2092</v>
      </c>
      <c r="G1114" s="522" t="str">
        <f>IFERROR(VLOOKUP(E1114,'Reference data'!$M$2:$P$364,4,0), "Do not enter, will be populated based on other column(s)")</f>
        <v>MF</v>
      </c>
      <c r="H1114" s="522" t="str">
        <f>IFERROR(VLOOKUP(E1114,'Reference data'!$M$2:$O$364, 3,0), "Do not enter, will be populated based on other column(s)")</f>
        <v>Tandem, Powerbuilder</v>
      </c>
      <c r="I1114" s="522" t="str">
        <f>IFERROR(VLOOKUP(E1114,'Reference data'!$M$1:$N$364, 2,0), "Do not enter, will be populated based on other column(s)")</f>
        <v>Tandem</v>
      </c>
      <c r="J1114" s="548" t="s">
        <v>442</v>
      </c>
      <c r="K1114" s="525" t="str">
        <f>IFERROR(VLOOKUP(J1114,'Reference data'!$G$2:$H$7, 2, 0), "Do not enter, will be populated based on other column(s)")</f>
        <v>Christine Moretti</v>
      </c>
      <c r="L1114" s="556" t="str">
        <f>IFERROR(VLOOKUP(I1114, 'Reference data'!$R$2:$S$55, 2, 0), "Do not enter, will be populated based on other column(s)")</f>
        <v>Istiyaqahmed Shaikh</v>
      </c>
      <c r="M1114" s="525" t="str">
        <f>IFERROR(VLOOKUP(L1114, 'Reference data'!$J$2:$K$30, 2, 0), "Do not enter, will be populated based on other column(s)")</f>
        <v>Daljeet Arora</v>
      </c>
      <c r="N1114" s="347" t="s">
        <v>341</v>
      </c>
      <c r="O1114" s="557" t="str">
        <f>VLOOKUP(N1114, 'Reference data'!$U$2:$V$29, 2, 0)</f>
        <v>TBD</v>
      </c>
      <c r="P1114" s="347" t="s">
        <v>342</v>
      </c>
      <c r="R1114" s="488"/>
      <c r="S1114" s="488"/>
      <c r="T1114" s="488"/>
      <c r="U1114" s="488"/>
      <c r="V1114" s="488"/>
      <c r="W1114" s="488"/>
      <c r="X1114" s="488"/>
      <c r="Y1114" s="488"/>
      <c r="Z1114" s="488"/>
      <c r="AA1114" s="488"/>
      <c r="AB1114" s="488"/>
      <c r="AC1114" s="488"/>
      <c r="AD1114" s="488"/>
      <c r="AE1114" s="488"/>
      <c r="AF1114" s="488"/>
      <c r="AG1114" s="488"/>
    </row>
    <row r="1115" spans="1:45" ht="41.15" customHeight="1">
      <c r="A1115" s="522" t="str">
        <f>IFERROR(VLOOKUP(B1115, 'Reference data'!$C$2:$D$21, 2, 0), "Do not enter, will be populated based on other column(s)")</f>
        <v>Enhancement</v>
      </c>
      <c r="B1115" s="555" t="s">
        <v>960</v>
      </c>
      <c r="D1115" s="347" t="s">
        <v>2093</v>
      </c>
      <c r="E1115" s="564" t="s">
        <v>1241</v>
      </c>
      <c r="F1115" s="521" t="s">
        <v>2094</v>
      </c>
      <c r="G1115" s="522" t="str">
        <f>IFERROR(VLOOKUP(E1115,'Reference data'!$M$2:$P$364,4,0), "Do not enter, will be populated based on other column(s)")</f>
        <v>MF</v>
      </c>
      <c r="H1115" s="522" t="str">
        <f>IFERROR(VLOOKUP(E1115,'Reference data'!$M$2:$O$364, 3,0), "Do not enter, will be populated based on other column(s)")</f>
        <v>Tandem, Powerbuilder</v>
      </c>
      <c r="I1115" s="522" t="str">
        <f>IFERROR(VLOOKUP(E1115,'Reference data'!$M$1:$N$364, 2,0), "Do not enter, will be populated based on other column(s)")</f>
        <v>Tandem</v>
      </c>
      <c r="J1115" s="548" t="s">
        <v>442</v>
      </c>
      <c r="K1115" s="525" t="str">
        <f>IFERROR(VLOOKUP(J1115,'Reference data'!$G$2:$H$7, 2, 0), "Do not enter, will be populated based on other column(s)")</f>
        <v>Christine Moretti</v>
      </c>
      <c r="L1115" s="556" t="str">
        <f>IFERROR(VLOOKUP(I1115, 'Reference data'!$R$2:$S$55, 2, 0), "Do not enter, will be populated based on other column(s)")</f>
        <v>Istiyaqahmed Shaikh</v>
      </c>
      <c r="M1115" s="525" t="str">
        <f>IFERROR(VLOOKUP(L1115, 'Reference data'!$J$2:$K$30, 2, 0), "Do not enter, will be populated based on other column(s)")</f>
        <v>Daljeet Arora</v>
      </c>
      <c r="N1115" s="347" t="s">
        <v>341</v>
      </c>
      <c r="O1115" s="557" t="str">
        <f>VLOOKUP(N1115, 'Reference data'!$U$2:$V$29, 2, 0)</f>
        <v>TBD</v>
      </c>
      <c r="P1115" s="347" t="s">
        <v>342</v>
      </c>
      <c r="R1115" s="488"/>
      <c r="S1115" s="488"/>
      <c r="T1115" s="488"/>
      <c r="U1115" s="488"/>
      <c r="V1115" s="488"/>
      <c r="W1115" s="488"/>
      <c r="X1115" s="488"/>
      <c r="Y1115" s="488"/>
      <c r="Z1115" s="488"/>
      <c r="AA1115" s="488"/>
      <c r="AB1115" s="488"/>
      <c r="AC1115" s="488"/>
      <c r="AD1115" s="488"/>
      <c r="AE1115" s="488"/>
      <c r="AF1115" s="488"/>
      <c r="AG1115" s="488"/>
    </row>
    <row r="1116" spans="1:45">
      <c r="A1116" s="522" t="str">
        <f>IFERROR(VLOOKUP(B1116, 'Reference data'!$C$2:$D$21, 2, 0), "Do not enter, will be populated based on other column(s)")</f>
        <v>Enhancement</v>
      </c>
      <c r="B1116" s="555" t="s">
        <v>960</v>
      </c>
      <c r="C1116" s="347">
        <v>3</v>
      </c>
      <c r="D1116" s="347" t="s">
        <v>2080</v>
      </c>
      <c r="E1116" s="476" t="s">
        <v>71</v>
      </c>
      <c r="F1116" s="558" t="s">
        <v>2084</v>
      </c>
      <c r="G1116" s="522" t="str">
        <f>IFERROR(VLOOKUP(E1116,'Reference data'!$M$2:$P$364,4,0), "Do not enter, will be populated based on other column(s)")</f>
        <v>MF</v>
      </c>
      <c r="H1116" s="522" t="str">
        <f>IFERROR(VLOOKUP(E1116,'Reference data'!$M$2:$O$364, 3,0), "Do not enter, will be populated based on other column(s)")</f>
        <v>Cobol, DB2</v>
      </c>
      <c r="I1116" s="522" t="str">
        <f>IFERROR(VLOOKUP(E1116,'Reference data'!$M$1:$N$364, 2,0), "Do not enter, will be populated based on other column(s)")</f>
        <v>SW-CRIS</v>
      </c>
      <c r="J1116" s="347" t="s">
        <v>44</v>
      </c>
      <c r="K1116" s="525" t="str">
        <f>IFERROR(VLOOKUP(J1116,'Reference data'!$G$2:$H$7, 2, 0), "Do not enter, will be populated based on other column(s)")</f>
        <v>Muawiah Qaimari</v>
      </c>
      <c r="L1116" s="556" t="str">
        <f>IFERROR(VLOOKUP(I1116, 'Reference data'!$R$2:$S$55, 2, 0), "Do not enter, will be populated based on other column(s)")</f>
        <v>Istiyaqahmed Shaikh</v>
      </c>
      <c r="M1116" s="525" t="str">
        <f>IFERROR(VLOOKUP(L1116, 'Reference data'!$J$2:$K$30, 2, 0), "Do not enter, will be populated based on other column(s)")</f>
        <v>Daljeet Arora</v>
      </c>
      <c r="N1116" s="347">
        <v>23.11</v>
      </c>
      <c r="O1116" s="557" t="str">
        <f>VLOOKUP(N1116, 'Reference data'!$U$2:$V$29, 2, 0)</f>
        <v>Nov-23</v>
      </c>
      <c r="P1116" s="476" t="s">
        <v>48</v>
      </c>
      <c r="Q1116" s="347">
        <v>150</v>
      </c>
      <c r="AL1116" s="347">
        <v>0</v>
      </c>
      <c r="AM1116" s="347">
        <v>10</v>
      </c>
      <c r="AN1116" s="347">
        <v>30</v>
      </c>
      <c r="AO1116" s="347">
        <v>35</v>
      </c>
      <c r="AP1116" s="347">
        <v>35</v>
      </c>
      <c r="AQ1116" s="347">
        <v>30</v>
      </c>
      <c r="AR1116" s="347">
        <v>10</v>
      </c>
    </row>
    <row r="1117" spans="1:45" ht="14.5">
      <c r="A1117" s="522" t="str">
        <f>IFERROR(VLOOKUP(B1117, 'Reference data'!$C$2:$D$21, 2, 0), "Do not enter, will be populated based on other column(s)")</f>
        <v>Enhancement</v>
      </c>
      <c r="B1117" s="555" t="s">
        <v>960</v>
      </c>
      <c r="D1117" s="347" t="s">
        <v>2095</v>
      </c>
      <c r="E1117" s="564" t="s">
        <v>1243</v>
      </c>
      <c r="F1117" s="474" t="s">
        <v>1514</v>
      </c>
      <c r="G1117" s="522" t="str">
        <f>IFERROR(VLOOKUP(E1117,'Reference data'!$M$2:$P$364,4,0), "Do not enter, will be populated based on other column(s)")</f>
        <v>MF</v>
      </c>
      <c r="H1117" s="522" t="str">
        <f>IFERROR(VLOOKUP(E1117,'Reference data'!$M$2:$O$364, 3,0), "Do not enter, will be populated based on other column(s)")</f>
        <v>Tandem, Powerbuilder</v>
      </c>
      <c r="I1117" s="522" t="str">
        <f>IFERROR(VLOOKUP(E1117,'Reference data'!$M$1:$N$364, 2,0), "Do not enter, will be populated based on other column(s)")</f>
        <v>Tandem</v>
      </c>
      <c r="J1117" s="548" t="s">
        <v>442</v>
      </c>
      <c r="K1117" s="525" t="str">
        <f>IFERROR(VLOOKUP(J1117,'Reference data'!$G$2:$H$7, 2, 0), "Do not enter, will be populated based on other column(s)")</f>
        <v>Christine Moretti</v>
      </c>
      <c r="L1117" s="556" t="str">
        <f>IFERROR(VLOOKUP(I1117, 'Reference data'!$R$2:$S$55, 2, 0), "Do not enter, will be populated based on other column(s)")</f>
        <v>Istiyaqahmed Shaikh</v>
      </c>
      <c r="M1117" s="525" t="str">
        <f>IFERROR(VLOOKUP(L1117, 'Reference data'!$J$2:$K$30, 2, 0), "Do not enter, will be populated based on other column(s)")</f>
        <v>Daljeet Arora</v>
      </c>
      <c r="N1117" s="347">
        <v>24.02</v>
      </c>
      <c r="O1117" s="557" t="str">
        <f>VLOOKUP(N1117, 'Reference data'!$U$2:$V$29, 2, 0)</f>
        <v>Feb-24</v>
      </c>
      <c r="P1117" s="347" t="s">
        <v>342</v>
      </c>
      <c r="Q1117" s="347">
        <v>750</v>
      </c>
      <c r="R1117" s="488"/>
      <c r="S1117" s="488"/>
      <c r="T1117" s="488"/>
      <c r="U1117" s="488"/>
      <c r="V1117" s="488"/>
      <c r="W1117" s="488"/>
      <c r="X1117" s="488"/>
      <c r="Y1117" s="488"/>
      <c r="Z1117" s="488"/>
      <c r="AA1117" s="488"/>
      <c r="AB1117" s="488"/>
      <c r="AC1117" s="488"/>
      <c r="AD1117" s="488"/>
      <c r="AE1117" s="488"/>
      <c r="AF1117" s="488"/>
      <c r="AG1117" s="488"/>
    </row>
    <row r="1118" spans="1:45" ht="14.5">
      <c r="A1118" s="522" t="str">
        <f>IFERROR(VLOOKUP(B1118, 'Reference data'!$C$2:$D$21, 2, 0), "Do not enter, will be populated based on other column(s)")</f>
        <v>Enhancement</v>
      </c>
      <c r="B1118" s="555" t="s">
        <v>960</v>
      </c>
      <c r="D1118" s="347" t="s">
        <v>2096</v>
      </c>
      <c r="E1118" s="564" t="s">
        <v>77</v>
      </c>
      <c r="F1118" s="474" t="s">
        <v>2097</v>
      </c>
      <c r="G1118" s="522" t="str">
        <f>IFERROR(VLOOKUP(E1118,'Reference data'!$M$2:$P$364,4,0), "Do not enter, will be populated based on other column(s)")</f>
        <v>MF</v>
      </c>
      <c r="H1118" s="522" t="str">
        <f>IFERROR(VLOOKUP(E1118,'Reference data'!$M$2:$O$364, 3,0), "Do not enter, will be populated based on other column(s)")</f>
        <v>AS400</v>
      </c>
      <c r="I1118" s="522" t="str">
        <f>IFERROR(VLOOKUP(E1118,'Reference data'!$M$1:$N$364, 2,0), "Do not enter, will be populated based on other column(s)")</f>
        <v>BOSS-SW-ABOM</v>
      </c>
      <c r="J1118" s="548" t="s">
        <v>442</v>
      </c>
      <c r="K1118" s="525" t="str">
        <f>IFERROR(VLOOKUP(J1118,'Reference data'!$G$2:$H$7, 2, 0), "Do not enter, will be populated based on other column(s)")</f>
        <v>Christine Moretti</v>
      </c>
      <c r="L1118" s="556" t="str">
        <f>IFERROR(VLOOKUP(I1118, 'Reference data'!$R$2:$S$55, 2, 0), "Do not enter, will be populated based on other column(s)")</f>
        <v>Istiyaqahmed Shaikh</v>
      </c>
      <c r="M1118" s="525" t="str">
        <f>IFERROR(VLOOKUP(L1118, 'Reference data'!$J$2:$K$30, 2, 0), "Do not enter, will be populated based on other column(s)")</f>
        <v>Daljeet Arora</v>
      </c>
      <c r="N1118" s="347" t="s">
        <v>341</v>
      </c>
      <c r="O1118" s="557" t="str">
        <f>VLOOKUP(N1118, 'Reference data'!$U$2:$V$29, 2, 0)</f>
        <v>TBD</v>
      </c>
      <c r="P1118" s="347" t="s">
        <v>342</v>
      </c>
      <c r="R1118" s="488"/>
      <c r="S1118" s="488"/>
      <c r="T1118" s="488"/>
      <c r="U1118" s="488"/>
      <c r="V1118" s="488"/>
      <c r="W1118" s="488"/>
      <c r="X1118" s="488"/>
      <c r="Y1118" s="488"/>
      <c r="Z1118" s="488"/>
      <c r="AA1118" s="488"/>
      <c r="AB1118" s="488"/>
      <c r="AC1118" s="488"/>
      <c r="AD1118" s="488"/>
      <c r="AE1118" s="488"/>
      <c r="AF1118" s="488"/>
      <c r="AG1118" s="488"/>
    </row>
    <row r="1119" spans="1:45" ht="18" customHeight="1">
      <c r="A1119" s="522" t="str">
        <f>IFERROR(VLOOKUP(B1119, 'Reference data'!$C$2:$D$21, 2, 0), "Do not enter, will be populated based on other column(s)")</f>
        <v>Enhancement</v>
      </c>
      <c r="B1119" s="555" t="s">
        <v>960</v>
      </c>
      <c r="D1119" s="347" t="s">
        <v>2098</v>
      </c>
      <c r="E1119" s="564" t="s">
        <v>1241</v>
      </c>
      <c r="F1119" s="521" t="s">
        <v>2099</v>
      </c>
      <c r="G1119" s="522" t="str">
        <f>IFERROR(VLOOKUP(E1119,'Reference data'!$M$2:$P$364,4,0), "Do not enter, will be populated based on other column(s)")</f>
        <v>MF</v>
      </c>
      <c r="H1119" s="522" t="str">
        <f>IFERROR(VLOOKUP(E1119,'Reference data'!$M$2:$O$364, 3,0), "Do not enter, will be populated based on other column(s)")</f>
        <v>Tandem, Powerbuilder</v>
      </c>
      <c r="I1119" s="522" t="str">
        <f>IFERROR(VLOOKUP(E1119,'Reference data'!$M$1:$N$364, 2,0), "Do not enter, will be populated based on other column(s)")</f>
        <v>Tandem</v>
      </c>
      <c r="J1119" s="548" t="s">
        <v>442</v>
      </c>
      <c r="K1119" s="525" t="str">
        <f>IFERROR(VLOOKUP(J1119,'Reference data'!$G$2:$H$7, 2, 0), "Do not enter, will be populated based on other column(s)")</f>
        <v>Christine Moretti</v>
      </c>
      <c r="L1119" s="556" t="str">
        <f>IFERROR(VLOOKUP(I1119, 'Reference data'!$R$2:$S$55, 2, 0), "Do not enter, will be populated based on other column(s)")</f>
        <v>Istiyaqahmed Shaikh</v>
      </c>
      <c r="M1119" s="525" t="str">
        <f>IFERROR(VLOOKUP(L1119, 'Reference data'!$J$2:$K$30, 2, 0), "Do not enter, will be populated based on other column(s)")</f>
        <v>Daljeet Arora</v>
      </c>
      <c r="N1119" s="347">
        <v>23.04</v>
      </c>
      <c r="O1119" s="557" t="str">
        <f>VLOOKUP(N1119, 'Reference data'!$U$2:$V$29, 2, 0)</f>
        <v>Apr-23</v>
      </c>
      <c r="P1119" s="347" t="s">
        <v>342</v>
      </c>
      <c r="Q1119" s="347">
        <v>1000</v>
      </c>
      <c r="R1119" s="488"/>
      <c r="S1119" s="488"/>
      <c r="T1119" s="488"/>
      <c r="U1119" s="488"/>
      <c r="V1119" s="488"/>
      <c r="W1119" s="488"/>
      <c r="X1119" s="488"/>
      <c r="Y1119" s="488"/>
      <c r="Z1119" s="488"/>
      <c r="AA1119" s="488"/>
      <c r="AB1119" s="488"/>
      <c r="AC1119" s="488"/>
      <c r="AD1119" s="488"/>
      <c r="AE1119" s="488"/>
      <c r="AF1119" s="488"/>
      <c r="AG1119" s="488"/>
    </row>
    <row r="1120" spans="1:45" ht="18" customHeight="1">
      <c r="A1120" s="522" t="str">
        <f>IFERROR(VLOOKUP(B1120, 'Reference data'!$C$2:$D$21, 2, 0), "Do not enter, will be populated based on other column(s)")</f>
        <v>Enhancement</v>
      </c>
      <c r="B1120" s="555" t="s">
        <v>960</v>
      </c>
      <c r="D1120" s="347" t="s">
        <v>2100</v>
      </c>
      <c r="E1120" s="564" t="s">
        <v>1243</v>
      </c>
      <c r="F1120" s="521" t="s">
        <v>2099</v>
      </c>
      <c r="G1120" s="522" t="str">
        <f>IFERROR(VLOOKUP(E1120,'Reference data'!$M$2:$P$364,4,0), "Do not enter, will be populated based on other column(s)")</f>
        <v>MF</v>
      </c>
      <c r="H1120" s="522" t="str">
        <f>IFERROR(VLOOKUP(E1120,'Reference data'!$M$2:$O$364, 3,0), "Do not enter, will be populated based on other column(s)")</f>
        <v>Tandem, Powerbuilder</v>
      </c>
      <c r="I1120" s="522" t="str">
        <f>IFERROR(VLOOKUP(E1120,'Reference data'!$M$1:$N$364, 2,0), "Do not enter, will be populated based on other column(s)")</f>
        <v>Tandem</v>
      </c>
      <c r="J1120" s="548" t="s">
        <v>442</v>
      </c>
      <c r="K1120" s="525" t="str">
        <f>IFERROR(VLOOKUP(J1120,'Reference data'!$G$2:$H$7, 2, 0), "Do not enter, will be populated based on other column(s)")</f>
        <v>Christine Moretti</v>
      </c>
      <c r="L1120" s="556" t="str">
        <f>IFERROR(VLOOKUP(I1120, 'Reference data'!$R$2:$S$55, 2, 0), "Do not enter, will be populated based on other column(s)")</f>
        <v>Istiyaqahmed Shaikh</v>
      </c>
      <c r="M1120" s="525" t="str">
        <f>IFERROR(VLOOKUP(L1120, 'Reference data'!$J$2:$K$30, 2, 0), "Do not enter, will be populated based on other column(s)")</f>
        <v>Daljeet Arora</v>
      </c>
      <c r="N1120" s="347">
        <v>23.04</v>
      </c>
      <c r="O1120" s="557" t="str">
        <f>VLOOKUP(N1120, 'Reference data'!$U$2:$V$29, 2, 0)</f>
        <v>Apr-23</v>
      </c>
      <c r="P1120" s="347" t="s">
        <v>342</v>
      </c>
      <c r="Q1120" s="347">
        <v>1000</v>
      </c>
      <c r="R1120" s="488"/>
      <c r="S1120" s="488"/>
      <c r="T1120" s="488"/>
      <c r="U1120" s="488"/>
      <c r="V1120" s="488"/>
      <c r="W1120" s="488"/>
      <c r="X1120" s="488"/>
      <c r="Y1120" s="488"/>
      <c r="Z1120" s="488"/>
      <c r="AA1120" s="488"/>
      <c r="AB1120" s="488"/>
      <c r="AC1120" s="488"/>
      <c r="AD1120" s="488"/>
      <c r="AE1120" s="488"/>
      <c r="AF1120" s="488"/>
      <c r="AG1120" s="488"/>
    </row>
    <row r="1121" spans="1:45" ht="14.5">
      <c r="A1121" s="522" t="str">
        <f>IFERROR(VLOOKUP(B1121, 'Reference data'!$C$2:$D$21, 2, 0), "Do not enter, will be populated based on other column(s)")</f>
        <v>Enhancement</v>
      </c>
      <c r="B1121" s="555" t="s">
        <v>960</v>
      </c>
      <c r="C1121" s="347">
        <v>4</v>
      </c>
      <c r="D1121" s="658" t="s">
        <v>2101</v>
      </c>
      <c r="E1121" s="564" t="s">
        <v>56</v>
      </c>
      <c r="F1121" s="474" t="s">
        <v>2102</v>
      </c>
      <c r="G1121" s="522" t="str">
        <f>IFERROR(VLOOKUP(E1121,'Reference data'!$M$2:$P$364,4,0), "Do not enter, will be populated based on other column(s)")</f>
        <v>MF</v>
      </c>
      <c r="H1121" s="522" t="str">
        <f>IFERROR(VLOOKUP(E1121,'Reference data'!$M$2:$O$364, 3,0), "Do not enter, will be populated based on other column(s)")</f>
        <v>Cobol, DB2</v>
      </c>
      <c r="I1121" s="522" t="str">
        <f>IFERROR(VLOOKUP(E1121,'Reference data'!$M$1:$N$364, 2,0), "Do not enter, will be populated based on other column(s)")</f>
        <v>SW-CRIS</v>
      </c>
      <c r="J1121" s="347" t="s">
        <v>44</v>
      </c>
      <c r="K1121" s="525" t="str">
        <f>IFERROR(VLOOKUP(J1121,'Reference data'!$G$2:$H$7, 2, 0), "Do not enter, will be populated based on other column(s)")</f>
        <v>Muawiah Qaimari</v>
      </c>
      <c r="L1121" s="556" t="str">
        <f>IFERROR(VLOOKUP(I1121, 'Reference data'!$R$2:$S$55, 2, 0), "Do not enter, will be populated based on other column(s)")</f>
        <v>Istiyaqahmed Shaikh</v>
      </c>
      <c r="M1121" s="525" t="str">
        <f>IFERROR(VLOOKUP(L1121, 'Reference data'!$J$2:$K$30, 2, 0), "Do not enter, will be populated based on other column(s)")</f>
        <v>Daljeet Arora</v>
      </c>
      <c r="N1121" s="347">
        <v>23.06</v>
      </c>
      <c r="O1121" s="557" t="str">
        <f>VLOOKUP(N1121, 'Reference data'!$U$2:$V$29, 2, 0)</f>
        <v>Jun-23</v>
      </c>
      <c r="P1121" s="347" t="s">
        <v>48</v>
      </c>
      <c r="Q1121" s="347">
        <v>395</v>
      </c>
      <c r="R1121" s="488"/>
      <c r="S1121" s="488"/>
      <c r="T1121" s="488"/>
      <c r="U1121" s="488"/>
      <c r="V1121" s="488"/>
      <c r="W1121" s="488"/>
      <c r="X1121" s="488"/>
      <c r="Y1121" s="488"/>
      <c r="Z1121" s="488"/>
      <c r="AA1121" s="488"/>
      <c r="AB1121" s="488"/>
      <c r="AC1121" s="488"/>
      <c r="AD1121" s="488"/>
      <c r="AE1121" s="488"/>
      <c r="AF1121" s="488"/>
      <c r="AG1121" s="488">
        <v>50</v>
      </c>
      <c r="AH1121" s="347">
        <v>75</v>
      </c>
      <c r="AI1121" s="347">
        <v>75</v>
      </c>
      <c r="AJ1121" s="347">
        <v>75</v>
      </c>
      <c r="AK1121" s="347">
        <v>75</v>
      </c>
      <c r="AL1121" s="347">
        <v>75</v>
      </c>
      <c r="AM1121" s="347">
        <v>20</v>
      </c>
    </row>
    <row r="1122" spans="1:45" ht="18" customHeight="1">
      <c r="A1122" s="522" t="str">
        <f>IFERROR(VLOOKUP(B1122, 'Reference data'!$C$2:$D$21, 2, 0), "Do not enter, will be populated based on other column(s)")</f>
        <v>Enhancement</v>
      </c>
      <c r="B1122" s="541" t="s">
        <v>960</v>
      </c>
      <c r="D1122" s="347" t="s">
        <v>2103</v>
      </c>
      <c r="E1122" s="543" t="s">
        <v>369</v>
      </c>
      <c r="F1122" s="474" t="s">
        <v>1479</v>
      </c>
      <c r="G1122" s="522" t="str">
        <f>IFERROR(VLOOKUP(E1122,'Reference data'!$M$2:$P$364,4,0), "Do not enter, will be populated based on other column(s)")</f>
        <v>MF</v>
      </c>
      <c r="H1122" s="522" t="str">
        <f>IFERROR(VLOOKUP(E1122,'Reference data'!$M$2:$O$364, 3,0), "Do not enter, will be populated based on other column(s)")</f>
        <v>Cobol, DB2</v>
      </c>
      <c r="I1122" s="522" t="str">
        <f>IFERROR(VLOOKUP(E1122,'Reference data'!$M$1:$N$364, 2,0), "Do not enter, will be populated based on other column(s)")</f>
        <v>CARE-MF</v>
      </c>
      <c r="J1122" s="347" t="s">
        <v>78</v>
      </c>
      <c r="K1122" s="525" t="str">
        <f>IFERROR(VLOOKUP(J1122,'Reference data'!$G$2:$H$7, 2, 0), "Do not enter, will be populated based on other column(s)")</f>
        <v>Christine Moretti</v>
      </c>
      <c r="L1122" s="525" t="str">
        <f>IFERROR(VLOOKUP(I1122, 'Reference data'!$R$2:$S$55, 2, 0), "Do not enter, will be populated based on other column(s)")</f>
        <v>Kushagra Mathur</v>
      </c>
      <c r="M1122" s="525" t="str">
        <f>IFERROR(VLOOKUP(L1122, 'Reference data'!$J$2:$K$30, 2, 0), "Do not enter, will be populated based on other column(s)")</f>
        <v>Amit Patidar</v>
      </c>
      <c r="N1122" s="347">
        <v>23.06</v>
      </c>
      <c r="O1122" s="551" t="str">
        <f>VLOOKUP(N1122, 'Reference data'!$U$2:$V$29, 2, 0)</f>
        <v>Jun-23</v>
      </c>
      <c r="P1122" s="347" t="s">
        <v>48</v>
      </c>
      <c r="Q1122" s="488">
        <v>60</v>
      </c>
      <c r="R1122" s="488"/>
      <c r="S1122" s="488"/>
      <c r="T1122" s="488"/>
      <c r="U1122" s="488"/>
      <c r="V1122" s="488"/>
      <c r="W1122" s="488"/>
      <c r="X1122" s="488"/>
      <c r="Y1122" s="488"/>
      <c r="Z1122" s="488"/>
      <c r="AA1122" s="488"/>
      <c r="AB1122" s="488"/>
      <c r="AC1122" s="488"/>
      <c r="AD1122" s="488"/>
      <c r="AE1122" s="488"/>
      <c r="AF1122" s="488"/>
      <c r="AG1122" s="488"/>
      <c r="AH1122" s="488"/>
      <c r="AI1122" s="488">
        <v>10</v>
      </c>
      <c r="AJ1122" s="488">
        <v>10</v>
      </c>
      <c r="AK1122" s="488">
        <v>20</v>
      </c>
      <c r="AL1122" s="488">
        <v>10</v>
      </c>
      <c r="AM1122" s="488">
        <v>10</v>
      </c>
      <c r="AN1122" s="488"/>
      <c r="AO1122" s="488"/>
      <c r="AP1122" s="488"/>
      <c r="AQ1122" s="488"/>
      <c r="AR1122" s="488"/>
      <c r="AS1122" s="488"/>
    </row>
    <row r="1123" spans="1:45">
      <c r="A1123" s="522" t="str">
        <f>IFERROR(VLOOKUP(B1123, 'Reference data'!$C$2:$D$21, 2, 0), "Do not enter, will be populated based on other column(s)")</f>
        <v>Enhancement</v>
      </c>
      <c r="B1123" s="555" t="s">
        <v>960</v>
      </c>
      <c r="C1123" s="347">
        <v>3</v>
      </c>
      <c r="D1123" s="347" t="s">
        <v>2080</v>
      </c>
      <c r="E1123" s="476" t="s">
        <v>49</v>
      </c>
      <c r="F1123" s="558" t="s">
        <v>2084</v>
      </c>
      <c r="G1123" s="522" t="str">
        <f>IFERROR(VLOOKUP(E1123,'Reference data'!$M$2:$P$364,4,0), "Do not enter, will be populated based on other column(s)")</f>
        <v>MF</v>
      </c>
      <c r="H1123" s="522" t="str">
        <f>IFERROR(VLOOKUP(E1123,'Reference data'!$M$2:$O$364, 3,0), "Do not enter, will be populated based on other column(s)")</f>
        <v>Cobol, DB2</v>
      </c>
      <c r="I1123" s="522" t="str">
        <f>IFERROR(VLOOKUP(E1123,'Reference data'!$M$1:$N$364, 2,0), "Do not enter, will be populated based on other column(s)")</f>
        <v>SW-CRIS</v>
      </c>
      <c r="J1123" s="347" t="s">
        <v>44</v>
      </c>
      <c r="K1123" s="525" t="str">
        <f>IFERROR(VLOOKUP(J1123,'Reference data'!$G$2:$H$7, 2, 0), "Do not enter, will be populated based on other column(s)")</f>
        <v>Muawiah Qaimari</v>
      </c>
      <c r="L1123" s="556" t="str">
        <f>IFERROR(VLOOKUP(I1123, 'Reference data'!$R$2:$S$55, 2, 0), "Do not enter, will be populated based on other column(s)")</f>
        <v>Istiyaqahmed Shaikh</v>
      </c>
      <c r="M1123" s="525" t="str">
        <f>IFERROR(VLOOKUP(L1123, 'Reference data'!$J$2:$K$30, 2, 0), "Do not enter, will be populated based on other column(s)")</f>
        <v>Daljeet Arora</v>
      </c>
      <c r="N1123" s="347">
        <v>23.11</v>
      </c>
      <c r="O1123" s="557" t="str">
        <f>VLOOKUP(N1123, 'Reference data'!$U$2:$V$29, 2, 0)</f>
        <v>Nov-23</v>
      </c>
      <c r="P1123" s="476" t="s">
        <v>48</v>
      </c>
      <c r="Q1123" s="347">
        <v>150</v>
      </c>
      <c r="AL1123" s="347">
        <v>0</v>
      </c>
      <c r="AM1123" s="347">
        <v>10</v>
      </c>
      <c r="AN1123" s="347">
        <v>30</v>
      </c>
      <c r="AO1123" s="347">
        <v>35</v>
      </c>
      <c r="AP1123" s="347">
        <v>35</v>
      </c>
      <c r="AQ1123" s="347">
        <v>30</v>
      </c>
      <c r="AR1123" s="347">
        <v>10</v>
      </c>
    </row>
    <row r="1124" spans="1:45" ht="18" customHeight="1">
      <c r="A1124" s="522" t="str">
        <f>IFERROR(VLOOKUP(B1124, 'Reference data'!$C$2:$D$21, 2, 0), "Do not enter, will be populated based on other column(s)")</f>
        <v>Sustenance</v>
      </c>
      <c r="B1124" s="541" t="s">
        <v>986</v>
      </c>
      <c r="C1124" s="347">
        <v>5</v>
      </c>
      <c r="D1124" s="488" t="s">
        <v>2104</v>
      </c>
      <c r="E1124" s="543" t="s">
        <v>1163</v>
      </c>
      <c r="F1124" s="347" t="s">
        <v>1506</v>
      </c>
      <c r="G1124" s="522" t="str">
        <f>IFERROR(VLOOKUP(E1124,'Reference data'!$M$2:$P$364,4,0), "Do not enter, will be populated based on other column(s)")</f>
        <v>MR</v>
      </c>
      <c r="H1124" s="522" t="str">
        <f>IFERROR(VLOOKUP(E1124,'Reference data'!$M$2:$O$364, 3,0), "Do not enter, will be populated based on other column(s)")</f>
        <v>RD</v>
      </c>
      <c r="I1124" s="522" t="str">
        <f>IFERROR(VLOOKUP(E1124,'Reference data'!$M$1:$N$364, 2,0), "Do not enter, will be populated based on other column(s)")</f>
        <v>BPM RD</v>
      </c>
      <c r="J1124" s="347" t="s">
        <v>1047</v>
      </c>
      <c r="K1124" s="525" t="str">
        <f>IFERROR(VLOOKUP(J1124,'Reference data'!$G$2:$H$7, 2, 0), "Do not enter, will be populated based on other column(s)")</f>
        <v>Jonie Greenwood</v>
      </c>
      <c r="L1124" s="525" t="str">
        <f>IFERROR(VLOOKUP(I1124, 'Reference data'!$R$2:$S$55, 2, 0), "Do not enter, will be populated based on other column(s)")</f>
        <v>Vipin Kumar</v>
      </c>
      <c r="M1124" s="525" t="str">
        <f>IFERROR(VLOOKUP(L1124, 'Reference data'!$J$2:$K$30, 2, 0), "Do not enter, will be populated based on other column(s)")</f>
        <v>Dinesh Bansal (Gurgaon)</v>
      </c>
      <c r="N1124" s="347" t="s">
        <v>283</v>
      </c>
      <c r="O1124" s="551" t="str">
        <f>VLOOKUP(N1124, 'Reference data'!$U$2:$V$29, 2, 0)</f>
        <v>Ongoing</v>
      </c>
      <c r="P1124" s="347" t="s">
        <v>48</v>
      </c>
      <c r="Q1124" s="347">
        <v>126</v>
      </c>
      <c r="R1124" s="488"/>
      <c r="S1124" s="488"/>
      <c r="T1124" s="488"/>
      <c r="U1124" s="488"/>
      <c r="V1124" s="488"/>
      <c r="W1124" s="488"/>
      <c r="X1124" s="488"/>
      <c r="Y1124" s="488"/>
      <c r="Z1124" s="488"/>
      <c r="AA1124" s="488"/>
      <c r="AB1124" s="488">
        <v>60</v>
      </c>
      <c r="AC1124" s="488">
        <v>60</v>
      </c>
      <c r="AD1124" s="488">
        <v>60</v>
      </c>
      <c r="AE1124" s="488">
        <v>60</v>
      </c>
      <c r="AF1124" s="488">
        <v>60</v>
      </c>
      <c r="AG1124" s="488">
        <v>88</v>
      </c>
      <c r="AH1124" s="347">
        <v>88</v>
      </c>
      <c r="AI1124" s="347">
        <v>88</v>
      </c>
      <c r="AJ1124" s="347">
        <v>88</v>
      </c>
      <c r="AK1124" s="347">
        <v>88</v>
      </c>
      <c r="AL1124" s="347">
        <v>88</v>
      </c>
      <c r="AM1124" s="347">
        <v>88</v>
      </c>
      <c r="AN1124" s="347">
        <v>88</v>
      </c>
      <c r="AO1124" s="347">
        <v>88</v>
      </c>
      <c r="AP1124" s="347">
        <v>88</v>
      </c>
      <c r="AQ1124" s="488"/>
      <c r="AR1124" s="488"/>
      <c r="AS1124" s="488"/>
    </row>
    <row r="1125" spans="1:45" ht="18" customHeight="1">
      <c r="A1125" s="522" t="str">
        <f>IFERROR(VLOOKUP(B1125, 'Reference data'!$C$2:$D$21, 2, 0), "Do not enter, will be populated based on other column(s)")</f>
        <v>Sustenance</v>
      </c>
      <c r="B1125" s="541" t="s">
        <v>991</v>
      </c>
      <c r="C1125" s="347">
        <v>1</v>
      </c>
      <c r="D1125" s="347" t="s">
        <v>2105</v>
      </c>
      <c r="E1125" s="543" t="s">
        <v>764</v>
      </c>
      <c r="G1125" s="522" t="str">
        <f>IFERROR(VLOOKUP(E1125,'Reference data'!$M$2:$P$364,4,0), "Do not enter, will be populated based on other column(s)")</f>
        <v>MR</v>
      </c>
      <c r="H1125" s="522" t="str">
        <f>IFERROR(VLOOKUP(E1125,'Reference data'!$M$2:$O$364, 3,0), "Do not enter, will be populated based on other column(s)")</f>
        <v>Java</v>
      </c>
      <c r="I1125" s="522" t="str">
        <f>IFERROR(VLOOKUP(E1125,'Reference data'!$M$1:$N$364, 2,0), "Do not enter, will be populated based on other column(s)")</f>
        <v>Freedom Java Apps</v>
      </c>
      <c r="J1125" s="347" t="s">
        <v>203</v>
      </c>
      <c r="K1125" s="525" t="str">
        <f>IFERROR(VLOOKUP(J1125,'Reference data'!$G$2:$H$7, 2, 0), "Do not enter, will be populated based on other column(s)")</f>
        <v>Muawiah Qaimari</v>
      </c>
      <c r="L1125" s="525" t="str">
        <f>IFERROR(VLOOKUP(I1125, 'Reference data'!$R$2:$S$55, 2, 0), "Do not enter, will be populated based on other column(s)")</f>
        <v>Ashish Bartwal</v>
      </c>
      <c r="M1125" s="525" t="str">
        <f>IFERROR(VLOOKUP(L1125, 'Reference data'!$J$2:$K$30, 2, 0), "Do not enter, will be populated based on other column(s)")</f>
        <v>Himanshu Mathur</v>
      </c>
      <c r="N1125" s="347">
        <v>22.11</v>
      </c>
      <c r="O1125" s="551" t="str">
        <f>VLOOKUP(N1125, 'Reference data'!$U$2:$V$29, 2, 0)</f>
        <v>Nov-22</v>
      </c>
      <c r="P1125" s="347" t="s">
        <v>48</v>
      </c>
      <c r="Q1125" s="488">
        <v>30</v>
      </c>
      <c r="R1125" s="488"/>
      <c r="S1125" s="488"/>
      <c r="T1125" s="488"/>
      <c r="U1125" s="488"/>
      <c r="V1125" s="488"/>
      <c r="W1125" s="488"/>
      <c r="X1125" s="488"/>
      <c r="Y1125" s="488"/>
      <c r="Z1125" s="488"/>
      <c r="AA1125" s="488"/>
      <c r="AB1125" s="488"/>
      <c r="AC1125" s="488"/>
      <c r="AD1125" s="488"/>
      <c r="AE1125" s="488"/>
      <c r="AF1125" s="488">
        <v>30</v>
      </c>
      <c r="AG1125" s="488"/>
      <c r="AH1125" s="488"/>
      <c r="AI1125" s="488"/>
      <c r="AJ1125" s="488"/>
      <c r="AK1125" s="488"/>
      <c r="AL1125" s="488"/>
      <c r="AM1125" s="488"/>
      <c r="AN1125" s="488"/>
      <c r="AO1125" s="488"/>
      <c r="AP1125" s="488"/>
      <c r="AQ1125" s="488"/>
      <c r="AR1125" s="488"/>
      <c r="AS1125" s="488"/>
    </row>
    <row r="1126" spans="1:45" ht="18" customHeight="1">
      <c r="A1126" s="522" t="str">
        <f>IFERROR(VLOOKUP(B1126, 'Reference data'!$C$2:$D$21, 2, 0), "Do not enter, will be populated based on other column(s)")</f>
        <v>Sustenance</v>
      </c>
      <c r="B1126" s="541" t="s">
        <v>110</v>
      </c>
      <c r="C1126" s="347">
        <v>1</v>
      </c>
      <c r="D1126" s="347" t="s">
        <v>2106</v>
      </c>
      <c r="E1126" s="543" t="s">
        <v>377</v>
      </c>
      <c r="G1126" s="522" t="str">
        <f>IFERROR(VLOOKUP(E1126,'Reference data'!$M$2:$P$364,4,0), "Do not enter, will be populated based on other column(s)")</f>
        <v>MR</v>
      </c>
      <c r="H1126" s="522" t="str">
        <f>IFERROR(VLOOKUP(E1126,'Reference data'!$M$2:$O$364, 3,0), "Do not enter, will be populated based on other column(s)")</f>
        <v>Java</v>
      </c>
      <c r="I1126" s="522" t="str">
        <f>IFERROR(VLOOKUP(E1126,'Reference data'!$M$1:$N$364, 2,0), "Do not enter, will be populated based on other column(s)")</f>
        <v>Freedom Java Apps</v>
      </c>
      <c r="J1126" s="347" t="s">
        <v>203</v>
      </c>
      <c r="K1126" s="525" t="str">
        <f>IFERROR(VLOOKUP(J1126,'Reference data'!$G$2:$H$7, 2, 0), "Do not enter, will be populated based on other column(s)")</f>
        <v>Muawiah Qaimari</v>
      </c>
      <c r="L1126" s="525" t="str">
        <f>IFERROR(VLOOKUP(I1126, 'Reference data'!$R$2:$S$55, 2, 0), "Do not enter, will be populated based on other column(s)")</f>
        <v>Ashish Bartwal</v>
      </c>
      <c r="M1126" s="525" t="str">
        <f>IFERROR(VLOOKUP(L1126, 'Reference data'!$J$2:$K$30, 2, 0), "Do not enter, will be populated based on other column(s)")</f>
        <v>Himanshu Mathur</v>
      </c>
      <c r="N1126" s="347">
        <v>22.11</v>
      </c>
      <c r="O1126" s="551" t="str">
        <f>VLOOKUP(N1126, 'Reference data'!$U$2:$V$29, 2, 0)</f>
        <v>Nov-22</v>
      </c>
      <c r="P1126" s="347" t="s">
        <v>48</v>
      </c>
      <c r="Q1126" s="488">
        <v>50</v>
      </c>
      <c r="R1126" s="488"/>
      <c r="S1126" s="488"/>
      <c r="T1126" s="488"/>
      <c r="U1126" s="488"/>
      <c r="V1126" s="488"/>
      <c r="W1126" s="488"/>
      <c r="X1126" s="488"/>
      <c r="Y1126" s="488"/>
      <c r="Z1126" s="488"/>
      <c r="AA1126" s="488"/>
      <c r="AB1126" s="488"/>
      <c r="AC1126" s="488"/>
      <c r="AD1126" s="488"/>
      <c r="AE1126" s="488"/>
      <c r="AF1126" s="488"/>
      <c r="AG1126" s="488"/>
      <c r="AH1126" s="488"/>
      <c r="AI1126" s="488"/>
      <c r="AJ1126" s="488"/>
      <c r="AK1126" s="488"/>
      <c r="AL1126" s="488"/>
      <c r="AM1126" s="488"/>
      <c r="AN1126" s="488"/>
      <c r="AO1126" s="488"/>
      <c r="AP1126" s="488"/>
      <c r="AQ1126" s="488"/>
      <c r="AR1126" s="488"/>
      <c r="AS1126" s="488"/>
    </row>
    <row r="1127" spans="1:45" ht="18" customHeight="1">
      <c r="A1127" s="522" t="str">
        <f>IFERROR(VLOOKUP(B1127, 'Reference data'!$C$2:$D$21, 2, 0), "Do not enter, will be populated based on other column(s)")</f>
        <v>Sustenance</v>
      </c>
      <c r="B1127" s="541" t="s">
        <v>110</v>
      </c>
      <c r="C1127" s="347">
        <v>1</v>
      </c>
      <c r="D1127" s="347" t="s">
        <v>2107</v>
      </c>
      <c r="E1127" s="543" t="s">
        <v>385</v>
      </c>
      <c r="G1127" s="522" t="str">
        <f>IFERROR(VLOOKUP(E1127,'Reference data'!$M$2:$P$364,4,0), "Do not enter, will be populated based on other column(s)")</f>
        <v>MR</v>
      </c>
      <c r="H1127" s="522" t="str">
        <f>IFERROR(VLOOKUP(E1127,'Reference data'!$M$2:$O$364, 3,0), "Do not enter, will be populated based on other column(s)")</f>
        <v>SmallTalk, Gemstone</v>
      </c>
      <c r="I1127" s="522" t="str">
        <f>IFERROR(VLOOKUP(E1127,'Reference data'!$M$1:$N$364, 2,0), "Do not enter, will be populated based on other column(s)")</f>
        <v>Freedom Java Apps</v>
      </c>
      <c r="J1127" s="347" t="s">
        <v>203</v>
      </c>
      <c r="K1127" s="525" t="str">
        <f>IFERROR(VLOOKUP(J1127,'Reference data'!$G$2:$H$7, 2, 0), "Do not enter, will be populated based on other column(s)")</f>
        <v>Muawiah Qaimari</v>
      </c>
      <c r="L1127" s="525" t="str">
        <f>IFERROR(VLOOKUP(I1127, 'Reference data'!$R$2:$S$55, 2, 0), "Do not enter, will be populated based on other column(s)")</f>
        <v>Ashish Bartwal</v>
      </c>
      <c r="M1127" s="525" t="str">
        <f>IFERROR(VLOOKUP(L1127, 'Reference data'!$J$2:$K$30, 2, 0), "Do not enter, will be populated based on other column(s)")</f>
        <v>Himanshu Mathur</v>
      </c>
      <c r="N1127" s="347">
        <v>22.11</v>
      </c>
      <c r="O1127" s="551" t="str">
        <f>VLOOKUP(N1127, 'Reference data'!$U$2:$V$29, 2, 0)</f>
        <v>Nov-22</v>
      </c>
      <c r="P1127" s="347" t="s">
        <v>48</v>
      </c>
      <c r="Q1127" s="488">
        <v>50</v>
      </c>
      <c r="R1127" s="488"/>
      <c r="S1127" s="488"/>
      <c r="T1127" s="488"/>
      <c r="U1127" s="488"/>
      <c r="V1127" s="488"/>
      <c r="W1127" s="488"/>
      <c r="X1127" s="488"/>
      <c r="Y1127" s="488"/>
      <c r="Z1127" s="488"/>
      <c r="AA1127" s="488"/>
      <c r="AB1127" s="488"/>
      <c r="AC1127" s="488"/>
      <c r="AD1127" s="488"/>
      <c r="AE1127" s="488"/>
      <c r="AF1127" s="488">
        <v>50</v>
      </c>
      <c r="AG1127" s="488"/>
      <c r="AH1127" s="488"/>
      <c r="AI1127" s="488"/>
      <c r="AJ1127" s="488"/>
      <c r="AK1127" s="488"/>
      <c r="AL1127" s="488"/>
      <c r="AM1127" s="488"/>
      <c r="AN1127" s="488"/>
      <c r="AO1127" s="488"/>
      <c r="AP1127" s="488"/>
      <c r="AQ1127" s="488"/>
      <c r="AR1127" s="488"/>
      <c r="AS1127" s="488"/>
    </row>
    <row r="1128" spans="1:45" ht="18" customHeight="1">
      <c r="A1128" s="522" t="str">
        <f>IFERROR(VLOOKUP(B1128, 'Reference data'!$C$2:$D$21, 2, 0), "Do not enter, will be populated based on other column(s)")</f>
        <v>Sustenance</v>
      </c>
      <c r="B1128" s="541" t="s">
        <v>991</v>
      </c>
      <c r="C1128" s="347">
        <v>1</v>
      </c>
      <c r="D1128" s="347" t="s">
        <v>2108</v>
      </c>
      <c r="E1128" s="543" t="s">
        <v>379</v>
      </c>
      <c r="G1128" s="522" t="str">
        <f>IFERROR(VLOOKUP(E1128,'Reference data'!$M$2:$P$364,4,0), "Do not enter, will be populated based on other column(s)")</f>
        <v>MR</v>
      </c>
      <c r="H1128" s="522" t="str">
        <f>IFERROR(VLOOKUP(E1128,'Reference data'!$M$2:$O$364, 3,0), "Do not enter, will be populated based on other column(s)")</f>
        <v>C, C++</v>
      </c>
      <c r="I1128" s="522" t="str">
        <f>IFERROR(VLOOKUP(E1128,'Reference data'!$M$1:$N$364, 2,0), "Do not enter, will be populated based on other column(s)")</f>
        <v>Freedom CPP Apps</v>
      </c>
      <c r="J1128" s="347" t="s">
        <v>203</v>
      </c>
      <c r="K1128" s="525" t="str">
        <f>IFERROR(VLOOKUP(J1128,'Reference data'!$G$2:$H$7, 2, 0), "Do not enter, will be populated based on other column(s)")</f>
        <v>Muawiah Qaimari</v>
      </c>
      <c r="L1128" s="525" t="str">
        <f>IFERROR(VLOOKUP(I1128, 'Reference data'!$R$2:$S$55, 2, 0), "Do not enter, will be populated based on other column(s)")</f>
        <v>Ashish Bartwal</v>
      </c>
      <c r="M1128" s="525" t="str">
        <f>IFERROR(VLOOKUP(L1128, 'Reference data'!$J$2:$K$30, 2, 0), "Do not enter, will be populated based on other column(s)")</f>
        <v>Himanshu Mathur</v>
      </c>
      <c r="N1128" s="347">
        <v>22.12</v>
      </c>
      <c r="O1128" s="551" t="str">
        <f>VLOOKUP(N1128, 'Reference data'!$U$2:$V$29, 2, 0)</f>
        <v>Dec-22</v>
      </c>
      <c r="P1128" s="347" t="s">
        <v>48</v>
      </c>
      <c r="Q1128" s="488">
        <v>50</v>
      </c>
      <c r="R1128" s="488"/>
      <c r="S1128" s="488"/>
      <c r="T1128" s="488"/>
      <c r="U1128" s="488"/>
      <c r="V1128" s="488"/>
      <c r="W1128" s="488"/>
      <c r="X1128" s="488"/>
      <c r="Y1128" s="488"/>
      <c r="Z1128" s="488"/>
      <c r="AA1128" s="488"/>
      <c r="AB1128" s="488"/>
      <c r="AC1128" s="488"/>
      <c r="AD1128" s="488"/>
      <c r="AE1128" s="488"/>
      <c r="AF1128" s="488"/>
      <c r="AG1128" s="488">
        <v>50</v>
      </c>
      <c r="AH1128" s="488"/>
      <c r="AI1128" s="488"/>
      <c r="AJ1128" s="488"/>
      <c r="AK1128" s="488"/>
      <c r="AL1128" s="488"/>
      <c r="AM1128" s="488"/>
      <c r="AN1128" s="488"/>
      <c r="AO1128" s="488"/>
      <c r="AP1128" s="488"/>
      <c r="AQ1128" s="488"/>
      <c r="AR1128" s="488"/>
      <c r="AS1128" s="488"/>
    </row>
    <row r="1129" spans="1:45" ht="18" customHeight="1">
      <c r="A1129" s="522" t="str">
        <f>IFERROR(VLOOKUP(B1129, 'Reference data'!$C$2:$D$21, 2, 0), "Do not enter, will be populated based on other column(s)")</f>
        <v>Sustenance</v>
      </c>
      <c r="B1129" s="541" t="s">
        <v>110</v>
      </c>
      <c r="C1129" s="347">
        <v>1</v>
      </c>
      <c r="D1129" s="347" t="s">
        <v>2109</v>
      </c>
      <c r="E1129" s="543" t="s">
        <v>764</v>
      </c>
      <c r="G1129" s="522" t="str">
        <f>IFERROR(VLOOKUP(E1129,'Reference data'!$M$2:$P$364,4,0), "Do not enter, will be populated based on other column(s)")</f>
        <v>MR</v>
      </c>
      <c r="H1129" s="522" t="str">
        <f>IFERROR(VLOOKUP(E1129,'Reference data'!$M$2:$O$364, 3,0), "Do not enter, will be populated based on other column(s)")</f>
        <v>Java</v>
      </c>
      <c r="I1129" s="522" t="str">
        <f>IFERROR(VLOOKUP(E1129,'Reference data'!$M$1:$N$364, 2,0), "Do not enter, will be populated based on other column(s)")</f>
        <v>Freedom Java Apps</v>
      </c>
      <c r="J1129" s="347" t="s">
        <v>203</v>
      </c>
      <c r="K1129" s="525" t="str">
        <f>IFERROR(VLOOKUP(J1129,'Reference data'!$G$2:$H$7, 2, 0), "Do not enter, will be populated based on other column(s)")</f>
        <v>Muawiah Qaimari</v>
      </c>
      <c r="L1129" s="525" t="str">
        <f>IFERROR(VLOOKUP(I1129, 'Reference data'!$R$2:$S$55, 2, 0), "Do not enter, will be populated based on other column(s)")</f>
        <v>Ashish Bartwal</v>
      </c>
      <c r="M1129" s="525" t="str">
        <f>IFERROR(VLOOKUP(L1129, 'Reference data'!$J$2:$K$30, 2, 0), "Do not enter, will be populated based on other column(s)")</f>
        <v>Himanshu Mathur</v>
      </c>
      <c r="N1129" s="347">
        <v>22.12</v>
      </c>
      <c r="O1129" s="551" t="str">
        <f>VLOOKUP(N1129, 'Reference data'!$U$2:$V$29, 2, 0)</f>
        <v>Dec-22</v>
      </c>
      <c r="P1129" s="347" t="s">
        <v>48</v>
      </c>
      <c r="Q1129" s="488">
        <v>50</v>
      </c>
      <c r="R1129" s="488"/>
      <c r="S1129" s="488"/>
      <c r="T1129" s="488"/>
      <c r="U1129" s="488"/>
      <c r="V1129" s="488"/>
      <c r="W1129" s="488"/>
      <c r="X1129" s="488"/>
      <c r="Y1129" s="488"/>
      <c r="Z1129" s="488"/>
      <c r="AA1129" s="488"/>
      <c r="AB1129" s="488"/>
      <c r="AC1129" s="488"/>
      <c r="AD1129" s="488"/>
      <c r="AE1129" s="488"/>
      <c r="AF1129" s="488"/>
      <c r="AG1129" s="488"/>
      <c r="AH1129" s="488"/>
      <c r="AI1129" s="488"/>
      <c r="AJ1129" s="488"/>
      <c r="AK1129" s="488"/>
      <c r="AL1129" s="488"/>
      <c r="AM1129" s="488"/>
      <c r="AN1129" s="488"/>
      <c r="AO1129" s="488"/>
      <c r="AP1129" s="488"/>
      <c r="AQ1129" s="488"/>
      <c r="AR1129" s="488"/>
      <c r="AS1129" s="488"/>
    </row>
    <row r="1130" spans="1:45" ht="18" customHeight="1">
      <c r="A1130" s="522" t="str">
        <f>IFERROR(VLOOKUP(B1130, 'Reference data'!$C$2:$D$21, 2, 0), "Do not enter, will be populated based on other column(s)")</f>
        <v>Sustenance</v>
      </c>
      <c r="B1130" s="541" t="s">
        <v>110</v>
      </c>
      <c r="C1130" s="347">
        <v>1</v>
      </c>
      <c r="D1130" s="347" t="s">
        <v>2110</v>
      </c>
      <c r="E1130" s="543" t="s">
        <v>1333</v>
      </c>
      <c r="G1130" s="522" t="str">
        <f>IFERROR(VLOOKUP(E1130,'Reference data'!$M$2:$P$364,4,0), "Do not enter, will be populated based on other column(s)")</f>
        <v>MR</v>
      </c>
      <c r="H1130" s="522" t="str">
        <f>IFERROR(VLOOKUP(E1130,'Reference data'!$M$2:$O$364, 3,0), "Do not enter, will be populated based on other column(s)")</f>
        <v>Java</v>
      </c>
      <c r="I1130" s="522" t="str">
        <f>IFERROR(VLOOKUP(E1130,'Reference data'!$M$1:$N$364, 2,0), "Do not enter, will be populated based on other column(s)")</f>
        <v>Freedom Java Apps</v>
      </c>
      <c r="J1130" s="347" t="s">
        <v>203</v>
      </c>
      <c r="K1130" s="525" t="str">
        <f>IFERROR(VLOOKUP(J1130,'Reference data'!$G$2:$H$7, 2, 0), "Do not enter, will be populated based on other column(s)")</f>
        <v>Muawiah Qaimari</v>
      </c>
      <c r="L1130" s="525" t="str">
        <f>IFERROR(VLOOKUP(I1130, 'Reference data'!$R$2:$S$55, 2, 0), "Do not enter, will be populated based on other column(s)")</f>
        <v>Ashish Bartwal</v>
      </c>
      <c r="M1130" s="525" t="str">
        <f>IFERROR(VLOOKUP(L1130, 'Reference data'!$J$2:$K$30, 2, 0), "Do not enter, will be populated based on other column(s)")</f>
        <v>Himanshu Mathur</v>
      </c>
      <c r="N1130" s="347">
        <v>22.12</v>
      </c>
      <c r="O1130" s="551" t="str">
        <f>VLOOKUP(N1130, 'Reference data'!$U$2:$V$29, 2, 0)</f>
        <v>Dec-22</v>
      </c>
      <c r="P1130" s="347" t="s">
        <v>48</v>
      </c>
      <c r="Q1130" s="488">
        <v>30</v>
      </c>
      <c r="R1130" s="488"/>
      <c r="S1130" s="488"/>
      <c r="T1130" s="488"/>
      <c r="U1130" s="488"/>
      <c r="V1130" s="488"/>
      <c r="W1130" s="488"/>
      <c r="X1130" s="488"/>
      <c r="Y1130" s="488"/>
      <c r="Z1130" s="488"/>
      <c r="AA1130" s="488"/>
      <c r="AB1130" s="488"/>
      <c r="AC1130" s="488"/>
      <c r="AD1130" s="488"/>
      <c r="AE1130" s="488"/>
      <c r="AF1130" s="488"/>
      <c r="AG1130" s="488">
        <v>30</v>
      </c>
      <c r="AH1130" s="488"/>
      <c r="AI1130" s="488"/>
      <c r="AJ1130" s="488"/>
      <c r="AK1130" s="488"/>
      <c r="AL1130" s="488"/>
      <c r="AM1130" s="488"/>
      <c r="AN1130" s="488"/>
      <c r="AO1130" s="488"/>
      <c r="AP1130" s="488"/>
      <c r="AQ1130" s="488"/>
      <c r="AR1130" s="488"/>
      <c r="AS1130" s="488"/>
    </row>
    <row r="1131" spans="1:45" ht="18" customHeight="1">
      <c r="A1131" s="522" t="str">
        <f>IFERROR(VLOOKUP(B1131, 'Reference data'!$C$2:$D$21, 2, 0), "Do not enter, will be populated based on other column(s)")</f>
        <v>Sustenance</v>
      </c>
      <c r="B1131" s="541" t="s">
        <v>991</v>
      </c>
      <c r="C1131" s="347">
        <v>1</v>
      </c>
      <c r="D1131" s="347" t="s">
        <v>2111</v>
      </c>
      <c r="E1131" s="543" t="s">
        <v>377</v>
      </c>
      <c r="G1131" s="522" t="str">
        <f>IFERROR(VLOOKUP(E1131,'Reference data'!$M$2:$P$364,4,0), "Do not enter, will be populated based on other column(s)")</f>
        <v>MR</v>
      </c>
      <c r="H1131" s="522" t="str">
        <f>IFERROR(VLOOKUP(E1131,'Reference data'!$M$2:$O$364, 3,0), "Do not enter, will be populated based on other column(s)")</f>
        <v>Java</v>
      </c>
      <c r="I1131" s="522" t="str">
        <f>IFERROR(VLOOKUP(E1131,'Reference data'!$M$1:$N$364, 2,0), "Do not enter, will be populated based on other column(s)")</f>
        <v>Freedom Java Apps</v>
      </c>
      <c r="J1131" s="347" t="s">
        <v>203</v>
      </c>
      <c r="K1131" s="525" t="str">
        <f>IFERROR(VLOOKUP(J1131,'Reference data'!$G$2:$H$7, 2, 0), "Do not enter, will be populated based on other column(s)")</f>
        <v>Muawiah Qaimari</v>
      </c>
      <c r="L1131" s="525" t="str">
        <f>IFERROR(VLOOKUP(I1131, 'Reference data'!$R$2:$S$55, 2, 0), "Do not enter, will be populated based on other column(s)")</f>
        <v>Ashish Bartwal</v>
      </c>
      <c r="M1131" s="525" t="str">
        <f>IFERROR(VLOOKUP(L1131, 'Reference data'!$J$2:$K$30, 2, 0), "Do not enter, will be populated based on other column(s)")</f>
        <v>Himanshu Mathur</v>
      </c>
      <c r="N1131" s="347">
        <v>23.01</v>
      </c>
      <c r="O1131" s="551" t="str">
        <f>VLOOKUP(N1131, 'Reference data'!$U$2:$V$29, 2, 0)</f>
        <v>Jan-23</v>
      </c>
      <c r="P1131" s="347" t="s">
        <v>48</v>
      </c>
      <c r="Q1131" s="488">
        <v>50</v>
      </c>
      <c r="R1131" s="488"/>
      <c r="S1131" s="488"/>
      <c r="T1131" s="488"/>
      <c r="U1131" s="488"/>
      <c r="V1131" s="488"/>
      <c r="W1131" s="488"/>
      <c r="X1131" s="488"/>
      <c r="Y1131" s="488"/>
      <c r="Z1131" s="488"/>
      <c r="AA1131" s="488"/>
      <c r="AB1131" s="488"/>
      <c r="AC1131" s="488"/>
      <c r="AD1131" s="488"/>
      <c r="AE1131" s="488"/>
      <c r="AF1131" s="488"/>
      <c r="AG1131" s="488"/>
      <c r="AH1131" s="488">
        <v>50</v>
      </c>
      <c r="AI1131" s="488"/>
      <c r="AJ1131" s="488"/>
      <c r="AK1131" s="488"/>
      <c r="AL1131" s="488"/>
      <c r="AM1131" s="488"/>
      <c r="AN1131" s="488"/>
      <c r="AO1131" s="488"/>
      <c r="AP1131" s="488"/>
      <c r="AQ1131" s="488"/>
      <c r="AR1131" s="488"/>
      <c r="AS1131" s="488"/>
    </row>
    <row r="1132" spans="1:45" ht="18" customHeight="1">
      <c r="A1132" s="522" t="str">
        <f>IFERROR(VLOOKUP(B1132, 'Reference data'!$C$2:$D$21, 2, 0), "Do not enter, will be populated based on other column(s)")</f>
        <v>Enhancement</v>
      </c>
      <c r="B1132" s="541" t="s">
        <v>960</v>
      </c>
      <c r="D1132" s="347" t="s">
        <v>2112</v>
      </c>
      <c r="E1132" s="543" t="s">
        <v>1238</v>
      </c>
      <c r="G1132" s="522" t="str">
        <f>IFERROR(VLOOKUP(E1132,'Reference data'!$M$2:$P$364,4,0), "Do not enter, will be populated based on other column(s)")</f>
        <v>MR</v>
      </c>
      <c r="H1132" s="522" t="str">
        <f>IFERROR(VLOOKUP(E1132,'Reference data'!$M$2:$O$364, 3,0), "Do not enter, will be populated based on other column(s)")</f>
        <v>Java</v>
      </c>
      <c r="I1132" s="522" t="str">
        <f>IFERROR(VLOOKUP(E1132,'Reference data'!$M$1:$N$364, 2,0), "Do not enter, will be populated based on other column(s)")</f>
        <v>MDRG-RR</v>
      </c>
      <c r="J1132" s="548" t="s">
        <v>78</v>
      </c>
      <c r="K1132" s="525" t="str">
        <f>IFERROR(VLOOKUP(J1132,'Reference data'!$G$2:$H$7, 2, 0), "Do not enter, will be populated based on other column(s)")</f>
        <v>Christine Moretti</v>
      </c>
      <c r="L1132" s="525" t="str">
        <f>IFERROR(VLOOKUP(I1132, 'Reference data'!$R$2:$S$55, 2, 0), "Do not enter, will be populated based on other column(s)")</f>
        <v>Narmada Nelluri</v>
      </c>
      <c r="M1132" s="525" t="str">
        <f>IFERROR(VLOOKUP(L1132, 'Reference data'!$J$2:$K$30, 2, 0), "Do not enter, will be populated based on other column(s)")</f>
        <v>Ranjit Rai</v>
      </c>
      <c r="N1132" s="347" t="s">
        <v>341</v>
      </c>
      <c r="O1132" s="551" t="str">
        <f>VLOOKUP(N1132, 'Reference data'!$U$2:$V$29, 2, 0)</f>
        <v>TBD</v>
      </c>
      <c r="P1132" s="347" t="s">
        <v>342</v>
      </c>
      <c r="Q1132" s="488">
        <v>690</v>
      </c>
      <c r="R1132" s="488"/>
      <c r="S1132" s="488"/>
      <c r="T1132" s="488"/>
      <c r="U1132" s="488">
        <v>70</v>
      </c>
      <c r="V1132" s="488">
        <v>120</v>
      </c>
      <c r="W1132" s="488">
        <v>100</v>
      </c>
      <c r="X1132" s="488"/>
      <c r="Y1132" s="488"/>
      <c r="Z1132" s="488"/>
      <c r="AA1132" s="488"/>
      <c r="AB1132" s="488"/>
      <c r="AC1132" s="488"/>
      <c r="AD1132" s="488"/>
      <c r="AE1132" s="488"/>
      <c r="AF1132" s="488"/>
      <c r="AG1132" s="488">
        <v>100</v>
      </c>
      <c r="AH1132" s="488"/>
      <c r="AI1132" s="488"/>
      <c r="AJ1132" s="488"/>
      <c r="AK1132" s="488"/>
      <c r="AL1132" s="488"/>
      <c r="AM1132" s="488"/>
      <c r="AN1132" s="488"/>
      <c r="AO1132" s="488"/>
      <c r="AP1132" s="488"/>
      <c r="AQ1132" s="488"/>
      <c r="AR1132" s="488"/>
      <c r="AS1132" s="488"/>
    </row>
    <row r="1133" spans="1:45" ht="14.5">
      <c r="A1133" s="522" t="str">
        <f>IFERROR(VLOOKUP(B1133, 'Reference data'!$C$2:$D$21, 2, 0), "Do not enter, will be populated based on other column(s)")</f>
        <v>Enhancement</v>
      </c>
      <c r="B1133" s="541" t="s">
        <v>960</v>
      </c>
      <c r="D1133" s="472" t="s">
        <v>2113</v>
      </c>
      <c r="E1133" s="543" t="s">
        <v>1254</v>
      </c>
      <c r="F1133" s="472"/>
      <c r="G1133" s="522" t="str">
        <f>IFERROR(VLOOKUP(E1133,'Reference data'!$M$2:$P$364,4,0), "Do not enter, will be populated based on other column(s)")</f>
        <v>MR</v>
      </c>
      <c r="H1133" s="522" t="str">
        <f>IFERROR(VLOOKUP(E1133,'Reference data'!$M$2:$O$364, 3,0), "Do not enter, will be populated based on other column(s)")</f>
        <v>Java</v>
      </c>
      <c r="I1133" s="522" t="str">
        <f>IFERROR(VLOOKUP(E1133,'Reference data'!$M$1:$N$364, 2,0), "Do not enter, will be populated based on other column(s)")</f>
        <v>MDRG-RR</v>
      </c>
      <c r="J1133" s="347" t="s">
        <v>442</v>
      </c>
      <c r="K1133" s="525" t="str">
        <f>IFERROR(VLOOKUP(J1133,'Reference data'!$G$2:$H$7, 2, 0), "Do not enter, will be populated based on other column(s)")</f>
        <v>Christine Moretti</v>
      </c>
      <c r="L1133" s="525" t="str">
        <f>IFERROR(VLOOKUP(I1133, 'Reference data'!$R$2:$S$55, 2, 0), "Do not enter, will be populated based on other column(s)")</f>
        <v>Narmada Nelluri</v>
      </c>
      <c r="M1133" s="525" t="str">
        <f>IFERROR(VLOOKUP(L1133, 'Reference data'!$J$2:$K$30, 2, 0), "Do not enter, will be populated based on other column(s)")</f>
        <v>Ranjit Rai</v>
      </c>
      <c r="N1133" s="347" t="s">
        <v>341</v>
      </c>
      <c r="O1133" s="551" t="str">
        <f>VLOOKUP(N1133, 'Reference data'!$U$2:$V$29, 2, 0)</f>
        <v>TBD</v>
      </c>
      <c r="P1133" s="347" t="s">
        <v>342</v>
      </c>
      <c r="Q1133" s="488">
        <v>1060</v>
      </c>
      <c r="R1133" s="488">
        <v>30</v>
      </c>
      <c r="S1133" s="488">
        <v>30</v>
      </c>
      <c r="T1133" s="488">
        <v>30</v>
      </c>
      <c r="U1133" s="488">
        <v>30</v>
      </c>
      <c r="V1133" s="488">
        <v>30</v>
      </c>
      <c r="W1133" s="488">
        <v>30</v>
      </c>
      <c r="X1133" s="488"/>
      <c r="Y1133" s="488"/>
      <c r="Z1133" s="488"/>
      <c r="AA1133" s="488"/>
      <c r="AB1133" s="488">
        <v>30</v>
      </c>
      <c r="AC1133" s="488">
        <v>30</v>
      </c>
      <c r="AD1133" s="488">
        <v>30</v>
      </c>
      <c r="AE1133" s="488">
        <v>30</v>
      </c>
      <c r="AF1133" s="488">
        <v>110</v>
      </c>
      <c r="AG1133" s="488">
        <v>110</v>
      </c>
      <c r="AH1133" s="488"/>
      <c r="AI1133" s="488"/>
      <c r="AJ1133" s="488"/>
      <c r="AK1133" s="488"/>
      <c r="AL1133" s="488"/>
      <c r="AM1133" s="488"/>
      <c r="AN1133" s="488"/>
      <c r="AO1133" s="488"/>
      <c r="AP1133" s="488"/>
      <c r="AQ1133" s="488"/>
      <c r="AR1133" s="488"/>
      <c r="AS1133" s="488"/>
    </row>
    <row r="1134" spans="1:45" ht="14.5">
      <c r="A1134" s="522" t="str">
        <f>IFERROR(VLOOKUP(B1134, 'Reference data'!$C$2:$D$21, 2, 0), "Do not enter, will be populated based on other column(s)")</f>
        <v>Enhancement</v>
      </c>
      <c r="B1134" s="541" t="s">
        <v>960</v>
      </c>
      <c r="D1134" s="548" t="s">
        <v>2114</v>
      </c>
      <c r="E1134" s="543" t="s">
        <v>1198</v>
      </c>
      <c r="F1134" s="548"/>
      <c r="G1134" s="522" t="str">
        <f>IFERROR(VLOOKUP(E1134,'Reference data'!$M$2:$P$364,4,0), "Do not enter, will be populated based on other column(s)")</f>
        <v>MR</v>
      </c>
      <c r="H1134" s="522" t="str">
        <f>IFERROR(VLOOKUP(E1134,'Reference data'!$M$2:$O$364, 3,0), "Do not enter, will be populated based on other column(s)")</f>
        <v>Java</v>
      </c>
      <c r="I1134" s="522" t="str">
        <f>IFERROR(VLOOKUP(E1134,'Reference data'!$M$1:$N$364, 2,0), "Do not enter, will be populated based on other column(s)")</f>
        <v>MDRG-RR</v>
      </c>
      <c r="J1134" s="548" t="s">
        <v>78</v>
      </c>
      <c r="K1134" s="525" t="str">
        <f>IFERROR(VLOOKUP(J1134,'Reference data'!$G$2:$H$7, 2, 0), "Do not enter, will be populated based on other column(s)")</f>
        <v>Christine Moretti</v>
      </c>
      <c r="L1134" s="525" t="str">
        <f>IFERROR(VLOOKUP(I1134, 'Reference data'!$R$2:$S$55, 2, 0), "Do not enter, will be populated based on other column(s)")</f>
        <v>Narmada Nelluri</v>
      </c>
      <c r="M1134" s="525" t="str">
        <f>IFERROR(VLOOKUP(L1134, 'Reference data'!$J$2:$K$30, 2, 0), "Do not enter, will be populated based on other column(s)")</f>
        <v>Ranjit Rai</v>
      </c>
      <c r="N1134" s="347" t="s">
        <v>341</v>
      </c>
      <c r="O1134" s="551" t="str">
        <f>VLOOKUP(N1134, 'Reference data'!$U$2:$V$29, 2, 0)</f>
        <v>TBD</v>
      </c>
      <c r="P1134" s="347" t="s">
        <v>342</v>
      </c>
      <c r="Q1134" s="488">
        <v>2255</v>
      </c>
      <c r="R1134" s="488"/>
      <c r="S1134" s="488"/>
      <c r="T1134" s="488"/>
      <c r="U1134" s="488"/>
      <c r="V1134" s="488"/>
      <c r="W1134" s="488"/>
      <c r="X1134" s="488"/>
      <c r="Y1134" s="488"/>
      <c r="Z1134" s="488"/>
      <c r="AA1134" s="488"/>
      <c r="AB1134" s="488">
        <v>45</v>
      </c>
      <c r="AC1134" s="488">
        <v>45</v>
      </c>
      <c r="AD1134" s="488">
        <v>45</v>
      </c>
      <c r="AE1134" s="488">
        <v>45</v>
      </c>
      <c r="AF1134" s="488">
        <v>90</v>
      </c>
      <c r="AG1134" s="488">
        <v>90</v>
      </c>
      <c r="AH1134" s="488"/>
      <c r="AI1134" s="488"/>
      <c r="AJ1134" s="488"/>
      <c r="AK1134" s="488"/>
      <c r="AL1134" s="488"/>
      <c r="AM1134" s="488"/>
      <c r="AN1134" s="488"/>
      <c r="AO1134" s="488"/>
      <c r="AP1134" s="488"/>
      <c r="AQ1134" s="488"/>
      <c r="AR1134" s="488"/>
      <c r="AS1134" s="488"/>
    </row>
    <row r="1135" spans="1:45" ht="14.5">
      <c r="A1135" s="522" t="str">
        <f>IFERROR(VLOOKUP(B1135, 'Reference data'!$C$2:$D$21, 2, 0), "Do not enter, will be populated based on other column(s)")</f>
        <v>Enhancement</v>
      </c>
      <c r="B1135" s="541" t="s">
        <v>960</v>
      </c>
      <c r="D1135" s="347" t="s">
        <v>2103</v>
      </c>
      <c r="E1135" s="543" t="s">
        <v>1355</v>
      </c>
      <c r="F1135" s="474" t="s">
        <v>1479</v>
      </c>
      <c r="G1135" s="522" t="str">
        <f>IFERROR(VLOOKUP(E1135,'Reference data'!$M$2:$P$364,4,0), "Do not enter, will be populated based on other column(s)")</f>
        <v>MF</v>
      </c>
      <c r="H1135" s="522" t="str">
        <f>IFERROR(VLOOKUP(E1135,'Reference data'!$M$2:$O$364, 3,0), "Do not enter, will be populated based on other column(s)")</f>
        <v>Cobol, DB2</v>
      </c>
      <c r="I1135" s="522" t="str">
        <f>IFERROR(VLOOKUP(E1135,'Reference data'!$M$1:$N$364, 2,0), "Do not enter, will be populated based on other column(s)")</f>
        <v>CARE-MF</v>
      </c>
      <c r="J1135" s="347" t="s">
        <v>78</v>
      </c>
      <c r="K1135" s="525" t="str">
        <f>IFERROR(VLOOKUP(J1135,'Reference data'!$G$2:$H$7, 2, 0), "Do not enter, will be populated based on other column(s)")</f>
        <v>Christine Moretti</v>
      </c>
      <c r="L1135" s="525" t="str">
        <f>IFERROR(VLOOKUP(I1135, 'Reference data'!$R$2:$S$55, 2, 0), "Do not enter, will be populated based on other column(s)")</f>
        <v>Kushagra Mathur</v>
      </c>
      <c r="M1135" s="525" t="str">
        <f>IFERROR(VLOOKUP(L1135, 'Reference data'!$J$2:$K$30, 2, 0), "Do not enter, will be populated based on other column(s)")</f>
        <v>Amit Patidar</v>
      </c>
      <c r="N1135" s="347">
        <v>23.06</v>
      </c>
      <c r="O1135" s="551" t="str">
        <f>VLOOKUP(N1135, 'Reference data'!$U$2:$V$29, 2, 0)</f>
        <v>Jun-23</v>
      </c>
      <c r="P1135" s="347" t="s">
        <v>48</v>
      </c>
      <c r="Q1135" s="488">
        <v>60</v>
      </c>
      <c r="R1135" s="488"/>
      <c r="S1135" s="488"/>
      <c r="T1135" s="488"/>
      <c r="U1135" s="488"/>
      <c r="V1135" s="488"/>
      <c r="W1135" s="488"/>
      <c r="X1135" s="488"/>
      <c r="Y1135" s="488"/>
      <c r="Z1135" s="488"/>
      <c r="AA1135" s="488"/>
      <c r="AB1135" s="488"/>
      <c r="AC1135" s="488"/>
      <c r="AD1135" s="488"/>
      <c r="AE1135" s="488"/>
      <c r="AF1135" s="488"/>
      <c r="AG1135" s="488"/>
      <c r="AH1135" s="488"/>
      <c r="AI1135" s="488">
        <v>10</v>
      </c>
      <c r="AJ1135" s="488">
        <v>10</v>
      </c>
      <c r="AK1135" s="488">
        <v>20</v>
      </c>
      <c r="AL1135" s="488">
        <v>10</v>
      </c>
      <c r="AM1135" s="488">
        <v>10</v>
      </c>
      <c r="AN1135" s="488"/>
      <c r="AO1135" s="488"/>
      <c r="AP1135" s="488"/>
      <c r="AQ1135" s="488"/>
      <c r="AR1135" s="488"/>
      <c r="AS1135" s="488"/>
    </row>
    <row r="1136" spans="1:45">
      <c r="A1136" s="522" t="str">
        <f>IFERROR(VLOOKUP(B1136, 'Reference data'!$C$2:$D$21, 2, 0), "Do not enter, will be populated based on other column(s)")</f>
        <v>Enhancement</v>
      </c>
      <c r="B1136" s="555" t="s">
        <v>960</v>
      </c>
      <c r="C1136" s="347">
        <v>6</v>
      </c>
      <c r="D1136" s="347" t="s">
        <v>2080</v>
      </c>
      <c r="E1136" s="476" t="s">
        <v>105</v>
      </c>
      <c r="F1136" s="558" t="s">
        <v>2084</v>
      </c>
      <c r="G1136" s="522" t="str">
        <f>IFERROR(VLOOKUP(E1136,'Reference data'!$M$2:$P$364,4,0), "Do not enter, will be populated based on other column(s)")</f>
        <v>MF</v>
      </c>
      <c r="H1136" s="522" t="str">
        <f>IFERROR(VLOOKUP(E1136,'Reference data'!$M$2:$O$364, 3,0), "Do not enter, will be populated based on other column(s)")</f>
        <v>Cobol, IMS-DB</v>
      </c>
      <c r="I1136" s="522" t="str">
        <f>IFERROR(VLOOKUP(E1136,'Reference data'!$M$1:$N$364, 2,0), "Do not enter, will be populated based on other column(s)")</f>
        <v>SW-CRIS</v>
      </c>
      <c r="J1136" s="347" t="s">
        <v>44</v>
      </c>
      <c r="K1136" s="525" t="str">
        <f>IFERROR(VLOOKUP(J1136,'Reference data'!$G$2:$H$7, 2, 0), "Do not enter, will be populated based on other column(s)")</f>
        <v>Muawiah Qaimari</v>
      </c>
      <c r="L1136" s="556" t="str">
        <f>IFERROR(VLOOKUP(I1136, 'Reference data'!$R$2:$S$55, 2, 0), "Do not enter, will be populated based on other column(s)")</f>
        <v>Istiyaqahmed Shaikh</v>
      </c>
      <c r="M1136" s="525" t="str">
        <f>IFERROR(VLOOKUP(L1136, 'Reference data'!$J$2:$K$30, 2, 0), "Do not enter, will be populated based on other column(s)")</f>
        <v>Daljeet Arora</v>
      </c>
      <c r="N1136" s="347">
        <v>23.11</v>
      </c>
      <c r="O1136" s="557" t="str">
        <f>VLOOKUP(N1136, 'Reference data'!$U$2:$V$29, 2, 0)</f>
        <v>Nov-23</v>
      </c>
      <c r="P1136" s="476" t="s">
        <v>48</v>
      </c>
      <c r="Q1136" s="347">
        <v>150</v>
      </c>
      <c r="AL1136" s="347">
        <v>0</v>
      </c>
      <c r="AM1136" s="347">
        <v>10</v>
      </c>
      <c r="AN1136" s="347">
        <v>30</v>
      </c>
      <c r="AO1136" s="347">
        <v>35</v>
      </c>
      <c r="AP1136" s="347">
        <v>35</v>
      </c>
      <c r="AQ1136" s="347">
        <v>30</v>
      </c>
      <c r="AR1136" s="347">
        <v>10</v>
      </c>
    </row>
    <row r="1137" spans="1:45" ht="14.5">
      <c r="A1137" s="522" t="str">
        <f>IFERROR(VLOOKUP(B1137, 'Reference data'!$C$2:$D$21, 2, 0), "Do not enter, will be populated based on other column(s)")</f>
        <v>Enhancement</v>
      </c>
      <c r="B1137" s="541" t="s">
        <v>960</v>
      </c>
      <c r="C1137" s="347">
        <v>1</v>
      </c>
      <c r="D1137" s="347" t="s">
        <v>2115</v>
      </c>
      <c r="E1137" s="543" t="s">
        <v>1174</v>
      </c>
      <c r="F1137" s="475" t="s">
        <v>2116</v>
      </c>
      <c r="G1137" s="522" t="str">
        <f>IFERROR(VLOOKUP(E1137,'Reference data'!$M$2:$P$364,4,0), "Do not enter, will be populated based on other column(s)")</f>
        <v>MF</v>
      </c>
      <c r="H1137" s="522" t="str">
        <f>IFERROR(VLOOKUP(E1137,'Reference data'!$M$2:$O$364, 3,0), "Do not enter, will be populated based on other column(s)")</f>
        <v>Cobol, IMS-DB</v>
      </c>
      <c r="I1137" s="522" t="str">
        <f>IFERROR(VLOOKUP(E1137,'Reference data'!$M$1:$N$364, 2,0), "Do not enter, will be populated based on other column(s)")</f>
        <v>MW Usage</v>
      </c>
      <c r="J1137" s="347" t="s">
        <v>44</v>
      </c>
      <c r="K1137" s="525" t="str">
        <f>IFERROR(VLOOKUP(J1137,'Reference data'!$G$2:$H$7, 2, 0), "Do not enter, will be populated based on other column(s)")</f>
        <v>Muawiah Qaimari</v>
      </c>
      <c r="L1137" s="525" t="str">
        <f>IFERROR(VLOOKUP(I1137, 'Reference data'!$R$2:$S$55, 2, 0), "Do not enter, will be populated based on other column(s)")</f>
        <v>Sanjay Lokhande</v>
      </c>
      <c r="M1137" s="525" t="str">
        <f>IFERROR(VLOOKUP(L1137, 'Reference data'!$J$2:$K$30, 2, 0), "Do not enter, will be populated based on other column(s)")</f>
        <v>Daljeet Arora</v>
      </c>
      <c r="N1137" s="347">
        <v>23.06</v>
      </c>
      <c r="O1137" s="551" t="str">
        <f>VLOOKUP(N1137, 'Reference data'!$U$2:$V$29, 2, 0)</f>
        <v>Jun-23</v>
      </c>
      <c r="P1137" s="347" t="s">
        <v>48</v>
      </c>
      <c r="Q1137" s="488">
        <v>531</v>
      </c>
      <c r="R1137" s="488"/>
      <c r="S1137" s="488"/>
      <c r="T1137" s="488"/>
      <c r="U1137" s="488"/>
      <c r="V1137" s="488"/>
      <c r="W1137" s="488"/>
      <c r="X1137" s="488"/>
      <c r="Y1137" s="488"/>
      <c r="Z1137" s="488"/>
      <c r="AA1137" s="488"/>
      <c r="AB1137" s="488"/>
      <c r="AC1137" s="488"/>
      <c r="AD1137" s="488"/>
      <c r="AE1137" s="488"/>
      <c r="AF1137" s="488">
        <v>10</v>
      </c>
      <c r="AG1137" s="488">
        <v>10</v>
      </c>
      <c r="AH1137" s="488">
        <v>40</v>
      </c>
      <c r="AI1137" s="488">
        <v>90</v>
      </c>
      <c r="AJ1137" s="488">
        <v>100</v>
      </c>
      <c r="AK1137" s="488">
        <v>100</v>
      </c>
      <c r="AL1137" s="488">
        <v>110</v>
      </c>
      <c r="AM1137" s="488">
        <v>90</v>
      </c>
      <c r="AN1137" s="488"/>
      <c r="AO1137" s="488"/>
      <c r="AP1137" s="488"/>
      <c r="AQ1137" s="488"/>
      <c r="AR1137" s="488"/>
      <c r="AS1137" s="488"/>
    </row>
    <row r="1138" spans="1:45" ht="18" customHeight="1">
      <c r="A1138" s="522" t="str">
        <f>IFERROR(VLOOKUP(B1138, 'Reference data'!$C$2:$D$21, 2, 0), "Do not enter, will be populated based on other column(s)")</f>
        <v>Enhancement</v>
      </c>
      <c r="B1138" s="541" t="s">
        <v>960</v>
      </c>
      <c r="C1138" s="347">
        <v>1</v>
      </c>
      <c r="D1138" s="347" t="s">
        <v>2115</v>
      </c>
      <c r="E1138" s="543" t="s">
        <v>1202</v>
      </c>
      <c r="F1138" s="475" t="s">
        <v>2116</v>
      </c>
      <c r="G1138" s="522" t="str">
        <f>IFERROR(VLOOKUP(E1138,'Reference data'!$M$2:$P$364,4,0), "Do not enter, will be populated based on other column(s)")</f>
        <v>MF</v>
      </c>
      <c r="H1138" s="522" t="str">
        <f>IFERROR(VLOOKUP(E1138,'Reference data'!$M$2:$O$364, 3,0), "Do not enter, will be populated based on other column(s)")</f>
        <v>Cobol, IMS-DB</v>
      </c>
      <c r="I1138" s="522" t="str">
        <f>IFERROR(VLOOKUP(E1138,'Reference data'!$M$1:$N$364, 2,0), "Do not enter, will be populated based on other column(s)")</f>
        <v>MW Usage</v>
      </c>
      <c r="J1138" s="347" t="s">
        <v>44</v>
      </c>
      <c r="K1138" s="525" t="str">
        <f>IFERROR(VLOOKUP(J1138,'Reference data'!$G$2:$H$7, 2, 0), "Do not enter, will be populated based on other column(s)")</f>
        <v>Muawiah Qaimari</v>
      </c>
      <c r="L1138" s="525" t="str">
        <f>IFERROR(VLOOKUP(I1138, 'Reference data'!$R$2:$S$55, 2, 0), "Do not enter, will be populated based on other column(s)")</f>
        <v>Sanjay Lokhande</v>
      </c>
      <c r="M1138" s="525" t="str">
        <f>IFERROR(VLOOKUP(L1138, 'Reference data'!$J$2:$K$30, 2, 0), "Do not enter, will be populated based on other column(s)")</f>
        <v>Daljeet Arora</v>
      </c>
      <c r="N1138" s="347">
        <v>23.06</v>
      </c>
      <c r="O1138" s="551" t="str">
        <f>VLOOKUP(N1138, 'Reference data'!$U$2:$V$29, 2, 0)</f>
        <v>Jun-23</v>
      </c>
      <c r="P1138" s="347" t="s">
        <v>48</v>
      </c>
      <c r="Q1138" s="488">
        <v>197</v>
      </c>
      <c r="R1138" s="488"/>
      <c r="S1138" s="488"/>
      <c r="T1138" s="488"/>
      <c r="U1138" s="488"/>
      <c r="V1138" s="488"/>
      <c r="W1138" s="488"/>
      <c r="X1138" s="488"/>
      <c r="Y1138" s="488"/>
      <c r="Z1138" s="488"/>
      <c r="AA1138" s="488"/>
      <c r="AB1138" s="488"/>
      <c r="AC1138" s="488"/>
      <c r="AD1138" s="488"/>
      <c r="AE1138" s="488"/>
      <c r="AF1138" s="488">
        <v>5</v>
      </c>
      <c r="AG1138" s="488">
        <v>5</v>
      </c>
      <c r="AH1138" s="488">
        <v>5</v>
      </c>
      <c r="AI1138" s="488">
        <v>5</v>
      </c>
      <c r="AJ1138" s="488">
        <v>20</v>
      </c>
      <c r="AK1138" s="488">
        <v>60</v>
      </c>
      <c r="AL1138" s="488">
        <v>65</v>
      </c>
      <c r="AM1138" s="488">
        <v>50</v>
      </c>
      <c r="AN1138" s="488"/>
      <c r="AO1138" s="488"/>
      <c r="AP1138" s="488"/>
      <c r="AQ1138" s="488"/>
      <c r="AR1138" s="488"/>
      <c r="AS1138" s="488"/>
    </row>
    <row r="1139" spans="1:45" ht="18" customHeight="1">
      <c r="A1139" s="522" t="str">
        <f>IFERROR(VLOOKUP(B1139, 'Reference data'!$C$2:$D$21, 2, 0), "Do not enter, will be populated based on other column(s)")</f>
        <v>Enhancement</v>
      </c>
      <c r="B1139" s="541" t="s">
        <v>960</v>
      </c>
      <c r="C1139" s="347">
        <v>1</v>
      </c>
      <c r="D1139" s="347" t="s">
        <v>2115</v>
      </c>
      <c r="E1139" s="543" t="s">
        <v>1313</v>
      </c>
      <c r="F1139" s="475" t="s">
        <v>2116</v>
      </c>
      <c r="G1139" s="522" t="str">
        <f>IFERROR(VLOOKUP(E1139,'Reference data'!$M$2:$P$364,4,0), "Do not enter, will be populated based on other column(s)")</f>
        <v>MF</v>
      </c>
      <c r="H1139" s="522" t="str">
        <f>IFERROR(VLOOKUP(E1139,'Reference data'!$M$2:$O$364, 3,0), "Do not enter, will be populated based on other column(s)")</f>
        <v>Cobol, DB2</v>
      </c>
      <c r="I1139" s="522" t="str">
        <f>IFERROR(VLOOKUP(E1139,'Reference data'!$M$1:$N$364, 2,0), "Do not enter, will be populated based on other column(s)")</f>
        <v>MW Usage</v>
      </c>
      <c r="J1139" s="347" t="s">
        <v>44</v>
      </c>
      <c r="K1139" s="525" t="str">
        <f>IFERROR(VLOOKUP(J1139,'Reference data'!$G$2:$H$7, 2, 0), "Do not enter, will be populated based on other column(s)")</f>
        <v>Muawiah Qaimari</v>
      </c>
      <c r="L1139" s="525" t="str">
        <f>IFERROR(VLOOKUP(I1139, 'Reference data'!$R$2:$S$55, 2, 0), "Do not enter, will be populated based on other column(s)")</f>
        <v>Sanjay Lokhande</v>
      </c>
      <c r="M1139" s="525" t="str">
        <f>IFERROR(VLOOKUP(L1139, 'Reference data'!$J$2:$K$30, 2, 0), "Do not enter, will be populated based on other column(s)")</f>
        <v>Daljeet Arora</v>
      </c>
      <c r="N1139" s="347">
        <v>23.06</v>
      </c>
      <c r="O1139" s="551" t="str">
        <f>VLOOKUP(N1139, 'Reference data'!$U$2:$V$29, 2, 0)</f>
        <v>Jun-23</v>
      </c>
      <c r="P1139" s="347" t="s">
        <v>48</v>
      </c>
      <c r="Q1139" s="488">
        <v>124</v>
      </c>
      <c r="R1139" s="488"/>
      <c r="S1139" s="488"/>
      <c r="T1139" s="488"/>
      <c r="U1139" s="488"/>
      <c r="V1139" s="488"/>
      <c r="W1139" s="488"/>
      <c r="X1139" s="488"/>
      <c r="Y1139" s="488"/>
      <c r="Z1139" s="488"/>
      <c r="AA1139" s="488"/>
      <c r="AB1139" s="488"/>
      <c r="AC1139" s="488"/>
      <c r="AD1139" s="488"/>
      <c r="AE1139" s="488"/>
      <c r="AF1139" s="488">
        <v>5</v>
      </c>
      <c r="AG1139" s="488">
        <v>5</v>
      </c>
      <c r="AH1139" s="488">
        <v>5</v>
      </c>
      <c r="AI1139" s="488">
        <v>10</v>
      </c>
      <c r="AJ1139" s="488">
        <v>20</v>
      </c>
      <c r="AK1139" s="488">
        <v>35</v>
      </c>
      <c r="AL1139" s="488">
        <v>30</v>
      </c>
      <c r="AM1139" s="488">
        <v>20</v>
      </c>
      <c r="AN1139" s="488"/>
      <c r="AO1139" s="488"/>
      <c r="AP1139" s="488"/>
      <c r="AQ1139" s="488"/>
      <c r="AR1139" s="488"/>
      <c r="AS1139" s="488"/>
    </row>
    <row r="1140" spans="1:45" ht="14.5">
      <c r="A1140" s="522" t="str">
        <f>IFERROR(VLOOKUP(B1140, 'Reference data'!$C$2:$D$21, 2, 0), "Do not enter, will be populated based on other column(s)")</f>
        <v>Enhancement</v>
      </c>
      <c r="B1140" s="541" t="s">
        <v>960</v>
      </c>
      <c r="C1140" s="347">
        <v>7</v>
      </c>
      <c r="D1140" s="347" t="s">
        <v>2117</v>
      </c>
      <c r="E1140" s="543" t="s">
        <v>1285</v>
      </c>
      <c r="F1140" s="475"/>
      <c r="G1140" s="522" t="str">
        <f>IFERROR(VLOOKUP(E1140,'Reference data'!$M$2:$P$364,4,0), "Do not enter, will be populated based on other column(s)")</f>
        <v>MF</v>
      </c>
      <c r="H1140" s="522" t="str">
        <f>IFERROR(VLOOKUP(E1140,'Reference data'!$M$2:$O$364, 3,0), "Do not enter, will be populated based on other column(s)")</f>
        <v>Cobol, DB2</v>
      </c>
      <c r="I1140" s="522" t="str">
        <f>IFERROR(VLOOKUP(E1140,'Reference data'!$M$1:$N$364, 2,0), "Do not enter, will be populated based on other column(s)")</f>
        <v>WB-SAMW</v>
      </c>
      <c r="J1140" s="541" t="s">
        <v>44</v>
      </c>
      <c r="K1140" s="525" t="str">
        <f>IFERROR(VLOOKUP(J1140,'Reference data'!$G$2:$H$7, 2, 0), "Do not enter, will be populated based on other column(s)")</f>
        <v>Muawiah Qaimari</v>
      </c>
      <c r="L1140" s="525" t="str">
        <f>IFERROR(VLOOKUP(I1140, 'Reference data'!$R$2:$S$55, 2, 0), "Do not enter, will be populated based on other column(s)")</f>
        <v>Swapnil Patil</v>
      </c>
      <c r="M1140" s="525" t="str">
        <f>IFERROR(VLOOKUP(L1140, 'Reference data'!$J$2:$K$30, 2, 0), "Do not enter, will be populated based on other column(s)")</f>
        <v>Amit Patidar</v>
      </c>
      <c r="N1140" s="547">
        <v>23.03</v>
      </c>
      <c r="O1140" s="551" t="str">
        <f>VLOOKUP(N1140, 'Reference data'!$U$2:$V$29, 2, 0)</f>
        <v>Mar-23</v>
      </c>
      <c r="P1140" s="347" t="s">
        <v>48</v>
      </c>
      <c r="Q1140" s="488">
        <v>1345</v>
      </c>
      <c r="R1140" s="488"/>
      <c r="S1140" s="488"/>
      <c r="T1140" s="488"/>
      <c r="U1140" s="488"/>
      <c r="V1140" s="488"/>
      <c r="W1140" s="488"/>
      <c r="X1140" s="488"/>
      <c r="Y1140" s="488"/>
      <c r="Z1140" s="488"/>
      <c r="AA1140" s="488"/>
      <c r="AB1140" s="488"/>
      <c r="AC1140" s="488"/>
      <c r="AD1140" s="488"/>
      <c r="AE1140" s="488"/>
      <c r="AF1140" s="488"/>
      <c r="AG1140" s="488"/>
      <c r="AH1140" s="488"/>
      <c r="AI1140" s="488">
        <v>100</v>
      </c>
      <c r="AJ1140" s="488">
        <v>885</v>
      </c>
      <c r="AK1140" s="488">
        <v>360</v>
      </c>
      <c r="AL1140" s="488"/>
      <c r="AM1140" s="488"/>
      <c r="AN1140" s="488"/>
      <c r="AO1140" s="488"/>
      <c r="AP1140" s="488"/>
      <c r="AQ1140" s="488"/>
      <c r="AR1140" s="488"/>
      <c r="AS1140" s="488"/>
    </row>
    <row r="1141" spans="1:45" ht="18" customHeight="1">
      <c r="A1141" s="522" t="str">
        <f>IFERROR(VLOOKUP(B1141, 'Reference data'!$C$2:$D$21, 2, 0), "Do not enter, will be populated based on other column(s)")</f>
        <v>Enhancement</v>
      </c>
      <c r="B1141" s="541" t="s">
        <v>960</v>
      </c>
      <c r="D1141" s="472" t="s">
        <v>2117</v>
      </c>
      <c r="E1141" s="543" t="s">
        <v>269</v>
      </c>
      <c r="F1141" s="475" t="s">
        <v>2118</v>
      </c>
      <c r="G1141" s="522" t="str">
        <f>IFERROR(VLOOKUP(E1141,'Reference data'!$M$2:$P$364,4,0), "Do not enter, will be populated based on other column(s)")</f>
        <v>MF</v>
      </c>
      <c r="H1141" s="522" t="str">
        <f>IFERROR(VLOOKUP(E1141,'Reference data'!$M$2:$O$364, 3,0), "Do not enter, will be populated based on other column(s)")</f>
        <v>Cobol, DB2</v>
      </c>
      <c r="I1141" s="522" t="str">
        <f>IFERROR(VLOOKUP(E1141,'Reference data'!$M$1:$N$364, 2,0), "Do not enter, will be populated based on other column(s)")</f>
        <v>WB-BPP1</v>
      </c>
      <c r="J1141" s="541" t="s">
        <v>44</v>
      </c>
      <c r="K1141" s="525" t="str">
        <f>IFERROR(VLOOKUP(J1141,'Reference data'!$G$2:$H$7, 2, 0), "Do not enter, will be populated based on other column(s)")</f>
        <v>Muawiah Qaimari</v>
      </c>
      <c r="L1141" s="525" t="str">
        <f>IFERROR(VLOOKUP(I1141, 'Reference data'!$R$2:$S$55, 2, 0), "Do not enter, will be populated based on other column(s)")</f>
        <v>Rakesh Koli</v>
      </c>
      <c r="M1141" s="525" t="str">
        <f>IFERROR(VLOOKUP(L1141, 'Reference data'!$J$2:$K$30, 2, 0), "Do not enter, will be populated based on other column(s)")</f>
        <v>Amit Patidar</v>
      </c>
      <c r="N1141" s="547">
        <v>23.03</v>
      </c>
      <c r="O1141" s="551" t="str">
        <f>VLOOKUP(N1141, 'Reference data'!$U$2:$V$29, 2, 0)</f>
        <v>Mar-23</v>
      </c>
      <c r="P1141" s="347" t="s">
        <v>48</v>
      </c>
      <c r="Q1141" s="488">
        <v>60</v>
      </c>
      <c r="R1141" s="488"/>
      <c r="S1141" s="488"/>
      <c r="T1141" s="488"/>
      <c r="U1141" s="488"/>
      <c r="V1141" s="488"/>
      <c r="W1141" s="488"/>
      <c r="X1141" s="488"/>
      <c r="Y1141" s="488"/>
      <c r="Z1141" s="488"/>
      <c r="AA1141" s="488"/>
      <c r="AB1141" s="488"/>
      <c r="AC1141" s="488"/>
      <c r="AD1141" s="488"/>
      <c r="AE1141" s="488"/>
      <c r="AF1141" s="488"/>
      <c r="AG1141" s="488"/>
      <c r="AH1141" s="488"/>
      <c r="AI1141" s="488"/>
      <c r="AJ1141" s="488">
        <v>60</v>
      </c>
      <c r="AK1141" s="488"/>
      <c r="AL1141" s="488"/>
      <c r="AM1141" s="488"/>
      <c r="AN1141" s="488"/>
      <c r="AO1141" s="488"/>
      <c r="AP1141" s="488"/>
      <c r="AQ1141" s="488"/>
      <c r="AR1141" s="488"/>
      <c r="AS1141" s="488"/>
    </row>
    <row r="1142" spans="1:45" ht="14.5">
      <c r="A1142" s="522" t="str">
        <f>IFERROR(VLOOKUP(B1142, 'Reference data'!$C$2:$D$21, 2, 0), "Do not enter, will be populated based on other column(s)")</f>
        <v>Enhancement</v>
      </c>
      <c r="B1142" s="541" t="s">
        <v>960</v>
      </c>
      <c r="D1142" s="472" t="s">
        <v>2117</v>
      </c>
      <c r="E1142" s="543" t="s">
        <v>1234</v>
      </c>
      <c r="F1142" s="475" t="s">
        <v>2118</v>
      </c>
      <c r="G1142" s="522" t="str">
        <f>IFERROR(VLOOKUP(E1142,'Reference data'!$M$2:$P$364,4,0), "Do not enter, will be populated based on other column(s)")</f>
        <v>MF</v>
      </c>
      <c r="H1142" s="522" t="str">
        <f>IFERROR(VLOOKUP(E1142,'Reference data'!$M$2:$O$364, 3,0), "Do not enter, will be populated based on other column(s)")</f>
        <v>Cobol, DB2</v>
      </c>
      <c r="I1142" s="522" t="str">
        <f>IFERROR(VLOOKUP(E1142,'Reference data'!$M$1:$N$364, 2,0), "Do not enter, will be populated based on other column(s)")</f>
        <v>WB-BPP1</v>
      </c>
      <c r="J1142" s="541" t="s">
        <v>44</v>
      </c>
      <c r="K1142" s="525" t="str">
        <f>IFERROR(VLOOKUP(J1142,'Reference data'!$G$2:$H$7, 2, 0), "Do not enter, will be populated based on other column(s)")</f>
        <v>Muawiah Qaimari</v>
      </c>
      <c r="L1142" s="525" t="str">
        <f>IFERROR(VLOOKUP(I1142, 'Reference data'!$R$2:$S$55, 2, 0), "Do not enter, will be populated based on other column(s)")</f>
        <v>Rakesh Koli</v>
      </c>
      <c r="M1142" s="525" t="str">
        <f>IFERROR(VLOOKUP(L1142, 'Reference data'!$J$2:$K$30, 2, 0), "Do not enter, will be populated based on other column(s)")</f>
        <v>Amit Patidar</v>
      </c>
      <c r="N1142" s="547">
        <v>23.03</v>
      </c>
      <c r="O1142" s="551" t="str">
        <f>VLOOKUP(N1142, 'Reference data'!$U$2:$V$29, 2, 0)</f>
        <v>Mar-23</v>
      </c>
      <c r="P1142" s="347" t="s">
        <v>48</v>
      </c>
      <c r="Q1142" s="488">
        <v>60</v>
      </c>
      <c r="R1142" s="488"/>
      <c r="S1142" s="488"/>
      <c r="T1142" s="488"/>
      <c r="U1142" s="488"/>
      <c r="V1142" s="488"/>
      <c r="W1142" s="488"/>
      <c r="X1142" s="488"/>
      <c r="Y1142" s="488"/>
      <c r="Z1142" s="488"/>
      <c r="AA1142" s="488"/>
      <c r="AB1142" s="488"/>
      <c r="AC1142" s="488"/>
      <c r="AD1142" s="488"/>
      <c r="AE1142" s="488"/>
      <c r="AF1142" s="488"/>
      <c r="AG1142" s="488"/>
      <c r="AH1142" s="488"/>
      <c r="AI1142" s="488"/>
      <c r="AJ1142" s="488">
        <v>60</v>
      </c>
      <c r="AK1142" s="488"/>
      <c r="AL1142" s="488"/>
      <c r="AM1142" s="488"/>
      <c r="AN1142" s="488"/>
      <c r="AO1142" s="488"/>
      <c r="AP1142" s="488"/>
      <c r="AQ1142" s="488"/>
      <c r="AR1142" s="488"/>
      <c r="AS1142" s="488"/>
    </row>
    <row r="1143" spans="1:45" ht="18" customHeight="1">
      <c r="A1143" s="522" t="str">
        <f>IFERROR(VLOOKUP(B1143, 'Reference data'!$C$2:$D$21, 2, 0), "Do not enter, will be populated based on other column(s)")</f>
        <v>Enhancement</v>
      </c>
      <c r="B1143" s="555" t="s">
        <v>960</v>
      </c>
      <c r="C1143" s="347">
        <v>4</v>
      </c>
      <c r="D1143" s="565" t="s">
        <v>76</v>
      </c>
      <c r="E1143" s="564" t="s">
        <v>77</v>
      </c>
      <c r="F1143" s="474"/>
      <c r="G1143" s="522" t="str">
        <f>IFERROR(VLOOKUP(E1143,'Reference data'!$M$2:$P$364,4,0), "Do not enter, will be populated based on other column(s)")</f>
        <v>MF</v>
      </c>
      <c r="H1143" s="522" t="str">
        <f>IFERROR(VLOOKUP(E1143,'Reference data'!$M$2:$O$364, 3,0), "Do not enter, will be populated based on other column(s)")</f>
        <v>AS400</v>
      </c>
      <c r="I1143" s="522" t="str">
        <f>IFERROR(VLOOKUP(E1143,'Reference data'!$M$1:$N$364, 2,0), "Do not enter, will be populated based on other column(s)")</f>
        <v>BOSS-SW-ABOM</v>
      </c>
      <c r="J1143" s="347" t="s">
        <v>442</v>
      </c>
      <c r="K1143" s="525" t="str">
        <f>IFERROR(VLOOKUP(J1143,'Reference data'!$G$2:$H$7, 2, 0), "Do not enter, will be populated based on other column(s)")</f>
        <v>Christine Moretti</v>
      </c>
      <c r="L1143" s="556" t="str">
        <f>IFERROR(VLOOKUP(I1143, 'Reference data'!$R$2:$S$55, 2, 0), "Do not enter, will be populated based on other column(s)")</f>
        <v>Istiyaqahmed Shaikh</v>
      </c>
      <c r="M1143" s="525" t="str">
        <f>IFERROR(VLOOKUP(L1143, 'Reference data'!$J$2:$K$30, 2, 0), "Do not enter, will be populated based on other column(s)")</f>
        <v>Daljeet Arora</v>
      </c>
      <c r="N1143" s="347">
        <v>23.12</v>
      </c>
      <c r="O1143" s="557" t="str">
        <f>VLOOKUP(N1143, 'Reference data'!$U$2:$V$29, 2, 0)</f>
        <v>Dec-23</v>
      </c>
      <c r="P1143" s="347" t="s">
        <v>48</v>
      </c>
      <c r="Q1143" s="347">
        <v>500</v>
      </c>
      <c r="R1143" s="548"/>
      <c r="S1143" s="548"/>
      <c r="T1143" s="548"/>
      <c r="U1143" s="548"/>
      <c r="V1143" s="548"/>
      <c r="W1143" s="548"/>
      <c r="X1143" s="548"/>
      <c r="Y1143" s="548"/>
      <c r="Z1143" s="548"/>
      <c r="AA1143" s="548"/>
      <c r="AB1143" s="548"/>
      <c r="AC1143" s="548"/>
      <c r="AD1143" s="548"/>
      <c r="AE1143" s="548"/>
      <c r="AF1143" s="548"/>
      <c r="AG1143" s="548"/>
      <c r="AM1143" s="347">
        <v>75</v>
      </c>
      <c r="AN1143" s="347">
        <v>75</v>
      </c>
      <c r="AO1143" s="347">
        <v>75</v>
      </c>
      <c r="AP1143" s="347">
        <v>75</v>
      </c>
      <c r="AQ1143" s="347">
        <v>75</v>
      </c>
      <c r="AR1143" s="347">
        <v>75</v>
      </c>
      <c r="AS1143" s="347">
        <v>50</v>
      </c>
    </row>
    <row r="1144" spans="1:45" ht="14.5">
      <c r="A1144" s="522" t="str">
        <f>IFERROR(VLOOKUP(B1144, 'Reference data'!$C$2:$D$21, 2, 0), "Do not enter, will be populated based on other column(s)")</f>
        <v>Enhancement</v>
      </c>
      <c r="B1144" s="555" t="s">
        <v>960</v>
      </c>
      <c r="C1144" s="347">
        <v>6</v>
      </c>
      <c r="D1144" s="660" t="s">
        <v>2119</v>
      </c>
      <c r="E1144" s="564" t="s">
        <v>54</v>
      </c>
      <c r="F1144" s="660" t="s">
        <v>2120</v>
      </c>
      <c r="G1144" s="522" t="str">
        <f>IFERROR(VLOOKUP(E1144,'Reference data'!$M$2:$P$364,4,0), "Do not enter, will be populated based on other column(s)")</f>
        <v>MF</v>
      </c>
      <c r="H1144" s="522" t="str">
        <f>IFERROR(VLOOKUP(E1144,'Reference data'!$M$2:$O$364, 3,0), "Do not enter, will be populated based on other column(s)")</f>
        <v>Assembler</v>
      </c>
      <c r="I1144" s="522" t="str">
        <f>IFERROR(VLOOKUP(E1144,'Reference data'!$M$1:$N$364, 2,0), "Do not enter, will be populated based on other column(s)")</f>
        <v>SW-CRIS</v>
      </c>
      <c r="J1144" s="548" t="s">
        <v>44</v>
      </c>
      <c r="K1144" s="525" t="str">
        <f>IFERROR(VLOOKUP(J1144,'Reference data'!$G$2:$H$7, 2, 0), "Do not enter, will be populated based on other column(s)")</f>
        <v>Muawiah Qaimari</v>
      </c>
      <c r="L1144" s="556" t="str">
        <f>IFERROR(VLOOKUP(I1144, 'Reference data'!$R$2:$S$55, 2, 0), "Do not enter, will be populated based on other column(s)")</f>
        <v>Istiyaqahmed Shaikh</v>
      </c>
      <c r="M1144" s="525" t="str">
        <f>IFERROR(VLOOKUP(L1144, 'Reference data'!$J$2:$K$30, 2, 0), "Do not enter, will be populated based on other column(s)")</f>
        <v>Daljeet Arora</v>
      </c>
      <c r="N1144" s="347">
        <v>23.06</v>
      </c>
      <c r="O1144" s="557" t="str">
        <f>VLOOKUP(N1144, 'Reference data'!$U$2:$V$29, 2, 0)</f>
        <v>Jun-23</v>
      </c>
      <c r="P1144" s="347" t="s">
        <v>48</v>
      </c>
      <c r="Q1144" s="347">
        <v>2900</v>
      </c>
      <c r="R1144" s="488"/>
      <c r="S1144" s="488"/>
      <c r="T1144" s="488"/>
      <c r="U1144" s="488"/>
      <c r="V1144" s="488"/>
      <c r="W1144" s="488"/>
      <c r="X1144" s="488"/>
      <c r="Y1144" s="488"/>
      <c r="Z1144" s="488"/>
      <c r="AA1144" s="488"/>
      <c r="AB1144" s="488"/>
      <c r="AC1144" s="488"/>
      <c r="AD1144" s="488"/>
      <c r="AE1144" s="488"/>
      <c r="AF1144" s="488">
        <v>200</v>
      </c>
      <c r="AG1144" s="488">
        <v>450</v>
      </c>
      <c r="AH1144" s="347">
        <v>200</v>
      </c>
      <c r="AI1144" s="347">
        <v>450</v>
      </c>
      <c r="AJ1144" s="347">
        <v>450</v>
      </c>
      <c r="AK1144" s="347">
        <v>400</v>
      </c>
      <c r="AL1144" s="347">
        <v>300</v>
      </c>
      <c r="AM1144" s="347">
        <v>450</v>
      </c>
    </row>
    <row r="1145" spans="1:45" ht="14.5">
      <c r="A1145" s="522" t="str">
        <f>IFERROR(VLOOKUP(B1145, 'Reference data'!$C$2:$D$21, 2, 0), "Do not enter, will be populated based on other column(s)")</f>
        <v>Enhancement</v>
      </c>
      <c r="B1145" s="555" t="s">
        <v>960</v>
      </c>
      <c r="C1145" s="347">
        <v>6</v>
      </c>
      <c r="D1145" s="660" t="s">
        <v>2119</v>
      </c>
      <c r="E1145" s="564" t="s">
        <v>53</v>
      </c>
      <c r="F1145" s="474" t="s">
        <v>2120</v>
      </c>
      <c r="G1145" s="522" t="str">
        <f>IFERROR(VLOOKUP(E1145,'Reference data'!$M$2:$P$364,4,0), "Do not enter, will be populated based on other column(s)")</f>
        <v>MF</v>
      </c>
      <c r="H1145" s="522" t="str">
        <f>IFERROR(VLOOKUP(E1145,'Reference data'!$M$2:$O$364, 3,0), "Do not enter, will be populated based on other column(s)")</f>
        <v>PL1, Assembler</v>
      </c>
      <c r="I1145" s="522" t="str">
        <f>IFERROR(VLOOKUP(E1145,'Reference data'!$M$1:$N$364, 2,0), "Do not enter, will be populated based on other column(s)")</f>
        <v>SW-CRIS</v>
      </c>
      <c r="J1145" s="347" t="s">
        <v>44</v>
      </c>
      <c r="K1145" s="525" t="str">
        <f>IFERROR(VLOOKUP(J1145,'Reference data'!$G$2:$H$7, 2, 0), "Do not enter, will be populated based on other column(s)")</f>
        <v>Muawiah Qaimari</v>
      </c>
      <c r="L1145" s="556" t="str">
        <f>IFERROR(VLOOKUP(I1145, 'Reference data'!$R$2:$S$55, 2, 0), "Do not enter, will be populated based on other column(s)")</f>
        <v>Istiyaqahmed Shaikh</v>
      </c>
      <c r="M1145" s="525" t="str">
        <f>IFERROR(VLOOKUP(L1145, 'Reference data'!$J$2:$K$30, 2, 0), "Do not enter, will be populated based on other column(s)")</f>
        <v>Daljeet Arora</v>
      </c>
      <c r="N1145" s="347">
        <v>23.06</v>
      </c>
      <c r="O1145" s="557" t="str">
        <f>VLOOKUP(N1145, 'Reference data'!$U$2:$V$29, 2, 0)</f>
        <v>Jun-23</v>
      </c>
      <c r="P1145" s="347" t="s">
        <v>48</v>
      </c>
      <c r="Q1145" s="347">
        <v>3350</v>
      </c>
      <c r="R1145" s="488"/>
      <c r="S1145" s="488"/>
      <c r="T1145" s="488"/>
      <c r="U1145" s="488"/>
      <c r="V1145" s="488"/>
      <c r="W1145" s="488"/>
      <c r="X1145" s="488"/>
      <c r="Y1145" s="488"/>
      <c r="Z1145" s="488"/>
      <c r="AA1145" s="488"/>
      <c r="AB1145" s="488"/>
      <c r="AC1145" s="488"/>
      <c r="AD1145" s="488"/>
      <c r="AE1145" s="488"/>
      <c r="AF1145" s="488">
        <v>150</v>
      </c>
      <c r="AG1145" s="488">
        <v>350</v>
      </c>
      <c r="AH1145" s="347">
        <v>450</v>
      </c>
      <c r="AI1145" s="347">
        <v>700</v>
      </c>
      <c r="AJ1145" s="347">
        <v>550</v>
      </c>
      <c r="AK1145" s="347">
        <v>550</v>
      </c>
      <c r="AL1145" s="347">
        <v>200</v>
      </c>
      <c r="AM1145" s="347">
        <v>400</v>
      </c>
    </row>
    <row r="1146" spans="1:45" ht="14.5">
      <c r="A1146" s="522" t="str">
        <f>IFERROR(VLOOKUP(B1146, 'Reference data'!$C$2:$D$21, 2, 0), "Do not enter, will be populated based on other column(s)")</f>
        <v>Enhancement</v>
      </c>
      <c r="B1146" s="555" t="s">
        <v>960</v>
      </c>
      <c r="C1146" s="347">
        <v>6</v>
      </c>
      <c r="D1146" s="661" t="s">
        <v>2119</v>
      </c>
      <c r="E1146" s="564" t="s">
        <v>51</v>
      </c>
      <c r="F1146" s="474" t="s">
        <v>2120</v>
      </c>
      <c r="G1146" s="522" t="str">
        <f>IFERROR(VLOOKUP(E1146,'Reference data'!$M$2:$P$364,4,0), "Do not enter, will be populated based on other column(s)")</f>
        <v>MF</v>
      </c>
      <c r="H1146" s="522" t="str">
        <f>IFERROR(VLOOKUP(E1146,'Reference data'!$M$2:$O$364, 3,0), "Do not enter, will be populated based on other column(s)")</f>
        <v>Assembler</v>
      </c>
      <c r="I1146" s="522" t="str">
        <f>IFERROR(VLOOKUP(E1146,'Reference data'!$M$1:$N$364, 2,0), "Do not enter, will be populated based on other column(s)")</f>
        <v>SW-CRIS</v>
      </c>
      <c r="J1146" s="347" t="s">
        <v>44</v>
      </c>
      <c r="K1146" s="525" t="str">
        <f>IFERROR(VLOOKUP(J1146,'Reference data'!$G$2:$H$7, 2, 0), "Do not enter, will be populated based on other column(s)")</f>
        <v>Muawiah Qaimari</v>
      </c>
      <c r="L1146" s="556" t="str">
        <f>IFERROR(VLOOKUP(I1146, 'Reference data'!$R$2:$S$55, 2, 0), "Do not enter, will be populated based on other column(s)")</f>
        <v>Istiyaqahmed Shaikh</v>
      </c>
      <c r="M1146" s="525" t="str">
        <f>IFERROR(VLOOKUP(L1146, 'Reference data'!$J$2:$K$30, 2, 0), "Do not enter, will be populated based on other column(s)")</f>
        <v>Daljeet Arora</v>
      </c>
      <c r="N1146" s="347">
        <v>23.06</v>
      </c>
      <c r="O1146" s="557" t="str">
        <f>VLOOKUP(N1146, 'Reference data'!$U$2:$V$29, 2, 0)</f>
        <v>Jun-23</v>
      </c>
      <c r="P1146" s="347" t="s">
        <v>48</v>
      </c>
      <c r="Q1146" s="347">
        <v>1850</v>
      </c>
      <c r="R1146" s="488"/>
      <c r="S1146" s="488"/>
      <c r="T1146" s="488"/>
      <c r="U1146" s="488"/>
      <c r="V1146" s="488"/>
      <c r="W1146" s="488"/>
      <c r="X1146" s="488"/>
      <c r="Y1146" s="488"/>
      <c r="Z1146" s="488"/>
      <c r="AA1146" s="488"/>
      <c r="AB1146" s="488"/>
      <c r="AC1146" s="488"/>
      <c r="AD1146" s="488"/>
      <c r="AE1146" s="488"/>
      <c r="AF1146" s="488">
        <v>350</v>
      </c>
      <c r="AG1146" s="488">
        <v>250</v>
      </c>
      <c r="AH1146" s="347">
        <v>150</v>
      </c>
      <c r="AI1146" s="347">
        <v>150</v>
      </c>
      <c r="AJ1146" s="347">
        <v>300</v>
      </c>
      <c r="AK1146" s="347">
        <v>200</v>
      </c>
      <c r="AL1146" s="347">
        <v>150</v>
      </c>
      <c r="AM1146" s="347">
        <v>300</v>
      </c>
    </row>
    <row r="1147" spans="1:45" ht="14.5">
      <c r="A1147" s="522" t="str">
        <f>IFERROR(VLOOKUP(B1147, 'Reference data'!$C$2:$D$21, 2, 0), "Do not enter, will be populated based on other column(s)")</f>
        <v>Enhancement</v>
      </c>
      <c r="B1147" s="555" t="s">
        <v>960</v>
      </c>
      <c r="C1147" s="347">
        <v>6</v>
      </c>
      <c r="D1147" s="347" t="s">
        <v>2121</v>
      </c>
      <c r="E1147" s="564" t="s">
        <v>53</v>
      </c>
      <c r="F1147" s="474" t="s">
        <v>2122</v>
      </c>
      <c r="G1147" s="522" t="str">
        <f>IFERROR(VLOOKUP(E1147,'Reference data'!$M$2:$P$364,4,0), "Do not enter, will be populated based on other column(s)")</f>
        <v>MF</v>
      </c>
      <c r="H1147" s="522" t="str">
        <f>IFERROR(VLOOKUP(E1147,'Reference data'!$M$2:$O$364, 3,0), "Do not enter, will be populated based on other column(s)")</f>
        <v>PL1, Assembler</v>
      </c>
      <c r="I1147" s="522" t="str">
        <f>IFERROR(VLOOKUP(E1147,'Reference data'!$M$1:$N$364, 2,0), "Do not enter, will be populated based on other column(s)")</f>
        <v>SW-CRIS</v>
      </c>
      <c r="J1147" s="347" t="s">
        <v>44</v>
      </c>
      <c r="K1147" s="525" t="str">
        <f>IFERROR(VLOOKUP(J1147,'Reference data'!$G$2:$H$7, 2, 0), "Do not enter, will be populated based on other column(s)")</f>
        <v>Muawiah Qaimari</v>
      </c>
      <c r="L1147" s="556" t="str">
        <f>IFERROR(VLOOKUP(I1147, 'Reference data'!$R$2:$S$55, 2, 0), "Do not enter, will be populated based on other column(s)")</f>
        <v>Istiyaqahmed Shaikh</v>
      </c>
      <c r="M1147" s="525" t="str">
        <f>IFERROR(VLOOKUP(L1147, 'Reference data'!$J$2:$K$30, 2, 0), "Do not enter, will be populated based on other column(s)")</f>
        <v>Daljeet Arora</v>
      </c>
      <c r="N1147" s="347">
        <v>23.06</v>
      </c>
      <c r="O1147" s="557" t="str">
        <f>VLOOKUP(N1147, 'Reference data'!$U$2:$V$29, 2, 0)</f>
        <v>Jun-23</v>
      </c>
      <c r="P1147" s="347" t="s">
        <v>48</v>
      </c>
      <c r="Q1147" s="347">
        <v>80</v>
      </c>
      <c r="R1147" s="488"/>
      <c r="S1147" s="488"/>
      <c r="T1147" s="488"/>
      <c r="U1147" s="488"/>
      <c r="V1147" s="488"/>
      <c r="W1147" s="488"/>
      <c r="X1147" s="488"/>
      <c r="Y1147" s="488"/>
      <c r="Z1147" s="488"/>
      <c r="AA1147" s="488"/>
      <c r="AB1147" s="488"/>
      <c r="AC1147" s="488"/>
      <c r="AD1147" s="488"/>
      <c r="AE1147" s="488"/>
      <c r="AF1147" s="488"/>
      <c r="AG1147" s="488"/>
      <c r="AL1147" s="347">
        <v>40</v>
      </c>
      <c r="AM1147" s="347">
        <v>40</v>
      </c>
    </row>
    <row r="1148" spans="1:45" ht="14.5">
      <c r="A1148" s="522" t="str">
        <f>IFERROR(VLOOKUP(B1148, 'Reference data'!$C$2:$D$21, 2, 0), "Do not enter, will be populated based on other column(s)")</f>
        <v>Enhancement</v>
      </c>
      <c r="B1148" s="555" t="s">
        <v>960</v>
      </c>
      <c r="C1148" s="347">
        <v>6</v>
      </c>
      <c r="D1148" s="347" t="s">
        <v>2121</v>
      </c>
      <c r="E1148" s="564" t="s">
        <v>54</v>
      </c>
      <c r="F1148" s="474" t="s">
        <v>2122</v>
      </c>
      <c r="G1148" s="522" t="str">
        <f>IFERROR(VLOOKUP(E1148,'Reference data'!$M$2:$P$364,4,0), "Do not enter, will be populated based on other column(s)")</f>
        <v>MF</v>
      </c>
      <c r="H1148" s="522" t="str">
        <f>IFERROR(VLOOKUP(E1148,'Reference data'!$M$2:$O$364, 3,0), "Do not enter, will be populated based on other column(s)")</f>
        <v>Assembler</v>
      </c>
      <c r="I1148" s="522" t="str">
        <f>IFERROR(VLOOKUP(E1148,'Reference data'!$M$1:$N$364, 2,0), "Do not enter, will be populated based on other column(s)")</f>
        <v>SW-CRIS</v>
      </c>
      <c r="J1148" s="347" t="s">
        <v>44</v>
      </c>
      <c r="K1148" s="525" t="str">
        <f>IFERROR(VLOOKUP(J1148,'Reference data'!$G$2:$H$7, 2, 0), "Do not enter, will be populated based on other column(s)")</f>
        <v>Muawiah Qaimari</v>
      </c>
      <c r="L1148" s="556" t="str">
        <f>IFERROR(VLOOKUP(I1148, 'Reference data'!$R$2:$S$55, 2, 0), "Do not enter, will be populated based on other column(s)")</f>
        <v>Istiyaqahmed Shaikh</v>
      </c>
      <c r="M1148" s="525" t="str">
        <f>IFERROR(VLOOKUP(L1148, 'Reference data'!$J$2:$K$30, 2, 0), "Do not enter, will be populated based on other column(s)")</f>
        <v>Daljeet Arora</v>
      </c>
      <c r="N1148" s="347">
        <v>23.06</v>
      </c>
      <c r="O1148" s="557" t="str">
        <f>VLOOKUP(N1148, 'Reference data'!$U$2:$V$29, 2, 0)</f>
        <v>Jun-23</v>
      </c>
      <c r="P1148" s="347" t="s">
        <v>48</v>
      </c>
      <c r="Q1148" s="347">
        <v>80</v>
      </c>
      <c r="R1148" s="488"/>
      <c r="S1148" s="488"/>
      <c r="T1148" s="488"/>
      <c r="U1148" s="488"/>
      <c r="V1148" s="488"/>
      <c r="W1148" s="488"/>
      <c r="X1148" s="488"/>
      <c r="Y1148" s="488"/>
      <c r="Z1148" s="488"/>
      <c r="AA1148" s="488"/>
      <c r="AB1148" s="488"/>
      <c r="AC1148" s="488"/>
      <c r="AD1148" s="488"/>
      <c r="AE1148" s="488"/>
      <c r="AF1148" s="488"/>
      <c r="AG1148" s="488"/>
      <c r="AL1148" s="347">
        <v>40</v>
      </c>
      <c r="AM1148" s="347">
        <v>40</v>
      </c>
    </row>
    <row r="1149" spans="1:45" ht="18" customHeight="1">
      <c r="A1149" s="522" t="str">
        <f>IFERROR(VLOOKUP(B1149, 'Reference data'!$C$2:$D$21, 2, 0), "Do not enter, will be populated based on other column(s)")</f>
        <v>Enhancement</v>
      </c>
      <c r="B1149" s="555" t="s">
        <v>960</v>
      </c>
      <c r="C1149" s="347">
        <v>4</v>
      </c>
      <c r="D1149" s="347" t="s">
        <v>2123</v>
      </c>
      <c r="E1149" s="564" t="s">
        <v>84</v>
      </c>
      <c r="G1149" s="522" t="str">
        <f>IFERROR(VLOOKUP(E1149,'Reference data'!$M$2:$P$364,4,0), "Do not enter, will be populated based on other column(s)")</f>
        <v>MF</v>
      </c>
      <c r="H1149" s="522" t="str">
        <f>IFERROR(VLOOKUP(E1149,'Reference data'!$M$2:$O$364, 3,0), "Do not enter, will be populated based on other column(s)")</f>
        <v>Cobol, IMS-DB, IMS-DC</v>
      </c>
      <c r="I1149" s="522" t="str">
        <f>IFERROR(VLOOKUP(E1149,'Reference data'!$M$1:$N$364, 2,0), "Do not enter, will be populated based on other column(s)")</f>
        <v>BOSS-SW-ABOM</v>
      </c>
      <c r="J1149" s="347" t="s">
        <v>442</v>
      </c>
      <c r="K1149" s="525" t="str">
        <f>IFERROR(VLOOKUP(J1149,'Reference data'!$G$2:$H$7, 2, 0), "Do not enter, will be populated based on other column(s)")</f>
        <v>Christine Moretti</v>
      </c>
      <c r="L1149" s="556" t="str">
        <f>IFERROR(VLOOKUP(I1149, 'Reference data'!$R$2:$S$55, 2, 0), "Do not enter, will be populated based on other column(s)")</f>
        <v>Istiyaqahmed Shaikh</v>
      </c>
      <c r="M1149" s="525" t="str">
        <f>IFERROR(VLOOKUP(L1149, 'Reference data'!$J$2:$K$30, 2, 0), "Do not enter, will be populated based on other column(s)")</f>
        <v>Daljeet Arora</v>
      </c>
      <c r="N1149" s="347" t="s">
        <v>1114</v>
      </c>
      <c r="O1149" s="557" t="str">
        <f>VLOOKUP(N1149, 'Reference data'!$U$2:$V$29, 2, 0)</f>
        <v>On hold</v>
      </c>
      <c r="P1149" s="347" t="s">
        <v>342</v>
      </c>
      <c r="Q1149" s="347">
        <v>100</v>
      </c>
      <c r="R1149" s="488"/>
      <c r="S1149" s="488"/>
      <c r="T1149" s="488"/>
      <c r="U1149" s="488"/>
      <c r="V1149" s="488"/>
      <c r="W1149" s="488"/>
      <c r="X1149" s="488"/>
      <c r="Y1149" s="488"/>
      <c r="Z1149" s="488"/>
      <c r="AA1149" s="488"/>
      <c r="AB1149" s="488"/>
      <c r="AC1149" s="488"/>
      <c r="AD1149" s="488"/>
      <c r="AE1149" s="488"/>
      <c r="AF1149" s="488"/>
      <c r="AG1149" s="488"/>
    </row>
    <row r="1150" spans="1:45" ht="18" customHeight="1">
      <c r="A1150" s="522" t="str">
        <f>IFERROR(VLOOKUP(B1150, 'Reference data'!$C$2:$D$21, 2, 0), "Do not enter, will be populated based on other column(s)")</f>
        <v>Enhancement</v>
      </c>
      <c r="B1150" s="555" t="s">
        <v>960</v>
      </c>
      <c r="C1150" s="347">
        <v>4</v>
      </c>
      <c r="D1150" s="347" t="s">
        <v>2124</v>
      </c>
      <c r="E1150" s="564" t="s">
        <v>84</v>
      </c>
      <c r="F1150" s="474" t="s">
        <v>2125</v>
      </c>
      <c r="G1150" s="522" t="str">
        <f>IFERROR(VLOOKUP(E1150,'Reference data'!$M$2:$P$364,4,0), "Do not enter, will be populated based on other column(s)")</f>
        <v>MF</v>
      </c>
      <c r="H1150" s="522" t="str">
        <f>IFERROR(VLOOKUP(E1150,'Reference data'!$M$2:$O$364, 3,0), "Do not enter, will be populated based on other column(s)")</f>
        <v>Cobol, IMS-DB, IMS-DC</v>
      </c>
      <c r="I1150" s="522" t="str">
        <f>IFERROR(VLOOKUP(E1150,'Reference data'!$M$1:$N$364, 2,0), "Do not enter, will be populated based on other column(s)")</f>
        <v>BOSS-SW-ABOM</v>
      </c>
      <c r="J1150" s="347" t="s">
        <v>442</v>
      </c>
      <c r="K1150" s="525" t="str">
        <f>IFERROR(VLOOKUP(J1150,'Reference data'!$G$2:$H$7, 2, 0), "Do not enter, will be populated based on other column(s)")</f>
        <v>Christine Moretti</v>
      </c>
      <c r="L1150" s="556" t="str">
        <f>IFERROR(VLOOKUP(I1150, 'Reference data'!$R$2:$S$55, 2, 0), "Do not enter, will be populated based on other column(s)")</f>
        <v>Istiyaqahmed Shaikh</v>
      </c>
      <c r="M1150" s="525" t="str">
        <f>IFERROR(VLOOKUP(L1150, 'Reference data'!$J$2:$K$30, 2, 0), "Do not enter, will be populated based on other column(s)")</f>
        <v>Daljeet Arora</v>
      </c>
      <c r="N1150" s="347">
        <v>23.06</v>
      </c>
      <c r="O1150" s="557" t="str">
        <f>VLOOKUP(N1150, 'Reference data'!$U$2:$V$29, 2, 0)</f>
        <v>Jun-23</v>
      </c>
      <c r="P1150" s="347" t="s">
        <v>48</v>
      </c>
      <c r="Q1150" s="347">
        <v>300</v>
      </c>
      <c r="R1150" s="488"/>
      <c r="S1150" s="488"/>
      <c r="T1150" s="488"/>
      <c r="U1150" s="488"/>
      <c r="V1150" s="488"/>
      <c r="W1150" s="488"/>
      <c r="X1150" s="488"/>
      <c r="Y1150" s="488"/>
      <c r="Z1150" s="488"/>
      <c r="AA1150" s="488"/>
      <c r="AB1150" s="488"/>
      <c r="AC1150" s="488"/>
      <c r="AD1150" s="488"/>
      <c r="AE1150" s="488"/>
      <c r="AF1150" s="488"/>
      <c r="AG1150" s="488"/>
      <c r="AJ1150" s="347">
        <v>100</v>
      </c>
      <c r="AK1150" s="347">
        <v>100</v>
      </c>
      <c r="AL1150" s="347">
        <v>70</v>
      </c>
      <c r="AM1150" s="347">
        <v>30</v>
      </c>
    </row>
    <row r="1151" spans="1:45" ht="18" customHeight="1">
      <c r="A1151" s="522" t="str">
        <f>IFERROR(VLOOKUP(B1151, 'Reference data'!$C$2:$D$21, 2, 0), "Do not enter, will be populated based on other column(s)")</f>
        <v>Sustenance</v>
      </c>
      <c r="B1151" s="541" t="s">
        <v>110</v>
      </c>
      <c r="C1151" s="347">
        <v>1</v>
      </c>
      <c r="D1151" s="347" t="s">
        <v>2126</v>
      </c>
      <c r="E1151" s="543" t="s">
        <v>764</v>
      </c>
      <c r="G1151" s="522" t="str">
        <f>IFERROR(VLOOKUP(E1151,'Reference data'!$M$2:$P$364,4,0), "Do not enter, will be populated based on other column(s)")</f>
        <v>MR</v>
      </c>
      <c r="H1151" s="522" t="str">
        <f>IFERROR(VLOOKUP(E1151,'Reference data'!$M$2:$O$364, 3,0), "Do not enter, will be populated based on other column(s)")</f>
        <v>Java</v>
      </c>
      <c r="I1151" s="522" t="str">
        <f>IFERROR(VLOOKUP(E1151,'Reference data'!$M$1:$N$364, 2,0), "Do not enter, will be populated based on other column(s)")</f>
        <v>Freedom Java Apps</v>
      </c>
      <c r="J1151" s="347" t="s">
        <v>203</v>
      </c>
      <c r="K1151" s="525" t="str">
        <f>IFERROR(VLOOKUP(J1151,'Reference data'!$G$2:$H$7, 2, 0), "Do not enter, will be populated based on other column(s)")</f>
        <v>Muawiah Qaimari</v>
      </c>
      <c r="L1151" s="525" t="str">
        <f>IFERROR(VLOOKUP(I1151, 'Reference data'!$R$2:$S$55, 2, 0), "Do not enter, will be populated based on other column(s)")</f>
        <v>Ashish Bartwal</v>
      </c>
      <c r="M1151" s="525" t="str">
        <f>IFERROR(VLOOKUP(L1151, 'Reference data'!$J$2:$K$30, 2, 0), "Do not enter, will be populated based on other column(s)")</f>
        <v>Himanshu Mathur</v>
      </c>
      <c r="N1151" s="347">
        <v>23.01</v>
      </c>
      <c r="O1151" s="551" t="str">
        <f>VLOOKUP(N1151, 'Reference data'!$U$2:$V$29, 2, 0)</f>
        <v>Jan-23</v>
      </c>
      <c r="P1151" s="347" t="s">
        <v>48</v>
      </c>
      <c r="Q1151" s="488">
        <v>50</v>
      </c>
      <c r="R1151" s="488"/>
      <c r="S1151" s="488"/>
      <c r="T1151" s="488"/>
      <c r="U1151" s="488"/>
      <c r="V1151" s="488"/>
      <c r="W1151" s="488"/>
      <c r="X1151" s="488"/>
      <c r="Y1151" s="488"/>
      <c r="Z1151" s="488"/>
      <c r="AA1151" s="488"/>
      <c r="AB1151" s="488"/>
      <c r="AC1151" s="488"/>
      <c r="AD1151" s="488"/>
      <c r="AE1151" s="488"/>
      <c r="AF1151" s="488"/>
      <c r="AG1151" s="488"/>
      <c r="AH1151" s="488">
        <v>50</v>
      </c>
      <c r="AI1151" s="488"/>
      <c r="AJ1151" s="488"/>
      <c r="AK1151" s="488"/>
      <c r="AL1151" s="488"/>
      <c r="AM1151" s="488"/>
      <c r="AN1151" s="488"/>
      <c r="AO1151" s="488"/>
      <c r="AP1151" s="488"/>
      <c r="AQ1151" s="488"/>
      <c r="AR1151" s="488"/>
      <c r="AS1151" s="488"/>
    </row>
    <row r="1152" spans="1:45" ht="18" customHeight="1">
      <c r="A1152" s="522" t="str">
        <f>IFERROR(VLOOKUP(B1152, 'Reference data'!$C$2:$D$21, 2, 0), "Do not enter, will be populated based on other column(s)")</f>
        <v>Sustenance</v>
      </c>
      <c r="B1152" s="541" t="s">
        <v>110</v>
      </c>
      <c r="C1152" s="347">
        <v>1</v>
      </c>
      <c r="D1152" s="347" t="s">
        <v>2127</v>
      </c>
      <c r="E1152" s="543" t="s">
        <v>764</v>
      </c>
      <c r="G1152" s="522" t="str">
        <f>IFERROR(VLOOKUP(E1152,'Reference data'!$M$2:$P$364,4,0), "Do not enter, will be populated based on other column(s)")</f>
        <v>MR</v>
      </c>
      <c r="H1152" s="522" t="str">
        <f>IFERROR(VLOOKUP(E1152,'Reference data'!$M$2:$O$364, 3,0), "Do not enter, will be populated based on other column(s)")</f>
        <v>Java</v>
      </c>
      <c r="I1152" s="522" t="str">
        <f>IFERROR(VLOOKUP(E1152,'Reference data'!$M$1:$N$364, 2,0), "Do not enter, will be populated based on other column(s)")</f>
        <v>Freedom Java Apps</v>
      </c>
      <c r="J1152" s="347" t="s">
        <v>203</v>
      </c>
      <c r="K1152" s="525" t="str">
        <f>IFERROR(VLOOKUP(J1152,'Reference data'!$G$2:$H$7, 2, 0), "Do not enter, will be populated based on other column(s)")</f>
        <v>Muawiah Qaimari</v>
      </c>
      <c r="L1152" s="525" t="str">
        <f>IFERROR(VLOOKUP(I1152, 'Reference data'!$R$2:$S$55, 2, 0), "Do not enter, will be populated based on other column(s)")</f>
        <v>Ashish Bartwal</v>
      </c>
      <c r="M1152" s="525" t="str">
        <f>IFERROR(VLOOKUP(L1152, 'Reference data'!$J$2:$K$30, 2, 0), "Do not enter, will be populated based on other column(s)")</f>
        <v>Himanshu Mathur</v>
      </c>
      <c r="N1152" s="347">
        <v>23.03</v>
      </c>
      <c r="O1152" s="551" t="str">
        <f>VLOOKUP(N1152, 'Reference data'!$U$2:$V$29, 2, 0)</f>
        <v>Mar-23</v>
      </c>
      <c r="P1152" s="347" t="s">
        <v>48</v>
      </c>
      <c r="Q1152" s="488">
        <v>50</v>
      </c>
      <c r="R1152" s="488"/>
      <c r="S1152" s="488"/>
      <c r="T1152" s="488"/>
      <c r="U1152" s="488"/>
      <c r="V1152" s="488"/>
      <c r="W1152" s="488"/>
      <c r="X1152" s="488"/>
      <c r="Y1152" s="488"/>
      <c r="Z1152" s="488"/>
      <c r="AA1152" s="488"/>
      <c r="AB1152" s="488"/>
      <c r="AC1152" s="488"/>
      <c r="AD1152" s="488"/>
      <c r="AE1152" s="488"/>
      <c r="AF1152" s="488"/>
      <c r="AG1152" s="488"/>
      <c r="AH1152" s="488">
        <v>30</v>
      </c>
      <c r="AI1152" s="488">
        <v>20</v>
      </c>
      <c r="AJ1152" s="488"/>
      <c r="AK1152" s="488"/>
      <c r="AL1152" s="488"/>
      <c r="AM1152" s="488"/>
      <c r="AN1152" s="488"/>
      <c r="AO1152" s="488"/>
      <c r="AP1152" s="488"/>
      <c r="AQ1152" s="488"/>
      <c r="AR1152" s="488"/>
      <c r="AS1152" s="488"/>
    </row>
    <row r="1153" spans="1:47" ht="18" customHeight="1">
      <c r="A1153" s="522" t="str">
        <f>IFERROR(VLOOKUP(B1153, 'Reference data'!$C$2:$D$21, 2, 0), "Do not enter, will be populated based on other column(s)")</f>
        <v>Sustenance</v>
      </c>
      <c r="B1153" s="541" t="s">
        <v>110</v>
      </c>
      <c r="C1153" s="347">
        <v>1</v>
      </c>
      <c r="D1153" s="347" t="s">
        <v>2128</v>
      </c>
      <c r="E1153" s="543" t="s">
        <v>764</v>
      </c>
      <c r="G1153" s="522" t="str">
        <f>IFERROR(VLOOKUP(E1153,'Reference data'!$M$2:$P$364,4,0), "Do not enter, will be populated based on other column(s)")</f>
        <v>MR</v>
      </c>
      <c r="H1153" s="522" t="str">
        <f>IFERROR(VLOOKUP(E1153,'Reference data'!$M$2:$O$364, 3,0), "Do not enter, will be populated based on other column(s)")</f>
        <v>Java</v>
      </c>
      <c r="I1153" s="522" t="str">
        <f>IFERROR(VLOOKUP(E1153,'Reference data'!$M$1:$N$364, 2,0), "Do not enter, will be populated based on other column(s)")</f>
        <v>Freedom Java Apps</v>
      </c>
      <c r="J1153" s="347" t="s">
        <v>203</v>
      </c>
      <c r="K1153" s="525" t="str">
        <f>IFERROR(VLOOKUP(J1153,'Reference data'!$G$2:$H$7, 2, 0), "Do not enter, will be populated based on other column(s)")</f>
        <v>Muawiah Qaimari</v>
      </c>
      <c r="L1153" s="525" t="str">
        <f>IFERROR(VLOOKUP(I1153, 'Reference data'!$R$2:$S$55, 2, 0), "Do not enter, will be populated based on other column(s)")</f>
        <v>Ashish Bartwal</v>
      </c>
      <c r="M1153" s="525" t="str">
        <f>IFERROR(VLOOKUP(L1153, 'Reference data'!$J$2:$K$30, 2, 0), "Do not enter, will be populated based on other column(s)")</f>
        <v>Himanshu Mathur</v>
      </c>
      <c r="N1153" s="347">
        <v>23.01</v>
      </c>
      <c r="O1153" s="551" t="str">
        <f>VLOOKUP(N1153, 'Reference data'!$U$2:$V$29, 2, 0)</f>
        <v>Jan-23</v>
      </c>
      <c r="P1153" s="347" t="s">
        <v>48</v>
      </c>
      <c r="Q1153" s="488">
        <v>50</v>
      </c>
      <c r="R1153" s="488"/>
      <c r="S1153" s="488"/>
      <c r="T1153" s="488"/>
      <c r="U1153" s="488"/>
      <c r="V1153" s="488"/>
      <c r="W1153" s="488"/>
      <c r="X1153" s="488"/>
      <c r="Y1153" s="488"/>
      <c r="Z1153" s="488"/>
      <c r="AA1153" s="488"/>
      <c r="AB1153" s="488"/>
      <c r="AC1153" s="488"/>
      <c r="AD1153" s="488"/>
      <c r="AE1153" s="488"/>
      <c r="AF1153" s="488"/>
      <c r="AG1153" s="488"/>
      <c r="AH1153" s="488">
        <v>50</v>
      </c>
      <c r="AI1153" s="488"/>
      <c r="AJ1153" s="488"/>
      <c r="AK1153" s="488"/>
      <c r="AL1153" s="488"/>
      <c r="AM1153" s="488"/>
      <c r="AN1153" s="488"/>
      <c r="AO1153" s="488"/>
      <c r="AP1153" s="488"/>
      <c r="AQ1153" s="488"/>
      <c r="AR1153" s="488"/>
      <c r="AS1153" s="488"/>
    </row>
    <row r="1154" spans="1:47" ht="18" customHeight="1">
      <c r="A1154" s="522" t="str">
        <f>IFERROR(VLOOKUP(B1154, 'Reference data'!$C$2:$D$21, 2, 0), "Do not enter, will be populated based on other column(s)")</f>
        <v>Sustenance</v>
      </c>
      <c r="B1154" s="541" t="s">
        <v>110</v>
      </c>
      <c r="C1154" s="347">
        <v>1</v>
      </c>
      <c r="D1154" s="347" t="s">
        <v>2129</v>
      </c>
      <c r="E1154" s="543" t="s">
        <v>377</v>
      </c>
      <c r="G1154" s="522" t="str">
        <f>IFERROR(VLOOKUP(E1154,'Reference data'!$M$2:$P$364,4,0), "Do not enter, will be populated based on other column(s)")</f>
        <v>MR</v>
      </c>
      <c r="H1154" s="522" t="str">
        <f>IFERROR(VLOOKUP(E1154,'Reference data'!$M$2:$O$364, 3,0), "Do not enter, will be populated based on other column(s)")</f>
        <v>Java</v>
      </c>
      <c r="I1154" s="522" t="str">
        <f>IFERROR(VLOOKUP(E1154,'Reference data'!$M$1:$N$364, 2,0), "Do not enter, will be populated based on other column(s)")</f>
        <v>Freedom Java Apps</v>
      </c>
      <c r="J1154" s="347" t="s">
        <v>203</v>
      </c>
      <c r="K1154" s="525" t="str">
        <f>IFERROR(VLOOKUP(J1154,'Reference data'!$G$2:$H$7, 2, 0), "Do not enter, will be populated based on other column(s)")</f>
        <v>Muawiah Qaimari</v>
      </c>
      <c r="L1154" s="525" t="str">
        <f>IFERROR(VLOOKUP(I1154, 'Reference data'!$R$2:$S$55, 2, 0), "Do not enter, will be populated based on other column(s)")</f>
        <v>Ashish Bartwal</v>
      </c>
      <c r="M1154" s="525" t="str">
        <f>IFERROR(VLOOKUP(L1154, 'Reference data'!$J$2:$K$30, 2, 0), "Do not enter, will be populated based on other column(s)")</f>
        <v>Himanshu Mathur</v>
      </c>
      <c r="N1154" s="347">
        <v>23.01</v>
      </c>
      <c r="O1154" s="551" t="str">
        <f>VLOOKUP(N1154, 'Reference data'!$U$2:$V$29, 2, 0)</f>
        <v>Jan-23</v>
      </c>
      <c r="P1154" s="347" t="s">
        <v>48</v>
      </c>
      <c r="Q1154" s="488">
        <v>40</v>
      </c>
      <c r="R1154" s="488"/>
      <c r="S1154" s="488"/>
      <c r="T1154" s="488"/>
      <c r="U1154" s="488"/>
      <c r="V1154" s="488"/>
      <c r="W1154" s="488"/>
      <c r="X1154" s="488"/>
      <c r="Y1154" s="488"/>
      <c r="Z1154" s="488"/>
      <c r="AA1154" s="488"/>
      <c r="AB1154" s="488"/>
      <c r="AC1154" s="488"/>
      <c r="AD1154" s="488"/>
      <c r="AE1154" s="488"/>
      <c r="AF1154" s="488"/>
      <c r="AG1154" s="488"/>
      <c r="AH1154" s="488">
        <v>40</v>
      </c>
      <c r="AI1154" s="488"/>
      <c r="AJ1154" s="488"/>
      <c r="AK1154" s="488"/>
      <c r="AL1154" s="488"/>
      <c r="AM1154" s="488"/>
      <c r="AN1154" s="488"/>
      <c r="AO1154" s="488"/>
      <c r="AP1154" s="488"/>
      <c r="AQ1154" s="488"/>
      <c r="AR1154" s="488"/>
      <c r="AS1154" s="488"/>
    </row>
    <row r="1155" spans="1:47" ht="18" customHeight="1">
      <c r="A1155" s="522" t="str">
        <f>IFERROR(VLOOKUP(B1155, 'Reference data'!$C$2:$D$21, 2, 0), "Do not enter, will be populated based on other column(s)")</f>
        <v>Sustenance</v>
      </c>
      <c r="B1155" s="541" t="s">
        <v>110</v>
      </c>
      <c r="C1155" s="347">
        <v>1</v>
      </c>
      <c r="D1155" s="347" t="s">
        <v>2130</v>
      </c>
      <c r="E1155" s="543" t="s">
        <v>379</v>
      </c>
      <c r="G1155" s="522" t="str">
        <f>IFERROR(VLOOKUP(E1155,'Reference data'!$M$2:$P$364,4,0), "Do not enter, will be populated based on other column(s)")</f>
        <v>MR</v>
      </c>
      <c r="H1155" s="522" t="str">
        <f>IFERROR(VLOOKUP(E1155,'Reference data'!$M$2:$O$364, 3,0), "Do not enter, will be populated based on other column(s)")</f>
        <v>C, C++</v>
      </c>
      <c r="I1155" s="522" t="str">
        <f>IFERROR(VLOOKUP(E1155,'Reference data'!$M$1:$N$364, 2,0), "Do not enter, will be populated based on other column(s)")</f>
        <v>Freedom CPP Apps</v>
      </c>
      <c r="J1155" s="347" t="s">
        <v>203</v>
      </c>
      <c r="K1155" s="525" t="str">
        <f>IFERROR(VLOOKUP(J1155,'Reference data'!$G$2:$H$7, 2, 0), "Do not enter, will be populated based on other column(s)")</f>
        <v>Muawiah Qaimari</v>
      </c>
      <c r="L1155" s="525" t="str">
        <f>IFERROR(VLOOKUP(I1155, 'Reference data'!$R$2:$S$55, 2, 0), "Do not enter, will be populated based on other column(s)")</f>
        <v>Ashish Bartwal</v>
      </c>
      <c r="M1155" s="525" t="str">
        <f>IFERROR(VLOOKUP(L1155, 'Reference data'!$J$2:$K$30, 2, 0), "Do not enter, will be populated based on other column(s)")</f>
        <v>Himanshu Mathur</v>
      </c>
      <c r="N1155" s="347">
        <v>23.01</v>
      </c>
      <c r="O1155" s="551" t="str">
        <f>VLOOKUP(N1155, 'Reference data'!$U$2:$V$29, 2, 0)</f>
        <v>Jan-23</v>
      </c>
      <c r="P1155" s="347" t="s">
        <v>48</v>
      </c>
      <c r="Q1155" s="488">
        <v>50</v>
      </c>
      <c r="R1155" s="488"/>
      <c r="S1155" s="488"/>
      <c r="T1155" s="488"/>
      <c r="U1155" s="488"/>
      <c r="V1155" s="488"/>
      <c r="W1155" s="488"/>
      <c r="X1155" s="488"/>
      <c r="Y1155" s="488"/>
      <c r="Z1155" s="488"/>
      <c r="AA1155" s="488"/>
      <c r="AB1155" s="488"/>
      <c r="AC1155" s="488"/>
      <c r="AD1155" s="488"/>
      <c r="AE1155" s="488"/>
      <c r="AF1155" s="488"/>
      <c r="AG1155" s="488"/>
      <c r="AH1155" s="488">
        <v>50</v>
      </c>
      <c r="AI1155" s="488"/>
      <c r="AJ1155" s="488"/>
      <c r="AK1155" s="488"/>
      <c r="AL1155" s="488"/>
      <c r="AM1155" s="488"/>
      <c r="AN1155" s="488"/>
      <c r="AO1155" s="488"/>
      <c r="AP1155" s="488"/>
      <c r="AQ1155" s="488"/>
      <c r="AR1155" s="488"/>
      <c r="AS1155" s="488"/>
    </row>
    <row r="1156" spans="1:47" ht="18" customHeight="1">
      <c r="A1156" s="522" t="str">
        <f>IFERROR(VLOOKUP(B1156, 'Reference data'!$C$2:$D$21, 2, 0), "Do not enter, will be populated based on other column(s)")</f>
        <v>Enhancement</v>
      </c>
      <c r="B1156" s="555" t="s">
        <v>960</v>
      </c>
      <c r="C1156" s="347">
        <v>6</v>
      </c>
      <c r="D1156" s="564" t="s">
        <v>58</v>
      </c>
      <c r="E1156" s="564" t="s">
        <v>53</v>
      </c>
      <c r="F1156" s="566" t="s">
        <v>1518</v>
      </c>
      <c r="G1156" s="522" t="str">
        <f>IFERROR(VLOOKUP(E1156,'Reference data'!$M$2:$P$364,4,0), "Do not enter, will be populated based on other column(s)")</f>
        <v>MF</v>
      </c>
      <c r="H1156" s="522" t="str">
        <f>IFERROR(VLOOKUP(E1156,'Reference data'!$M$2:$O$364, 3,0), "Do not enter, will be populated based on other column(s)")</f>
        <v>PL1, Assembler</v>
      </c>
      <c r="I1156" s="522" t="str">
        <f>IFERROR(VLOOKUP(E1156,'Reference data'!$M$1:$N$364, 2,0), "Do not enter, will be populated based on other column(s)")</f>
        <v>SW-CRIS</v>
      </c>
      <c r="J1156" s="548" t="s">
        <v>44</v>
      </c>
      <c r="K1156" s="525" t="str">
        <f>IFERROR(VLOOKUP(J1156,'Reference data'!$G$2:$H$7, 2, 0), "Do not enter, will be populated based on other column(s)")</f>
        <v>Muawiah Qaimari</v>
      </c>
      <c r="L1156" s="556" t="str">
        <f>IFERROR(VLOOKUP(I1156, 'Reference data'!$R$2:$S$55, 2, 0), "Do not enter, will be populated based on other column(s)")</f>
        <v>Istiyaqahmed Shaikh</v>
      </c>
      <c r="M1156" s="525" t="str">
        <f>IFERROR(VLOOKUP(L1156, 'Reference data'!$J$2:$K$30, 2, 0), "Do not enter, will be populated based on other column(s)")</f>
        <v>Daljeet Arora</v>
      </c>
      <c r="N1156" s="347">
        <v>23.11</v>
      </c>
      <c r="O1156" s="557" t="str">
        <f>VLOOKUP(N1156, 'Reference data'!$U$2:$V$29, 2, 0)</f>
        <v>Nov-23</v>
      </c>
      <c r="P1156" s="347" t="s">
        <v>48</v>
      </c>
      <c r="Q1156" s="564">
        <v>90</v>
      </c>
      <c r="R1156" s="548"/>
      <c r="S1156" s="548"/>
      <c r="T1156" s="548"/>
      <c r="U1156" s="548"/>
      <c r="V1156" s="548"/>
      <c r="W1156" s="548"/>
      <c r="X1156" s="548"/>
      <c r="Y1156" s="548"/>
      <c r="Z1156" s="548"/>
      <c r="AA1156" s="548"/>
      <c r="AB1156" s="548"/>
      <c r="AE1156" s="543"/>
      <c r="AF1156" s="543"/>
      <c r="AG1156" s="543"/>
      <c r="AH1156" s="564"/>
      <c r="AI1156" s="548"/>
      <c r="AJ1156" s="548"/>
      <c r="AK1156" s="548"/>
      <c r="AL1156" s="548"/>
      <c r="AM1156" s="548">
        <v>15</v>
      </c>
      <c r="AN1156" s="347">
        <v>15</v>
      </c>
      <c r="AO1156" s="347">
        <v>15</v>
      </c>
      <c r="AP1156" s="347">
        <v>15</v>
      </c>
      <c r="AQ1156" s="347">
        <v>15</v>
      </c>
      <c r="AR1156" s="347">
        <v>15</v>
      </c>
    </row>
    <row r="1157" spans="1:47" ht="14.5">
      <c r="A1157" s="522" t="str">
        <f>IFERROR(VLOOKUP(B1157, 'Reference data'!$C$2:$D$21, 2, 0), "Do not enter, will be populated based on other column(s)")</f>
        <v>Enhancement</v>
      </c>
      <c r="B1157" s="555" t="s">
        <v>960</v>
      </c>
      <c r="C1157" s="662">
        <v>12</v>
      </c>
      <c r="D1157" s="663" t="s">
        <v>2131</v>
      </c>
      <c r="E1157" s="564" t="s">
        <v>1298</v>
      </c>
      <c r="F1157" s="567" t="s">
        <v>2132</v>
      </c>
      <c r="G1157" s="522" t="str">
        <f>IFERROR(VLOOKUP(E1157,'Reference data'!$M$2:$P$364,4,0), "Do not enter, will be populated based on other column(s)")</f>
        <v>MF</v>
      </c>
      <c r="H1157" s="522" t="str">
        <f>IFERROR(VLOOKUP(E1157,'Reference data'!$M$2:$O$364, 3,0), "Do not enter, will be populated based on other column(s)")</f>
        <v>Cobol, IMS-DB</v>
      </c>
      <c r="I1157" s="522" t="str">
        <f>IFERROR(VLOOKUP(E1157,'Reference data'!$M$1:$N$364, 2,0), "Do not enter, will be populated based on other column(s)")</f>
        <v>SW-USAGE</v>
      </c>
      <c r="J1157" s="347" t="s">
        <v>203</v>
      </c>
      <c r="K1157" s="525" t="str">
        <f>IFERROR(VLOOKUP(J1157,'Reference data'!$G$2:$H$7, 2, 0), "Do not enter, will be populated based on other column(s)")</f>
        <v>Muawiah Qaimari</v>
      </c>
      <c r="L1157" s="556" t="str">
        <f>IFERROR(VLOOKUP(I1157, 'Reference data'!$R$2:$S$55, 2, 0), "Do not enter, will be populated based on other column(s)")</f>
        <v>Istiyaqahmed Shaikh</v>
      </c>
      <c r="M1157" s="525" t="str">
        <f>IFERROR(VLOOKUP(L1157, 'Reference data'!$J$2:$K$30, 2, 0), "Do not enter, will be populated based on other column(s)")</f>
        <v>Daljeet Arora</v>
      </c>
      <c r="N1157" s="347">
        <v>23.02</v>
      </c>
      <c r="O1157" s="557" t="str">
        <f>VLOOKUP(N1157, 'Reference data'!$U$2:$V$29, 2, 0)</f>
        <v>Feb-23</v>
      </c>
      <c r="P1157" s="347" t="s">
        <v>48</v>
      </c>
      <c r="Q1157" s="347">
        <v>140</v>
      </c>
      <c r="R1157" s="488">
        <v>64</v>
      </c>
      <c r="S1157" s="488" t="s">
        <v>394</v>
      </c>
      <c r="T1157" s="488" t="s">
        <v>394</v>
      </c>
      <c r="U1157" s="488" t="s">
        <v>394</v>
      </c>
      <c r="V1157" s="488" t="s">
        <v>394</v>
      </c>
      <c r="W1157" s="488" t="s">
        <v>394</v>
      </c>
      <c r="X1157" s="488" t="s">
        <v>394</v>
      </c>
      <c r="Y1157" s="488" t="s">
        <v>394</v>
      </c>
      <c r="Z1157" s="488" t="s">
        <v>394</v>
      </c>
      <c r="AA1157" s="488" t="s">
        <v>394</v>
      </c>
      <c r="AB1157" s="488" t="s">
        <v>394</v>
      </c>
      <c r="AC1157" s="488" t="s">
        <v>394</v>
      </c>
      <c r="AD1157" s="488"/>
      <c r="AE1157" s="488"/>
      <c r="AF1157" s="488"/>
      <c r="AG1157" s="488"/>
      <c r="AH1157" s="347">
        <v>100</v>
      </c>
      <c r="AI1157" s="347">
        <v>40</v>
      </c>
    </row>
    <row r="1158" spans="1:47" ht="18" customHeight="1">
      <c r="A1158" s="522" t="str">
        <f>IFERROR(VLOOKUP(B1158, 'Reference data'!$C$2:$D$21, 2, 0), "Do not enter, will be populated based on other column(s)")</f>
        <v>Enhancement</v>
      </c>
      <c r="B1158" s="555" t="s">
        <v>960</v>
      </c>
      <c r="C1158" s="579">
        <v>6</v>
      </c>
      <c r="D1158" s="662" t="s">
        <v>58</v>
      </c>
      <c r="E1158" s="564" t="s">
        <v>54</v>
      </c>
      <c r="F1158" s="566" t="s">
        <v>1518</v>
      </c>
      <c r="G1158" s="522" t="str">
        <f>IFERROR(VLOOKUP(E1158,'Reference data'!$M$2:$P$364,4,0), "Do not enter, will be populated based on other column(s)")</f>
        <v>MF</v>
      </c>
      <c r="H1158" s="522" t="str">
        <f>IFERROR(VLOOKUP(E1158,'Reference data'!$M$2:$O$364, 3,0), "Do not enter, will be populated based on other column(s)")</f>
        <v>Assembler</v>
      </c>
      <c r="I1158" s="522" t="str">
        <f>IFERROR(VLOOKUP(E1158,'Reference data'!$M$1:$N$364, 2,0), "Do not enter, will be populated based on other column(s)")</f>
        <v>SW-CRIS</v>
      </c>
      <c r="J1158" s="347" t="s">
        <v>44</v>
      </c>
      <c r="K1158" s="525" t="str">
        <f>IFERROR(VLOOKUP(J1158,'Reference data'!$G$2:$H$7, 2, 0), "Do not enter, will be populated based on other column(s)")</f>
        <v>Muawiah Qaimari</v>
      </c>
      <c r="L1158" s="556" t="str">
        <f>IFERROR(VLOOKUP(I1158, 'Reference data'!$R$2:$S$55, 2, 0), "Do not enter, will be populated based on other column(s)")</f>
        <v>Istiyaqahmed Shaikh</v>
      </c>
      <c r="M1158" s="525" t="str">
        <f>IFERROR(VLOOKUP(L1158, 'Reference data'!$J$2:$K$30, 2, 0), "Do not enter, will be populated based on other column(s)")</f>
        <v>Daljeet Arora</v>
      </c>
      <c r="N1158" s="347">
        <v>23.11</v>
      </c>
      <c r="O1158" s="557" t="str">
        <f>VLOOKUP(N1158, 'Reference data'!$U$2:$V$29, 2, 0)</f>
        <v>Nov-23</v>
      </c>
      <c r="P1158" s="347" t="s">
        <v>48</v>
      </c>
      <c r="Q1158" s="476">
        <v>330</v>
      </c>
      <c r="AE1158" s="472"/>
      <c r="AF1158" s="472"/>
      <c r="AG1158" s="472"/>
      <c r="AH1158" s="476"/>
      <c r="AM1158" s="347">
        <v>45</v>
      </c>
      <c r="AN1158" s="347">
        <v>60</v>
      </c>
      <c r="AO1158" s="347">
        <v>60</v>
      </c>
      <c r="AP1158" s="347">
        <v>60</v>
      </c>
      <c r="AQ1158" s="347">
        <v>60</v>
      </c>
      <c r="AR1158" s="347">
        <v>45</v>
      </c>
    </row>
    <row r="1159" spans="1:47" ht="18" customHeight="1">
      <c r="A1159" s="522" t="str">
        <f>IFERROR(VLOOKUP(B1159, 'Reference data'!$C$2:$D$21, 2, 0), "Do not enter, will be populated based on other column(s)")</f>
        <v>Enhancement</v>
      </c>
      <c r="B1159" s="555" t="s">
        <v>960</v>
      </c>
      <c r="C1159" s="347">
        <v>4</v>
      </c>
      <c r="D1159" s="347" t="s">
        <v>2133</v>
      </c>
      <c r="E1159" s="564" t="s">
        <v>84</v>
      </c>
      <c r="F1159" s="474" t="s">
        <v>1506</v>
      </c>
      <c r="G1159" s="522" t="str">
        <f>IFERROR(VLOOKUP(E1159,'Reference data'!$M$2:$P$364,4,0), "Do not enter, will be populated based on other column(s)")</f>
        <v>MF</v>
      </c>
      <c r="H1159" s="522" t="str">
        <f>IFERROR(VLOOKUP(E1159,'Reference data'!$M$2:$O$364, 3,0), "Do not enter, will be populated based on other column(s)")</f>
        <v>Cobol, IMS-DB, IMS-DC</v>
      </c>
      <c r="I1159" s="522" t="str">
        <f>IFERROR(VLOOKUP(E1159,'Reference data'!$M$1:$N$364, 2,0), "Do not enter, will be populated based on other column(s)")</f>
        <v>BOSS-SW-ABOM</v>
      </c>
      <c r="J1159" s="347" t="s">
        <v>442</v>
      </c>
      <c r="K1159" s="525" t="str">
        <f>IFERROR(VLOOKUP(J1159,'Reference data'!$G$2:$H$7, 2, 0), "Do not enter, will be populated based on other column(s)")</f>
        <v>Christine Moretti</v>
      </c>
      <c r="L1159" s="556" t="str">
        <f>IFERROR(VLOOKUP(I1159, 'Reference data'!$R$2:$S$55, 2, 0), "Do not enter, will be populated based on other column(s)")</f>
        <v>Istiyaqahmed Shaikh</v>
      </c>
      <c r="M1159" s="525" t="str">
        <f>IFERROR(VLOOKUP(L1159, 'Reference data'!$J$2:$K$30, 2, 0), "Do not enter, will be populated based on other column(s)")</f>
        <v>Daljeet Arora</v>
      </c>
      <c r="N1159" s="347">
        <v>23.06</v>
      </c>
      <c r="O1159" s="557" t="str">
        <f>VLOOKUP(N1159, 'Reference data'!$U$2:$V$29, 2, 0)</f>
        <v>Jun-23</v>
      </c>
      <c r="P1159" s="347" t="s">
        <v>48</v>
      </c>
      <c r="Q1159" s="347">
        <v>80</v>
      </c>
      <c r="R1159" s="488"/>
      <c r="S1159" s="488"/>
      <c r="T1159" s="488"/>
      <c r="U1159" s="488"/>
      <c r="V1159" s="488"/>
      <c r="W1159" s="488"/>
      <c r="X1159" s="488"/>
      <c r="Y1159" s="488"/>
      <c r="Z1159" s="488"/>
      <c r="AA1159" s="488"/>
      <c r="AB1159" s="488"/>
      <c r="AC1159" s="488"/>
      <c r="AD1159" s="488"/>
      <c r="AE1159" s="488"/>
      <c r="AF1159" s="488"/>
      <c r="AG1159" s="488"/>
      <c r="AJ1159" s="347">
        <v>20</v>
      </c>
      <c r="AK1159" s="347">
        <v>20</v>
      </c>
      <c r="AL1159" s="347">
        <v>20</v>
      </c>
      <c r="AM1159" s="347">
        <v>20</v>
      </c>
    </row>
    <row r="1160" spans="1:47" ht="18" customHeight="1">
      <c r="A1160" s="522" t="str">
        <f>IFERROR(VLOOKUP(B1160, 'Reference data'!$C$2:$D$21, 2, 0), "Do not enter, will be populated based on other column(s)")</f>
        <v>Enhancement</v>
      </c>
      <c r="B1160" s="555" t="s">
        <v>960</v>
      </c>
      <c r="C1160" s="347">
        <v>4</v>
      </c>
      <c r="D1160" s="347" t="s">
        <v>2134</v>
      </c>
      <c r="E1160" s="564" t="s">
        <v>84</v>
      </c>
      <c r="G1160" s="522" t="str">
        <f>IFERROR(VLOOKUP(E1160,'Reference data'!$M$2:$P$364,4,0), "Do not enter, will be populated based on other column(s)")</f>
        <v>MF</v>
      </c>
      <c r="H1160" s="522" t="str">
        <f>IFERROR(VLOOKUP(E1160,'Reference data'!$M$2:$O$364, 3,0), "Do not enter, will be populated based on other column(s)")</f>
        <v>Cobol, IMS-DB, IMS-DC</v>
      </c>
      <c r="I1160" s="522" t="str">
        <f>IFERROR(VLOOKUP(E1160,'Reference data'!$M$1:$N$364, 2,0), "Do not enter, will be populated based on other column(s)")</f>
        <v>BOSS-SW-ABOM</v>
      </c>
      <c r="J1160" s="347" t="s">
        <v>442</v>
      </c>
      <c r="K1160" s="525" t="str">
        <f>IFERROR(VLOOKUP(J1160,'Reference data'!$G$2:$H$7, 2, 0), "Do not enter, will be populated based on other column(s)")</f>
        <v>Christine Moretti</v>
      </c>
      <c r="L1160" s="556" t="str">
        <f>IFERROR(VLOOKUP(I1160, 'Reference data'!$R$2:$S$55, 2, 0), "Do not enter, will be populated based on other column(s)")</f>
        <v>Istiyaqahmed Shaikh</v>
      </c>
      <c r="M1160" s="525" t="str">
        <f>IFERROR(VLOOKUP(L1160, 'Reference data'!$J$2:$K$30, 2, 0), "Do not enter, will be populated based on other column(s)")</f>
        <v>Daljeet Arora</v>
      </c>
      <c r="N1160" s="347" t="s">
        <v>1114</v>
      </c>
      <c r="O1160" s="557" t="str">
        <f>VLOOKUP(N1160, 'Reference data'!$U$2:$V$29, 2, 0)</f>
        <v>On hold</v>
      </c>
      <c r="P1160" s="347" t="s">
        <v>342</v>
      </c>
      <c r="R1160" s="488"/>
      <c r="S1160" s="488"/>
      <c r="T1160" s="488"/>
      <c r="U1160" s="488"/>
      <c r="V1160" s="488"/>
      <c r="W1160" s="488"/>
      <c r="X1160" s="488"/>
      <c r="Y1160" s="488"/>
      <c r="Z1160" s="488"/>
      <c r="AA1160" s="488"/>
      <c r="AB1160" s="488"/>
      <c r="AC1160" s="488"/>
      <c r="AD1160" s="488"/>
      <c r="AE1160" s="488"/>
      <c r="AF1160" s="488"/>
      <c r="AG1160" s="488"/>
    </row>
    <row r="1161" spans="1:47" ht="18" customHeight="1">
      <c r="A1161" s="522" t="str">
        <f>IFERROR(VLOOKUP(B1161, 'Reference data'!$C$2:$D$21, 2, 0), "Do not enter, will be populated based on other column(s)")</f>
        <v>Enhancement</v>
      </c>
      <c r="B1161" s="555" t="s">
        <v>960</v>
      </c>
      <c r="C1161" s="347">
        <v>4</v>
      </c>
      <c r="D1161" s="347" t="s">
        <v>2135</v>
      </c>
      <c r="E1161" s="564" t="s">
        <v>84</v>
      </c>
      <c r="G1161" s="522" t="str">
        <f>IFERROR(VLOOKUP(E1161,'Reference data'!$M$2:$P$364,4,0), "Do not enter, will be populated based on other column(s)")</f>
        <v>MF</v>
      </c>
      <c r="H1161" s="522" t="str">
        <f>IFERROR(VLOOKUP(E1161,'Reference data'!$M$2:$O$364, 3,0), "Do not enter, will be populated based on other column(s)")</f>
        <v>Cobol, IMS-DB, IMS-DC</v>
      </c>
      <c r="I1161" s="522" t="str">
        <f>IFERROR(VLOOKUP(E1161,'Reference data'!$M$1:$N$364, 2,0), "Do not enter, will be populated based on other column(s)")</f>
        <v>BOSS-SW-ABOM</v>
      </c>
      <c r="J1161" s="347" t="s">
        <v>442</v>
      </c>
      <c r="K1161" s="525" t="str">
        <f>IFERROR(VLOOKUP(J1161,'Reference data'!$G$2:$H$7, 2, 0), "Do not enter, will be populated based on other column(s)")</f>
        <v>Christine Moretti</v>
      </c>
      <c r="L1161" s="556" t="str">
        <f>IFERROR(VLOOKUP(I1161, 'Reference data'!$R$2:$S$55, 2, 0), "Do not enter, will be populated based on other column(s)")</f>
        <v>Istiyaqahmed Shaikh</v>
      </c>
      <c r="M1161" s="525" t="str">
        <f>IFERROR(VLOOKUP(L1161, 'Reference data'!$J$2:$K$30, 2, 0), "Do not enter, will be populated based on other column(s)")</f>
        <v>Daljeet Arora</v>
      </c>
      <c r="N1161" s="347" t="s">
        <v>1114</v>
      </c>
      <c r="O1161" s="557" t="str">
        <f>VLOOKUP(N1161, 'Reference data'!$U$2:$V$29, 2, 0)</f>
        <v>On hold</v>
      </c>
      <c r="P1161" s="347" t="s">
        <v>342</v>
      </c>
      <c r="R1161" s="488"/>
      <c r="S1161" s="488"/>
      <c r="T1161" s="488"/>
      <c r="U1161" s="488"/>
      <c r="V1161" s="488"/>
      <c r="W1161" s="488"/>
      <c r="X1161" s="488"/>
      <c r="Y1161" s="488"/>
      <c r="Z1161" s="488"/>
      <c r="AA1161" s="488"/>
      <c r="AB1161" s="488"/>
      <c r="AC1161" s="488"/>
      <c r="AD1161" s="488"/>
      <c r="AE1161" s="488"/>
      <c r="AF1161" s="488"/>
      <c r="AG1161" s="488"/>
    </row>
    <row r="1162" spans="1:47" ht="18" customHeight="1">
      <c r="A1162" s="522" t="str">
        <f>IFERROR(VLOOKUP(B1162, 'Reference data'!$C$2:$D$21, 2, 0), "Do not enter, will be populated based on other column(s)")</f>
        <v>Sustenance</v>
      </c>
      <c r="B1162" s="555" t="s">
        <v>125</v>
      </c>
      <c r="C1162" s="347">
        <v>4</v>
      </c>
      <c r="D1162" s="347" t="s">
        <v>2136</v>
      </c>
      <c r="E1162" s="564" t="s">
        <v>84</v>
      </c>
      <c r="F1162" s="548"/>
      <c r="G1162" s="522" t="str">
        <f>IFERROR(VLOOKUP(E1162,'Reference data'!$M$2:$P$364,4,0), "Do not enter, will be populated based on other column(s)")</f>
        <v>MF</v>
      </c>
      <c r="H1162" s="522" t="str">
        <f>IFERROR(VLOOKUP(E1162,'Reference data'!$M$2:$O$364, 3,0), "Do not enter, will be populated based on other column(s)")</f>
        <v>Cobol, IMS-DB, IMS-DC</v>
      </c>
      <c r="I1162" s="522" t="str">
        <f>IFERROR(VLOOKUP(E1162,'Reference data'!$M$1:$N$364, 2,0), "Do not enter, will be populated based on other column(s)")</f>
        <v>BOSS-SW-ABOM</v>
      </c>
      <c r="J1162" s="347" t="s">
        <v>442</v>
      </c>
      <c r="K1162" s="525" t="str">
        <f>IFERROR(VLOOKUP(J1162,'Reference data'!$G$2:$H$7, 2, 0), "Do not enter, will be populated based on other column(s)")</f>
        <v>Christine Moretti</v>
      </c>
      <c r="L1162" s="556" t="str">
        <f>IFERROR(VLOOKUP(I1162, 'Reference data'!$R$2:$S$55, 2, 0), "Do not enter, will be populated based on other column(s)")</f>
        <v>Istiyaqahmed Shaikh</v>
      </c>
      <c r="M1162" s="525" t="str">
        <f>IFERROR(VLOOKUP(L1162, 'Reference data'!$J$2:$K$30, 2, 0), "Do not enter, will be populated based on other column(s)")</f>
        <v>Daljeet Arora</v>
      </c>
      <c r="N1162" s="347" t="s">
        <v>283</v>
      </c>
      <c r="O1162" s="557" t="str">
        <f>VLOOKUP(N1162, 'Reference data'!$U$2:$V$29, 2, 0)</f>
        <v>Ongoing</v>
      </c>
      <c r="P1162" s="347" t="s">
        <v>48</v>
      </c>
      <c r="Q1162" s="347">
        <v>200</v>
      </c>
      <c r="R1162" s="488"/>
      <c r="S1162" s="488"/>
      <c r="T1162" s="488"/>
      <c r="U1162" s="488"/>
      <c r="V1162" s="488"/>
      <c r="W1162" s="488"/>
      <c r="X1162" s="488"/>
      <c r="Y1162" s="488"/>
      <c r="Z1162" s="488"/>
      <c r="AA1162" s="488"/>
      <c r="AB1162" s="488"/>
      <c r="AC1162" s="488"/>
      <c r="AD1162" s="488"/>
      <c r="AE1162" s="488"/>
      <c r="AF1162" s="488"/>
      <c r="AG1162" s="488"/>
      <c r="AH1162" s="347">
        <v>17</v>
      </c>
      <c r="AI1162" s="347">
        <v>17</v>
      </c>
      <c r="AJ1162" s="347">
        <v>17</v>
      </c>
      <c r="AK1162" s="347">
        <v>17</v>
      </c>
      <c r="AL1162" s="347">
        <v>17</v>
      </c>
      <c r="AM1162" s="347">
        <v>17</v>
      </c>
      <c r="AN1162" s="347">
        <v>17</v>
      </c>
      <c r="AO1162" s="347">
        <v>17</v>
      </c>
      <c r="AP1162" s="347">
        <v>17</v>
      </c>
      <c r="AQ1162" s="347">
        <v>17</v>
      </c>
      <c r="AR1162" s="347">
        <v>17</v>
      </c>
    </row>
    <row r="1163" spans="1:47" ht="18" customHeight="1">
      <c r="A1163" s="522" t="str">
        <f>IFERROR(VLOOKUP(B1163, 'Reference data'!$C$2:$D$21, 2, 0), "Do not enter, will be populated based on other column(s)")</f>
        <v>Sustenance</v>
      </c>
      <c r="B1163" s="555" t="s">
        <v>110</v>
      </c>
      <c r="C1163" s="347">
        <v>4</v>
      </c>
      <c r="D1163" s="347" t="s">
        <v>2137</v>
      </c>
      <c r="E1163" s="564" t="s">
        <v>84</v>
      </c>
      <c r="F1163" s="548"/>
      <c r="G1163" s="522" t="str">
        <f>IFERROR(VLOOKUP(E1163,'Reference data'!$M$2:$P$364,4,0), "Do not enter, will be populated based on other column(s)")</f>
        <v>MF</v>
      </c>
      <c r="H1163" s="522" t="str">
        <f>IFERROR(VLOOKUP(E1163,'Reference data'!$M$2:$O$364, 3,0), "Do not enter, will be populated based on other column(s)")</f>
        <v>Cobol, IMS-DB, IMS-DC</v>
      </c>
      <c r="I1163" s="522" t="str">
        <f>IFERROR(VLOOKUP(E1163,'Reference data'!$M$1:$N$364, 2,0), "Do not enter, will be populated based on other column(s)")</f>
        <v>BOSS-SW-ABOM</v>
      </c>
      <c r="J1163" s="347" t="s">
        <v>442</v>
      </c>
      <c r="K1163" s="525" t="str">
        <f>IFERROR(VLOOKUP(J1163,'Reference data'!$G$2:$H$7, 2, 0), "Do not enter, will be populated based on other column(s)")</f>
        <v>Christine Moretti</v>
      </c>
      <c r="L1163" s="556" t="str">
        <f>IFERROR(VLOOKUP(I1163, 'Reference data'!$R$2:$S$55, 2, 0), "Do not enter, will be populated based on other column(s)")</f>
        <v>Istiyaqahmed Shaikh</v>
      </c>
      <c r="M1163" s="525" t="str">
        <f>IFERROR(VLOOKUP(L1163, 'Reference data'!$J$2:$K$30, 2, 0), "Do not enter, will be populated based on other column(s)")</f>
        <v>Daljeet Arora</v>
      </c>
      <c r="N1163" s="347">
        <v>23.02</v>
      </c>
      <c r="O1163" s="557" t="str">
        <f>VLOOKUP(N1163, 'Reference data'!$U$2:$V$29, 2, 0)</f>
        <v>Feb-23</v>
      </c>
      <c r="P1163" s="347" t="s">
        <v>48</v>
      </c>
      <c r="R1163" s="488"/>
      <c r="S1163" s="488"/>
      <c r="T1163" s="488"/>
      <c r="U1163" s="488"/>
      <c r="V1163" s="488"/>
      <c r="W1163" s="488"/>
      <c r="X1163" s="488"/>
      <c r="Y1163" s="488"/>
      <c r="Z1163" s="488"/>
      <c r="AA1163" s="488"/>
      <c r="AB1163" s="488"/>
      <c r="AC1163" s="488"/>
      <c r="AD1163" s="488"/>
      <c r="AE1163" s="488"/>
      <c r="AF1163" s="488"/>
      <c r="AG1163" s="488"/>
      <c r="AH1163" s="347">
        <v>100</v>
      </c>
      <c r="AI1163" s="347">
        <v>100</v>
      </c>
    </row>
    <row r="1164" spans="1:47" ht="18" customHeight="1">
      <c r="A1164" s="522" t="str">
        <f>IFERROR(VLOOKUP(B1164, 'Reference data'!$C$2:$D$21, 2, 0), "Do not enter, will be populated based on other column(s)")</f>
        <v>Enhancement</v>
      </c>
      <c r="B1164" s="555" t="s">
        <v>960</v>
      </c>
      <c r="C1164" s="347">
        <v>6</v>
      </c>
      <c r="D1164" s="347" t="s">
        <v>2138</v>
      </c>
      <c r="E1164" s="564" t="s">
        <v>54</v>
      </c>
      <c r="F1164" s="474" t="s">
        <v>1520</v>
      </c>
      <c r="G1164" s="522" t="str">
        <f>IFERROR(VLOOKUP(E1164,'Reference data'!$M$2:$P$364,4,0), "Do not enter, will be populated based on other column(s)")</f>
        <v>MF</v>
      </c>
      <c r="H1164" s="522" t="str">
        <f>IFERROR(VLOOKUP(E1164,'Reference data'!$M$2:$O$364, 3,0), "Do not enter, will be populated based on other column(s)")</f>
        <v>Assembler</v>
      </c>
      <c r="I1164" s="522" t="str">
        <f>IFERROR(VLOOKUP(E1164,'Reference data'!$M$1:$N$364, 2,0), "Do not enter, will be populated based on other column(s)")</f>
        <v>SW-CRIS</v>
      </c>
      <c r="J1164" s="548" t="s">
        <v>44</v>
      </c>
      <c r="K1164" s="525" t="str">
        <f>IFERROR(VLOOKUP(J1164,'Reference data'!$G$2:$H$7, 2, 0), "Do not enter, will be populated based on other column(s)")</f>
        <v>Muawiah Qaimari</v>
      </c>
      <c r="L1164" s="556" t="str">
        <f>IFERROR(VLOOKUP(I1164, 'Reference data'!$R$2:$S$55, 2, 0), "Do not enter, will be populated based on other column(s)")</f>
        <v>Istiyaqahmed Shaikh</v>
      </c>
      <c r="M1164" s="525" t="str">
        <f>IFERROR(VLOOKUP(L1164, 'Reference data'!$J$2:$K$30, 2, 0), "Do not enter, will be populated based on other column(s)")</f>
        <v>Daljeet Arora</v>
      </c>
      <c r="N1164" s="347">
        <v>24.02</v>
      </c>
      <c r="O1164" s="557" t="str">
        <f>VLOOKUP(N1164, 'Reference data'!$U$2:$V$29, 2, 0)</f>
        <v>Feb-24</v>
      </c>
      <c r="P1164" s="347" t="s">
        <v>48</v>
      </c>
      <c r="Q1164" s="347">
        <v>3220</v>
      </c>
      <c r="R1164" s="488"/>
      <c r="S1164" s="488"/>
      <c r="T1164" s="488"/>
      <c r="U1164" s="488"/>
      <c r="V1164" s="488"/>
      <c r="W1164" s="488"/>
      <c r="X1164" s="488"/>
      <c r="Y1164" s="488"/>
      <c r="Z1164" s="488"/>
      <c r="AA1164" s="488"/>
      <c r="AB1164" s="488"/>
      <c r="AC1164" s="488"/>
      <c r="AD1164" s="488"/>
      <c r="AE1164" s="488"/>
      <c r="AF1164" s="488"/>
      <c r="AG1164" s="488"/>
      <c r="AP1164" s="347">
        <v>400</v>
      </c>
      <c r="AQ1164" s="347">
        <v>400</v>
      </c>
      <c r="AR1164" s="347">
        <v>700</v>
      </c>
      <c r="AS1164" s="347">
        <v>700</v>
      </c>
      <c r="AT1164" s="347">
        <v>700</v>
      </c>
      <c r="AU1164" s="347">
        <v>320</v>
      </c>
    </row>
    <row r="1165" spans="1:47" ht="18" customHeight="1">
      <c r="A1165" s="522" t="str">
        <f>IFERROR(VLOOKUP(B1165, 'Reference data'!$C$2:$D$21, 2, 0), "Do not enter, will be populated based on other column(s)")</f>
        <v>Enhancement</v>
      </c>
      <c r="B1165" s="555" t="s">
        <v>960</v>
      </c>
      <c r="C1165" s="347">
        <v>6</v>
      </c>
      <c r="D1165" s="347" t="s">
        <v>2138</v>
      </c>
      <c r="E1165" s="564" t="s">
        <v>53</v>
      </c>
      <c r="F1165" s="474" t="s">
        <v>1520</v>
      </c>
      <c r="G1165" s="522" t="str">
        <f>IFERROR(VLOOKUP(E1165,'Reference data'!$M$2:$P$364,4,0), "Do not enter, will be populated based on other column(s)")</f>
        <v>MF</v>
      </c>
      <c r="H1165" s="522" t="str">
        <f>IFERROR(VLOOKUP(E1165,'Reference data'!$M$2:$O$364, 3,0), "Do not enter, will be populated based on other column(s)")</f>
        <v>PL1, Assembler</v>
      </c>
      <c r="I1165" s="522" t="str">
        <f>IFERROR(VLOOKUP(E1165,'Reference data'!$M$1:$N$364, 2,0), "Do not enter, will be populated based on other column(s)")</f>
        <v>SW-CRIS</v>
      </c>
      <c r="J1165" s="548" t="s">
        <v>44</v>
      </c>
      <c r="K1165" s="525" t="str">
        <f>IFERROR(VLOOKUP(J1165,'Reference data'!$G$2:$H$7, 2, 0), "Do not enter, will be populated based on other column(s)")</f>
        <v>Muawiah Qaimari</v>
      </c>
      <c r="L1165" s="556" t="str">
        <f>IFERROR(VLOOKUP(I1165, 'Reference data'!$R$2:$S$55, 2, 0), "Do not enter, will be populated based on other column(s)")</f>
        <v>Istiyaqahmed Shaikh</v>
      </c>
      <c r="M1165" s="525" t="str">
        <f>IFERROR(VLOOKUP(L1165, 'Reference data'!$J$2:$K$30, 2, 0), "Do not enter, will be populated based on other column(s)")</f>
        <v>Daljeet Arora</v>
      </c>
      <c r="N1165" s="347">
        <v>24.02</v>
      </c>
      <c r="O1165" s="557" t="str">
        <f>VLOOKUP(N1165, 'Reference data'!$U$2:$V$29, 2, 0)</f>
        <v>Feb-24</v>
      </c>
      <c r="P1165" s="347" t="s">
        <v>48</v>
      </c>
      <c r="Q1165" s="347">
        <v>1435</v>
      </c>
      <c r="R1165" s="488"/>
      <c r="S1165" s="488"/>
      <c r="T1165" s="488"/>
      <c r="U1165" s="488"/>
      <c r="V1165" s="488"/>
      <c r="W1165" s="488"/>
      <c r="X1165" s="488"/>
      <c r="Y1165" s="488"/>
      <c r="Z1165" s="488"/>
      <c r="AA1165" s="488"/>
      <c r="AB1165" s="488"/>
      <c r="AC1165" s="488"/>
      <c r="AD1165" s="488"/>
      <c r="AE1165" s="488"/>
      <c r="AF1165" s="488"/>
      <c r="AG1165" s="488"/>
      <c r="AP1165" s="347">
        <v>200</v>
      </c>
      <c r="AQ1165" s="347">
        <v>200</v>
      </c>
      <c r="AR1165" s="347">
        <v>335</v>
      </c>
      <c r="AS1165" s="347">
        <v>300</v>
      </c>
      <c r="AT1165" s="347">
        <v>200</v>
      </c>
      <c r="AU1165" s="347">
        <v>200</v>
      </c>
    </row>
    <row r="1166" spans="1:47" ht="18" customHeight="1">
      <c r="A1166" s="522" t="str">
        <f>IFERROR(VLOOKUP(B1166, 'Reference data'!$C$2:$D$21, 2, 0), "Do not enter, will be populated based on other column(s)")</f>
        <v>Sustenance</v>
      </c>
      <c r="B1166" s="555" t="s">
        <v>88</v>
      </c>
      <c r="C1166" s="347">
        <v>6</v>
      </c>
      <c r="D1166" s="347" t="s">
        <v>2139</v>
      </c>
      <c r="E1166" s="564" t="s">
        <v>55</v>
      </c>
      <c r="F1166" s="474" t="s">
        <v>1514</v>
      </c>
      <c r="G1166" s="522" t="str">
        <f>IFERROR(VLOOKUP(E1166,'Reference data'!$M$2:$P$364,4,0), "Do not enter, will be populated based on other column(s)")</f>
        <v>MF</v>
      </c>
      <c r="H1166" s="522" t="str">
        <f>IFERROR(VLOOKUP(E1166,'Reference data'!$M$2:$O$364, 3,0), "Do not enter, will be populated based on other column(s)")</f>
        <v>Cobol, DB2</v>
      </c>
      <c r="I1166" s="522" t="str">
        <f>IFERROR(VLOOKUP(E1166,'Reference data'!$M$1:$N$364, 2,0), "Do not enter, will be populated based on other column(s)")</f>
        <v>SW-CRIS</v>
      </c>
      <c r="J1166" s="548" t="s">
        <v>44</v>
      </c>
      <c r="K1166" s="525" t="str">
        <f>IFERROR(VLOOKUP(J1166,'Reference data'!$G$2:$H$7, 2, 0), "Do not enter, will be populated based on other column(s)")</f>
        <v>Muawiah Qaimari</v>
      </c>
      <c r="L1166" s="556" t="str">
        <f>IFERROR(VLOOKUP(I1166, 'Reference data'!$R$2:$S$55, 2, 0), "Do not enter, will be populated based on other column(s)")</f>
        <v>Istiyaqahmed Shaikh</v>
      </c>
      <c r="M1166" s="525" t="str">
        <f>IFERROR(VLOOKUP(L1166, 'Reference data'!$J$2:$K$30, 2, 0), "Do not enter, will be populated based on other column(s)")</f>
        <v>Daljeet Arora</v>
      </c>
      <c r="N1166" s="347" t="s">
        <v>341</v>
      </c>
      <c r="O1166" s="557" t="str">
        <f>VLOOKUP(N1166, 'Reference data'!$U$2:$V$29, 2, 0)</f>
        <v>TBD</v>
      </c>
      <c r="P1166" s="347" t="s">
        <v>342</v>
      </c>
      <c r="R1166" s="488"/>
      <c r="S1166" s="488"/>
      <c r="T1166" s="488"/>
      <c r="U1166" s="488"/>
      <c r="V1166" s="488"/>
      <c r="W1166" s="488"/>
      <c r="X1166" s="488"/>
      <c r="Y1166" s="488"/>
      <c r="Z1166" s="488"/>
      <c r="AA1166" s="488"/>
      <c r="AB1166" s="488"/>
      <c r="AC1166" s="488"/>
      <c r="AD1166" s="488"/>
      <c r="AE1166" s="488"/>
      <c r="AF1166" s="488"/>
      <c r="AG1166" s="488"/>
    </row>
    <row r="1167" spans="1:47" ht="18" customHeight="1">
      <c r="A1167" s="522" t="str">
        <f>IFERROR(VLOOKUP(B1167, 'Reference data'!$C$2:$D$21, 2, 0), "Do not enter, will be populated based on other column(s)")</f>
        <v>Enhancement</v>
      </c>
      <c r="B1167" s="555" t="s">
        <v>960</v>
      </c>
      <c r="C1167" s="347">
        <v>6</v>
      </c>
      <c r="D1167" s="347" t="s">
        <v>2140</v>
      </c>
      <c r="E1167" s="564" t="s">
        <v>55</v>
      </c>
      <c r="F1167" s="474" t="s">
        <v>1514</v>
      </c>
      <c r="G1167" s="522" t="str">
        <f>IFERROR(VLOOKUP(E1167,'Reference data'!$M$2:$P$364,4,0), "Do not enter, will be populated based on other column(s)")</f>
        <v>MF</v>
      </c>
      <c r="H1167" s="522" t="str">
        <f>IFERROR(VLOOKUP(E1167,'Reference data'!$M$2:$O$364, 3,0), "Do not enter, will be populated based on other column(s)")</f>
        <v>Cobol, DB2</v>
      </c>
      <c r="I1167" s="522" t="str">
        <f>IFERROR(VLOOKUP(E1167,'Reference data'!$M$1:$N$364, 2,0), "Do not enter, will be populated based on other column(s)")</f>
        <v>SW-CRIS</v>
      </c>
      <c r="J1167" s="548" t="s">
        <v>44</v>
      </c>
      <c r="K1167" s="525" t="str">
        <f>IFERROR(VLOOKUP(J1167,'Reference data'!$G$2:$H$7, 2, 0), "Do not enter, will be populated based on other column(s)")</f>
        <v>Muawiah Qaimari</v>
      </c>
      <c r="L1167" s="556" t="str">
        <f>IFERROR(VLOOKUP(I1167, 'Reference data'!$R$2:$S$55, 2, 0), "Do not enter, will be populated based on other column(s)")</f>
        <v>Istiyaqahmed Shaikh</v>
      </c>
      <c r="M1167" s="525" t="str">
        <f>IFERROR(VLOOKUP(L1167, 'Reference data'!$J$2:$K$30, 2, 0), "Do not enter, will be populated based on other column(s)")</f>
        <v>Daljeet Arora</v>
      </c>
      <c r="N1167" s="347" t="s">
        <v>341</v>
      </c>
      <c r="O1167" s="557" t="str">
        <f>VLOOKUP(N1167, 'Reference data'!$U$2:$V$29, 2, 0)</f>
        <v>TBD</v>
      </c>
      <c r="P1167" s="347" t="s">
        <v>342</v>
      </c>
      <c r="Q1167" s="347">
        <v>680</v>
      </c>
      <c r="R1167" s="488"/>
      <c r="S1167" s="488"/>
      <c r="T1167" s="488"/>
      <c r="U1167" s="488"/>
      <c r="V1167" s="488"/>
      <c r="W1167" s="488"/>
      <c r="X1167" s="488"/>
      <c r="Y1167" s="488"/>
      <c r="Z1167" s="488"/>
      <c r="AA1167" s="488"/>
      <c r="AB1167" s="488"/>
      <c r="AC1167" s="488"/>
      <c r="AD1167" s="488"/>
      <c r="AE1167" s="488"/>
      <c r="AF1167" s="488"/>
      <c r="AG1167" s="488"/>
      <c r="AI1167" s="347">
        <v>400</v>
      </c>
      <c r="AJ1167" s="347">
        <v>280</v>
      </c>
    </row>
    <row r="1168" spans="1:47" ht="18" customHeight="1">
      <c r="A1168" s="522" t="str">
        <f>IFERROR(VLOOKUP(B1168, 'Reference data'!$C$2:$D$21, 2, 0), "Do not enter, will be populated based on other column(s)")</f>
        <v>Enhancement</v>
      </c>
      <c r="B1168" s="541" t="s">
        <v>960</v>
      </c>
      <c r="C1168" s="347">
        <v>1</v>
      </c>
      <c r="D1168" s="347" t="s">
        <v>2141</v>
      </c>
      <c r="E1168" s="543" t="s">
        <v>1174</v>
      </c>
      <c r="F1168" s="474" t="s">
        <v>2142</v>
      </c>
      <c r="G1168" s="522" t="str">
        <f>IFERROR(VLOOKUP(E1168,'Reference data'!$M$2:$P$364,4,0), "Do not enter, will be populated based on other column(s)")</f>
        <v>MF</v>
      </c>
      <c r="H1168" s="522" t="str">
        <f>IFERROR(VLOOKUP(E1168,'Reference data'!$M$2:$O$364, 3,0), "Do not enter, will be populated based on other column(s)")</f>
        <v>Cobol, IMS-DB</v>
      </c>
      <c r="I1168" s="522" t="str">
        <f>IFERROR(VLOOKUP(E1168,'Reference data'!$M$1:$N$364, 2,0), "Do not enter, will be populated based on other column(s)")</f>
        <v>MW Usage</v>
      </c>
      <c r="J1168" s="548" t="s">
        <v>44</v>
      </c>
      <c r="K1168" s="525" t="str">
        <f>IFERROR(VLOOKUP(J1168,'Reference data'!$G$2:$H$7, 2, 0), "Do not enter, will be populated based on other column(s)")</f>
        <v>Muawiah Qaimari</v>
      </c>
      <c r="L1168" s="525" t="str">
        <f>IFERROR(VLOOKUP(I1168, 'Reference data'!$R$2:$S$55, 2, 0), "Do not enter, will be populated based on other column(s)")</f>
        <v>Sanjay Lokhande</v>
      </c>
      <c r="M1168" s="525" t="str">
        <f>IFERROR(VLOOKUP(L1168, 'Reference data'!$J$2:$K$30, 2, 0), "Do not enter, will be populated based on other column(s)")</f>
        <v>Daljeet Arora</v>
      </c>
      <c r="N1168" s="347">
        <v>23.05</v>
      </c>
      <c r="O1168" s="551" t="str">
        <f>VLOOKUP(N1168, 'Reference data'!$U$2:$V$29, 2, 0)</f>
        <v>May-23</v>
      </c>
      <c r="P1168" s="347" t="s">
        <v>48</v>
      </c>
      <c r="Q1168" s="488">
        <v>150</v>
      </c>
      <c r="R1168" s="488"/>
      <c r="S1168" s="488"/>
      <c r="T1168" s="488"/>
      <c r="U1168" s="488"/>
      <c r="V1168" s="488"/>
      <c r="W1168" s="488"/>
      <c r="X1168" s="488"/>
      <c r="Y1168" s="488"/>
      <c r="Z1168" s="488"/>
      <c r="AA1168" s="488"/>
      <c r="AB1168" s="488"/>
      <c r="AC1168" s="488"/>
      <c r="AD1168" s="488"/>
      <c r="AE1168" s="488"/>
      <c r="AF1168" s="488"/>
      <c r="AG1168" s="488"/>
      <c r="AH1168" s="488">
        <v>10</v>
      </c>
      <c r="AI1168" s="488">
        <v>20</v>
      </c>
      <c r="AJ1168" s="488">
        <v>10</v>
      </c>
      <c r="AK1168" s="488">
        <v>50</v>
      </c>
      <c r="AL1168" s="488">
        <v>60</v>
      </c>
      <c r="AM1168" s="488"/>
      <c r="AN1168" s="488"/>
      <c r="AO1168" s="488"/>
      <c r="AP1168" s="488"/>
      <c r="AQ1168" s="488"/>
      <c r="AR1168" s="488"/>
      <c r="AS1168" s="488"/>
    </row>
    <row r="1169" spans="1:45" ht="18" customHeight="1">
      <c r="A1169" s="522" t="str">
        <f>IFERROR(VLOOKUP(B1169, 'Reference data'!$C$2:$D$21, 2, 0), "Do not enter, will be populated based on other column(s)")</f>
        <v>Enhancement</v>
      </c>
      <c r="B1169" s="541" t="s">
        <v>960</v>
      </c>
      <c r="C1169" s="347">
        <v>1</v>
      </c>
      <c r="D1169" s="347" t="s">
        <v>2143</v>
      </c>
      <c r="E1169" s="543" t="s">
        <v>962</v>
      </c>
      <c r="F1169" s="474" t="s">
        <v>2144</v>
      </c>
      <c r="G1169" s="522" t="str">
        <f>IFERROR(VLOOKUP(E1169,'Reference data'!$M$2:$P$364,4,0), "Do not enter, will be populated based on other column(s)")</f>
        <v>MF</v>
      </c>
      <c r="H1169" s="522" t="str">
        <f>IFERROR(VLOOKUP(E1169,'Reference data'!$M$2:$O$364, 3,0), "Do not enter, will be populated based on other column(s)")</f>
        <v>Cobol, DB2</v>
      </c>
      <c r="I1169" s="522" t="str">
        <f>IFERROR(VLOOKUP(E1169,'Reference data'!$M$1:$N$364, 2,0), "Do not enter, will be populated based on other column(s)")</f>
        <v>West Usage</v>
      </c>
      <c r="J1169" s="548" t="s">
        <v>44</v>
      </c>
      <c r="K1169" s="525" t="str">
        <f>IFERROR(VLOOKUP(J1169,'Reference data'!$G$2:$H$7, 2, 0), "Do not enter, will be populated based on other column(s)")</f>
        <v>Muawiah Qaimari</v>
      </c>
      <c r="L1169" s="525" t="str">
        <f>IFERROR(VLOOKUP(I1169, 'Reference data'!$R$2:$S$55, 2, 0), "Do not enter, will be populated based on other column(s)")</f>
        <v>Sanjay Lokhande</v>
      </c>
      <c r="M1169" s="525" t="str">
        <f>IFERROR(VLOOKUP(L1169, 'Reference data'!$J$2:$K$30, 2, 0), "Do not enter, will be populated based on other column(s)")</f>
        <v>Daljeet Arora</v>
      </c>
      <c r="N1169" s="547">
        <v>23.06</v>
      </c>
      <c r="O1169" s="551" t="str">
        <f>VLOOKUP(N1169, 'Reference data'!$U$2:$V$29, 2, 0)</f>
        <v>Jun-23</v>
      </c>
      <c r="P1169" s="347" t="s">
        <v>48</v>
      </c>
      <c r="Q1169" s="488">
        <v>560</v>
      </c>
      <c r="R1169" s="488"/>
      <c r="S1169" s="488"/>
      <c r="T1169" s="488"/>
      <c r="U1169" s="488"/>
      <c r="V1169" s="488"/>
      <c r="W1169" s="488"/>
      <c r="X1169" s="488"/>
      <c r="Y1169" s="488"/>
      <c r="Z1169" s="488"/>
      <c r="AA1169" s="488"/>
      <c r="AB1169" s="488"/>
      <c r="AC1169" s="488"/>
      <c r="AD1169" s="488"/>
      <c r="AE1169" s="488"/>
      <c r="AF1169" s="488"/>
      <c r="AG1169" s="488"/>
      <c r="AH1169" s="488"/>
      <c r="AI1169" s="488">
        <v>50</v>
      </c>
      <c r="AJ1169" s="488">
        <v>150</v>
      </c>
      <c r="AK1169" s="488">
        <v>90</v>
      </c>
      <c r="AL1169" s="488">
        <v>50</v>
      </c>
      <c r="AM1169" s="488">
        <v>50</v>
      </c>
      <c r="AN1169" s="488"/>
      <c r="AO1169" s="488"/>
      <c r="AP1169" s="488"/>
      <c r="AQ1169" s="488"/>
      <c r="AR1169" s="488"/>
      <c r="AS1169" s="488"/>
    </row>
    <row r="1170" spans="1:45" ht="18" customHeight="1">
      <c r="A1170" s="522" t="str">
        <f>IFERROR(VLOOKUP(B1170, 'Reference data'!$C$2:$D$21, 2, 0), "Do not enter, will be populated based on other column(s)")</f>
        <v>Enhancement</v>
      </c>
      <c r="B1170" s="541" t="s">
        <v>960</v>
      </c>
      <c r="C1170" s="347">
        <v>1</v>
      </c>
      <c r="D1170" s="347" t="s">
        <v>2143</v>
      </c>
      <c r="E1170" s="543" t="s">
        <v>1385</v>
      </c>
      <c r="F1170" s="474" t="s">
        <v>2144</v>
      </c>
      <c r="G1170" s="522" t="str">
        <f>IFERROR(VLOOKUP(E1170,'Reference data'!$M$2:$P$364,4,0), "Do not enter, will be populated based on other column(s)")</f>
        <v>MF</v>
      </c>
      <c r="H1170" s="522" t="str">
        <f>IFERROR(VLOOKUP(E1170,'Reference data'!$M$2:$O$364, 3,0), "Do not enter, will be populated based on other column(s)")</f>
        <v>Cobol, IMS-DB, Assembler</v>
      </c>
      <c r="I1170" s="522" t="str">
        <f>IFERROR(VLOOKUP(E1170,'Reference data'!$M$1:$N$364, 2,0), "Do not enter, will be populated based on other column(s)")</f>
        <v>West Usage</v>
      </c>
      <c r="J1170" s="548" t="s">
        <v>44</v>
      </c>
      <c r="K1170" s="525" t="str">
        <f>IFERROR(VLOOKUP(J1170,'Reference data'!$G$2:$H$7, 2, 0), "Do not enter, will be populated based on other column(s)")</f>
        <v>Muawiah Qaimari</v>
      </c>
      <c r="L1170" s="525" t="str">
        <f>IFERROR(VLOOKUP(I1170, 'Reference data'!$R$2:$S$55, 2, 0), "Do not enter, will be populated based on other column(s)")</f>
        <v>Sanjay Lokhande</v>
      </c>
      <c r="M1170" s="525" t="str">
        <f>IFERROR(VLOOKUP(L1170, 'Reference data'!$J$2:$K$30, 2, 0), "Do not enter, will be populated based on other column(s)")</f>
        <v>Daljeet Arora</v>
      </c>
      <c r="N1170" s="547">
        <v>23.06</v>
      </c>
      <c r="O1170" s="551" t="str">
        <f>VLOOKUP(N1170, 'Reference data'!$U$2:$V$29, 2, 0)</f>
        <v>Jun-23</v>
      </c>
      <c r="P1170" s="347" t="s">
        <v>48</v>
      </c>
      <c r="Q1170" s="488">
        <v>200</v>
      </c>
      <c r="R1170" s="488"/>
      <c r="S1170" s="488"/>
      <c r="T1170" s="488"/>
      <c r="U1170" s="488"/>
      <c r="V1170" s="488"/>
      <c r="W1170" s="488"/>
      <c r="X1170" s="488"/>
      <c r="Y1170" s="488"/>
      <c r="Z1170" s="488"/>
      <c r="AA1170" s="488"/>
      <c r="AB1170" s="488"/>
      <c r="AC1170" s="488"/>
      <c r="AD1170" s="488"/>
      <c r="AE1170" s="488"/>
      <c r="AF1170" s="488"/>
      <c r="AG1170" s="488"/>
      <c r="AH1170" s="488"/>
      <c r="AI1170" s="488">
        <v>10</v>
      </c>
      <c r="AJ1170" s="488">
        <v>50</v>
      </c>
      <c r="AK1170" s="488">
        <v>50</v>
      </c>
      <c r="AL1170" s="488">
        <v>50</v>
      </c>
      <c r="AM1170" s="488">
        <v>40</v>
      </c>
      <c r="AN1170" s="488"/>
      <c r="AO1170" s="488"/>
      <c r="AP1170" s="488"/>
      <c r="AQ1170" s="488"/>
      <c r="AR1170" s="488"/>
      <c r="AS1170" s="488"/>
    </row>
    <row r="1171" spans="1:45" ht="18" customHeight="1">
      <c r="A1171" s="522" t="str">
        <f>IFERROR(VLOOKUP(B1171, 'Reference data'!$C$2:$D$21, 2, 0), "Do not enter, will be populated based on other column(s)")</f>
        <v>Enhancement</v>
      </c>
      <c r="B1171" s="541" t="s">
        <v>960</v>
      </c>
      <c r="C1171" s="347">
        <v>1</v>
      </c>
      <c r="D1171" s="347" t="s">
        <v>2143</v>
      </c>
      <c r="E1171" s="543" t="s">
        <v>1326</v>
      </c>
      <c r="F1171" s="474" t="s">
        <v>2144</v>
      </c>
      <c r="G1171" s="522" t="str">
        <f>IFERROR(VLOOKUP(E1171,'Reference data'!$M$2:$P$364,4,0), "Do not enter, will be populated based on other column(s)")</f>
        <v>MF</v>
      </c>
      <c r="H1171" s="522" t="str">
        <f>IFERROR(VLOOKUP(E1171,'Reference data'!$M$2:$O$364, 3,0), "Do not enter, will be populated based on other column(s)")</f>
        <v>Cobol, DB2</v>
      </c>
      <c r="I1171" s="522" t="str">
        <f>IFERROR(VLOOKUP(E1171,'Reference data'!$M$1:$N$364, 2,0), "Do not enter, will be populated based on other column(s)")</f>
        <v>West Usage</v>
      </c>
      <c r="J1171" s="548" t="s">
        <v>44</v>
      </c>
      <c r="K1171" s="525" t="str">
        <f>IFERROR(VLOOKUP(J1171,'Reference data'!$G$2:$H$7, 2, 0), "Do not enter, will be populated based on other column(s)")</f>
        <v>Muawiah Qaimari</v>
      </c>
      <c r="L1171" s="525" t="str">
        <f>IFERROR(VLOOKUP(I1171, 'Reference data'!$R$2:$S$55, 2, 0), "Do not enter, will be populated based on other column(s)")</f>
        <v>Sanjay Lokhande</v>
      </c>
      <c r="M1171" s="525" t="str">
        <f>IFERROR(VLOOKUP(L1171, 'Reference data'!$J$2:$K$30, 2, 0), "Do not enter, will be populated based on other column(s)")</f>
        <v>Daljeet Arora</v>
      </c>
      <c r="N1171" s="547">
        <v>23.06</v>
      </c>
      <c r="O1171" s="551" t="str">
        <f>VLOOKUP(N1171, 'Reference data'!$U$2:$V$29, 2, 0)</f>
        <v>Jun-23</v>
      </c>
      <c r="P1171" s="347" t="s">
        <v>48</v>
      </c>
      <c r="Q1171" s="488">
        <v>265</v>
      </c>
      <c r="R1171" s="488"/>
      <c r="S1171" s="488"/>
      <c r="T1171" s="488"/>
      <c r="U1171" s="488"/>
      <c r="V1171" s="488"/>
      <c r="W1171" s="488"/>
      <c r="X1171" s="488"/>
      <c r="Y1171" s="488"/>
      <c r="Z1171" s="488"/>
      <c r="AA1171" s="488"/>
      <c r="AB1171" s="488"/>
      <c r="AC1171" s="488"/>
      <c r="AD1171" s="488"/>
      <c r="AE1171" s="488"/>
      <c r="AF1171" s="488"/>
      <c r="AG1171" s="488"/>
      <c r="AH1171" s="488"/>
      <c r="AI1171" s="488">
        <v>15</v>
      </c>
      <c r="AJ1171" s="488">
        <v>55</v>
      </c>
      <c r="AK1171" s="488">
        <v>55</v>
      </c>
      <c r="AL1171" s="488">
        <v>70</v>
      </c>
      <c r="AM1171" s="488">
        <v>70</v>
      </c>
      <c r="AN1171" s="488"/>
      <c r="AO1171" s="488"/>
      <c r="AP1171" s="488"/>
      <c r="AQ1171" s="488"/>
      <c r="AR1171" s="488"/>
      <c r="AS1171" s="488"/>
    </row>
    <row r="1172" spans="1:45" ht="14.5">
      <c r="A1172" s="522" t="str">
        <f>IFERROR(VLOOKUP(B1172, 'Reference data'!$C$2:$D$21, 2, 0), "Do not enter, will be populated based on other column(s)")</f>
        <v>Enhancement</v>
      </c>
      <c r="B1172" s="541" t="s">
        <v>960</v>
      </c>
      <c r="C1172" s="347">
        <v>1</v>
      </c>
      <c r="D1172" s="347" t="s">
        <v>2145</v>
      </c>
      <c r="E1172" s="543" t="s">
        <v>1174</v>
      </c>
      <c r="F1172" s="475" t="s">
        <v>2116</v>
      </c>
      <c r="G1172" s="522" t="str">
        <f>IFERROR(VLOOKUP(E1172,'Reference data'!$M$2:$P$364,4,0), "Do not enter, will be populated based on other column(s)")</f>
        <v>MF</v>
      </c>
      <c r="H1172" s="522" t="str">
        <f>IFERROR(VLOOKUP(E1172,'Reference data'!$M$2:$O$364, 3,0), "Do not enter, will be populated based on other column(s)")</f>
        <v>Cobol, IMS-DB</v>
      </c>
      <c r="I1172" s="522" t="str">
        <f>IFERROR(VLOOKUP(E1172,'Reference data'!$M$1:$N$364, 2,0), "Do not enter, will be populated based on other column(s)")</f>
        <v>MW Usage</v>
      </c>
      <c r="J1172" s="548" t="s">
        <v>44</v>
      </c>
      <c r="K1172" s="525" t="str">
        <f>IFERROR(VLOOKUP(J1172,'Reference data'!$G$2:$H$7, 2, 0), "Do not enter, will be populated based on other column(s)")</f>
        <v>Muawiah Qaimari</v>
      </c>
      <c r="L1172" s="525" t="str">
        <f>IFERROR(VLOOKUP(I1172, 'Reference data'!$R$2:$S$55, 2, 0), "Do not enter, will be populated based on other column(s)")</f>
        <v>Sanjay Lokhande</v>
      </c>
      <c r="M1172" s="525" t="str">
        <f>IFERROR(VLOOKUP(L1172, 'Reference data'!$J$2:$K$30, 2, 0), "Do not enter, will be populated based on other column(s)")</f>
        <v>Daljeet Arora</v>
      </c>
      <c r="N1172" s="347">
        <v>23.06</v>
      </c>
      <c r="O1172" s="551" t="str">
        <f>VLOOKUP(N1172, 'Reference data'!$U$2:$V$29, 2, 0)</f>
        <v>Jun-23</v>
      </c>
      <c r="P1172" s="347" t="s">
        <v>48</v>
      </c>
      <c r="Q1172" s="488">
        <v>530</v>
      </c>
      <c r="R1172" s="488"/>
      <c r="S1172" s="488"/>
      <c r="T1172" s="488"/>
      <c r="U1172" s="488"/>
      <c r="V1172" s="488"/>
      <c r="W1172" s="488"/>
      <c r="X1172" s="488"/>
      <c r="Y1172" s="488"/>
      <c r="Z1172" s="488"/>
      <c r="AA1172" s="488"/>
      <c r="AB1172" s="488"/>
      <c r="AC1172" s="488"/>
      <c r="AD1172" s="488"/>
      <c r="AE1172" s="488"/>
      <c r="AF1172" s="488"/>
      <c r="AG1172" s="488"/>
      <c r="AH1172" s="488"/>
      <c r="AI1172" s="488">
        <v>90</v>
      </c>
      <c r="AJ1172" s="488">
        <v>100</v>
      </c>
      <c r="AK1172" s="488">
        <v>100</v>
      </c>
      <c r="AL1172" s="488">
        <v>120</v>
      </c>
      <c r="AM1172" s="488">
        <v>100</v>
      </c>
      <c r="AN1172" s="488"/>
      <c r="AO1172" s="488"/>
      <c r="AP1172" s="488"/>
      <c r="AQ1172" s="488"/>
      <c r="AR1172" s="488"/>
      <c r="AS1172" s="488"/>
    </row>
    <row r="1173" spans="1:45" ht="18" customHeight="1">
      <c r="A1173" s="522" t="str">
        <f>IFERROR(VLOOKUP(B1173, 'Reference data'!$C$2:$D$21, 2, 0), "Do not enter, will be populated based on other column(s)")</f>
        <v>Enhancement</v>
      </c>
      <c r="B1173" s="541" t="s">
        <v>960</v>
      </c>
      <c r="C1173" s="347">
        <v>1</v>
      </c>
      <c r="D1173" s="347" t="s">
        <v>2145</v>
      </c>
      <c r="E1173" s="543" t="s">
        <v>1202</v>
      </c>
      <c r="F1173" s="475" t="s">
        <v>2116</v>
      </c>
      <c r="G1173" s="522" t="str">
        <f>IFERROR(VLOOKUP(E1173,'Reference data'!$M$2:$P$364,4,0), "Do not enter, will be populated based on other column(s)")</f>
        <v>MF</v>
      </c>
      <c r="H1173" s="522" t="str">
        <f>IFERROR(VLOOKUP(E1173,'Reference data'!$M$2:$O$364, 3,0), "Do not enter, will be populated based on other column(s)")</f>
        <v>Cobol, IMS-DB</v>
      </c>
      <c r="I1173" s="522" t="str">
        <f>IFERROR(VLOOKUP(E1173,'Reference data'!$M$1:$N$364, 2,0), "Do not enter, will be populated based on other column(s)")</f>
        <v>MW Usage</v>
      </c>
      <c r="J1173" s="548" t="s">
        <v>44</v>
      </c>
      <c r="K1173" s="525" t="str">
        <f>IFERROR(VLOOKUP(J1173,'Reference data'!$G$2:$H$7, 2, 0), "Do not enter, will be populated based on other column(s)")</f>
        <v>Muawiah Qaimari</v>
      </c>
      <c r="L1173" s="525" t="str">
        <f>IFERROR(VLOOKUP(I1173, 'Reference data'!$R$2:$S$55, 2, 0), "Do not enter, will be populated based on other column(s)")</f>
        <v>Sanjay Lokhande</v>
      </c>
      <c r="M1173" s="525" t="str">
        <f>IFERROR(VLOOKUP(L1173, 'Reference data'!$J$2:$K$30, 2, 0), "Do not enter, will be populated based on other column(s)")</f>
        <v>Daljeet Arora</v>
      </c>
      <c r="N1173" s="347">
        <v>23.06</v>
      </c>
      <c r="O1173" s="551" t="str">
        <f>VLOOKUP(N1173, 'Reference data'!$U$2:$V$29, 2, 0)</f>
        <v>Jun-23</v>
      </c>
      <c r="P1173" s="347" t="s">
        <v>48</v>
      </c>
      <c r="Q1173" s="488">
        <v>205</v>
      </c>
      <c r="R1173" s="488"/>
      <c r="S1173" s="488"/>
      <c r="T1173" s="488"/>
      <c r="U1173" s="488"/>
      <c r="V1173" s="488"/>
      <c r="W1173" s="488"/>
      <c r="X1173" s="488"/>
      <c r="Y1173" s="488"/>
      <c r="Z1173" s="488"/>
      <c r="AA1173" s="488"/>
      <c r="AB1173" s="488"/>
      <c r="AC1173" s="488"/>
      <c r="AD1173" s="488"/>
      <c r="AE1173" s="488"/>
      <c r="AF1173" s="488"/>
      <c r="AG1173" s="488"/>
      <c r="AH1173" s="488"/>
      <c r="AI1173" s="488"/>
      <c r="AJ1173" s="488">
        <v>40</v>
      </c>
      <c r="AK1173" s="488">
        <v>50</v>
      </c>
      <c r="AL1173" s="488">
        <v>70</v>
      </c>
      <c r="AM1173" s="488">
        <v>45</v>
      </c>
      <c r="AN1173" s="488"/>
      <c r="AO1173" s="488"/>
      <c r="AP1173" s="488"/>
      <c r="AQ1173" s="488"/>
      <c r="AR1173" s="488"/>
      <c r="AS1173" s="488"/>
    </row>
    <row r="1174" spans="1:45" ht="18" customHeight="1">
      <c r="A1174" s="522" t="str">
        <f>IFERROR(VLOOKUP(B1174, 'Reference data'!$C$2:$D$21, 2, 0), "Do not enter, will be populated based on other column(s)")</f>
        <v>Enhancement</v>
      </c>
      <c r="B1174" s="541" t="s">
        <v>960</v>
      </c>
      <c r="C1174" s="347">
        <v>1</v>
      </c>
      <c r="D1174" s="347" t="s">
        <v>2145</v>
      </c>
      <c r="E1174" s="543" t="s">
        <v>1313</v>
      </c>
      <c r="F1174" s="475" t="s">
        <v>2116</v>
      </c>
      <c r="G1174" s="522" t="str">
        <f>IFERROR(VLOOKUP(E1174,'Reference data'!$M$2:$P$364,4,0), "Do not enter, will be populated based on other column(s)")</f>
        <v>MF</v>
      </c>
      <c r="H1174" s="522" t="str">
        <f>IFERROR(VLOOKUP(E1174,'Reference data'!$M$2:$O$364, 3,0), "Do not enter, will be populated based on other column(s)")</f>
        <v>Cobol, DB2</v>
      </c>
      <c r="I1174" s="522" t="str">
        <f>IFERROR(VLOOKUP(E1174,'Reference data'!$M$1:$N$364, 2,0), "Do not enter, will be populated based on other column(s)")</f>
        <v>MW Usage</v>
      </c>
      <c r="J1174" s="548" t="s">
        <v>44</v>
      </c>
      <c r="K1174" s="525" t="str">
        <f>IFERROR(VLOOKUP(J1174,'Reference data'!$G$2:$H$7, 2, 0), "Do not enter, will be populated based on other column(s)")</f>
        <v>Muawiah Qaimari</v>
      </c>
      <c r="L1174" s="525" t="str">
        <f>IFERROR(VLOOKUP(I1174, 'Reference data'!$R$2:$S$55, 2, 0), "Do not enter, will be populated based on other column(s)")</f>
        <v>Sanjay Lokhande</v>
      </c>
      <c r="M1174" s="525" t="str">
        <f>IFERROR(VLOOKUP(L1174, 'Reference data'!$J$2:$K$30, 2, 0), "Do not enter, will be populated based on other column(s)")</f>
        <v>Daljeet Arora</v>
      </c>
      <c r="N1174" s="347">
        <v>23.06</v>
      </c>
      <c r="O1174" s="551" t="str">
        <f>VLOOKUP(N1174, 'Reference data'!$U$2:$V$29, 2, 0)</f>
        <v>Jun-23</v>
      </c>
      <c r="P1174" s="347" t="s">
        <v>48</v>
      </c>
      <c r="Q1174" s="488">
        <v>120</v>
      </c>
      <c r="R1174" s="488"/>
      <c r="S1174" s="488"/>
      <c r="T1174" s="488"/>
      <c r="U1174" s="488"/>
      <c r="V1174" s="488"/>
      <c r="W1174" s="488"/>
      <c r="X1174" s="488"/>
      <c r="Y1174" s="488"/>
      <c r="Z1174" s="488"/>
      <c r="AA1174" s="488"/>
      <c r="AB1174" s="488"/>
      <c r="AC1174" s="488"/>
      <c r="AD1174" s="488"/>
      <c r="AE1174" s="488"/>
      <c r="AF1174" s="488"/>
      <c r="AG1174" s="488"/>
      <c r="AH1174" s="488"/>
      <c r="AI1174" s="488"/>
      <c r="AJ1174" s="488"/>
      <c r="AK1174" s="488">
        <v>50</v>
      </c>
      <c r="AL1174" s="488">
        <v>50</v>
      </c>
      <c r="AM1174" s="488">
        <v>20</v>
      </c>
      <c r="AN1174" s="488"/>
      <c r="AO1174" s="488"/>
      <c r="AP1174" s="488"/>
      <c r="AQ1174" s="488"/>
      <c r="AR1174" s="488"/>
      <c r="AS1174" s="488"/>
    </row>
    <row r="1175" spans="1:45" ht="18" customHeight="1">
      <c r="A1175" s="522" t="str">
        <f>IFERROR(VLOOKUP(B1175, 'Reference data'!$C$2:$D$21, 2, 0), "Do not enter, will be populated based on other column(s)")</f>
        <v>Sustenance</v>
      </c>
      <c r="B1175" s="541" t="s">
        <v>110</v>
      </c>
      <c r="D1175" s="347" t="s">
        <v>2146</v>
      </c>
      <c r="E1175" s="543" t="s">
        <v>1379</v>
      </c>
      <c r="F1175" s="475" t="s">
        <v>1513</v>
      </c>
      <c r="G1175" s="522" t="str">
        <f>IFERROR(VLOOKUP(E1175,'Reference data'!$M$2:$P$364,4,0), "Do not enter, will be populated based on other column(s)")</f>
        <v>MR</v>
      </c>
      <c r="H1175" s="522" t="str">
        <f>IFERROR(VLOOKUP(E1175,'Reference data'!$M$2:$O$364, 3,0), "Do not enter, will be populated based on other column(s)")</f>
        <v>Proc C</v>
      </c>
      <c r="I1175" s="522" t="str">
        <f>IFERROR(VLOOKUP(E1175,'Reference data'!$M$1:$N$364, 2,0), "Do not enter, will be populated based on other column(s)")</f>
        <v>JW</v>
      </c>
      <c r="J1175" s="541" t="s">
        <v>44</v>
      </c>
      <c r="K1175" s="525" t="str">
        <f>IFERROR(VLOOKUP(J1175,'Reference data'!$G$2:$H$7, 2, 0), "Do not enter, will be populated based on other column(s)")</f>
        <v>Muawiah Qaimari</v>
      </c>
      <c r="L1175" s="525" t="str">
        <f>IFERROR(VLOOKUP(I1175, 'Reference data'!$R$2:$S$55, 2, 0), "Do not enter, will be populated based on other column(s)")</f>
        <v>Rajan Patil</v>
      </c>
      <c r="M1175" s="525" t="str">
        <f>IFERROR(VLOOKUP(L1175, 'Reference data'!$J$2:$K$30, 2, 0), "Do not enter, will be populated based on other column(s)")</f>
        <v>Tarun Raghuwanshi</v>
      </c>
      <c r="N1175" s="472">
        <v>23.03</v>
      </c>
      <c r="O1175" s="551" t="str">
        <f>VLOOKUP(N1175, 'Reference data'!$U$2:$V$29, 2, 0)</f>
        <v>Mar-23</v>
      </c>
      <c r="P1175" s="347" t="s">
        <v>48</v>
      </c>
      <c r="Q1175" s="488">
        <v>310</v>
      </c>
      <c r="R1175" s="488"/>
      <c r="S1175" s="488"/>
      <c r="T1175" s="488"/>
      <c r="U1175" s="488"/>
      <c r="V1175" s="488"/>
      <c r="W1175" s="488"/>
      <c r="X1175" s="488"/>
      <c r="Y1175" s="488"/>
      <c r="Z1175" s="488"/>
      <c r="AA1175" s="488"/>
      <c r="AB1175" s="488"/>
      <c r="AC1175" s="488"/>
      <c r="AD1175" s="488"/>
      <c r="AE1175" s="488"/>
      <c r="AF1175" s="488"/>
      <c r="AG1175" s="488"/>
      <c r="AH1175" s="488">
        <v>150</v>
      </c>
      <c r="AI1175" s="488">
        <v>100</v>
      </c>
      <c r="AJ1175" s="488">
        <v>60</v>
      </c>
      <c r="AK1175" s="488"/>
      <c r="AL1175" s="488"/>
      <c r="AM1175" s="488"/>
      <c r="AN1175" s="488"/>
      <c r="AO1175" s="488"/>
      <c r="AP1175" s="488"/>
      <c r="AQ1175" s="488"/>
      <c r="AR1175" s="488"/>
      <c r="AS1175" s="488"/>
    </row>
    <row r="1176" spans="1:45" ht="18" customHeight="1">
      <c r="A1176" s="522" t="str">
        <f>IFERROR(VLOOKUP(B1176, 'Reference data'!$C$2:$D$21, 2, 0), "Do not enter, will be populated based on other column(s)")</f>
        <v>Sustenance</v>
      </c>
      <c r="B1176" s="541" t="s">
        <v>110</v>
      </c>
      <c r="D1176" s="347" t="s">
        <v>2147</v>
      </c>
      <c r="E1176" s="543" t="s">
        <v>664</v>
      </c>
      <c r="F1176" s="475" t="s">
        <v>1513</v>
      </c>
      <c r="G1176" s="522" t="str">
        <f>IFERROR(VLOOKUP(E1176,'Reference data'!$M$2:$P$364,4,0), "Do not enter, will be populated based on other column(s)")</f>
        <v>MF</v>
      </c>
      <c r="H1176" s="522" t="str">
        <f>IFERROR(VLOOKUP(E1176,'Reference data'!$M$2:$O$364, 3,0), "Do not enter, will be populated based on other column(s)")</f>
        <v>Cobol, DB2</v>
      </c>
      <c r="I1176" s="522" t="str">
        <f>IFERROR(VLOOKUP(E1176,'Reference data'!$M$1:$N$364, 2,0), "Do not enter, will be populated based on other column(s)")</f>
        <v>JW</v>
      </c>
      <c r="J1176" s="541" t="s">
        <v>44</v>
      </c>
      <c r="K1176" s="525" t="str">
        <f>IFERROR(VLOOKUP(J1176,'Reference data'!$G$2:$H$7, 2, 0), "Do not enter, will be populated based on other column(s)")</f>
        <v>Muawiah Qaimari</v>
      </c>
      <c r="L1176" s="525" t="str">
        <f>IFERROR(VLOOKUP(I1176, 'Reference data'!$R$2:$S$55, 2, 0), "Do not enter, will be populated based on other column(s)")</f>
        <v>Rajan Patil</v>
      </c>
      <c r="M1176" s="525" t="str">
        <f>IFERROR(VLOOKUP(L1176, 'Reference data'!$J$2:$K$30, 2, 0), "Do not enter, will be populated based on other column(s)")</f>
        <v>Tarun Raghuwanshi</v>
      </c>
      <c r="N1176" s="472">
        <v>23.03</v>
      </c>
      <c r="O1176" s="551" t="str">
        <f>VLOOKUP(N1176, 'Reference data'!$U$2:$V$29, 2, 0)</f>
        <v>Mar-23</v>
      </c>
      <c r="P1176" s="347" t="s">
        <v>48</v>
      </c>
      <c r="Q1176" s="488">
        <v>30</v>
      </c>
      <c r="R1176" s="488"/>
      <c r="S1176" s="488"/>
      <c r="T1176" s="488"/>
      <c r="U1176" s="488"/>
      <c r="V1176" s="488"/>
      <c r="W1176" s="488"/>
      <c r="X1176" s="488"/>
      <c r="Y1176" s="488"/>
      <c r="Z1176" s="488"/>
      <c r="AA1176" s="488"/>
      <c r="AB1176" s="488"/>
      <c r="AC1176" s="488"/>
      <c r="AD1176" s="488"/>
      <c r="AE1176" s="488"/>
      <c r="AF1176" s="488"/>
      <c r="AG1176" s="488"/>
      <c r="AH1176" s="488"/>
      <c r="AI1176" s="488">
        <v>20</v>
      </c>
      <c r="AJ1176" s="488">
        <v>10</v>
      </c>
      <c r="AK1176" s="488"/>
      <c r="AL1176" s="488"/>
      <c r="AM1176" s="488"/>
      <c r="AN1176" s="488"/>
      <c r="AO1176" s="488"/>
      <c r="AP1176" s="488"/>
      <c r="AQ1176" s="488"/>
      <c r="AR1176" s="488"/>
      <c r="AS1176" s="488"/>
    </row>
    <row r="1177" spans="1:45" ht="18" customHeight="1">
      <c r="A1177" s="522" t="str">
        <f>IFERROR(VLOOKUP(B1177, 'Reference data'!$C$2:$D$21, 2, 0), "Do not enter, will be populated based on other column(s)")</f>
        <v>Enhancement</v>
      </c>
      <c r="B1177" s="555" t="s">
        <v>960</v>
      </c>
      <c r="C1177" s="347">
        <v>6</v>
      </c>
      <c r="D1177" s="564" t="s">
        <v>58</v>
      </c>
      <c r="E1177" s="564" t="s">
        <v>51</v>
      </c>
      <c r="F1177" s="566" t="s">
        <v>1518</v>
      </c>
      <c r="G1177" s="522" t="str">
        <f>IFERROR(VLOOKUP(E1177,'Reference data'!$M$2:$P$364,4,0), "Do not enter, will be populated based on other column(s)")</f>
        <v>MF</v>
      </c>
      <c r="H1177" s="522" t="str">
        <f>IFERROR(VLOOKUP(E1177,'Reference data'!$M$2:$O$364, 3,0), "Do not enter, will be populated based on other column(s)")</f>
        <v>Assembler</v>
      </c>
      <c r="I1177" s="522" t="str">
        <f>IFERROR(VLOOKUP(E1177,'Reference data'!$M$1:$N$364, 2,0), "Do not enter, will be populated based on other column(s)")</f>
        <v>SW-CRIS</v>
      </c>
      <c r="J1177" s="548" t="s">
        <v>44</v>
      </c>
      <c r="K1177" s="525" t="str">
        <f>IFERROR(VLOOKUP(J1177,'Reference data'!$G$2:$H$7, 2, 0), "Do not enter, will be populated based on other column(s)")</f>
        <v>Muawiah Qaimari</v>
      </c>
      <c r="L1177" s="556" t="str">
        <f>IFERROR(VLOOKUP(I1177, 'Reference data'!$R$2:$S$55, 2, 0), "Do not enter, will be populated based on other column(s)")</f>
        <v>Istiyaqahmed Shaikh</v>
      </c>
      <c r="M1177" s="525" t="str">
        <f>IFERROR(VLOOKUP(L1177, 'Reference data'!$J$2:$K$30, 2, 0), "Do not enter, will be populated based on other column(s)")</f>
        <v>Daljeet Arora</v>
      </c>
      <c r="N1177" s="347">
        <v>23.11</v>
      </c>
      <c r="O1177" s="557" t="str">
        <f>VLOOKUP(N1177, 'Reference data'!$U$2:$V$29, 2, 0)</f>
        <v>Nov-23</v>
      </c>
      <c r="P1177" s="347" t="s">
        <v>48</v>
      </c>
      <c r="Q1177" s="564">
        <v>90</v>
      </c>
      <c r="R1177" s="548"/>
      <c r="S1177" s="548"/>
      <c r="T1177" s="548"/>
      <c r="U1177" s="548"/>
      <c r="V1177" s="548"/>
      <c r="W1177" s="548"/>
      <c r="X1177" s="548"/>
      <c r="Y1177" s="548"/>
      <c r="Z1177" s="548"/>
      <c r="AA1177" s="548"/>
      <c r="AB1177" s="548"/>
      <c r="AE1177" s="543"/>
      <c r="AF1177" s="543"/>
      <c r="AG1177" s="543"/>
      <c r="AH1177" s="564"/>
      <c r="AI1177" s="548"/>
      <c r="AJ1177" s="548"/>
      <c r="AK1177" s="548"/>
      <c r="AL1177" s="548"/>
      <c r="AM1177" s="548">
        <v>15</v>
      </c>
      <c r="AN1177" s="347">
        <v>15</v>
      </c>
      <c r="AO1177" s="347">
        <v>15</v>
      </c>
      <c r="AP1177" s="347">
        <v>15</v>
      </c>
      <c r="AQ1177" s="347">
        <v>15</v>
      </c>
      <c r="AR1177" s="347">
        <v>15</v>
      </c>
    </row>
    <row r="1178" spans="1:45" ht="18" customHeight="1">
      <c r="A1178" s="522" t="str">
        <f>IFERROR(VLOOKUP(B1178, 'Reference data'!$C$2:$D$21, 2, 0), "Do not enter, will be populated based on other column(s)")</f>
        <v>Enhancement</v>
      </c>
      <c r="B1178" s="541" t="s">
        <v>960</v>
      </c>
      <c r="D1178" s="472" t="s">
        <v>2148</v>
      </c>
      <c r="E1178" s="543" t="s">
        <v>1856</v>
      </c>
      <c r="F1178" s="472"/>
      <c r="G1178" s="522" t="str">
        <f>IFERROR(VLOOKUP(E1178,'Reference data'!$M$2:$P$364,4,0), "Do not enter, will be populated based on other column(s)")</f>
        <v>MR</v>
      </c>
      <c r="H1178" s="522" t="str">
        <f>IFERROR(VLOOKUP(E1178,'Reference data'!$M$2:$O$364, 3,0), "Do not enter, will be populated based on other column(s)")</f>
        <v>Java</v>
      </c>
      <c r="I1178" s="522" t="str">
        <f>IFERROR(VLOOKUP(E1178,'Reference data'!$M$1:$N$364, 2,0), "Do not enter, will be populated based on other column(s)")</f>
        <v>MDRG-RR</v>
      </c>
      <c r="J1178" s="472" t="s">
        <v>442</v>
      </c>
      <c r="K1178" s="525" t="str">
        <f>IFERROR(VLOOKUP(J1178,'Reference data'!$G$2:$H$7, 2, 0), "Do not enter, will be populated based on other column(s)")</f>
        <v>Christine Moretti</v>
      </c>
      <c r="L1178" s="525" t="str">
        <f>IFERROR(VLOOKUP(I1178, 'Reference data'!$R$2:$S$55, 2, 0), "Do not enter, will be populated based on other column(s)")</f>
        <v>Narmada Nelluri</v>
      </c>
      <c r="M1178" s="525" t="str">
        <f>IFERROR(VLOOKUP(L1178, 'Reference data'!$J$2:$K$30, 2, 0), "Do not enter, will be populated based on other column(s)")</f>
        <v>Ranjit Rai</v>
      </c>
      <c r="N1178" s="547" t="s">
        <v>1114</v>
      </c>
      <c r="O1178" s="551" t="str">
        <f>VLOOKUP(N1178, 'Reference data'!$U$2:$V$29, 2, 0)</f>
        <v>On hold</v>
      </c>
      <c r="P1178" s="347" t="s">
        <v>342</v>
      </c>
      <c r="Q1178" s="488">
        <v>50</v>
      </c>
      <c r="R1178" s="488">
        <v>600</v>
      </c>
      <c r="S1178" s="488">
        <v>600</v>
      </c>
      <c r="T1178" s="488">
        <v>600</v>
      </c>
      <c r="U1178" s="488">
        <v>600</v>
      </c>
      <c r="V1178" s="488">
        <v>600</v>
      </c>
      <c r="W1178" s="488"/>
      <c r="X1178" s="488"/>
      <c r="Y1178" s="488"/>
      <c r="Z1178" s="488"/>
      <c r="AA1178" s="488"/>
      <c r="AB1178" s="488"/>
      <c r="AC1178" s="488"/>
      <c r="AD1178" s="488">
        <v>600</v>
      </c>
      <c r="AE1178" s="488">
        <v>600</v>
      </c>
      <c r="AF1178" s="488">
        <v>100</v>
      </c>
      <c r="AG1178" s="488">
        <v>300</v>
      </c>
      <c r="AH1178" s="488"/>
      <c r="AI1178" s="488"/>
      <c r="AJ1178" s="488"/>
      <c r="AK1178" s="488"/>
      <c r="AL1178" s="488"/>
      <c r="AM1178" s="488"/>
      <c r="AN1178" s="488"/>
      <c r="AO1178" s="488"/>
      <c r="AP1178" s="488"/>
      <c r="AQ1178" s="488"/>
      <c r="AR1178" s="488"/>
      <c r="AS1178" s="488"/>
    </row>
    <row r="1179" spans="1:45" ht="18" customHeight="1">
      <c r="A1179" s="522" t="str">
        <f>IFERROR(VLOOKUP(B1179, 'Reference data'!$C$2:$D$21, 2, 0), "Do not enter, will be populated based on other column(s)")</f>
        <v>Sustenance</v>
      </c>
      <c r="B1179" s="541" t="s">
        <v>88</v>
      </c>
      <c r="D1179" s="472" t="s">
        <v>2149</v>
      </c>
      <c r="E1179" s="543" t="s">
        <v>1856</v>
      </c>
      <c r="F1179" s="475" t="s">
        <v>1571</v>
      </c>
      <c r="G1179" s="522" t="str">
        <f>IFERROR(VLOOKUP(E1179,'Reference data'!$M$2:$P$364,4,0), "Do not enter, will be populated based on other column(s)")</f>
        <v>MR</v>
      </c>
      <c r="H1179" s="522" t="str">
        <f>IFERROR(VLOOKUP(E1179,'Reference data'!$M$2:$O$364, 3,0), "Do not enter, will be populated based on other column(s)")</f>
        <v>Java</v>
      </c>
      <c r="I1179" s="522" t="str">
        <f>IFERROR(VLOOKUP(E1179,'Reference data'!$M$1:$N$364, 2,0), "Do not enter, will be populated based on other column(s)")</f>
        <v>MDRG-RR</v>
      </c>
      <c r="J1179" s="472" t="s">
        <v>442</v>
      </c>
      <c r="K1179" s="525" t="str">
        <f>IFERROR(VLOOKUP(J1179,'Reference data'!$G$2:$H$7, 2, 0), "Do not enter, will be populated based on other column(s)")</f>
        <v>Christine Moretti</v>
      </c>
      <c r="L1179" s="525" t="str">
        <f>IFERROR(VLOOKUP(I1179, 'Reference data'!$R$2:$S$55, 2, 0), "Do not enter, will be populated based on other column(s)")</f>
        <v>Narmada Nelluri</v>
      </c>
      <c r="M1179" s="525" t="str">
        <f>IFERROR(VLOOKUP(L1179, 'Reference data'!$J$2:$K$30, 2, 0), "Do not enter, will be populated based on other column(s)")</f>
        <v>Ranjit Rai</v>
      </c>
      <c r="N1179" s="472">
        <v>23.01</v>
      </c>
      <c r="O1179" s="551" t="str">
        <f>VLOOKUP(N1179, 'Reference data'!$U$2:$V$29, 2, 0)</f>
        <v>Jan-23</v>
      </c>
      <c r="P1179" s="347" t="s">
        <v>48</v>
      </c>
      <c r="Q1179" s="488">
        <v>80</v>
      </c>
      <c r="R1179" s="488"/>
      <c r="S1179" s="488"/>
      <c r="T1179" s="488"/>
      <c r="U1179" s="488"/>
      <c r="V1179" s="488"/>
      <c r="W1179" s="488"/>
      <c r="X1179" s="488"/>
      <c r="Y1179" s="488"/>
      <c r="Z1179" s="488"/>
      <c r="AA1179" s="488"/>
      <c r="AB1179" s="488"/>
      <c r="AC1179" s="488">
        <v>70</v>
      </c>
      <c r="AD1179" s="488"/>
      <c r="AE1179" s="488"/>
      <c r="AF1179" s="488"/>
      <c r="AG1179" s="488"/>
      <c r="AH1179" s="488"/>
      <c r="AI1179" s="488"/>
      <c r="AJ1179" s="488">
        <v>80</v>
      </c>
      <c r="AK1179" s="488"/>
      <c r="AL1179" s="488"/>
      <c r="AM1179" s="488"/>
      <c r="AN1179" s="488"/>
      <c r="AO1179" s="488"/>
      <c r="AP1179" s="488"/>
      <c r="AQ1179" s="488"/>
      <c r="AR1179" s="488"/>
      <c r="AS1179" s="488"/>
    </row>
    <row r="1180" spans="1:45" ht="18" customHeight="1">
      <c r="A1180" s="522" t="str">
        <f>IFERROR(VLOOKUP(B1180, 'Reference data'!$C$2:$D$21, 2, 0), "Do not enter, will be populated based on other column(s)")</f>
        <v>Sustenance</v>
      </c>
      <c r="B1180" s="541" t="s">
        <v>88</v>
      </c>
      <c r="D1180" s="472" t="s">
        <v>2150</v>
      </c>
      <c r="E1180" s="543" t="s">
        <v>1856</v>
      </c>
      <c r="F1180" s="472"/>
      <c r="G1180" s="522" t="str">
        <f>IFERROR(VLOOKUP(E1180,'Reference data'!$M$2:$P$364,4,0), "Do not enter, will be populated based on other column(s)")</f>
        <v>MR</v>
      </c>
      <c r="H1180" s="522" t="str">
        <f>IFERROR(VLOOKUP(E1180,'Reference data'!$M$2:$O$364, 3,0), "Do not enter, will be populated based on other column(s)")</f>
        <v>Java</v>
      </c>
      <c r="I1180" s="522" t="str">
        <f>IFERROR(VLOOKUP(E1180,'Reference data'!$M$1:$N$364, 2,0), "Do not enter, will be populated based on other column(s)")</f>
        <v>MDRG-RR</v>
      </c>
      <c r="J1180" s="472" t="s">
        <v>442</v>
      </c>
      <c r="K1180" s="525" t="str">
        <f>IFERROR(VLOOKUP(J1180,'Reference data'!$G$2:$H$7, 2, 0), "Do not enter, will be populated based on other column(s)")</f>
        <v>Christine Moretti</v>
      </c>
      <c r="L1180" s="525" t="str">
        <f>IFERROR(VLOOKUP(I1180, 'Reference data'!$R$2:$S$55, 2, 0), "Do not enter, will be populated based on other column(s)")</f>
        <v>Narmada Nelluri</v>
      </c>
      <c r="M1180" s="525" t="str">
        <f>IFERROR(VLOOKUP(L1180, 'Reference data'!$J$2:$K$30, 2, 0), "Do not enter, will be populated based on other column(s)")</f>
        <v>Ranjit Rai</v>
      </c>
      <c r="N1180" s="472" t="s">
        <v>341</v>
      </c>
      <c r="O1180" s="551" t="str">
        <f>VLOOKUP(N1180, 'Reference data'!$U$2:$V$29, 2, 0)</f>
        <v>TBD</v>
      </c>
      <c r="P1180" s="347" t="s">
        <v>48</v>
      </c>
      <c r="Q1180" s="488">
        <v>80</v>
      </c>
      <c r="R1180" s="488"/>
      <c r="S1180" s="488"/>
      <c r="T1180" s="488"/>
      <c r="U1180" s="488"/>
      <c r="V1180" s="488"/>
      <c r="W1180" s="488"/>
      <c r="X1180" s="488"/>
      <c r="Y1180" s="488"/>
      <c r="Z1180" s="488"/>
      <c r="AA1180" s="488"/>
      <c r="AB1180" s="488"/>
      <c r="AC1180" s="488"/>
      <c r="AD1180" s="488"/>
      <c r="AE1180" s="488"/>
      <c r="AF1180" s="488"/>
      <c r="AG1180" s="488">
        <v>100</v>
      </c>
      <c r="AH1180" s="488"/>
      <c r="AI1180" s="488"/>
      <c r="AJ1180" s="488"/>
      <c r="AK1180" s="488"/>
      <c r="AL1180" s="488"/>
      <c r="AM1180" s="488"/>
      <c r="AN1180" s="488"/>
      <c r="AO1180" s="488"/>
      <c r="AP1180" s="488"/>
      <c r="AQ1180" s="488"/>
      <c r="AR1180" s="488"/>
      <c r="AS1180" s="488"/>
    </row>
    <row r="1181" spans="1:45" ht="18" customHeight="1">
      <c r="A1181" s="522" t="str">
        <f>IFERROR(VLOOKUP(B1181, 'Reference data'!$C$2:$D$21, 2, 0), "Do not enter, will be populated based on other column(s)")</f>
        <v>Enhancement</v>
      </c>
      <c r="B1181" s="541" t="s">
        <v>960</v>
      </c>
      <c r="D1181" s="472" t="s">
        <v>2151</v>
      </c>
      <c r="E1181" s="543" t="s">
        <v>1856</v>
      </c>
      <c r="F1181" s="472"/>
      <c r="G1181" s="522" t="str">
        <f>IFERROR(VLOOKUP(E1181,'Reference data'!$M$2:$P$364,4,0), "Do not enter, will be populated based on other column(s)")</f>
        <v>MR</v>
      </c>
      <c r="H1181" s="522" t="str">
        <f>IFERROR(VLOOKUP(E1181,'Reference data'!$M$2:$O$364, 3,0), "Do not enter, will be populated based on other column(s)")</f>
        <v>Java</v>
      </c>
      <c r="I1181" s="522" t="str">
        <f>IFERROR(VLOOKUP(E1181,'Reference data'!$M$1:$N$364, 2,0), "Do not enter, will be populated based on other column(s)")</f>
        <v>MDRG-RR</v>
      </c>
      <c r="J1181" s="472" t="s">
        <v>442</v>
      </c>
      <c r="K1181" s="525" t="str">
        <f>IFERROR(VLOOKUP(J1181,'Reference data'!$G$2:$H$7, 2, 0), "Do not enter, will be populated based on other column(s)")</f>
        <v>Christine Moretti</v>
      </c>
      <c r="L1181" s="525" t="str">
        <f>IFERROR(VLOOKUP(I1181, 'Reference data'!$R$2:$S$55, 2, 0), "Do not enter, will be populated based on other column(s)")</f>
        <v>Narmada Nelluri</v>
      </c>
      <c r="M1181" s="525" t="str">
        <f>IFERROR(VLOOKUP(L1181, 'Reference data'!$J$2:$K$30, 2, 0), "Do not enter, will be populated based on other column(s)")</f>
        <v>Ranjit Rai</v>
      </c>
      <c r="N1181" s="472" t="s">
        <v>341</v>
      </c>
      <c r="O1181" s="551" t="str">
        <f>VLOOKUP(N1181, 'Reference data'!$U$2:$V$29, 2, 0)</f>
        <v>TBD</v>
      </c>
      <c r="P1181" s="347" t="s">
        <v>342</v>
      </c>
      <c r="Q1181" s="488">
        <v>3825</v>
      </c>
      <c r="R1181" s="488">
        <v>600</v>
      </c>
      <c r="S1181" s="488">
        <v>600</v>
      </c>
      <c r="T1181" s="488">
        <v>600</v>
      </c>
      <c r="U1181" s="488">
        <v>600</v>
      </c>
      <c r="V1181" s="488">
        <v>600</v>
      </c>
      <c r="W1181" s="488"/>
      <c r="X1181" s="488"/>
      <c r="Y1181" s="488"/>
      <c r="Z1181" s="488"/>
      <c r="AA1181" s="488"/>
      <c r="AB1181" s="488"/>
      <c r="AC1181" s="488"/>
      <c r="AD1181" s="488">
        <v>600</v>
      </c>
      <c r="AE1181" s="488">
        <v>600</v>
      </c>
      <c r="AF1181" s="488">
        <v>100</v>
      </c>
      <c r="AG1181" s="488">
        <v>300</v>
      </c>
      <c r="AH1181" s="488"/>
      <c r="AI1181" s="488"/>
      <c r="AJ1181" s="488"/>
      <c r="AK1181" s="488"/>
      <c r="AL1181" s="488"/>
      <c r="AM1181" s="488"/>
      <c r="AN1181" s="488"/>
      <c r="AO1181" s="488"/>
      <c r="AP1181" s="488"/>
      <c r="AQ1181" s="488"/>
      <c r="AR1181" s="488"/>
      <c r="AS1181" s="488"/>
    </row>
    <row r="1182" spans="1:45" ht="18" customHeight="1">
      <c r="A1182" s="522" t="str">
        <f>IFERROR(VLOOKUP(B1182, 'Reference data'!$C$2:$D$21, 2, 0), "Do not enter, will be populated based on other column(s)")</f>
        <v>Enhancement</v>
      </c>
      <c r="B1182" s="555" t="s">
        <v>960</v>
      </c>
      <c r="C1182" s="347">
        <v>6</v>
      </c>
      <c r="D1182" s="476" t="s">
        <v>2152</v>
      </c>
      <c r="E1182" s="564" t="s">
        <v>54</v>
      </c>
      <c r="F1182" s="521" t="s">
        <v>2153</v>
      </c>
      <c r="G1182" s="522" t="str">
        <f>IFERROR(VLOOKUP(E1182,'Reference data'!$M$2:$P$364,4,0), "Do not enter, will be populated based on other column(s)")</f>
        <v>MF</v>
      </c>
      <c r="H1182" s="522" t="str">
        <f>IFERROR(VLOOKUP(E1182,'Reference data'!$M$2:$O$364, 3,0), "Do not enter, will be populated based on other column(s)")</f>
        <v>Assembler</v>
      </c>
      <c r="I1182" s="522" t="str">
        <f>IFERROR(VLOOKUP(E1182,'Reference data'!$M$1:$N$364, 2,0), "Do not enter, will be populated based on other column(s)")</f>
        <v>SW-CRIS</v>
      </c>
      <c r="J1182" s="548" t="s">
        <v>44</v>
      </c>
      <c r="K1182" s="525" t="str">
        <f>IFERROR(VLOOKUP(J1182,'Reference data'!$G$2:$H$7, 2, 0), "Do not enter, will be populated based on other column(s)")</f>
        <v>Muawiah Qaimari</v>
      </c>
      <c r="L1182" s="556" t="str">
        <f>IFERROR(VLOOKUP(I1182, 'Reference data'!$R$2:$S$55, 2, 0), "Do not enter, will be populated based on other column(s)")</f>
        <v>Istiyaqahmed Shaikh</v>
      </c>
      <c r="M1182" s="525" t="str">
        <f>IFERROR(VLOOKUP(L1182, 'Reference data'!$J$2:$K$30, 2, 0), "Do not enter, will be populated based on other column(s)")</f>
        <v>Daljeet Arora</v>
      </c>
      <c r="N1182" s="347">
        <v>23.11</v>
      </c>
      <c r="O1182" s="557" t="str">
        <f>VLOOKUP(N1182, 'Reference data'!$U$2:$V$29, 2, 0)</f>
        <v>Nov-23</v>
      </c>
      <c r="P1182" s="347" t="s">
        <v>48</v>
      </c>
      <c r="Q1182" s="564">
        <v>650</v>
      </c>
      <c r="R1182" s="548"/>
      <c r="S1182" s="548"/>
      <c r="T1182" s="548"/>
      <c r="U1182" s="548"/>
      <c r="V1182" s="548"/>
      <c r="W1182" s="548"/>
      <c r="X1182" s="548"/>
      <c r="Y1182" s="548"/>
      <c r="Z1182" s="548"/>
      <c r="AA1182" s="548"/>
      <c r="AB1182" s="543"/>
      <c r="AC1182" s="543"/>
      <c r="AD1182" s="543"/>
      <c r="AE1182" s="543"/>
      <c r="AF1182" s="543"/>
      <c r="AG1182" s="543"/>
      <c r="AH1182" s="548"/>
      <c r="AI1182" s="548"/>
      <c r="AJ1182" s="548"/>
      <c r="AK1182" s="548"/>
      <c r="AL1182" s="548"/>
      <c r="AM1182" s="548">
        <v>75</v>
      </c>
      <c r="AN1182" s="476">
        <v>125</v>
      </c>
      <c r="AO1182" s="347">
        <v>125</v>
      </c>
      <c r="AP1182" s="347">
        <v>125</v>
      </c>
      <c r="AQ1182" s="347">
        <v>125</v>
      </c>
      <c r="AR1182" s="347">
        <v>75</v>
      </c>
    </row>
    <row r="1183" spans="1:45" ht="11.15" customHeight="1">
      <c r="A1183" s="522" t="str">
        <f>IFERROR(VLOOKUP(B1183, 'Reference data'!$C$2:$D$21, 2, 0), "Do not enter, will be populated based on other column(s)")</f>
        <v>Enhancement</v>
      </c>
      <c r="B1183" s="541" t="s">
        <v>960</v>
      </c>
      <c r="D1183" s="347" t="s">
        <v>2154</v>
      </c>
      <c r="E1183" s="543" t="s">
        <v>651</v>
      </c>
      <c r="F1183" s="474"/>
      <c r="G1183" s="522" t="str">
        <f>IFERROR(VLOOKUP(E1183,'Reference data'!$M$2:$P$364,4,0), "Do not enter, will be populated based on other column(s)")</f>
        <v>MF</v>
      </c>
      <c r="H1183" s="522" t="str">
        <f>IFERROR(VLOOKUP(E1183,'Reference data'!$M$2:$O$364, 3,0), "Do not enter, will be populated based on other column(s)")</f>
        <v>Cobol, DB2</v>
      </c>
      <c r="I1183" s="522" t="str">
        <f>IFERROR(VLOOKUP(E1183,'Reference data'!$M$1:$N$364, 2,0), "Do not enter, will be populated based on other column(s)")</f>
        <v>JW</v>
      </c>
      <c r="J1183" s="541" t="s">
        <v>44</v>
      </c>
      <c r="K1183" s="525" t="str">
        <f>IFERROR(VLOOKUP(J1183,'Reference data'!$G$2:$H$7, 2, 0), "Do not enter, will be populated based on other column(s)")</f>
        <v>Muawiah Qaimari</v>
      </c>
      <c r="L1183" s="525" t="str">
        <f>IFERROR(VLOOKUP(I1183, 'Reference data'!$R$2:$S$55, 2, 0), "Do not enter, will be populated based on other column(s)")</f>
        <v>Rajan Patil</v>
      </c>
      <c r="M1183" s="525" t="str">
        <f>IFERROR(VLOOKUP(L1183, 'Reference data'!$J$2:$K$30, 2, 0), "Do not enter, will be populated based on other column(s)")</f>
        <v>Tarun Raghuwanshi</v>
      </c>
      <c r="N1183" s="347">
        <v>23.11</v>
      </c>
      <c r="O1183" s="551" t="str">
        <f>VLOOKUP(N1183, 'Reference data'!$U$2:$V$29, 2, 0)</f>
        <v>Nov-23</v>
      </c>
      <c r="P1183" s="347" t="s">
        <v>48</v>
      </c>
      <c r="Q1183" s="347">
        <v>520</v>
      </c>
      <c r="AL1183" s="347">
        <v>50</v>
      </c>
      <c r="AM1183" s="347">
        <v>100</v>
      </c>
      <c r="AN1183" s="347">
        <v>100</v>
      </c>
      <c r="AO1183" s="347">
        <v>100</v>
      </c>
      <c r="AP1183" s="347">
        <v>100</v>
      </c>
      <c r="AQ1183" s="347">
        <v>50</v>
      </c>
      <c r="AR1183" s="347">
        <v>20</v>
      </c>
    </row>
    <row r="1184" spans="1:45" ht="18" customHeight="1">
      <c r="A1184" s="522" t="str">
        <f>IFERROR(VLOOKUP(B1184, 'Reference data'!$C$2:$D$21, 2, 0), "Do not enter, will be populated based on other column(s)")</f>
        <v>Sustenance</v>
      </c>
      <c r="B1184" s="541" t="s">
        <v>110</v>
      </c>
      <c r="D1184" s="472" t="s">
        <v>2155</v>
      </c>
      <c r="E1184" s="543" t="s">
        <v>322</v>
      </c>
      <c r="F1184" s="472"/>
      <c r="G1184" s="522" t="str">
        <f>IFERROR(VLOOKUP(E1184,'Reference data'!$M$2:$P$364,4,0), "Do not enter, will be populated based on other column(s)")</f>
        <v>MR</v>
      </c>
      <c r="H1184" s="522" t="str">
        <f>IFERROR(VLOOKUP(E1184,'Reference data'!$M$2:$O$364, 3,0), "Do not enter, will be populated based on other column(s)")</f>
        <v>Java</v>
      </c>
      <c r="I1184" s="522" t="str">
        <f>IFERROR(VLOOKUP(E1184,'Reference data'!$M$1:$N$364, 2,0), "Do not enter, will be populated based on other column(s)")</f>
        <v>Usage-UPS</v>
      </c>
      <c r="J1184" s="347" t="s">
        <v>203</v>
      </c>
      <c r="K1184" s="525" t="str">
        <f>IFERROR(VLOOKUP(J1184,'Reference data'!$G$2:$H$7, 2, 0), "Do not enter, will be populated based on other column(s)")</f>
        <v>Muawiah Qaimari</v>
      </c>
      <c r="L1184" s="525" t="str">
        <f>IFERROR(VLOOKUP(I1184, 'Reference data'!$R$2:$S$55, 2, 0), "Do not enter, will be populated based on other column(s)")</f>
        <v>Kushagra Mathur</v>
      </c>
      <c r="M1184" s="525" t="str">
        <f>IFERROR(VLOOKUP(L1184, 'Reference data'!$J$2:$K$30, 2, 0), "Do not enter, will be populated based on other column(s)")</f>
        <v>Amit Patidar</v>
      </c>
      <c r="N1184" s="347">
        <v>23.02</v>
      </c>
      <c r="O1184" s="551" t="str">
        <f>VLOOKUP(N1184, 'Reference data'!$U$2:$V$29, 2, 0)</f>
        <v>Feb-23</v>
      </c>
      <c r="P1184" s="347" t="s">
        <v>48</v>
      </c>
      <c r="Q1184" s="488">
        <v>80</v>
      </c>
      <c r="R1184" s="488"/>
      <c r="S1184" s="488"/>
      <c r="T1184" s="488"/>
      <c r="U1184" s="488"/>
      <c r="V1184" s="488"/>
      <c r="W1184" s="488"/>
      <c r="X1184" s="488"/>
      <c r="Y1184" s="488"/>
      <c r="Z1184" s="488"/>
      <c r="AA1184" s="488"/>
      <c r="AB1184" s="488"/>
      <c r="AC1184" s="488"/>
      <c r="AD1184" s="488"/>
      <c r="AE1184" s="488"/>
      <c r="AF1184" s="488"/>
      <c r="AG1184" s="488"/>
      <c r="AH1184" s="488">
        <v>40</v>
      </c>
      <c r="AI1184" s="488">
        <v>40</v>
      </c>
      <c r="AJ1184" s="488"/>
      <c r="AK1184" s="488"/>
      <c r="AL1184" s="488"/>
      <c r="AM1184" s="488"/>
      <c r="AN1184" s="488"/>
      <c r="AO1184" s="488"/>
      <c r="AP1184" s="488"/>
      <c r="AQ1184" s="488"/>
      <c r="AR1184" s="488"/>
      <c r="AS1184" s="488"/>
    </row>
    <row r="1185" spans="1:45" ht="11.9" customHeight="1">
      <c r="A1185" s="522" t="str">
        <f>IFERROR(VLOOKUP(B1185, 'Reference data'!$C$2:$D$21, 2, 0), "Do not enter, will be populated based on other column(s)")</f>
        <v>Enhancement</v>
      </c>
      <c r="B1185" s="541" t="s">
        <v>960</v>
      </c>
      <c r="D1185" s="347" t="s">
        <v>2156</v>
      </c>
      <c r="E1185" s="543" t="s">
        <v>1259</v>
      </c>
      <c r="F1185" s="474" t="s">
        <v>1479</v>
      </c>
      <c r="G1185" s="522" t="str">
        <f>IFERROR(VLOOKUP(E1185,'Reference data'!$M$2:$P$364,4,0), "Do not enter, will be populated based on other column(s)")</f>
        <v>MR</v>
      </c>
      <c r="H1185" s="522" t="str">
        <f>IFERROR(VLOOKUP(E1185,'Reference data'!$M$2:$O$364, 3,0), "Do not enter, will be populated based on other column(s)")</f>
        <v>C++, Tuxedo</v>
      </c>
      <c r="I1185" s="522" t="str">
        <f>IFERROR(VLOOKUP(E1185,'Reference data'!$M$1:$N$364, 2,0), "Do not enter, will be populated based on other column(s)")</f>
        <v>MR-APPS-PT</v>
      </c>
      <c r="J1185" s="347" t="s">
        <v>78</v>
      </c>
      <c r="K1185" s="525" t="str">
        <f>IFERROR(VLOOKUP(J1185,'Reference data'!$G$2:$H$7, 2, 0), "Do not enter, will be populated based on other column(s)")</f>
        <v>Christine Moretti</v>
      </c>
      <c r="L1185" s="525" t="str">
        <f>IFERROR(VLOOKUP(I1185, 'Reference data'!$R$2:$S$55, 2, 0), "Do not enter, will be populated based on other column(s)")</f>
        <v>Poonam Trimukhe</v>
      </c>
      <c r="M1185" s="525" t="str">
        <f>IFERROR(VLOOKUP(L1185, 'Reference data'!$J$2:$K$30, 2, 0), "Do not enter, will be populated based on other column(s)")</f>
        <v>Daljeet Arora</v>
      </c>
      <c r="N1185" s="347">
        <v>23.08</v>
      </c>
      <c r="O1185" s="551" t="str">
        <f>VLOOKUP(N1185, 'Reference data'!$U$2:$V$29, 2, 0)</f>
        <v>Aug-23</v>
      </c>
      <c r="P1185" s="347" t="s">
        <v>48</v>
      </c>
      <c r="Q1185" s="347">
        <v>1806</v>
      </c>
      <c r="AH1185" s="347">
        <v>100</v>
      </c>
      <c r="AI1185" s="347">
        <v>200</v>
      </c>
      <c r="AJ1185" s="347">
        <v>240</v>
      </c>
      <c r="AK1185" s="347">
        <v>200</v>
      </c>
      <c r="AL1185" s="347">
        <v>350</v>
      </c>
      <c r="AM1185" s="347">
        <v>160</v>
      </c>
      <c r="AN1185" s="472">
        <v>250</v>
      </c>
      <c r="AO1185" s="347">
        <v>250</v>
      </c>
      <c r="AP1185" s="347">
        <v>56</v>
      </c>
    </row>
    <row r="1186" spans="1:45" ht="18" customHeight="1">
      <c r="A1186" s="522" t="str">
        <f>IFERROR(VLOOKUP(B1186, 'Reference data'!$C$2:$D$21, 2, 0), "Do not enter, will be populated based on other column(s)")</f>
        <v>Enhancement</v>
      </c>
      <c r="B1186" s="541" t="s">
        <v>960</v>
      </c>
      <c r="D1186" s="347" t="s">
        <v>2157</v>
      </c>
      <c r="E1186" s="543" t="s">
        <v>369</v>
      </c>
      <c r="F1186" s="475" t="s">
        <v>1479</v>
      </c>
      <c r="G1186" s="522" t="str">
        <f>IFERROR(VLOOKUP(E1186,'Reference data'!$M$2:$P$364,4,0), "Do not enter, will be populated based on other column(s)")</f>
        <v>MF</v>
      </c>
      <c r="H1186" s="522" t="str">
        <f>IFERROR(VLOOKUP(E1186,'Reference data'!$M$2:$O$364, 3,0), "Do not enter, will be populated based on other column(s)")</f>
        <v>Cobol, DB2</v>
      </c>
      <c r="I1186" s="522" t="str">
        <f>IFERROR(VLOOKUP(E1186,'Reference data'!$M$1:$N$364, 2,0), "Do not enter, will be populated based on other column(s)")</f>
        <v>CARE-MF</v>
      </c>
      <c r="J1186" s="347" t="s">
        <v>78</v>
      </c>
      <c r="K1186" s="525" t="str">
        <f>IFERROR(VLOOKUP(J1186,'Reference data'!$G$2:$H$7, 2, 0), "Do not enter, will be populated based on other column(s)")</f>
        <v>Christine Moretti</v>
      </c>
      <c r="L1186" s="525" t="str">
        <f>IFERROR(VLOOKUP(I1186, 'Reference data'!$R$2:$S$55, 2, 0), "Do not enter, will be populated based on other column(s)")</f>
        <v>Kushagra Mathur</v>
      </c>
      <c r="M1186" s="525" t="str">
        <f>IFERROR(VLOOKUP(L1186, 'Reference data'!$J$2:$K$30, 2, 0), "Do not enter, will be populated based on other column(s)")</f>
        <v>Amit Patidar</v>
      </c>
      <c r="N1186" s="347">
        <v>23.07</v>
      </c>
      <c r="O1186" s="551" t="str">
        <f>VLOOKUP(N1186, 'Reference data'!$U$2:$V$29, 2, 0)</f>
        <v>Jul-23</v>
      </c>
      <c r="P1186" s="347" t="s">
        <v>48</v>
      </c>
      <c r="Q1186" s="488">
        <v>65</v>
      </c>
      <c r="R1186" s="488"/>
      <c r="S1186" s="488"/>
      <c r="T1186" s="488"/>
      <c r="U1186" s="488"/>
      <c r="V1186" s="488"/>
      <c r="W1186" s="488"/>
      <c r="X1186" s="488"/>
      <c r="Y1186" s="488"/>
      <c r="Z1186" s="488"/>
      <c r="AA1186" s="488"/>
      <c r="AB1186" s="488"/>
      <c r="AC1186" s="488"/>
      <c r="AD1186" s="488"/>
      <c r="AE1186" s="488"/>
      <c r="AF1186" s="488"/>
      <c r="AG1186" s="488"/>
      <c r="AH1186" s="488"/>
      <c r="AI1186" s="488"/>
      <c r="AJ1186" s="488"/>
      <c r="AK1186" s="488">
        <v>20</v>
      </c>
      <c r="AL1186" s="488">
        <v>30</v>
      </c>
      <c r="AM1186" s="488">
        <v>15</v>
      </c>
      <c r="AN1186" s="488"/>
      <c r="AO1186" s="488"/>
      <c r="AP1186" s="488"/>
      <c r="AQ1186" s="488"/>
      <c r="AR1186" s="488"/>
      <c r="AS1186" s="488"/>
    </row>
    <row r="1187" spans="1:45" ht="11.9" customHeight="1">
      <c r="A1187" s="522" t="str">
        <f>IFERROR(VLOOKUP(B1187, 'Reference data'!$C$2:$D$21, 2, 0), "Do not enter, will be populated based on other column(s)")</f>
        <v>Sustenance</v>
      </c>
      <c r="B1187" s="541" t="s">
        <v>88</v>
      </c>
      <c r="D1187" s="698" t="s">
        <v>2158</v>
      </c>
      <c r="E1187" s="543" t="s">
        <v>1192</v>
      </c>
      <c r="F1187" s="474" t="s">
        <v>1479</v>
      </c>
      <c r="G1187" s="522" t="str">
        <f>IFERROR(VLOOKUP(E1187,'Reference data'!$M$2:$P$364,4,0), "Do not enter, will be populated based on other column(s)")</f>
        <v>MR</v>
      </c>
      <c r="H1187" s="522" t="str">
        <f>IFERROR(VLOOKUP(E1187,'Reference data'!$M$2:$O$364, 3,0), "Do not enter, will be populated based on other column(s)")</f>
        <v>.NET</v>
      </c>
      <c r="I1187" s="522" t="str">
        <f>IFERROR(VLOOKUP(E1187,'Reference data'!$M$1:$N$364, 2,0), "Do not enter, will be populated based on other column(s)")</f>
        <v>MR-APPS-PT</v>
      </c>
      <c r="J1187" s="347" t="s">
        <v>442</v>
      </c>
      <c r="K1187" s="525" t="str">
        <f>IFERROR(VLOOKUP(J1187,'Reference data'!$G$2:$H$7, 2, 0), "Do not enter, will be populated based on other column(s)")</f>
        <v>Christine Moretti</v>
      </c>
      <c r="L1187" s="525" t="s">
        <v>1085</v>
      </c>
      <c r="M1187" s="525" t="str">
        <f>IFERROR(VLOOKUP(L1187, 'Reference data'!$J$2:$K$30, 2, 0), "Do not enter, will be populated based on other column(s)")</f>
        <v>Daljeet Arora</v>
      </c>
      <c r="N1187" s="347">
        <v>23.09</v>
      </c>
      <c r="O1187" s="551"/>
      <c r="P1187" s="347" t="s">
        <v>48</v>
      </c>
      <c r="Q1187" s="347">
        <v>50</v>
      </c>
      <c r="AN1187" s="472">
        <v>25</v>
      </c>
      <c r="AO1187" s="347">
        <v>25</v>
      </c>
    </row>
    <row r="1188" spans="1:45" ht="18" customHeight="1">
      <c r="A1188" s="522" t="str">
        <f>IFERROR(VLOOKUP(B1188, 'Reference data'!$C$2:$D$21, 2, 0), "Do not enter, will be populated based on other column(s)")</f>
        <v>Sustenance</v>
      </c>
      <c r="B1188" s="541" t="s">
        <v>110</v>
      </c>
      <c r="C1188" s="347">
        <v>1</v>
      </c>
      <c r="D1188" s="347" t="s">
        <v>2159</v>
      </c>
      <c r="E1188" s="543" t="s">
        <v>377</v>
      </c>
      <c r="G1188" s="522" t="str">
        <f>IFERROR(VLOOKUP(E1188,'Reference data'!$M$2:$P$364,4,0), "Do not enter, will be populated based on other column(s)")</f>
        <v>MR</v>
      </c>
      <c r="H1188" s="522" t="str">
        <f>IFERROR(VLOOKUP(E1188,'Reference data'!$M$2:$O$364, 3,0), "Do not enter, will be populated based on other column(s)")</f>
        <v>Java</v>
      </c>
      <c r="I1188" s="522" t="str">
        <f>IFERROR(VLOOKUP(E1188,'Reference data'!$M$1:$N$364, 2,0), "Do not enter, will be populated based on other column(s)")</f>
        <v>Freedom Java Apps</v>
      </c>
      <c r="J1188" s="347" t="s">
        <v>203</v>
      </c>
      <c r="K1188" s="525" t="str">
        <f>IFERROR(VLOOKUP(J1188,'Reference data'!$G$2:$H$7, 2, 0), "Do not enter, will be populated based on other column(s)")</f>
        <v>Muawiah Qaimari</v>
      </c>
      <c r="L1188" s="525" t="str">
        <f>IFERROR(VLOOKUP(I1188, 'Reference data'!$R$2:$S$55, 2, 0), "Do not enter, will be populated based on other column(s)")</f>
        <v>Ashish Bartwal</v>
      </c>
      <c r="M1188" s="525" t="str">
        <f>IFERROR(VLOOKUP(L1188, 'Reference data'!$J$2:$K$30, 2, 0), "Do not enter, will be populated based on other column(s)")</f>
        <v>Himanshu Mathur</v>
      </c>
      <c r="N1188" s="347">
        <v>23.02</v>
      </c>
      <c r="O1188" s="551" t="str">
        <f>VLOOKUP(N1188, 'Reference data'!$U$2:$V$29, 2, 0)</f>
        <v>Feb-23</v>
      </c>
      <c r="P1188" s="347" t="s">
        <v>48</v>
      </c>
      <c r="Q1188" s="488">
        <v>25</v>
      </c>
      <c r="R1188" s="488"/>
      <c r="S1188" s="488"/>
      <c r="T1188" s="488"/>
      <c r="U1188" s="488"/>
      <c r="V1188" s="488"/>
      <c r="W1188" s="488"/>
      <c r="X1188" s="488"/>
      <c r="Y1188" s="488"/>
      <c r="Z1188" s="488"/>
      <c r="AA1188" s="488"/>
      <c r="AB1188" s="488"/>
      <c r="AC1188" s="488"/>
      <c r="AD1188" s="488"/>
      <c r="AE1188" s="488"/>
      <c r="AF1188" s="488"/>
      <c r="AG1188" s="488"/>
      <c r="AH1188" s="488"/>
      <c r="AI1188" s="488">
        <v>25</v>
      </c>
      <c r="AJ1188" s="488"/>
      <c r="AK1188" s="488"/>
      <c r="AL1188" s="488"/>
      <c r="AM1188" s="488"/>
      <c r="AN1188" s="488"/>
      <c r="AO1188" s="488"/>
      <c r="AP1188" s="488"/>
      <c r="AQ1188" s="488"/>
      <c r="AR1188" s="488"/>
      <c r="AS1188" s="488"/>
    </row>
    <row r="1189" spans="1:45" ht="11.9" customHeight="1">
      <c r="A1189" s="522" t="str">
        <f>IFERROR(VLOOKUP(B1189, 'Reference data'!$C$2:$D$21, 2, 0), "Do not enter, will be populated based on other column(s)")</f>
        <v>Sustenance</v>
      </c>
      <c r="B1189" s="541" t="s">
        <v>88</v>
      </c>
      <c r="D1189" s="698" t="s">
        <v>2160</v>
      </c>
      <c r="E1189" s="543" t="s">
        <v>1193</v>
      </c>
      <c r="F1189" s="474" t="s">
        <v>1479</v>
      </c>
      <c r="G1189" s="522" t="str">
        <f>IFERROR(VLOOKUP(E1189,'Reference data'!$M$2:$P$364,4,0), "Do not enter, will be populated based on other column(s)")</f>
        <v>MR</v>
      </c>
      <c r="H1189" s="522" t="str">
        <f>IFERROR(VLOOKUP(E1189,'Reference data'!$M$2:$O$364, 3,0), "Do not enter, will be populated based on other column(s)")</f>
        <v>.NET</v>
      </c>
      <c r="I1189" s="522" t="str">
        <f>IFERROR(VLOOKUP(E1189,'Reference data'!$M$1:$N$364, 2,0), "Do not enter, will be populated based on other column(s)")</f>
        <v>MR-APPS-PT</v>
      </c>
      <c r="J1189" s="347" t="s">
        <v>442</v>
      </c>
      <c r="K1189" s="525" t="str">
        <f>IFERROR(VLOOKUP(J1189,'Reference data'!$G$2:$H$7, 2, 0), "Do not enter, will be populated based on other column(s)")</f>
        <v>Christine Moretti</v>
      </c>
      <c r="L1189" s="525" t="s">
        <v>1085</v>
      </c>
      <c r="M1189" s="525" t="str">
        <f>IFERROR(VLOOKUP(L1189, 'Reference data'!$J$2:$K$30, 2, 0), "Do not enter, will be populated based on other column(s)")</f>
        <v>Daljeet Arora</v>
      </c>
      <c r="N1189" s="347">
        <v>23.09</v>
      </c>
      <c r="O1189" s="551"/>
      <c r="P1189" s="347" t="s">
        <v>48</v>
      </c>
      <c r="Q1189" s="347">
        <v>50</v>
      </c>
      <c r="AN1189" s="472">
        <v>20</v>
      </c>
      <c r="AO1189" s="347">
        <v>20</v>
      </c>
      <c r="AP1189" s="347">
        <v>10</v>
      </c>
    </row>
    <row r="1190" spans="1:45" ht="18" customHeight="1">
      <c r="A1190" s="522" t="str">
        <f>IFERROR(VLOOKUP(B1190, 'Reference data'!$C$2:$D$21, 2, 0), "Do not enter, will be populated based on other column(s)")</f>
        <v>Sustenance</v>
      </c>
      <c r="B1190" s="541" t="s">
        <v>110</v>
      </c>
      <c r="C1190" s="347">
        <v>1</v>
      </c>
      <c r="D1190" s="347" t="s">
        <v>2161</v>
      </c>
      <c r="E1190" s="543" t="s">
        <v>202</v>
      </c>
      <c r="G1190" s="522" t="str">
        <f>IFERROR(VLOOKUP(E1190,'Reference data'!$M$2:$P$364,4,0), "Do not enter, will be populated based on other column(s)")</f>
        <v>MR</v>
      </c>
      <c r="H1190" s="522" t="str">
        <f>IFERROR(VLOOKUP(E1190,'Reference data'!$M$2:$O$364, 3,0), "Do not enter, will be populated based on other column(s)")</f>
        <v>Hadoop, Java</v>
      </c>
      <c r="I1190" s="522" t="str">
        <f>IFERROR(VLOOKUP(E1190,'Reference data'!$M$1:$N$364, 2,0), "Do not enter, will be populated based on other column(s)")</f>
        <v>CARAT</v>
      </c>
      <c r="J1190" s="347" t="s">
        <v>203</v>
      </c>
      <c r="K1190" s="525" t="str">
        <f>IFERROR(VLOOKUP(J1190,'Reference data'!$G$2:$H$7, 2, 0), "Do not enter, will be populated based on other column(s)")</f>
        <v>Muawiah Qaimari</v>
      </c>
      <c r="L1190" s="525" t="str">
        <f>IFERROR(VLOOKUP(I1190, 'Reference data'!$R$2:$S$55, 2, 0), "Do not enter, will be populated based on other column(s)")</f>
        <v>Ashish Bartwal</v>
      </c>
      <c r="M1190" s="525" t="str">
        <f>IFERROR(VLOOKUP(L1190, 'Reference data'!$J$2:$K$30, 2, 0), "Do not enter, will be populated based on other column(s)")</f>
        <v>Himanshu Mathur</v>
      </c>
      <c r="N1190" s="347">
        <v>23.01</v>
      </c>
      <c r="O1190" s="551" t="str">
        <f>VLOOKUP(N1190, 'Reference data'!$U$2:$V$29, 2, 0)</f>
        <v>Jan-23</v>
      </c>
      <c r="P1190" s="347" t="s">
        <v>48</v>
      </c>
      <c r="Q1190" s="488">
        <v>40</v>
      </c>
      <c r="R1190" s="488"/>
      <c r="S1190" s="488"/>
      <c r="T1190" s="488"/>
      <c r="U1190" s="488"/>
      <c r="V1190" s="488"/>
      <c r="W1190" s="488"/>
      <c r="X1190" s="488"/>
      <c r="Y1190" s="488"/>
      <c r="Z1190" s="488"/>
      <c r="AA1190" s="488"/>
      <c r="AB1190" s="488"/>
      <c r="AC1190" s="488"/>
      <c r="AD1190" s="488"/>
      <c r="AE1190" s="488"/>
      <c r="AF1190" s="488"/>
      <c r="AG1190" s="488"/>
      <c r="AH1190" s="488">
        <v>40</v>
      </c>
      <c r="AI1190" s="488"/>
      <c r="AJ1190" s="488"/>
      <c r="AK1190" s="488"/>
      <c r="AL1190" s="488"/>
      <c r="AM1190" s="488"/>
      <c r="AN1190" s="488"/>
      <c r="AO1190" s="488"/>
      <c r="AP1190" s="488"/>
      <c r="AQ1190" s="488"/>
      <c r="AR1190" s="488"/>
      <c r="AS1190" s="488"/>
    </row>
    <row r="1191" spans="1:45" ht="18" customHeight="1">
      <c r="A1191" s="522" t="str">
        <f>IFERROR(VLOOKUP(B1191, 'Reference data'!$C$2:$D$21, 2, 0), "Do not enter, will be populated based on other column(s)")</f>
        <v>Sustenance</v>
      </c>
      <c r="B1191" s="541" t="s">
        <v>110</v>
      </c>
      <c r="C1191" s="347">
        <v>1</v>
      </c>
      <c r="D1191" s="347" t="s">
        <v>2162</v>
      </c>
      <c r="E1191" s="543" t="s">
        <v>202</v>
      </c>
      <c r="G1191" s="522" t="str">
        <f>IFERROR(VLOOKUP(E1191,'Reference data'!$M$2:$P$364,4,0), "Do not enter, will be populated based on other column(s)")</f>
        <v>MR</v>
      </c>
      <c r="H1191" s="522" t="str">
        <f>IFERROR(VLOOKUP(E1191,'Reference data'!$M$2:$O$364, 3,0), "Do not enter, will be populated based on other column(s)")</f>
        <v>Hadoop, Java</v>
      </c>
      <c r="I1191" s="522" t="str">
        <f>IFERROR(VLOOKUP(E1191,'Reference data'!$M$1:$N$364, 2,0), "Do not enter, will be populated based on other column(s)")</f>
        <v>CARAT</v>
      </c>
      <c r="J1191" s="347" t="s">
        <v>203</v>
      </c>
      <c r="K1191" s="525" t="str">
        <f>IFERROR(VLOOKUP(J1191,'Reference data'!$G$2:$H$7, 2, 0), "Do not enter, will be populated based on other column(s)")</f>
        <v>Muawiah Qaimari</v>
      </c>
      <c r="L1191" s="525" t="str">
        <f>IFERROR(VLOOKUP(I1191, 'Reference data'!$R$2:$S$55, 2, 0), "Do not enter, will be populated based on other column(s)")</f>
        <v>Ashish Bartwal</v>
      </c>
      <c r="M1191" s="525" t="str">
        <f>IFERROR(VLOOKUP(L1191, 'Reference data'!$J$2:$K$30, 2, 0), "Do not enter, will be populated based on other column(s)")</f>
        <v>Himanshu Mathur</v>
      </c>
      <c r="N1191" s="347">
        <v>23.01</v>
      </c>
      <c r="O1191" s="551" t="str">
        <f>VLOOKUP(N1191, 'Reference data'!$U$2:$V$29, 2, 0)</f>
        <v>Jan-23</v>
      </c>
      <c r="P1191" s="347" t="s">
        <v>48</v>
      </c>
      <c r="Q1191" s="488">
        <v>15</v>
      </c>
      <c r="R1191" s="488"/>
      <c r="S1191" s="488"/>
      <c r="T1191" s="488"/>
      <c r="U1191" s="488"/>
      <c r="V1191" s="488"/>
      <c r="W1191" s="488"/>
      <c r="X1191" s="488"/>
      <c r="Y1191" s="488"/>
      <c r="Z1191" s="488"/>
      <c r="AA1191" s="488"/>
      <c r="AB1191" s="488"/>
      <c r="AC1191" s="488"/>
      <c r="AD1191" s="488"/>
      <c r="AE1191" s="488"/>
      <c r="AF1191" s="488"/>
      <c r="AG1191" s="488"/>
      <c r="AH1191" s="488">
        <v>15</v>
      </c>
      <c r="AI1191" s="488"/>
      <c r="AJ1191" s="488"/>
      <c r="AK1191" s="488"/>
      <c r="AL1191" s="488"/>
      <c r="AM1191" s="488"/>
      <c r="AN1191" s="488"/>
      <c r="AO1191" s="488"/>
      <c r="AP1191" s="488"/>
      <c r="AQ1191" s="488"/>
      <c r="AR1191" s="488"/>
      <c r="AS1191" s="488"/>
    </row>
    <row r="1192" spans="1:45" ht="18" customHeight="1">
      <c r="A1192" s="522" t="str">
        <f>IFERROR(VLOOKUP(B1192, 'Reference data'!$C$2:$D$21, 2, 0), "Do not enter, will be populated based on other column(s)")</f>
        <v>Sustenance</v>
      </c>
      <c r="B1192" s="541" t="s">
        <v>991</v>
      </c>
      <c r="C1192" s="347">
        <v>1</v>
      </c>
      <c r="D1192" s="507" t="s">
        <v>2163</v>
      </c>
      <c r="E1192" s="543" t="s">
        <v>202</v>
      </c>
      <c r="G1192" s="522" t="str">
        <f>IFERROR(VLOOKUP(E1192,'Reference data'!$M$2:$P$364,4,0), "Do not enter, will be populated based on other column(s)")</f>
        <v>MR</v>
      </c>
      <c r="H1192" s="522" t="str">
        <f>IFERROR(VLOOKUP(E1192,'Reference data'!$M$2:$O$364, 3,0), "Do not enter, will be populated based on other column(s)")</f>
        <v>Hadoop, Java</v>
      </c>
      <c r="I1192" s="522" t="str">
        <f>IFERROR(VLOOKUP(E1192,'Reference data'!$M$1:$N$364, 2,0), "Do not enter, will be populated based on other column(s)")</f>
        <v>CARAT</v>
      </c>
      <c r="J1192" s="347" t="s">
        <v>203</v>
      </c>
      <c r="K1192" s="525" t="str">
        <f>IFERROR(VLOOKUP(J1192,'Reference data'!$G$2:$H$7, 2, 0), "Do not enter, will be populated based on other column(s)")</f>
        <v>Muawiah Qaimari</v>
      </c>
      <c r="L1192" s="525" t="str">
        <f>IFERROR(VLOOKUP(I1192, 'Reference data'!$R$2:$S$55, 2, 0), "Do not enter, will be populated based on other column(s)")</f>
        <v>Ashish Bartwal</v>
      </c>
      <c r="M1192" s="525" t="str">
        <f>IFERROR(VLOOKUP(L1192, 'Reference data'!$J$2:$K$30, 2, 0), "Do not enter, will be populated based on other column(s)")</f>
        <v>Himanshu Mathur</v>
      </c>
      <c r="N1192" s="347" t="s">
        <v>283</v>
      </c>
      <c r="O1192" s="551" t="str">
        <f>VLOOKUP(N1192, 'Reference data'!$U$2:$V$29, 2, 0)</f>
        <v>Ongoing</v>
      </c>
      <c r="P1192" s="347" t="s">
        <v>48</v>
      </c>
      <c r="Q1192" s="488">
        <v>275</v>
      </c>
      <c r="R1192" s="488"/>
      <c r="S1192" s="488"/>
      <c r="T1192" s="488"/>
      <c r="U1192" s="488"/>
      <c r="V1192" s="488"/>
      <c r="W1192" s="488"/>
      <c r="X1192" s="488"/>
      <c r="Y1192" s="488"/>
      <c r="Z1192" s="488"/>
      <c r="AA1192" s="488"/>
      <c r="AB1192" s="488"/>
      <c r="AC1192" s="488"/>
      <c r="AD1192" s="488"/>
      <c r="AE1192" s="488"/>
      <c r="AF1192" s="488"/>
      <c r="AG1192" s="488"/>
      <c r="AH1192" s="488">
        <v>30</v>
      </c>
      <c r="AI1192" s="488">
        <v>25</v>
      </c>
      <c r="AJ1192" s="488">
        <v>30</v>
      </c>
      <c r="AK1192" s="488">
        <v>35</v>
      </c>
      <c r="AL1192" s="488">
        <v>25</v>
      </c>
      <c r="AM1192" s="488">
        <v>20</v>
      </c>
      <c r="AN1192" s="488">
        <v>35</v>
      </c>
      <c r="AO1192" s="488">
        <v>35</v>
      </c>
      <c r="AP1192" s="488">
        <v>30</v>
      </c>
      <c r="AQ1192" s="488">
        <v>30</v>
      </c>
      <c r="AR1192" s="488">
        <v>35</v>
      </c>
      <c r="AS1192" s="488">
        <v>25</v>
      </c>
    </row>
    <row r="1193" spans="1:45" ht="11.9" customHeight="1">
      <c r="A1193" s="522" t="str">
        <f>IFERROR(VLOOKUP(B1193, 'Reference data'!$C$2:$D$21, 2, 0), "Do not enter, will be populated based on other column(s)")</f>
        <v>Sustenance</v>
      </c>
      <c r="B1193" s="541" t="s">
        <v>88</v>
      </c>
      <c r="D1193" s="698" t="s">
        <v>2164</v>
      </c>
      <c r="E1193" s="543" t="s">
        <v>1068</v>
      </c>
      <c r="F1193" s="474" t="s">
        <v>1479</v>
      </c>
      <c r="G1193" s="522" t="str">
        <f>IFERROR(VLOOKUP(E1193,'Reference data'!$M$2:$P$364,4,0), "Do not enter, will be populated based on other column(s)")</f>
        <v>MR</v>
      </c>
      <c r="H1193" s="522" t="str">
        <f>IFERROR(VLOOKUP(E1193,'Reference data'!$M$2:$O$364, 3,0), "Do not enter, will be populated based on other column(s)")</f>
        <v>C++/VC++</v>
      </c>
      <c r="I1193" s="522" t="str">
        <f>IFERROR(VLOOKUP(E1193,'Reference data'!$M$1:$N$364, 2,0), "Do not enter, will be populated based on other column(s)")</f>
        <v>MR-APPS-PT</v>
      </c>
      <c r="J1193" s="347" t="s">
        <v>442</v>
      </c>
      <c r="K1193" s="525" t="str">
        <f>IFERROR(VLOOKUP(J1193,'Reference data'!$G$2:$H$7, 2, 0), "Do not enter, will be populated based on other column(s)")</f>
        <v>Christine Moretti</v>
      </c>
      <c r="L1193" s="525" t="s">
        <v>1085</v>
      </c>
      <c r="M1193" s="525" t="str">
        <f>IFERROR(VLOOKUP(L1193, 'Reference data'!$J$2:$K$30, 2, 0), "Do not enter, will be populated based on other column(s)")</f>
        <v>Daljeet Arora</v>
      </c>
      <c r="N1193" s="347">
        <v>23.09</v>
      </c>
      <c r="O1193" s="551"/>
      <c r="P1193" s="347" t="s">
        <v>48</v>
      </c>
      <c r="Q1193" s="347">
        <v>90</v>
      </c>
      <c r="AN1193" s="472">
        <v>20</v>
      </c>
      <c r="AO1193" s="347">
        <v>30</v>
      </c>
      <c r="AP1193" s="347">
        <v>40</v>
      </c>
    </row>
    <row r="1194" spans="1:45" ht="18" customHeight="1">
      <c r="A1194" s="522" t="str">
        <f>IFERROR(VLOOKUP(B1194, 'Reference data'!$C$2:$D$21, 2, 0), "Do not enter, will be populated based on other column(s)")</f>
        <v>Sustenance</v>
      </c>
      <c r="B1194" s="541" t="s">
        <v>110</v>
      </c>
      <c r="C1194" s="347">
        <v>1</v>
      </c>
      <c r="D1194" s="347" t="s">
        <v>2165</v>
      </c>
      <c r="E1194" s="543" t="s">
        <v>202</v>
      </c>
      <c r="G1194" s="522" t="str">
        <f>IFERROR(VLOOKUP(E1194,'Reference data'!$M$2:$P$364,4,0), "Do not enter, will be populated based on other column(s)")</f>
        <v>MR</v>
      </c>
      <c r="H1194" s="522" t="str">
        <f>IFERROR(VLOOKUP(E1194,'Reference data'!$M$2:$O$364, 3,0), "Do not enter, will be populated based on other column(s)")</f>
        <v>Hadoop, Java</v>
      </c>
      <c r="I1194" s="522" t="str">
        <f>IFERROR(VLOOKUP(E1194,'Reference data'!$M$1:$N$364, 2,0), "Do not enter, will be populated based on other column(s)")</f>
        <v>CARAT</v>
      </c>
      <c r="J1194" s="347" t="s">
        <v>203</v>
      </c>
      <c r="K1194" s="525" t="str">
        <f>IFERROR(VLOOKUP(J1194,'Reference data'!$G$2:$H$7, 2, 0), "Do not enter, will be populated based on other column(s)")</f>
        <v>Muawiah Qaimari</v>
      </c>
      <c r="L1194" s="525" t="str">
        <f>IFERROR(VLOOKUP(I1194, 'Reference data'!$R$2:$S$55, 2, 0), "Do not enter, will be populated based on other column(s)")</f>
        <v>Ashish Bartwal</v>
      </c>
      <c r="M1194" s="525" t="str">
        <f>IFERROR(VLOOKUP(L1194, 'Reference data'!$J$2:$K$30, 2, 0), "Do not enter, will be populated based on other column(s)")</f>
        <v>Himanshu Mathur</v>
      </c>
      <c r="N1194" s="347">
        <v>23.03</v>
      </c>
      <c r="O1194" s="551" t="str">
        <f>VLOOKUP(N1194, 'Reference data'!$U$2:$V$29, 2, 0)</f>
        <v>Mar-23</v>
      </c>
      <c r="P1194" s="347" t="s">
        <v>48</v>
      </c>
      <c r="Q1194" s="488">
        <v>60</v>
      </c>
      <c r="R1194" s="488"/>
      <c r="S1194" s="488"/>
      <c r="T1194" s="488"/>
      <c r="U1194" s="488"/>
      <c r="V1194" s="488"/>
      <c r="W1194" s="488"/>
      <c r="X1194" s="488"/>
      <c r="Y1194" s="488"/>
      <c r="Z1194" s="488"/>
      <c r="AA1194" s="488"/>
      <c r="AB1194" s="488"/>
      <c r="AC1194" s="488"/>
      <c r="AD1194" s="488"/>
      <c r="AE1194" s="488"/>
      <c r="AF1194" s="488"/>
      <c r="AG1194" s="488"/>
      <c r="AH1194" s="488">
        <v>20</v>
      </c>
      <c r="AI1194" s="488">
        <v>20</v>
      </c>
      <c r="AJ1194" s="488">
        <v>20</v>
      </c>
      <c r="AK1194" s="488"/>
      <c r="AL1194" s="488"/>
      <c r="AM1194" s="488"/>
      <c r="AN1194" s="488"/>
      <c r="AO1194" s="488"/>
      <c r="AP1194" s="488"/>
      <c r="AQ1194" s="488"/>
      <c r="AR1194" s="488"/>
      <c r="AS1194" s="488"/>
    </row>
    <row r="1195" spans="1:45" ht="18" customHeight="1">
      <c r="A1195" s="522" t="str">
        <f>IFERROR(VLOOKUP(B1195, 'Reference data'!$C$2:$D$21, 2, 0), "Do not enter, will be populated based on other column(s)")</f>
        <v>Sustenance</v>
      </c>
      <c r="B1195" s="541" t="s">
        <v>983</v>
      </c>
      <c r="C1195" s="347">
        <v>1</v>
      </c>
      <c r="D1195" s="347" t="s">
        <v>2166</v>
      </c>
      <c r="E1195" s="543" t="s">
        <v>202</v>
      </c>
      <c r="G1195" s="522" t="str">
        <f>IFERROR(VLOOKUP(E1195,'Reference data'!$M$2:$P$364,4,0), "Do not enter, will be populated based on other column(s)")</f>
        <v>MR</v>
      </c>
      <c r="H1195" s="522" t="str">
        <f>IFERROR(VLOOKUP(E1195,'Reference data'!$M$2:$O$364, 3,0), "Do not enter, will be populated based on other column(s)")</f>
        <v>Hadoop, Java</v>
      </c>
      <c r="I1195" s="522" t="str">
        <f>IFERROR(VLOOKUP(E1195,'Reference data'!$M$1:$N$364, 2,0), "Do not enter, will be populated based on other column(s)")</f>
        <v>CARAT</v>
      </c>
      <c r="J1195" s="347" t="s">
        <v>203</v>
      </c>
      <c r="K1195" s="525" t="str">
        <f>IFERROR(VLOOKUP(J1195,'Reference data'!$G$2:$H$7, 2, 0), "Do not enter, will be populated based on other column(s)")</f>
        <v>Muawiah Qaimari</v>
      </c>
      <c r="L1195" s="525" t="str">
        <f>IFERROR(VLOOKUP(I1195, 'Reference data'!$R$2:$S$55, 2, 0), "Do not enter, will be populated based on other column(s)")</f>
        <v>Ashish Bartwal</v>
      </c>
      <c r="M1195" s="525" t="str">
        <f>IFERROR(VLOOKUP(L1195, 'Reference data'!$J$2:$K$30, 2, 0), "Do not enter, will be populated based on other column(s)")</f>
        <v>Himanshu Mathur</v>
      </c>
      <c r="N1195" s="347">
        <v>23.02</v>
      </c>
      <c r="O1195" s="551" t="str">
        <f>VLOOKUP(N1195, 'Reference data'!$U$2:$V$29, 2, 0)</f>
        <v>Feb-23</v>
      </c>
      <c r="P1195" s="347" t="s">
        <v>48</v>
      </c>
      <c r="Q1195" s="488">
        <v>45</v>
      </c>
      <c r="R1195" s="488"/>
      <c r="S1195" s="488"/>
      <c r="T1195" s="488"/>
      <c r="U1195" s="488"/>
      <c r="V1195" s="488"/>
      <c r="W1195" s="488"/>
      <c r="X1195" s="488"/>
      <c r="Y1195" s="488"/>
      <c r="Z1195" s="488"/>
      <c r="AA1195" s="488"/>
      <c r="AB1195" s="488"/>
      <c r="AC1195" s="488"/>
      <c r="AD1195" s="488"/>
      <c r="AE1195" s="488"/>
      <c r="AF1195" s="488"/>
      <c r="AG1195" s="488"/>
      <c r="AH1195" s="488">
        <v>30</v>
      </c>
      <c r="AI1195" s="488">
        <v>15</v>
      </c>
      <c r="AJ1195" s="488"/>
      <c r="AK1195" s="488"/>
      <c r="AL1195" s="488"/>
      <c r="AM1195" s="488"/>
      <c r="AN1195" s="488"/>
      <c r="AO1195" s="488"/>
      <c r="AP1195" s="488"/>
      <c r="AQ1195" s="488"/>
      <c r="AR1195" s="488"/>
      <c r="AS1195" s="488"/>
    </row>
    <row r="1196" spans="1:45" ht="18" customHeight="1">
      <c r="A1196" s="522" t="str">
        <f>IFERROR(VLOOKUP(B1196, 'Reference data'!$C$2:$D$21, 2, 0), "Do not enter, will be populated based on other column(s)")</f>
        <v>Sustenance</v>
      </c>
      <c r="B1196" s="541" t="s">
        <v>983</v>
      </c>
      <c r="C1196" s="347">
        <v>1</v>
      </c>
      <c r="D1196" s="347" t="s">
        <v>2167</v>
      </c>
      <c r="E1196" s="543" t="s">
        <v>202</v>
      </c>
      <c r="G1196" s="522" t="str">
        <f>IFERROR(VLOOKUP(E1196,'Reference data'!$M$2:$P$364,4,0), "Do not enter, will be populated based on other column(s)")</f>
        <v>MR</v>
      </c>
      <c r="H1196" s="522" t="str">
        <f>IFERROR(VLOOKUP(E1196,'Reference data'!$M$2:$O$364, 3,0), "Do not enter, will be populated based on other column(s)")</f>
        <v>Hadoop, Java</v>
      </c>
      <c r="I1196" s="522" t="str">
        <f>IFERROR(VLOOKUP(E1196,'Reference data'!$M$1:$N$364, 2,0), "Do not enter, will be populated based on other column(s)")</f>
        <v>CARAT</v>
      </c>
      <c r="J1196" s="347" t="s">
        <v>203</v>
      </c>
      <c r="K1196" s="525" t="str">
        <f>IFERROR(VLOOKUP(J1196,'Reference data'!$G$2:$H$7, 2, 0), "Do not enter, will be populated based on other column(s)")</f>
        <v>Muawiah Qaimari</v>
      </c>
      <c r="L1196" s="525" t="str">
        <f>IFERROR(VLOOKUP(I1196, 'Reference data'!$R$2:$S$55, 2, 0), "Do not enter, will be populated based on other column(s)")</f>
        <v>Ashish Bartwal</v>
      </c>
      <c r="M1196" s="525" t="str">
        <f>IFERROR(VLOOKUP(L1196, 'Reference data'!$J$2:$K$30, 2, 0), "Do not enter, will be populated based on other column(s)")</f>
        <v>Himanshu Mathur</v>
      </c>
      <c r="N1196" s="347" t="s">
        <v>283</v>
      </c>
      <c r="O1196" s="551" t="str">
        <f>VLOOKUP(N1196, 'Reference data'!$U$2:$V$29, 2, 0)</f>
        <v>Ongoing</v>
      </c>
      <c r="P1196" s="347" t="s">
        <v>48</v>
      </c>
      <c r="Q1196" s="488">
        <v>580</v>
      </c>
      <c r="R1196" s="488"/>
      <c r="S1196" s="488"/>
      <c r="T1196" s="488"/>
      <c r="U1196" s="488"/>
      <c r="V1196" s="488"/>
      <c r="W1196" s="488"/>
      <c r="X1196" s="488"/>
      <c r="Y1196" s="488"/>
      <c r="Z1196" s="488"/>
      <c r="AA1196" s="488"/>
      <c r="AB1196" s="488"/>
      <c r="AC1196" s="488"/>
      <c r="AD1196" s="488"/>
      <c r="AE1196" s="488"/>
      <c r="AF1196" s="488"/>
      <c r="AG1196" s="488"/>
      <c r="AH1196" s="488">
        <v>40</v>
      </c>
      <c r="AI1196" s="488">
        <v>50</v>
      </c>
      <c r="AJ1196" s="488">
        <v>35</v>
      </c>
      <c r="AK1196" s="488">
        <v>35</v>
      </c>
      <c r="AL1196" s="488">
        <v>30</v>
      </c>
      <c r="AM1196" s="488">
        <v>25</v>
      </c>
      <c r="AN1196" s="488">
        <v>35</v>
      </c>
      <c r="AO1196" s="488">
        <v>30</v>
      </c>
      <c r="AP1196" s="488">
        <v>30</v>
      </c>
      <c r="AQ1196" s="488">
        <v>40</v>
      </c>
      <c r="AR1196" s="488">
        <v>50</v>
      </c>
      <c r="AS1196" s="488">
        <v>40</v>
      </c>
    </row>
    <row r="1197" spans="1:45" ht="14.5">
      <c r="A1197" s="522" t="str">
        <f>IFERROR(VLOOKUP(B1197, 'Reference data'!$C$2:$D$21, 2, 0), "Do not enter, will be populated based on other column(s)")</f>
        <v>Sustenance</v>
      </c>
      <c r="B1197" s="541" t="s">
        <v>88</v>
      </c>
      <c r="C1197" s="347">
        <v>1</v>
      </c>
      <c r="D1197" s="347" t="s">
        <v>2168</v>
      </c>
      <c r="E1197" s="543" t="s">
        <v>531</v>
      </c>
      <c r="F1197" s="665" t="s">
        <v>2169</v>
      </c>
      <c r="G1197" s="522" t="str">
        <f>IFERROR(VLOOKUP(E1197,'Reference data'!$M$2:$P$364,4,0), "Do not enter, will be populated based on other column(s)")</f>
        <v>MF</v>
      </c>
      <c r="H1197" s="522" t="str">
        <f>IFERROR(VLOOKUP(E1197,'Reference data'!$M$2:$O$364, 3,0), "Do not enter, will be populated based on other column(s)")</f>
        <v>COBOL,DB2,IMS DB</v>
      </c>
      <c r="I1197" s="522" t="str">
        <f>IFERROR(VLOOKUP(E1197,'Reference data'!$M$1:$N$364, 2,0), "Do not enter, will be populated based on other column(s)")</f>
        <v>SE-BILLING-USAGE</v>
      </c>
      <c r="J1197" s="347" t="s">
        <v>203</v>
      </c>
      <c r="K1197" s="525" t="str">
        <f>IFERROR(VLOOKUP(J1197,'Reference data'!$G$2:$H$7, 2, 0), "Do not enter, will be populated based on other column(s)")</f>
        <v>Muawiah Qaimari</v>
      </c>
      <c r="L1197" s="525" t="str">
        <f>IFERROR(VLOOKUP(I1197, 'Reference data'!$R$2:$S$55, 2, 0), "Do not enter, will be populated based on other column(s)")</f>
        <v>Rudradeep Mandal</v>
      </c>
      <c r="M1197" s="525" t="str">
        <f>IFERROR(VLOOKUP(L1197, 'Reference data'!$J$2:$K$30, 2, 0), "Do not enter, will be populated based on other column(s)")</f>
        <v>Tarun Raghuwanshi</v>
      </c>
      <c r="N1197" s="347">
        <v>23.05</v>
      </c>
      <c r="P1197" s="347" t="s">
        <v>48</v>
      </c>
      <c r="Q1197" s="488">
        <v>500</v>
      </c>
      <c r="R1197" s="488"/>
      <c r="S1197" s="488"/>
      <c r="T1197" s="488"/>
      <c r="U1197" s="488"/>
      <c r="V1197" s="488"/>
      <c r="W1197" s="488"/>
      <c r="X1197" s="488"/>
      <c r="Y1197" s="488"/>
      <c r="Z1197" s="488"/>
      <c r="AA1197" s="488"/>
      <c r="AB1197" s="488"/>
      <c r="AC1197" s="488"/>
      <c r="AD1197" s="488"/>
      <c r="AE1197" s="488"/>
      <c r="AF1197" s="488"/>
      <c r="AG1197" s="488"/>
      <c r="AH1197" s="488"/>
      <c r="AI1197" s="488"/>
      <c r="AJ1197" s="488">
        <v>200</v>
      </c>
      <c r="AK1197" s="488">
        <v>200</v>
      </c>
      <c r="AL1197" s="488">
        <v>100</v>
      </c>
      <c r="AM1197" s="488"/>
      <c r="AN1197" s="488"/>
      <c r="AO1197" s="488"/>
      <c r="AP1197" s="488"/>
      <c r="AQ1197" s="488"/>
      <c r="AR1197" s="488"/>
      <c r="AS1197" s="488"/>
    </row>
    <row r="1198" spans="1:45" ht="14.5">
      <c r="A1198" s="522" t="str">
        <f>IFERROR(VLOOKUP(B1198, 'Reference data'!$C$2:$D$21, 2, 0), "Do not enter, will be populated based on other column(s)")</f>
        <v>Sustenance</v>
      </c>
      <c r="B1198" s="541" t="s">
        <v>88</v>
      </c>
      <c r="D1198" s="347" t="s">
        <v>2170</v>
      </c>
      <c r="E1198" s="543" t="s">
        <v>446</v>
      </c>
      <c r="F1198" s="475" t="s">
        <v>1571</v>
      </c>
      <c r="G1198" s="522" t="str">
        <f>IFERROR(VLOOKUP(E1198,'Reference data'!$M$2:$P$364,4,0), "Do not enter, will be populated based on other column(s)")</f>
        <v>MF</v>
      </c>
      <c r="H1198" s="522" t="str">
        <f>IFERROR(VLOOKUP(E1198,'Reference data'!$M$2:$O$364, 3,0), "Do not enter, will be populated based on other column(s)")</f>
        <v>Cobol, Focus DB</v>
      </c>
      <c r="I1198" s="522" t="str">
        <f>IFERROR(VLOOKUP(E1198,'Reference data'!$M$1:$N$364, 2,0), "Do not enter, will be populated based on other column(s)")</f>
        <v>MW-Billing</v>
      </c>
      <c r="J1198" s="541" t="s">
        <v>44</v>
      </c>
      <c r="K1198" s="525" t="str">
        <f>IFERROR(VLOOKUP(J1198,'Reference data'!$G$2:$H$7, 2, 0), "Do not enter, will be populated based on other column(s)")</f>
        <v>Muawiah Qaimari</v>
      </c>
      <c r="L1198" s="525" t="str">
        <f>IFERROR(VLOOKUP(I1198, 'Reference data'!$R$2:$S$55, 2, 0), "Do not enter, will be populated based on other column(s)")</f>
        <v>Ashish Ranjan</v>
      </c>
      <c r="M1198" s="525" t="str">
        <f>IFERROR(VLOOKUP(L1198, 'Reference data'!$J$2:$K$30, 2, 0), "Do not enter, will be populated based on other column(s)")</f>
        <v>Tarun Raghuwanshi</v>
      </c>
      <c r="N1198" s="347">
        <v>23.06</v>
      </c>
      <c r="O1198" s="551" t="str">
        <f>VLOOKUP(N1198, 'Reference data'!$U$2:$V$29, 2, 0)</f>
        <v>Jun-23</v>
      </c>
      <c r="P1198" s="347" t="s">
        <v>48</v>
      </c>
      <c r="Q1198" s="488">
        <v>206</v>
      </c>
      <c r="R1198" s="488"/>
      <c r="S1198" s="488"/>
      <c r="T1198" s="488"/>
      <c r="U1198" s="488"/>
      <c r="V1198" s="488"/>
      <c r="W1198" s="488"/>
      <c r="X1198" s="488"/>
      <c r="Y1198" s="488"/>
      <c r="Z1198" s="488"/>
      <c r="AA1198" s="488">
        <v>45</v>
      </c>
      <c r="AB1198" s="488">
        <v>45</v>
      </c>
      <c r="AC1198" s="488">
        <v>45</v>
      </c>
      <c r="AD1198" s="488">
        <v>45</v>
      </c>
      <c r="AE1198" s="488"/>
      <c r="AF1198" s="488"/>
      <c r="AG1198" s="488"/>
      <c r="AH1198" s="488"/>
      <c r="AI1198" s="488">
        <v>60</v>
      </c>
      <c r="AJ1198" s="488">
        <v>66</v>
      </c>
      <c r="AK1198" s="488">
        <v>60</v>
      </c>
      <c r="AL1198" s="488">
        <v>20</v>
      </c>
      <c r="AM1198" s="488"/>
      <c r="AN1198" s="488"/>
      <c r="AO1198" s="488"/>
      <c r="AP1198" s="488"/>
      <c r="AQ1198" s="488"/>
      <c r="AR1198" s="488"/>
      <c r="AS1198" s="488"/>
    </row>
    <row r="1199" spans="1:45" ht="14.5">
      <c r="A1199" s="522" t="str">
        <f>IFERROR(VLOOKUP(B1199, 'Reference data'!$C$2:$D$21, 2, 0), "Do not enter, will be populated based on other column(s)")</f>
        <v>Sustenance</v>
      </c>
      <c r="B1199" s="555" t="s">
        <v>88</v>
      </c>
      <c r="C1199" s="347">
        <v>12</v>
      </c>
      <c r="D1199" s="347" t="s">
        <v>2171</v>
      </c>
      <c r="E1199" s="564" t="s">
        <v>128</v>
      </c>
      <c r="F1199" s="474" t="s">
        <v>1571</v>
      </c>
      <c r="G1199" s="522" t="str">
        <f>IFERROR(VLOOKUP(E1199,'Reference data'!$M$2:$P$364,4,0), "Do not enter, will be populated based on other column(s)")</f>
        <v>MF</v>
      </c>
      <c r="H1199" s="522" t="str">
        <f>IFERROR(VLOOKUP(E1199,'Reference data'!$M$2:$O$364, 3,0), "Do not enter, will be populated based on other column(s)")</f>
        <v>Cobol, IMS-DB</v>
      </c>
      <c r="I1199" s="522" t="str">
        <f>IFERROR(VLOOKUP(E1199,'Reference data'!$M$1:$N$364, 2,0), "Do not enter, will be populated based on other column(s)")</f>
        <v>SW-USAGE</v>
      </c>
      <c r="J1199" s="548" t="s">
        <v>203</v>
      </c>
      <c r="K1199" s="525" t="str">
        <f>IFERROR(VLOOKUP(J1199,'Reference data'!$G$2:$H$7, 2, 0), "Do not enter, will be populated based on other column(s)")</f>
        <v>Muawiah Qaimari</v>
      </c>
      <c r="L1199" s="556" t="str">
        <f>IFERROR(VLOOKUP(I1199, 'Reference data'!$R$2:$S$55, 2, 0), "Do not enter, will be populated based on other column(s)")</f>
        <v>Istiyaqahmed Shaikh</v>
      </c>
      <c r="M1199" s="525" t="str">
        <f>IFERROR(VLOOKUP(L1199, 'Reference data'!$J$2:$K$30, 2, 0), "Do not enter, will be populated based on other column(s)")</f>
        <v>Daljeet Arora</v>
      </c>
      <c r="N1199" s="347">
        <v>23.04</v>
      </c>
      <c r="O1199" s="557" t="str">
        <f>VLOOKUP(N1199, 'Reference data'!$U$2:$V$29, 2, 0)</f>
        <v>Apr-23</v>
      </c>
      <c r="P1199" s="347" t="s">
        <v>48</v>
      </c>
      <c r="Q1199" s="347">
        <v>180</v>
      </c>
      <c r="R1199" s="488"/>
      <c r="S1199" s="488"/>
      <c r="T1199" s="488"/>
      <c r="U1199" s="488"/>
      <c r="V1199" s="488"/>
      <c r="W1199" s="488"/>
      <c r="X1199" s="488"/>
      <c r="Y1199" s="488"/>
      <c r="Z1199" s="488"/>
      <c r="AA1199" s="488"/>
      <c r="AB1199" s="488"/>
      <c r="AC1199" s="488"/>
      <c r="AD1199" s="488"/>
      <c r="AE1199" s="488"/>
      <c r="AF1199" s="488"/>
      <c r="AG1199" s="488"/>
      <c r="AJ1199" s="347">
        <v>60</v>
      </c>
      <c r="AK1199" s="347">
        <v>120</v>
      </c>
    </row>
    <row r="1200" spans="1:45" ht="14.5">
      <c r="A1200" s="522" t="str">
        <f>IFERROR(VLOOKUP(B1200, 'Reference data'!$C$2:$D$21, 2, 0), "Do not enter, will be populated based on other column(s)")</f>
        <v>Sustenance</v>
      </c>
      <c r="B1200" s="555" t="s">
        <v>88</v>
      </c>
      <c r="C1200" s="347">
        <v>12</v>
      </c>
      <c r="D1200" s="347" t="s">
        <v>2172</v>
      </c>
      <c r="E1200" s="564" t="s">
        <v>124</v>
      </c>
      <c r="F1200" s="474" t="s">
        <v>1571</v>
      </c>
      <c r="G1200" s="522" t="str">
        <f>IFERROR(VLOOKUP(E1200,'Reference data'!$M$2:$P$364,4,0), "Do not enter, will be populated based on other column(s)")</f>
        <v>MF</v>
      </c>
      <c r="H1200" s="522" t="str">
        <f>IFERROR(VLOOKUP(E1200,'Reference data'!$M$2:$O$364, 3,0), "Do not enter, will be populated based on other column(s)")</f>
        <v>Cobol, IMS-DB</v>
      </c>
      <c r="I1200" s="522" t="str">
        <f>IFERROR(VLOOKUP(E1200,'Reference data'!$M$1:$N$364, 2,0), "Do not enter, will be populated based on other column(s)")</f>
        <v>SW-USAGE</v>
      </c>
      <c r="J1200" s="548" t="s">
        <v>203</v>
      </c>
      <c r="K1200" s="525" t="str">
        <f>IFERROR(VLOOKUP(J1200,'Reference data'!$G$2:$H$7, 2, 0), "Do not enter, will be populated based on other column(s)")</f>
        <v>Muawiah Qaimari</v>
      </c>
      <c r="L1200" s="556" t="str">
        <f>IFERROR(VLOOKUP(I1200, 'Reference data'!$R$2:$S$55, 2, 0), "Do not enter, will be populated based on other column(s)")</f>
        <v>Istiyaqahmed Shaikh</v>
      </c>
      <c r="M1200" s="525" t="str">
        <f>IFERROR(VLOOKUP(L1200, 'Reference data'!$J$2:$K$30, 2, 0), "Do not enter, will be populated based on other column(s)")</f>
        <v>Daljeet Arora</v>
      </c>
      <c r="N1200" s="347">
        <v>23.04</v>
      </c>
      <c r="O1200" s="557" t="str">
        <f>VLOOKUP(N1200, 'Reference data'!$U$2:$V$29, 2, 0)</f>
        <v>Apr-23</v>
      </c>
      <c r="P1200" s="347" t="s">
        <v>48</v>
      </c>
      <c r="Q1200" s="347">
        <v>180</v>
      </c>
      <c r="R1200" s="488"/>
      <c r="S1200" s="488"/>
      <c r="T1200" s="488"/>
      <c r="U1200" s="488"/>
      <c r="V1200" s="488"/>
      <c r="W1200" s="488"/>
      <c r="X1200" s="488"/>
      <c r="Y1200" s="488"/>
      <c r="Z1200" s="488"/>
      <c r="AA1200" s="488"/>
      <c r="AB1200" s="488"/>
      <c r="AC1200" s="488"/>
      <c r="AD1200" s="488"/>
      <c r="AE1200" s="488"/>
      <c r="AF1200" s="488"/>
      <c r="AG1200" s="488"/>
      <c r="AJ1200" s="347">
        <v>60</v>
      </c>
      <c r="AK1200" s="347">
        <v>120</v>
      </c>
    </row>
    <row r="1201" spans="1:45" ht="18" customHeight="1">
      <c r="A1201" s="522" t="str">
        <f>IFERROR(VLOOKUP(B1201, 'Reference data'!$C$2:$D$21, 2, 0), "Do not enter, will be populated based on other column(s)")</f>
        <v>Enhancement</v>
      </c>
      <c r="B1201" s="541" t="s">
        <v>960</v>
      </c>
      <c r="D1201" s="347" t="s">
        <v>2173</v>
      </c>
      <c r="E1201" s="543" t="s">
        <v>1215</v>
      </c>
      <c r="F1201" s="472"/>
      <c r="G1201" s="522" t="str">
        <f>IFERROR(VLOOKUP(E1201,'Reference data'!$M$2:$P$364,4,0), "Do not enter, will be populated based on other column(s)")</f>
        <v>MF</v>
      </c>
      <c r="H1201" s="522" t="str">
        <f>IFERROR(VLOOKUP(E1201,'Reference data'!$M$2:$O$364, 3,0), "Do not enter, will be populated based on other column(s)")</f>
        <v>Cobol, IMS-DB</v>
      </c>
      <c r="I1201" s="522" t="str">
        <f>IFERROR(VLOOKUP(E1201,'Reference data'!$M$1:$N$364, 2,0), "Do not enter, will be populated based on other column(s)")</f>
        <v xml:space="preserve">SW-CRIS-Billing </v>
      </c>
      <c r="J1201" s="347" t="s">
        <v>78</v>
      </c>
      <c r="K1201" s="525" t="str">
        <f>IFERROR(VLOOKUP(J1201,'Reference data'!$G$2:$H$7, 2, 0), "Do not enter, will be populated based on other column(s)")</f>
        <v>Christine Moretti</v>
      </c>
      <c r="L1201" s="525" t="str">
        <f>IFERROR(VLOOKUP(I1201, 'Reference data'!$R$2:$S$55, 2, 0), "Do not enter, will be populated based on other column(s)")</f>
        <v>Kushagra Mathur</v>
      </c>
      <c r="M1201" s="525" t="str">
        <f>IFERROR(VLOOKUP(L1201, 'Reference data'!$J$2:$K$30, 2, 0), "Do not enter, will be populated based on other column(s)")</f>
        <v>Amit Patidar</v>
      </c>
      <c r="N1201" s="347">
        <v>24.02</v>
      </c>
      <c r="O1201" s="551" t="str">
        <f>VLOOKUP(N1201, 'Reference data'!$U$2:$V$29, 2, 0)</f>
        <v>Feb-24</v>
      </c>
      <c r="P1201" s="347" t="s">
        <v>342</v>
      </c>
      <c r="Q1201" s="488">
        <v>450</v>
      </c>
      <c r="R1201" s="488"/>
      <c r="S1201" s="488"/>
      <c r="T1201" s="488"/>
      <c r="U1201" s="488"/>
      <c r="V1201" s="488"/>
      <c r="W1201" s="488"/>
      <c r="X1201" s="488"/>
      <c r="Y1201" s="488"/>
      <c r="Z1201" s="488"/>
      <c r="AA1201" s="488"/>
      <c r="AB1201" s="488"/>
      <c r="AC1201" s="488"/>
      <c r="AD1201" s="488"/>
      <c r="AE1201" s="488"/>
      <c r="AF1201" s="488"/>
      <c r="AG1201" s="488"/>
      <c r="AH1201" s="488"/>
      <c r="AI1201" s="488"/>
      <c r="AJ1201" s="488"/>
      <c r="AK1201" s="488"/>
      <c r="AL1201" s="488"/>
      <c r="AM1201" s="488"/>
      <c r="AN1201" s="488"/>
      <c r="AO1201" s="488"/>
      <c r="AP1201" s="488"/>
      <c r="AQ1201" s="488"/>
      <c r="AR1201" s="488"/>
      <c r="AS1201" s="488"/>
    </row>
    <row r="1202" spans="1:45" ht="18" customHeight="1">
      <c r="A1202" s="522" t="str">
        <f>IFERROR(VLOOKUP(B1202, 'Reference data'!$C$2:$D$21, 2, 0), "Do not enter, will be populated based on other column(s)")</f>
        <v>Sustenance</v>
      </c>
      <c r="B1202" s="541" t="s">
        <v>110</v>
      </c>
      <c r="C1202" s="347">
        <v>1</v>
      </c>
      <c r="D1202" s="347" t="s">
        <v>2174</v>
      </c>
      <c r="E1202" s="543" t="s">
        <v>260</v>
      </c>
      <c r="F1202" s="475" t="s">
        <v>1803</v>
      </c>
      <c r="G1202" s="522" t="str">
        <f>IFERROR(VLOOKUP(E1202,'Reference data'!$M$2:$P$364,4,0), "Do not enter, will be populated based on other column(s)")</f>
        <v>MR</v>
      </c>
      <c r="H1202" s="522" t="str">
        <f>IFERROR(VLOOKUP(E1202,'Reference data'!$M$2:$O$364, 3,0), "Do not enter, will be populated based on other column(s)")</f>
        <v>.NET</v>
      </c>
      <c r="I1202" s="522" t="str">
        <f>IFERROR(VLOOKUP(E1202,'Reference data'!$M$1:$N$364, 2,0), "Do not enter, will be populated based on other column(s)")</f>
        <v>CBS-ATTCRM-SBS</v>
      </c>
      <c r="J1202" s="548" t="s">
        <v>78</v>
      </c>
      <c r="K1202" s="525" t="str">
        <f>IFERROR(VLOOKUP(J1202,'Reference data'!$G$2:$H$7, 2, 0), "Do not enter, will be populated based on other column(s)")</f>
        <v>Christine Moretti</v>
      </c>
      <c r="L1202" s="525" t="str">
        <f>IFERROR(VLOOKUP(I1202, 'Reference data'!$R$2:$S$55, 2, 0), "Do not enter, will be populated based on other column(s)")</f>
        <v>Ravinder Kumar</v>
      </c>
      <c r="M1202" s="525" t="str">
        <f>IFERROR(VLOOKUP(L1202, 'Reference data'!$J$2:$K$30, 2, 0), "Do not enter, will be populated based on other column(s)")</f>
        <v>Himanshu Mathur</v>
      </c>
      <c r="N1202" s="472">
        <v>23.02</v>
      </c>
      <c r="O1202" s="551" t="str">
        <f>VLOOKUP(N1202, 'Reference data'!$U$2:$V$29, 2, 0)</f>
        <v>Feb-23</v>
      </c>
      <c r="P1202" s="347" t="s">
        <v>48</v>
      </c>
      <c r="Q1202" s="488">
        <v>15</v>
      </c>
      <c r="R1202" s="488"/>
      <c r="S1202" s="488"/>
      <c r="T1202" s="488"/>
      <c r="U1202" s="488"/>
      <c r="V1202" s="488"/>
      <c r="W1202" s="488"/>
      <c r="X1202" s="488"/>
      <c r="Y1202" s="488"/>
      <c r="Z1202" s="488"/>
      <c r="AA1202" s="488"/>
      <c r="AB1202" s="488"/>
      <c r="AC1202" s="488"/>
      <c r="AD1202" s="488"/>
      <c r="AE1202" s="488"/>
      <c r="AF1202" s="488"/>
      <c r="AG1202" s="488"/>
      <c r="AH1202" s="488"/>
      <c r="AI1202" s="488">
        <v>15</v>
      </c>
      <c r="AJ1202" s="488"/>
      <c r="AK1202" s="488"/>
      <c r="AL1202" s="488"/>
      <c r="AM1202" s="488"/>
      <c r="AN1202" s="488"/>
      <c r="AO1202" s="488"/>
      <c r="AP1202" s="488"/>
      <c r="AQ1202" s="488"/>
      <c r="AR1202" s="488"/>
      <c r="AS1202" s="488"/>
    </row>
    <row r="1203" spans="1:45" ht="18" customHeight="1">
      <c r="A1203" s="522" t="str">
        <f>IFERROR(VLOOKUP(B1203, 'Reference data'!$C$2:$D$21, 2, 0), "Do not enter, will be populated based on other column(s)")</f>
        <v>Sustenance</v>
      </c>
      <c r="B1203" s="541" t="s">
        <v>110</v>
      </c>
      <c r="C1203" s="347">
        <v>1</v>
      </c>
      <c r="D1203" s="347" t="s">
        <v>2175</v>
      </c>
      <c r="E1203" s="543" t="s">
        <v>260</v>
      </c>
      <c r="F1203" s="475" t="s">
        <v>1803</v>
      </c>
      <c r="G1203" s="522" t="str">
        <f>IFERROR(VLOOKUP(E1203,'Reference data'!$M$2:$P$364,4,0), "Do not enter, will be populated based on other column(s)")</f>
        <v>MR</v>
      </c>
      <c r="H1203" s="522" t="str">
        <f>IFERROR(VLOOKUP(E1203,'Reference data'!$M$2:$O$364, 3,0), "Do not enter, will be populated based on other column(s)")</f>
        <v>.NET</v>
      </c>
      <c r="I1203" s="522" t="str">
        <f>IFERROR(VLOOKUP(E1203,'Reference data'!$M$1:$N$364, 2,0), "Do not enter, will be populated based on other column(s)")</f>
        <v>CBS-ATTCRM-SBS</v>
      </c>
      <c r="J1203" s="548" t="s">
        <v>78</v>
      </c>
      <c r="K1203" s="525" t="str">
        <f>IFERROR(VLOOKUP(J1203,'Reference data'!$G$2:$H$7, 2, 0), "Do not enter, will be populated based on other column(s)")</f>
        <v>Christine Moretti</v>
      </c>
      <c r="L1203" s="525" t="str">
        <f>IFERROR(VLOOKUP(I1203, 'Reference data'!$R$2:$S$55, 2, 0), "Do not enter, will be populated based on other column(s)")</f>
        <v>Ravinder Kumar</v>
      </c>
      <c r="M1203" s="525" t="str">
        <f>IFERROR(VLOOKUP(L1203, 'Reference data'!$J$2:$K$30, 2, 0), "Do not enter, will be populated based on other column(s)")</f>
        <v>Himanshu Mathur</v>
      </c>
      <c r="N1203" s="472">
        <v>23.02</v>
      </c>
      <c r="O1203" s="551" t="str">
        <f>VLOOKUP(N1203, 'Reference data'!$U$2:$V$29, 2, 0)</f>
        <v>Feb-23</v>
      </c>
      <c r="P1203" s="347" t="s">
        <v>48</v>
      </c>
      <c r="Q1203" s="488">
        <v>20</v>
      </c>
      <c r="R1203" s="488"/>
      <c r="S1203" s="488"/>
      <c r="T1203" s="488"/>
      <c r="U1203" s="488"/>
      <c r="V1203" s="488"/>
      <c r="W1203" s="488"/>
      <c r="X1203" s="488"/>
      <c r="Y1203" s="488"/>
      <c r="Z1203" s="488"/>
      <c r="AA1203" s="488"/>
      <c r="AB1203" s="488"/>
      <c r="AC1203" s="488"/>
      <c r="AD1203" s="488"/>
      <c r="AE1203" s="488"/>
      <c r="AF1203" s="488"/>
      <c r="AG1203" s="488"/>
      <c r="AH1203" s="488"/>
      <c r="AI1203" s="488">
        <v>20</v>
      </c>
      <c r="AJ1203" s="488"/>
      <c r="AK1203" s="488"/>
      <c r="AL1203" s="488"/>
      <c r="AM1203" s="488"/>
      <c r="AN1203" s="488"/>
      <c r="AO1203" s="488"/>
      <c r="AP1203" s="488"/>
      <c r="AQ1203" s="488"/>
      <c r="AR1203" s="488"/>
      <c r="AS1203" s="488"/>
    </row>
    <row r="1204" spans="1:45" ht="18" customHeight="1">
      <c r="A1204" s="522" t="str">
        <f>IFERROR(VLOOKUP(B1204, 'Reference data'!$C$2:$D$21, 2, 0), "Do not enter, will be populated based on other column(s)")</f>
        <v>Sustenance</v>
      </c>
      <c r="B1204" s="541" t="s">
        <v>110</v>
      </c>
      <c r="C1204" s="347">
        <v>1</v>
      </c>
      <c r="D1204" s="347" t="s">
        <v>2176</v>
      </c>
      <c r="E1204" s="543" t="s">
        <v>260</v>
      </c>
      <c r="F1204" s="475" t="s">
        <v>1803</v>
      </c>
      <c r="G1204" s="522" t="str">
        <f>IFERROR(VLOOKUP(E1204,'Reference data'!$M$2:$P$364,4,0), "Do not enter, will be populated based on other column(s)")</f>
        <v>MR</v>
      </c>
      <c r="H1204" s="522" t="str">
        <f>IFERROR(VLOOKUP(E1204,'Reference data'!$M$2:$O$364, 3,0), "Do not enter, will be populated based on other column(s)")</f>
        <v>.NET</v>
      </c>
      <c r="I1204" s="522" t="str">
        <f>IFERROR(VLOOKUP(E1204,'Reference data'!$M$1:$N$364, 2,0), "Do not enter, will be populated based on other column(s)")</f>
        <v>CBS-ATTCRM-SBS</v>
      </c>
      <c r="J1204" s="548" t="s">
        <v>78</v>
      </c>
      <c r="K1204" s="525" t="str">
        <f>IFERROR(VLOOKUP(J1204,'Reference data'!$G$2:$H$7, 2, 0), "Do not enter, will be populated based on other column(s)")</f>
        <v>Christine Moretti</v>
      </c>
      <c r="L1204" s="525" t="str">
        <f>IFERROR(VLOOKUP(I1204, 'Reference data'!$R$2:$S$55, 2, 0), "Do not enter, will be populated based on other column(s)")</f>
        <v>Ravinder Kumar</v>
      </c>
      <c r="M1204" s="525" t="str">
        <f>IFERROR(VLOOKUP(L1204, 'Reference data'!$J$2:$K$30, 2, 0), "Do not enter, will be populated based on other column(s)")</f>
        <v>Himanshu Mathur</v>
      </c>
      <c r="N1204" s="472">
        <v>23.02</v>
      </c>
      <c r="O1204" s="551" t="str">
        <f>VLOOKUP(N1204, 'Reference data'!$U$2:$V$29, 2, 0)</f>
        <v>Feb-23</v>
      </c>
      <c r="P1204" s="347" t="s">
        <v>48</v>
      </c>
      <c r="Q1204" s="488">
        <v>20</v>
      </c>
      <c r="R1204" s="488"/>
      <c r="S1204" s="488"/>
      <c r="T1204" s="488"/>
      <c r="U1204" s="488"/>
      <c r="V1204" s="488"/>
      <c r="W1204" s="488"/>
      <c r="X1204" s="488"/>
      <c r="Y1204" s="488"/>
      <c r="Z1204" s="488"/>
      <c r="AA1204" s="488"/>
      <c r="AB1204" s="488"/>
      <c r="AC1204" s="488"/>
      <c r="AD1204" s="488"/>
      <c r="AE1204" s="488"/>
      <c r="AF1204" s="488"/>
      <c r="AG1204" s="488"/>
      <c r="AH1204" s="488"/>
      <c r="AI1204" s="488"/>
      <c r="AJ1204" s="488">
        <v>20</v>
      </c>
      <c r="AK1204" s="488"/>
      <c r="AL1204" s="488"/>
      <c r="AM1204" s="488"/>
      <c r="AN1204" s="488"/>
      <c r="AO1204" s="488"/>
      <c r="AP1204" s="488"/>
      <c r="AQ1204" s="488"/>
      <c r="AR1204" s="488"/>
      <c r="AS1204" s="488"/>
    </row>
    <row r="1205" spans="1:45" ht="18" customHeight="1">
      <c r="A1205" s="522" t="str">
        <f>IFERROR(VLOOKUP(B1205, 'Reference data'!$C$2:$D$21, 2, 0), "Do not enter, will be populated based on other column(s)")</f>
        <v>Sustenance</v>
      </c>
      <c r="B1205" s="347" t="s">
        <v>110</v>
      </c>
      <c r="C1205" s="347">
        <v>1</v>
      </c>
      <c r="D1205" s="347" t="s">
        <v>2177</v>
      </c>
      <c r="E1205" s="543" t="s">
        <v>220</v>
      </c>
      <c r="F1205" s="472"/>
      <c r="G1205" s="522" t="str">
        <f>IFERROR(VLOOKUP(E1205,'Reference data'!$M$2:$P$364,4,0), "Do not enter, will be populated based on other column(s)")</f>
        <v>MR</v>
      </c>
      <c r="H1205" s="522" t="str">
        <f>IFERROR(VLOOKUP(E1205,'Reference data'!$M$2:$O$364, 3,0), "Do not enter, will be populated based on other column(s)")</f>
        <v>.NET</v>
      </c>
      <c r="I1205" s="522" t="str">
        <f>IFERROR(VLOOKUP(E1205,'Reference data'!$M$1:$N$364, 2,0), "Do not enter, will be populated based on other column(s)")</f>
        <v>Freedom DotNet-MQ</v>
      </c>
      <c r="J1205" s="347" t="s">
        <v>203</v>
      </c>
      <c r="K1205" s="525" t="str">
        <f>IFERROR(VLOOKUP(J1205,'Reference data'!$G$2:$H$7, 2, 0), "Do not enter, will be populated based on other column(s)")</f>
        <v>Muawiah Qaimari</v>
      </c>
      <c r="L1205" s="525" t="str">
        <f>IFERROR(VLOOKUP(I1205, 'Reference data'!$R$2:$S$55, 2, 0), "Do not enter, will be populated based on other column(s)")</f>
        <v>Darsha Naik</v>
      </c>
      <c r="M1205" s="525" t="str">
        <f>IFERROR(VLOOKUP(L1205, 'Reference data'!$J$2:$K$30, 2, 0), "Do not enter, will be populated based on other column(s)")</f>
        <v>Himanshu Mathur</v>
      </c>
      <c r="N1205" s="347" t="s">
        <v>341</v>
      </c>
      <c r="O1205" s="551" t="str">
        <f>VLOOKUP(N1205, 'Reference data'!$U$2:$V$29, 2, 0)</f>
        <v>TBD</v>
      </c>
      <c r="P1205" s="347" t="s">
        <v>342</v>
      </c>
      <c r="Q1205" s="488"/>
      <c r="R1205" s="488"/>
      <c r="S1205" s="488"/>
      <c r="T1205" s="488"/>
      <c r="U1205" s="488"/>
      <c r="V1205" s="488"/>
      <c r="W1205" s="488"/>
      <c r="X1205" s="488"/>
      <c r="Y1205" s="488"/>
      <c r="Z1205" s="488"/>
      <c r="AA1205" s="488"/>
      <c r="AB1205" s="488"/>
      <c r="AC1205" s="488"/>
      <c r="AD1205" s="488"/>
      <c r="AE1205" s="488"/>
      <c r="AF1205" s="488"/>
      <c r="AG1205" s="488"/>
      <c r="AH1205" s="488"/>
      <c r="AI1205" s="488"/>
      <c r="AJ1205" s="488"/>
      <c r="AK1205" s="488"/>
      <c r="AL1205" s="488"/>
      <c r="AM1205" s="488"/>
      <c r="AN1205" s="488"/>
      <c r="AO1205" s="488"/>
      <c r="AP1205" s="488"/>
      <c r="AQ1205" s="488"/>
      <c r="AR1205" s="488"/>
      <c r="AS1205" s="488"/>
    </row>
    <row r="1206" spans="1:45" ht="18" customHeight="1">
      <c r="A1206" s="522" t="str">
        <f>IFERROR(VLOOKUP(B1206, 'Reference data'!$C$2:$D$21, 2, 0), "Do not enter, will be populated based on other column(s)")</f>
        <v>Sustenance</v>
      </c>
      <c r="B1206" s="347" t="s">
        <v>110</v>
      </c>
      <c r="C1206" s="347">
        <v>1</v>
      </c>
      <c r="D1206" s="347" t="s">
        <v>2178</v>
      </c>
      <c r="E1206" s="543" t="s">
        <v>215</v>
      </c>
      <c r="G1206" s="522" t="str">
        <f>IFERROR(VLOOKUP(E1206,'Reference data'!$M$2:$P$364,4,0), "Do not enter, will be populated based on other column(s)")</f>
        <v>MR</v>
      </c>
      <c r="H1206" s="522" t="str">
        <f>IFERROR(VLOOKUP(E1206,'Reference data'!$M$2:$O$364, 3,0), "Do not enter, will be populated based on other column(s)")</f>
        <v>.NET</v>
      </c>
      <c r="I1206" s="522" t="str">
        <f>IFERROR(VLOOKUP(E1206,'Reference data'!$M$1:$N$364, 2,0), "Do not enter, will be populated based on other column(s)")</f>
        <v>Freedom DotNet-MQ</v>
      </c>
      <c r="J1206" s="347" t="s">
        <v>203</v>
      </c>
      <c r="K1206" s="525" t="str">
        <f>IFERROR(VLOOKUP(J1206,'Reference data'!$G$2:$H$7, 2, 0), "Do not enter, will be populated based on other column(s)")</f>
        <v>Muawiah Qaimari</v>
      </c>
      <c r="L1206" s="525" t="str">
        <f>IFERROR(VLOOKUP(I1206, 'Reference data'!$R$2:$S$55, 2, 0), "Do not enter, will be populated based on other column(s)")</f>
        <v>Darsha Naik</v>
      </c>
      <c r="M1206" s="525" t="str">
        <f>IFERROR(VLOOKUP(L1206, 'Reference data'!$J$2:$K$30, 2, 0), "Do not enter, will be populated based on other column(s)")</f>
        <v>Himanshu Mathur</v>
      </c>
      <c r="N1206" s="347">
        <v>23.01</v>
      </c>
      <c r="O1206" s="551" t="str">
        <f>VLOOKUP(N1206, 'Reference data'!$U$2:$V$29, 2, 0)</f>
        <v>Jan-23</v>
      </c>
      <c r="P1206" s="347" t="s">
        <v>48</v>
      </c>
      <c r="Q1206" s="488">
        <v>50</v>
      </c>
      <c r="R1206" s="488"/>
      <c r="S1206" s="488"/>
      <c r="T1206" s="488"/>
      <c r="U1206" s="488"/>
      <c r="V1206" s="488"/>
      <c r="W1206" s="488"/>
      <c r="X1206" s="488"/>
      <c r="Y1206" s="488"/>
      <c r="Z1206" s="488"/>
      <c r="AA1206" s="488"/>
      <c r="AB1206" s="488"/>
      <c r="AC1206" s="488"/>
      <c r="AD1206" s="488"/>
      <c r="AE1206" s="488"/>
      <c r="AF1206" s="488"/>
      <c r="AG1206" s="488"/>
      <c r="AH1206" s="488">
        <v>50</v>
      </c>
      <c r="AI1206" s="488"/>
      <c r="AJ1206" s="488"/>
      <c r="AK1206" s="488"/>
      <c r="AL1206" s="488"/>
      <c r="AM1206" s="488"/>
      <c r="AN1206" s="488"/>
      <c r="AO1206" s="488">
        <v>10</v>
      </c>
      <c r="AP1206" s="488"/>
      <c r="AQ1206" s="488"/>
      <c r="AR1206" s="488"/>
      <c r="AS1206" s="488"/>
    </row>
    <row r="1207" spans="1:45" ht="18" customHeight="1">
      <c r="A1207" s="522" t="str">
        <f>IFERROR(VLOOKUP(B1207, 'Reference data'!$C$2:$D$21, 2, 0), "Do not enter, will be populated based on other column(s)")</f>
        <v>Sustenance</v>
      </c>
      <c r="B1207" s="347" t="s">
        <v>110</v>
      </c>
      <c r="C1207" s="347">
        <v>1</v>
      </c>
      <c r="D1207" s="347" t="s">
        <v>2179</v>
      </c>
      <c r="E1207" s="543" t="s">
        <v>222</v>
      </c>
      <c r="G1207" s="522" t="str">
        <f>IFERROR(VLOOKUP(E1207,'Reference data'!$M$2:$P$364,4,0), "Do not enter, will be populated based on other column(s)")</f>
        <v>MR</v>
      </c>
      <c r="H1207" s="522" t="str">
        <f>IFERROR(VLOOKUP(E1207,'Reference data'!$M$2:$O$364, 3,0), "Do not enter, will be populated based on other column(s)")</f>
        <v>.NET</v>
      </c>
      <c r="I1207" s="522" t="str">
        <f>IFERROR(VLOOKUP(E1207,'Reference data'!$M$1:$N$364, 2,0), "Do not enter, will be populated based on other column(s)")</f>
        <v>Freedom DotNet-MQ</v>
      </c>
      <c r="J1207" s="347" t="s">
        <v>203</v>
      </c>
      <c r="K1207" s="525" t="str">
        <f>IFERROR(VLOOKUP(J1207,'Reference data'!$G$2:$H$7, 2, 0), "Do not enter, will be populated based on other column(s)")</f>
        <v>Muawiah Qaimari</v>
      </c>
      <c r="L1207" s="525" t="str">
        <f>IFERROR(VLOOKUP(I1207, 'Reference data'!$R$2:$S$55, 2, 0), "Do not enter, will be populated based on other column(s)")</f>
        <v>Darsha Naik</v>
      </c>
      <c r="M1207" s="525" t="str">
        <f>IFERROR(VLOOKUP(L1207, 'Reference data'!$J$2:$K$30, 2, 0), "Do not enter, will be populated based on other column(s)")</f>
        <v>Himanshu Mathur</v>
      </c>
      <c r="N1207" s="347">
        <v>23.01</v>
      </c>
      <c r="O1207" s="551" t="str">
        <f>VLOOKUP(N1207, 'Reference data'!$U$2:$V$29, 2, 0)</f>
        <v>Jan-23</v>
      </c>
      <c r="P1207" s="347" t="s">
        <v>48</v>
      </c>
      <c r="Q1207" s="488">
        <v>10</v>
      </c>
      <c r="R1207" s="488"/>
      <c r="S1207" s="488"/>
      <c r="T1207" s="488"/>
      <c r="U1207" s="488"/>
      <c r="V1207" s="488"/>
      <c r="W1207" s="488"/>
      <c r="X1207" s="488"/>
      <c r="Y1207" s="488"/>
      <c r="Z1207" s="488"/>
      <c r="AA1207" s="488"/>
      <c r="AB1207" s="488"/>
      <c r="AC1207" s="488"/>
      <c r="AD1207" s="488"/>
      <c r="AE1207" s="488"/>
      <c r="AF1207" s="488"/>
      <c r="AG1207" s="488"/>
      <c r="AH1207" s="488">
        <v>10</v>
      </c>
      <c r="AI1207" s="488"/>
      <c r="AJ1207" s="488"/>
      <c r="AK1207" s="488"/>
      <c r="AL1207" s="488"/>
      <c r="AM1207" s="488"/>
      <c r="AN1207" s="488"/>
      <c r="AO1207" s="488"/>
      <c r="AP1207" s="488"/>
      <c r="AQ1207" s="488"/>
      <c r="AR1207" s="488"/>
      <c r="AS1207" s="488"/>
    </row>
    <row r="1208" spans="1:45" ht="18" customHeight="1">
      <c r="A1208" s="522" t="str">
        <f>IFERROR(VLOOKUP(B1208, 'Reference data'!$C$2:$D$21, 2, 0), "Do not enter, will be populated based on other column(s)")</f>
        <v>Sustenance</v>
      </c>
      <c r="B1208" s="347" t="s">
        <v>110</v>
      </c>
      <c r="C1208" s="347">
        <v>1</v>
      </c>
      <c r="D1208" s="347" t="s">
        <v>2180</v>
      </c>
      <c r="E1208" s="543" t="s">
        <v>220</v>
      </c>
      <c r="G1208" s="522" t="str">
        <f>IFERROR(VLOOKUP(E1208,'Reference data'!$M$2:$P$364,4,0), "Do not enter, will be populated based on other column(s)")</f>
        <v>MR</v>
      </c>
      <c r="H1208" s="522" t="str">
        <f>IFERROR(VLOOKUP(E1208,'Reference data'!$M$2:$O$364, 3,0), "Do not enter, will be populated based on other column(s)")</f>
        <v>.NET</v>
      </c>
      <c r="I1208" s="522" t="str">
        <f>IFERROR(VLOOKUP(E1208,'Reference data'!$M$1:$N$364, 2,0), "Do not enter, will be populated based on other column(s)")</f>
        <v>Freedom DotNet-MQ</v>
      </c>
      <c r="J1208" s="347" t="s">
        <v>203</v>
      </c>
      <c r="K1208" s="525" t="str">
        <f>IFERROR(VLOOKUP(J1208,'Reference data'!$G$2:$H$7, 2, 0), "Do not enter, will be populated based on other column(s)")</f>
        <v>Muawiah Qaimari</v>
      </c>
      <c r="L1208" s="525" t="str">
        <f>IFERROR(VLOOKUP(I1208, 'Reference data'!$R$2:$S$55, 2, 0), "Do not enter, will be populated based on other column(s)")</f>
        <v>Darsha Naik</v>
      </c>
      <c r="M1208" s="525" t="str">
        <f>IFERROR(VLOOKUP(L1208, 'Reference data'!$J$2:$K$30, 2, 0), "Do not enter, will be populated based on other column(s)")</f>
        <v>Himanshu Mathur</v>
      </c>
      <c r="N1208" s="347">
        <v>23.01</v>
      </c>
      <c r="O1208" s="551" t="str">
        <f>VLOOKUP(N1208, 'Reference data'!$U$2:$V$29, 2, 0)</f>
        <v>Jan-23</v>
      </c>
      <c r="P1208" s="347" t="s">
        <v>48</v>
      </c>
      <c r="Q1208" s="488">
        <v>10</v>
      </c>
      <c r="R1208" s="488"/>
      <c r="S1208" s="488"/>
      <c r="T1208" s="488"/>
      <c r="U1208" s="488"/>
      <c r="V1208" s="488"/>
      <c r="W1208" s="488"/>
      <c r="X1208" s="488"/>
      <c r="Y1208" s="488"/>
      <c r="Z1208" s="488"/>
      <c r="AA1208" s="488"/>
      <c r="AB1208" s="488"/>
      <c r="AC1208" s="488"/>
      <c r="AD1208" s="488"/>
      <c r="AE1208" s="488"/>
      <c r="AF1208" s="488"/>
      <c r="AG1208" s="488"/>
      <c r="AH1208" s="488">
        <v>10</v>
      </c>
      <c r="AI1208" s="488"/>
      <c r="AJ1208" s="488"/>
      <c r="AK1208" s="488"/>
      <c r="AL1208" s="488"/>
      <c r="AM1208" s="488"/>
      <c r="AN1208" s="488"/>
      <c r="AO1208" s="488"/>
      <c r="AP1208" s="488"/>
      <c r="AQ1208" s="488"/>
      <c r="AR1208" s="488"/>
      <c r="AS1208" s="488"/>
    </row>
    <row r="1209" spans="1:45" ht="18" customHeight="1">
      <c r="A1209" s="522" t="str">
        <f>IFERROR(VLOOKUP(B1209, 'Reference data'!$C$2:$D$21, 2, 0), "Do not enter, will be populated based on other column(s)")</f>
        <v>Sustenance</v>
      </c>
      <c r="B1209" s="347" t="s">
        <v>110</v>
      </c>
      <c r="C1209" s="347">
        <v>1</v>
      </c>
      <c r="D1209" s="347" t="s">
        <v>2181</v>
      </c>
      <c r="E1209" s="543" t="s">
        <v>221</v>
      </c>
      <c r="G1209" s="522" t="str">
        <f>IFERROR(VLOOKUP(E1209,'Reference data'!$M$2:$P$364,4,0), "Do not enter, will be populated based on other column(s)")</f>
        <v>MR</v>
      </c>
      <c r="H1209" s="522" t="str">
        <f>IFERROR(VLOOKUP(E1209,'Reference data'!$M$2:$O$364, 3,0), "Do not enter, will be populated based on other column(s)")</f>
        <v>.NET</v>
      </c>
      <c r="I1209" s="522" t="str">
        <f>IFERROR(VLOOKUP(E1209,'Reference data'!$M$1:$N$364, 2,0), "Do not enter, will be populated based on other column(s)")</f>
        <v>Freedom DotNet-MQ</v>
      </c>
      <c r="J1209" s="347" t="s">
        <v>203</v>
      </c>
      <c r="K1209" s="525" t="str">
        <f>IFERROR(VLOOKUP(J1209,'Reference data'!$G$2:$H$7, 2, 0), "Do not enter, will be populated based on other column(s)")</f>
        <v>Muawiah Qaimari</v>
      </c>
      <c r="L1209" s="525" t="str">
        <f>IFERROR(VLOOKUP(I1209, 'Reference data'!$R$2:$S$55, 2, 0), "Do not enter, will be populated based on other column(s)")</f>
        <v>Darsha Naik</v>
      </c>
      <c r="M1209" s="525" t="str">
        <f>IFERROR(VLOOKUP(L1209, 'Reference data'!$J$2:$K$30, 2, 0), "Do not enter, will be populated based on other column(s)")</f>
        <v>Himanshu Mathur</v>
      </c>
      <c r="N1209" s="347">
        <v>23.01</v>
      </c>
      <c r="O1209" s="551" t="str">
        <f>VLOOKUP(N1209, 'Reference data'!$U$2:$V$29, 2, 0)</f>
        <v>Jan-23</v>
      </c>
      <c r="P1209" s="347" t="s">
        <v>48</v>
      </c>
      <c r="Q1209" s="488">
        <v>10</v>
      </c>
      <c r="R1209" s="488"/>
      <c r="S1209" s="488"/>
      <c r="T1209" s="488"/>
      <c r="U1209" s="488"/>
      <c r="V1209" s="488"/>
      <c r="W1209" s="488"/>
      <c r="X1209" s="488"/>
      <c r="Y1209" s="488"/>
      <c r="Z1209" s="488"/>
      <c r="AA1209" s="488"/>
      <c r="AB1209" s="488"/>
      <c r="AC1209" s="488"/>
      <c r="AD1209" s="488"/>
      <c r="AE1209" s="488"/>
      <c r="AF1209" s="488"/>
      <c r="AG1209" s="488"/>
      <c r="AH1209" s="488">
        <v>10</v>
      </c>
      <c r="AI1209" s="488"/>
      <c r="AJ1209" s="488"/>
      <c r="AK1209" s="488"/>
      <c r="AL1209" s="488"/>
      <c r="AM1209" s="488"/>
      <c r="AN1209" s="488"/>
      <c r="AO1209" s="488"/>
      <c r="AP1209" s="488"/>
      <c r="AQ1209" s="488"/>
      <c r="AR1209" s="488"/>
      <c r="AS1209" s="488"/>
    </row>
    <row r="1210" spans="1:45" ht="18" customHeight="1">
      <c r="A1210" s="522" t="str">
        <f>IFERROR(VLOOKUP(B1210, 'Reference data'!$C$2:$D$21, 2, 0), "Do not enter, will be populated based on other column(s)")</f>
        <v>Sustenance</v>
      </c>
      <c r="B1210" s="541" t="s">
        <v>110</v>
      </c>
      <c r="D1210" s="347" t="s">
        <v>2182</v>
      </c>
      <c r="E1210" s="543" t="s">
        <v>1379</v>
      </c>
      <c r="F1210" s="475" t="s">
        <v>1513</v>
      </c>
      <c r="G1210" s="522" t="str">
        <f>IFERROR(VLOOKUP(E1210,'Reference data'!$M$2:$P$364,4,0), "Do not enter, will be populated based on other column(s)")</f>
        <v>MR</v>
      </c>
      <c r="H1210" s="522" t="str">
        <f>IFERROR(VLOOKUP(E1210,'Reference data'!$M$2:$O$364, 3,0), "Do not enter, will be populated based on other column(s)")</f>
        <v>Proc C</v>
      </c>
      <c r="I1210" s="522" t="str">
        <f>IFERROR(VLOOKUP(E1210,'Reference data'!$M$1:$N$364, 2,0), "Do not enter, will be populated based on other column(s)")</f>
        <v>JW</v>
      </c>
      <c r="J1210" s="347" t="s">
        <v>44</v>
      </c>
      <c r="K1210" s="525" t="str">
        <f>IFERROR(VLOOKUP(J1210,'Reference data'!$G$2:$H$7, 2, 0), "Do not enter, will be populated based on other column(s)")</f>
        <v>Muawiah Qaimari</v>
      </c>
      <c r="L1210" s="525" t="str">
        <f>IFERROR(VLOOKUP(I1210, 'Reference data'!$R$2:$S$55, 2, 0), "Do not enter, will be populated based on other column(s)")</f>
        <v>Rajan Patil</v>
      </c>
      <c r="M1210" s="525" t="str">
        <f>IFERROR(VLOOKUP(L1210, 'Reference data'!$J$2:$K$30, 2, 0), "Do not enter, will be populated based on other column(s)")</f>
        <v>Tarun Raghuwanshi</v>
      </c>
      <c r="N1210" s="347">
        <v>23.02</v>
      </c>
      <c r="P1210" s="347" t="s">
        <v>48</v>
      </c>
      <c r="Q1210" s="488">
        <v>80</v>
      </c>
      <c r="R1210" s="488"/>
      <c r="S1210" s="488"/>
      <c r="T1210" s="488"/>
      <c r="U1210" s="488"/>
      <c r="V1210" s="488"/>
      <c r="W1210" s="488"/>
      <c r="X1210" s="488"/>
      <c r="Y1210" s="488"/>
      <c r="Z1210" s="488"/>
      <c r="AA1210" s="488"/>
      <c r="AB1210" s="488"/>
      <c r="AC1210" s="488"/>
      <c r="AD1210" s="488"/>
      <c r="AE1210" s="488"/>
      <c r="AF1210" s="488"/>
      <c r="AG1210" s="488"/>
      <c r="AH1210" s="488">
        <v>30</v>
      </c>
      <c r="AI1210" s="488">
        <v>50</v>
      </c>
      <c r="AJ1210" s="488"/>
      <c r="AK1210" s="488"/>
      <c r="AL1210" s="488"/>
      <c r="AM1210" s="488"/>
      <c r="AN1210" s="488"/>
      <c r="AO1210" s="488"/>
      <c r="AP1210" s="488"/>
      <c r="AQ1210" s="488"/>
      <c r="AR1210" s="488"/>
      <c r="AS1210" s="488"/>
    </row>
    <row r="1211" spans="1:45" ht="14.5">
      <c r="A1211" s="522" t="str">
        <f>IFERROR(VLOOKUP(B1211, 'Reference data'!$C$2:$D$21, 2, 0), "Do not enter, will be populated based on other column(s)")</f>
        <v>Sustenance</v>
      </c>
      <c r="B1211" s="555" t="s">
        <v>88</v>
      </c>
      <c r="C1211" s="476">
        <v>12</v>
      </c>
      <c r="D1211" s="666" t="s">
        <v>2183</v>
      </c>
      <c r="E1211" s="564" t="s">
        <v>124</v>
      </c>
      <c r="F1211" s="474" t="s">
        <v>2125</v>
      </c>
      <c r="G1211" s="522" t="str">
        <f>IFERROR(VLOOKUP(E1211,'Reference data'!$M$2:$P$364,4,0), "Do not enter, will be populated based on other column(s)")</f>
        <v>MF</v>
      </c>
      <c r="H1211" s="522" t="str">
        <f>IFERROR(VLOOKUP(E1211,'Reference data'!$M$2:$O$364, 3,0), "Do not enter, will be populated based on other column(s)")</f>
        <v>Cobol, IMS-DB</v>
      </c>
      <c r="I1211" s="522" t="str">
        <f>IFERROR(VLOOKUP(E1211,'Reference data'!$M$1:$N$364, 2,0), "Do not enter, will be populated based on other column(s)")</f>
        <v>SW-USAGE</v>
      </c>
      <c r="J1211" s="347" t="s">
        <v>203</v>
      </c>
      <c r="K1211" s="525" t="str">
        <f>IFERROR(VLOOKUP(J1211,'Reference data'!$G$2:$H$7, 2, 0), "Do not enter, will be populated based on other column(s)")</f>
        <v>Muawiah Qaimari</v>
      </c>
      <c r="L1211" s="556" t="str">
        <f>IFERROR(VLOOKUP(I1211, 'Reference data'!$R$2:$S$55, 2, 0), "Do not enter, will be populated based on other column(s)")</f>
        <v>Istiyaqahmed Shaikh</v>
      </c>
      <c r="M1211" s="525" t="str">
        <f>IFERROR(VLOOKUP(L1211, 'Reference data'!$J$2:$K$30, 2, 0), "Do not enter, will be populated based on other column(s)")</f>
        <v>Daljeet Arora</v>
      </c>
      <c r="N1211" s="347">
        <v>23.06</v>
      </c>
      <c r="O1211" s="557" t="str">
        <f>VLOOKUP(N1211, 'Reference data'!$U$2:$V$29, 2, 0)</f>
        <v>Jun-23</v>
      </c>
      <c r="P1211" s="347" t="s">
        <v>48</v>
      </c>
      <c r="Q1211" s="347">
        <v>200</v>
      </c>
      <c r="R1211" s="488" t="s">
        <v>394</v>
      </c>
      <c r="S1211" s="488" t="s">
        <v>394</v>
      </c>
      <c r="T1211" s="488" t="s">
        <v>394</v>
      </c>
      <c r="U1211" s="488" t="s">
        <v>394</v>
      </c>
      <c r="V1211" s="488" t="s">
        <v>394</v>
      </c>
      <c r="W1211" s="488" t="s">
        <v>394</v>
      </c>
      <c r="X1211" s="488" t="s">
        <v>394</v>
      </c>
      <c r="Y1211" s="488" t="s">
        <v>394</v>
      </c>
      <c r="Z1211" s="488" t="s">
        <v>394</v>
      </c>
      <c r="AA1211" s="488" t="s">
        <v>394</v>
      </c>
      <c r="AB1211" s="488" t="s">
        <v>394</v>
      </c>
      <c r="AC1211" s="488" t="s">
        <v>394</v>
      </c>
      <c r="AD1211" s="488"/>
      <c r="AE1211" s="488"/>
      <c r="AF1211" s="488"/>
      <c r="AG1211" s="488"/>
      <c r="AK1211" s="347">
        <v>60</v>
      </c>
      <c r="AL1211" s="347">
        <v>80</v>
      </c>
      <c r="AM1211" s="347">
        <v>60</v>
      </c>
    </row>
    <row r="1212" spans="1:45" ht="18" customHeight="1">
      <c r="A1212" s="522" t="str">
        <f>IFERROR(VLOOKUP(B1212, 'Reference data'!$C$2:$D$21, 2, 0), "Do not enter, will be populated based on other column(s)")</f>
        <v>Sustenance</v>
      </c>
      <c r="B1212" s="555" t="s">
        <v>88</v>
      </c>
      <c r="C1212" s="347">
        <v>12</v>
      </c>
      <c r="D1212" s="347" t="s">
        <v>2184</v>
      </c>
      <c r="E1212" s="564" t="s">
        <v>124</v>
      </c>
      <c r="G1212" s="522" t="str">
        <f>IFERROR(VLOOKUP(E1212,'Reference data'!$M$2:$P$364,4,0), "Do not enter, will be populated based on other column(s)")</f>
        <v>MF</v>
      </c>
      <c r="H1212" s="522" t="str">
        <f>IFERROR(VLOOKUP(E1212,'Reference data'!$M$2:$O$364, 3,0), "Do not enter, will be populated based on other column(s)")</f>
        <v>Cobol, IMS-DB</v>
      </c>
      <c r="I1212" s="522" t="str">
        <f>IFERROR(VLOOKUP(E1212,'Reference data'!$M$1:$N$364, 2,0), "Do not enter, will be populated based on other column(s)")</f>
        <v>SW-USAGE</v>
      </c>
      <c r="J1212" s="548" t="s">
        <v>203</v>
      </c>
      <c r="K1212" s="525" t="str">
        <f>IFERROR(VLOOKUP(J1212,'Reference data'!$G$2:$H$7, 2, 0), "Do not enter, will be populated based on other column(s)")</f>
        <v>Muawiah Qaimari</v>
      </c>
      <c r="L1212" s="556" t="str">
        <f>IFERROR(VLOOKUP(I1212, 'Reference data'!$R$2:$S$55, 2, 0), "Do not enter, will be populated based on other column(s)")</f>
        <v>Istiyaqahmed Shaikh</v>
      </c>
      <c r="M1212" s="525" t="str">
        <f>IFERROR(VLOOKUP(L1212, 'Reference data'!$J$2:$K$30, 2, 0), "Do not enter, will be populated based on other column(s)")</f>
        <v>Daljeet Arora</v>
      </c>
      <c r="N1212" s="347">
        <v>23.01</v>
      </c>
      <c r="O1212" s="557" t="str">
        <f>VLOOKUP(N1212, 'Reference data'!$U$2:$V$29, 2, 0)</f>
        <v>Jan-23</v>
      </c>
      <c r="P1212" s="347" t="s">
        <v>48</v>
      </c>
      <c r="Q1212" s="347">
        <v>280</v>
      </c>
      <c r="R1212" s="488"/>
      <c r="S1212" s="488"/>
      <c r="T1212" s="488"/>
      <c r="U1212" s="488"/>
      <c r="V1212" s="488"/>
      <c r="W1212" s="488"/>
      <c r="X1212" s="488"/>
      <c r="Y1212" s="488"/>
      <c r="Z1212" s="488"/>
      <c r="AA1212" s="488"/>
      <c r="AB1212" s="488"/>
      <c r="AC1212" s="488"/>
      <c r="AD1212" s="488"/>
      <c r="AE1212" s="488"/>
      <c r="AF1212" s="488"/>
      <c r="AG1212" s="488">
        <v>100</v>
      </c>
      <c r="AH1212" s="347">
        <v>150</v>
      </c>
      <c r="AI1212" s="347">
        <v>45</v>
      </c>
      <c r="AJ1212" s="347">
        <v>15</v>
      </c>
    </row>
    <row r="1213" spans="1:45" ht="14.5">
      <c r="A1213" s="522" t="str">
        <f>IFERROR(VLOOKUP(B1213, 'Reference data'!$C$2:$D$21, 2, 0), "Do not enter, will be populated based on other column(s)")</f>
        <v>Sustenance</v>
      </c>
      <c r="B1213" s="541" t="s">
        <v>88</v>
      </c>
      <c r="C1213" s="347">
        <v>1</v>
      </c>
      <c r="D1213" s="347" t="s">
        <v>2185</v>
      </c>
      <c r="E1213" s="543" t="s">
        <v>1368</v>
      </c>
      <c r="F1213" s="474" t="s">
        <v>1479</v>
      </c>
      <c r="G1213" s="522" t="str">
        <f>IFERROR(VLOOKUP(E1213,'Reference data'!$M$2:$P$364,4,0), "Do not enter, will be populated based on other column(s)")</f>
        <v>MF</v>
      </c>
      <c r="H1213" s="522" t="str">
        <f>IFERROR(VLOOKUP(E1213,'Reference data'!$M$2:$O$364, 3,0), "Do not enter, will be populated based on other column(s)")</f>
        <v>Cobol, IMS-DB, Assembler</v>
      </c>
      <c r="I1213" s="522" t="str">
        <f>IFERROR(VLOOKUP(E1213,'Reference data'!$M$1:$N$364, 2,0), "Do not enter, will be populated based on other column(s)")</f>
        <v>West Usage</v>
      </c>
      <c r="J1213" s="548" t="s">
        <v>44</v>
      </c>
      <c r="K1213" s="525" t="str">
        <f>IFERROR(VLOOKUP(J1213,'Reference data'!$G$2:$H$7, 2, 0), "Do not enter, will be populated based on other column(s)")</f>
        <v>Muawiah Qaimari</v>
      </c>
      <c r="L1213" s="525" t="str">
        <f>IFERROR(VLOOKUP(I1213, 'Reference data'!$R$2:$S$55, 2, 0), "Do not enter, will be populated based on other column(s)")</f>
        <v>Sanjay Lokhande</v>
      </c>
      <c r="M1213" s="525" t="str">
        <f>IFERROR(VLOOKUP(L1213, 'Reference data'!$J$2:$K$30, 2, 0), "Do not enter, will be populated based on other column(s)")</f>
        <v>Daljeet Arora</v>
      </c>
      <c r="N1213" s="347">
        <v>23.05</v>
      </c>
      <c r="O1213" s="551" t="str">
        <f>VLOOKUP(N1213, 'Reference data'!$U$2:$V$29, 2, 0)</f>
        <v>May-23</v>
      </c>
      <c r="P1213" s="347" t="s">
        <v>48</v>
      </c>
      <c r="Q1213" s="488">
        <v>99</v>
      </c>
      <c r="R1213" s="488"/>
      <c r="S1213" s="488"/>
      <c r="T1213" s="488"/>
      <c r="U1213" s="488"/>
      <c r="V1213" s="488"/>
      <c r="W1213" s="488"/>
      <c r="X1213" s="488"/>
      <c r="Y1213" s="488"/>
      <c r="Z1213" s="488"/>
      <c r="AA1213" s="488"/>
      <c r="AB1213" s="488"/>
      <c r="AC1213" s="488"/>
      <c r="AD1213" s="488"/>
      <c r="AE1213" s="488"/>
      <c r="AF1213" s="488"/>
      <c r="AG1213" s="488"/>
      <c r="AH1213" s="488">
        <v>10</v>
      </c>
      <c r="AI1213" s="488">
        <v>20</v>
      </c>
      <c r="AJ1213" s="488">
        <v>20</v>
      </c>
      <c r="AK1213" s="488">
        <v>30</v>
      </c>
      <c r="AL1213" s="488">
        <v>19</v>
      </c>
      <c r="AM1213" s="488"/>
      <c r="AN1213" s="488"/>
      <c r="AO1213" s="488"/>
      <c r="AP1213" s="488"/>
      <c r="AQ1213" s="488"/>
      <c r="AR1213" s="488"/>
      <c r="AS1213" s="488"/>
    </row>
    <row r="1214" spans="1:45" ht="18" customHeight="1">
      <c r="A1214" s="522" t="str">
        <f>IFERROR(VLOOKUP(B1214, 'Reference data'!$C$2:$D$21, 2, 0), "Do not enter, will be populated based on other column(s)")</f>
        <v>Sustenance</v>
      </c>
      <c r="B1214" s="347" t="s">
        <v>110</v>
      </c>
      <c r="C1214" s="347">
        <v>1</v>
      </c>
      <c r="D1214" s="347" t="s">
        <v>2186</v>
      </c>
      <c r="E1214" s="543" t="s">
        <v>2187</v>
      </c>
      <c r="G1214" s="522" t="str">
        <f>IFERROR(VLOOKUP(E1214,'Reference data'!$M$2:$P$364,4,0), "Do not enter, will be populated based on other column(s)")</f>
        <v>MF</v>
      </c>
      <c r="H1214" s="522" t="str">
        <f>IFERROR(VLOOKUP(E1214,'Reference data'!$M$2:$O$364, 3,0), "Do not enter, will be populated based on other column(s)")</f>
        <v>COBOL,DB2,IMS DB</v>
      </c>
      <c r="I1214" s="522" t="str">
        <f>IFERROR(VLOOKUP(E1214,'Reference data'!$M$1:$N$364, 2,0), "Do not enter, will be populated based on other column(s)")</f>
        <v>SE-BILLING-USAGE</v>
      </c>
      <c r="J1214" s="347" t="s">
        <v>203</v>
      </c>
      <c r="K1214" s="525" t="str">
        <f>IFERROR(VLOOKUP(J1214,'Reference data'!$G$2:$H$7, 2, 0), "Do not enter, will be populated based on other column(s)")</f>
        <v>Muawiah Qaimari</v>
      </c>
      <c r="L1214" s="525" t="str">
        <f>IFERROR(VLOOKUP(I1214, 'Reference data'!$R$2:$S$55, 2, 0), "Do not enter, will be populated based on other column(s)")</f>
        <v>Rudradeep Mandal</v>
      </c>
      <c r="M1214" s="525" t="str">
        <f>IFERROR(VLOOKUP(L1214, 'Reference data'!$J$2:$K$30, 2, 0), "Do not enter, will be populated based on other column(s)")</f>
        <v>Tarun Raghuwanshi</v>
      </c>
      <c r="N1214" s="347">
        <v>23.02</v>
      </c>
      <c r="P1214" s="347" t="s">
        <v>48</v>
      </c>
      <c r="Q1214" s="488">
        <v>200</v>
      </c>
      <c r="R1214" s="488"/>
      <c r="S1214" s="488"/>
      <c r="T1214" s="488"/>
      <c r="U1214" s="488"/>
      <c r="V1214" s="488"/>
      <c r="W1214" s="488"/>
      <c r="X1214" s="488"/>
      <c r="Y1214" s="488"/>
      <c r="Z1214" s="488"/>
      <c r="AA1214" s="488"/>
      <c r="AB1214" s="488"/>
      <c r="AC1214" s="488"/>
      <c r="AD1214" s="488"/>
      <c r="AE1214" s="488"/>
      <c r="AF1214" s="488"/>
      <c r="AG1214" s="488"/>
      <c r="AH1214" s="488">
        <v>100</v>
      </c>
      <c r="AI1214" s="488">
        <v>100</v>
      </c>
      <c r="AJ1214" s="488"/>
      <c r="AK1214" s="488"/>
      <c r="AL1214" s="488"/>
      <c r="AM1214" s="488"/>
      <c r="AN1214" s="488"/>
      <c r="AO1214" s="488"/>
      <c r="AP1214" s="488"/>
      <c r="AQ1214" s="488"/>
      <c r="AR1214" s="488"/>
      <c r="AS1214" s="488"/>
    </row>
    <row r="1215" spans="1:45" ht="18" customHeight="1">
      <c r="A1215" s="522" t="str">
        <f>IFERROR(VLOOKUP(B1215, 'Reference data'!$C$2:$D$21, 2, 0), "Do not enter, will be populated based on other column(s)")</f>
        <v>Sustenance</v>
      </c>
      <c r="B1215" s="347" t="s">
        <v>110</v>
      </c>
      <c r="C1215" s="347">
        <v>1</v>
      </c>
      <c r="D1215" s="347" t="s">
        <v>2188</v>
      </c>
      <c r="E1215" s="543" t="s">
        <v>426</v>
      </c>
      <c r="F1215" s="474"/>
      <c r="G1215" s="522" t="str">
        <f>IFERROR(VLOOKUP(E1215,'Reference data'!$M$2:$P$364,4,0), "Do not enter, will be populated based on other column(s)")</f>
        <v>MF</v>
      </c>
      <c r="H1215" s="522" t="str">
        <f>IFERROR(VLOOKUP(E1215,'Reference data'!$M$2:$O$364, 3,0), "Do not enter, will be populated based on other column(s)")</f>
        <v>Cobol</v>
      </c>
      <c r="I1215" s="522" t="str">
        <f>IFERROR(VLOOKUP(E1215,'Reference data'!$M$1:$N$364, 2,0), "Do not enter, will be populated based on other column(s)")</f>
        <v>SE-BILLING-USAGE</v>
      </c>
      <c r="J1215" s="347" t="s">
        <v>203</v>
      </c>
      <c r="K1215" s="525" t="str">
        <f>IFERROR(VLOOKUP(J1215,'Reference data'!$G$2:$H$7, 2, 0), "Do not enter, will be populated based on other column(s)")</f>
        <v>Muawiah Qaimari</v>
      </c>
      <c r="L1215" s="525" t="str">
        <f>IFERROR(VLOOKUP(I1215, 'Reference data'!$R$2:$S$55, 2, 0), "Do not enter, will be populated based on other column(s)")</f>
        <v>Rudradeep Mandal</v>
      </c>
      <c r="M1215" s="525" t="str">
        <f>IFERROR(VLOOKUP(L1215, 'Reference data'!$J$2:$K$30, 2, 0), "Do not enter, will be populated based on other column(s)")</f>
        <v>Tarun Raghuwanshi</v>
      </c>
      <c r="N1215" s="347">
        <v>23.04</v>
      </c>
      <c r="P1215" s="347" t="s">
        <v>48</v>
      </c>
      <c r="Q1215" s="488">
        <v>100</v>
      </c>
      <c r="R1215" s="488"/>
      <c r="S1215" s="488"/>
      <c r="T1215" s="488"/>
      <c r="U1215" s="488"/>
      <c r="V1215" s="488"/>
      <c r="W1215" s="488"/>
      <c r="X1215" s="488"/>
      <c r="Y1215" s="488"/>
      <c r="Z1215" s="488"/>
      <c r="AA1215" s="488"/>
      <c r="AB1215" s="488"/>
      <c r="AC1215" s="488"/>
      <c r="AD1215" s="488"/>
      <c r="AE1215" s="488"/>
      <c r="AF1215" s="488"/>
      <c r="AG1215" s="488"/>
      <c r="AH1215" s="488"/>
      <c r="AI1215" s="488"/>
      <c r="AJ1215" s="488"/>
      <c r="AK1215" s="488">
        <v>100</v>
      </c>
      <c r="AL1215" s="488"/>
      <c r="AM1215" s="488"/>
      <c r="AN1215" s="488"/>
      <c r="AO1215" s="488"/>
      <c r="AP1215" s="488"/>
      <c r="AQ1215" s="488"/>
      <c r="AR1215" s="488"/>
      <c r="AS1215" s="488"/>
    </row>
    <row r="1216" spans="1:45" ht="18" customHeight="1">
      <c r="A1216" s="522" t="str">
        <f>IFERROR(VLOOKUP(B1216, 'Reference data'!$C$2:$D$21, 2, 0), "Do not enter, will be populated based on other column(s)")</f>
        <v>Sustenance</v>
      </c>
      <c r="B1216" s="347" t="s">
        <v>110</v>
      </c>
      <c r="C1216" s="347">
        <v>1</v>
      </c>
      <c r="D1216" s="347" t="s">
        <v>2189</v>
      </c>
      <c r="E1216" s="543" t="s">
        <v>1227</v>
      </c>
      <c r="F1216" s="474"/>
      <c r="G1216" s="522" t="str">
        <f>IFERROR(VLOOKUP(E1216,'Reference data'!$M$2:$P$364,4,0), "Do not enter, will be populated based on other column(s)")</f>
        <v>MF</v>
      </c>
      <c r="H1216" s="522" t="str">
        <f>IFERROR(VLOOKUP(E1216,'Reference data'!$M$2:$O$364, 3,0), "Do not enter, will be populated based on other column(s)")</f>
        <v>Cobol, DB2</v>
      </c>
      <c r="I1216" s="522" t="str">
        <f>IFERROR(VLOOKUP(E1216,'Reference data'!$M$1:$N$364, 2,0), "Do not enter, will be populated based on other column(s)")</f>
        <v>SE-BILLING-USAGE</v>
      </c>
      <c r="J1216" s="347" t="s">
        <v>203</v>
      </c>
      <c r="K1216" s="525" t="str">
        <f>IFERROR(VLOOKUP(J1216,'Reference data'!$G$2:$H$7, 2, 0), "Do not enter, will be populated based on other column(s)")</f>
        <v>Muawiah Qaimari</v>
      </c>
      <c r="L1216" s="525" t="str">
        <f>IFERROR(VLOOKUP(I1216, 'Reference data'!$R$2:$S$55, 2, 0), "Do not enter, will be populated based on other column(s)")</f>
        <v>Rudradeep Mandal</v>
      </c>
      <c r="M1216" s="525" t="str">
        <f>IFERROR(VLOOKUP(L1216, 'Reference data'!$J$2:$K$30, 2, 0), "Do not enter, will be populated based on other column(s)")</f>
        <v>Tarun Raghuwanshi</v>
      </c>
      <c r="N1216" s="347">
        <v>23.05</v>
      </c>
      <c r="P1216" s="347" t="s">
        <v>48</v>
      </c>
      <c r="Q1216" s="488">
        <v>120</v>
      </c>
      <c r="R1216" s="488"/>
      <c r="S1216" s="488"/>
      <c r="T1216" s="488"/>
      <c r="U1216" s="488"/>
      <c r="V1216" s="488"/>
      <c r="W1216" s="488"/>
      <c r="X1216" s="488"/>
      <c r="Y1216" s="488"/>
      <c r="Z1216" s="488"/>
      <c r="AA1216" s="488"/>
      <c r="AB1216" s="488"/>
      <c r="AC1216" s="488"/>
      <c r="AD1216" s="488"/>
      <c r="AE1216" s="488"/>
      <c r="AF1216" s="488"/>
      <c r="AG1216" s="488"/>
      <c r="AH1216" s="488"/>
      <c r="AI1216" s="488"/>
      <c r="AJ1216" s="488"/>
      <c r="AK1216" s="488">
        <v>120</v>
      </c>
      <c r="AL1216" s="488"/>
      <c r="AM1216" s="488"/>
      <c r="AN1216" s="488"/>
      <c r="AO1216" s="488"/>
      <c r="AP1216" s="488"/>
      <c r="AQ1216" s="488"/>
      <c r="AR1216" s="488"/>
      <c r="AS1216" s="488"/>
    </row>
    <row r="1217" spans="1:45" ht="18" customHeight="1">
      <c r="A1217" s="522" t="str">
        <f>IFERROR(VLOOKUP(B1217, 'Reference data'!$C$2:$D$21, 2, 0), "Do not enter, will be populated based on other column(s)")</f>
        <v>Sustenance</v>
      </c>
      <c r="B1217" s="541" t="s">
        <v>110</v>
      </c>
      <c r="C1217" s="347">
        <v>1</v>
      </c>
      <c r="D1217" s="347" t="s">
        <v>2190</v>
      </c>
      <c r="E1217" s="543" t="s">
        <v>764</v>
      </c>
      <c r="G1217" s="522" t="str">
        <f>IFERROR(VLOOKUP(E1217,'Reference data'!$M$2:$P$364,4,0), "Do not enter, will be populated based on other column(s)")</f>
        <v>MR</v>
      </c>
      <c r="H1217" s="522" t="str">
        <f>IFERROR(VLOOKUP(E1217,'Reference data'!$M$2:$O$364, 3,0), "Do not enter, will be populated based on other column(s)")</f>
        <v>Java</v>
      </c>
      <c r="I1217" s="522" t="str">
        <f>IFERROR(VLOOKUP(E1217,'Reference data'!$M$1:$N$364, 2,0), "Do not enter, will be populated based on other column(s)")</f>
        <v>Freedom Java Apps</v>
      </c>
      <c r="J1217" s="347" t="s">
        <v>203</v>
      </c>
      <c r="K1217" s="525" t="str">
        <f>IFERROR(VLOOKUP(J1217,'Reference data'!$G$2:$H$7, 2, 0), "Do not enter, will be populated based on other column(s)")</f>
        <v>Muawiah Qaimari</v>
      </c>
      <c r="L1217" s="525" t="str">
        <f>IFERROR(VLOOKUP(I1217, 'Reference data'!$R$2:$S$55, 2, 0), "Do not enter, will be populated based on other column(s)")</f>
        <v>Ashish Bartwal</v>
      </c>
      <c r="M1217" s="525" t="str">
        <f>IFERROR(VLOOKUP(L1217, 'Reference data'!$J$2:$K$30, 2, 0), "Do not enter, will be populated based on other column(s)")</f>
        <v>Himanshu Mathur</v>
      </c>
      <c r="N1217" s="347">
        <v>23.05</v>
      </c>
      <c r="O1217" s="551" t="str">
        <f>VLOOKUP(N1217, 'Reference data'!$U$2:$V$29, 2, 0)</f>
        <v>May-23</v>
      </c>
      <c r="P1217" s="347" t="s">
        <v>48</v>
      </c>
      <c r="Q1217" s="488">
        <v>100</v>
      </c>
      <c r="R1217" s="488"/>
      <c r="S1217" s="488"/>
      <c r="T1217" s="488"/>
      <c r="U1217" s="488"/>
      <c r="V1217" s="488"/>
      <c r="W1217" s="488"/>
      <c r="X1217" s="488"/>
      <c r="Y1217" s="488"/>
      <c r="Z1217" s="488"/>
      <c r="AA1217" s="488"/>
      <c r="AB1217" s="488"/>
      <c r="AC1217" s="488"/>
      <c r="AD1217" s="488"/>
      <c r="AE1217" s="488"/>
      <c r="AF1217" s="488"/>
      <c r="AG1217" s="488"/>
      <c r="AH1217" s="488"/>
      <c r="AI1217" s="488">
        <v>30</v>
      </c>
      <c r="AJ1217" s="488">
        <v>30</v>
      </c>
      <c r="AK1217" s="488">
        <v>20</v>
      </c>
      <c r="AL1217" s="488">
        <v>20</v>
      </c>
      <c r="AM1217" s="488"/>
      <c r="AN1217" s="488"/>
      <c r="AO1217" s="488"/>
      <c r="AP1217" s="488"/>
      <c r="AQ1217" s="488"/>
      <c r="AR1217" s="488"/>
      <c r="AS1217" s="488"/>
    </row>
    <row r="1218" spans="1:45" ht="18" customHeight="1">
      <c r="A1218" s="522" t="str">
        <f>IFERROR(VLOOKUP(B1218, 'Reference data'!$C$2:$D$21, 2, 0), "Do not enter, will be populated based on other column(s)")</f>
        <v>Sustenance</v>
      </c>
      <c r="B1218" s="541" t="s">
        <v>110</v>
      </c>
      <c r="C1218" s="347">
        <v>1</v>
      </c>
      <c r="D1218" s="347" t="s">
        <v>2191</v>
      </c>
      <c r="E1218" s="543" t="s">
        <v>377</v>
      </c>
      <c r="G1218" s="522" t="str">
        <f>IFERROR(VLOOKUP(E1218,'Reference data'!$M$2:$P$364,4,0), "Do not enter, will be populated based on other column(s)")</f>
        <v>MR</v>
      </c>
      <c r="H1218" s="522" t="str">
        <f>IFERROR(VLOOKUP(E1218,'Reference data'!$M$2:$O$364, 3,0), "Do not enter, will be populated based on other column(s)")</f>
        <v>Java</v>
      </c>
      <c r="I1218" s="522" t="str">
        <f>IFERROR(VLOOKUP(E1218,'Reference data'!$M$1:$N$364, 2,0), "Do not enter, will be populated based on other column(s)")</f>
        <v>Freedom Java Apps</v>
      </c>
      <c r="J1218" s="347" t="s">
        <v>203</v>
      </c>
      <c r="K1218" s="525" t="str">
        <f>IFERROR(VLOOKUP(J1218,'Reference data'!$G$2:$H$7, 2, 0), "Do not enter, will be populated based on other column(s)")</f>
        <v>Muawiah Qaimari</v>
      </c>
      <c r="L1218" s="525" t="str">
        <f>IFERROR(VLOOKUP(I1218, 'Reference data'!$R$2:$S$55, 2, 0), "Do not enter, will be populated based on other column(s)")</f>
        <v>Ashish Bartwal</v>
      </c>
      <c r="M1218" s="525" t="str">
        <f>IFERROR(VLOOKUP(L1218, 'Reference data'!$J$2:$K$30, 2, 0), "Do not enter, will be populated based on other column(s)")</f>
        <v>Himanshu Mathur</v>
      </c>
      <c r="N1218" s="347">
        <v>23.05</v>
      </c>
      <c r="O1218" s="551" t="str">
        <f>VLOOKUP(N1218, 'Reference data'!$U$2:$V$29, 2, 0)</f>
        <v>May-23</v>
      </c>
      <c r="P1218" s="347" t="s">
        <v>48</v>
      </c>
      <c r="Q1218" s="488">
        <v>100</v>
      </c>
      <c r="R1218" s="488"/>
      <c r="S1218" s="488"/>
      <c r="T1218" s="488"/>
      <c r="U1218" s="488"/>
      <c r="V1218" s="488"/>
      <c r="W1218" s="488"/>
      <c r="X1218" s="488"/>
      <c r="Y1218" s="488"/>
      <c r="Z1218" s="488"/>
      <c r="AA1218" s="488"/>
      <c r="AB1218" s="488"/>
      <c r="AC1218" s="488"/>
      <c r="AD1218" s="488"/>
      <c r="AE1218" s="488"/>
      <c r="AF1218" s="488"/>
      <c r="AG1218" s="488"/>
      <c r="AH1218" s="488"/>
      <c r="AI1218" s="488">
        <v>30</v>
      </c>
      <c r="AJ1218" s="488">
        <v>30</v>
      </c>
      <c r="AK1218" s="488">
        <v>20</v>
      </c>
      <c r="AL1218" s="488">
        <v>20</v>
      </c>
      <c r="AM1218" s="488"/>
      <c r="AN1218" s="488"/>
      <c r="AO1218" s="488"/>
      <c r="AP1218" s="488"/>
      <c r="AQ1218" s="488"/>
      <c r="AR1218" s="488"/>
      <c r="AS1218" s="488"/>
    </row>
    <row r="1219" spans="1:45" ht="18" customHeight="1">
      <c r="A1219" s="522" t="str">
        <f>IFERROR(VLOOKUP(B1219, 'Reference data'!$C$2:$D$21, 2, 0), "Do not enter, will be populated based on other column(s)")</f>
        <v>Sustenance</v>
      </c>
      <c r="B1219" s="541" t="s">
        <v>110</v>
      </c>
      <c r="C1219" s="347">
        <v>1</v>
      </c>
      <c r="D1219" s="347" t="s">
        <v>2192</v>
      </c>
      <c r="E1219" s="543" t="s">
        <v>1333</v>
      </c>
      <c r="G1219" s="522" t="str">
        <f>IFERROR(VLOOKUP(E1219,'Reference data'!$M$2:$P$364,4,0), "Do not enter, will be populated based on other column(s)")</f>
        <v>MR</v>
      </c>
      <c r="H1219" s="522" t="str">
        <f>IFERROR(VLOOKUP(E1219,'Reference data'!$M$2:$O$364, 3,0), "Do not enter, will be populated based on other column(s)")</f>
        <v>Java</v>
      </c>
      <c r="I1219" s="522" t="str">
        <f>IFERROR(VLOOKUP(E1219,'Reference data'!$M$1:$N$364, 2,0), "Do not enter, will be populated based on other column(s)")</f>
        <v>Freedom Java Apps</v>
      </c>
      <c r="J1219" s="347" t="s">
        <v>203</v>
      </c>
      <c r="K1219" s="525" t="str">
        <f>IFERROR(VLOOKUP(J1219,'Reference data'!$G$2:$H$7, 2, 0), "Do not enter, will be populated based on other column(s)")</f>
        <v>Muawiah Qaimari</v>
      </c>
      <c r="L1219" s="525" t="str">
        <f>IFERROR(VLOOKUP(I1219, 'Reference data'!$R$2:$S$55, 2, 0), "Do not enter, will be populated based on other column(s)")</f>
        <v>Ashish Bartwal</v>
      </c>
      <c r="M1219" s="525" t="str">
        <f>IFERROR(VLOOKUP(L1219, 'Reference data'!$J$2:$K$30, 2, 0), "Do not enter, will be populated based on other column(s)")</f>
        <v>Himanshu Mathur</v>
      </c>
      <c r="N1219" s="347">
        <v>23.03</v>
      </c>
      <c r="O1219" s="551" t="str">
        <f>VLOOKUP(N1219, 'Reference data'!$U$2:$V$29, 2, 0)</f>
        <v>Mar-23</v>
      </c>
      <c r="P1219" s="347" t="s">
        <v>48</v>
      </c>
      <c r="Q1219" s="488">
        <v>100</v>
      </c>
      <c r="R1219" s="488"/>
      <c r="S1219" s="488"/>
      <c r="T1219" s="488"/>
      <c r="U1219" s="488"/>
      <c r="V1219" s="488"/>
      <c r="W1219" s="488"/>
      <c r="X1219" s="488"/>
      <c r="Y1219" s="488"/>
      <c r="Z1219" s="488"/>
      <c r="AA1219" s="488"/>
      <c r="AB1219" s="488"/>
      <c r="AC1219" s="488"/>
      <c r="AD1219" s="488"/>
      <c r="AE1219" s="488"/>
      <c r="AF1219" s="488"/>
      <c r="AG1219" s="488"/>
      <c r="AH1219" s="488">
        <v>30</v>
      </c>
      <c r="AI1219" s="488">
        <v>40</v>
      </c>
      <c r="AJ1219" s="488">
        <v>30</v>
      </c>
      <c r="AK1219" s="488"/>
      <c r="AL1219" s="488"/>
      <c r="AM1219" s="488"/>
      <c r="AN1219" s="488"/>
      <c r="AO1219" s="488"/>
      <c r="AP1219" s="488"/>
      <c r="AQ1219" s="488"/>
      <c r="AR1219" s="488"/>
      <c r="AS1219" s="488"/>
    </row>
    <row r="1220" spans="1:45" ht="18" customHeight="1">
      <c r="A1220" s="522" t="str">
        <f>IFERROR(VLOOKUP(B1220, 'Reference data'!$C$2:$D$21, 2, 0), "Do not enter, will be populated based on other column(s)")</f>
        <v>Sustenance</v>
      </c>
      <c r="B1220" s="541" t="s">
        <v>110</v>
      </c>
      <c r="C1220" s="347">
        <v>1</v>
      </c>
      <c r="D1220" s="347" t="s">
        <v>2193</v>
      </c>
      <c r="E1220" s="543" t="s">
        <v>764</v>
      </c>
      <c r="G1220" s="522" t="str">
        <f>IFERROR(VLOOKUP(E1220,'Reference data'!$M$2:$P$364,4,0), "Do not enter, will be populated based on other column(s)")</f>
        <v>MR</v>
      </c>
      <c r="H1220" s="522" t="str">
        <f>IFERROR(VLOOKUP(E1220,'Reference data'!$M$2:$O$364, 3,0), "Do not enter, will be populated based on other column(s)")</f>
        <v>Java</v>
      </c>
      <c r="I1220" s="522" t="str">
        <f>IFERROR(VLOOKUP(E1220,'Reference data'!$M$1:$N$364, 2,0), "Do not enter, will be populated based on other column(s)")</f>
        <v>Freedom Java Apps</v>
      </c>
      <c r="J1220" s="347" t="s">
        <v>203</v>
      </c>
      <c r="K1220" s="525" t="str">
        <f>IFERROR(VLOOKUP(J1220,'Reference data'!$G$2:$H$7, 2, 0), "Do not enter, will be populated based on other column(s)")</f>
        <v>Muawiah Qaimari</v>
      </c>
      <c r="L1220" s="525" t="str">
        <f>IFERROR(VLOOKUP(I1220, 'Reference data'!$R$2:$S$55, 2, 0), "Do not enter, will be populated based on other column(s)")</f>
        <v>Ashish Bartwal</v>
      </c>
      <c r="M1220" s="525" t="str">
        <f>IFERROR(VLOOKUP(L1220, 'Reference data'!$J$2:$K$30, 2, 0), "Do not enter, will be populated based on other column(s)")</f>
        <v>Himanshu Mathur</v>
      </c>
      <c r="N1220" s="347">
        <v>23.02</v>
      </c>
      <c r="O1220" s="551" t="str">
        <f>VLOOKUP(N1220, 'Reference data'!$U$2:$V$29, 2, 0)</f>
        <v>Feb-23</v>
      </c>
      <c r="P1220" s="347" t="s">
        <v>48</v>
      </c>
      <c r="Q1220" s="488">
        <v>50</v>
      </c>
      <c r="R1220" s="488"/>
      <c r="S1220" s="488"/>
      <c r="T1220" s="488"/>
      <c r="U1220" s="488"/>
      <c r="V1220" s="488"/>
      <c r="W1220" s="488"/>
      <c r="X1220" s="488"/>
      <c r="Y1220" s="488"/>
      <c r="Z1220" s="488"/>
      <c r="AA1220" s="488"/>
      <c r="AB1220" s="488"/>
      <c r="AC1220" s="488"/>
      <c r="AD1220" s="488"/>
      <c r="AE1220" s="488"/>
      <c r="AF1220" s="488"/>
      <c r="AG1220" s="488"/>
      <c r="AH1220" s="488"/>
      <c r="AI1220" s="488">
        <v>50</v>
      </c>
      <c r="AJ1220" s="488"/>
      <c r="AK1220" s="488"/>
      <c r="AL1220" s="488"/>
      <c r="AM1220" s="488"/>
      <c r="AN1220" s="488"/>
      <c r="AO1220" s="488"/>
      <c r="AP1220" s="488"/>
      <c r="AQ1220" s="488"/>
      <c r="AR1220" s="488"/>
      <c r="AS1220" s="488"/>
    </row>
    <row r="1221" spans="1:45" ht="18" customHeight="1">
      <c r="A1221" s="522" t="str">
        <f>IFERROR(VLOOKUP(B1221, 'Reference data'!$C$2:$D$21, 2, 0), "Do not enter, will be populated based on other column(s)")</f>
        <v>Sustenance</v>
      </c>
      <c r="B1221" s="541" t="s">
        <v>991</v>
      </c>
      <c r="C1221" s="347">
        <v>1</v>
      </c>
      <c r="D1221" s="347" t="s">
        <v>2194</v>
      </c>
      <c r="E1221" s="543" t="s">
        <v>764</v>
      </c>
      <c r="G1221" s="522" t="str">
        <f>IFERROR(VLOOKUP(E1221,'Reference data'!$M$2:$P$364,4,0), "Do not enter, will be populated based on other column(s)")</f>
        <v>MR</v>
      </c>
      <c r="H1221" s="522" t="str">
        <f>IFERROR(VLOOKUP(E1221,'Reference data'!$M$2:$O$364, 3,0), "Do not enter, will be populated based on other column(s)")</f>
        <v>Java</v>
      </c>
      <c r="I1221" s="522" t="str">
        <f>IFERROR(VLOOKUP(E1221,'Reference data'!$M$1:$N$364, 2,0), "Do not enter, will be populated based on other column(s)")</f>
        <v>Freedom Java Apps</v>
      </c>
      <c r="J1221" s="347" t="s">
        <v>203</v>
      </c>
      <c r="K1221" s="525" t="str">
        <f>IFERROR(VLOOKUP(J1221,'Reference data'!$G$2:$H$7, 2, 0), "Do not enter, will be populated based on other column(s)")</f>
        <v>Muawiah Qaimari</v>
      </c>
      <c r="L1221" s="525" t="str">
        <f>IFERROR(VLOOKUP(I1221, 'Reference data'!$R$2:$S$55, 2, 0), "Do not enter, will be populated based on other column(s)")</f>
        <v>Ashish Bartwal</v>
      </c>
      <c r="M1221" s="525" t="str">
        <f>IFERROR(VLOOKUP(L1221, 'Reference data'!$J$2:$K$30, 2, 0), "Do not enter, will be populated based on other column(s)")</f>
        <v>Himanshu Mathur</v>
      </c>
      <c r="N1221" s="347">
        <v>23.03</v>
      </c>
      <c r="O1221" s="551" t="str">
        <f>VLOOKUP(N1221, 'Reference data'!$U$2:$V$29, 2, 0)</f>
        <v>Mar-23</v>
      </c>
      <c r="P1221" s="347" t="s">
        <v>48</v>
      </c>
      <c r="Q1221" s="488">
        <v>30</v>
      </c>
      <c r="R1221" s="488"/>
      <c r="S1221" s="488"/>
      <c r="T1221" s="488"/>
      <c r="U1221" s="488"/>
      <c r="V1221" s="488"/>
      <c r="W1221" s="488"/>
      <c r="X1221" s="488"/>
      <c r="Y1221" s="488"/>
      <c r="Z1221" s="488"/>
      <c r="AA1221" s="488"/>
      <c r="AB1221" s="488"/>
      <c r="AC1221" s="488"/>
      <c r="AD1221" s="488"/>
      <c r="AE1221" s="488"/>
      <c r="AF1221" s="488"/>
      <c r="AG1221" s="488"/>
      <c r="AH1221" s="488"/>
      <c r="AI1221" s="488">
        <v>20</v>
      </c>
      <c r="AJ1221" s="488">
        <v>10</v>
      </c>
      <c r="AK1221" s="488"/>
      <c r="AL1221" s="488"/>
      <c r="AM1221" s="488"/>
      <c r="AN1221" s="488"/>
      <c r="AO1221" s="488"/>
      <c r="AP1221" s="488"/>
      <c r="AQ1221" s="488"/>
      <c r="AR1221" s="488"/>
      <c r="AS1221" s="488"/>
    </row>
    <row r="1222" spans="1:45" ht="18" customHeight="1">
      <c r="A1222" s="522" t="str">
        <f>IFERROR(VLOOKUP(B1222, 'Reference data'!$C$2:$D$21, 2, 0), "Do not enter, will be populated based on other column(s)")</f>
        <v>Sustenance</v>
      </c>
      <c r="B1222" s="541" t="s">
        <v>110</v>
      </c>
      <c r="C1222" s="347">
        <v>1</v>
      </c>
      <c r="D1222" s="347" t="s">
        <v>2195</v>
      </c>
      <c r="E1222" s="543" t="s">
        <v>379</v>
      </c>
      <c r="G1222" s="522" t="str">
        <f>IFERROR(VLOOKUP(E1222,'Reference data'!$M$2:$P$364,4,0), "Do not enter, will be populated based on other column(s)")</f>
        <v>MR</v>
      </c>
      <c r="H1222" s="522" t="str">
        <f>IFERROR(VLOOKUP(E1222,'Reference data'!$M$2:$O$364, 3,0), "Do not enter, will be populated based on other column(s)")</f>
        <v>C, C++</v>
      </c>
      <c r="I1222" s="522" t="str">
        <f>IFERROR(VLOOKUP(E1222,'Reference data'!$M$1:$N$364, 2,0), "Do not enter, will be populated based on other column(s)")</f>
        <v>Freedom CPP Apps</v>
      </c>
      <c r="J1222" s="347" t="s">
        <v>203</v>
      </c>
      <c r="K1222" s="525" t="str">
        <f>IFERROR(VLOOKUP(J1222,'Reference data'!$G$2:$H$7, 2, 0), "Do not enter, will be populated based on other column(s)")</f>
        <v>Muawiah Qaimari</v>
      </c>
      <c r="L1222" s="525" t="str">
        <f>IFERROR(VLOOKUP(I1222, 'Reference data'!$R$2:$S$55, 2, 0), "Do not enter, will be populated based on other column(s)")</f>
        <v>Ashish Bartwal</v>
      </c>
      <c r="M1222" s="525" t="str">
        <f>IFERROR(VLOOKUP(L1222, 'Reference data'!$J$2:$K$30, 2, 0), "Do not enter, will be populated based on other column(s)")</f>
        <v>Himanshu Mathur</v>
      </c>
      <c r="N1222" s="347">
        <v>23.02</v>
      </c>
      <c r="O1222" s="551" t="str">
        <f>VLOOKUP(N1222, 'Reference data'!$U$2:$V$29, 2, 0)</f>
        <v>Feb-23</v>
      </c>
      <c r="P1222" s="347" t="s">
        <v>48</v>
      </c>
      <c r="Q1222" s="488">
        <v>30</v>
      </c>
      <c r="R1222" s="488"/>
      <c r="S1222" s="488"/>
      <c r="T1222" s="488"/>
      <c r="U1222" s="488"/>
      <c r="V1222" s="488"/>
      <c r="W1222" s="488"/>
      <c r="X1222" s="488"/>
      <c r="Y1222" s="488"/>
      <c r="Z1222" s="488"/>
      <c r="AA1222" s="488"/>
      <c r="AB1222" s="488"/>
      <c r="AC1222" s="488"/>
      <c r="AD1222" s="488"/>
      <c r="AE1222" s="488"/>
      <c r="AF1222" s="488"/>
      <c r="AG1222" s="488"/>
      <c r="AH1222" s="488"/>
      <c r="AI1222" s="488">
        <v>30</v>
      </c>
      <c r="AJ1222" s="488"/>
      <c r="AK1222" s="488"/>
      <c r="AL1222" s="488"/>
      <c r="AM1222" s="488"/>
      <c r="AN1222" s="488"/>
      <c r="AO1222" s="488"/>
      <c r="AP1222" s="488"/>
      <c r="AQ1222" s="488"/>
      <c r="AR1222" s="488"/>
      <c r="AS1222" s="488"/>
    </row>
    <row r="1223" spans="1:45" ht="14.5">
      <c r="A1223" s="522" t="str">
        <f>IFERROR(VLOOKUP(B1223, 'Reference data'!$C$2:$D$21, 2, 0), "Do not enter, will be populated based on other column(s)")</f>
        <v>Sustenance</v>
      </c>
      <c r="B1223" s="347" t="s">
        <v>110</v>
      </c>
      <c r="D1223" s="347" t="s">
        <v>2196</v>
      </c>
      <c r="E1223" s="596" t="s">
        <v>1348</v>
      </c>
      <c r="F1223" s="347" t="s">
        <v>2197</v>
      </c>
      <c r="G1223" s="522" t="str">
        <f>IFERROR(VLOOKUP(E1223,'Reference data'!$M$2:$P$364,4,0), "Do not enter, will be populated based on other column(s)")</f>
        <v>MF</v>
      </c>
      <c r="H1223" s="522" t="str">
        <f>IFERROR(VLOOKUP(E1223,'Reference data'!$M$2:$O$364, 3,0), "Do not enter, will be populated based on other column(s)")</f>
        <v>Cobol,DB2,CICS</v>
      </c>
      <c r="I1223" s="522" t="str">
        <f>IFERROR(VLOOKUP(E1223,'Reference data'!$M$1:$N$364, 2,0), "Do not enter, will be populated based on other column(s)")</f>
        <v>MW-Billing</v>
      </c>
      <c r="J1223" s="347" t="s">
        <v>44</v>
      </c>
      <c r="K1223" s="525" t="str">
        <f>IFERROR(VLOOKUP(J1223,'Reference data'!$G$2:$H$7, 2, 0), "Do not enter, will be populated based on other column(s)")</f>
        <v>Muawiah Qaimari</v>
      </c>
      <c r="L1223" s="525" t="str">
        <f>IFERROR(VLOOKUP(I1223, 'Reference data'!$R$2:$S$55, 2, 0), "Do not enter, will be populated based on other column(s)")</f>
        <v>Ashish Ranjan</v>
      </c>
      <c r="M1223" s="525" t="str">
        <f>IFERROR(VLOOKUP(L1223, 'Reference data'!$J$2:$K$30, 2, 0), "Do not enter, will be populated based on other column(s)")</f>
        <v>Tarun Raghuwanshi</v>
      </c>
      <c r="N1223" s="347">
        <v>23.03</v>
      </c>
      <c r="P1223" s="347" t="s">
        <v>48</v>
      </c>
      <c r="Q1223" s="488"/>
      <c r="R1223" s="488"/>
      <c r="S1223" s="488"/>
      <c r="T1223" s="488"/>
      <c r="U1223" s="488"/>
      <c r="V1223" s="488"/>
      <c r="W1223" s="488"/>
      <c r="X1223" s="488"/>
      <c r="Y1223" s="488"/>
      <c r="Z1223" s="488"/>
      <c r="AA1223" s="488"/>
      <c r="AB1223" s="488"/>
      <c r="AC1223" s="488"/>
      <c r="AD1223" s="488"/>
      <c r="AE1223" s="488"/>
      <c r="AF1223" s="488"/>
      <c r="AG1223" s="488"/>
      <c r="AH1223" s="488"/>
      <c r="AI1223" s="488">
        <v>20</v>
      </c>
      <c r="AJ1223" s="488">
        <v>30</v>
      </c>
      <c r="AK1223" s="488"/>
      <c r="AL1223" s="488"/>
      <c r="AM1223" s="488"/>
      <c r="AN1223" s="488"/>
      <c r="AO1223" s="488"/>
      <c r="AP1223" s="488"/>
      <c r="AQ1223" s="488"/>
      <c r="AR1223" s="488"/>
      <c r="AS1223" s="488"/>
    </row>
    <row r="1224" spans="1:45" ht="18" customHeight="1">
      <c r="A1224" s="522" t="str">
        <f>IFERROR(VLOOKUP(B1224, 'Reference data'!$C$2:$D$21, 2, 0), "Do not enter, will be populated based on other column(s)")</f>
        <v>Enhancement</v>
      </c>
      <c r="B1224" s="541" t="s">
        <v>960</v>
      </c>
      <c r="C1224" s="347">
        <v>5</v>
      </c>
      <c r="D1224" s="347" t="s">
        <v>2198</v>
      </c>
      <c r="E1224" s="543" t="s">
        <v>1284</v>
      </c>
      <c r="F1224" s="472"/>
      <c r="G1224" s="522" t="str">
        <f>IFERROR(VLOOKUP(E1224,'Reference data'!$M$2:$P$364,4,0), "Do not enter, will be populated based on other column(s)")</f>
        <v>MF</v>
      </c>
      <c r="H1224" s="522" t="str">
        <f>IFERROR(VLOOKUP(E1224,'Reference data'!$M$2:$O$364, 3,0), "Do not enter, will be populated based on other column(s)")</f>
        <v>Cobol, DB2</v>
      </c>
      <c r="I1224" s="522" t="str">
        <f>IFERROR(VLOOKUP(E1224,'Reference data'!$M$1:$N$364, 2,0), "Do not enter, will be populated based on other column(s)")</f>
        <v>WB-BPP1</v>
      </c>
      <c r="J1224" s="347" t="s">
        <v>44</v>
      </c>
      <c r="K1224" s="525" t="str">
        <f>IFERROR(VLOOKUP(J1224,'Reference data'!$G$2:$H$7, 2, 0), "Do not enter, will be populated based on other column(s)")</f>
        <v>Muawiah Qaimari</v>
      </c>
      <c r="L1224" s="525" t="str">
        <f>IFERROR(VLOOKUP(I1224, 'Reference data'!$R$2:$S$55, 2, 0), "Do not enter, will be populated based on other column(s)")</f>
        <v>Rakesh Koli</v>
      </c>
      <c r="M1224" s="525" t="str">
        <f>IFERROR(VLOOKUP(L1224, 'Reference data'!$J$2:$K$30, 2, 0), "Do not enter, will be populated based on other column(s)")</f>
        <v>Amit Patidar</v>
      </c>
      <c r="N1224" s="347">
        <v>23.11</v>
      </c>
      <c r="P1224" s="347" t="s">
        <v>342</v>
      </c>
      <c r="Q1224" s="488">
        <v>3330</v>
      </c>
      <c r="R1224" s="488"/>
      <c r="S1224" s="488"/>
      <c r="T1224" s="488"/>
      <c r="U1224" s="488"/>
      <c r="V1224" s="488"/>
      <c r="W1224" s="488"/>
      <c r="X1224" s="488"/>
      <c r="Y1224" s="488"/>
      <c r="Z1224" s="488"/>
      <c r="AA1224" s="488"/>
      <c r="AB1224" s="488"/>
      <c r="AC1224" s="488"/>
      <c r="AD1224" s="488"/>
      <c r="AE1224" s="488"/>
      <c r="AF1224" s="488"/>
      <c r="AG1224" s="488"/>
      <c r="AH1224" s="488"/>
      <c r="AI1224" s="488"/>
      <c r="AJ1224" s="488"/>
      <c r="AK1224" s="488">
        <v>20</v>
      </c>
      <c r="AL1224" s="488">
        <v>540</v>
      </c>
      <c r="AM1224" s="488">
        <v>540</v>
      </c>
      <c r="AN1224" s="488">
        <v>540</v>
      </c>
      <c r="AO1224" s="488">
        <v>540</v>
      </c>
      <c r="AP1224" s="488">
        <v>540</v>
      </c>
      <c r="AQ1224" s="488">
        <v>430</v>
      </c>
      <c r="AR1224" s="488">
        <v>180</v>
      </c>
      <c r="AS1224" s="488"/>
    </row>
    <row r="1225" spans="1:45" ht="18" customHeight="1">
      <c r="A1225" s="522" t="str">
        <f>IFERROR(VLOOKUP(B1225, 'Reference data'!$C$2:$D$21, 2, 0), "Do not enter, will be populated based on other column(s)")</f>
        <v>Enhancement</v>
      </c>
      <c r="B1225" s="541" t="s">
        <v>960</v>
      </c>
      <c r="C1225" s="347">
        <v>1</v>
      </c>
      <c r="D1225" s="347" t="s">
        <v>2198</v>
      </c>
      <c r="E1225" s="543" t="s">
        <v>1106</v>
      </c>
      <c r="F1225" s="472"/>
      <c r="G1225" s="522" t="str">
        <f>IFERROR(VLOOKUP(E1225,'Reference data'!$M$2:$P$364,4,0), "Do not enter, will be populated based on other column(s)")</f>
        <v>MF</v>
      </c>
      <c r="H1225" s="522" t="str">
        <f>IFERROR(VLOOKUP(E1225,'Reference data'!$M$2:$O$364, 3,0), "Do not enter, will be populated based on other column(s)")</f>
        <v>Cobol, DB2</v>
      </c>
      <c r="I1225" s="522" t="str">
        <f>IFERROR(VLOOKUP(E1225,'Reference data'!$M$1:$N$364, 2,0), "Do not enter, will be populated based on other column(s)")</f>
        <v>WB-BPP1</v>
      </c>
      <c r="J1225" s="347" t="s">
        <v>44</v>
      </c>
      <c r="K1225" s="525" t="str">
        <f>IFERROR(VLOOKUP(J1225,'Reference data'!$G$2:$H$7, 2, 0), "Do not enter, will be populated based on other column(s)")</f>
        <v>Muawiah Qaimari</v>
      </c>
      <c r="L1225" s="525" t="str">
        <f>IFERROR(VLOOKUP(I1225, 'Reference data'!$R$2:$S$55, 2, 0), "Do not enter, will be populated based on other column(s)")</f>
        <v>Rakesh Koli</v>
      </c>
      <c r="M1225" s="525" t="str">
        <f>IFERROR(VLOOKUP(L1225, 'Reference data'!$J$2:$K$30, 2, 0), "Do not enter, will be populated based on other column(s)")</f>
        <v>Amit Patidar</v>
      </c>
      <c r="N1225" s="347">
        <v>23.11</v>
      </c>
      <c r="P1225" s="347" t="s">
        <v>342</v>
      </c>
      <c r="Q1225" s="488">
        <v>0</v>
      </c>
      <c r="R1225" s="488"/>
      <c r="S1225" s="488"/>
      <c r="T1225" s="488"/>
      <c r="U1225" s="488"/>
      <c r="V1225" s="488"/>
      <c r="W1225" s="488"/>
      <c r="X1225" s="488"/>
      <c r="Y1225" s="488"/>
      <c r="Z1225" s="488"/>
      <c r="AA1225" s="488"/>
      <c r="AB1225" s="488"/>
      <c r="AC1225" s="488"/>
      <c r="AD1225" s="488"/>
      <c r="AE1225" s="488"/>
      <c r="AF1225" s="488"/>
      <c r="AG1225" s="488"/>
      <c r="AH1225" s="488"/>
      <c r="AI1225" s="488"/>
      <c r="AJ1225" s="488"/>
      <c r="AK1225" s="488"/>
      <c r="AL1225" s="488"/>
      <c r="AM1225" s="488"/>
      <c r="AN1225" s="488"/>
      <c r="AO1225" s="488"/>
      <c r="AP1225" s="488"/>
      <c r="AQ1225" s="488"/>
      <c r="AR1225" s="488"/>
      <c r="AS1225" s="488"/>
    </row>
    <row r="1226" spans="1:45" ht="18" customHeight="1">
      <c r="A1226" s="522" t="str">
        <f>IFERROR(VLOOKUP(B1226, 'Reference data'!$C$2:$D$21, 2, 0), "Do not enter, will be populated based on other column(s)")</f>
        <v>Enhancement</v>
      </c>
      <c r="B1226" s="541" t="s">
        <v>960</v>
      </c>
      <c r="C1226" s="347">
        <v>1</v>
      </c>
      <c r="D1226" s="347" t="s">
        <v>2198</v>
      </c>
      <c r="E1226" s="543" t="s">
        <v>277</v>
      </c>
      <c r="F1226" s="472"/>
      <c r="G1226" s="522" t="str">
        <f>IFERROR(VLOOKUP(E1226,'Reference data'!$M$2:$P$364,4,0), "Do not enter, will be populated based on other column(s)")</f>
        <v>MF</v>
      </c>
      <c r="H1226" s="522" t="str">
        <f>IFERROR(VLOOKUP(E1226,'Reference data'!$M$2:$O$364, 3,0), "Do not enter, will be populated based on other column(s)")</f>
        <v>Cobol, DB2</v>
      </c>
      <c r="I1226" s="522" t="str">
        <f>IFERROR(VLOOKUP(E1226,'Reference data'!$M$1:$N$364, 2,0), "Do not enter, will be populated based on other column(s)")</f>
        <v>WB-BPP1</v>
      </c>
      <c r="J1226" s="347" t="s">
        <v>44</v>
      </c>
      <c r="K1226" s="525" t="str">
        <f>IFERROR(VLOOKUP(J1226,'Reference data'!$G$2:$H$7, 2, 0), "Do not enter, will be populated based on other column(s)")</f>
        <v>Muawiah Qaimari</v>
      </c>
      <c r="L1226" s="525" t="str">
        <f>IFERROR(VLOOKUP(I1226, 'Reference data'!$R$2:$S$55, 2, 0), "Do not enter, will be populated based on other column(s)")</f>
        <v>Rakesh Koli</v>
      </c>
      <c r="M1226" s="525" t="str">
        <f>IFERROR(VLOOKUP(L1226, 'Reference data'!$J$2:$K$30, 2, 0), "Do not enter, will be populated based on other column(s)")</f>
        <v>Amit Patidar</v>
      </c>
      <c r="N1226" s="347">
        <v>23.11</v>
      </c>
      <c r="P1226" s="347" t="s">
        <v>342</v>
      </c>
      <c r="Q1226" s="488">
        <v>0</v>
      </c>
      <c r="R1226" s="488"/>
      <c r="S1226" s="488"/>
      <c r="T1226" s="488"/>
      <c r="U1226" s="488"/>
      <c r="V1226" s="488"/>
      <c r="W1226" s="488"/>
      <c r="X1226" s="488"/>
      <c r="Y1226" s="488"/>
      <c r="Z1226" s="488"/>
      <c r="AA1226" s="488"/>
      <c r="AB1226" s="488"/>
      <c r="AC1226" s="488"/>
      <c r="AD1226" s="488"/>
      <c r="AE1226" s="488"/>
      <c r="AF1226" s="488"/>
      <c r="AG1226" s="488"/>
      <c r="AH1226" s="488"/>
      <c r="AI1226" s="488"/>
      <c r="AJ1226" s="488"/>
      <c r="AK1226" s="488"/>
      <c r="AL1226" s="488"/>
      <c r="AM1226" s="488"/>
      <c r="AN1226" s="488"/>
      <c r="AO1226" s="488"/>
      <c r="AP1226" s="488"/>
      <c r="AQ1226" s="488"/>
      <c r="AR1226" s="488"/>
      <c r="AS1226" s="488"/>
    </row>
    <row r="1227" spans="1:45" ht="18" customHeight="1">
      <c r="A1227" s="522" t="str">
        <f>IFERROR(VLOOKUP(B1227, 'Reference data'!$C$2:$D$21, 2, 0), "Do not enter, will be populated based on other column(s)")</f>
        <v>Enhancement</v>
      </c>
      <c r="B1227" s="541" t="s">
        <v>960</v>
      </c>
      <c r="C1227" s="347">
        <v>1</v>
      </c>
      <c r="D1227" s="347" t="s">
        <v>2198</v>
      </c>
      <c r="E1227" s="543" t="s">
        <v>1234</v>
      </c>
      <c r="F1227" s="472"/>
      <c r="G1227" s="522" t="str">
        <f>IFERROR(VLOOKUP(E1227,'Reference data'!$M$2:$P$364,4,0), "Do not enter, will be populated based on other column(s)")</f>
        <v>MF</v>
      </c>
      <c r="H1227" s="522" t="str">
        <f>IFERROR(VLOOKUP(E1227,'Reference data'!$M$2:$O$364, 3,0), "Do not enter, will be populated based on other column(s)")</f>
        <v>Cobol, DB2</v>
      </c>
      <c r="I1227" s="522" t="str">
        <f>IFERROR(VLOOKUP(E1227,'Reference data'!$M$1:$N$364, 2,0), "Do not enter, will be populated based on other column(s)")</f>
        <v>WB-BPP1</v>
      </c>
      <c r="J1227" s="347" t="s">
        <v>44</v>
      </c>
      <c r="K1227" s="525" t="str">
        <f>IFERROR(VLOOKUP(J1227,'Reference data'!$G$2:$H$7, 2, 0), "Do not enter, will be populated based on other column(s)")</f>
        <v>Muawiah Qaimari</v>
      </c>
      <c r="L1227" s="525" t="str">
        <f>IFERROR(VLOOKUP(I1227, 'Reference data'!$R$2:$S$55, 2, 0), "Do not enter, will be populated based on other column(s)")</f>
        <v>Rakesh Koli</v>
      </c>
      <c r="M1227" s="525" t="str">
        <f>IFERROR(VLOOKUP(L1227, 'Reference data'!$J$2:$K$30, 2, 0), "Do not enter, will be populated based on other column(s)")</f>
        <v>Amit Patidar</v>
      </c>
      <c r="N1227" s="347">
        <v>23.11</v>
      </c>
      <c r="P1227" s="347" t="s">
        <v>342</v>
      </c>
      <c r="Q1227" s="488">
        <v>0</v>
      </c>
      <c r="R1227" s="488"/>
      <c r="S1227" s="488"/>
      <c r="T1227" s="488"/>
      <c r="U1227" s="488"/>
      <c r="V1227" s="488"/>
      <c r="W1227" s="488"/>
      <c r="X1227" s="488"/>
      <c r="Y1227" s="488"/>
      <c r="Z1227" s="488"/>
      <c r="AA1227" s="488"/>
      <c r="AB1227" s="488"/>
      <c r="AC1227" s="488"/>
      <c r="AD1227" s="488"/>
      <c r="AE1227" s="488"/>
      <c r="AF1227" s="488"/>
      <c r="AG1227" s="488"/>
      <c r="AH1227" s="488"/>
      <c r="AI1227" s="488"/>
      <c r="AJ1227" s="488"/>
      <c r="AK1227" s="488"/>
      <c r="AL1227" s="488"/>
      <c r="AM1227" s="488"/>
      <c r="AN1227" s="488"/>
      <c r="AO1227" s="488"/>
      <c r="AP1227" s="488"/>
      <c r="AQ1227" s="488"/>
      <c r="AR1227" s="488"/>
      <c r="AS1227" s="488"/>
    </row>
    <row r="1228" spans="1:45" ht="18" customHeight="1">
      <c r="A1228" s="522" t="str">
        <f>IFERROR(VLOOKUP(B1228, 'Reference data'!$C$2:$D$21, 2, 0), "Do not enter, will be populated based on other column(s)")</f>
        <v>Enhancement</v>
      </c>
      <c r="B1228" s="541" t="s">
        <v>960</v>
      </c>
      <c r="C1228" s="347">
        <v>1</v>
      </c>
      <c r="D1228" s="347" t="s">
        <v>2198</v>
      </c>
      <c r="E1228" s="543" t="s">
        <v>268</v>
      </c>
      <c r="F1228" s="472"/>
      <c r="G1228" s="522" t="str">
        <f>IFERROR(VLOOKUP(E1228,'Reference data'!$M$2:$P$364,4,0), "Do not enter, will be populated based on other column(s)")</f>
        <v>MF</v>
      </c>
      <c r="H1228" s="522" t="str">
        <f>IFERROR(VLOOKUP(E1228,'Reference data'!$M$2:$O$364, 3,0), "Do not enter, will be populated based on other column(s)")</f>
        <v>Cobol, DB2</v>
      </c>
      <c r="I1228" s="522" t="str">
        <f>IFERROR(VLOOKUP(E1228,'Reference data'!$M$1:$N$364, 2,0), "Do not enter, will be populated based on other column(s)")</f>
        <v>WB-BPP1</v>
      </c>
      <c r="J1228" s="347" t="s">
        <v>44</v>
      </c>
      <c r="K1228" s="525" t="str">
        <f>IFERROR(VLOOKUP(J1228,'Reference data'!$G$2:$H$7, 2, 0), "Do not enter, will be populated based on other column(s)")</f>
        <v>Muawiah Qaimari</v>
      </c>
      <c r="L1228" s="525" t="str">
        <f>IFERROR(VLOOKUP(I1228, 'Reference data'!$R$2:$S$55, 2, 0), "Do not enter, will be populated based on other column(s)")</f>
        <v>Rakesh Koli</v>
      </c>
      <c r="M1228" s="525" t="str">
        <f>IFERROR(VLOOKUP(L1228, 'Reference data'!$J$2:$K$30, 2, 0), "Do not enter, will be populated based on other column(s)")</f>
        <v>Amit Patidar</v>
      </c>
      <c r="N1228" s="347">
        <v>23.11</v>
      </c>
      <c r="P1228" s="347" t="s">
        <v>342</v>
      </c>
      <c r="Q1228" s="488">
        <v>0</v>
      </c>
      <c r="R1228" s="488"/>
      <c r="S1228" s="488"/>
      <c r="T1228" s="488"/>
      <c r="U1228" s="488"/>
      <c r="V1228" s="488"/>
      <c r="W1228" s="488"/>
      <c r="X1228" s="488"/>
      <c r="Y1228" s="488"/>
      <c r="Z1228" s="488"/>
      <c r="AA1228" s="488"/>
      <c r="AB1228" s="488"/>
      <c r="AC1228" s="488"/>
      <c r="AD1228" s="488"/>
      <c r="AE1228" s="488"/>
      <c r="AF1228" s="488"/>
      <c r="AG1228" s="488"/>
      <c r="AH1228" s="488"/>
      <c r="AI1228" s="488"/>
      <c r="AJ1228" s="488"/>
      <c r="AK1228" s="488"/>
      <c r="AL1228" s="488"/>
      <c r="AM1228" s="488"/>
      <c r="AN1228" s="488"/>
      <c r="AO1228" s="488"/>
      <c r="AP1228" s="488"/>
      <c r="AQ1228" s="488"/>
      <c r="AR1228" s="488"/>
      <c r="AS1228" s="488"/>
    </row>
    <row r="1229" spans="1:45" ht="18" customHeight="1">
      <c r="A1229" s="522" t="str">
        <f>IFERROR(VLOOKUP(B1229, 'Reference data'!$C$2:$D$21, 2, 0), "Do not enter, will be populated based on other column(s)")</f>
        <v>Sustenance</v>
      </c>
      <c r="B1229" s="541" t="s">
        <v>88</v>
      </c>
      <c r="C1229" s="347">
        <v>1</v>
      </c>
      <c r="D1229" s="347" t="s">
        <v>2199</v>
      </c>
      <c r="E1229" s="543" t="s">
        <v>1174</v>
      </c>
      <c r="F1229" s="474" t="s">
        <v>2200</v>
      </c>
      <c r="G1229" s="522" t="str">
        <f>IFERROR(VLOOKUP(E1229,'Reference data'!$M$2:$P$364,4,0), "Do not enter, will be populated based on other column(s)")</f>
        <v>MF</v>
      </c>
      <c r="H1229" s="522" t="str">
        <f>IFERROR(VLOOKUP(E1229,'Reference data'!$M$2:$O$364, 3,0), "Do not enter, will be populated based on other column(s)")</f>
        <v>Cobol, IMS-DB</v>
      </c>
      <c r="I1229" s="522" t="str">
        <f>IFERROR(VLOOKUP(E1229,'Reference data'!$M$1:$N$364, 2,0), "Do not enter, will be populated based on other column(s)")</f>
        <v>MW Usage</v>
      </c>
      <c r="J1229" s="548" t="s">
        <v>44</v>
      </c>
      <c r="K1229" s="525" t="str">
        <f>IFERROR(VLOOKUP(J1229,'Reference data'!$G$2:$H$7, 2, 0), "Do not enter, will be populated based on other column(s)")</f>
        <v>Muawiah Qaimari</v>
      </c>
      <c r="L1229" s="525" t="str">
        <f>IFERROR(VLOOKUP(I1229, 'Reference data'!$R$2:$S$55, 2, 0), "Do not enter, will be populated based on other column(s)")</f>
        <v>Sanjay Lokhande</v>
      </c>
      <c r="M1229" s="525" t="str">
        <f>IFERROR(VLOOKUP(L1229, 'Reference data'!$J$2:$K$30, 2, 0), "Do not enter, will be populated based on other column(s)")</f>
        <v>Daljeet Arora</v>
      </c>
      <c r="N1229" s="347">
        <v>23.07</v>
      </c>
      <c r="O1229" s="551" t="str">
        <f>VLOOKUP(N1229, 'Reference data'!$U$2:$V$29, 2, 0)</f>
        <v>Jul-23</v>
      </c>
      <c r="P1229" s="347" t="s">
        <v>48</v>
      </c>
      <c r="Q1229" s="488">
        <v>180</v>
      </c>
      <c r="R1229" s="488"/>
      <c r="S1229" s="488"/>
      <c r="T1229" s="488"/>
      <c r="U1229" s="488"/>
      <c r="V1229" s="488"/>
      <c r="W1229" s="488"/>
      <c r="X1229" s="488"/>
      <c r="Y1229" s="488"/>
      <c r="Z1229" s="488"/>
      <c r="AA1229" s="488"/>
      <c r="AB1229" s="488"/>
      <c r="AC1229" s="488"/>
      <c r="AD1229" s="488"/>
      <c r="AE1229" s="488"/>
      <c r="AF1229" s="488"/>
      <c r="AG1229" s="488"/>
      <c r="AH1229" s="488">
        <v>20</v>
      </c>
      <c r="AI1229" s="488">
        <v>20</v>
      </c>
      <c r="AJ1229" s="488">
        <v>20</v>
      </c>
      <c r="AK1229" s="488">
        <v>30</v>
      </c>
      <c r="AL1229" s="488">
        <v>30</v>
      </c>
      <c r="AM1229" s="488">
        <v>30</v>
      </c>
      <c r="AN1229" s="488">
        <v>30</v>
      </c>
      <c r="AO1229" s="488"/>
      <c r="AP1229" s="488"/>
      <c r="AQ1229" s="488"/>
      <c r="AR1229" s="488"/>
      <c r="AS1229" s="488"/>
    </row>
    <row r="1230" spans="1:45" ht="18" customHeight="1">
      <c r="A1230" s="522" t="str">
        <f>IFERROR(VLOOKUP(B1230, 'Reference data'!$C$2:$D$21, 2, 0), "Do not enter, will be populated based on other column(s)")</f>
        <v>Sustenance</v>
      </c>
      <c r="B1230" s="541" t="s">
        <v>88</v>
      </c>
      <c r="C1230" s="347">
        <v>1</v>
      </c>
      <c r="D1230" s="347" t="s">
        <v>2201</v>
      </c>
      <c r="E1230" s="543" t="s">
        <v>1319</v>
      </c>
      <c r="G1230" s="522" t="str">
        <f>IFERROR(VLOOKUP(E1230,'Reference data'!$M$2:$P$364,4,0), "Do not enter, will be populated based on other column(s)")</f>
        <v>MF</v>
      </c>
      <c r="H1230" s="522" t="str">
        <f>IFERROR(VLOOKUP(E1230,'Reference data'!$M$2:$O$364, 3,0), "Do not enter, will be populated based on other column(s)")</f>
        <v>Cobol, DB2</v>
      </c>
      <c r="I1230" s="522" t="str">
        <f>IFERROR(VLOOKUP(E1230,'Reference data'!$M$1:$N$364, 2,0), "Do not enter, will be populated based on other column(s)")</f>
        <v>West Usage</v>
      </c>
      <c r="J1230" s="548" t="s">
        <v>44</v>
      </c>
      <c r="K1230" s="525" t="str">
        <f>IFERROR(VLOOKUP(J1230,'Reference data'!$G$2:$H$7, 2, 0), "Do not enter, will be populated based on other column(s)")</f>
        <v>Muawiah Qaimari</v>
      </c>
      <c r="L1230" s="525" t="str">
        <f>IFERROR(VLOOKUP(I1230, 'Reference data'!$R$2:$S$55, 2, 0), "Do not enter, will be populated based on other column(s)")</f>
        <v>Sanjay Lokhande</v>
      </c>
      <c r="M1230" s="525" t="str">
        <f>IFERROR(VLOOKUP(L1230, 'Reference data'!$J$2:$K$30, 2, 0), "Do not enter, will be populated based on other column(s)")</f>
        <v>Daljeet Arora</v>
      </c>
      <c r="N1230" s="347">
        <v>23.12</v>
      </c>
      <c r="O1230" s="551" t="str">
        <f>VLOOKUP(N1230, 'Reference data'!$U$2:$V$29, 2, 0)</f>
        <v>Dec-23</v>
      </c>
      <c r="P1230" s="347" t="s">
        <v>48</v>
      </c>
      <c r="Q1230" s="488">
        <v>90</v>
      </c>
      <c r="R1230" s="488"/>
      <c r="S1230" s="488"/>
      <c r="T1230" s="488"/>
      <c r="U1230" s="488"/>
      <c r="V1230" s="488"/>
      <c r="W1230" s="488"/>
      <c r="X1230" s="488"/>
      <c r="Y1230" s="488"/>
      <c r="Z1230" s="488"/>
      <c r="AA1230" s="488"/>
      <c r="AB1230" s="488"/>
      <c r="AC1230" s="488"/>
      <c r="AD1230" s="488"/>
      <c r="AE1230" s="488"/>
      <c r="AF1230" s="488"/>
      <c r="AG1230" s="488"/>
      <c r="AH1230" s="488">
        <v>10</v>
      </c>
      <c r="AI1230" s="488"/>
      <c r="AJ1230" s="488"/>
      <c r="AK1230" s="488"/>
      <c r="AL1230" s="488"/>
      <c r="AM1230" s="488"/>
      <c r="AN1230" s="488"/>
      <c r="AO1230" s="488"/>
      <c r="AP1230" s="488"/>
      <c r="AQ1230" s="488">
        <v>30</v>
      </c>
      <c r="AR1230" s="488">
        <v>30</v>
      </c>
      <c r="AS1230" s="488">
        <v>30</v>
      </c>
    </row>
    <row r="1231" spans="1:45" ht="11.9" customHeight="1">
      <c r="A1231" s="522" t="str">
        <f>IFERROR(VLOOKUP(B1231, 'Reference data'!$C$2:$D$21, 2, 0), "Do not enter, will be populated based on other column(s)")</f>
        <v>Sustenance</v>
      </c>
      <c r="B1231" s="541" t="s">
        <v>88</v>
      </c>
      <c r="D1231" s="698" t="s">
        <v>2202</v>
      </c>
      <c r="E1231" s="543" t="s">
        <v>1195</v>
      </c>
      <c r="F1231" s="474" t="s">
        <v>1479</v>
      </c>
      <c r="G1231" s="522" t="str">
        <f>IFERROR(VLOOKUP(E1231,'Reference data'!$M$2:$P$364,4,0), "Do not enter, will be populated based on other column(s)")</f>
        <v>MR</v>
      </c>
      <c r="H1231" s="522" t="str">
        <f>IFERROR(VLOOKUP(E1231,'Reference data'!$M$2:$O$364, 3,0), "Do not enter, will be populated based on other column(s)")</f>
        <v>C++/VC++</v>
      </c>
      <c r="I1231" s="522" t="str">
        <f>IFERROR(VLOOKUP(E1231,'Reference data'!$M$1:$N$364, 2,0), "Do not enter, will be populated based on other column(s)")</f>
        <v>MR-APPS-PT</v>
      </c>
      <c r="J1231" s="347" t="s">
        <v>442</v>
      </c>
      <c r="K1231" s="525" t="str">
        <f>IFERROR(VLOOKUP(J1231,'Reference data'!$G$2:$H$7, 2, 0), "Do not enter, will be populated based on other column(s)")</f>
        <v>Christine Moretti</v>
      </c>
      <c r="L1231" s="525" t="s">
        <v>1085</v>
      </c>
      <c r="M1231" s="525" t="str">
        <f>IFERROR(VLOOKUP(L1231, 'Reference data'!$J$2:$K$30, 2, 0), "Do not enter, will be populated based on other column(s)")</f>
        <v>Daljeet Arora</v>
      </c>
      <c r="N1231" s="347">
        <v>23.09</v>
      </c>
      <c r="O1231" s="551"/>
      <c r="P1231" s="347" t="s">
        <v>48</v>
      </c>
      <c r="Q1231" s="347">
        <v>80</v>
      </c>
      <c r="AN1231" s="472">
        <v>20</v>
      </c>
      <c r="AO1231" s="347">
        <v>40</v>
      </c>
      <c r="AP1231" s="347">
        <v>20</v>
      </c>
    </row>
    <row r="1232" spans="1:45" ht="18" customHeight="1">
      <c r="A1232" s="522" t="str">
        <f>IFERROR(VLOOKUP(B1232, 'Reference data'!$C$2:$D$21, 2, 0), "Do not enter, will be populated based on other column(s)")</f>
        <v>Sustenance</v>
      </c>
      <c r="B1232" s="541" t="s">
        <v>88</v>
      </c>
      <c r="C1232" s="347">
        <v>6</v>
      </c>
      <c r="D1232" s="347" t="s">
        <v>2203</v>
      </c>
      <c r="E1232" s="543" t="s">
        <v>428</v>
      </c>
      <c r="F1232" s="474" t="s">
        <v>1479</v>
      </c>
      <c r="G1232" s="522" t="str">
        <f>IFERROR(VLOOKUP(E1232,'Reference data'!$M$2:$P$364,4,0), "Do not enter, will be populated based on other column(s)")</f>
        <v>MF</v>
      </c>
      <c r="H1232" s="522" t="str">
        <f>IFERROR(VLOOKUP(E1232,'Reference data'!$M$2:$O$364, 3,0), "Do not enter, will be populated based on other column(s)")</f>
        <v>Cobol, DB2</v>
      </c>
      <c r="I1232" s="522" t="str">
        <f>IFERROR(VLOOKUP(E1232,'Reference data'!$M$1:$N$364, 2,0), "Do not enter, will be populated based on other column(s)")</f>
        <v>SE-BILLING-USAGE</v>
      </c>
      <c r="J1232" s="347" t="s">
        <v>203</v>
      </c>
      <c r="K1232" s="525" t="str">
        <f>IFERROR(VLOOKUP(J1232,'Reference data'!$G$2:$H$7, 2, 0), "Do not enter, will be populated based on other column(s)")</f>
        <v>Muawiah Qaimari</v>
      </c>
      <c r="L1232" s="525" t="str">
        <f>IFERROR(VLOOKUP(I1232, 'Reference data'!$R$2:$S$55, 2, 0), "Do not enter, will be populated based on other column(s)")</f>
        <v>Rudradeep Mandal</v>
      </c>
      <c r="M1232" s="525" t="str">
        <f>IFERROR(VLOOKUP(L1232, 'Reference data'!$J$2:$K$30, 2, 0), "Do not enter, will be populated based on other column(s)")</f>
        <v>Tarun Raghuwanshi</v>
      </c>
      <c r="N1232" s="347">
        <v>23.04</v>
      </c>
      <c r="O1232" s="551" t="str">
        <f>VLOOKUP(N1232, 'Reference data'!$U$2:$V$29, 2, 0)</f>
        <v>Apr-23</v>
      </c>
      <c r="P1232" s="347" t="s">
        <v>48</v>
      </c>
      <c r="Q1232" s="488">
        <v>680</v>
      </c>
      <c r="R1232" s="488"/>
      <c r="S1232" s="488"/>
      <c r="T1232" s="488"/>
      <c r="U1232" s="488"/>
      <c r="V1232" s="488"/>
      <c r="W1232" s="488"/>
      <c r="X1232" s="488"/>
      <c r="Y1232" s="488"/>
      <c r="Z1232" s="488"/>
      <c r="AA1232" s="488"/>
      <c r="AB1232" s="488"/>
      <c r="AC1232" s="488"/>
      <c r="AD1232" s="488"/>
      <c r="AE1232" s="488"/>
      <c r="AF1232" s="488"/>
      <c r="AG1232" s="488"/>
      <c r="AH1232" s="488"/>
      <c r="AI1232" s="488">
        <v>400</v>
      </c>
      <c r="AJ1232" s="488">
        <v>200</v>
      </c>
      <c r="AK1232" s="488">
        <v>80</v>
      </c>
      <c r="AL1232" s="488"/>
      <c r="AM1232" s="488"/>
      <c r="AN1232" s="488"/>
      <c r="AO1232" s="488"/>
      <c r="AP1232" s="488"/>
      <c r="AQ1232" s="488"/>
      <c r="AR1232" s="488"/>
      <c r="AS1232" s="488"/>
    </row>
    <row r="1233" spans="1:45" ht="18" customHeight="1">
      <c r="A1233" s="522" t="str">
        <f>IFERROR(VLOOKUP(B1233, 'Reference data'!$C$2:$D$21, 2, 0), "Do not enter, will be populated based on other column(s)")</f>
        <v>Enhancement</v>
      </c>
      <c r="B1233" s="541" t="s">
        <v>960</v>
      </c>
      <c r="C1233" s="347">
        <v>1</v>
      </c>
      <c r="D1233" s="347" t="s">
        <v>2198</v>
      </c>
      <c r="E1233" s="543" t="s">
        <v>157</v>
      </c>
      <c r="F1233" s="472"/>
      <c r="G1233" s="522" t="str">
        <f>IFERROR(VLOOKUP(E1233,'Reference data'!$M$2:$P$364,4,0), "Do not enter, will be populated based on other column(s)")</f>
        <v>MF</v>
      </c>
      <c r="H1233" s="522" t="str">
        <f>IFERROR(VLOOKUP(E1233,'Reference data'!$M$2:$O$364, 3,0), "Do not enter, will be populated based on other column(s)")</f>
        <v>Cobol, DB2</v>
      </c>
      <c r="I1233" s="522" t="str">
        <f>IFERROR(VLOOKUP(E1233,'Reference data'!$M$1:$N$364, 2,0), "Do not enter, will be populated based on other column(s)")</f>
        <v>WB-SAMW</v>
      </c>
      <c r="J1233" s="347" t="s">
        <v>44</v>
      </c>
      <c r="K1233" s="525" t="str">
        <f>IFERROR(VLOOKUP(J1233,'Reference data'!$G$2:$H$7, 2, 0), "Do not enter, will be populated based on other column(s)")</f>
        <v>Muawiah Qaimari</v>
      </c>
      <c r="L1233" s="525" t="str">
        <f>IFERROR(VLOOKUP(I1233, 'Reference data'!$R$2:$S$55, 2, 0), "Do not enter, will be populated based on other column(s)")</f>
        <v>Swapnil Patil</v>
      </c>
      <c r="M1233" s="525" t="str">
        <f>IFERROR(VLOOKUP(L1233, 'Reference data'!$J$2:$K$30, 2, 0), "Do not enter, will be populated based on other column(s)")</f>
        <v>Amit Patidar</v>
      </c>
      <c r="N1233" s="347">
        <v>24.02</v>
      </c>
      <c r="P1233" s="347" t="s">
        <v>342</v>
      </c>
      <c r="Q1233" s="488">
        <v>470</v>
      </c>
      <c r="R1233" s="488"/>
      <c r="S1233" s="488"/>
      <c r="T1233" s="488"/>
      <c r="U1233" s="488"/>
      <c r="V1233" s="488"/>
      <c r="W1233" s="488"/>
      <c r="X1233" s="488"/>
      <c r="Y1233" s="488"/>
      <c r="Z1233" s="488"/>
      <c r="AA1233" s="488"/>
      <c r="AB1233" s="488"/>
      <c r="AC1233" s="488"/>
      <c r="AD1233" s="488"/>
      <c r="AE1233" s="488"/>
      <c r="AF1233" s="488"/>
      <c r="AG1233" s="488"/>
      <c r="AH1233" s="488"/>
      <c r="AI1233" s="488"/>
      <c r="AJ1233" s="488"/>
      <c r="AK1233" s="488"/>
      <c r="AL1233" s="488">
        <v>90</v>
      </c>
      <c r="AM1233" s="488">
        <v>100</v>
      </c>
      <c r="AN1233" s="488">
        <v>100</v>
      </c>
      <c r="AO1233" s="488">
        <v>100</v>
      </c>
      <c r="AP1233" s="488">
        <v>30</v>
      </c>
      <c r="AQ1233" s="488">
        <v>30</v>
      </c>
      <c r="AR1233" s="488">
        <v>20</v>
      </c>
      <c r="AS1233" s="488"/>
    </row>
    <row r="1234" spans="1:45" ht="18" customHeight="1">
      <c r="A1234" s="522" t="str">
        <f>IFERROR(VLOOKUP(B1234, 'Reference data'!$C$2:$D$21, 2, 0), "Do not enter, will be populated based on other column(s)")</f>
        <v>Enhancement</v>
      </c>
      <c r="B1234" s="541" t="s">
        <v>960</v>
      </c>
      <c r="C1234" s="347">
        <v>1</v>
      </c>
      <c r="D1234" s="347" t="s">
        <v>2198</v>
      </c>
      <c r="E1234" s="543" t="s">
        <v>162</v>
      </c>
      <c r="F1234" s="472"/>
      <c r="G1234" s="522" t="str">
        <f>IFERROR(VLOOKUP(E1234,'Reference data'!$M$2:$P$364,4,0), "Do not enter, will be populated based on other column(s)")</f>
        <v>MF</v>
      </c>
      <c r="H1234" s="522" t="str">
        <f>IFERROR(VLOOKUP(E1234,'Reference data'!$M$2:$O$364, 3,0), "Do not enter, will be populated based on other column(s)")</f>
        <v>Cobol, DB2</v>
      </c>
      <c r="I1234" s="522" t="str">
        <f>IFERROR(VLOOKUP(E1234,'Reference data'!$M$1:$N$364, 2,0), "Do not enter, will be populated based on other column(s)")</f>
        <v>WB-SAMW</v>
      </c>
      <c r="J1234" s="347" t="s">
        <v>44</v>
      </c>
      <c r="K1234" s="525" t="str">
        <f>IFERROR(VLOOKUP(J1234,'Reference data'!$G$2:$H$7, 2, 0), "Do not enter, will be populated based on other column(s)")</f>
        <v>Muawiah Qaimari</v>
      </c>
      <c r="L1234" s="525" t="str">
        <f>IFERROR(VLOOKUP(I1234, 'Reference data'!$R$2:$S$55, 2, 0), "Do not enter, will be populated based on other column(s)")</f>
        <v>Swapnil Patil</v>
      </c>
      <c r="M1234" s="525" t="str">
        <f>IFERROR(VLOOKUP(L1234, 'Reference data'!$J$2:$K$30, 2, 0), "Do not enter, will be populated based on other column(s)")</f>
        <v>Amit Patidar</v>
      </c>
      <c r="N1234" s="347">
        <v>24.02</v>
      </c>
      <c r="P1234" s="347" t="s">
        <v>342</v>
      </c>
      <c r="Q1234" s="488">
        <v>140</v>
      </c>
      <c r="R1234" s="488"/>
      <c r="S1234" s="488"/>
      <c r="T1234" s="488"/>
      <c r="U1234" s="488"/>
      <c r="V1234" s="488"/>
      <c r="W1234" s="488"/>
      <c r="X1234" s="488"/>
      <c r="Y1234" s="488"/>
      <c r="Z1234" s="488"/>
      <c r="AA1234" s="488"/>
      <c r="AB1234" s="488"/>
      <c r="AC1234" s="488"/>
      <c r="AD1234" s="488"/>
      <c r="AE1234" s="488"/>
      <c r="AF1234" s="488"/>
      <c r="AG1234" s="488"/>
      <c r="AH1234" s="488"/>
      <c r="AI1234" s="488"/>
      <c r="AJ1234" s="488"/>
      <c r="AK1234" s="488"/>
      <c r="AL1234" s="488">
        <v>30</v>
      </c>
      <c r="AM1234" s="488">
        <v>40</v>
      </c>
      <c r="AN1234" s="488">
        <v>30</v>
      </c>
      <c r="AO1234" s="488">
        <v>20</v>
      </c>
      <c r="AP1234" s="488">
        <v>5</v>
      </c>
      <c r="AQ1234" s="488">
        <v>5</v>
      </c>
      <c r="AR1234" s="488">
        <v>10</v>
      </c>
      <c r="AS1234" s="488"/>
    </row>
    <row r="1235" spans="1:45" ht="18" customHeight="1">
      <c r="A1235" s="522" t="str">
        <f>IFERROR(VLOOKUP(B1235, 'Reference data'!$C$2:$D$21, 2, 0), "Do not enter, will be populated based on other column(s)")</f>
        <v>Sustenance</v>
      </c>
      <c r="B1235" s="555" t="s">
        <v>110</v>
      </c>
      <c r="D1235" s="347" t="s">
        <v>2204</v>
      </c>
      <c r="E1235" s="564" t="s">
        <v>54</v>
      </c>
      <c r="F1235" s="474" t="s">
        <v>2205</v>
      </c>
      <c r="G1235" s="522" t="str">
        <f>IFERROR(VLOOKUP(E1235,'Reference data'!$M$2:$P$364,4,0), "Do not enter, will be populated based on other column(s)")</f>
        <v>MF</v>
      </c>
      <c r="H1235" s="522" t="str">
        <f>IFERROR(VLOOKUP(E1235,'Reference data'!$M$2:$O$364, 3,0), "Do not enter, will be populated based on other column(s)")</f>
        <v>Assembler</v>
      </c>
      <c r="I1235" s="522" t="str">
        <f>IFERROR(VLOOKUP(E1235,'Reference data'!$M$1:$N$364, 2,0), "Do not enter, will be populated based on other column(s)")</f>
        <v>SW-CRIS</v>
      </c>
      <c r="J1235" s="347" t="s">
        <v>44</v>
      </c>
      <c r="K1235" s="525" t="str">
        <f>IFERROR(VLOOKUP(J1235,'Reference data'!$G$2:$H$7, 2, 0), "Do not enter, will be populated based on other column(s)")</f>
        <v>Muawiah Qaimari</v>
      </c>
      <c r="L1235" s="556" t="str">
        <f>IFERROR(VLOOKUP(I1235, 'Reference data'!$R$2:$S$55, 2, 0), "Do not enter, will be populated based on other column(s)")</f>
        <v>Istiyaqahmed Shaikh</v>
      </c>
      <c r="M1235" s="525" t="str">
        <f>IFERROR(VLOOKUP(L1235, 'Reference data'!$J$2:$K$30, 2, 0), "Do not enter, will be populated based on other column(s)")</f>
        <v>Daljeet Arora</v>
      </c>
      <c r="N1235" s="347">
        <v>23.03</v>
      </c>
      <c r="P1235" s="347" t="s">
        <v>48</v>
      </c>
      <c r="Q1235" s="347">
        <v>80</v>
      </c>
      <c r="R1235" s="488"/>
      <c r="S1235" s="488"/>
      <c r="T1235" s="488"/>
      <c r="U1235" s="488"/>
      <c r="V1235" s="488"/>
      <c r="W1235" s="488"/>
      <c r="X1235" s="488"/>
      <c r="Y1235" s="488"/>
      <c r="Z1235" s="488"/>
      <c r="AA1235" s="488"/>
      <c r="AB1235" s="488"/>
      <c r="AC1235" s="488"/>
      <c r="AD1235" s="488"/>
      <c r="AE1235" s="488"/>
      <c r="AF1235" s="488"/>
      <c r="AG1235" s="488"/>
      <c r="AJ1235" s="347">
        <v>80</v>
      </c>
    </row>
    <row r="1236" spans="1:45" ht="18" customHeight="1">
      <c r="A1236" s="522" t="str">
        <f>IFERROR(VLOOKUP(B1236, 'Reference data'!$C$2:$D$21, 2, 0), "Do not enter, will be populated based on other column(s)")</f>
        <v>Enhancement</v>
      </c>
      <c r="B1236" s="555" t="s">
        <v>960</v>
      </c>
      <c r="D1236" s="347" t="s">
        <v>2206</v>
      </c>
      <c r="E1236" s="564" t="s">
        <v>54</v>
      </c>
      <c r="F1236" s="474" t="s">
        <v>2207</v>
      </c>
      <c r="G1236" s="522" t="str">
        <f>IFERROR(VLOOKUP(E1236,'Reference data'!$M$2:$P$364,4,0), "Do not enter, will be populated based on other column(s)")</f>
        <v>MF</v>
      </c>
      <c r="H1236" s="522" t="str">
        <f>IFERROR(VLOOKUP(E1236,'Reference data'!$M$2:$O$364, 3,0), "Do not enter, will be populated based on other column(s)")</f>
        <v>Assembler</v>
      </c>
      <c r="I1236" s="522" t="str">
        <f>IFERROR(VLOOKUP(E1236,'Reference data'!$M$1:$N$364, 2,0), "Do not enter, will be populated based on other column(s)")</f>
        <v>SW-CRIS</v>
      </c>
      <c r="J1236" s="347" t="s">
        <v>44</v>
      </c>
      <c r="K1236" s="525" t="str">
        <f>IFERROR(VLOOKUP(J1236,'Reference data'!$G$2:$H$7, 2, 0), "Do not enter, will be populated based on other column(s)")</f>
        <v>Muawiah Qaimari</v>
      </c>
      <c r="L1236" s="556" t="str">
        <f>IFERROR(VLOOKUP(I1236, 'Reference data'!$R$2:$S$55, 2, 0), "Do not enter, will be populated based on other column(s)")</f>
        <v>Istiyaqahmed Shaikh</v>
      </c>
      <c r="M1236" s="525" t="str">
        <f>IFERROR(VLOOKUP(L1236, 'Reference data'!$J$2:$K$30, 2, 0), "Do not enter, will be populated based on other column(s)")</f>
        <v>Daljeet Arora</v>
      </c>
      <c r="N1236" s="347">
        <v>23.06</v>
      </c>
      <c r="P1236" s="347" t="s">
        <v>48</v>
      </c>
      <c r="R1236" s="488"/>
      <c r="S1236" s="488"/>
      <c r="T1236" s="488"/>
      <c r="U1236" s="488"/>
      <c r="V1236" s="488"/>
      <c r="W1236" s="488"/>
      <c r="X1236" s="488"/>
      <c r="Y1236" s="488"/>
      <c r="Z1236" s="488"/>
      <c r="AA1236" s="488"/>
      <c r="AB1236" s="488"/>
      <c r="AC1236" s="488"/>
      <c r="AD1236" s="488"/>
      <c r="AE1236" s="488"/>
      <c r="AF1236" s="488"/>
      <c r="AG1236" s="488"/>
    </row>
    <row r="1237" spans="1:45" ht="11.9" customHeight="1">
      <c r="A1237" s="522" t="str">
        <f>IFERROR(VLOOKUP(B1237, 'Reference data'!$C$2:$D$21, 2, 0), "Do not enter, will be populated based on other column(s)")</f>
        <v>Enhancement</v>
      </c>
      <c r="B1237" s="541" t="s">
        <v>960</v>
      </c>
      <c r="D1237" s="692" t="s">
        <v>2208</v>
      </c>
      <c r="E1237" s="543" t="s">
        <v>1307</v>
      </c>
      <c r="F1237" s="474" t="s">
        <v>1479</v>
      </c>
      <c r="G1237" s="522" t="str">
        <f>IFERROR(VLOOKUP(E1237,'Reference data'!$M$2:$P$364,4,0), "Do not enter, will be populated based on other column(s)")</f>
        <v>MR</v>
      </c>
      <c r="H1237" s="522" t="str">
        <f>IFERROR(VLOOKUP(E1237,'Reference data'!$M$2:$O$364, 3,0), "Do not enter, will be populated based on other column(s)")</f>
        <v>Java, Websphere</v>
      </c>
      <c r="I1237" s="522" t="str">
        <f>IFERROR(VLOOKUP(E1237,'Reference data'!$M$1:$N$364, 2,0), "Do not enter, will be populated based on other column(s)")</f>
        <v>MR-APPS-PT</v>
      </c>
      <c r="J1237" s="347" t="s">
        <v>442</v>
      </c>
      <c r="K1237" s="525" t="str">
        <f>IFERROR(VLOOKUP(J1237,'Reference data'!$G$2:$H$7, 2, 0), "Do not enter, will be populated based on other column(s)")</f>
        <v>Christine Moretti</v>
      </c>
      <c r="L1237" s="525" t="s">
        <v>1085</v>
      </c>
      <c r="M1237" s="525" t="str">
        <f>IFERROR(VLOOKUP(L1237, 'Reference data'!$J$2:$K$30, 2, 0), "Do not enter, will be populated based on other column(s)")</f>
        <v>Daljeet Arora</v>
      </c>
      <c r="N1237" s="347">
        <v>23.09</v>
      </c>
      <c r="O1237" s="551"/>
      <c r="P1237" s="347" t="s">
        <v>48</v>
      </c>
      <c r="Q1237" s="347">
        <v>60</v>
      </c>
      <c r="AN1237" s="472">
        <v>20</v>
      </c>
      <c r="AO1237" s="347">
        <v>20</v>
      </c>
      <c r="AP1237" s="347">
        <v>20</v>
      </c>
    </row>
    <row r="1238" spans="1:45" ht="11.9" customHeight="1">
      <c r="A1238" s="522" t="str">
        <f>IFERROR(VLOOKUP(B1238, 'Reference data'!$C$2:$D$21, 2, 0), "Do not enter, will be populated based on other column(s)")</f>
        <v>Enhancement</v>
      </c>
      <c r="B1238" s="541" t="s">
        <v>960</v>
      </c>
      <c r="D1238" s="692" t="s">
        <v>2209</v>
      </c>
      <c r="E1238" s="543" t="s">
        <v>1119</v>
      </c>
      <c r="F1238" s="474" t="s">
        <v>1479</v>
      </c>
      <c r="G1238" s="522" t="str">
        <f>IFERROR(VLOOKUP(E1238,'Reference data'!$M$2:$P$364,4,0), "Do not enter, will be populated based on other column(s)")</f>
        <v>MR</v>
      </c>
      <c r="H1238" s="522" t="str">
        <f>IFERROR(VLOOKUP(E1238,'Reference data'!$M$2:$O$364, 3,0), "Do not enter, will be populated based on other column(s)")</f>
        <v>ColdFusion</v>
      </c>
      <c r="I1238" s="522" t="str">
        <f>IFERROR(VLOOKUP(E1238,'Reference data'!$M$1:$N$364, 2,0), "Do not enter, will be populated based on other column(s)")</f>
        <v>MR-APPS-PT</v>
      </c>
      <c r="J1238" s="347" t="s">
        <v>442</v>
      </c>
      <c r="K1238" s="525" t="str">
        <f>IFERROR(VLOOKUP(J1238,'Reference data'!$G$2:$H$7, 2, 0), "Do not enter, will be populated based on other column(s)")</f>
        <v>Christine Moretti</v>
      </c>
      <c r="L1238" s="525" t="s">
        <v>1085</v>
      </c>
      <c r="M1238" s="525" t="str">
        <f>IFERROR(VLOOKUP(L1238, 'Reference data'!$J$2:$K$30, 2, 0), "Do not enter, will be populated based on other column(s)")</f>
        <v>Daljeet Arora</v>
      </c>
      <c r="N1238" s="347">
        <v>23.09</v>
      </c>
      <c r="O1238" s="551"/>
      <c r="P1238" s="347" t="s">
        <v>48</v>
      </c>
      <c r="Q1238" s="347">
        <v>60</v>
      </c>
      <c r="AN1238" s="472">
        <v>20</v>
      </c>
      <c r="AO1238" s="347">
        <v>20</v>
      </c>
      <c r="AP1238" s="347">
        <v>20</v>
      </c>
    </row>
    <row r="1239" spans="1:45" ht="11.9" customHeight="1">
      <c r="A1239" s="522" t="str">
        <f>IFERROR(VLOOKUP(B1239, 'Reference data'!$C$2:$D$21, 2, 0), "Do not enter, will be populated based on other column(s)")</f>
        <v>Enhancement</v>
      </c>
      <c r="B1239" s="541" t="s">
        <v>960</v>
      </c>
      <c r="D1239" s="692" t="s">
        <v>2210</v>
      </c>
      <c r="E1239" s="543" t="s">
        <v>1311</v>
      </c>
      <c r="F1239" s="474" t="s">
        <v>1479</v>
      </c>
      <c r="G1239" s="522" t="str">
        <f>IFERROR(VLOOKUP(E1239,'Reference data'!$M$2:$P$364,4,0), "Do not enter, will be populated based on other column(s)")</f>
        <v>MR</v>
      </c>
      <c r="H1239" s="522" t="str">
        <f>IFERROR(VLOOKUP(E1239,'Reference data'!$M$2:$O$364, 3,0), "Do not enter, will be populated based on other column(s)")</f>
        <v>ColdFusion</v>
      </c>
      <c r="I1239" s="522" t="str">
        <f>IFERROR(VLOOKUP(E1239,'Reference data'!$M$1:$N$364, 2,0), "Do not enter, will be populated based on other column(s)")</f>
        <v>MR-APPS-PT</v>
      </c>
      <c r="J1239" s="347" t="s">
        <v>442</v>
      </c>
      <c r="K1239" s="525" t="str">
        <f>IFERROR(VLOOKUP(J1239,'Reference data'!$G$2:$H$7, 2, 0), "Do not enter, will be populated based on other column(s)")</f>
        <v>Christine Moretti</v>
      </c>
      <c r="L1239" s="525" t="s">
        <v>1085</v>
      </c>
      <c r="M1239" s="525" t="str">
        <f>IFERROR(VLOOKUP(L1239, 'Reference data'!$J$2:$K$30, 2, 0), "Do not enter, will be populated based on other column(s)")</f>
        <v>Daljeet Arora</v>
      </c>
      <c r="N1239" s="347">
        <v>23.09</v>
      </c>
      <c r="O1239" s="551"/>
      <c r="P1239" s="347" t="s">
        <v>48</v>
      </c>
      <c r="Q1239" s="347">
        <v>50</v>
      </c>
      <c r="AN1239" s="472">
        <v>20</v>
      </c>
      <c r="AO1239" s="347">
        <v>20</v>
      </c>
      <c r="AP1239" s="347">
        <v>10</v>
      </c>
    </row>
    <row r="1240" spans="1:45" ht="11.9" customHeight="1">
      <c r="A1240" s="522" t="str">
        <f>IFERROR(VLOOKUP(B1240, 'Reference data'!$C$2:$D$21, 2, 0), "Do not enter, will be populated based on other column(s)")</f>
        <v>Enhancement</v>
      </c>
      <c r="B1240" s="541" t="s">
        <v>960</v>
      </c>
      <c r="D1240" s="692" t="s">
        <v>2211</v>
      </c>
      <c r="E1240" s="543" t="s">
        <v>1250</v>
      </c>
      <c r="F1240" s="474" t="s">
        <v>1479</v>
      </c>
      <c r="G1240" s="522" t="str">
        <f>IFERROR(VLOOKUP(E1240,'Reference data'!$M$2:$P$364,4,0), "Do not enter, will be populated based on other column(s)")</f>
        <v>MR</v>
      </c>
      <c r="H1240" s="522" t="str">
        <f>IFERROR(VLOOKUP(E1240,'Reference data'!$M$2:$O$364, 3,0), "Do not enter, will be populated based on other column(s)")</f>
        <v>C, C++</v>
      </c>
      <c r="I1240" s="522" t="str">
        <f>IFERROR(VLOOKUP(E1240,'Reference data'!$M$1:$N$364, 2,0), "Do not enter, will be populated based on other column(s)")</f>
        <v>MR-APPS-PT</v>
      </c>
      <c r="J1240" s="347" t="s">
        <v>78</v>
      </c>
      <c r="K1240" s="525" t="str">
        <f>IFERROR(VLOOKUP(J1240,'Reference data'!$G$2:$H$7, 2, 0), "Do not enter, will be populated based on other column(s)")</f>
        <v>Christine Moretti</v>
      </c>
      <c r="L1240" s="525" t="s">
        <v>1085</v>
      </c>
      <c r="M1240" s="525" t="str">
        <f>IFERROR(VLOOKUP(L1240, 'Reference data'!$J$2:$K$30, 2, 0), "Do not enter, will be populated based on other column(s)")</f>
        <v>Daljeet Arora</v>
      </c>
      <c r="N1240" s="347">
        <v>23.09</v>
      </c>
      <c r="O1240" s="551"/>
      <c r="P1240" s="347" t="s">
        <v>48</v>
      </c>
      <c r="Q1240" s="347">
        <v>40</v>
      </c>
      <c r="AN1240" s="472">
        <v>20</v>
      </c>
      <c r="AO1240" s="347">
        <v>10</v>
      </c>
      <c r="AP1240" s="347">
        <v>10</v>
      </c>
    </row>
    <row r="1241" spans="1:45" ht="14.5">
      <c r="A1241" s="522" t="str">
        <f>IFERROR(VLOOKUP(B1241, 'Reference data'!$C$2:$D$21, 2, 0), "Do not enter, will be populated based on other column(s)")</f>
        <v>Enhancement</v>
      </c>
      <c r="B1241" s="555" t="s">
        <v>960</v>
      </c>
      <c r="D1241" s="347" t="s">
        <v>2212</v>
      </c>
      <c r="E1241" s="564" t="s">
        <v>61</v>
      </c>
      <c r="F1241" s="667" t="s">
        <v>2213</v>
      </c>
      <c r="G1241" s="522" t="str">
        <f>IFERROR(VLOOKUP(E1241,'Reference data'!$M$2:$P$364,4,0), "Do not enter, will be populated based on other column(s)")</f>
        <v>MF</v>
      </c>
      <c r="H1241" s="522" t="str">
        <f>IFERROR(VLOOKUP(E1241,'Reference data'!$M$2:$O$364, 3,0), "Do not enter, will be populated based on other column(s)")</f>
        <v>Cobol, IMS-DB, Assembler</v>
      </c>
      <c r="I1241" s="522" t="str">
        <f>IFERROR(VLOOKUP(E1241,'Reference data'!$M$1:$N$364, 2,0), "Do not enter, will be populated based on other column(s)")</f>
        <v>SW-CRIS</v>
      </c>
      <c r="J1241" s="347" t="s">
        <v>44</v>
      </c>
      <c r="K1241" s="525" t="str">
        <f>IFERROR(VLOOKUP(J1241,'Reference data'!$G$2:$H$7, 2, 0), "Do not enter, will be populated based on other column(s)")</f>
        <v>Muawiah Qaimari</v>
      </c>
      <c r="L1241" s="556" t="str">
        <f>IFERROR(VLOOKUP(I1241, 'Reference data'!$R$2:$S$55, 2, 0), "Do not enter, will be populated based on other column(s)")</f>
        <v>Istiyaqahmed Shaikh</v>
      </c>
      <c r="M1241" s="525" t="str">
        <f>IFERROR(VLOOKUP(L1241, 'Reference data'!$J$2:$K$30, 2, 0), "Do not enter, will be populated based on other column(s)")</f>
        <v>Daljeet Arora</v>
      </c>
      <c r="N1241" s="347">
        <v>23.07</v>
      </c>
      <c r="P1241" s="347" t="s">
        <v>342</v>
      </c>
      <c r="Q1241" s="347">
        <v>400</v>
      </c>
      <c r="R1241" s="488"/>
      <c r="S1241" s="488"/>
      <c r="T1241" s="488"/>
      <c r="U1241" s="488"/>
      <c r="V1241" s="488"/>
      <c r="W1241" s="488"/>
      <c r="X1241" s="488"/>
      <c r="Y1241" s="488"/>
      <c r="Z1241" s="488"/>
      <c r="AA1241" s="488"/>
      <c r="AB1241" s="488"/>
      <c r="AC1241" s="488"/>
      <c r="AD1241" s="488"/>
      <c r="AE1241" s="488"/>
      <c r="AF1241" s="488"/>
      <c r="AG1241" s="488"/>
      <c r="AK1241" s="347">
        <v>100</v>
      </c>
      <c r="AL1241" s="347">
        <v>200</v>
      </c>
      <c r="AM1241" s="347">
        <v>100</v>
      </c>
    </row>
    <row r="1242" spans="1:45" ht="14.5">
      <c r="A1242" s="522" t="str">
        <f>IFERROR(VLOOKUP(B1242, 'Reference data'!$C$2:$D$21, 2, 0), "Do not enter, will be populated based on other column(s)")</f>
        <v>Enhancement</v>
      </c>
      <c r="B1242" s="555" t="s">
        <v>960</v>
      </c>
      <c r="D1242" s="347" t="s">
        <v>2212</v>
      </c>
      <c r="E1242" s="564" t="s">
        <v>51</v>
      </c>
      <c r="F1242" s="667" t="s">
        <v>2213</v>
      </c>
      <c r="G1242" s="522" t="str">
        <f>IFERROR(VLOOKUP(E1242,'Reference data'!$M$2:$P$364,4,0), "Do not enter, will be populated based on other column(s)")</f>
        <v>MF</v>
      </c>
      <c r="H1242" s="522" t="str">
        <f>IFERROR(VLOOKUP(E1242,'Reference data'!$M$2:$O$364, 3,0), "Do not enter, will be populated based on other column(s)")</f>
        <v>Assembler</v>
      </c>
      <c r="I1242" s="522" t="str">
        <f>IFERROR(VLOOKUP(E1242,'Reference data'!$M$1:$N$364, 2,0), "Do not enter, will be populated based on other column(s)")</f>
        <v>SW-CRIS</v>
      </c>
      <c r="J1242" s="347" t="s">
        <v>44</v>
      </c>
      <c r="K1242" s="525" t="str">
        <f>IFERROR(VLOOKUP(J1242,'Reference data'!$G$2:$H$7, 2, 0), "Do not enter, will be populated based on other column(s)")</f>
        <v>Muawiah Qaimari</v>
      </c>
      <c r="L1242" s="556" t="str">
        <f>IFERROR(VLOOKUP(I1242, 'Reference data'!$R$2:$S$55, 2, 0), "Do not enter, will be populated based on other column(s)")</f>
        <v>Istiyaqahmed Shaikh</v>
      </c>
      <c r="M1242" s="525" t="str">
        <f>IFERROR(VLOOKUP(L1242, 'Reference data'!$J$2:$K$30, 2, 0), "Do not enter, will be populated based on other column(s)")</f>
        <v>Daljeet Arora</v>
      </c>
      <c r="N1242" s="347">
        <v>23.07</v>
      </c>
      <c r="P1242" s="347" t="s">
        <v>342</v>
      </c>
      <c r="Q1242" s="347">
        <v>400</v>
      </c>
      <c r="R1242" s="488"/>
      <c r="S1242" s="488"/>
      <c r="T1242" s="488"/>
      <c r="U1242" s="488"/>
      <c r="V1242" s="488"/>
      <c r="W1242" s="488"/>
      <c r="X1242" s="488"/>
      <c r="Y1242" s="488"/>
      <c r="Z1242" s="488"/>
      <c r="AA1242" s="488"/>
      <c r="AB1242" s="488"/>
      <c r="AC1242" s="488"/>
      <c r="AD1242" s="488"/>
      <c r="AE1242" s="488"/>
      <c r="AF1242" s="488"/>
      <c r="AG1242" s="488"/>
      <c r="AK1242" s="347">
        <v>100</v>
      </c>
      <c r="AL1242" s="347">
        <v>200</v>
      </c>
      <c r="AM1242" s="347">
        <v>100</v>
      </c>
    </row>
    <row r="1243" spans="1:45" ht="14.5">
      <c r="A1243" s="522" t="str">
        <f>IFERROR(VLOOKUP(B1243, 'Reference data'!$C$2:$D$21, 2, 0), "Do not enter, will be populated based on other column(s)")</f>
        <v>Enhancement</v>
      </c>
      <c r="B1243" s="555" t="s">
        <v>960</v>
      </c>
      <c r="D1243" s="347" t="s">
        <v>2214</v>
      </c>
      <c r="E1243" s="564" t="s">
        <v>71</v>
      </c>
      <c r="F1243" s="558" t="s">
        <v>1506</v>
      </c>
      <c r="G1243" s="522" t="str">
        <f>IFERROR(VLOOKUP(E1243,'Reference data'!$M$2:$P$364,4,0), "Do not enter, will be populated based on other column(s)")</f>
        <v>MF</v>
      </c>
      <c r="H1243" s="522" t="str">
        <f>IFERROR(VLOOKUP(E1243,'Reference data'!$M$2:$O$364, 3,0), "Do not enter, will be populated based on other column(s)")</f>
        <v>Cobol, DB2</v>
      </c>
      <c r="I1243" s="522" t="str">
        <f>IFERROR(VLOOKUP(E1243,'Reference data'!$M$1:$N$364, 2,0), "Do not enter, will be populated based on other column(s)")</f>
        <v>SW-CRIS</v>
      </c>
      <c r="J1243" s="347" t="s">
        <v>44</v>
      </c>
      <c r="K1243" s="525" t="str">
        <f>IFERROR(VLOOKUP(J1243,'Reference data'!$G$2:$H$7, 2, 0), "Do not enter, will be populated based on other column(s)")</f>
        <v>Muawiah Qaimari</v>
      </c>
      <c r="L1243" s="556" t="str">
        <f>IFERROR(VLOOKUP(I1243, 'Reference data'!$R$2:$S$55, 2, 0), "Do not enter, will be populated based on other column(s)")</f>
        <v>Istiyaqahmed Shaikh</v>
      </c>
      <c r="M1243" s="525" t="str">
        <f>IFERROR(VLOOKUP(L1243, 'Reference data'!$J$2:$K$30, 2, 0), "Do not enter, will be populated based on other column(s)")</f>
        <v>Daljeet Arora</v>
      </c>
      <c r="N1243" s="347">
        <v>23.06</v>
      </c>
      <c r="P1243" s="347" t="s">
        <v>48</v>
      </c>
      <c r="Q1243" s="347">
        <v>30</v>
      </c>
      <c r="R1243" s="488"/>
      <c r="S1243" s="488"/>
      <c r="T1243" s="488"/>
      <c r="U1243" s="488"/>
      <c r="V1243" s="488"/>
      <c r="W1243" s="488"/>
      <c r="X1243" s="488"/>
      <c r="Y1243" s="488"/>
      <c r="Z1243" s="488"/>
      <c r="AA1243" s="488"/>
      <c r="AB1243" s="488"/>
      <c r="AC1243" s="488"/>
      <c r="AD1243" s="488"/>
      <c r="AE1243" s="488"/>
      <c r="AF1243" s="488"/>
      <c r="AG1243" s="488"/>
      <c r="AK1243" s="347">
        <v>10</v>
      </c>
      <c r="AL1243" s="347">
        <v>10</v>
      </c>
      <c r="AM1243" s="347">
        <v>10</v>
      </c>
    </row>
    <row r="1244" spans="1:45" ht="11.9" customHeight="1">
      <c r="A1244" s="522" t="str">
        <f>IFERROR(VLOOKUP(B1244, 'Reference data'!$C$2:$D$21, 2, 0), "Do not enter, will be populated based on other column(s)")</f>
        <v>Enhancement</v>
      </c>
      <c r="B1244" s="541" t="s">
        <v>960</v>
      </c>
      <c r="D1244" s="692" t="s">
        <v>2215</v>
      </c>
      <c r="E1244" s="543" t="s">
        <v>1175</v>
      </c>
      <c r="F1244" s="474" t="s">
        <v>1479</v>
      </c>
      <c r="G1244" s="522" t="str">
        <f>IFERROR(VLOOKUP(E1244,'Reference data'!$M$2:$P$364,4,0), "Do not enter, will be populated based on other column(s)")</f>
        <v>MR</v>
      </c>
      <c r="H1244" s="522" t="str">
        <f>IFERROR(VLOOKUP(E1244,'Reference data'!$M$2:$O$364, 3,0), "Do not enter, will be populated based on other column(s)")</f>
        <v>.NET</v>
      </c>
      <c r="I1244" s="522" t="str">
        <f>IFERROR(VLOOKUP(E1244,'Reference data'!$M$1:$N$364, 2,0), "Do not enter, will be populated based on other column(s)")</f>
        <v>MR-APPS-PT</v>
      </c>
      <c r="J1244" s="347" t="s">
        <v>78</v>
      </c>
      <c r="K1244" s="525" t="str">
        <f>IFERROR(VLOOKUP(J1244,'Reference data'!$G$2:$H$7, 2, 0), "Do not enter, will be populated based on other column(s)")</f>
        <v>Christine Moretti</v>
      </c>
      <c r="L1244" s="525" t="s">
        <v>1085</v>
      </c>
      <c r="M1244" s="525" t="str">
        <f>IFERROR(VLOOKUP(L1244, 'Reference data'!$J$2:$K$30, 2, 0), "Do not enter, will be populated based on other column(s)")</f>
        <v>Daljeet Arora</v>
      </c>
      <c r="N1244" s="347">
        <v>23.09</v>
      </c>
      <c r="O1244" s="551"/>
      <c r="P1244" s="347" t="s">
        <v>48</v>
      </c>
      <c r="Q1244" s="347">
        <v>40</v>
      </c>
      <c r="AN1244" s="472">
        <v>20</v>
      </c>
      <c r="AO1244" s="347">
        <v>10</v>
      </c>
      <c r="AP1244" s="347">
        <v>10</v>
      </c>
    </row>
    <row r="1245" spans="1:45" ht="11.9" customHeight="1">
      <c r="A1245" s="522" t="str">
        <f>IFERROR(VLOOKUP(B1245, 'Reference data'!$C$2:$D$21, 2, 0), "Do not enter, will be populated based on other column(s)")</f>
        <v>Enhancement</v>
      </c>
      <c r="B1245" s="541" t="s">
        <v>960</v>
      </c>
      <c r="D1245" s="692" t="s">
        <v>2216</v>
      </c>
      <c r="E1245" s="543" t="s">
        <v>1194</v>
      </c>
      <c r="F1245" s="474" t="s">
        <v>1479</v>
      </c>
      <c r="G1245" s="522" t="str">
        <f>IFERROR(VLOOKUP(E1245,'Reference data'!$M$2:$P$364,4,0), "Do not enter, will be populated based on other column(s)")</f>
        <v>MR</v>
      </c>
      <c r="H1245" s="522" t="str">
        <f>IFERROR(VLOOKUP(E1245,'Reference data'!$M$2:$O$364, 3,0), "Do not enter, will be populated based on other column(s)")</f>
        <v>C++/VC++</v>
      </c>
      <c r="I1245" s="522" t="str">
        <f>IFERROR(VLOOKUP(E1245,'Reference data'!$M$1:$N$364, 2,0), "Do not enter, will be populated based on other column(s)")</f>
        <v>MR-APPS-PT</v>
      </c>
      <c r="J1245" s="347" t="s">
        <v>78</v>
      </c>
      <c r="K1245" s="525" t="str">
        <f>IFERROR(VLOOKUP(J1245,'Reference data'!$G$2:$H$7, 2, 0), "Do not enter, will be populated based on other column(s)")</f>
        <v>Christine Moretti</v>
      </c>
      <c r="L1245" s="525" t="s">
        <v>1085</v>
      </c>
      <c r="M1245" s="525" t="str">
        <f>IFERROR(VLOOKUP(L1245, 'Reference data'!$J$2:$K$30, 2, 0), "Do not enter, will be populated based on other column(s)")</f>
        <v>Daljeet Arora</v>
      </c>
      <c r="N1245" s="347">
        <v>23.09</v>
      </c>
      <c r="O1245" s="551"/>
      <c r="P1245" s="347" t="s">
        <v>48</v>
      </c>
      <c r="Q1245" s="347">
        <v>40</v>
      </c>
      <c r="AN1245" s="472">
        <v>20</v>
      </c>
      <c r="AO1245" s="347">
        <v>10</v>
      </c>
      <c r="AP1245" s="347">
        <v>10</v>
      </c>
    </row>
    <row r="1246" spans="1:45" ht="18" customHeight="1">
      <c r="A1246" s="522" t="str">
        <f>IFERROR(VLOOKUP(B1246, 'Reference data'!$C$2:$D$21, 2, 0), "Do not enter, will be populated based on other column(s)")</f>
        <v>Sustenance</v>
      </c>
      <c r="B1246" s="541" t="s">
        <v>110</v>
      </c>
      <c r="C1246" s="347">
        <v>1</v>
      </c>
      <c r="D1246" s="347" t="s">
        <v>2217</v>
      </c>
      <c r="E1246" s="543" t="s">
        <v>202</v>
      </c>
      <c r="F1246" s="472"/>
      <c r="G1246" s="522" t="str">
        <f>IFERROR(VLOOKUP(E1246,'Reference data'!$M$2:$P$364,4,0), "Do not enter, will be populated based on other column(s)")</f>
        <v>MR</v>
      </c>
      <c r="H1246" s="522" t="str">
        <f>IFERROR(VLOOKUP(E1246,'Reference data'!$M$2:$O$364, 3,0), "Do not enter, will be populated based on other column(s)")</f>
        <v>Hadoop, Java</v>
      </c>
      <c r="I1246" s="522" t="str">
        <f>IFERROR(VLOOKUP(E1246,'Reference data'!$M$1:$N$364, 2,0), "Do not enter, will be populated based on other column(s)")</f>
        <v>CARAT</v>
      </c>
      <c r="J1246" s="347" t="s">
        <v>203</v>
      </c>
      <c r="K1246" s="525" t="str">
        <f>IFERROR(VLOOKUP(J1246,'Reference data'!$G$2:$H$7, 2, 0), "Do not enter, will be populated based on other column(s)")</f>
        <v>Muawiah Qaimari</v>
      </c>
      <c r="L1246" s="525" t="str">
        <f>IFERROR(VLOOKUP(I1246, 'Reference data'!$R$2:$S$55, 2, 0), "Do not enter, will be populated based on other column(s)")</f>
        <v>Ashish Bartwal</v>
      </c>
      <c r="M1246" s="525" t="str">
        <f>IFERROR(VLOOKUP(L1246, 'Reference data'!$J$2:$K$30, 2, 0), "Do not enter, will be populated based on other column(s)")</f>
        <v>Himanshu Mathur</v>
      </c>
      <c r="N1246" s="347">
        <v>23.03</v>
      </c>
      <c r="O1246" s="551" t="str">
        <f>VLOOKUP(N1246, 'Reference data'!$U$2:$V$29, 2, 0)</f>
        <v>Mar-23</v>
      </c>
      <c r="P1246" s="347" t="s">
        <v>48</v>
      </c>
      <c r="Q1246" s="488">
        <v>30</v>
      </c>
      <c r="R1246" s="488"/>
      <c r="S1246" s="488"/>
      <c r="T1246" s="488"/>
      <c r="U1246" s="488"/>
      <c r="V1246" s="488"/>
      <c r="W1246" s="488"/>
      <c r="X1246" s="488"/>
      <c r="Y1246" s="488"/>
      <c r="Z1246" s="488"/>
      <c r="AA1246" s="488"/>
      <c r="AB1246" s="488"/>
      <c r="AC1246" s="488"/>
      <c r="AD1246" s="488"/>
      <c r="AE1246" s="488"/>
      <c r="AF1246" s="488"/>
      <c r="AG1246" s="488"/>
      <c r="AH1246" s="488"/>
      <c r="AI1246" s="488"/>
      <c r="AJ1246" s="488">
        <v>30</v>
      </c>
      <c r="AK1246" s="488"/>
      <c r="AL1246" s="488"/>
      <c r="AM1246" s="488"/>
      <c r="AN1246" s="488"/>
      <c r="AO1246" s="488"/>
      <c r="AP1246" s="488"/>
      <c r="AQ1246" s="488"/>
      <c r="AR1246" s="488"/>
      <c r="AS1246" s="488"/>
    </row>
    <row r="1247" spans="1:45" ht="18" customHeight="1">
      <c r="A1247" s="522" t="str">
        <f>IFERROR(VLOOKUP(B1247, 'Reference data'!$C$2:$D$21, 2, 0), "Do not enter, will be populated based on other column(s)")</f>
        <v>Sustenance</v>
      </c>
      <c r="B1247" s="541" t="s">
        <v>110</v>
      </c>
      <c r="C1247" s="347">
        <v>1</v>
      </c>
      <c r="D1247" s="347" t="s">
        <v>2218</v>
      </c>
      <c r="E1247" s="543" t="s">
        <v>202</v>
      </c>
      <c r="F1247" s="472"/>
      <c r="G1247" s="522" t="str">
        <f>IFERROR(VLOOKUP(E1247,'Reference data'!$M$2:$P$364,4,0), "Do not enter, will be populated based on other column(s)")</f>
        <v>MR</v>
      </c>
      <c r="H1247" s="522" t="str">
        <f>IFERROR(VLOOKUP(E1247,'Reference data'!$M$2:$O$364, 3,0), "Do not enter, will be populated based on other column(s)")</f>
        <v>Hadoop, Java</v>
      </c>
      <c r="I1247" s="522" t="str">
        <f>IFERROR(VLOOKUP(E1247,'Reference data'!$M$1:$N$364, 2,0), "Do not enter, will be populated based on other column(s)")</f>
        <v>CARAT</v>
      </c>
      <c r="J1247" s="347" t="s">
        <v>203</v>
      </c>
      <c r="K1247" s="525" t="str">
        <f>IFERROR(VLOOKUP(J1247,'Reference data'!$G$2:$H$7, 2, 0), "Do not enter, will be populated based on other column(s)")</f>
        <v>Muawiah Qaimari</v>
      </c>
      <c r="L1247" s="525" t="str">
        <f>IFERROR(VLOOKUP(I1247, 'Reference data'!$R$2:$S$55, 2, 0), "Do not enter, will be populated based on other column(s)")</f>
        <v>Ashish Bartwal</v>
      </c>
      <c r="M1247" s="525" t="str">
        <f>IFERROR(VLOOKUP(L1247, 'Reference data'!$J$2:$K$30, 2, 0), "Do not enter, will be populated based on other column(s)")</f>
        <v>Himanshu Mathur</v>
      </c>
      <c r="N1247" s="347">
        <v>23.05</v>
      </c>
      <c r="O1247" s="551" t="str">
        <f>VLOOKUP(N1247, 'Reference data'!$U$2:$V$29, 2, 0)</f>
        <v>May-23</v>
      </c>
      <c r="P1247" s="347" t="s">
        <v>48</v>
      </c>
      <c r="Q1247" s="488">
        <v>80</v>
      </c>
      <c r="R1247" s="488"/>
      <c r="S1247" s="488"/>
      <c r="T1247" s="488"/>
      <c r="U1247" s="488"/>
      <c r="V1247" s="488"/>
      <c r="W1247" s="488"/>
      <c r="X1247" s="488"/>
      <c r="Y1247" s="488"/>
      <c r="Z1247" s="488"/>
      <c r="AA1247" s="488"/>
      <c r="AB1247" s="488"/>
      <c r="AC1247" s="488"/>
      <c r="AD1247" s="488"/>
      <c r="AE1247" s="488"/>
      <c r="AF1247" s="488"/>
      <c r="AG1247" s="488"/>
      <c r="AH1247" s="488"/>
      <c r="AI1247" s="488">
        <v>20</v>
      </c>
      <c r="AJ1247" s="488">
        <v>20</v>
      </c>
      <c r="AK1247" s="488">
        <v>20</v>
      </c>
      <c r="AL1247" s="488">
        <v>20</v>
      </c>
      <c r="AM1247" s="488"/>
      <c r="AN1247" s="488"/>
      <c r="AO1247" s="488"/>
      <c r="AP1247" s="488"/>
      <c r="AQ1247" s="488"/>
      <c r="AR1247" s="488"/>
      <c r="AS1247" s="488"/>
    </row>
    <row r="1248" spans="1:45" ht="11.9" customHeight="1">
      <c r="A1248" s="522" t="str">
        <f>IFERROR(VLOOKUP(B1248, 'Reference data'!$C$2:$D$21, 2, 0), "Do not enter, will be populated based on other column(s)")</f>
        <v>Enhancement</v>
      </c>
      <c r="B1248" s="541" t="s">
        <v>960</v>
      </c>
      <c r="D1248" s="692" t="s">
        <v>2219</v>
      </c>
      <c r="E1248" s="543" t="s">
        <v>1196</v>
      </c>
      <c r="F1248" s="474" t="s">
        <v>1479</v>
      </c>
      <c r="G1248" s="522" t="str">
        <f>IFERROR(VLOOKUP(E1248,'Reference data'!$M$2:$P$364,4,0), "Do not enter, will be populated based on other column(s)")</f>
        <v>MR</v>
      </c>
      <c r="H1248" s="522" t="str">
        <f>IFERROR(VLOOKUP(E1248,'Reference data'!$M$2:$O$364, 3,0), "Do not enter, will be populated based on other column(s)")</f>
        <v>Java</v>
      </c>
      <c r="I1248" s="522" t="str">
        <f>IFERROR(VLOOKUP(E1248,'Reference data'!$M$1:$N$364, 2,0), "Do not enter, will be populated based on other column(s)")</f>
        <v>MR-APPS-PT</v>
      </c>
      <c r="J1248" s="347" t="s">
        <v>78</v>
      </c>
      <c r="K1248" s="525" t="str">
        <f>IFERROR(VLOOKUP(J1248,'Reference data'!$G$2:$H$7, 2, 0), "Do not enter, will be populated based on other column(s)")</f>
        <v>Christine Moretti</v>
      </c>
      <c r="L1248" s="525" t="s">
        <v>1085</v>
      </c>
      <c r="M1248" s="525" t="str">
        <f>IFERROR(VLOOKUP(L1248, 'Reference data'!$J$2:$K$30, 2, 0), "Do not enter, will be populated based on other column(s)")</f>
        <v>Daljeet Arora</v>
      </c>
      <c r="N1248" s="347">
        <v>23.09</v>
      </c>
      <c r="O1248" s="551"/>
      <c r="P1248" s="347" t="s">
        <v>48</v>
      </c>
      <c r="Q1248" s="347">
        <v>20</v>
      </c>
      <c r="AN1248" s="472">
        <v>10</v>
      </c>
      <c r="AO1248" s="347">
        <v>10</v>
      </c>
    </row>
    <row r="1249" spans="1:45" ht="18" customHeight="1">
      <c r="A1249" s="522" t="str">
        <f>IFERROR(VLOOKUP(B1249, 'Reference data'!$C$2:$D$21, 2, 0), "Do not enter, will be populated based on other column(s)")</f>
        <v>Sustenance</v>
      </c>
      <c r="B1249" s="555" t="s">
        <v>110</v>
      </c>
      <c r="D1249" s="347" t="s">
        <v>2220</v>
      </c>
      <c r="E1249" s="564" t="s">
        <v>1243</v>
      </c>
      <c r="F1249" s="566" t="s">
        <v>1514</v>
      </c>
      <c r="G1249" s="522" t="str">
        <f>IFERROR(VLOOKUP(E1249,'Reference data'!$M$2:$P$364,4,0), "Do not enter, will be populated based on other column(s)")</f>
        <v>MF</v>
      </c>
      <c r="H1249" s="522" t="str">
        <f>IFERROR(VLOOKUP(E1249,'Reference data'!$M$2:$O$364, 3,0), "Do not enter, will be populated based on other column(s)")</f>
        <v>Tandem, Powerbuilder</v>
      </c>
      <c r="I1249" s="522" t="str">
        <f>IFERROR(VLOOKUP(E1249,'Reference data'!$M$1:$N$364, 2,0), "Do not enter, will be populated based on other column(s)")</f>
        <v>Tandem</v>
      </c>
      <c r="J1249" s="555" t="s">
        <v>442</v>
      </c>
      <c r="K1249" s="525" t="str">
        <f>IFERROR(VLOOKUP(J1249,'Reference data'!$G$2:$H$7, 2, 0), "Do not enter, will be populated based on other column(s)")</f>
        <v>Christine Moretti</v>
      </c>
      <c r="L1249" s="556" t="str">
        <f>IFERROR(VLOOKUP(I1249, 'Reference data'!$R$2:$S$55, 2, 0), "Do not enter, will be populated based on other column(s)")</f>
        <v>Istiyaqahmed Shaikh</v>
      </c>
      <c r="M1249" s="525" t="str">
        <f>IFERROR(VLOOKUP(L1249, 'Reference data'!$J$2:$K$30, 2, 0), "Do not enter, will be populated based on other column(s)")</f>
        <v>Daljeet Arora</v>
      </c>
      <c r="N1249" s="347">
        <v>23.11</v>
      </c>
      <c r="O1249" s="557" t="str">
        <f>VLOOKUP(N1249, 'Reference data'!$U$2:$V$29, 2, 0)</f>
        <v>Nov-23</v>
      </c>
      <c r="P1249" s="347" t="s">
        <v>48</v>
      </c>
      <c r="Q1249" s="347">
        <v>30</v>
      </c>
      <c r="AN1249" s="476"/>
      <c r="AP1249" s="347">
        <v>10</v>
      </c>
      <c r="AQ1249" s="347">
        <v>10</v>
      </c>
      <c r="AR1249" s="347">
        <v>10</v>
      </c>
    </row>
    <row r="1250" spans="1:45" ht="18" customHeight="1">
      <c r="A1250" s="522" t="str">
        <f>IFERROR(VLOOKUP(B1250, 'Reference data'!$C$2:$D$21, 2, 0), "Do not enter, will be populated based on other column(s)")</f>
        <v>Enhancement</v>
      </c>
      <c r="B1250" s="541" t="s">
        <v>960</v>
      </c>
      <c r="C1250" s="347">
        <v>1</v>
      </c>
      <c r="D1250" s="347" t="s">
        <v>2221</v>
      </c>
      <c r="E1250" s="543" t="s">
        <v>221</v>
      </c>
      <c r="F1250" s="472"/>
      <c r="G1250" s="522" t="str">
        <f>IFERROR(VLOOKUP(E1250,'Reference data'!$M$2:$P$364,4,0), "Do not enter, will be populated based on other column(s)")</f>
        <v>MR</v>
      </c>
      <c r="H1250" s="522" t="str">
        <f>IFERROR(VLOOKUP(E1250,'Reference data'!$M$2:$O$364, 3,0), "Do not enter, will be populated based on other column(s)")</f>
        <v>.NET</v>
      </c>
      <c r="I1250" s="522" t="str">
        <f>IFERROR(VLOOKUP(E1250,'Reference data'!$M$1:$N$364, 2,0), "Do not enter, will be populated based on other column(s)")</f>
        <v>Freedom DotNet-MQ</v>
      </c>
      <c r="J1250" s="347" t="s">
        <v>203</v>
      </c>
      <c r="K1250" s="525" t="str">
        <f>IFERROR(VLOOKUP(J1250,'Reference data'!$G$2:$H$7, 2, 0), "Do not enter, will be populated based on other column(s)")</f>
        <v>Muawiah Qaimari</v>
      </c>
      <c r="L1250" s="525" t="str">
        <f>IFERROR(VLOOKUP(I1250, 'Reference data'!$R$2:$S$55, 2, 0), "Do not enter, will be populated based on other column(s)")</f>
        <v>Darsha Naik</v>
      </c>
      <c r="M1250" s="525" t="str">
        <f>IFERROR(VLOOKUP(L1250, 'Reference data'!$J$2:$K$30, 2, 0), "Do not enter, will be populated based on other column(s)")</f>
        <v>Himanshu Mathur</v>
      </c>
      <c r="N1250" s="347">
        <v>23.04</v>
      </c>
      <c r="P1250" s="347" t="s">
        <v>342</v>
      </c>
      <c r="Q1250" s="488">
        <v>70</v>
      </c>
      <c r="R1250" s="488"/>
      <c r="S1250" s="488"/>
      <c r="T1250" s="488"/>
      <c r="U1250" s="488"/>
      <c r="V1250" s="488"/>
      <c r="W1250" s="488"/>
      <c r="X1250" s="488"/>
      <c r="Y1250" s="488"/>
      <c r="Z1250" s="488"/>
      <c r="AA1250" s="488"/>
      <c r="AB1250" s="488"/>
      <c r="AC1250" s="488"/>
      <c r="AD1250" s="488"/>
      <c r="AE1250" s="488"/>
      <c r="AF1250" s="488"/>
      <c r="AG1250" s="488"/>
      <c r="AH1250" s="488"/>
      <c r="AI1250" s="488"/>
      <c r="AJ1250" s="488"/>
      <c r="AK1250" s="488">
        <v>70</v>
      </c>
      <c r="AL1250" s="488"/>
      <c r="AM1250" s="488"/>
      <c r="AN1250" s="488"/>
      <c r="AO1250" s="488"/>
      <c r="AP1250" s="488"/>
      <c r="AQ1250" s="488"/>
      <c r="AR1250" s="488"/>
      <c r="AS1250" s="488"/>
    </row>
    <row r="1251" spans="1:45" ht="18" customHeight="1">
      <c r="A1251" s="522" t="str">
        <f>IFERROR(VLOOKUP(B1251, 'Reference data'!$C$2:$D$21, 2, 0), "Do not enter, will be populated based on other column(s)")</f>
        <v>Sustenance</v>
      </c>
      <c r="B1251" s="541" t="s">
        <v>88</v>
      </c>
      <c r="C1251" s="347">
        <v>1</v>
      </c>
      <c r="D1251" s="347" t="s">
        <v>2222</v>
      </c>
      <c r="E1251" s="543" t="s">
        <v>221</v>
      </c>
      <c r="F1251" s="472"/>
      <c r="G1251" s="522" t="str">
        <f>IFERROR(VLOOKUP(E1251,'Reference data'!$M$2:$P$364,4,0), "Do not enter, will be populated based on other column(s)")</f>
        <v>MR</v>
      </c>
      <c r="H1251" s="522" t="str">
        <f>IFERROR(VLOOKUP(E1251,'Reference data'!$M$2:$O$364, 3,0), "Do not enter, will be populated based on other column(s)")</f>
        <v>.NET</v>
      </c>
      <c r="I1251" s="522" t="str">
        <f>IFERROR(VLOOKUP(E1251,'Reference data'!$M$1:$N$364, 2,0), "Do not enter, will be populated based on other column(s)")</f>
        <v>Freedom DotNet-MQ</v>
      </c>
      <c r="J1251" s="347" t="s">
        <v>203</v>
      </c>
      <c r="K1251" s="525" t="str">
        <f>IFERROR(VLOOKUP(J1251,'Reference data'!$G$2:$H$7, 2, 0), "Do not enter, will be populated based on other column(s)")</f>
        <v>Muawiah Qaimari</v>
      </c>
      <c r="L1251" s="525" t="str">
        <f>IFERROR(VLOOKUP(I1251, 'Reference data'!$R$2:$S$55, 2, 0), "Do not enter, will be populated based on other column(s)")</f>
        <v>Darsha Naik</v>
      </c>
      <c r="M1251" s="525" t="str">
        <f>IFERROR(VLOOKUP(L1251, 'Reference data'!$J$2:$K$30, 2, 0), "Do not enter, will be populated based on other column(s)")</f>
        <v>Himanshu Mathur</v>
      </c>
      <c r="N1251" s="347" t="s">
        <v>341</v>
      </c>
      <c r="P1251" s="347" t="s">
        <v>342</v>
      </c>
      <c r="Q1251" s="488">
        <v>140</v>
      </c>
      <c r="R1251" s="488"/>
      <c r="S1251" s="488"/>
      <c r="T1251" s="488"/>
      <c r="U1251" s="488"/>
      <c r="V1251" s="488"/>
      <c r="W1251" s="488"/>
      <c r="X1251" s="488"/>
      <c r="Y1251" s="488"/>
      <c r="Z1251" s="488"/>
      <c r="AA1251" s="488"/>
      <c r="AB1251" s="488"/>
      <c r="AC1251" s="488"/>
      <c r="AD1251" s="488"/>
      <c r="AE1251" s="488"/>
      <c r="AF1251" s="488"/>
      <c r="AG1251" s="488"/>
      <c r="AH1251" s="488"/>
      <c r="AI1251" s="488"/>
      <c r="AJ1251" s="488"/>
      <c r="AK1251" s="488"/>
      <c r="AL1251" s="488">
        <v>140</v>
      </c>
      <c r="AM1251" s="488"/>
      <c r="AN1251" s="488"/>
      <c r="AO1251" s="488"/>
      <c r="AP1251" s="488"/>
      <c r="AQ1251" s="488"/>
      <c r="AR1251" s="488"/>
      <c r="AS1251" s="488"/>
    </row>
    <row r="1252" spans="1:45" ht="18" customHeight="1">
      <c r="A1252" s="522" t="str">
        <f>IFERROR(VLOOKUP(B1252, 'Reference data'!$C$2:$D$21, 2, 0), "Do not enter, will be populated based on other column(s)")</f>
        <v>Sustenance</v>
      </c>
      <c r="B1252" s="541" t="s">
        <v>990</v>
      </c>
      <c r="C1252" s="347">
        <v>1</v>
      </c>
      <c r="D1252" s="347" t="s">
        <v>2223</v>
      </c>
      <c r="E1252" s="543" t="s">
        <v>222</v>
      </c>
      <c r="F1252" s="472"/>
      <c r="G1252" s="522" t="str">
        <f>IFERROR(VLOOKUP(E1252,'Reference data'!$M$2:$P$364,4,0), "Do not enter, will be populated based on other column(s)")</f>
        <v>MR</v>
      </c>
      <c r="H1252" s="522" t="str">
        <f>IFERROR(VLOOKUP(E1252,'Reference data'!$M$2:$O$364, 3,0), "Do not enter, will be populated based on other column(s)")</f>
        <v>.NET</v>
      </c>
      <c r="I1252" s="522" t="str">
        <f>IFERROR(VLOOKUP(E1252,'Reference data'!$M$1:$N$364, 2,0), "Do not enter, will be populated based on other column(s)")</f>
        <v>Freedom DotNet-MQ</v>
      </c>
      <c r="J1252" s="347" t="s">
        <v>203</v>
      </c>
      <c r="K1252" s="525" t="str">
        <f>IFERROR(VLOOKUP(J1252,'Reference data'!$G$2:$H$7, 2, 0), "Do not enter, will be populated based on other column(s)")</f>
        <v>Muawiah Qaimari</v>
      </c>
      <c r="L1252" s="525" t="str">
        <f>IFERROR(VLOOKUP(I1252, 'Reference data'!$R$2:$S$55, 2, 0), "Do not enter, will be populated based on other column(s)")</f>
        <v>Darsha Naik</v>
      </c>
      <c r="M1252" s="525" t="str">
        <f>IFERROR(VLOOKUP(L1252, 'Reference data'!$J$2:$K$30, 2, 0), "Do not enter, will be populated based on other column(s)")</f>
        <v>Himanshu Mathur</v>
      </c>
      <c r="N1252" s="347" t="s">
        <v>341</v>
      </c>
      <c r="P1252" s="347" t="s">
        <v>342</v>
      </c>
      <c r="Q1252" s="488">
        <v>70</v>
      </c>
      <c r="R1252" s="488"/>
      <c r="S1252" s="488"/>
      <c r="T1252" s="488"/>
      <c r="U1252" s="488"/>
      <c r="V1252" s="488"/>
      <c r="W1252" s="488"/>
      <c r="X1252" s="488"/>
      <c r="Y1252" s="488"/>
      <c r="Z1252" s="488"/>
      <c r="AA1252" s="488"/>
      <c r="AB1252" s="488"/>
      <c r="AC1252" s="488"/>
      <c r="AD1252" s="488"/>
      <c r="AE1252" s="488"/>
      <c r="AF1252" s="488"/>
      <c r="AG1252" s="488"/>
      <c r="AH1252" s="488"/>
      <c r="AI1252" s="488"/>
      <c r="AJ1252" s="488"/>
      <c r="AK1252" s="488"/>
      <c r="AL1252" s="488"/>
      <c r="AM1252" s="488"/>
      <c r="AN1252" s="488"/>
      <c r="AO1252" s="488"/>
      <c r="AP1252" s="488"/>
      <c r="AQ1252" s="488"/>
      <c r="AR1252" s="488"/>
      <c r="AS1252" s="488"/>
    </row>
    <row r="1253" spans="1:45" ht="18" customHeight="1">
      <c r="A1253" s="522" t="str">
        <f>IFERROR(VLOOKUP(B1253, 'Reference data'!$C$2:$D$21, 2, 0), "Do not enter, will be populated based on other column(s)")</f>
        <v>Sustenance</v>
      </c>
      <c r="B1253" s="541" t="s">
        <v>990</v>
      </c>
      <c r="C1253" s="347">
        <v>1</v>
      </c>
      <c r="D1253" s="347" t="s">
        <v>2223</v>
      </c>
      <c r="E1253" s="543" t="s">
        <v>196</v>
      </c>
      <c r="F1253" s="472"/>
      <c r="G1253" s="522" t="str">
        <f>IFERROR(VLOOKUP(E1253,'Reference data'!$M$2:$P$364,4,0), "Do not enter, will be populated based on other column(s)")</f>
        <v>MR</v>
      </c>
      <c r="H1253" s="522" t="str">
        <f>IFERROR(VLOOKUP(E1253,'Reference data'!$M$2:$O$364, 3,0), "Do not enter, will be populated based on other column(s)")</f>
        <v>.NET</v>
      </c>
      <c r="I1253" s="522" t="str">
        <f>IFERROR(VLOOKUP(E1253,'Reference data'!$M$1:$N$364, 2,0), "Do not enter, will be populated based on other column(s)")</f>
        <v>Freedom DotNet-MQ</v>
      </c>
      <c r="J1253" s="347" t="s">
        <v>203</v>
      </c>
      <c r="K1253" s="525" t="str">
        <f>IFERROR(VLOOKUP(J1253,'Reference data'!$G$2:$H$7, 2, 0), "Do not enter, will be populated based on other column(s)")</f>
        <v>Muawiah Qaimari</v>
      </c>
      <c r="L1253" s="525" t="str">
        <f>IFERROR(VLOOKUP(I1253, 'Reference data'!$R$2:$S$55, 2, 0), "Do not enter, will be populated based on other column(s)")</f>
        <v>Darsha Naik</v>
      </c>
      <c r="M1253" s="525" t="str">
        <f>IFERROR(VLOOKUP(L1253, 'Reference data'!$J$2:$K$30, 2, 0), "Do not enter, will be populated based on other column(s)")</f>
        <v>Himanshu Mathur</v>
      </c>
      <c r="N1253" s="347" t="s">
        <v>341</v>
      </c>
      <c r="P1253" s="347" t="s">
        <v>342</v>
      </c>
      <c r="Q1253" s="488">
        <v>70</v>
      </c>
      <c r="R1253" s="488"/>
      <c r="S1253" s="488"/>
      <c r="T1253" s="488"/>
      <c r="U1253" s="488"/>
      <c r="V1253" s="488"/>
      <c r="W1253" s="488"/>
      <c r="X1253" s="488"/>
      <c r="Y1253" s="488"/>
      <c r="Z1253" s="488"/>
      <c r="AA1253" s="488"/>
      <c r="AB1253" s="488"/>
      <c r="AC1253" s="488"/>
      <c r="AD1253" s="488"/>
      <c r="AE1253" s="488"/>
      <c r="AF1253" s="488"/>
      <c r="AG1253" s="488"/>
      <c r="AH1253" s="488"/>
      <c r="AI1253" s="488"/>
      <c r="AJ1253" s="488"/>
      <c r="AK1253" s="488"/>
      <c r="AL1253" s="488"/>
      <c r="AM1253" s="488"/>
      <c r="AN1253" s="488"/>
      <c r="AO1253" s="488"/>
      <c r="AP1253" s="488"/>
      <c r="AQ1253" s="488"/>
      <c r="AR1253" s="488"/>
      <c r="AS1253" s="488"/>
    </row>
    <row r="1254" spans="1:45" ht="18" customHeight="1">
      <c r="A1254" s="522" t="str">
        <f>IFERROR(VLOOKUP(B1254, 'Reference data'!$C$2:$D$21, 2, 0), "Do not enter, will be populated based on other column(s)")</f>
        <v>Sustenance</v>
      </c>
      <c r="B1254" s="541" t="s">
        <v>990</v>
      </c>
      <c r="C1254" s="347">
        <v>1</v>
      </c>
      <c r="D1254" s="347" t="s">
        <v>2223</v>
      </c>
      <c r="E1254" s="543" t="s">
        <v>1220</v>
      </c>
      <c r="F1254" s="472"/>
      <c r="G1254" s="522" t="str">
        <f>IFERROR(VLOOKUP(E1254,'Reference data'!$M$2:$P$364,4,0), "Do not enter, will be populated based on other column(s)")</f>
        <v>MR</v>
      </c>
      <c r="H1254" s="522" t="str">
        <f>IFERROR(VLOOKUP(E1254,'Reference data'!$M$2:$O$364, 3,0), "Do not enter, will be populated based on other column(s)")</f>
        <v>.NET</v>
      </c>
      <c r="I1254" s="522" t="str">
        <f>IFERROR(VLOOKUP(E1254,'Reference data'!$M$1:$N$364, 2,0), "Do not enter, will be populated based on other column(s)")</f>
        <v>Freedom DotNet-MQ</v>
      </c>
      <c r="J1254" s="347" t="s">
        <v>203</v>
      </c>
      <c r="K1254" s="525" t="str">
        <f>IFERROR(VLOOKUP(J1254,'Reference data'!$G$2:$H$7, 2, 0), "Do not enter, will be populated based on other column(s)")</f>
        <v>Muawiah Qaimari</v>
      </c>
      <c r="L1254" s="525" t="str">
        <f>IFERROR(VLOOKUP(I1254, 'Reference data'!$R$2:$S$55, 2, 0), "Do not enter, will be populated based on other column(s)")</f>
        <v>Darsha Naik</v>
      </c>
      <c r="M1254" s="525" t="str">
        <f>IFERROR(VLOOKUP(L1254, 'Reference data'!$J$2:$K$30, 2, 0), "Do not enter, will be populated based on other column(s)")</f>
        <v>Himanshu Mathur</v>
      </c>
      <c r="N1254" s="347" t="s">
        <v>341</v>
      </c>
      <c r="P1254" s="347" t="s">
        <v>342</v>
      </c>
      <c r="Q1254" s="488">
        <v>140</v>
      </c>
      <c r="R1254" s="488"/>
      <c r="S1254" s="488"/>
      <c r="T1254" s="488"/>
      <c r="U1254" s="488"/>
      <c r="V1254" s="488"/>
      <c r="W1254" s="488"/>
      <c r="X1254" s="488"/>
      <c r="Y1254" s="488"/>
      <c r="Z1254" s="488"/>
      <c r="AA1254" s="488"/>
      <c r="AB1254" s="488"/>
      <c r="AC1254" s="488"/>
      <c r="AD1254" s="488"/>
      <c r="AE1254" s="488"/>
      <c r="AF1254" s="488"/>
      <c r="AG1254" s="488"/>
      <c r="AH1254" s="488"/>
      <c r="AI1254" s="488"/>
      <c r="AJ1254" s="488"/>
      <c r="AK1254" s="488"/>
      <c r="AL1254" s="488"/>
      <c r="AM1254" s="488"/>
      <c r="AN1254" s="488"/>
      <c r="AO1254" s="488"/>
      <c r="AP1254" s="488"/>
      <c r="AQ1254" s="488"/>
      <c r="AR1254" s="488"/>
      <c r="AS1254" s="488"/>
    </row>
    <row r="1255" spans="1:45" ht="18" customHeight="1">
      <c r="A1255" s="522" t="str">
        <f>IFERROR(VLOOKUP(B1255, 'Reference data'!$C$2:$D$21, 2, 0), "Do not enter, will be populated based on other column(s)")</f>
        <v>Enhancement</v>
      </c>
      <c r="B1255" s="541" t="s">
        <v>960</v>
      </c>
      <c r="C1255" s="347">
        <v>1</v>
      </c>
      <c r="D1255" s="347" t="s">
        <v>2083</v>
      </c>
      <c r="E1255" s="543" t="s">
        <v>269</v>
      </c>
      <c r="F1255" s="472"/>
      <c r="G1255" s="522" t="str">
        <f>IFERROR(VLOOKUP(E1255,'Reference data'!$M$2:$P$364,4,0), "Do not enter, will be populated based on other column(s)")</f>
        <v>MF</v>
      </c>
      <c r="H1255" s="522" t="str">
        <f>IFERROR(VLOOKUP(E1255,'Reference data'!$M$2:$O$364, 3,0), "Do not enter, will be populated based on other column(s)")</f>
        <v>Cobol, DB2</v>
      </c>
      <c r="I1255" s="522" t="str">
        <f>IFERROR(VLOOKUP(E1255,'Reference data'!$M$1:$N$364, 2,0), "Do not enter, will be populated based on other column(s)")</f>
        <v>WB-BPP1</v>
      </c>
      <c r="J1255" s="347" t="s">
        <v>44</v>
      </c>
      <c r="K1255" s="525" t="str">
        <f>IFERROR(VLOOKUP(J1255,'Reference data'!$G$2:$H$7, 2, 0), "Do not enter, will be populated based on other column(s)")</f>
        <v>Muawiah Qaimari</v>
      </c>
      <c r="L1255" s="525" t="str">
        <f>IFERROR(VLOOKUP(I1255, 'Reference data'!$R$2:$S$55, 2, 0), "Do not enter, will be populated based on other column(s)")</f>
        <v>Rakesh Koli</v>
      </c>
      <c r="M1255" s="525" t="str">
        <f>IFERROR(VLOOKUP(L1255, 'Reference data'!$J$2:$K$30, 2, 0), "Do not enter, will be populated based on other column(s)")</f>
        <v>Amit Patidar</v>
      </c>
      <c r="N1255" s="347">
        <v>23.11</v>
      </c>
      <c r="P1255" s="347" t="s">
        <v>342</v>
      </c>
      <c r="Q1255" s="488">
        <v>0</v>
      </c>
      <c r="R1255" s="488"/>
      <c r="S1255" s="488"/>
      <c r="T1255" s="488"/>
      <c r="U1255" s="488"/>
      <c r="V1255" s="488"/>
      <c r="W1255" s="488"/>
      <c r="X1255" s="488"/>
      <c r="Y1255" s="488"/>
      <c r="Z1255" s="488"/>
      <c r="AA1255" s="488"/>
      <c r="AB1255" s="488"/>
      <c r="AC1255" s="488"/>
      <c r="AD1255" s="488"/>
      <c r="AE1255" s="488"/>
      <c r="AF1255" s="488"/>
      <c r="AG1255" s="488"/>
      <c r="AH1255" s="488"/>
      <c r="AI1255" s="488"/>
      <c r="AJ1255" s="488"/>
      <c r="AK1255" s="488"/>
      <c r="AL1255" s="488"/>
      <c r="AM1255" s="488"/>
      <c r="AN1255" s="488"/>
      <c r="AO1255" s="488"/>
      <c r="AP1255" s="488"/>
      <c r="AQ1255" s="488"/>
      <c r="AR1255" s="488"/>
      <c r="AS1255" s="488"/>
    </row>
    <row r="1256" spans="1:45" ht="18" customHeight="1">
      <c r="A1256" s="522" t="str">
        <f>IFERROR(VLOOKUP(B1256, 'Reference data'!$C$2:$D$21, 2, 0), "Do not enter, will be populated based on other column(s)")</f>
        <v>Enhancement</v>
      </c>
      <c r="B1256" s="541" t="s">
        <v>960</v>
      </c>
      <c r="C1256" s="347">
        <v>1</v>
      </c>
      <c r="D1256" s="549" t="s">
        <v>2224</v>
      </c>
      <c r="E1256" s="543" t="s">
        <v>469</v>
      </c>
      <c r="F1256" s="474"/>
      <c r="G1256" s="522" t="str">
        <f>IFERROR(VLOOKUP(E1256,'Reference data'!$M$2:$P$364,4,0), "Do not enter, will be populated based on other column(s)")</f>
        <v>MF</v>
      </c>
      <c r="H1256" s="522" t="str">
        <f>IFERROR(VLOOKUP(E1256,'Reference data'!$M$2:$O$364, 3,0), "Do not enter, will be populated based on other column(s)")</f>
        <v>Cobol, IMS-DC</v>
      </c>
      <c r="I1256" s="522" t="str">
        <f>IFERROR(VLOOKUP(E1256,'Reference data'!$M$1:$N$364, 2,0), "Do not enter, will be populated based on other column(s)")</f>
        <v>SE-BILLING</v>
      </c>
      <c r="J1256" s="548" t="s">
        <v>203</v>
      </c>
      <c r="K1256" s="525" t="str">
        <f>IFERROR(VLOOKUP(J1256,'Reference data'!$G$2:$H$7, 2, 0), "Do not enter, will be populated based on other column(s)")</f>
        <v>Muawiah Qaimari</v>
      </c>
      <c r="L1256" s="525" t="str">
        <f>IFERROR(VLOOKUP(I1256, 'Reference data'!$R$2:$S$55, 2, 0), "Do not enter, will be populated based on other column(s)")</f>
        <v>Rudradeep Mandal</v>
      </c>
      <c r="M1256" s="525" t="str">
        <f>IFERROR(VLOOKUP(L1256, 'Reference data'!$J$2:$K$30, 2, 0), "Do not enter, will be populated based on other column(s)")</f>
        <v>Tarun Raghuwanshi</v>
      </c>
      <c r="N1256" s="347">
        <v>23.12</v>
      </c>
      <c r="O1256" s="551" t="str">
        <f>VLOOKUP(N1256, 'Reference data'!$U$2:$V$29, 2, 0)</f>
        <v>Dec-23</v>
      </c>
      <c r="P1256" s="347" t="s">
        <v>48</v>
      </c>
      <c r="Q1256" s="347">
        <v>150</v>
      </c>
      <c r="AH1256" s="347" t="s">
        <v>68</v>
      </c>
      <c r="AI1256" s="347" t="s">
        <v>68</v>
      </c>
      <c r="AJ1256" s="347">
        <v>20</v>
      </c>
      <c r="AK1256" s="347">
        <v>10</v>
      </c>
      <c r="AL1256" s="347">
        <v>10</v>
      </c>
      <c r="AM1256" s="347">
        <v>10</v>
      </c>
      <c r="AN1256" s="347">
        <v>10</v>
      </c>
      <c r="AO1256" s="347">
        <v>20</v>
      </c>
      <c r="AP1256" s="347">
        <v>20</v>
      </c>
      <c r="AQ1256" s="347">
        <v>20</v>
      </c>
      <c r="AR1256" s="347">
        <v>20</v>
      </c>
      <c r="AS1256" s="347">
        <v>10</v>
      </c>
    </row>
    <row r="1257" spans="1:45" ht="18" customHeight="1">
      <c r="A1257" s="522" t="str">
        <f>IFERROR(VLOOKUP(B1257, 'Reference data'!$C$2:$D$21, 2, 0), "Do not enter, will be populated based on other column(s)")</f>
        <v>Sustenance</v>
      </c>
      <c r="B1257" s="541" t="s">
        <v>88</v>
      </c>
      <c r="C1257" s="347">
        <v>1</v>
      </c>
      <c r="D1257" s="347" t="s">
        <v>2225</v>
      </c>
      <c r="E1257" s="543" t="s">
        <v>271</v>
      </c>
      <c r="F1257" s="475"/>
      <c r="G1257" s="522" t="str">
        <f>IFERROR(VLOOKUP(E1257,'Reference data'!$M$2:$P$364,4,0), "Do not enter, will be populated based on other column(s)")</f>
        <v>MF</v>
      </c>
      <c r="H1257" s="522" t="str">
        <f>IFERROR(VLOOKUP(E1257,'Reference data'!$M$2:$O$364, 3,0), "Do not enter, will be populated based on other column(s)")</f>
        <v>Cobol, DB2</v>
      </c>
      <c r="I1257" s="522" t="str">
        <f>IFERROR(VLOOKUP(E1257,'Reference data'!$M$1:$N$364, 2,0), "Do not enter, will be populated based on other column(s)")</f>
        <v>WB-BPP1</v>
      </c>
      <c r="J1257" s="347" t="s">
        <v>44</v>
      </c>
      <c r="K1257" s="525" t="str">
        <f>IFERROR(VLOOKUP(J1257,'Reference data'!$G$2:$H$7, 2, 0), "Do not enter, will be populated based on other column(s)")</f>
        <v>Muawiah Qaimari</v>
      </c>
      <c r="L1257" s="525" t="str">
        <f>IFERROR(VLOOKUP(I1257, 'Reference data'!$R$2:$S$55, 2, 0), "Do not enter, will be populated based on other column(s)")</f>
        <v>Rakesh Koli</v>
      </c>
      <c r="M1257" s="525" t="str">
        <f>IFERROR(VLOOKUP(L1257, 'Reference data'!$J$2:$K$30, 2, 0), "Do not enter, will be populated based on other column(s)")</f>
        <v>Amit Patidar</v>
      </c>
      <c r="N1257" s="347">
        <v>23.05</v>
      </c>
      <c r="P1257" s="347" t="s">
        <v>48</v>
      </c>
      <c r="Q1257" s="488">
        <v>230</v>
      </c>
      <c r="R1257" s="488"/>
      <c r="S1257" s="488"/>
      <c r="T1257" s="488"/>
      <c r="U1257" s="488"/>
      <c r="V1257" s="488"/>
      <c r="W1257" s="488"/>
      <c r="X1257" s="488"/>
      <c r="Y1257" s="488"/>
      <c r="Z1257" s="488"/>
      <c r="AA1257" s="488"/>
      <c r="AB1257" s="488"/>
      <c r="AC1257" s="488"/>
      <c r="AD1257" s="488"/>
      <c r="AE1257" s="488"/>
      <c r="AF1257" s="488"/>
      <c r="AG1257" s="488"/>
      <c r="AH1257" s="488"/>
      <c r="AI1257" s="488"/>
      <c r="AJ1257" s="488"/>
      <c r="AK1257" s="488"/>
      <c r="AL1257" s="488">
        <v>230</v>
      </c>
      <c r="AM1257" s="488"/>
      <c r="AN1257" s="488"/>
      <c r="AO1257" s="488"/>
      <c r="AP1257" s="488"/>
      <c r="AQ1257" s="488"/>
      <c r="AR1257" s="488"/>
      <c r="AS1257" s="488"/>
    </row>
    <row r="1258" spans="1:45" ht="18" customHeight="1">
      <c r="A1258" s="522" t="str">
        <f>IFERROR(VLOOKUP(B1258, 'Reference data'!$C$2:$D$21, 2, 0), "Do not enter, will be populated based on other column(s)")</f>
        <v>Sustenance</v>
      </c>
      <c r="B1258" s="541" t="s">
        <v>88</v>
      </c>
      <c r="C1258" s="347">
        <v>1</v>
      </c>
      <c r="D1258" s="347" t="s">
        <v>2226</v>
      </c>
      <c r="E1258" s="543" t="s">
        <v>273</v>
      </c>
      <c r="F1258" s="475" t="s">
        <v>857</v>
      </c>
      <c r="G1258" s="522" t="str">
        <f>IFERROR(VLOOKUP(E1258,'Reference data'!$M$2:$P$364,4,0), "Do not enter, will be populated based on other column(s)")</f>
        <v>MF</v>
      </c>
      <c r="H1258" s="522" t="str">
        <f>IFERROR(VLOOKUP(E1258,'Reference data'!$M$2:$O$364, 3,0), "Do not enter, will be populated based on other column(s)")</f>
        <v>Cobol, DB2</v>
      </c>
      <c r="I1258" s="522" t="str">
        <f>IFERROR(VLOOKUP(E1258,'Reference data'!$M$1:$N$364, 2,0), "Do not enter, will be populated based on other column(s)")</f>
        <v>WB-BPP1</v>
      </c>
      <c r="J1258" s="347" t="s">
        <v>44</v>
      </c>
      <c r="K1258" s="525" t="str">
        <f>IFERROR(VLOOKUP(J1258,'Reference data'!$G$2:$H$7, 2, 0), "Do not enter, will be populated based on other column(s)")</f>
        <v>Muawiah Qaimari</v>
      </c>
      <c r="L1258" s="525" t="str">
        <f>IFERROR(VLOOKUP(I1258, 'Reference data'!$R$2:$S$55, 2, 0), "Do not enter, will be populated based on other column(s)")</f>
        <v>Rakesh Koli</v>
      </c>
      <c r="M1258" s="525" t="str">
        <f>IFERROR(VLOOKUP(L1258, 'Reference data'!$J$2:$K$30, 2, 0), "Do not enter, will be populated based on other column(s)")</f>
        <v>Amit Patidar</v>
      </c>
      <c r="N1258" s="347">
        <v>23.04</v>
      </c>
      <c r="P1258" s="347" t="s">
        <v>48</v>
      </c>
      <c r="Q1258" s="488">
        <v>55</v>
      </c>
      <c r="R1258" s="488"/>
      <c r="S1258" s="488"/>
      <c r="T1258" s="488"/>
      <c r="U1258" s="488"/>
      <c r="V1258" s="488"/>
      <c r="W1258" s="488"/>
      <c r="X1258" s="488"/>
      <c r="Y1258" s="488"/>
      <c r="Z1258" s="488"/>
      <c r="AA1258" s="488"/>
      <c r="AB1258" s="488"/>
      <c r="AC1258" s="488"/>
      <c r="AD1258" s="488"/>
      <c r="AE1258" s="488"/>
      <c r="AF1258" s="488"/>
      <c r="AG1258" s="488"/>
      <c r="AH1258" s="488"/>
      <c r="AI1258" s="488"/>
      <c r="AJ1258" s="488">
        <v>20</v>
      </c>
      <c r="AK1258" s="488">
        <v>35</v>
      </c>
      <c r="AL1258" s="488"/>
      <c r="AM1258" s="488"/>
      <c r="AN1258" s="488"/>
      <c r="AO1258" s="488"/>
      <c r="AP1258" s="488"/>
      <c r="AQ1258" s="488"/>
      <c r="AR1258" s="488"/>
      <c r="AS1258" s="488"/>
    </row>
    <row r="1259" spans="1:45" ht="18" customHeight="1">
      <c r="A1259" s="522" t="str">
        <f>IFERROR(VLOOKUP(B1259, 'Reference data'!$C$2:$D$21, 2, 0), "Do not enter, will be populated based on other column(s)")</f>
        <v>Sustenance</v>
      </c>
      <c r="B1259" s="541" t="s">
        <v>88</v>
      </c>
      <c r="C1259" s="347">
        <v>1</v>
      </c>
      <c r="D1259" s="347" t="s">
        <v>2226</v>
      </c>
      <c r="E1259" s="543" t="s">
        <v>274</v>
      </c>
      <c r="F1259" s="475" t="s">
        <v>857</v>
      </c>
      <c r="G1259" s="522" t="str">
        <f>IFERROR(VLOOKUP(E1259,'Reference data'!$M$2:$P$364,4,0), "Do not enter, will be populated based on other column(s)")</f>
        <v>MF</v>
      </c>
      <c r="H1259" s="522" t="str">
        <f>IFERROR(VLOOKUP(E1259,'Reference data'!$M$2:$O$364, 3,0), "Do not enter, will be populated based on other column(s)")</f>
        <v>Cobol, DB2</v>
      </c>
      <c r="I1259" s="522" t="str">
        <f>IFERROR(VLOOKUP(E1259,'Reference data'!$M$1:$N$364, 2,0), "Do not enter, will be populated based on other column(s)")</f>
        <v>WB-BPP1</v>
      </c>
      <c r="J1259" s="347" t="s">
        <v>44</v>
      </c>
      <c r="K1259" s="525" t="str">
        <f>IFERROR(VLOOKUP(J1259,'Reference data'!$G$2:$H$7, 2, 0), "Do not enter, will be populated based on other column(s)")</f>
        <v>Muawiah Qaimari</v>
      </c>
      <c r="L1259" s="525" t="str">
        <f>IFERROR(VLOOKUP(I1259, 'Reference data'!$R$2:$S$55, 2, 0), "Do not enter, will be populated based on other column(s)")</f>
        <v>Rakesh Koli</v>
      </c>
      <c r="M1259" s="525" t="str">
        <f>IFERROR(VLOOKUP(L1259, 'Reference data'!$J$2:$K$30, 2, 0), "Do not enter, will be populated based on other column(s)")</f>
        <v>Amit Patidar</v>
      </c>
      <c r="N1259" s="347">
        <v>23.04</v>
      </c>
      <c r="P1259" s="347" t="s">
        <v>48</v>
      </c>
      <c r="Q1259" s="488">
        <v>55</v>
      </c>
      <c r="R1259" s="488"/>
      <c r="S1259" s="488"/>
      <c r="T1259" s="488"/>
      <c r="U1259" s="488"/>
      <c r="V1259" s="488"/>
      <c r="W1259" s="488"/>
      <c r="X1259" s="488"/>
      <c r="Y1259" s="488"/>
      <c r="Z1259" s="488"/>
      <c r="AA1259" s="488"/>
      <c r="AB1259" s="488"/>
      <c r="AC1259" s="488"/>
      <c r="AD1259" s="488"/>
      <c r="AE1259" s="488"/>
      <c r="AF1259" s="488"/>
      <c r="AG1259" s="488"/>
      <c r="AH1259" s="488"/>
      <c r="AI1259" s="488"/>
      <c r="AJ1259" s="488">
        <v>20</v>
      </c>
      <c r="AK1259" s="488">
        <v>35</v>
      </c>
      <c r="AL1259" s="488"/>
      <c r="AM1259" s="488"/>
      <c r="AN1259" s="488"/>
      <c r="AO1259" s="488"/>
      <c r="AP1259" s="488"/>
      <c r="AQ1259" s="488"/>
      <c r="AR1259" s="488"/>
      <c r="AS1259" s="488"/>
    </row>
    <row r="1260" spans="1:45" ht="18" customHeight="1">
      <c r="A1260" s="522" t="str">
        <f>IFERROR(VLOOKUP(B1260, 'Reference data'!$C$2:$D$21, 2, 0), "Do not enter, will be populated based on other column(s)")</f>
        <v>Sustenance</v>
      </c>
      <c r="B1260" s="541" t="s">
        <v>88</v>
      </c>
      <c r="C1260" s="347">
        <v>1</v>
      </c>
      <c r="D1260" s="347" t="s">
        <v>2226</v>
      </c>
      <c r="E1260" s="543" t="s">
        <v>279</v>
      </c>
      <c r="F1260" s="475" t="s">
        <v>857</v>
      </c>
      <c r="G1260" s="522" t="str">
        <f>IFERROR(VLOOKUP(E1260,'Reference data'!$M$2:$P$364,4,0), "Do not enter, will be populated based on other column(s)")</f>
        <v>MF</v>
      </c>
      <c r="H1260" s="522" t="str">
        <f>IFERROR(VLOOKUP(E1260,'Reference data'!$M$2:$O$364, 3,0), "Do not enter, will be populated based on other column(s)")</f>
        <v>Cobol, DB2</v>
      </c>
      <c r="I1260" s="522" t="str">
        <f>IFERROR(VLOOKUP(E1260,'Reference data'!$M$1:$N$364, 2,0), "Do not enter, will be populated based on other column(s)")</f>
        <v>SALES</v>
      </c>
      <c r="J1260" s="347" t="s">
        <v>44</v>
      </c>
      <c r="K1260" s="525" t="str">
        <f>IFERROR(VLOOKUP(J1260,'Reference data'!$G$2:$H$7, 2, 0), "Do not enter, will be populated based on other column(s)")</f>
        <v>Muawiah Qaimari</v>
      </c>
      <c r="L1260" s="525" t="str">
        <f>IFERROR(VLOOKUP(I1260, 'Reference data'!$R$2:$S$55, 2, 0), "Do not enter, will be populated based on other column(s)")</f>
        <v>Swapnil Patil</v>
      </c>
      <c r="M1260" s="525" t="str">
        <f>IFERROR(VLOOKUP(L1260, 'Reference data'!$J$2:$K$30, 2, 0), "Do not enter, will be populated based on other column(s)")</f>
        <v>Amit Patidar</v>
      </c>
      <c r="N1260" s="347">
        <v>23.04</v>
      </c>
      <c r="P1260" s="347" t="s">
        <v>48</v>
      </c>
      <c r="Q1260" s="488">
        <v>55</v>
      </c>
      <c r="R1260" s="488"/>
      <c r="S1260" s="488"/>
      <c r="T1260" s="488"/>
      <c r="U1260" s="488"/>
      <c r="V1260" s="488"/>
      <c r="W1260" s="488"/>
      <c r="X1260" s="488"/>
      <c r="Y1260" s="488"/>
      <c r="Z1260" s="488"/>
      <c r="AA1260" s="488"/>
      <c r="AB1260" s="488"/>
      <c r="AC1260" s="488"/>
      <c r="AD1260" s="488"/>
      <c r="AE1260" s="488"/>
      <c r="AF1260" s="488"/>
      <c r="AG1260" s="488"/>
      <c r="AH1260" s="488"/>
      <c r="AI1260" s="488"/>
      <c r="AJ1260" s="488">
        <v>30</v>
      </c>
      <c r="AK1260" s="488">
        <v>25</v>
      </c>
      <c r="AL1260" s="488"/>
      <c r="AM1260" s="488"/>
      <c r="AN1260" s="488"/>
      <c r="AO1260" s="488"/>
      <c r="AP1260" s="488"/>
      <c r="AQ1260" s="488"/>
      <c r="AR1260" s="488"/>
      <c r="AS1260" s="488"/>
    </row>
    <row r="1261" spans="1:45" ht="18" customHeight="1">
      <c r="A1261" s="522" t="str">
        <f>IFERROR(VLOOKUP(B1261, 'Reference data'!$C$2:$D$21, 2, 0), "Do not enter, will be populated based on other column(s)")</f>
        <v>Sustenance</v>
      </c>
      <c r="B1261" s="541" t="s">
        <v>88</v>
      </c>
      <c r="C1261" s="347">
        <v>1</v>
      </c>
      <c r="D1261" s="347" t="s">
        <v>2226</v>
      </c>
      <c r="E1261" s="543" t="s">
        <v>164</v>
      </c>
      <c r="F1261" s="475" t="s">
        <v>857</v>
      </c>
      <c r="G1261" s="522" t="str">
        <f>IFERROR(VLOOKUP(E1261,'Reference data'!$M$2:$P$364,4,0), "Do not enter, will be populated based on other column(s)")</f>
        <v>MF</v>
      </c>
      <c r="H1261" s="522" t="str">
        <f>IFERROR(VLOOKUP(E1261,'Reference data'!$M$2:$O$364, 3,0), "Do not enter, will be populated based on other column(s)")</f>
        <v>COBOL, Teradata</v>
      </c>
      <c r="I1261" s="522" t="str">
        <f>IFERROR(VLOOKUP(E1261,'Reference data'!$M$1:$N$364, 2,0), "Do not enter, will be populated based on other column(s)")</f>
        <v>SALES</v>
      </c>
      <c r="J1261" s="347" t="s">
        <v>44</v>
      </c>
      <c r="K1261" s="525" t="str">
        <f>IFERROR(VLOOKUP(J1261,'Reference data'!$G$2:$H$7, 2, 0), "Do not enter, will be populated based on other column(s)")</f>
        <v>Muawiah Qaimari</v>
      </c>
      <c r="L1261" s="525" t="str">
        <f>IFERROR(VLOOKUP(I1261, 'Reference data'!$R$2:$S$55, 2, 0), "Do not enter, will be populated based on other column(s)")</f>
        <v>Swapnil Patil</v>
      </c>
      <c r="M1261" s="525" t="str">
        <f>IFERROR(VLOOKUP(L1261, 'Reference data'!$J$2:$K$30, 2, 0), "Do not enter, will be populated based on other column(s)")</f>
        <v>Amit Patidar</v>
      </c>
      <c r="N1261" s="347">
        <v>23.04</v>
      </c>
      <c r="P1261" s="347" t="s">
        <v>48</v>
      </c>
      <c r="Q1261" s="488">
        <v>55</v>
      </c>
      <c r="R1261" s="488"/>
      <c r="S1261" s="488"/>
      <c r="T1261" s="488"/>
      <c r="U1261" s="488"/>
      <c r="V1261" s="488"/>
      <c r="W1261" s="488"/>
      <c r="X1261" s="488"/>
      <c r="Y1261" s="488"/>
      <c r="Z1261" s="488"/>
      <c r="AA1261" s="488"/>
      <c r="AB1261" s="488"/>
      <c r="AC1261" s="488"/>
      <c r="AD1261" s="488"/>
      <c r="AE1261" s="488"/>
      <c r="AF1261" s="488"/>
      <c r="AG1261" s="488"/>
      <c r="AH1261" s="488"/>
      <c r="AI1261" s="488"/>
      <c r="AJ1261" s="488">
        <v>30</v>
      </c>
      <c r="AK1261" s="488">
        <v>25</v>
      </c>
      <c r="AL1261" s="488"/>
      <c r="AM1261" s="488"/>
      <c r="AN1261" s="488"/>
      <c r="AO1261" s="488"/>
      <c r="AP1261" s="488"/>
      <c r="AQ1261" s="488"/>
      <c r="AR1261" s="488"/>
      <c r="AS1261" s="488"/>
    </row>
    <row r="1262" spans="1:45" ht="18" customHeight="1">
      <c r="A1262" s="522" t="str">
        <f>IFERROR(VLOOKUP(B1262, 'Reference data'!$C$2:$D$21, 2, 0), "Do not enter, will be populated based on other column(s)")</f>
        <v>Sustenance</v>
      </c>
      <c r="B1262" s="541" t="s">
        <v>88</v>
      </c>
      <c r="C1262" s="347">
        <v>1</v>
      </c>
      <c r="D1262" s="347" t="s">
        <v>2227</v>
      </c>
      <c r="E1262" s="543" t="s">
        <v>764</v>
      </c>
      <c r="F1262" s="474" t="s">
        <v>1945</v>
      </c>
      <c r="G1262" s="522" t="str">
        <f>IFERROR(VLOOKUP(E1262,'Reference data'!$M$2:$P$364,4,0), "Do not enter, will be populated based on other column(s)")</f>
        <v>MR</v>
      </c>
      <c r="H1262" s="522" t="str">
        <f>IFERROR(VLOOKUP(E1262,'Reference data'!$M$2:$O$364, 3,0), "Do not enter, will be populated based on other column(s)")</f>
        <v>Java</v>
      </c>
      <c r="I1262" s="522" t="str">
        <f>IFERROR(VLOOKUP(E1262,'Reference data'!$M$1:$N$364, 2,0), "Do not enter, will be populated based on other column(s)")</f>
        <v>Freedom Java Apps</v>
      </c>
      <c r="J1262" s="347" t="s">
        <v>203</v>
      </c>
      <c r="K1262" s="525" t="str">
        <f>IFERROR(VLOOKUP(J1262,'Reference data'!$G$2:$H$7, 2, 0), "Do not enter, will be populated based on other column(s)")</f>
        <v>Muawiah Qaimari</v>
      </c>
      <c r="L1262" s="525" t="str">
        <f>IFERROR(VLOOKUP(I1262, 'Reference data'!$R$2:$S$55, 2, 0), "Do not enter, will be populated based on other column(s)")</f>
        <v>Ashish Bartwal</v>
      </c>
      <c r="M1262" s="525" t="str">
        <f>IFERROR(VLOOKUP(L1262, 'Reference data'!$J$2:$K$30, 2, 0), "Do not enter, will be populated based on other column(s)")</f>
        <v>Himanshu Mathur</v>
      </c>
      <c r="N1262" s="347">
        <v>23.03</v>
      </c>
      <c r="O1262" s="551" t="str">
        <f>VLOOKUP(N1262, 'Reference data'!$U$2:$V$29, 2, 0)</f>
        <v>Mar-23</v>
      </c>
      <c r="P1262" s="347" t="s">
        <v>48</v>
      </c>
      <c r="Q1262" s="488">
        <v>30</v>
      </c>
      <c r="R1262" s="488"/>
      <c r="S1262" s="488"/>
      <c r="T1262" s="488"/>
      <c r="U1262" s="488"/>
      <c r="V1262" s="488"/>
      <c r="W1262" s="488"/>
      <c r="X1262" s="488"/>
      <c r="Y1262" s="488"/>
      <c r="Z1262" s="488"/>
      <c r="AA1262" s="488"/>
      <c r="AB1262" s="488"/>
      <c r="AC1262" s="488"/>
      <c r="AD1262" s="488"/>
      <c r="AE1262" s="488"/>
      <c r="AF1262" s="488"/>
      <c r="AG1262" s="488"/>
      <c r="AH1262" s="488"/>
      <c r="AI1262" s="488"/>
      <c r="AJ1262" s="488">
        <v>30</v>
      </c>
      <c r="AK1262" s="488"/>
      <c r="AL1262" s="488"/>
      <c r="AM1262" s="488"/>
      <c r="AN1262" s="488"/>
      <c r="AO1262" s="488"/>
      <c r="AP1262" s="488"/>
      <c r="AQ1262" s="488"/>
      <c r="AR1262" s="488"/>
      <c r="AS1262" s="488"/>
    </row>
    <row r="1263" spans="1:45" ht="18" customHeight="1">
      <c r="A1263" s="522" t="str">
        <f>IFERROR(VLOOKUP(B1263, 'Reference data'!$C$2:$D$21, 2, 0), "Do not enter, will be populated based on other column(s)")</f>
        <v>Sustenance</v>
      </c>
      <c r="B1263" s="541" t="s">
        <v>88</v>
      </c>
      <c r="C1263" s="347">
        <v>1</v>
      </c>
      <c r="D1263" s="347" t="s">
        <v>2228</v>
      </c>
      <c r="E1263" s="543" t="s">
        <v>377</v>
      </c>
      <c r="F1263" s="474" t="s">
        <v>1945</v>
      </c>
      <c r="G1263" s="522" t="str">
        <f>IFERROR(VLOOKUP(E1263,'Reference data'!$M$2:$P$364,4,0), "Do not enter, will be populated based on other column(s)")</f>
        <v>MR</v>
      </c>
      <c r="H1263" s="522" t="str">
        <f>IFERROR(VLOOKUP(E1263,'Reference data'!$M$2:$O$364, 3,0), "Do not enter, will be populated based on other column(s)")</f>
        <v>Java</v>
      </c>
      <c r="I1263" s="522" t="str">
        <f>IFERROR(VLOOKUP(E1263,'Reference data'!$M$1:$N$364, 2,0), "Do not enter, will be populated based on other column(s)")</f>
        <v>Freedom Java Apps</v>
      </c>
      <c r="J1263" s="347" t="s">
        <v>203</v>
      </c>
      <c r="K1263" s="525" t="str">
        <f>IFERROR(VLOOKUP(J1263,'Reference data'!$G$2:$H$7, 2, 0), "Do not enter, will be populated based on other column(s)")</f>
        <v>Muawiah Qaimari</v>
      </c>
      <c r="L1263" s="525" t="str">
        <f>IFERROR(VLOOKUP(I1263, 'Reference data'!$R$2:$S$55, 2, 0), "Do not enter, will be populated based on other column(s)")</f>
        <v>Ashish Bartwal</v>
      </c>
      <c r="M1263" s="525" t="str">
        <f>IFERROR(VLOOKUP(L1263, 'Reference data'!$J$2:$K$30, 2, 0), "Do not enter, will be populated based on other column(s)")</f>
        <v>Himanshu Mathur</v>
      </c>
      <c r="N1263" s="347">
        <v>23.03</v>
      </c>
      <c r="O1263" s="551" t="str">
        <f>VLOOKUP(N1263, 'Reference data'!$U$2:$V$29, 2, 0)</f>
        <v>Mar-23</v>
      </c>
      <c r="P1263" s="347" t="s">
        <v>48</v>
      </c>
      <c r="Q1263" s="488">
        <v>20</v>
      </c>
      <c r="R1263" s="488"/>
      <c r="S1263" s="488"/>
      <c r="T1263" s="488"/>
      <c r="U1263" s="488"/>
      <c r="V1263" s="488"/>
      <c r="W1263" s="488"/>
      <c r="X1263" s="488"/>
      <c r="Y1263" s="488"/>
      <c r="Z1263" s="488"/>
      <c r="AA1263" s="488"/>
      <c r="AB1263" s="488"/>
      <c r="AC1263" s="488"/>
      <c r="AD1263" s="488"/>
      <c r="AE1263" s="488"/>
      <c r="AF1263" s="488"/>
      <c r="AG1263" s="488"/>
      <c r="AH1263" s="488"/>
      <c r="AI1263" s="488"/>
      <c r="AJ1263" s="488">
        <v>20</v>
      </c>
      <c r="AK1263" s="488"/>
      <c r="AL1263" s="488"/>
      <c r="AM1263" s="488"/>
      <c r="AN1263" s="488"/>
      <c r="AO1263" s="488"/>
      <c r="AP1263" s="488"/>
      <c r="AQ1263" s="488"/>
      <c r="AR1263" s="488"/>
      <c r="AS1263" s="488"/>
    </row>
    <row r="1264" spans="1:45" ht="18" customHeight="1">
      <c r="A1264" s="522" t="str">
        <f>IFERROR(VLOOKUP(B1264, 'Reference data'!$C$2:$D$21, 2, 0), "Do not enter, will be populated based on other column(s)")</f>
        <v>Sustenance</v>
      </c>
      <c r="B1264" s="541" t="s">
        <v>88</v>
      </c>
      <c r="C1264" s="347">
        <v>1</v>
      </c>
      <c r="D1264" s="347" t="s">
        <v>2229</v>
      </c>
      <c r="E1264" s="543" t="s">
        <v>1333</v>
      </c>
      <c r="F1264" s="474" t="s">
        <v>1945</v>
      </c>
      <c r="G1264" s="522" t="str">
        <f>IFERROR(VLOOKUP(E1264,'Reference data'!$M$2:$P$364,4,0), "Do not enter, will be populated based on other column(s)")</f>
        <v>MR</v>
      </c>
      <c r="H1264" s="522" t="str">
        <f>IFERROR(VLOOKUP(E1264,'Reference data'!$M$2:$O$364, 3,0), "Do not enter, will be populated based on other column(s)")</f>
        <v>Java</v>
      </c>
      <c r="I1264" s="522" t="str">
        <f>IFERROR(VLOOKUP(E1264,'Reference data'!$M$1:$N$364, 2,0), "Do not enter, will be populated based on other column(s)")</f>
        <v>Freedom Java Apps</v>
      </c>
      <c r="J1264" s="347" t="s">
        <v>203</v>
      </c>
      <c r="K1264" s="525" t="str">
        <f>IFERROR(VLOOKUP(J1264,'Reference data'!$G$2:$H$7, 2, 0), "Do not enter, will be populated based on other column(s)")</f>
        <v>Muawiah Qaimari</v>
      </c>
      <c r="L1264" s="525" t="str">
        <f>IFERROR(VLOOKUP(I1264, 'Reference data'!$R$2:$S$55, 2, 0), "Do not enter, will be populated based on other column(s)")</f>
        <v>Ashish Bartwal</v>
      </c>
      <c r="M1264" s="525" t="str">
        <f>IFERROR(VLOOKUP(L1264, 'Reference data'!$J$2:$K$30, 2, 0), "Do not enter, will be populated based on other column(s)")</f>
        <v>Himanshu Mathur</v>
      </c>
      <c r="N1264" s="347">
        <v>23.04</v>
      </c>
      <c r="O1264" s="551" t="str">
        <f>VLOOKUP(N1264, 'Reference data'!$U$2:$V$29, 2, 0)</f>
        <v>Apr-23</v>
      </c>
      <c r="P1264" s="347" t="s">
        <v>48</v>
      </c>
      <c r="Q1264" s="488">
        <v>20</v>
      </c>
      <c r="R1264" s="488"/>
      <c r="S1264" s="488"/>
      <c r="T1264" s="488"/>
      <c r="U1264" s="488"/>
      <c r="V1264" s="488"/>
      <c r="W1264" s="488"/>
      <c r="X1264" s="488"/>
      <c r="Y1264" s="488"/>
      <c r="Z1264" s="488"/>
      <c r="AA1264" s="488"/>
      <c r="AB1264" s="488"/>
      <c r="AC1264" s="488"/>
      <c r="AD1264" s="488"/>
      <c r="AE1264" s="488"/>
      <c r="AF1264" s="488"/>
      <c r="AG1264" s="488"/>
      <c r="AH1264" s="488"/>
      <c r="AI1264" s="488"/>
      <c r="AJ1264" s="488"/>
      <c r="AK1264" s="488">
        <v>20</v>
      </c>
      <c r="AL1264" s="488"/>
      <c r="AM1264" s="488"/>
      <c r="AN1264" s="488"/>
      <c r="AO1264" s="488"/>
      <c r="AP1264" s="488"/>
      <c r="AQ1264" s="488"/>
      <c r="AR1264" s="488"/>
      <c r="AS1264" s="488"/>
    </row>
    <row r="1265" spans="1:45" ht="18" customHeight="1">
      <c r="A1265" s="522" t="str">
        <f>IFERROR(VLOOKUP(B1265, 'Reference data'!$C$2:$D$21, 2, 0), "Do not enter, will be populated based on other column(s)")</f>
        <v>Sustenance</v>
      </c>
      <c r="B1265" s="541" t="s">
        <v>88</v>
      </c>
      <c r="C1265" s="347">
        <v>1</v>
      </c>
      <c r="D1265" s="347" t="s">
        <v>2230</v>
      </c>
      <c r="E1265" s="543" t="s">
        <v>385</v>
      </c>
      <c r="F1265" s="474" t="s">
        <v>1945</v>
      </c>
      <c r="G1265" s="522" t="str">
        <f>IFERROR(VLOOKUP(E1265,'Reference data'!$M$2:$P$364,4,0), "Do not enter, will be populated based on other column(s)")</f>
        <v>MR</v>
      </c>
      <c r="H1265" s="522" t="str">
        <f>IFERROR(VLOOKUP(E1265,'Reference data'!$M$2:$O$364, 3,0), "Do not enter, will be populated based on other column(s)")</f>
        <v>SmallTalk, Gemstone</v>
      </c>
      <c r="I1265" s="522" t="str">
        <f>IFERROR(VLOOKUP(E1265,'Reference data'!$M$1:$N$364, 2,0), "Do not enter, will be populated based on other column(s)")</f>
        <v>Freedom Java Apps</v>
      </c>
      <c r="J1265" s="347" t="s">
        <v>203</v>
      </c>
      <c r="K1265" s="525" t="str">
        <f>IFERROR(VLOOKUP(J1265,'Reference data'!$G$2:$H$7, 2, 0), "Do not enter, will be populated based on other column(s)")</f>
        <v>Muawiah Qaimari</v>
      </c>
      <c r="L1265" s="525" t="str">
        <f>IFERROR(VLOOKUP(I1265, 'Reference data'!$R$2:$S$55, 2, 0), "Do not enter, will be populated based on other column(s)")</f>
        <v>Ashish Bartwal</v>
      </c>
      <c r="M1265" s="525" t="str">
        <f>IFERROR(VLOOKUP(L1265, 'Reference data'!$J$2:$K$30, 2, 0), "Do not enter, will be populated based on other column(s)")</f>
        <v>Himanshu Mathur</v>
      </c>
      <c r="N1265" s="347">
        <v>23.05</v>
      </c>
      <c r="O1265" s="551" t="str">
        <f>VLOOKUP(N1265, 'Reference data'!$U$2:$V$29, 2, 0)</f>
        <v>May-23</v>
      </c>
      <c r="P1265" s="347" t="s">
        <v>48</v>
      </c>
      <c r="Q1265" s="488">
        <v>20</v>
      </c>
      <c r="R1265" s="488"/>
      <c r="S1265" s="488"/>
      <c r="T1265" s="488"/>
      <c r="U1265" s="488"/>
      <c r="V1265" s="488"/>
      <c r="W1265" s="488"/>
      <c r="X1265" s="488"/>
      <c r="Y1265" s="488"/>
      <c r="Z1265" s="488"/>
      <c r="AA1265" s="488"/>
      <c r="AB1265" s="488"/>
      <c r="AC1265" s="488"/>
      <c r="AD1265" s="488"/>
      <c r="AE1265" s="488"/>
      <c r="AF1265" s="488"/>
      <c r="AG1265" s="488"/>
      <c r="AH1265" s="488"/>
      <c r="AI1265" s="488"/>
      <c r="AJ1265" s="488"/>
      <c r="AK1265" s="488"/>
      <c r="AL1265" s="488">
        <v>20</v>
      </c>
      <c r="AM1265" s="488"/>
      <c r="AN1265" s="488"/>
      <c r="AO1265" s="488"/>
      <c r="AP1265" s="488"/>
      <c r="AQ1265" s="488"/>
      <c r="AR1265" s="488"/>
      <c r="AS1265" s="488"/>
    </row>
    <row r="1266" spans="1:45" ht="18" customHeight="1">
      <c r="A1266" s="522" t="str">
        <f>IFERROR(VLOOKUP(B1266, 'Reference data'!$C$2:$D$21, 2, 0), "Do not enter, will be populated based on other column(s)")</f>
        <v>Enhancement</v>
      </c>
      <c r="B1266" s="555" t="s">
        <v>960</v>
      </c>
      <c r="D1266" s="347" t="s">
        <v>1726</v>
      </c>
      <c r="E1266" s="564" t="s">
        <v>1241</v>
      </c>
      <c r="F1266" s="474" t="s">
        <v>1727</v>
      </c>
      <c r="G1266" s="522" t="str">
        <f>IFERROR(VLOOKUP(E1266,'Reference data'!$M$2:$P$364,4,0), "Do not enter, will be populated based on other column(s)")</f>
        <v>MF</v>
      </c>
      <c r="H1266" s="522" t="str">
        <f>IFERROR(VLOOKUP(E1266,'Reference data'!$M$2:$O$364, 3,0), "Do not enter, will be populated based on other column(s)")</f>
        <v>Tandem, Powerbuilder</v>
      </c>
      <c r="I1266" s="522" t="str">
        <f>IFERROR(VLOOKUP(E1266,'Reference data'!$M$1:$N$364, 2,0), "Do not enter, will be populated based on other column(s)")</f>
        <v>Tandem</v>
      </c>
      <c r="J1266" s="548" t="s">
        <v>442</v>
      </c>
      <c r="K1266" s="525" t="str">
        <f>IFERROR(VLOOKUP(J1266,'Reference data'!$G$2:$H$7, 2, 0), "Do not enter, will be populated based on other column(s)")</f>
        <v>Christine Moretti</v>
      </c>
      <c r="L1266" s="556" t="str">
        <f>IFERROR(VLOOKUP(I1266, 'Reference data'!$R$2:$S$55, 2, 0), "Do not enter, will be populated based on other column(s)")</f>
        <v>Istiyaqahmed Shaikh</v>
      </c>
      <c r="M1266" s="525" t="str">
        <f>IFERROR(VLOOKUP(L1266, 'Reference data'!$J$2:$K$30, 2, 0), "Do not enter, will be populated based on other column(s)")</f>
        <v>Daljeet Arora</v>
      </c>
      <c r="N1266" s="347">
        <v>23.12</v>
      </c>
      <c r="O1266" s="557" t="str">
        <f>VLOOKUP(N1266, 'Reference data'!$U$2:$V$29, 2, 0)</f>
        <v>Dec-23</v>
      </c>
      <c r="P1266" s="347" t="s">
        <v>48</v>
      </c>
      <c r="Q1266" s="347">
        <v>35</v>
      </c>
      <c r="AS1266" s="347">
        <v>35</v>
      </c>
    </row>
    <row r="1267" spans="1:45" ht="18" customHeight="1">
      <c r="A1267" s="522" t="str">
        <f>IFERROR(VLOOKUP(B1267, 'Reference data'!$C$2:$D$21, 2, 0), "Do not enter, will be populated based on other column(s)")</f>
        <v>Sustenance</v>
      </c>
      <c r="B1267" s="541" t="s">
        <v>88</v>
      </c>
      <c r="C1267" s="347">
        <v>1</v>
      </c>
      <c r="D1267" s="347" t="s">
        <v>2231</v>
      </c>
      <c r="E1267" s="543" t="s">
        <v>764</v>
      </c>
      <c r="F1267" s="475" t="s">
        <v>1945</v>
      </c>
      <c r="G1267" s="522" t="str">
        <f>IFERROR(VLOOKUP(E1267,'Reference data'!$M$2:$P$364,4,0), "Do not enter, will be populated based on other column(s)")</f>
        <v>MR</v>
      </c>
      <c r="H1267" s="522" t="str">
        <f>IFERROR(VLOOKUP(E1267,'Reference data'!$M$2:$O$364, 3,0), "Do not enter, will be populated based on other column(s)")</f>
        <v>Java</v>
      </c>
      <c r="I1267" s="522" t="str">
        <f>IFERROR(VLOOKUP(E1267,'Reference data'!$M$1:$N$364, 2,0), "Do not enter, will be populated based on other column(s)")</f>
        <v>Freedom Java Apps</v>
      </c>
      <c r="J1267" s="347" t="s">
        <v>203</v>
      </c>
      <c r="K1267" s="525" t="str">
        <f>IFERROR(VLOOKUP(J1267,'Reference data'!$G$2:$H$7, 2, 0), "Do not enter, will be populated based on other column(s)")</f>
        <v>Muawiah Qaimari</v>
      </c>
      <c r="L1267" s="525" t="str">
        <f>IFERROR(VLOOKUP(I1267, 'Reference data'!$R$2:$S$55, 2, 0), "Do not enter, will be populated based on other column(s)")</f>
        <v>Ashish Bartwal</v>
      </c>
      <c r="M1267" s="525" t="str">
        <f>IFERROR(VLOOKUP(L1267, 'Reference data'!$J$2:$K$30, 2, 0), "Do not enter, will be populated based on other column(s)")</f>
        <v>Himanshu Mathur</v>
      </c>
      <c r="N1267" s="347">
        <v>23.06</v>
      </c>
      <c r="O1267" s="551" t="str">
        <f>VLOOKUP(N1267, 'Reference data'!$U$2:$V$29, 2, 0)</f>
        <v>Jun-23</v>
      </c>
      <c r="P1267" s="347" t="s">
        <v>48</v>
      </c>
      <c r="Q1267" s="488">
        <v>250</v>
      </c>
      <c r="R1267" s="488"/>
      <c r="S1267" s="488"/>
      <c r="T1267" s="488"/>
      <c r="U1267" s="488"/>
      <c r="V1267" s="488"/>
      <c r="W1267" s="488"/>
      <c r="X1267" s="488"/>
      <c r="Y1267" s="488"/>
      <c r="Z1267" s="488"/>
      <c r="AA1267" s="488"/>
      <c r="AB1267" s="488"/>
      <c r="AC1267" s="488"/>
      <c r="AD1267" s="488"/>
      <c r="AE1267" s="488"/>
      <c r="AF1267" s="488"/>
      <c r="AG1267" s="488"/>
      <c r="AH1267" s="488"/>
      <c r="AI1267" s="488"/>
      <c r="AJ1267" s="488">
        <v>50</v>
      </c>
      <c r="AK1267" s="488">
        <v>50</v>
      </c>
      <c r="AL1267" s="488">
        <v>70</v>
      </c>
      <c r="AM1267" s="488">
        <v>80</v>
      </c>
      <c r="AN1267" s="488"/>
      <c r="AO1267" s="488"/>
      <c r="AP1267" s="488"/>
      <c r="AQ1267" s="488"/>
      <c r="AR1267" s="488"/>
      <c r="AS1267" s="488"/>
    </row>
    <row r="1268" spans="1:45" ht="18" customHeight="1">
      <c r="A1268" s="522" t="str">
        <f>IFERROR(VLOOKUP(B1268, 'Reference data'!$C$2:$D$21, 2, 0), "Do not enter, will be populated based on other column(s)")</f>
        <v>Sustenance</v>
      </c>
      <c r="B1268" s="541" t="s">
        <v>110</v>
      </c>
      <c r="C1268" s="347">
        <v>1</v>
      </c>
      <c r="D1268" s="347" t="s">
        <v>2232</v>
      </c>
      <c r="E1268" s="543" t="s">
        <v>202</v>
      </c>
      <c r="F1268" s="472"/>
      <c r="G1268" s="522" t="str">
        <f>IFERROR(VLOOKUP(E1268,'Reference data'!$M$2:$P$364,4,0), "Do not enter, will be populated based on other column(s)")</f>
        <v>MR</v>
      </c>
      <c r="H1268" s="522" t="str">
        <f>IFERROR(VLOOKUP(E1268,'Reference data'!$M$2:$O$364, 3,0), "Do not enter, will be populated based on other column(s)")</f>
        <v>Hadoop, Java</v>
      </c>
      <c r="I1268" s="522" t="str">
        <f>IFERROR(VLOOKUP(E1268,'Reference data'!$M$1:$N$364, 2,0), "Do not enter, will be populated based on other column(s)")</f>
        <v>CARAT</v>
      </c>
      <c r="J1268" s="347" t="s">
        <v>203</v>
      </c>
      <c r="K1268" s="525" t="str">
        <f>IFERROR(VLOOKUP(J1268,'Reference data'!$G$2:$H$7, 2, 0), "Do not enter, will be populated based on other column(s)")</f>
        <v>Muawiah Qaimari</v>
      </c>
      <c r="L1268" s="525" t="str">
        <f>IFERROR(VLOOKUP(I1268, 'Reference data'!$R$2:$S$55, 2, 0), "Do not enter, will be populated based on other column(s)")</f>
        <v>Ashish Bartwal</v>
      </c>
      <c r="M1268" s="525" t="str">
        <f>IFERROR(VLOOKUP(L1268, 'Reference data'!$J$2:$K$30, 2, 0), "Do not enter, will be populated based on other column(s)")</f>
        <v>Himanshu Mathur</v>
      </c>
      <c r="N1268" s="347">
        <v>23.04</v>
      </c>
      <c r="O1268" s="551" t="str">
        <f>VLOOKUP(N1268, 'Reference data'!$U$2:$V$29, 2, 0)</f>
        <v>Apr-23</v>
      </c>
      <c r="P1268" s="347" t="s">
        <v>48</v>
      </c>
      <c r="Q1268" s="488">
        <v>40</v>
      </c>
      <c r="R1268" s="488"/>
      <c r="S1268" s="488"/>
      <c r="T1268" s="488"/>
      <c r="U1268" s="488"/>
      <c r="V1268" s="488"/>
      <c r="W1268" s="488"/>
      <c r="X1268" s="488"/>
      <c r="Y1268" s="488"/>
      <c r="Z1268" s="488"/>
      <c r="AA1268" s="488"/>
      <c r="AB1268" s="488"/>
      <c r="AC1268" s="488"/>
      <c r="AD1268" s="488"/>
      <c r="AE1268" s="488"/>
      <c r="AF1268" s="488"/>
      <c r="AG1268" s="488"/>
      <c r="AH1268" s="488"/>
      <c r="AI1268" s="488"/>
      <c r="AJ1268" s="488">
        <v>20</v>
      </c>
      <c r="AK1268" s="488">
        <v>20</v>
      </c>
      <c r="AL1268" s="488"/>
      <c r="AM1268" s="488"/>
      <c r="AN1268" s="488"/>
      <c r="AO1268" s="488"/>
      <c r="AP1268" s="488"/>
      <c r="AQ1268" s="488"/>
      <c r="AR1268" s="488"/>
      <c r="AS1268" s="488"/>
    </row>
    <row r="1269" spans="1:45" ht="18" customHeight="1">
      <c r="A1269" s="522" t="str">
        <f>IFERROR(VLOOKUP(B1269, 'Reference data'!$C$2:$D$21, 2, 0), "Do not enter, will be populated based on other column(s)")</f>
        <v>Sustenance</v>
      </c>
      <c r="B1269" s="541" t="s">
        <v>110</v>
      </c>
      <c r="C1269" s="347">
        <v>1</v>
      </c>
      <c r="D1269" s="347" t="s">
        <v>2233</v>
      </c>
      <c r="E1269" s="543" t="s">
        <v>1220</v>
      </c>
      <c r="F1269" s="472"/>
      <c r="G1269" s="522" t="str">
        <f>IFERROR(VLOOKUP(E1269,'Reference data'!$M$2:$P$364,4,0), "Do not enter, will be populated based on other column(s)")</f>
        <v>MR</v>
      </c>
      <c r="H1269" s="522" t="str">
        <f>IFERROR(VLOOKUP(E1269,'Reference data'!$M$2:$O$364, 3,0), "Do not enter, will be populated based on other column(s)")</f>
        <v>.NET</v>
      </c>
      <c r="I1269" s="522" t="str">
        <f>IFERROR(VLOOKUP(E1269,'Reference data'!$M$1:$N$364, 2,0), "Do not enter, will be populated based on other column(s)")</f>
        <v>Freedom DotNet-MQ</v>
      </c>
      <c r="J1269" s="347" t="s">
        <v>203</v>
      </c>
      <c r="K1269" s="525" t="str">
        <f>IFERROR(VLOOKUP(J1269,'Reference data'!$G$2:$H$7, 2, 0), "Do not enter, will be populated based on other column(s)")</f>
        <v>Muawiah Qaimari</v>
      </c>
      <c r="L1269" s="525" t="str">
        <f>IFERROR(VLOOKUP(I1269, 'Reference data'!$R$2:$S$55, 2, 0), "Do not enter, will be populated based on other column(s)")</f>
        <v>Darsha Naik</v>
      </c>
      <c r="M1269" s="525" t="str">
        <f>IFERROR(VLOOKUP(L1269, 'Reference data'!$J$2:$K$30, 2, 0), "Do not enter, will be populated based on other column(s)")</f>
        <v>Himanshu Mathur</v>
      </c>
      <c r="N1269" s="347">
        <v>23.04</v>
      </c>
      <c r="P1269" s="347" t="s">
        <v>48</v>
      </c>
      <c r="Q1269" s="488">
        <v>50</v>
      </c>
      <c r="R1269" s="488"/>
      <c r="S1269" s="488"/>
      <c r="T1269" s="488"/>
      <c r="U1269" s="488"/>
      <c r="V1269" s="488"/>
      <c r="W1269" s="488"/>
      <c r="X1269" s="488"/>
      <c r="Y1269" s="488"/>
      <c r="Z1269" s="488"/>
      <c r="AA1269" s="488"/>
      <c r="AB1269" s="488"/>
      <c r="AC1269" s="488"/>
      <c r="AD1269" s="488"/>
      <c r="AE1269" s="488"/>
      <c r="AF1269" s="488"/>
      <c r="AG1269" s="488"/>
      <c r="AH1269" s="488"/>
      <c r="AI1269" s="488"/>
      <c r="AJ1269" s="488">
        <v>50</v>
      </c>
      <c r="AK1269" s="488"/>
      <c r="AL1269" s="488"/>
      <c r="AM1269" s="488"/>
      <c r="AN1269" s="488"/>
      <c r="AO1269" s="488"/>
      <c r="AP1269" s="488"/>
      <c r="AQ1269" s="488"/>
      <c r="AR1269" s="488"/>
      <c r="AS1269" s="488"/>
    </row>
    <row r="1270" spans="1:45" ht="18" customHeight="1">
      <c r="A1270" s="522" t="str">
        <f>IFERROR(VLOOKUP(B1270, 'Reference data'!$C$2:$D$21, 2, 0), "Do not enter, will be populated based on other column(s)")</f>
        <v>Sustenance</v>
      </c>
      <c r="B1270" s="541" t="s">
        <v>88</v>
      </c>
      <c r="C1270" s="347">
        <v>1</v>
      </c>
      <c r="D1270" s="347" t="s">
        <v>2227</v>
      </c>
      <c r="E1270" s="543" t="s">
        <v>220</v>
      </c>
      <c r="F1270" s="475" t="s">
        <v>1479</v>
      </c>
      <c r="G1270" s="522" t="str">
        <f>IFERROR(VLOOKUP(E1270,'Reference data'!$M$2:$P$364,4,0), "Do not enter, will be populated based on other column(s)")</f>
        <v>MR</v>
      </c>
      <c r="H1270" s="522" t="str">
        <f>IFERROR(VLOOKUP(E1270,'Reference data'!$M$2:$O$364, 3,0), "Do not enter, will be populated based on other column(s)")</f>
        <v>.NET</v>
      </c>
      <c r="I1270" s="522" t="str">
        <f>IFERROR(VLOOKUP(E1270,'Reference data'!$M$1:$N$364, 2,0), "Do not enter, will be populated based on other column(s)")</f>
        <v>Freedom DotNet-MQ</v>
      </c>
      <c r="J1270" s="347" t="s">
        <v>203</v>
      </c>
      <c r="K1270" s="525" t="str">
        <f>IFERROR(VLOOKUP(J1270,'Reference data'!$G$2:$H$7, 2, 0), "Do not enter, will be populated based on other column(s)")</f>
        <v>Muawiah Qaimari</v>
      </c>
      <c r="L1270" s="525" t="str">
        <f>IFERROR(VLOOKUP(I1270, 'Reference data'!$R$2:$S$55, 2, 0), "Do not enter, will be populated based on other column(s)")</f>
        <v>Darsha Naik</v>
      </c>
      <c r="M1270" s="525" t="str">
        <f>IFERROR(VLOOKUP(L1270, 'Reference data'!$J$2:$K$30, 2, 0), "Do not enter, will be populated based on other column(s)")</f>
        <v>Himanshu Mathur</v>
      </c>
      <c r="N1270" s="347">
        <v>23.04</v>
      </c>
      <c r="P1270" s="347" t="s">
        <v>48</v>
      </c>
      <c r="Q1270" s="488">
        <v>60</v>
      </c>
      <c r="R1270" s="488"/>
      <c r="S1270" s="488"/>
      <c r="T1270" s="488"/>
      <c r="U1270" s="488"/>
      <c r="V1270" s="488"/>
      <c r="W1270" s="488"/>
      <c r="X1270" s="488"/>
      <c r="Y1270" s="488"/>
      <c r="Z1270" s="488"/>
      <c r="AA1270" s="488"/>
      <c r="AB1270" s="488"/>
      <c r="AC1270" s="488"/>
      <c r="AD1270" s="488"/>
      <c r="AE1270" s="488"/>
      <c r="AF1270" s="488"/>
      <c r="AG1270" s="488"/>
      <c r="AH1270" s="488"/>
      <c r="AI1270" s="488"/>
      <c r="AJ1270" s="488">
        <v>60</v>
      </c>
      <c r="AK1270" s="488"/>
      <c r="AL1270" s="488"/>
      <c r="AM1270" s="488"/>
      <c r="AN1270" s="488"/>
      <c r="AO1270" s="488"/>
      <c r="AP1270" s="488"/>
      <c r="AQ1270" s="488"/>
      <c r="AR1270" s="488"/>
      <c r="AS1270" s="488"/>
    </row>
    <row r="1271" spans="1:45" ht="18" customHeight="1">
      <c r="A1271" s="522" t="str">
        <f>IFERROR(VLOOKUP(B1271, 'Reference data'!$C$2:$D$21, 2, 0), "Do not enter, will be populated based on other column(s)")</f>
        <v>Sustenance</v>
      </c>
      <c r="B1271" s="541" t="s">
        <v>88</v>
      </c>
      <c r="C1271" s="347">
        <v>1</v>
      </c>
      <c r="D1271" s="347" t="s">
        <v>2234</v>
      </c>
      <c r="E1271" s="543" t="s">
        <v>225</v>
      </c>
      <c r="F1271" s="475" t="s">
        <v>1479</v>
      </c>
      <c r="G1271" s="522" t="str">
        <f>IFERROR(VLOOKUP(E1271,'Reference data'!$M$2:$P$364,4,0), "Do not enter, will be populated based on other column(s)")</f>
        <v>MR</v>
      </c>
      <c r="H1271" s="522" t="str">
        <f>IFERROR(VLOOKUP(E1271,'Reference data'!$M$2:$O$364, 3,0), "Do not enter, will be populated based on other column(s)")</f>
        <v>.NET</v>
      </c>
      <c r="I1271" s="522" t="str">
        <f>IFERROR(VLOOKUP(E1271,'Reference data'!$M$1:$N$364, 2,0), "Do not enter, will be populated based on other column(s)")</f>
        <v>Freedom DotNet-MQ</v>
      </c>
      <c r="J1271" s="347" t="s">
        <v>203</v>
      </c>
      <c r="K1271" s="525" t="str">
        <f>IFERROR(VLOOKUP(J1271,'Reference data'!$G$2:$H$7, 2, 0), "Do not enter, will be populated based on other column(s)")</f>
        <v>Muawiah Qaimari</v>
      </c>
      <c r="L1271" s="525" t="str">
        <f>IFERROR(VLOOKUP(I1271, 'Reference data'!$R$2:$S$55, 2, 0), "Do not enter, will be populated based on other column(s)")</f>
        <v>Darsha Naik</v>
      </c>
      <c r="M1271" s="525" t="str">
        <f>IFERROR(VLOOKUP(L1271, 'Reference data'!$J$2:$K$30, 2, 0), "Do not enter, will be populated based on other column(s)")</f>
        <v>Himanshu Mathur</v>
      </c>
      <c r="N1271" s="347">
        <v>23.04</v>
      </c>
      <c r="P1271" s="347" t="s">
        <v>48</v>
      </c>
      <c r="Q1271" s="488">
        <v>90</v>
      </c>
      <c r="R1271" s="488"/>
      <c r="S1271" s="488"/>
      <c r="T1271" s="488"/>
      <c r="U1271" s="488"/>
      <c r="V1271" s="488"/>
      <c r="W1271" s="488"/>
      <c r="X1271" s="488"/>
      <c r="Y1271" s="488"/>
      <c r="Z1271" s="488"/>
      <c r="AA1271" s="488"/>
      <c r="AB1271" s="488"/>
      <c r="AC1271" s="488"/>
      <c r="AD1271" s="488"/>
      <c r="AE1271" s="488"/>
      <c r="AF1271" s="488"/>
      <c r="AG1271" s="488"/>
      <c r="AH1271" s="488"/>
      <c r="AI1271" s="488"/>
      <c r="AJ1271" s="488"/>
      <c r="AK1271" s="488">
        <v>70</v>
      </c>
      <c r="AL1271" s="488"/>
      <c r="AM1271" s="488"/>
      <c r="AN1271" s="488"/>
      <c r="AO1271" s="488"/>
      <c r="AP1271" s="488"/>
      <c r="AQ1271" s="488"/>
      <c r="AR1271" s="488"/>
      <c r="AS1271" s="488"/>
    </row>
    <row r="1272" spans="1:45" ht="18" customHeight="1">
      <c r="A1272" s="522" t="str">
        <f>IFERROR(VLOOKUP(B1272, 'Reference data'!$C$2:$D$21, 2, 0), "Do not enter, will be populated based on other column(s)")</f>
        <v>Sustenance</v>
      </c>
      <c r="B1272" s="541" t="s">
        <v>88</v>
      </c>
      <c r="C1272" s="347">
        <v>1</v>
      </c>
      <c r="D1272" s="347" t="s">
        <v>2235</v>
      </c>
      <c r="E1272" s="543" t="s">
        <v>1220</v>
      </c>
      <c r="F1272" s="475" t="s">
        <v>1479</v>
      </c>
      <c r="G1272" s="522" t="str">
        <f>IFERROR(VLOOKUP(E1272,'Reference data'!$M$2:$P$364,4,0), "Do not enter, will be populated based on other column(s)")</f>
        <v>MR</v>
      </c>
      <c r="H1272" s="522" t="str">
        <f>IFERROR(VLOOKUP(E1272,'Reference data'!$M$2:$O$364, 3,0), "Do not enter, will be populated based on other column(s)")</f>
        <v>.NET</v>
      </c>
      <c r="I1272" s="522" t="str">
        <f>IFERROR(VLOOKUP(E1272,'Reference data'!$M$1:$N$364, 2,0), "Do not enter, will be populated based on other column(s)")</f>
        <v>Freedom DotNet-MQ</v>
      </c>
      <c r="J1272" s="347" t="s">
        <v>203</v>
      </c>
      <c r="K1272" s="525" t="str">
        <f>IFERROR(VLOOKUP(J1272,'Reference data'!$G$2:$H$7, 2, 0), "Do not enter, will be populated based on other column(s)")</f>
        <v>Muawiah Qaimari</v>
      </c>
      <c r="L1272" s="525" t="str">
        <f>IFERROR(VLOOKUP(I1272, 'Reference data'!$R$2:$S$55, 2, 0), "Do not enter, will be populated based on other column(s)")</f>
        <v>Darsha Naik</v>
      </c>
      <c r="M1272" s="525" t="str">
        <f>IFERROR(VLOOKUP(L1272, 'Reference data'!$J$2:$K$30, 2, 0), "Do not enter, will be populated based on other column(s)")</f>
        <v>Himanshu Mathur</v>
      </c>
      <c r="N1272" s="347">
        <v>23.04</v>
      </c>
      <c r="P1272" s="347" t="s">
        <v>48</v>
      </c>
      <c r="Q1272" s="488">
        <v>90</v>
      </c>
      <c r="R1272" s="488"/>
      <c r="S1272" s="488"/>
      <c r="T1272" s="488"/>
      <c r="U1272" s="488"/>
      <c r="V1272" s="488"/>
      <c r="W1272" s="488"/>
      <c r="X1272" s="488"/>
      <c r="Y1272" s="488"/>
      <c r="Z1272" s="488"/>
      <c r="AA1272" s="488"/>
      <c r="AB1272" s="488"/>
      <c r="AC1272" s="488"/>
      <c r="AD1272" s="488"/>
      <c r="AE1272" s="488"/>
      <c r="AF1272" s="488"/>
      <c r="AG1272" s="488"/>
      <c r="AH1272" s="488"/>
      <c r="AI1272" s="488"/>
      <c r="AJ1272" s="488"/>
      <c r="AK1272" s="488">
        <v>90</v>
      </c>
      <c r="AL1272" s="488"/>
      <c r="AM1272" s="488"/>
      <c r="AN1272" s="488"/>
      <c r="AO1272" s="488"/>
      <c r="AP1272" s="488"/>
      <c r="AQ1272" s="488"/>
      <c r="AR1272" s="488"/>
      <c r="AS1272" s="488"/>
    </row>
    <row r="1273" spans="1:45" ht="18" customHeight="1">
      <c r="A1273" s="522" t="str">
        <f>IFERROR(VLOOKUP(B1273, 'Reference data'!$C$2:$D$21, 2, 0), "Do not enter, will be populated based on other column(s)")</f>
        <v>Sustenance</v>
      </c>
      <c r="B1273" s="541" t="s">
        <v>88</v>
      </c>
      <c r="C1273" s="347">
        <v>1</v>
      </c>
      <c r="D1273" s="347" t="s">
        <v>2236</v>
      </c>
      <c r="E1273" s="543" t="s">
        <v>196</v>
      </c>
      <c r="F1273" s="474" t="s">
        <v>1479</v>
      </c>
      <c r="G1273" s="522" t="str">
        <f>IFERROR(VLOOKUP(E1273,'Reference data'!$M$2:$P$364,4,0), "Do not enter, will be populated based on other column(s)")</f>
        <v>MR</v>
      </c>
      <c r="H1273" s="522" t="str">
        <f>IFERROR(VLOOKUP(E1273,'Reference data'!$M$2:$O$364, 3,0), "Do not enter, will be populated based on other column(s)")</f>
        <v>.NET</v>
      </c>
      <c r="I1273" s="522" t="str">
        <f>IFERROR(VLOOKUP(E1273,'Reference data'!$M$1:$N$364, 2,0), "Do not enter, will be populated based on other column(s)")</f>
        <v>Freedom DotNet-MQ</v>
      </c>
      <c r="J1273" s="347" t="s">
        <v>203</v>
      </c>
      <c r="K1273" s="525" t="str">
        <f>IFERROR(VLOOKUP(J1273,'Reference data'!$G$2:$H$7, 2, 0), "Do not enter, will be populated based on other column(s)")</f>
        <v>Muawiah Qaimari</v>
      </c>
      <c r="L1273" s="525" t="str">
        <f>IFERROR(VLOOKUP(I1273, 'Reference data'!$R$2:$S$55, 2, 0), "Do not enter, will be populated based on other column(s)")</f>
        <v>Darsha Naik</v>
      </c>
      <c r="M1273" s="525" t="str">
        <f>IFERROR(VLOOKUP(L1273, 'Reference data'!$J$2:$K$30, 2, 0), "Do not enter, will be populated based on other column(s)")</f>
        <v>Himanshu Mathur</v>
      </c>
      <c r="N1273" s="347">
        <v>23.05</v>
      </c>
      <c r="P1273" s="347" t="s">
        <v>48</v>
      </c>
      <c r="Q1273" s="488">
        <v>160</v>
      </c>
      <c r="R1273" s="488"/>
      <c r="S1273" s="488"/>
      <c r="T1273" s="488"/>
      <c r="U1273" s="488"/>
      <c r="V1273" s="488"/>
      <c r="W1273" s="488"/>
      <c r="X1273" s="488"/>
      <c r="Y1273" s="488"/>
      <c r="Z1273" s="488"/>
      <c r="AA1273" s="488"/>
      <c r="AB1273" s="488"/>
      <c r="AC1273" s="488"/>
      <c r="AD1273" s="488"/>
      <c r="AE1273" s="488"/>
      <c r="AF1273" s="488"/>
      <c r="AG1273" s="488"/>
      <c r="AH1273" s="488"/>
      <c r="AI1273" s="488"/>
      <c r="AJ1273" s="488"/>
      <c r="AK1273" s="488"/>
      <c r="AL1273" s="488">
        <v>160</v>
      </c>
      <c r="AM1273" s="488"/>
      <c r="AN1273" s="488"/>
      <c r="AO1273" s="488"/>
      <c r="AP1273" s="488"/>
      <c r="AQ1273" s="488"/>
      <c r="AR1273" s="488"/>
      <c r="AS1273" s="488"/>
    </row>
    <row r="1274" spans="1:45" ht="18" customHeight="1">
      <c r="A1274" s="522" t="str">
        <f>IFERROR(VLOOKUP(B1274, 'Reference data'!$C$2:$D$21, 2, 0), "Do not enter, will be populated based on other column(s)")</f>
        <v>Sustenance</v>
      </c>
      <c r="B1274" s="541" t="s">
        <v>88</v>
      </c>
      <c r="C1274" s="347">
        <v>1</v>
      </c>
      <c r="D1274" s="347" t="s">
        <v>2237</v>
      </c>
      <c r="E1274" s="543" t="s">
        <v>221</v>
      </c>
      <c r="F1274" s="474" t="s">
        <v>1479</v>
      </c>
      <c r="G1274" s="522" t="str">
        <f>IFERROR(VLOOKUP(E1274,'Reference data'!$M$2:$P$364,4,0), "Do not enter, will be populated based on other column(s)")</f>
        <v>MR</v>
      </c>
      <c r="H1274" s="522" t="str">
        <f>IFERROR(VLOOKUP(E1274,'Reference data'!$M$2:$O$364, 3,0), "Do not enter, will be populated based on other column(s)")</f>
        <v>.NET</v>
      </c>
      <c r="I1274" s="522" t="str">
        <f>IFERROR(VLOOKUP(E1274,'Reference data'!$M$1:$N$364, 2,0), "Do not enter, will be populated based on other column(s)")</f>
        <v>Freedom DotNet-MQ</v>
      </c>
      <c r="J1274" s="347" t="s">
        <v>203</v>
      </c>
      <c r="K1274" s="525" t="str">
        <f>IFERROR(VLOOKUP(J1274,'Reference data'!$G$2:$H$7, 2, 0), "Do not enter, will be populated based on other column(s)")</f>
        <v>Muawiah Qaimari</v>
      </c>
      <c r="L1274" s="525" t="str">
        <f>IFERROR(VLOOKUP(I1274, 'Reference data'!$R$2:$S$55, 2, 0), "Do not enter, will be populated based on other column(s)")</f>
        <v>Darsha Naik</v>
      </c>
      <c r="M1274" s="525" t="str">
        <f>IFERROR(VLOOKUP(L1274, 'Reference data'!$J$2:$K$30, 2, 0), "Do not enter, will be populated based on other column(s)")</f>
        <v>Himanshu Mathur</v>
      </c>
      <c r="N1274" s="347">
        <v>23.05</v>
      </c>
      <c r="P1274" s="347" t="s">
        <v>48</v>
      </c>
      <c r="Q1274" s="488">
        <v>90</v>
      </c>
      <c r="R1274" s="488"/>
      <c r="S1274" s="488"/>
      <c r="T1274" s="488"/>
      <c r="U1274" s="488"/>
      <c r="V1274" s="488"/>
      <c r="W1274" s="488"/>
      <c r="X1274" s="488"/>
      <c r="Y1274" s="488"/>
      <c r="Z1274" s="488"/>
      <c r="AA1274" s="488"/>
      <c r="AB1274" s="488"/>
      <c r="AC1274" s="488"/>
      <c r="AD1274" s="488"/>
      <c r="AE1274" s="488"/>
      <c r="AF1274" s="488"/>
      <c r="AG1274" s="488"/>
      <c r="AH1274" s="488"/>
      <c r="AI1274" s="488"/>
      <c r="AJ1274" s="488"/>
      <c r="AK1274" s="488"/>
      <c r="AL1274" s="488">
        <v>90</v>
      </c>
      <c r="AM1274" s="488"/>
      <c r="AN1274" s="488"/>
      <c r="AO1274" s="488"/>
      <c r="AP1274" s="488"/>
      <c r="AQ1274" s="488"/>
      <c r="AR1274" s="488"/>
      <c r="AS1274" s="488"/>
    </row>
    <row r="1275" spans="1:45" ht="18" customHeight="1">
      <c r="A1275" s="522" t="str">
        <f>IFERROR(VLOOKUP(B1275, 'Reference data'!$C$2:$D$21, 2, 0), "Do not enter, will be populated based on other column(s)")</f>
        <v>Sustenance</v>
      </c>
      <c r="B1275" s="541" t="s">
        <v>88</v>
      </c>
      <c r="C1275" s="347">
        <v>1</v>
      </c>
      <c r="D1275" s="347" t="s">
        <v>2238</v>
      </c>
      <c r="E1275" s="543" t="s">
        <v>215</v>
      </c>
      <c r="F1275" s="474" t="s">
        <v>1479</v>
      </c>
      <c r="G1275" s="522" t="str">
        <f>IFERROR(VLOOKUP(E1275,'Reference data'!$M$2:$P$364,4,0), "Do not enter, will be populated based on other column(s)")</f>
        <v>MR</v>
      </c>
      <c r="H1275" s="522" t="str">
        <f>IFERROR(VLOOKUP(E1275,'Reference data'!$M$2:$O$364, 3,0), "Do not enter, will be populated based on other column(s)")</f>
        <v>.NET</v>
      </c>
      <c r="I1275" s="522" t="str">
        <f>IFERROR(VLOOKUP(E1275,'Reference data'!$M$1:$N$364, 2,0), "Do not enter, will be populated based on other column(s)")</f>
        <v>Freedom DotNet-MQ</v>
      </c>
      <c r="J1275" s="347" t="s">
        <v>203</v>
      </c>
      <c r="K1275" s="525" t="str">
        <f>IFERROR(VLOOKUP(J1275,'Reference data'!$G$2:$H$7, 2, 0), "Do not enter, will be populated based on other column(s)")</f>
        <v>Muawiah Qaimari</v>
      </c>
      <c r="L1275" s="525" t="str">
        <f>IFERROR(VLOOKUP(I1275, 'Reference data'!$R$2:$S$55, 2, 0), "Do not enter, will be populated based on other column(s)")</f>
        <v>Darsha Naik</v>
      </c>
      <c r="M1275" s="525" t="str">
        <f>IFERROR(VLOOKUP(L1275, 'Reference data'!$J$2:$K$30, 2, 0), "Do not enter, will be populated based on other column(s)")</f>
        <v>Himanshu Mathur</v>
      </c>
      <c r="N1275" s="347">
        <v>23.05</v>
      </c>
      <c r="P1275" s="347" t="s">
        <v>48</v>
      </c>
      <c r="Q1275" s="488">
        <v>70</v>
      </c>
      <c r="R1275" s="488"/>
      <c r="S1275" s="488"/>
      <c r="T1275" s="488"/>
      <c r="U1275" s="488"/>
      <c r="V1275" s="488"/>
      <c r="W1275" s="488"/>
      <c r="X1275" s="488"/>
      <c r="Y1275" s="488"/>
      <c r="Z1275" s="488"/>
      <c r="AA1275" s="488"/>
      <c r="AB1275" s="488"/>
      <c r="AC1275" s="488"/>
      <c r="AD1275" s="488"/>
      <c r="AE1275" s="488"/>
      <c r="AF1275" s="488"/>
      <c r="AG1275" s="488"/>
      <c r="AH1275" s="488"/>
      <c r="AI1275" s="488"/>
      <c r="AJ1275" s="488"/>
      <c r="AK1275" s="488"/>
      <c r="AL1275" s="488">
        <v>70</v>
      </c>
      <c r="AM1275" s="488"/>
      <c r="AN1275" s="488"/>
      <c r="AO1275" s="488"/>
      <c r="AP1275" s="488"/>
      <c r="AQ1275" s="488"/>
      <c r="AR1275" s="488"/>
      <c r="AS1275" s="488"/>
    </row>
    <row r="1276" spans="1:45" ht="18" customHeight="1">
      <c r="A1276" s="522" t="str">
        <f>IFERROR(VLOOKUP(B1276, 'Reference data'!$C$2:$D$21, 2, 0), "Do not enter, will be populated based on other column(s)")</f>
        <v>Sustenance</v>
      </c>
      <c r="B1276" s="541" t="s">
        <v>110</v>
      </c>
      <c r="C1276" s="347">
        <v>1</v>
      </c>
      <c r="D1276" s="347" t="s">
        <v>2239</v>
      </c>
      <c r="E1276" s="543" t="s">
        <v>208</v>
      </c>
      <c r="F1276" s="472"/>
      <c r="G1276" s="522" t="str">
        <f>IFERROR(VLOOKUP(E1276,'Reference data'!$M$2:$P$364,4,0), "Do not enter, will be populated based on other column(s)")</f>
        <v>MR</v>
      </c>
      <c r="H1276" s="522" t="str">
        <f>IFERROR(VLOOKUP(E1276,'Reference data'!$M$2:$O$364, 3,0), "Do not enter, will be populated based on other column(s)")</f>
        <v>.NET, VC++</v>
      </c>
      <c r="I1276" s="522" t="str">
        <f>IFERROR(VLOOKUP(E1276,'Reference data'!$M$1:$N$364, 2,0), "Do not enter, will be populated based on other column(s)")</f>
        <v>MOSS</v>
      </c>
      <c r="J1276" s="347" t="s">
        <v>203</v>
      </c>
      <c r="K1276" s="525" t="str">
        <f>IFERROR(VLOOKUP(J1276,'Reference data'!$G$2:$H$7, 2, 0), "Do not enter, will be populated based on other column(s)")</f>
        <v>Muawiah Qaimari</v>
      </c>
      <c r="L1276" s="525" t="str">
        <f>IFERROR(VLOOKUP(I1276, 'Reference data'!$R$2:$S$55, 2, 0), "Do not enter, will be populated based on other column(s)")</f>
        <v xml:space="preserve">Darsha Naik </v>
      </c>
      <c r="M1276" s="525" t="str">
        <f>IFERROR(VLOOKUP(L1276, 'Reference data'!$J$2:$K$30, 2, 0), "Do not enter, will be populated based on other column(s)")</f>
        <v>Himanshu Mathur</v>
      </c>
      <c r="N1276" s="347">
        <v>23.06</v>
      </c>
      <c r="P1276" s="347" t="s">
        <v>48</v>
      </c>
      <c r="Q1276" s="488">
        <v>100</v>
      </c>
      <c r="R1276" s="488"/>
      <c r="S1276" s="488"/>
      <c r="T1276" s="488"/>
      <c r="U1276" s="488"/>
      <c r="V1276" s="488"/>
      <c r="W1276" s="488"/>
      <c r="X1276" s="488"/>
      <c r="Y1276" s="488"/>
      <c r="Z1276" s="488"/>
      <c r="AA1276" s="488"/>
      <c r="AB1276" s="488"/>
      <c r="AC1276" s="488"/>
      <c r="AD1276" s="488"/>
      <c r="AE1276" s="488"/>
      <c r="AF1276" s="488"/>
      <c r="AG1276" s="488"/>
      <c r="AH1276" s="488"/>
      <c r="AI1276" s="488"/>
      <c r="AJ1276" s="488"/>
      <c r="AK1276" s="488"/>
      <c r="AL1276" s="488"/>
      <c r="AM1276" s="488">
        <v>100</v>
      </c>
      <c r="AN1276" s="488"/>
      <c r="AO1276" s="488"/>
      <c r="AP1276" s="488"/>
      <c r="AQ1276" s="488"/>
      <c r="AR1276" s="488"/>
      <c r="AS1276" s="488"/>
    </row>
    <row r="1277" spans="1:45">
      <c r="A1277" s="522" t="str">
        <f>IFERROR(VLOOKUP(B1277, 'Reference data'!$C$2:$D$21, 2, 0), "Do not enter, will be populated based on other column(s)")</f>
        <v>Sustenance</v>
      </c>
      <c r="B1277" s="541" t="s">
        <v>88</v>
      </c>
      <c r="D1277" s="543" t="s">
        <v>2240</v>
      </c>
      <c r="E1277" s="543" t="s">
        <v>1274</v>
      </c>
      <c r="F1277" s="548" t="s">
        <v>1506</v>
      </c>
      <c r="G1277" s="522" t="str">
        <f>IFERROR(VLOOKUP(E1277,'Reference data'!$M$2:$P$364,4,0), "Do not enter, will be populated based on other column(s)")</f>
        <v>MR</v>
      </c>
      <c r="H1277" s="522" t="str">
        <f>IFERROR(VLOOKUP(E1277,'Reference data'!$M$2:$O$364, 3,0), "Do not enter, will be populated based on other column(s)")</f>
        <v>Java</v>
      </c>
      <c r="I1277" s="522" t="str">
        <f>IFERROR(VLOOKUP(E1277,'Reference data'!$M$1:$N$364, 2,0), "Do not enter, will be populated based on other column(s)")</f>
        <v>Gal-SAF</v>
      </c>
      <c r="J1277" s="347" t="s">
        <v>78</v>
      </c>
      <c r="K1277" s="525" t="str">
        <f>IFERROR(VLOOKUP(J1277,'Reference data'!$G$2:$H$7, 2, 0), "Do not enter, will be populated based on other column(s)")</f>
        <v>Christine Moretti</v>
      </c>
      <c r="L1277" s="525" t="s">
        <v>489</v>
      </c>
      <c r="M1277" s="525" t="str">
        <f>IFERROR(VLOOKUP(L1277, 'Reference data'!$J$2:$K$30, 2, 0), "Do not enter, will be populated based on other column(s)")</f>
        <v>Dinesh Bansal (Gurgaon)</v>
      </c>
      <c r="N1277" s="347">
        <v>23.09</v>
      </c>
      <c r="O1277" s="551" t="str">
        <f>VLOOKUP(N1277, 'Reference data'!$U$2:$V$29, 2, 0)</f>
        <v>Sep-23</v>
      </c>
      <c r="P1277" s="347" t="s">
        <v>48</v>
      </c>
      <c r="Q1277" s="548">
        <v>380</v>
      </c>
      <c r="R1277" s="548"/>
      <c r="S1277" s="548"/>
      <c r="T1277" s="548"/>
      <c r="U1277" s="548"/>
      <c r="V1277" s="548"/>
      <c r="W1277" s="548"/>
      <c r="X1277" s="548"/>
      <c r="Y1277" s="548"/>
      <c r="Z1277" s="548"/>
      <c r="AA1277" s="548"/>
      <c r="AB1277" s="548">
        <v>264</v>
      </c>
      <c r="AC1277" s="548">
        <v>264</v>
      </c>
      <c r="AD1277" s="548">
        <v>264</v>
      </c>
      <c r="AE1277" s="548">
        <v>264</v>
      </c>
      <c r="AF1277" s="548">
        <v>176</v>
      </c>
      <c r="AG1277" s="548">
        <v>176</v>
      </c>
    </row>
    <row r="1278" spans="1:45" ht="18" customHeight="1">
      <c r="A1278" s="522" t="str">
        <f>IFERROR(VLOOKUP(B1278, 'Reference data'!$C$2:$D$21, 2, 0), "Do not enter, will be populated based on other column(s)")</f>
        <v>Sustenance</v>
      </c>
      <c r="B1278" s="541" t="s">
        <v>110</v>
      </c>
      <c r="C1278" s="347">
        <v>1</v>
      </c>
      <c r="D1278" s="347" t="s">
        <v>2241</v>
      </c>
      <c r="E1278" s="543" t="s">
        <v>377</v>
      </c>
      <c r="F1278" s="472"/>
      <c r="G1278" s="522" t="str">
        <f>IFERROR(VLOOKUP(E1278,'Reference data'!$M$2:$P$364,4,0), "Do not enter, will be populated based on other column(s)")</f>
        <v>MR</v>
      </c>
      <c r="H1278" s="522" t="str">
        <f>IFERROR(VLOOKUP(E1278,'Reference data'!$M$2:$O$364, 3,0), "Do not enter, will be populated based on other column(s)")</f>
        <v>Java</v>
      </c>
      <c r="I1278" s="522" t="str">
        <f>IFERROR(VLOOKUP(E1278,'Reference data'!$M$1:$N$364, 2,0), "Do not enter, will be populated based on other column(s)")</f>
        <v>Freedom Java Apps</v>
      </c>
      <c r="J1278" s="347" t="s">
        <v>203</v>
      </c>
      <c r="K1278" s="525" t="str">
        <f>IFERROR(VLOOKUP(J1278,'Reference data'!$G$2:$H$7, 2, 0), "Do not enter, will be populated based on other column(s)")</f>
        <v>Muawiah Qaimari</v>
      </c>
      <c r="L1278" s="525" t="str">
        <f>IFERROR(VLOOKUP(I1278, 'Reference data'!$R$2:$S$55, 2, 0), "Do not enter, will be populated based on other column(s)")</f>
        <v>Ashish Bartwal</v>
      </c>
      <c r="M1278" s="525" t="str">
        <f>IFERROR(VLOOKUP(L1278, 'Reference data'!$J$2:$K$30, 2, 0), "Do not enter, will be populated based on other column(s)")</f>
        <v>Himanshu Mathur</v>
      </c>
      <c r="N1278" s="347">
        <v>23.03</v>
      </c>
      <c r="O1278" s="551" t="str">
        <f>VLOOKUP(N1278, 'Reference data'!$U$2:$V$29, 2, 0)</f>
        <v>Mar-23</v>
      </c>
      <c r="P1278" s="347" t="s">
        <v>48</v>
      </c>
      <c r="Q1278" s="488">
        <v>40</v>
      </c>
      <c r="R1278" s="488"/>
      <c r="S1278" s="488"/>
      <c r="T1278" s="488"/>
      <c r="U1278" s="488"/>
      <c r="V1278" s="488"/>
      <c r="W1278" s="488"/>
      <c r="X1278" s="488"/>
      <c r="Y1278" s="488"/>
      <c r="Z1278" s="488"/>
      <c r="AA1278" s="488"/>
      <c r="AB1278" s="488"/>
      <c r="AC1278" s="488"/>
      <c r="AD1278" s="488"/>
      <c r="AE1278" s="488"/>
      <c r="AF1278" s="488"/>
      <c r="AG1278" s="488"/>
      <c r="AH1278" s="488"/>
      <c r="AI1278" s="488"/>
      <c r="AJ1278" s="488">
        <v>40</v>
      </c>
      <c r="AK1278" s="488"/>
      <c r="AL1278" s="488"/>
      <c r="AM1278" s="488"/>
      <c r="AN1278" s="488"/>
      <c r="AO1278" s="488"/>
      <c r="AP1278" s="488"/>
      <c r="AQ1278" s="488"/>
      <c r="AR1278" s="488"/>
      <c r="AS1278" s="488"/>
    </row>
    <row r="1279" spans="1:45" ht="18" customHeight="1">
      <c r="A1279" s="522" t="str">
        <f>IFERROR(VLOOKUP(B1279, 'Reference data'!$C$2:$D$21, 2, 0), "Do not enter, will be populated based on other column(s)")</f>
        <v>Sustenance</v>
      </c>
      <c r="B1279" s="541" t="s">
        <v>110</v>
      </c>
      <c r="C1279" s="347">
        <v>1</v>
      </c>
      <c r="D1279" s="347" t="s">
        <v>2242</v>
      </c>
      <c r="E1279" s="543" t="s">
        <v>764</v>
      </c>
      <c r="F1279" s="472"/>
      <c r="G1279" s="522" t="str">
        <f>IFERROR(VLOOKUP(E1279,'Reference data'!$M$2:$P$364,4,0), "Do not enter, will be populated based on other column(s)")</f>
        <v>MR</v>
      </c>
      <c r="H1279" s="522" t="str">
        <f>IFERROR(VLOOKUP(E1279,'Reference data'!$M$2:$O$364, 3,0), "Do not enter, will be populated based on other column(s)")</f>
        <v>Java</v>
      </c>
      <c r="I1279" s="522" t="str">
        <f>IFERROR(VLOOKUP(E1279,'Reference data'!$M$1:$N$364, 2,0), "Do not enter, will be populated based on other column(s)")</f>
        <v>Freedom Java Apps</v>
      </c>
      <c r="J1279" s="347" t="s">
        <v>203</v>
      </c>
      <c r="K1279" s="525" t="str">
        <f>IFERROR(VLOOKUP(J1279,'Reference data'!$G$2:$H$7, 2, 0), "Do not enter, will be populated based on other column(s)")</f>
        <v>Muawiah Qaimari</v>
      </c>
      <c r="L1279" s="525" t="str">
        <f>IFERROR(VLOOKUP(I1279, 'Reference data'!$R$2:$S$55, 2, 0), "Do not enter, will be populated based on other column(s)")</f>
        <v>Ashish Bartwal</v>
      </c>
      <c r="M1279" s="525" t="str">
        <f>IFERROR(VLOOKUP(L1279, 'Reference data'!$J$2:$K$30, 2, 0), "Do not enter, will be populated based on other column(s)")</f>
        <v>Himanshu Mathur</v>
      </c>
      <c r="N1279" s="347">
        <v>23.03</v>
      </c>
      <c r="O1279" s="551" t="str">
        <f>VLOOKUP(N1279, 'Reference data'!$U$2:$V$29, 2, 0)</f>
        <v>Mar-23</v>
      </c>
      <c r="P1279" s="347" t="s">
        <v>48</v>
      </c>
      <c r="Q1279" s="488">
        <v>40</v>
      </c>
      <c r="R1279" s="488"/>
      <c r="S1279" s="488"/>
      <c r="T1279" s="488"/>
      <c r="U1279" s="488"/>
      <c r="V1279" s="488"/>
      <c r="W1279" s="488"/>
      <c r="X1279" s="488"/>
      <c r="Y1279" s="488"/>
      <c r="Z1279" s="488"/>
      <c r="AA1279" s="488"/>
      <c r="AB1279" s="488"/>
      <c r="AC1279" s="488"/>
      <c r="AD1279" s="488"/>
      <c r="AE1279" s="488"/>
      <c r="AF1279" s="488"/>
      <c r="AG1279" s="488"/>
      <c r="AH1279" s="488"/>
      <c r="AI1279" s="488"/>
      <c r="AJ1279" s="488">
        <v>40</v>
      </c>
      <c r="AK1279" s="488"/>
      <c r="AL1279" s="488"/>
      <c r="AM1279" s="488"/>
      <c r="AN1279" s="488"/>
      <c r="AO1279" s="488"/>
      <c r="AP1279" s="488"/>
      <c r="AQ1279" s="488"/>
      <c r="AR1279" s="488"/>
      <c r="AS1279" s="488"/>
    </row>
    <row r="1280" spans="1:45" ht="18" customHeight="1">
      <c r="A1280" s="522" t="str">
        <f>IFERROR(VLOOKUP(B1280, 'Reference data'!$C$2:$D$21, 2, 0), "Do not enter, will be populated based on other column(s)")</f>
        <v>Enhancement</v>
      </c>
      <c r="B1280" s="541" t="s">
        <v>960</v>
      </c>
      <c r="C1280" s="347">
        <v>1</v>
      </c>
      <c r="D1280" s="347" t="s">
        <v>2243</v>
      </c>
      <c r="E1280" s="543" t="s">
        <v>254</v>
      </c>
      <c r="F1280" s="474" t="s">
        <v>1803</v>
      </c>
      <c r="G1280" s="522" t="str">
        <f>IFERROR(VLOOKUP(E1280,'Reference data'!$M$2:$P$364,4,0), "Do not enter, will be populated based on other column(s)")</f>
        <v>MR</v>
      </c>
      <c r="H1280" s="522" t="str">
        <f>IFERROR(VLOOKUP(E1280,'Reference data'!$M$2:$O$364, 3,0), "Do not enter, will be populated based on other column(s)")</f>
        <v>Java, Weblogic</v>
      </c>
      <c r="I1280" s="522" t="str">
        <f>IFERROR(VLOOKUP(E1280,'Reference data'!$M$1:$N$364, 2,0), "Do not enter, will be populated based on other column(s)")</f>
        <v>CBS-ATTCRM-SBS</v>
      </c>
      <c r="J1280" s="347" t="s">
        <v>78</v>
      </c>
      <c r="K1280" s="525" t="str">
        <f>IFERROR(VLOOKUP(J1280,'Reference data'!$G$2:$H$7, 2, 0), "Do not enter, will be populated based on other column(s)")</f>
        <v>Christine Moretti</v>
      </c>
      <c r="L1280" s="525" t="s">
        <v>255</v>
      </c>
      <c r="M1280" s="525" t="str">
        <f>IFERROR(VLOOKUP(L1280, 'Reference data'!$J$2:$K$30, 2, 0), "Do not enter, will be populated based on other column(s)")</f>
        <v>Himanshu Mathur</v>
      </c>
      <c r="N1280" s="347">
        <v>23.06</v>
      </c>
      <c r="O1280" s="551" t="str">
        <f>VLOOKUP(N1280, 'Reference data'!$U$2:$V$29, 2, 0)</f>
        <v>Jun-23</v>
      </c>
      <c r="P1280" s="347" t="s">
        <v>48</v>
      </c>
      <c r="Q1280" s="488">
        <v>176</v>
      </c>
      <c r="R1280" s="488"/>
      <c r="S1280" s="488"/>
      <c r="T1280" s="488"/>
      <c r="U1280" s="488"/>
      <c r="V1280" s="488"/>
      <c r="W1280" s="488"/>
      <c r="X1280" s="488"/>
      <c r="Y1280" s="488"/>
      <c r="Z1280" s="488"/>
      <c r="AA1280" s="488"/>
      <c r="AB1280" s="488"/>
      <c r="AC1280" s="488"/>
      <c r="AD1280" s="488"/>
      <c r="AE1280" s="488"/>
      <c r="AF1280" s="488"/>
      <c r="AG1280" s="488"/>
      <c r="AH1280" s="488"/>
      <c r="AI1280" s="488"/>
      <c r="AJ1280" s="488"/>
      <c r="AK1280" s="488">
        <v>90</v>
      </c>
      <c r="AL1280" s="488">
        <v>86</v>
      </c>
      <c r="AM1280" s="488"/>
      <c r="AN1280" s="488"/>
      <c r="AO1280" s="488"/>
      <c r="AP1280" s="488"/>
      <c r="AQ1280" s="488"/>
      <c r="AR1280" s="488"/>
      <c r="AS1280" s="488"/>
    </row>
    <row r="1281" spans="1:45" ht="14.5">
      <c r="A1281" s="522" t="str">
        <f>IFERROR(VLOOKUP(B1281, 'Reference data'!$C$2:$D$21, 2, 0), "Do not enter, will be populated based on other column(s)")</f>
        <v>Sustenance</v>
      </c>
      <c r="B1281" s="541" t="s">
        <v>88</v>
      </c>
      <c r="C1281" s="347">
        <v>3</v>
      </c>
      <c r="D1281" s="347" t="s">
        <v>2244</v>
      </c>
      <c r="E1281" s="543" t="s">
        <v>561</v>
      </c>
      <c r="F1281" s="475"/>
      <c r="G1281" s="522" t="str">
        <f>IFERROR(VLOOKUP(E1281,'Reference data'!$M$2:$P$364,4,0), "Do not enter, will be populated based on other column(s)")</f>
        <v>MF</v>
      </c>
      <c r="H1281" s="522" t="str">
        <f>IFERROR(VLOOKUP(E1281,'Reference data'!$M$2:$O$364, 3,0), "Do not enter, will be populated based on other column(s)")</f>
        <v>Cobol</v>
      </c>
      <c r="I1281" s="522" t="str">
        <f>IFERROR(VLOOKUP(E1281,'Reference data'!$M$1:$N$364, 2,0), "Do not enter, will be populated based on other column(s)")</f>
        <v>SE-BILLING</v>
      </c>
      <c r="J1281" s="347" t="s">
        <v>203</v>
      </c>
      <c r="K1281" s="525" t="str">
        <f>IFERROR(VLOOKUP(J1281,'Reference data'!$G$2:$H$7, 2, 0), "Do not enter, will be populated based on other column(s)")</f>
        <v>Muawiah Qaimari</v>
      </c>
      <c r="L1281" s="525" t="str">
        <f>IFERROR(VLOOKUP(I1281, 'Reference data'!$R$2:$S$55, 2, 0), "Do not enter, will be populated based on other column(s)")</f>
        <v>Rudradeep Mandal</v>
      </c>
      <c r="M1281" s="525" t="str">
        <f>IFERROR(VLOOKUP(L1281, 'Reference data'!$J$2:$K$30, 2, 0), "Do not enter, will be populated based on other column(s)")</f>
        <v>Tarun Raghuwanshi</v>
      </c>
      <c r="N1281" s="347">
        <v>23.12</v>
      </c>
      <c r="O1281" s="551" t="str">
        <f>VLOOKUP(N1281, 'Reference data'!$U$2:$V$29, 2, 0)</f>
        <v>Dec-23</v>
      </c>
      <c r="P1281" s="347" t="s">
        <v>342</v>
      </c>
      <c r="Q1281" s="488">
        <v>1200</v>
      </c>
      <c r="R1281" s="488"/>
      <c r="S1281" s="488"/>
      <c r="T1281" s="488"/>
      <c r="U1281" s="488"/>
      <c r="V1281" s="488"/>
      <c r="W1281" s="488"/>
      <c r="X1281" s="488"/>
      <c r="Y1281" s="488"/>
      <c r="Z1281" s="488"/>
      <c r="AA1281" s="488"/>
      <c r="AB1281" s="488"/>
      <c r="AC1281" s="488"/>
      <c r="AD1281" s="488"/>
      <c r="AE1281" s="488"/>
      <c r="AF1281" s="488">
        <v>50</v>
      </c>
      <c r="AG1281" s="488"/>
      <c r="AH1281" s="488"/>
      <c r="AI1281" s="488"/>
      <c r="AJ1281" s="488"/>
      <c r="AK1281" s="488"/>
      <c r="AL1281" s="488"/>
      <c r="AM1281" s="488">
        <v>100</v>
      </c>
      <c r="AN1281" s="488">
        <v>200</v>
      </c>
      <c r="AO1281" s="488">
        <v>200</v>
      </c>
      <c r="AP1281" s="488">
        <v>200</v>
      </c>
      <c r="AQ1281" s="488">
        <v>200</v>
      </c>
      <c r="AR1281" s="488">
        <v>200</v>
      </c>
      <c r="AS1281" s="488">
        <v>100</v>
      </c>
    </row>
    <row r="1282" spans="1:45" ht="18" customHeight="1">
      <c r="A1282" s="522" t="str">
        <f>IFERROR(VLOOKUP(B1282, 'Reference data'!$C$2:$D$21, 2, 0), "Do not enter, will be populated based on other column(s)")</f>
        <v>Sustenance</v>
      </c>
      <c r="B1282" s="541" t="s">
        <v>110</v>
      </c>
      <c r="C1282" s="347">
        <v>1</v>
      </c>
      <c r="D1282" s="347" t="s">
        <v>2245</v>
      </c>
      <c r="E1282" s="543" t="s">
        <v>260</v>
      </c>
      <c r="F1282" s="475" t="s">
        <v>1803</v>
      </c>
      <c r="G1282" s="522" t="str">
        <f>IFERROR(VLOOKUP(E1282,'Reference data'!$M$2:$P$364,4,0), "Do not enter, will be populated based on other column(s)")</f>
        <v>MR</v>
      </c>
      <c r="H1282" s="522" t="str">
        <f>IFERROR(VLOOKUP(E1282,'Reference data'!$M$2:$O$364, 3,0), "Do not enter, will be populated based on other column(s)")</f>
        <v>.NET</v>
      </c>
      <c r="I1282" s="522" t="str">
        <f>IFERROR(VLOOKUP(E1282,'Reference data'!$M$1:$N$364, 2,0), "Do not enter, will be populated based on other column(s)")</f>
        <v>CBS-ATTCRM-SBS</v>
      </c>
      <c r="J1282" s="347" t="s">
        <v>78</v>
      </c>
      <c r="K1282" s="525" t="str">
        <f>IFERROR(VLOOKUP(J1282,'Reference data'!$G$2:$H$7, 2, 0), "Do not enter, will be populated based on other column(s)")</f>
        <v>Christine Moretti</v>
      </c>
      <c r="L1282" s="525" t="s">
        <v>255</v>
      </c>
      <c r="M1282" s="525" t="str">
        <f>IFERROR(VLOOKUP(L1282, 'Reference data'!$J$2:$K$30, 2, 0), "Do not enter, will be populated based on other column(s)")</f>
        <v>Himanshu Mathur</v>
      </c>
      <c r="N1282" s="347">
        <v>23.04</v>
      </c>
      <c r="O1282" s="551" t="str">
        <f>VLOOKUP(N1282, 'Reference data'!$U$2:$V$29, 2, 0)</f>
        <v>Apr-23</v>
      </c>
      <c r="P1282" s="347" t="s">
        <v>48</v>
      </c>
      <c r="Q1282" s="488">
        <v>10</v>
      </c>
      <c r="R1282" s="488"/>
      <c r="S1282" s="488"/>
      <c r="T1282" s="488"/>
      <c r="U1282" s="488"/>
      <c r="V1282" s="488"/>
      <c r="W1282" s="488"/>
      <c r="X1282" s="488"/>
      <c r="Y1282" s="488"/>
      <c r="Z1282" s="488"/>
      <c r="AA1282" s="488"/>
      <c r="AB1282" s="488"/>
      <c r="AC1282" s="488"/>
      <c r="AD1282" s="488"/>
      <c r="AE1282" s="488"/>
      <c r="AF1282" s="488"/>
      <c r="AG1282" s="488"/>
      <c r="AH1282" s="488"/>
      <c r="AI1282" s="488"/>
      <c r="AJ1282" s="488"/>
      <c r="AK1282" s="488">
        <v>10</v>
      </c>
      <c r="AL1282" s="488"/>
      <c r="AM1282" s="488"/>
      <c r="AN1282" s="488"/>
      <c r="AO1282" s="488"/>
      <c r="AP1282" s="488"/>
      <c r="AQ1282" s="488"/>
      <c r="AR1282" s="488"/>
      <c r="AS1282" s="488"/>
    </row>
    <row r="1283" spans="1:45" ht="18" customHeight="1">
      <c r="A1283" s="522" t="str">
        <f>IFERROR(VLOOKUP(B1283, 'Reference data'!$C$2:$D$21, 2, 0), "Do not enter, will be populated based on other column(s)")</f>
        <v>Sustenance</v>
      </c>
      <c r="B1283" s="541" t="s">
        <v>110</v>
      </c>
      <c r="C1283" s="347">
        <v>1</v>
      </c>
      <c r="D1283" s="347" t="s">
        <v>2246</v>
      </c>
      <c r="E1283" s="543" t="s">
        <v>263</v>
      </c>
      <c r="F1283" s="475" t="s">
        <v>1803</v>
      </c>
      <c r="G1283" s="522" t="str">
        <f>IFERROR(VLOOKUP(E1283,'Reference data'!$M$2:$P$364,4,0), "Do not enter, will be populated based on other column(s)")</f>
        <v>MR</v>
      </c>
      <c r="H1283" s="522" t="str">
        <f>IFERROR(VLOOKUP(E1283,'Reference data'!$M$2:$O$364, 3,0), "Do not enter, will be populated based on other column(s)")</f>
        <v>Java</v>
      </c>
      <c r="I1283" s="522" t="str">
        <f>IFERROR(VLOOKUP(E1283,'Reference data'!$M$1:$N$364, 2,0), "Do not enter, will be populated based on other column(s)")</f>
        <v>CBS-ATTCRM-SBS</v>
      </c>
      <c r="J1283" s="347" t="s">
        <v>442</v>
      </c>
      <c r="K1283" s="525" t="str">
        <f>IFERROR(VLOOKUP(J1283,'Reference data'!$G$2:$H$7, 2, 0), "Do not enter, will be populated based on other column(s)")</f>
        <v>Christine Moretti</v>
      </c>
      <c r="L1283" s="525" t="s">
        <v>255</v>
      </c>
      <c r="M1283" s="525" t="str">
        <f>IFERROR(VLOOKUP(L1283, 'Reference data'!$J$2:$K$30, 2, 0), "Do not enter, will be populated based on other column(s)")</f>
        <v>Himanshu Mathur</v>
      </c>
      <c r="N1283" s="347">
        <v>23.05</v>
      </c>
      <c r="O1283" s="551" t="str">
        <f>VLOOKUP(N1283, 'Reference data'!$U$2:$V$29, 2, 0)</f>
        <v>May-23</v>
      </c>
      <c r="P1283" s="347" t="s">
        <v>48</v>
      </c>
      <c r="Q1283" s="488">
        <v>10</v>
      </c>
      <c r="R1283" s="488"/>
      <c r="S1283" s="488"/>
      <c r="T1283" s="488"/>
      <c r="U1283" s="488"/>
      <c r="V1283" s="488"/>
      <c r="W1283" s="488"/>
      <c r="X1283" s="488"/>
      <c r="Y1283" s="488"/>
      <c r="Z1283" s="488"/>
      <c r="AA1283" s="488"/>
      <c r="AB1283" s="488"/>
      <c r="AC1283" s="488"/>
      <c r="AD1283" s="488"/>
      <c r="AE1283" s="488"/>
      <c r="AF1283" s="488"/>
      <c r="AG1283" s="488"/>
      <c r="AH1283" s="488"/>
      <c r="AI1283" s="488"/>
      <c r="AJ1283" s="488"/>
      <c r="AK1283" s="488"/>
      <c r="AL1283" s="488">
        <v>10</v>
      </c>
      <c r="AM1283" s="488"/>
      <c r="AN1283" s="488"/>
      <c r="AO1283" s="488"/>
      <c r="AP1283" s="488"/>
      <c r="AQ1283" s="488"/>
      <c r="AR1283" s="488"/>
      <c r="AS1283" s="488"/>
    </row>
    <row r="1284" spans="1:45" ht="18" customHeight="1">
      <c r="A1284" s="522" t="str">
        <f>IFERROR(VLOOKUP(B1284, 'Reference data'!$C$2:$D$21, 2, 0), "Do not enter, will be populated based on other column(s)")</f>
        <v>Sustenance</v>
      </c>
      <c r="B1284" s="541" t="s">
        <v>110</v>
      </c>
      <c r="C1284" s="347">
        <v>1</v>
      </c>
      <c r="D1284" s="347" t="s">
        <v>2247</v>
      </c>
      <c r="E1284" s="543" t="s">
        <v>260</v>
      </c>
      <c r="F1284" s="475" t="s">
        <v>1803</v>
      </c>
      <c r="G1284" s="522" t="str">
        <f>IFERROR(VLOOKUP(E1284,'Reference data'!$M$2:$P$364,4,0), "Do not enter, will be populated based on other column(s)")</f>
        <v>MR</v>
      </c>
      <c r="H1284" s="522" t="str">
        <f>IFERROR(VLOOKUP(E1284,'Reference data'!$M$2:$O$364, 3,0), "Do not enter, will be populated based on other column(s)")</f>
        <v>.NET</v>
      </c>
      <c r="I1284" s="522" t="str">
        <f>IFERROR(VLOOKUP(E1284,'Reference data'!$M$1:$N$364, 2,0), "Do not enter, will be populated based on other column(s)")</f>
        <v>CBS-ATTCRM-SBS</v>
      </c>
      <c r="J1284" s="347" t="s">
        <v>78</v>
      </c>
      <c r="K1284" s="525" t="str">
        <f>IFERROR(VLOOKUP(J1284,'Reference data'!$G$2:$H$7, 2, 0), "Do not enter, will be populated based on other column(s)")</f>
        <v>Christine Moretti</v>
      </c>
      <c r="L1284" s="525" t="s">
        <v>255</v>
      </c>
      <c r="M1284" s="525" t="str">
        <f>IFERROR(VLOOKUP(L1284, 'Reference data'!$J$2:$K$30, 2, 0), "Do not enter, will be populated based on other column(s)")</f>
        <v>Himanshu Mathur</v>
      </c>
      <c r="N1284" s="347">
        <v>23.04</v>
      </c>
      <c r="O1284" s="551" t="str">
        <f>VLOOKUP(N1284, 'Reference data'!$U$2:$V$29, 2, 0)</f>
        <v>Apr-23</v>
      </c>
      <c r="P1284" s="347" t="s">
        <v>48</v>
      </c>
      <c r="Q1284" s="488">
        <v>30</v>
      </c>
      <c r="R1284" s="488"/>
      <c r="S1284" s="488"/>
      <c r="T1284" s="488"/>
      <c r="U1284" s="488"/>
      <c r="V1284" s="488"/>
      <c r="W1284" s="488"/>
      <c r="X1284" s="488"/>
      <c r="Y1284" s="488"/>
      <c r="Z1284" s="488"/>
      <c r="AA1284" s="488"/>
      <c r="AB1284" s="488"/>
      <c r="AC1284" s="488"/>
      <c r="AD1284" s="488"/>
      <c r="AE1284" s="488"/>
      <c r="AF1284" s="488"/>
      <c r="AG1284" s="488"/>
      <c r="AH1284" s="488"/>
      <c r="AI1284" s="488"/>
      <c r="AJ1284" s="488"/>
      <c r="AK1284" s="488">
        <v>30</v>
      </c>
      <c r="AL1284" s="488"/>
      <c r="AM1284" s="488"/>
      <c r="AN1284" s="488"/>
      <c r="AO1284" s="488"/>
      <c r="AP1284" s="488"/>
      <c r="AQ1284" s="488"/>
      <c r="AR1284" s="488"/>
      <c r="AS1284" s="488"/>
    </row>
    <row r="1285" spans="1:45" ht="18" customHeight="1">
      <c r="A1285" s="522" t="str">
        <f>IFERROR(VLOOKUP(B1285, 'Reference data'!$C$2:$D$21, 2, 0), "Do not enter, will be populated based on other column(s)")</f>
        <v>Sustenance</v>
      </c>
      <c r="B1285" s="541" t="s">
        <v>992</v>
      </c>
      <c r="C1285" s="347">
        <v>1</v>
      </c>
      <c r="D1285" s="347" t="s">
        <v>2248</v>
      </c>
      <c r="E1285" s="543" t="s">
        <v>260</v>
      </c>
      <c r="F1285" s="472"/>
      <c r="G1285" s="522" t="str">
        <f>IFERROR(VLOOKUP(E1285,'Reference data'!$M$2:$P$364,4,0), "Do not enter, will be populated based on other column(s)")</f>
        <v>MR</v>
      </c>
      <c r="H1285" s="522" t="str">
        <f>IFERROR(VLOOKUP(E1285,'Reference data'!$M$2:$O$364, 3,0), "Do not enter, will be populated based on other column(s)")</f>
        <v>.NET</v>
      </c>
      <c r="I1285" s="522" t="str">
        <f>IFERROR(VLOOKUP(E1285,'Reference data'!$M$1:$N$364, 2,0), "Do not enter, will be populated based on other column(s)")</f>
        <v>CBS-ATTCRM-SBS</v>
      </c>
      <c r="J1285" s="347" t="s">
        <v>78</v>
      </c>
      <c r="K1285" s="525" t="str">
        <f>IFERROR(VLOOKUP(J1285,'Reference data'!$G$2:$H$7, 2, 0), "Do not enter, will be populated based on other column(s)")</f>
        <v>Christine Moretti</v>
      </c>
      <c r="L1285" s="525" t="s">
        <v>255</v>
      </c>
      <c r="M1285" s="525" t="str">
        <f>IFERROR(VLOOKUP(L1285, 'Reference data'!$J$2:$K$30, 2, 0), "Do not enter, will be populated based on other column(s)")</f>
        <v>Himanshu Mathur</v>
      </c>
      <c r="N1285" s="347" t="s">
        <v>283</v>
      </c>
      <c r="O1285" s="551" t="str">
        <f>VLOOKUP(N1285, 'Reference data'!$U$2:$V$29, 2, 0)</f>
        <v>Ongoing</v>
      </c>
      <c r="P1285" s="347" t="s">
        <v>48</v>
      </c>
      <c r="Q1285" s="488">
        <v>30</v>
      </c>
      <c r="R1285" s="488"/>
      <c r="S1285" s="488"/>
      <c r="T1285" s="488"/>
      <c r="U1285" s="488"/>
      <c r="V1285" s="488"/>
      <c r="W1285" s="488"/>
      <c r="X1285" s="488"/>
      <c r="Y1285" s="488"/>
      <c r="Z1285" s="488"/>
      <c r="AA1285" s="488"/>
      <c r="AB1285" s="488"/>
      <c r="AC1285" s="488"/>
      <c r="AD1285" s="488"/>
      <c r="AE1285" s="488"/>
      <c r="AF1285" s="488"/>
      <c r="AG1285" s="488"/>
      <c r="AH1285" s="488"/>
      <c r="AI1285" s="488"/>
      <c r="AJ1285" s="488">
        <v>10</v>
      </c>
      <c r="AK1285" s="488">
        <v>20</v>
      </c>
      <c r="AL1285" s="488"/>
      <c r="AM1285" s="488"/>
      <c r="AN1285" s="488"/>
      <c r="AO1285" s="488"/>
      <c r="AP1285" s="488"/>
      <c r="AQ1285" s="488"/>
      <c r="AR1285" s="488"/>
      <c r="AS1285" s="488"/>
    </row>
    <row r="1286" spans="1:45" ht="18" customHeight="1">
      <c r="A1286" s="522" t="str">
        <f>IFERROR(VLOOKUP(B1286, 'Reference data'!$C$2:$D$21, 2, 0), "Do not enter, will be populated based on other column(s)")</f>
        <v>Sustenance</v>
      </c>
      <c r="B1286" s="541" t="s">
        <v>983</v>
      </c>
      <c r="C1286" s="347">
        <v>15</v>
      </c>
      <c r="D1286" s="347" t="s">
        <v>2249</v>
      </c>
      <c r="E1286" s="543" t="s">
        <v>254</v>
      </c>
      <c r="F1286" s="472"/>
      <c r="G1286" s="522" t="str">
        <f>IFERROR(VLOOKUP(E1286,'Reference data'!$M$2:$P$364,4,0), "Do not enter, will be populated based on other column(s)")</f>
        <v>MR</v>
      </c>
      <c r="H1286" s="522" t="str">
        <f>IFERROR(VLOOKUP(E1286,'Reference data'!$M$2:$O$364, 3,0), "Do not enter, will be populated based on other column(s)")</f>
        <v>Java, Weblogic</v>
      </c>
      <c r="I1286" s="522" t="str">
        <f>IFERROR(VLOOKUP(E1286,'Reference data'!$M$1:$N$364, 2,0), "Do not enter, will be populated based on other column(s)")</f>
        <v>CBS-ATTCRM-SBS</v>
      </c>
      <c r="J1286" s="347" t="s">
        <v>78</v>
      </c>
      <c r="K1286" s="525" t="str">
        <f>IFERROR(VLOOKUP(J1286,'Reference data'!$G$2:$H$7, 2, 0), "Do not enter, will be populated based on other column(s)")</f>
        <v>Christine Moretti</v>
      </c>
      <c r="L1286" s="525" t="s">
        <v>255</v>
      </c>
      <c r="M1286" s="525" t="str">
        <f>IFERROR(VLOOKUP(L1286, 'Reference data'!$J$2:$K$30, 2, 0), "Do not enter, will be populated based on other column(s)")</f>
        <v>Himanshu Mathur</v>
      </c>
      <c r="N1286" s="347" t="s">
        <v>283</v>
      </c>
      <c r="O1286" s="551" t="str">
        <f>VLOOKUP(N1286, 'Reference data'!$U$2:$V$29, 2, 0)</f>
        <v>Ongoing</v>
      </c>
      <c r="P1286" s="347" t="s">
        <v>48</v>
      </c>
      <c r="Q1286" s="488">
        <v>400</v>
      </c>
      <c r="R1286" s="488"/>
      <c r="S1286" s="488"/>
      <c r="T1286" s="488"/>
      <c r="U1286" s="488"/>
      <c r="V1286" s="488"/>
      <c r="W1286" s="488"/>
      <c r="X1286" s="488"/>
      <c r="Y1286" s="488"/>
      <c r="Z1286" s="488"/>
      <c r="AA1286" s="488"/>
      <c r="AB1286" s="488"/>
      <c r="AC1286" s="488"/>
      <c r="AD1286" s="488"/>
      <c r="AE1286" s="488"/>
      <c r="AF1286" s="488"/>
      <c r="AG1286" s="488"/>
      <c r="AH1286" s="488"/>
      <c r="AI1286" s="488"/>
      <c r="AJ1286" s="488">
        <v>50</v>
      </c>
      <c r="AK1286" s="488">
        <v>60</v>
      </c>
      <c r="AL1286" s="488">
        <v>50</v>
      </c>
      <c r="AM1286" s="488"/>
      <c r="AN1286" s="488">
        <v>80</v>
      </c>
      <c r="AO1286" s="488">
        <v>90</v>
      </c>
      <c r="AP1286" s="488">
        <v>70</v>
      </c>
      <c r="AQ1286" s="488"/>
      <c r="AR1286" s="488"/>
      <c r="AS1286" s="488"/>
    </row>
    <row r="1287" spans="1:45" ht="18" customHeight="1">
      <c r="A1287" s="522" t="str">
        <f>IFERROR(VLOOKUP(B1287, 'Reference data'!$C$2:$D$21, 2, 0), "Do not enter, will be populated based on other column(s)")</f>
        <v>Sustenance</v>
      </c>
      <c r="B1287" s="541" t="s">
        <v>983</v>
      </c>
      <c r="C1287" s="347">
        <v>1</v>
      </c>
      <c r="D1287" s="347" t="s">
        <v>2250</v>
      </c>
      <c r="E1287" s="543" t="s">
        <v>260</v>
      </c>
      <c r="F1287" s="472"/>
      <c r="G1287" s="522" t="str">
        <f>IFERROR(VLOOKUP(E1287,'Reference data'!$M$2:$P$364,4,0), "Do not enter, will be populated based on other column(s)")</f>
        <v>MR</v>
      </c>
      <c r="H1287" s="522" t="str">
        <f>IFERROR(VLOOKUP(E1287,'Reference data'!$M$2:$O$364, 3,0), "Do not enter, will be populated based on other column(s)")</f>
        <v>.NET</v>
      </c>
      <c r="I1287" s="522" t="str">
        <f>IFERROR(VLOOKUP(E1287,'Reference data'!$M$1:$N$364, 2,0), "Do not enter, will be populated based on other column(s)")</f>
        <v>CBS-ATTCRM-SBS</v>
      </c>
      <c r="J1287" s="347" t="s">
        <v>78</v>
      </c>
      <c r="K1287" s="525" t="str">
        <f>IFERROR(VLOOKUP(J1287,'Reference data'!$G$2:$H$7, 2, 0), "Do not enter, will be populated based on other column(s)")</f>
        <v>Christine Moretti</v>
      </c>
      <c r="L1287" s="525" t="s">
        <v>255</v>
      </c>
      <c r="M1287" s="525" t="str">
        <f>IFERROR(VLOOKUP(L1287, 'Reference data'!$J$2:$K$30, 2, 0), "Do not enter, will be populated based on other column(s)")</f>
        <v>Himanshu Mathur</v>
      </c>
      <c r="N1287" s="347" t="s">
        <v>283</v>
      </c>
      <c r="O1287" s="551" t="str">
        <f>VLOOKUP(N1287, 'Reference data'!$U$2:$V$29, 2, 0)</f>
        <v>Ongoing</v>
      </c>
      <c r="P1287" s="347" t="s">
        <v>48</v>
      </c>
      <c r="Q1287" s="488">
        <v>100</v>
      </c>
      <c r="R1287" s="488"/>
      <c r="S1287" s="488"/>
      <c r="T1287" s="488"/>
      <c r="U1287" s="488"/>
      <c r="V1287" s="488"/>
      <c r="W1287" s="488"/>
      <c r="X1287" s="488"/>
      <c r="Y1287" s="488"/>
      <c r="Z1287" s="488"/>
      <c r="AA1287" s="488"/>
      <c r="AB1287" s="488"/>
      <c r="AC1287" s="488"/>
      <c r="AD1287" s="488"/>
      <c r="AE1287" s="488"/>
      <c r="AF1287" s="488"/>
      <c r="AG1287" s="488"/>
      <c r="AH1287" s="488"/>
      <c r="AI1287" s="488"/>
      <c r="AJ1287" s="488"/>
      <c r="AK1287" s="488">
        <v>60</v>
      </c>
      <c r="AL1287" s="488">
        <v>40</v>
      </c>
      <c r="AM1287" s="488">
        <v>50</v>
      </c>
      <c r="AN1287" s="488"/>
      <c r="AO1287" s="488"/>
      <c r="AP1287" s="488"/>
      <c r="AQ1287" s="488"/>
      <c r="AR1287" s="488"/>
      <c r="AS1287" s="488"/>
    </row>
    <row r="1288" spans="1:45" ht="18" customHeight="1">
      <c r="A1288" s="522" t="str">
        <f>IFERROR(VLOOKUP(B1288, 'Reference data'!$C$2:$D$21, 2, 0), "Do not enter, will be populated based on other column(s)")</f>
        <v>Sustenance</v>
      </c>
      <c r="B1288" s="541" t="s">
        <v>88</v>
      </c>
      <c r="C1288" s="347">
        <v>1</v>
      </c>
      <c r="D1288" s="347" t="s">
        <v>2251</v>
      </c>
      <c r="E1288" s="543" t="s">
        <v>263</v>
      </c>
      <c r="F1288" s="475" t="s">
        <v>1803</v>
      </c>
      <c r="G1288" s="522" t="str">
        <f>IFERROR(VLOOKUP(E1288,'Reference data'!$M$2:$P$364,4,0), "Do not enter, will be populated based on other column(s)")</f>
        <v>MR</v>
      </c>
      <c r="H1288" s="522" t="str">
        <f>IFERROR(VLOOKUP(E1288,'Reference data'!$M$2:$O$364, 3,0), "Do not enter, will be populated based on other column(s)")</f>
        <v>Java</v>
      </c>
      <c r="I1288" s="522" t="str">
        <f>IFERROR(VLOOKUP(E1288,'Reference data'!$M$1:$N$364, 2,0), "Do not enter, will be populated based on other column(s)")</f>
        <v>CBS-ATTCRM-SBS</v>
      </c>
      <c r="J1288" s="347" t="s">
        <v>442</v>
      </c>
      <c r="K1288" s="525" t="str">
        <f>IFERROR(VLOOKUP(J1288,'Reference data'!$G$2:$H$7, 2, 0), "Do not enter, will be populated based on other column(s)")</f>
        <v>Christine Moretti</v>
      </c>
      <c r="L1288" s="525" t="s">
        <v>255</v>
      </c>
      <c r="M1288" s="525" t="str">
        <f>IFERROR(VLOOKUP(L1288, 'Reference data'!$J$2:$K$30, 2, 0), "Do not enter, will be populated based on other column(s)")</f>
        <v>Himanshu Mathur</v>
      </c>
      <c r="N1288" s="347">
        <v>23.06</v>
      </c>
      <c r="O1288" s="551" t="str">
        <f>VLOOKUP(N1288, 'Reference data'!$U$2:$V$29, 2, 0)</f>
        <v>Jun-23</v>
      </c>
      <c r="P1288" s="347" t="s">
        <v>48</v>
      </c>
      <c r="Q1288" s="488">
        <v>240</v>
      </c>
      <c r="R1288" s="488"/>
      <c r="S1288" s="488"/>
      <c r="T1288" s="488"/>
      <c r="U1288" s="488"/>
      <c r="V1288" s="488"/>
      <c r="W1288" s="488"/>
      <c r="X1288" s="488"/>
      <c r="Y1288" s="488"/>
      <c r="Z1288" s="488"/>
      <c r="AA1288" s="488"/>
      <c r="AB1288" s="488"/>
      <c r="AC1288" s="488"/>
      <c r="AD1288" s="488"/>
      <c r="AE1288" s="488"/>
      <c r="AF1288" s="488"/>
      <c r="AG1288" s="488"/>
      <c r="AH1288" s="488"/>
      <c r="AI1288" s="488"/>
      <c r="AJ1288" s="488"/>
      <c r="AK1288" s="488"/>
      <c r="AL1288" s="488">
        <v>90</v>
      </c>
      <c r="AM1288" s="488">
        <v>150</v>
      </c>
      <c r="AN1288" s="488"/>
      <c r="AO1288" s="488"/>
      <c r="AP1288" s="488"/>
      <c r="AQ1288" s="488"/>
      <c r="AR1288" s="488"/>
      <c r="AS1288" s="488"/>
    </row>
    <row r="1289" spans="1:45" ht="18" customHeight="1">
      <c r="A1289" s="522" t="str">
        <f>IFERROR(VLOOKUP(B1289, 'Reference data'!$C$2:$D$21, 2, 0), "Do not enter, will be populated based on other column(s)")</f>
        <v>Sustenance</v>
      </c>
      <c r="B1289" s="541" t="s">
        <v>110</v>
      </c>
      <c r="C1289" s="347">
        <v>1</v>
      </c>
      <c r="D1289" s="347" t="s">
        <v>2252</v>
      </c>
      <c r="E1289" s="543" t="s">
        <v>263</v>
      </c>
      <c r="F1289" s="475" t="s">
        <v>1803</v>
      </c>
      <c r="G1289" s="522" t="str">
        <f>IFERROR(VLOOKUP(E1289,'Reference data'!$M$2:$P$364,4,0), "Do not enter, will be populated based on other column(s)")</f>
        <v>MR</v>
      </c>
      <c r="H1289" s="522" t="str">
        <f>IFERROR(VLOOKUP(E1289,'Reference data'!$M$2:$O$364, 3,0), "Do not enter, will be populated based on other column(s)")</f>
        <v>Java</v>
      </c>
      <c r="I1289" s="522" t="str">
        <f>IFERROR(VLOOKUP(E1289,'Reference data'!$M$1:$N$364, 2,0), "Do not enter, will be populated based on other column(s)")</f>
        <v>CBS-ATTCRM-SBS</v>
      </c>
      <c r="J1289" s="347" t="s">
        <v>442</v>
      </c>
      <c r="K1289" s="525" t="str">
        <f>IFERROR(VLOOKUP(J1289,'Reference data'!$G$2:$H$7, 2, 0), "Do not enter, will be populated based on other column(s)")</f>
        <v>Christine Moretti</v>
      </c>
      <c r="L1289" s="525" t="s">
        <v>255</v>
      </c>
      <c r="M1289" s="525" t="str">
        <f>IFERROR(VLOOKUP(L1289, 'Reference data'!$J$2:$K$30, 2, 0), "Do not enter, will be populated based on other column(s)")</f>
        <v>Himanshu Mathur</v>
      </c>
      <c r="N1289" s="347">
        <v>23.05</v>
      </c>
      <c r="O1289" s="551" t="str">
        <f>VLOOKUP(N1289, 'Reference data'!$U$2:$V$29, 2, 0)</f>
        <v>May-23</v>
      </c>
      <c r="P1289" s="347" t="s">
        <v>48</v>
      </c>
      <c r="Q1289" s="488">
        <v>40</v>
      </c>
      <c r="R1289" s="488"/>
      <c r="S1289" s="488"/>
      <c r="T1289" s="488"/>
      <c r="U1289" s="488"/>
      <c r="V1289" s="488"/>
      <c r="W1289" s="488"/>
      <c r="X1289" s="488"/>
      <c r="Y1289" s="488"/>
      <c r="Z1289" s="488"/>
      <c r="AA1289" s="488"/>
      <c r="AB1289" s="488"/>
      <c r="AC1289" s="488"/>
      <c r="AD1289" s="488"/>
      <c r="AE1289" s="488"/>
      <c r="AF1289" s="488"/>
      <c r="AG1289" s="488"/>
      <c r="AH1289" s="488"/>
      <c r="AI1289" s="488"/>
      <c r="AJ1289" s="488"/>
      <c r="AK1289" s="488"/>
      <c r="AL1289" s="488">
        <v>40</v>
      </c>
      <c r="AM1289" s="488"/>
      <c r="AN1289" s="488"/>
      <c r="AO1289" s="488"/>
      <c r="AP1289" s="488"/>
      <c r="AQ1289" s="488"/>
      <c r="AR1289" s="488"/>
      <c r="AS1289" s="488"/>
    </row>
    <row r="1290" spans="1:45" ht="18" customHeight="1">
      <c r="A1290" s="522" t="str">
        <f>IFERROR(VLOOKUP(B1290, 'Reference data'!$C$2:$D$21, 2, 0), "Do not enter, will be populated based on other column(s)")</f>
        <v>Sustenance</v>
      </c>
      <c r="B1290" s="541" t="s">
        <v>125</v>
      </c>
      <c r="C1290" s="347">
        <v>1</v>
      </c>
      <c r="D1290" s="347" t="s">
        <v>2253</v>
      </c>
      <c r="E1290" s="543" t="s">
        <v>260</v>
      </c>
      <c r="F1290" s="475" t="s">
        <v>1803</v>
      </c>
      <c r="G1290" s="522" t="str">
        <f>IFERROR(VLOOKUP(E1290,'Reference data'!$M$2:$P$364,4,0), "Do not enter, will be populated based on other column(s)")</f>
        <v>MR</v>
      </c>
      <c r="H1290" s="522" t="str">
        <f>IFERROR(VLOOKUP(E1290,'Reference data'!$M$2:$O$364, 3,0), "Do not enter, will be populated based on other column(s)")</f>
        <v>.NET</v>
      </c>
      <c r="I1290" s="522" t="str">
        <f>IFERROR(VLOOKUP(E1290,'Reference data'!$M$1:$N$364, 2,0), "Do not enter, will be populated based on other column(s)")</f>
        <v>CBS-ATTCRM-SBS</v>
      </c>
      <c r="J1290" s="347" t="s">
        <v>78</v>
      </c>
      <c r="K1290" s="525" t="str">
        <f>IFERROR(VLOOKUP(J1290,'Reference data'!$G$2:$H$7, 2, 0), "Do not enter, will be populated based on other column(s)")</f>
        <v>Christine Moretti</v>
      </c>
      <c r="L1290" s="525" t="s">
        <v>255</v>
      </c>
      <c r="M1290" s="525" t="str">
        <f>IFERROR(VLOOKUP(L1290, 'Reference data'!$J$2:$K$30, 2, 0), "Do not enter, will be populated based on other column(s)")</f>
        <v>Himanshu Mathur</v>
      </c>
      <c r="N1290" s="347">
        <v>23.04</v>
      </c>
      <c r="O1290" s="551" t="str">
        <f>VLOOKUP(N1290, 'Reference data'!$U$2:$V$29, 2, 0)</f>
        <v>Apr-23</v>
      </c>
      <c r="P1290" s="347" t="s">
        <v>48</v>
      </c>
      <c r="Q1290" s="488">
        <v>30</v>
      </c>
      <c r="R1290" s="488"/>
      <c r="S1290" s="488"/>
      <c r="T1290" s="488"/>
      <c r="U1290" s="488"/>
      <c r="V1290" s="488"/>
      <c r="W1290" s="488"/>
      <c r="X1290" s="488"/>
      <c r="Y1290" s="488"/>
      <c r="Z1290" s="488"/>
      <c r="AA1290" s="488"/>
      <c r="AB1290" s="488"/>
      <c r="AC1290" s="488"/>
      <c r="AD1290" s="488"/>
      <c r="AE1290" s="488"/>
      <c r="AF1290" s="488"/>
      <c r="AG1290" s="488"/>
      <c r="AH1290" s="488"/>
      <c r="AI1290" s="488"/>
      <c r="AJ1290" s="488"/>
      <c r="AK1290" s="488">
        <v>30</v>
      </c>
      <c r="AL1290" s="488"/>
      <c r="AM1290" s="488"/>
      <c r="AN1290" s="488"/>
      <c r="AO1290" s="488"/>
      <c r="AP1290" s="488"/>
      <c r="AQ1290" s="488"/>
      <c r="AR1290" s="488"/>
      <c r="AS1290" s="488"/>
    </row>
    <row r="1291" spans="1:45" ht="18" customHeight="1">
      <c r="A1291" s="522" t="str">
        <f>IFERROR(VLOOKUP(B1291, 'Reference data'!$C$2:$D$21, 2, 0), "Do not enter, will be populated based on other column(s)")</f>
        <v>Sustenance</v>
      </c>
      <c r="B1291" s="541" t="s">
        <v>125</v>
      </c>
      <c r="C1291" s="347">
        <v>1</v>
      </c>
      <c r="D1291" s="347" t="s">
        <v>2254</v>
      </c>
      <c r="E1291" s="543" t="s">
        <v>260</v>
      </c>
      <c r="F1291" s="475" t="s">
        <v>1803</v>
      </c>
      <c r="G1291" s="522" t="str">
        <f>IFERROR(VLOOKUP(E1291,'Reference data'!$M$2:$P$364,4,0), "Do not enter, will be populated based on other column(s)")</f>
        <v>MR</v>
      </c>
      <c r="H1291" s="522" t="str">
        <f>IFERROR(VLOOKUP(E1291,'Reference data'!$M$2:$O$364, 3,0), "Do not enter, will be populated based on other column(s)")</f>
        <v>.NET</v>
      </c>
      <c r="I1291" s="522" t="str">
        <f>IFERROR(VLOOKUP(E1291,'Reference data'!$M$1:$N$364, 2,0), "Do not enter, will be populated based on other column(s)")</f>
        <v>CBS-ATTCRM-SBS</v>
      </c>
      <c r="J1291" s="347" t="s">
        <v>78</v>
      </c>
      <c r="K1291" s="525" t="str">
        <f>IFERROR(VLOOKUP(J1291,'Reference data'!$G$2:$H$7, 2, 0), "Do not enter, will be populated based on other column(s)")</f>
        <v>Christine Moretti</v>
      </c>
      <c r="L1291" s="525" t="s">
        <v>255</v>
      </c>
      <c r="M1291" s="525" t="str">
        <f>IFERROR(VLOOKUP(L1291, 'Reference data'!$J$2:$K$30, 2, 0), "Do not enter, will be populated based on other column(s)")</f>
        <v>Himanshu Mathur</v>
      </c>
      <c r="N1291" s="347">
        <v>23.05</v>
      </c>
      <c r="O1291" s="551" t="str">
        <f>VLOOKUP(N1291, 'Reference data'!$U$2:$V$29, 2, 0)</f>
        <v>May-23</v>
      </c>
      <c r="P1291" s="347" t="s">
        <v>48</v>
      </c>
      <c r="Q1291" s="488">
        <v>30</v>
      </c>
      <c r="R1291" s="488"/>
      <c r="S1291" s="488"/>
      <c r="T1291" s="488"/>
      <c r="U1291" s="488"/>
      <c r="V1291" s="488"/>
      <c r="W1291" s="488"/>
      <c r="X1291" s="488"/>
      <c r="Y1291" s="488"/>
      <c r="Z1291" s="488"/>
      <c r="AA1291" s="488"/>
      <c r="AB1291" s="488"/>
      <c r="AC1291" s="488"/>
      <c r="AD1291" s="488"/>
      <c r="AE1291" s="488"/>
      <c r="AF1291" s="488"/>
      <c r="AG1291" s="488"/>
      <c r="AH1291" s="488"/>
      <c r="AI1291" s="488"/>
      <c r="AJ1291" s="488"/>
      <c r="AL1291" s="488">
        <v>30</v>
      </c>
      <c r="AM1291" s="488"/>
      <c r="AN1291" s="488"/>
      <c r="AO1291" s="488"/>
      <c r="AP1291" s="488"/>
      <c r="AQ1291" s="488"/>
      <c r="AR1291" s="488"/>
      <c r="AS1291" s="488"/>
    </row>
    <row r="1292" spans="1:45" ht="18" customHeight="1">
      <c r="A1292" s="522" t="str">
        <f>IFERROR(VLOOKUP(B1292, 'Reference data'!$C$2:$D$21, 2, 0), "Do not enter, will be populated based on other column(s)")</f>
        <v>Sustenance</v>
      </c>
      <c r="B1292" s="541" t="s">
        <v>125</v>
      </c>
      <c r="C1292" s="347">
        <v>1</v>
      </c>
      <c r="D1292" s="347" t="s">
        <v>2255</v>
      </c>
      <c r="E1292" s="543" t="s">
        <v>260</v>
      </c>
      <c r="F1292" s="475" t="s">
        <v>1803</v>
      </c>
      <c r="G1292" s="522" t="str">
        <f>IFERROR(VLOOKUP(E1292,'Reference data'!$M$2:$P$364,4,0), "Do not enter, will be populated based on other column(s)")</f>
        <v>MR</v>
      </c>
      <c r="H1292" s="522" t="str">
        <f>IFERROR(VLOOKUP(E1292,'Reference data'!$M$2:$O$364, 3,0), "Do not enter, will be populated based on other column(s)")</f>
        <v>.NET</v>
      </c>
      <c r="I1292" s="522" t="str">
        <f>IFERROR(VLOOKUP(E1292,'Reference data'!$M$1:$N$364, 2,0), "Do not enter, will be populated based on other column(s)")</f>
        <v>CBS-ATTCRM-SBS</v>
      </c>
      <c r="J1292" s="347" t="s">
        <v>78</v>
      </c>
      <c r="K1292" s="525" t="str">
        <f>IFERROR(VLOOKUP(J1292,'Reference data'!$G$2:$H$7, 2, 0), "Do not enter, will be populated based on other column(s)")</f>
        <v>Christine Moretti</v>
      </c>
      <c r="L1292" s="525" t="s">
        <v>255</v>
      </c>
      <c r="M1292" s="525" t="str">
        <f>IFERROR(VLOOKUP(L1292, 'Reference data'!$J$2:$K$30, 2, 0), "Do not enter, will be populated based on other column(s)")</f>
        <v>Himanshu Mathur</v>
      </c>
      <c r="N1292" s="347">
        <v>23.05</v>
      </c>
      <c r="O1292" s="551" t="str">
        <f>VLOOKUP(N1292, 'Reference data'!$U$2:$V$29, 2, 0)</f>
        <v>May-23</v>
      </c>
      <c r="P1292" s="347" t="s">
        <v>48</v>
      </c>
      <c r="Q1292" s="488">
        <v>30</v>
      </c>
      <c r="R1292" s="488"/>
      <c r="S1292" s="488"/>
      <c r="T1292" s="488"/>
      <c r="U1292" s="488"/>
      <c r="V1292" s="488"/>
      <c r="W1292" s="488"/>
      <c r="X1292" s="488"/>
      <c r="Y1292" s="488"/>
      <c r="Z1292" s="488"/>
      <c r="AA1292" s="488"/>
      <c r="AB1292" s="488"/>
      <c r="AC1292" s="488"/>
      <c r="AD1292" s="488"/>
      <c r="AE1292" s="488"/>
      <c r="AF1292" s="488"/>
      <c r="AG1292" s="488"/>
      <c r="AH1292" s="488"/>
      <c r="AI1292" s="488"/>
      <c r="AJ1292" s="488"/>
      <c r="AL1292" s="488">
        <v>30</v>
      </c>
      <c r="AM1292" s="488"/>
      <c r="AN1292" s="488"/>
      <c r="AO1292" s="488"/>
      <c r="AP1292" s="488"/>
      <c r="AQ1292" s="488"/>
      <c r="AR1292" s="488"/>
      <c r="AS1292" s="488"/>
    </row>
    <row r="1293" spans="1:45" ht="18" customHeight="1">
      <c r="A1293" s="522" t="str">
        <f>IFERROR(VLOOKUP(B1293, 'Reference data'!$C$2:$D$21, 2, 0), "Do not enter, will be populated based on other column(s)")</f>
        <v>Sustenance</v>
      </c>
      <c r="B1293" s="541" t="s">
        <v>988</v>
      </c>
      <c r="C1293" s="347">
        <v>1</v>
      </c>
      <c r="D1293" s="347" t="s">
        <v>746</v>
      </c>
      <c r="E1293" s="543" t="s">
        <v>260</v>
      </c>
      <c r="F1293" s="472"/>
      <c r="G1293" s="522" t="str">
        <f>IFERROR(VLOOKUP(E1293,'Reference data'!$M$2:$P$364,4,0), "Do not enter, will be populated based on other column(s)")</f>
        <v>MR</v>
      </c>
      <c r="H1293" s="522" t="str">
        <f>IFERROR(VLOOKUP(E1293,'Reference data'!$M$2:$O$364, 3,0), "Do not enter, will be populated based on other column(s)")</f>
        <v>.NET</v>
      </c>
      <c r="I1293" s="522" t="str">
        <f>IFERROR(VLOOKUP(E1293,'Reference data'!$M$1:$N$364, 2,0), "Do not enter, will be populated based on other column(s)")</f>
        <v>CBS-ATTCRM-SBS</v>
      </c>
      <c r="J1293" s="347" t="s">
        <v>78</v>
      </c>
      <c r="K1293" s="525" t="str">
        <f>IFERROR(VLOOKUP(J1293,'Reference data'!$G$2:$H$7, 2, 0), "Do not enter, will be populated based on other column(s)")</f>
        <v>Christine Moretti</v>
      </c>
      <c r="L1293" s="525" t="s">
        <v>255</v>
      </c>
      <c r="M1293" s="525" t="str">
        <f>IFERROR(VLOOKUP(L1293, 'Reference data'!$J$2:$K$30, 2, 0), "Do not enter, will be populated based on other column(s)")</f>
        <v>Himanshu Mathur</v>
      </c>
      <c r="N1293" s="347" t="s">
        <v>283</v>
      </c>
      <c r="O1293" s="551" t="str">
        <f>VLOOKUP(N1293, 'Reference data'!$U$2:$V$29, 2, 0)</f>
        <v>Ongoing</v>
      </c>
      <c r="P1293" s="347" t="s">
        <v>48</v>
      </c>
      <c r="Q1293" s="488">
        <v>60</v>
      </c>
      <c r="R1293" s="488"/>
      <c r="S1293" s="488"/>
      <c r="T1293" s="488"/>
      <c r="U1293" s="488"/>
      <c r="V1293" s="488"/>
      <c r="W1293" s="488"/>
      <c r="X1293" s="488"/>
      <c r="Y1293" s="488"/>
      <c r="Z1293" s="488"/>
      <c r="AA1293" s="488"/>
      <c r="AB1293" s="488"/>
      <c r="AC1293" s="488"/>
      <c r="AD1293" s="488"/>
      <c r="AE1293" s="488"/>
      <c r="AF1293" s="488"/>
      <c r="AG1293" s="488"/>
      <c r="AH1293" s="488"/>
      <c r="AI1293" s="488"/>
      <c r="AJ1293" s="488"/>
      <c r="AK1293" s="488">
        <v>30</v>
      </c>
      <c r="AL1293" s="488">
        <v>30</v>
      </c>
      <c r="AM1293" s="488"/>
      <c r="AN1293" s="488"/>
      <c r="AO1293" s="488"/>
      <c r="AP1293" s="488"/>
      <c r="AQ1293" s="488"/>
      <c r="AR1293" s="488"/>
      <c r="AS1293" s="488"/>
    </row>
    <row r="1294" spans="1:45" ht="18" customHeight="1">
      <c r="A1294" s="522" t="str">
        <f>IFERROR(VLOOKUP(B1294, 'Reference data'!$C$2:$D$21, 2, 0), "Do not enter, will be populated based on other column(s)")</f>
        <v>Sustenance</v>
      </c>
      <c r="B1294" s="541" t="s">
        <v>983</v>
      </c>
      <c r="C1294" s="347">
        <v>17</v>
      </c>
      <c r="D1294" s="347" t="s">
        <v>2256</v>
      </c>
      <c r="E1294" s="543" t="s">
        <v>1289</v>
      </c>
      <c r="F1294" s="472"/>
      <c r="G1294" s="522" t="str">
        <f>IFERROR(VLOOKUP(E1294,'Reference data'!$M$2:$P$364,4,0), "Do not enter, will be populated based on other column(s)")</f>
        <v>MR</v>
      </c>
      <c r="H1294" s="522" t="str">
        <f>IFERROR(VLOOKUP(E1294,'Reference data'!$M$2:$O$364, 3,0), "Do not enter, will be populated based on other column(s)")</f>
        <v>Java, Websphere</v>
      </c>
      <c r="I1294" s="522" t="str">
        <f>IFERROR(VLOOKUP(E1294,'Reference data'!$M$1:$N$364, 2,0), "Do not enter, will be populated based on other column(s)")</f>
        <v>CBS-ATTCRM-SBS</v>
      </c>
      <c r="J1294" s="347" t="s">
        <v>78</v>
      </c>
      <c r="K1294" s="525" t="str">
        <f>IFERROR(VLOOKUP(J1294,'Reference data'!$G$2:$H$7, 2, 0), "Do not enter, will be populated based on other column(s)")</f>
        <v>Christine Moretti</v>
      </c>
      <c r="L1294" s="525" t="s">
        <v>255</v>
      </c>
      <c r="M1294" s="525" t="str">
        <f>IFERROR(VLOOKUP(L1294, 'Reference data'!$J$2:$K$30, 2, 0), "Do not enter, will be populated based on other column(s)")</f>
        <v>Himanshu Mathur</v>
      </c>
      <c r="N1294" s="347" t="s">
        <v>283</v>
      </c>
      <c r="O1294" s="551" t="str">
        <f>VLOOKUP(N1294, 'Reference data'!$U$2:$V$29, 2, 0)</f>
        <v>Ongoing</v>
      </c>
      <c r="P1294" s="347" t="s">
        <v>48</v>
      </c>
      <c r="Q1294" s="488">
        <v>825</v>
      </c>
      <c r="R1294" s="488"/>
      <c r="S1294" s="488"/>
      <c r="T1294" s="488"/>
      <c r="U1294" s="488"/>
      <c r="V1294" s="488"/>
      <c r="W1294" s="488"/>
      <c r="X1294" s="488"/>
      <c r="Y1294" s="488"/>
      <c r="Z1294" s="488"/>
      <c r="AA1294" s="488"/>
      <c r="AB1294" s="488"/>
      <c r="AC1294" s="488"/>
      <c r="AD1294" s="488"/>
      <c r="AE1294" s="488"/>
      <c r="AF1294" s="488"/>
      <c r="AG1294" s="488"/>
      <c r="AH1294" s="488"/>
      <c r="AI1294" s="488"/>
      <c r="AJ1294" s="488">
        <v>100</v>
      </c>
      <c r="AK1294" s="488">
        <v>100</v>
      </c>
      <c r="AL1294" s="488">
        <v>90</v>
      </c>
      <c r="AM1294" s="488">
        <v>135</v>
      </c>
      <c r="AN1294" s="488">
        <v>130</v>
      </c>
      <c r="AO1294" s="488">
        <v>135</v>
      </c>
      <c r="AP1294" s="488">
        <v>110</v>
      </c>
      <c r="AQ1294" s="488">
        <v>120</v>
      </c>
      <c r="AR1294" s="488">
        <v>110</v>
      </c>
      <c r="AS1294" s="488">
        <v>130</v>
      </c>
    </row>
    <row r="1295" spans="1:45" ht="18" customHeight="1">
      <c r="A1295" s="522" t="str">
        <f>IFERROR(VLOOKUP(B1295, 'Reference data'!$C$2:$D$21, 2, 0), "Do not enter, will be populated based on other column(s)")</f>
        <v>Sustenance</v>
      </c>
      <c r="B1295" s="541" t="s">
        <v>992</v>
      </c>
      <c r="C1295" s="347">
        <v>1</v>
      </c>
      <c r="D1295" s="347" t="s">
        <v>2257</v>
      </c>
      <c r="E1295" s="543" t="s">
        <v>260</v>
      </c>
      <c r="F1295" s="472"/>
      <c r="G1295" s="522" t="str">
        <f>IFERROR(VLOOKUP(E1295,'Reference data'!$M$2:$P$364,4,0), "Do not enter, will be populated based on other column(s)")</f>
        <v>MR</v>
      </c>
      <c r="H1295" s="522" t="str">
        <f>IFERROR(VLOOKUP(E1295,'Reference data'!$M$2:$O$364, 3,0), "Do not enter, will be populated based on other column(s)")</f>
        <v>.NET</v>
      </c>
      <c r="I1295" s="522" t="str">
        <f>IFERROR(VLOOKUP(E1295,'Reference data'!$M$1:$N$364, 2,0), "Do not enter, will be populated based on other column(s)")</f>
        <v>CBS-ATTCRM-SBS</v>
      </c>
      <c r="J1295" s="347" t="s">
        <v>78</v>
      </c>
      <c r="K1295" s="525" t="str">
        <f>IFERROR(VLOOKUP(J1295,'Reference data'!$G$2:$H$7, 2, 0), "Do not enter, will be populated based on other column(s)")</f>
        <v>Christine Moretti</v>
      </c>
      <c r="L1295" s="525" t="s">
        <v>255</v>
      </c>
      <c r="M1295" s="525" t="str">
        <f>IFERROR(VLOOKUP(L1295, 'Reference data'!$J$2:$K$30, 2, 0), "Do not enter, will be populated based on other column(s)")</f>
        <v>Himanshu Mathur</v>
      </c>
      <c r="N1295" s="347" t="s">
        <v>283</v>
      </c>
      <c r="O1295" s="551" t="str">
        <f>VLOOKUP(N1295, 'Reference data'!$U$2:$V$29, 2, 0)</f>
        <v>Ongoing</v>
      </c>
      <c r="P1295" s="347" t="s">
        <v>48</v>
      </c>
      <c r="Q1295" s="488">
        <v>110</v>
      </c>
      <c r="R1295" s="488"/>
      <c r="S1295" s="488"/>
      <c r="T1295" s="488"/>
      <c r="U1295" s="488"/>
      <c r="V1295" s="488"/>
      <c r="W1295" s="488"/>
      <c r="X1295" s="488"/>
      <c r="Y1295" s="488"/>
      <c r="Z1295" s="488"/>
      <c r="AA1295" s="488"/>
      <c r="AB1295" s="488"/>
      <c r="AC1295" s="488"/>
      <c r="AD1295" s="488"/>
      <c r="AE1295" s="488"/>
      <c r="AF1295" s="488"/>
      <c r="AG1295" s="488"/>
      <c r="AH1295" s="488"/>
      <c r="AI1295" s="488"/>
      <c r="AJ1295" s="488">
        <v>10</v>
      </c>
      <c r="AK1295" s="488">
        <v>10</v>
      </c>
      <c r="AL1295" s="488">
        <v>10</v>
      </c>
      <c r="AM1295" s="488">
        <v>20</v>
      </c>
      <c r="AN1295" s="488">
        <v>20</v>
      </c>
      <c r="AO1295" s="488">
        <v>20</v>
      </c>
      <c r="AP1295" s="488">
        <v>20</v>
      </c>
      <c r="AQ1295" s="488">
        <v>20</v>
      </c>
      <c r="AR1295" s="488">
        <v>20</v>
      </c>
      <c r="AS1295" s="488">
        <v>20</v>
      </c>
    </row>
    <row r="1296" spans="1:45" ht="18" customHeight="1">
      <c r="A1296" s="522" t="str">
        <f>IFERROR(VLOOKUP(B1296, 'Reference data'!$C$2:$D$21, 2, 0), "Do not enter, will be populated based on other column(s)")</f>
        <v>Sustenance</v>
      </c>
      <c r="B1296" s="541" t="s">
        <v>984</v>
      </c>
      <c r="C1296" s="347">
        <v>17</v>
      </c>
      <c r="D1296" s="347" t="s">
        <v>2258</v>
      </c>
      <c r="E1296" s="543" t="s">
        <v>1289</v>
      </c>
      <c r="F1296" s="472"/>
      <c r="G1296" s="522" t="str">
        <f>IFERROR(VLOOKUP(E1296,'Reference data'!$M$2:$P$364,4,0), "Do not enter, will be populated based on other column(s)")</f>
        <v>MR</v>
      </c>
      <c r="H1296" s="522" t="str">
        <f>IFERROR(VLOOKUP(E1296,'Reference data'!$M$2:$O$364, 3,0), "Do not enter, will be populated based on other column(s)")</f>
        <v>Java, Websphere</v>
      </c>
      <c r="I1296" s="522" t="str">
        <f>IFERROR(VLOOKUP(E1296,'Reference data'!$M$1:$N$364, 2,0), "Do not enter, will be populated based on other column(s)")</f>
        <v>CBS-ATTCRM-SBS</v>
      </c>
      <c r="J1296" s="347" t="s">
        <v>78</v>
      </c>
      <c r="K1296" s="525" t="str">
        <f>IFERROR(VLOOKUP(J1296,'Reference data'!$G$2:$H$7, 2, 0), "Do not enter, will be populated based on other column(s)")</f>
        <v>Christine Moretti</v>
      </c>
      <c r="L1296" s="525" t="s">
        <v>255</v>
      </c>
      <c r="M1296" s="525" t="str">
        <f>IFERROR(VLOOKUP(L1296, 'Reference data'!$J$2:$K$30, 2, 0), "Do not enter, will be populated based on other column(s)")</f>
        <v>Himanshu Mathur</v>
      </c>
      <c r="N1296" s="347" t="s">
        <v>283</v>
      </c>
      <c r="O1296" s="551" t="str">
        <f>VLOOKUP(N1296, 'Reference data'!$U$2:$V$29, 2, 0)</f>
        <v>Ongoing</v>
      </c>
      <c r="P1296" s="347" t="s">
        <v>48</v>
      </c>
      <c r="Q1296" s="488">
        <v>875</v>
      </c>
      <c r="R1296" s="488"/>
      <c r="S1296" s="488"/>
      <c r="T1296" s="488"/>
      <c r="U1296" s="488"/>
      <c r="V1296" s="488"/>
      <c r="W1296" s="488"/>
      <c r="X1296" s="488"/>
      <c r="Y1296" s="488"/>
      <c r="Z1296" s="488"/>
      <c r="AA1296" s="488"/>
      <c r="AB1296" s="488"/>
      <c r="AC1296" s="488"/>
      <c r="AD1296" s="488"/>
      <c r="AE1296" s="488"/>
      <c r="AF1296" s="488"/>
      <c r="AG1296" s="488"/>
      <c r="AH1296" s="488"/>
      <c r="AI1296" s="488"/>
      <c r="AJ1296" s="488">
        <v>100</v>
      </c>
      <c r="AK1296" s="488">
        <v>70</v>
      </c>
      <c r="AL1296" s="488">
        <v>100</v>
      </c>
      <c r="AM1296" s="488">
        <v>130</v>
      </c>
      <c r="AN1296" s="488">
        <v>140</v>
      </c>
      <c r="AO1296" s="488">
        <v>150</v>
      </c>
      <c r="AP1296" s="488">
        <v>155</v>
      </c>
      <c r="AQ1296" s="488">
        <v>130</v>
      </c>
      <c r="AR1296" s="488">
        <v>140</v>
      </c>
      <c r="AS1296" s="488">
        <v>150</v>
      </c>
    </row>
    <row r="1297" spans="1:51" ht="18" customHeight="1">
      <c r="A1297" s="522" t="str">
        <f>IFERROR(VLOOKUP(B1297, 'Reference data'!$C$2:$D$21, 2, 0), "Do not enter, will be populated based on other column(s)")</f>
        <v>Sustenance</v>
      </c>
      <c r="B1297" s="541" t="s">
        <v>987</v>
      </c>
      <c r="C1297" s="347">
        <v>1</v>
      </c>
      <c r="D1297" s="347" t="s">
        <v>2259</v>
      </c>
      <c r="E1297" s="543" t="s">
        <v>385</v>
      </c>
      <c r="F1297" s="472"/>
      <c r="G1297" s="522" t="str">
        <f>IFERROR(VLOOKUP(E1297,'Reference data'!$M$2:$P$364,4,0), "Do not enter, will be populated based on other column(s)")</f>
        <v>MR</v>
      </c>
      <c r="H1297" s="522" t="str">
        <f>IFERROR(VLOOKUP(E1297,'Reference data'!$M$2:$O$364, 3,0), "Do not enter, will be populated based on other column(s)")</f>
        <v>SmallTalk, Gemstone</v>
      </c>
      <c r="I1297" s="522" t="str">
        <f>IFERROR(VLOOKUP(E1297,'Reference data'!$M$1:$N$364, 2,0), "Do not enter, will be populated based on other column(s)")</f>
        <v>Freedom Java Apps</v>
      </c>
      <c r="J1297" s="347" t="s">
        <v>203</v>
      </c>
      <c r="K1297" s="525" t="str">
        <f>IFERROR(VLOOKUP(J1297,'Reference data'!$G$2:$H$7, 2, 0), "Do not enter, will be populated based on other column(s)")</f>
        <v>Muawiah Qaimari</v>
      </c>
      <c r="L1297" s="525" t="str">
        <f>IFERROR(VLOOKUP(I1297, 'Reference data'!$R$2:$S$55, 2, 0), "Do not enter, will be populated based on other column(s)")</f>
        <v>Ashish Bartwal</v>
      </c>
      <c r="M1297" s="525" t="str">
        <f>IFERROR(VLOOKUP(L1297, 'Reference data'!$J$2:$K$30, 2, 0), "Do not enter, will be populated based on other column(s)")</f>
        <v>Himanshu Mathur</v>
      </c>
      <c r="N1297" s="347">
        <v>23.03</v>
      </c>
      <c r="O1297" s="551" t="str">
        <f>VLOOKUP(N1297, 'Reference data'!$U$2:$V$29, 2, 0)</f>
        <v>Mar-23</v>
      </c>
      <c r="P1297" s="347" t="s">
        <v>48</v>
      </c>
      <c r="Q1297" s="488">
        <v>30</v>
      </c>
      <c r="R1297" s="488"/>
      <c r="S1297" s="488"/>
      <c r="T1297" s="488"/>
      <c r="U1297" s="488"/>
      <c r="V1297" s="488"/>
      <c r="W1297" s="488"/>
      <c r="X1297" s="488"/>
      <c r="Y1297" s="488"/>
      <c r="Z1297" s="488"/>
      <c r="AA1297" s="488"/>
      <c r="AB1297" s="488"/>
      <c r="AC1297" s="488"/>
      <c r="AD1297" s="488"/>
      <c r="AE1297" s="488"/>
      <c r="AF1297" s="488"/>
      <c r="AG1297" s="488"/>
      <c r="AH1297" s="488"/>
      <c r="AI1297" s="488"/>
      <c r="AJ1297" s="488">
        <v>30</v>
      </c>
      <c r="AK1297" s="488"/>
      <c r="AL1297" s="488"/>
      <c r="AM1297" s="488"/>
      <c r="AN1297" s="488"/>
      <c r="AO1297" s="488"/>
      <c r="AP1297" s="488"/>
      <c r="AQ1297" s="488"/>
      <c r="AR1297" s="488"/>
      <c r="AS1297" s="488"/>
    </row>
    <row r="1298" spans="1:51" ht="18" customHeight="1">
      <c r="A1298" s="522" t="str">
        <f>IFERROR(VLOOKUP(B1298, 'Reference data'!$C$2:$D$21, 2, 0), "Do not enter, will be populated based on other column(s)")</f>
        <v>Sustenance</v>
      </c>
      <c r="B1298" s="541" t="s">
        <v>983</v>
      </c>
      <c r="C1298" s="347">
        <v>1</v>
      </c>
      <c r="D1298" s="347" t="s">
        <v>2260</v>
      </c>
      <c r="E1298" s="543" t="s">
        <v>385</v>
      </c>
      <c r="F1298" s="472"/>
      <c r="G1298" s="522" t="str">
        <f>IFERROR(VLOOKUP(E1298,'Reference data'!$M$2:$P$364,4,0), "Do not enter, will be populated based on other column(s)")</f>
        <v>MR</v>
      </c>
      <c r="H1298" s="522" t="str">
        <f>IFERROR(VLOOKUP(E1298,'Reference data'!$M$2:$O$364, 3,0), "Do not enter, will be populated based on other column(s)")</f>
        <v>SmallTalk, Gemstone</v>
      </c>
      <c r="I1298" s="522" t="str">
        <f>IFERROR(VLOOKUP(E1298,'Reference data'!$M$1:$N$364, 2,0), "Do not enter, will be populated based on other column(s)")</f>
        <v>Freedom Java Apps</v>
      </c>
      <c r="J1298" s="347" t="s">
        <v>203</v>
      </c>
      <c r="K1298" s="525" t="str">
        <f>IFERROR(VLOOKUP(J1298,'Reference data'!$G$2:$H$7, 2, 0), "Do not enter, will be populated based on other column(s)")</f>
        <v>Muawiah Qaimari</v>
      </c>
      <c r="L1298" s="525" t="str">
        <f>IFERROR(VLOOKUP(I1298, 'Reference data'!$R$2:$S$55, 2, 0), "Do not enter, will be populated based on other column(s)")</f>
        <v>Ashish Bartwal</v>
      </c>
      <c r="M1298" s="525" t="str">
        <f>IFERROR(VLOOKUP(L1298, 'Reference data'!$J$2:$K$30, 2, 0), "Do not enter, will be populated based on other column(s)")</f>
        <v>Himanshu Mathur</v>
      </c>
      <c r="N1298" s="347">
        <v>23.04</v>
      </c>
      <c r="O1298" s="551" t="str">
        <f>VLOOKUP(N1298, 'Reference data'!$U$2:$V$29, 2, 0)</f>
        <v>Apr-23</v>
      </c>
      <c r="P1298" s="347" t="s">
        <v>48</v>
      </c>
      <c r="Q1298" s="488">
        <v>30</v>
      </c>
      <c r="R1298" s="488"/>
      <c r="S1298" s="488"/>
      <c r="T1298" s="488"/>
      <c r="U1298" s="488"/>
      <c r="V1298" s="488"/>
      <c r="W1298" s="488"/>
      <c r="X1298" s="488"/>
      <c r="Y1298" s="488"/>
      <c r="Z1298" s="488"/>
      <c r="AA1298" s="488"/>
      <c r="AB1298" s="488"/>
      <c r="AC1298" s="488"/>
      <c r="AD1298" s="488"/>
      <c r="AE1298" s="488"/>
      <c r="AF1298" s="488"/>
      <c r="AG1298" s="488"/>
      <c r="AH1298" s="488"/>
      <c r="AI1298" s="488"/>
      <c r="AJ1298" s="488">
        <v>20</v>
      </c>
      <c r="AK1298" s="488">
        <v>10</v>
      </c>
      <c r="AL1298" s="488"/>
      <c r="AM1298" s="488"/>
      <c r="AN1298" s="488"/>
      <c r="AO1298" s="488"/>
      <c r="AP1298" s="488"/>
      <c r="AQ1298" s="488"/>
      <c r="AR1298" s="488"/>
      <c r="AS1298" s="488"/>
    </row>
    <row r="1299" spans="1:51" ht="18" customHeight="1">
      <c r="A1299" s="522" t="str">
        <f>IFERROR(VLOOKUP(B1299, 'Reference data'!$C$2:$D$21, 2, 0), "Do not enter, will be populated based on other column(s)")</f>
        <v>Sustenance</v>
      </c>
      <c r="B1299" s="541" t="s">
        <v>988</v>
      </c>
      <c r="C1299" s="347">
        <v>1</v>
      </c>
      <c r="D1299" s="347" t="s">
        <v>2261</v>
      </c>
      <c r="E1299" s="543" t="s">
        <v>379</v>
      </c>
      <c r="F1299" s="472"/>
      <c r="G1299" s="522" t="str">
        <f>IFERROR(VLOOKUP(E1299,'Reference data'!$M$2:$P$364,4,0), "Do not enter, will be populated based on other column(s)")</f>
        <v>MR</v>
      </c>
      <c r="H1299" s="522" t="str">
        <f>IFERROR(VLOOKUP(E1299,'Reference data'!$M$2:$O$364, 3,0), "Do not enter, will be populated based on other column(s)")</f>
        <v>C, C++</v>
      </c>
      <c r="I1299" s="522" t="str">
        <f>IFERROR(VLOOKUP(E1299,'Reference data'!$M$1:$N$364, 2,0), "Do not enter, will be populated based on other column(s)")</f>
        <v>Freedom CPP Apps</v>
      </c>
      <c r="J1299" s="347" t="s">
        <v>203</v>
      </c>
      <c r="K1299" s="525" t="str">
        <f>IFERROR(VLOOKUP(J1299,'Reference data'!$G$2:$H$7, 2, 0), "Do not enter, will be populated based on other column(s)")</f>
        <v>Muawiah Qaimari</v>
      </c>
      <c r="L1299" s="525" t="str">
        <f>IFERROR(VLOOKUP(I1299, 'Reference data'!$R$2:$S$55, 2, 0), "Do not enter, will be populated based on other column(s)")</f>
        <v>Ashish Bartwal</v>
      </c>
      <c r="M1299" s="525" t="str">
        <f>IFERROR(VLOOKUP(L1299, 'Reference data'!$J$2:$K$30, 2, 0), "Do not enter, will be populated based on other column(s)")</f>
        <v>Himanshu Mathur</v>
      </c>
      <c r="N1299" s="347">
        <v>23.03</v>
      </c>
      <c r="O1299" s="551" t="str">
        <f>VLOOKUP(N1299, 'Reference data'!$U$2:$V$29, 2, 0)</f>
        <v>Mar-23</v>
      </c>
      <c r="P1299" s="347" t="s">
        <v>48</v>
      </c>
      <c r="Q1299" s="488">
        <v>10</v>
      </c>
      <c r="R1299" s="488"/>
      <c r="S1299" s="488"/>
      <c r="T1299" s="488"/>
      <c r="U1299" s="488"/>
      <c r="V1299" s="488"/>
      <c r="W1299" s="488"/>
      <c r="X1299" s="488"/>
      <c r="Y1299" s="488"/>
      <c r="Z1299" s="488"/>
      <c r="AA1299" s="488"/>
      <c r="AB1299" s="488"/>
      <c r="AC1299" s="488"/>
      <c r="AD1299" s="488"/>
      <c r="AE1299" s="488"/>
      <c r="AF1299" s="488"/>
      <c r="AG1299" s="488"/>
      <c r="AH1299" s="488"/>
      <c r="AI1299" s="488"/>
      <c r="AJ1299" s="488">
        <v>10</v>
      </c>
      <c r="AK1299" s="488"/>
      <c r="AL1299" s="488"/>
      <c r="AM1299" s="488"/>
      <c r="AN1299" s="488"/>
      <c r="AO1299" s="488"/>
      <c r="AP1299" s="488"/>
      <c r="AQ1299" s="488"/>
      <c r="AR1299" s="488"/>
      <c r="AS1299" s="488"/>
    </row>
    <row r="1300" spans="1:51" ht="18" customHeight="1">
      <c r="A1300" s="522" t="str">
        <f>IFERROR(VLOOKUP(B1300, 'Reference data'!$C$2:$D$21, 2, 0), "Do not enter, will be populated based on other column(s)")</f>
        <v>Sustenance</v>
      </c>
      <c r="B1300" s="541" t="s">
        <v>983</v>
      </c>
      <c r="C1300" s="347">
        <v>5</v>
      </c>
      <c r="D1300" s="476" t="s">
        <v>2262</v>
      </c>
      <c r="E1300" s="543" t="s">
        <v>1292</v>
      </c>
      <c r="F1300" s="472"/>
      <c r="G1300" s="522" t="str">
        <f>IFERROR(VLOOKUP(E1300,'Reference data'!$M$2:$P$364,4,0), "Do not enter, will be populated based on other column(s)")</f>
        <v>MR</v>
      </c>
      <c r="H1300" s="522" t="str">
        <f>IFERROR(VLOOKUP(E1300,'Reference data'!$M$2:$O$364, 3,0), "Do not enter, will be populated based on other column(s)")</f>
        <v>Java</v>
      </c>
      <c r="I1300" s="522" t="str">
        <f>IFERROR(VLOOKUP(E1300,'Reference data'!$M$1:$N$364, 2,0), "Do not enter, will be populated based on other column(s)")</f>
        <v>Freedom Java Apps</v>
      </c>
      <c r="J1300" s="347" t="s">
        <v>203</v>
      </c>
      <c r="K1300" s="525" t="str">
        <f>IFERROR(VLOOKUP(J1300,'Reference data'!$G$2:$H$7, 2, 0), "Do not enter, will be populated based on other column(s)")</f>
        <v>Muawiah Qaimari</v>
      </c>
      <c r="L1300" s="525" t="str">
        <f>IFERROR(VLOOKUP(I1300, 'Reference data'!$R$2:$S$55, 2, 0), "Do not enter, will be populated based on other column(s)")</f>
        <v>Ashish Bartwal</v>
      </c>
      <c r="M1300" s="525" t="str">
        <f>IFERROR(VLOOKUP(L1300, 'Reference data'!$J$2:$K$30, 2, 0), "Do not enter, will be populated based on other column(s)")</f>
        <v>Himanshu Mathur</v>
      </c>
      <c r="N1300" s="347" t="s">
        <v>283</v>
      </c>
      <c r="O1300" s="551" t="str">
        <f>VLOOKUP(N1300, 'Reference data'!$U$2:$V$29, 2, 0)</f>
        <v>Ongoing</v>
      </c>
      <c r="P1300" s="347" t="s">
        <v>48</v>
      </c>
      <c r="Q1300" s="488">
        <v>70</v>
      </c>
      <c r="R1300" s="488"/>
      <c r="S1300" s="488"/>
      <c r="T1300" s="488"/>
      <c r="U1300" s="488"/>
      <c r="V1300" s="488"/>
      <c r="W1300" s="488"/>
      <c r="X1300" s="488"/>
      <c r="Y1300" s="488"/>
      <c r="Z1300" s="488"/>
      <c r="AA1300" s="488"/>
      <c r="AB1300" s="488"/>
      <c r="AC1300" s="488"/>
      <c r="AD1300" s="488"/>
      <c r="AE1300" s="488"/>
      <c r="AF1300" s="488"/>
      <c r="AG1300" s="488"/>
      <c r="AH1300" s="488">
        <v>10</v>
      </c>
      <c r="AI1300" s="488">
        <v>10</v>
      </c>
      <c r="AJ1300" s="488"/>
      <c r="AK1300" s="488"/>
      <c r="AL1300" s="488">
        <v>10</v>
      </c>
      <c r="AM1300" s="488">
        <v>5</v>
      </c>
      <c r="AN1300" s="488">
        <v>10</v>
      </c>
      <c r="AO1300" s="488">
        <v>5</v>
      </c>
      <c r="AP1300" s="488">
        <v>5</v>
      </c>
      <c r="AQ1300" s="488">
        <v>10</v>
      </c>
      <c r="AR1300" s="488">
        <v>10</v>
      </c>
      <c r="AS1300" s="488">
        <v>10</v>
      </c>
    </row>
    <row r="1301" spans="1:51" ht="18" customHeight="1">
      <c r="A1301" s="522" t="str">
        <f>IFERROR(VLOOKUP(B1301, 'Reference data'!$C$2:$D$21, 2, 0), "Do not enter, will be populated based on other column(s)")</f>
        <v>Sustenance</v>
      </c>
      <c r="B1301" s="541" t="s">
        <v>983</v>
      </c>
      <c r="C1301" s="347">
        <v>1</v>
      </c>
      <c r="D1301" s="347" t="s">
        <v>2263</v>
      </c>
      <c r="E1301" s="543" t="s">
        <v>1333</v>
      </c>
      <c r="F1301" s="472"/>
      <c r="G1301" s="522" t="str">
        <f>IFERROR(VLOOKUP(E1301,'Reference data'!$M$2:$P$364,4,0), "Do not enter, will be populated based on other column(s)")</f>
        <v>MR</v>
      </c>
      <c r="H1301" s="522" t="str">
        <f>IFERROR(VLOOKUP(E1301,'Reference data'!$M$2:$O$364, 3,0), "Do not enter, will be populated based on other column(s)")</f>
        <v>Java</v>
      </c>
      <c r="I1301" s="522" t="str">
        <f>IFERROR(VLOOKUP(E1301,'Reference data'!$M$1:$N$364, 2,0), "Do not enter, will be populated based on other column(s)")</f>
        <v>Freedom Java Apps</v>
      </c>
      <c r="J1301" s="347" t="s">
        <v>203</v>
      </c>
      <c r="K1301" s="525" t="str">
        <f>IFERROR(VLOOKUP(J1301,'Reference data'!$G$2:$H$7, 2, 0), "Do not enter, will be populated based on other column(s)")</f>
        <v>Muawiah Qaimari</v>
      </c>
      <c r="L1301" s="525" t="str">
        <f>IFERROR(VLOOKUP(I1301, 'Reference data'!$R$2:$S$55, 2, 0), "Do not enter, will be populated based on other column(s)")</f>
        <v>Ashish Bartwal</v>
      </c>
      <c r="M1301" s="525" t="str">
        <f>IFERROR(VLOOKUP(L1301, 'Reference data'!$J$2:$K$30, 2, 0), "Do not enter, will be populated based on other column(s)")</f>
        <v>Himanshu Mathur</v>
      </c>
      <c r="N1301" s="347" t="s">
        <v>283</v>
      </c>
      <c r="O1301" s="551" t="str">
        <f>VLOOKUP(N1301, 'Reference data'!$U$2:$V$29, 2, 0)</f>
        <v>Ongoing</v>
      </c>
      <c r="P1301" s="347" t="s">
        <v>48</v>
      </c>
      <c r="Q1301" s="488">
        <v>20</v>
      </c>
      <c r="R1301" s="488"/>
      <c r="S1301" s="488"/>
      <c r="T1301" s="488"/>
      <c r="U1301" s="488"/>
      <c r="V1301" s="488"/>
      <c r="W1301" s="488"/>
      <c r="X1301" s="488"/>
      <c r="Y1301" s="488"/>
      <c r="Z1301" s="488"/>
      <c r="AA1301" s="488"/>
      <c r="AB1301" s="488"/>
      <c r="AC1301" s="488"/>
      <c r="AD1301" s="488"/>
      <c r="AE1301" s="488"/>
      <c r="AF1301" s="488"/>
      <c r="AG1301" s="488"/>
      <c r="AH1301" s="488">
        <v>20</v>
      </c>
      <c r="AI1301" s="488">
        <v>10</v>
      </c>
      <c r="AJ1301" s="488">
        <v>15</v>
      </c>
      <c r="AK1301" s="488">
        <v>10</v>
      </c>
      <c r="AL1301" s="488"/>
      <c r="AM1301" s="488"/>
      <c r="AN1301" s="488">
        <v>5</v>
      </c>
      <c r="AO1301" s="488">
        <v>5</v>
      </c>
      <c r="AP1301" s="488">
        <v>10</v>
      </c>
      <c r="AQ1301" s="488">
        <v>20</v>
      </c>
      <c r="AR1301" s="488">
        <v>10</v>
      </c>
      <c r="AS1301" s="488">
        <v>15</v>
      </c>
    </row>
    <row r="1302" spans="1:51" ht="18" customHeight="1">
      <c r="A1302" s="522" t="str">
        <f>IFERROR(VLOOKUP(B1302, 'Reference data'!$C$2:$D$21, 2, 0), "Do not enter, will be populated based on other column(s)")</f>
        <v>Sustenance</v>
      </c>
      <c r="B1302" s="541" t="s">
        <v>992</v>
      </c>
      <c r="C1302" s="347">
        <v>5</v>
      </c>
      <c r="D1302" s="488" t="s">
        <v>1778</v>
      </c>
      <c r="E1302" s="543" t="s">
        <v>1292</v>
      </c>
      <c r="F1302" s="472"/>
      <c r="G1302" s="522" t="str">
        <f>IFERROR(VLOOKUP(E1302,'Reference data'!$M$2:$P$364,4,0), "Do not enter, will be populated based on other column(s)")</f>
        <v>MR</v>
      </c>
      <c r="H1302" s="522" t="str">
        <f>IFERROR(VLOOKUP(E1302,'Reference data'!$M$2:$O$364, 3,0), "Do not enter, will be populated based on other column(s)")</f>
        <v>Java</v>
      </c>
      <c r="I1302" s="522" t="str">
        <f>IFERROR(VLOOKUP(E1302,'Reference data'!$M$1:$N$364, 2,0), "Do not enter, will be populated based on other column(s)")</f>
        <v>Freedom Java Apps</v>
      </c>
      <c r="J1302" s="347" t="s">
        <v>203</v>
      </c>
      <c r="K1302" s="525" t="str">
        <f>IFERROR(VLOOKUP(J1302,'Reference data'!$G$2:$H$7, 2, 0), "Do not enter, will be populated based on other column(s)")</f>
        <v>Muawiah Qaimari</v>
      </c>
      <c r="L1302" s="525" t="str">
        <f>IFERROR(VLOOKUP(I1302, 'Reference data'!$R$2:$S$55, 2, 0), "Do not enter, will be populated based on other column(s)")</f>
        <v>Ashish Bartwal</v>
      </c>
      <c r="M1302" s="525" t="str">
        <f>IFERROR(VLOOKUP(L1302, 'Reference data'!$J$2:$K$30, 2, 0), "Do not enter, will be populated based on other column(s)")</f>
        <v>Himanshu Mathur</v>
      </c>
      <c r="N1302" s="347" t="s">
        <v>283</v>
      </c>
      <c r="O1302" s="551" t="str">
        <f>VLOOKUP(N1302, 'Reference data'!$U$2:$V$29, 2, 0)</f>
        <v>Ongoing</v>
      </c>
      <c r="P1302" s="347" t="s">
        <v>48</v>
      </c>
      <c r="Q1302" s="488">
        <v>30</v>
      </c>
      <c r="R1302" s="488"/>
      <c r="S1302" s="488"/>
      <c r="T1302" s="488"/>
      <c r="U1302" s="488"/>
      <c r="V1302" s="488"/>
      <c r="W1302" s="488"/>
      <c r="X1302" s="488"/>
      <c r="Y1302" s="488"/>
      <c r="Z1302" s="488"/>
      <c r="AA1302" s="488"/>
      <c r="AB1302" s="488"/>
      <c r="AC1302" s="488"/>
      <c r="AD1302" s="488"/>
      <c r="AE1302" s="488"/>
      <c r="AF1302" s="488"/>
      <c r="AG1302" s="488"/>
      <c r="AH1302" s="488">
        <v>40</v>
      </c>
      <c r="AI1302" s="488">
        <v>35</v>
      </c>
      <c r="AJ1302" s="488">
        <v>30</v>
      </c>
      <c r="AK1302" s="488">
        <v>30</v>
      </c>
      <c r="AL1302" s="488">
        <v>10</v>
      </c>
      <c r="AM1302" s="488">
        <v>15</v>
      </c>
      <c r="AN1302" s="488">
        <v>25</v>
      </c>
      <c r="AO1302" s="488">
        <v>30</v>
      </c>
      <c r="AP1302" s="488">
        <v>35</v>
      </c>
      <c r="AQ1302" s="488">
        <v>40</v>
      </c>
      <c r="AR1302" s="488">
        <v>35</v>
      </c>
      <c r="AS1302" s="488">
        <v>30</v>
      </c>
    </row>
    <row r="1303" spans="1:51" ht="18" customHeight="1">
      <c r="A1303" s="522" t="str">
        <f>IFERROR(VLOOKUP(B1303, 'Reference data'!$C$2:$D$21, 2, 0), "Do not enter, will be populated based on other column(s)")</f>
        <v>Sustenance</v>
      </c>
      <c r="B1303" s="541" t="s">
        <v>992</v>
      </c>
      <c r="C1303" s="347">
        <v>1</v>
      </c>
      <c r="D1303" s="488" t="s">
        <v>1778</v>
      </c>
      <c r="E1303" s="543" t="s">
        <v>202</v>
      </c>
      <c r="F1303" s="472"/>
      <c r="G1303" s="522" t="str">
        <f>IFERROR(VLOOKUP(E1303,'Reference data'!$M$2:$P$364,4,0), "Do not enter, will be populated based on other column(s)")</f>
        <v>MR</v>
      </c>
      <c r="H1303" s="522" t="str">
        <f>IFERROR(VLOOKUP(E1303,'Reference data'!$M$2:$O$364, 3,0), "Do not enter, will be populated based on other column(s)")</f>
        <v>Hadoop, Java</v>
      </c>
      <c r="I1303" s="522" t="str">
        <f>IFERROR(VLOOKUP(E1303,'Reference data'!$M$1:$N$364, 2,0), "Do not enter, will be populated based on other column(s)")</f>
        <v>CARAT</v>
      </c>
      <c r="J1303" s="347" t="s">
        <v>203</v>
      </c>
      <c r="K1303" s="525" t="str">
        <f>IFERROR(VLOOKUP(J1303,'Reference data'!$G$2:$H$7, 2, 0), "Do not enter, will be populated based on other column(s)")</f>
        <v>Muawiah Qaimari</v>
      </c>
      <c r="L1303" s="525" t="str">
        <f>IFERROR(VLOOKUP(I1303, 'Reference data'!$R$2:$S$55, 2, 0), "Do not enter, will be populated based on other column(s)")</f>
        <v>Ashish Bartwal</v>
      </c>
      <c r="M1303" s="525" t="str">
        <f>IFERROR(VLOOKUP(L1303, 'Reference data'!$J$2:$K$30, 2, 0), "Do not enter, will be populated based on other column(s)")</f>
        <v>Himanshu Mathur</v>
      </c>
      <c r="N1303" s="347" t="s">
        <v>283</v>
      </c>
      <c r="O1303" s="551" t="str">
        <f>VLOOKUP(N1303, 'Reference data'!$U$2:$V$29, 2, 0)</f>
        <v>Ongoing</v>
      </c>
      <c r="P1303" s="347" t="s">
        <v>48</v>
      </c>
      <c r="Q1303" s="488">
        <v>100</v>
      </c>
      <c r="R1303" s="488"/>
      <c r="S1303" s="488"/>
      <c r="T1303" s="488"/>
      <c r="U1303" s="488"/>
      <c r="V1303" s="488"/>
      <c r="W1303" s="488"/>
      <c r="X1303" s="488"/>
      <c r="Y1303" s="488"/>
      <c r="Z1303" s="488"/>
      <c r="AA1303" s="488"/>
      <c r="AB1303" s="488"/>
      <c r="AC1303" s="488"/>
      <c r="AD1303" s="488"/>
      <c r="AE1303" s="488"/>
      <c r="AF1303" s="488"/>
      <c r="AG1303" s="488"/>
      <c r="AH1303" s="488">
        <v>25</v>
      </c>
      <c r="AI1303" s="488">
        <v>20</v>
      </c>
      <c r="AJ1303" s="488">
        <v>25</v>
      </c>
      <c r="AK1303" s="488">
        <v>20</v>
      </c>
      <c r="AL1303" s="488">
        <v>10</v>
      </c>
      <c r="AM1303" s="488">
        <v>10</v>
      </c>
      <c r="AN1303" s="488">
        <v>20</v>
      </c>
      <c r="AO1303" s="488">
        <v>15</v>
      </c>
      <c r="AP1303" s="488">
        <v>20</v>
      </c>
      <c r="AQ1303" s="488">
        <v>25</v>
      </c>
      <c r="AR1303" s="488">
        <v>20</v>
      </c>
      <c r="AS1303" s="488">
        <v>25</v>
      </c>
    </row>
    <row r="1304" spans="1:51" ht="18" customHeight="1">
      <c r="A1304" s="522" t="str">
        <f>IFERROR(VLOOKUP(B1304, 'Reference data'!$C$2:$D$21, 2, 0), "Do not enter, will be populated based on other column(s)")</f>
        <v>Sustenance</v>
      </c>
      <c r="B1304" s="541" t="s">
        <v>987</v>
      </c>
      <c r="C1304" s="347">
        <v>5</v>
      </c>
      <c r="D1304" s="347" t="s">
        <v>2264</v>
      </c>
      <c r="E1304" s="543" t="s">
        <v>1292</v>
      </c>
      <c r="F1304" s="472"/>
      <c r="G1304" s="522" t="str">
        <f>IFERROR(VLOOKUP(E1304,'Reference data'!$M$2:$P$364,4,0), "Do not enter, will be populated based on other column(s)")</f>
        <v>MR</v>
      </c>
      <c r="H1304" s="522" t="str">
        <f>IFERROR(VLOOKUP(E1304,'Reference data'!$M$2:$O$364, 3,0), "Do not enter, will be populated based on other column(s)")</f>
        <v>Java</v>
      </c>
      <c r="I1304" s="522" t="str">
        <f>IFERROR(VLOOKUP(E1304,'Reference data'!$M$1:$N$364, 2,0), "Do not enter, will be populated based on other column(s)")</f>
        <v>Freedom Java Apps</v>
      </c>
      <c r="J1304" s="347" t="s">
        <v>203</v>
      </c>
      <c r="K1304" s="525" t="str">
        <f>IFERROR(VLOOKUP(J1304,'Reference data'!$G$2:$H$7, 2, 0), "Do not enter, will be populated based on other column(s)")</f>
        <v>Muawiah Qaimari</v>
      </c>
      <c r="L1304" s="525" t="str">
        <f>IFERROR(VLOOKUP(I1304, 'Reference data'!$R$2:$S$55, 2, 0), "Do not enter, will be populated based on other column(s)")</f>
        <v>Ashish Bartwal</v>
      </c>
      <c r="M1304" s="525" t="str">
        <f>IFERROR(VLOOKUP(L1304, 'Reference data'!$J$2:$K$30, 2, 0), "Do not enter, will be populated based on other column(s)")</f>
        <v>Himanshu Mathur</v>
      </c>
      <c r="N1304" s="347" t="s">
        <v>283</v>
      </c>
      <c r="O1304" s="551" t="str">
        <f>VLOOKUP(N1304, 'Reference data'!$U$2:$V$29, 2, 0)</f>
        <v>Ongoing</v>
      </c>
      <c r="P1304" s="347" t="s">
        <v>48</v>
      </c>
      <c r="Q1304" s="488">
        <v>10</v>
      </c>
      <c r="R1304" s="488"/>
      <c r="S1304" s="488"/>
      <c r="T1304" s="488"/>
      <c r="U1304" s="488"/>
      <c r="V1304" s="488"/>
      <c r="W1304" s="488"/>
      <c r="X1304" s="488"/>
      <c r="Y1304" s="488"/>
      <c r="Z1304" s="488"/>
      <c r="AA1304" s="488"/>
      <c r="AB1304" s="488"/>
      <c r="AC1304" s="488"/>
      <c r="AD1304" s="488"/>
      <c r="AE1304" s="488"/>
      <c r="AF1304" s="488"/>
      <c r="AG1304" s="488"/>
      <c r="AH1304" s="488">
        <v>10</v>
      </c>
      <c r="AI1304" s="488">
        <v>15</v>
      </c>
      <c r="AJ1304" s="488">
        <v>10</v>
      </c>
      <c r="AK1304" s="488">
        <v>10</v>
      </c>
      <c r="AL1304" s="488">
        <v>5</v>
      </c>
      <c r="AM1304" s="488">
        <v>5</v>
      </c>
      <c r="AN1304" s="488">
        <v>10</v>
      </c>
      <c r="AO1304" s="488">
        <v>5</v>
      </c>
      <c r="AP1304" s="488">
        <v>10</v>
      </c>
      <c r="AQ1304" s="488">
        <v>10</v>
      </c>
      <c r="AR1304" s="488">
        <v>15</v>
      </c>
      <c r="AS1304" s="488">
        <v>10</v>
      </c>
    </row>
    <row r="1305" spans="1:51" ht="18" customHeight="1">
      <c r="A1305" s="522" t="str">
        <f>IFERROR(VLOOKUP(B1305, 'Reference data'!$C$2:$D$21, 2, 0), "Do not enter, will be populated based on other column(s)")</f>
        <v>Sustenance</v>
      </c>
      <c r="B1305" s="541" t="s">
        <v>993</v>
      </c>
      <c r="C1305" s="347">
        <v>1</v>
      </c>
      <c r="D1305" s="347" t="s">
        <v>2265</v>
      </c>
      <c r="E1305" s="543" t="s">
        <v>1333</v>
      </c>
      <c r="F1305" s="472"/>
      <c r="G1305" s="522" t="str">
        <f>IFERROR(VLOOKUP(E1305,'Reference data'!$M$2:$P$364,4,0), "Do not enter, will be populated based on other column(s)")</f>
        <v>MR</v>
      </c>
      <c r="H1305" s="522" t="str">
        <f>IFERROR(VLOOKUP(E1305,'Reference data'!$M$2:$O$364, 3,0), "Do not enter, will be populated based on other column(s)")</f>
        <v>Java</v>
      </c>
      <c r="I1305" s="522" t="str">
        <f>IFERROR(VLOOKUP(E1305,'Reference data'!$M$1:$N$364, 2,0), "Do not enter, will be populated based on other column(s)")</f>
        <v>Freedom Java Apps</v>
      </c>
      <c r="J1305" s="347" t="s">
        <v>203</v>
      </c>
      <c r="K1305" s="525" t="str">
        <f>IFERROR(VLOOKUP(J1305,'Reference data'!$G$2:$H$7, 2, 0), "Do not enter, will be populated based on other column(s)")</f>
        <v>Muawiah Qaimari</v>
      </c>
      <c r="L1305" s="525" t="str">
        <f>IFERROR(VLOOKUP(I1305, 'Reference data'!$R$2:$S$55, 2, 0), "Do not enter, will be populated based on other column(s)")</f>
        <v>Ashish Bartwal</v>
      </c>
      <c r="M1305" s="525" t="str">
        <f>IFERROR(VLOOKUP(L1305, 'Reference data'!$J$2:$K$30, 2, 0), "Do not enter, will be populated based on other column(s)")</f>
        <v>Himanshu Mathur</v>
      </c>
      <c r="N1305" s="347" t="s">
        <v>283</v>
      </c>
      <c r="O1305" s="551" t="str">
        <f>VLOOKUP(N1305, 'Reference data'!$U$2:$V$29, 2, 0)</f>
        <v>Ongoing</v>
      </c>
      <c r="P1305" s="347" t="s">
        <v>48</v>
      </c>
      <c r="Q1305" s="488">
        <v>25</v>
      </c>
      <c r="R1305" s="488"/>
      <c r="S1305" s="488"/>
      <c r="T1305" s="488"/>
      <c r="U1305" s="488"/>
      <c r="V1305" s="488"/>
      <c r="W1305" s="488"/>
      <c r="X1305" s="488"/>
      <c r="Y1305" s="488"/>
      <c r="Z1305" s="488"/>
      <c r="AA1305" s="488"/>
      <c r="AB1305" s="488"/>
      <c r="AC1305" s="488"/>
      <c r="AD1305" s="488"/>
      <c r="AE1305" s="488"/>
      <c r="AF1305" s="488"/>
      <c r="AG1305" s="488"/>
      <c r="AH1305" s="488"/>
      <c r="AI1305" s="488">
        <v>15</v>
      </c>
      <c r="AJ1305" s="488"/>
      <c r="AK1305" s="488"/>
      <c r="AL1305" s="488"/>
      <c r="AM1305" s="488"/>
      <c r="AN1305" s="488"/>
      <c r="AO1305" s="488">
        <v>15</v>
      </c>
      <c r="AP1305" s="488"/>
      <c r="AQ1305" s="488"/>
      <c r="AR1305" s="488"/>
      <c r="AS1305" s="488"/>
    </row>
    <row r="1306" spans="1:51" ht="18" customHeight="1">
      <c r="A1306" s="522" t="str">
        <f>IFERROR(VLOOKUP(B1306, 'Reference data'!$C$2:$D$21, 2, 0), "Do not enter, will be populated based on other column(s)")</f>
        <v>Sustenance</v>
      </c>
      <c r="B1306" s="541" t="s">
        <v>984</v>
      </c>
      <c r="C1306" s="347">
        <v>18</v>
      </c>
      <c r="D1306" s="347" t="s">
        <v>2266</v>
      </c>
      <c r="E1306" s="543" t="s">
        <v>1399</v>
      </c>
      <c r="F1306" s="472"/>
      <c r="G1306" s="522" t="str">
        <f>IFERROR(VLOOKUP(E1306,'Reference data'!$M$2:$P$364,4,0), "Do not enter, will be populated based on other column(s)")</f>
        <v>MF</v>
      </c>
      <c r="H1306" s="522" t="str">
        <f>IFERROR(VLOOKUP(E1306,'Reference data'!$M$2:$O$364, 3,0), "Do not enter, will be populated based on other column(s)")</f>
        <v>Cobol, IMS-DB</v>
      </c>
      <c r="I1306" s="522" t="str">
        <f>IFERROR(VLOOKUP(E1306,'Reference data'!$M$1:$N$364, 2,0), "Do not enter, will be populated based on other column(s)")</f>
        <v>MW-Billing</v>
      </c>
      <c r="J1306" s="347" t="s">
        <v>44</v>
      </c>
      <c r="K1306" s="525" t="str">
        <f>IFERROR(VLOOKUP(J1306,'Reference data'!$G$2:$H$7, 2, 0), "Do not enter, will be populated based on other column(s)")</f>
        <v>Muawiah Qaimari</v>
      </c>
      <c r="L1306" s="525" t="s">
        <v>434</v>
      </c>
      <c r="M1306" s="525" t="s">
        <v>415</v>
      </c>
      <c r="N1306" s="347" t="s">
        <v>283</v>
      </c>
      <c r="P1306" s="347" t="s">
        <v>48</v>
      </c>
      <c r="Q1306" s="488"/>
      <c r="R1306" s="488"/>
      <c r="S1306" s="488"/>
      <c r="T1306" s="488"/>
      <c r="U1306" s="488"/>
      <c r="V1306" s="488"/>
      <c r="W1306" s="488"/>
      <c r="X1306" s="488"/>
      <c r="Y1306" s="488"/>
      <c r="Z1306" s="488"/>
      <c r="AA1306" s="488"/>
      <c r="AB1306" s="488"/>
      <c r="AC1306" s="488"/>
      <c r="AD1306" s="488"/>
      <c r="AE1306" s="488"/>
      <c r="AF1306" s="488"/>
      <c r="AG1306" s="488"/>
      <c r="AH1306" s="488"/>
      <c r="AI1306" s="488"/>
      <c r="AJ1306" s="488">
        <v>240</v>
      </c>
      <c r="AK1306" s="488">
        <v>240</v>
      </c>
      <c r="AL1306" s="488">
        <v>240</v>
      </c>
      <c r="AM1306" s="488">
        <v>240</v>
      </c>
      <c r="AN1306" s="488">
        <v>240</v>
      </c>
      <c r="AO1306" s="488">
        <v>240</v>
      </c>
      <c r="AP1306" s="488">
        <v>240</v>
      </c>
      <c r="AQ1306" s="488">
        <v>240</v>
      </c>
      <c r="AR1306" s="488">
        <v>240</v>
      </c>
      <c r="AS1306" s="488">
        <v>240</v>
      </c>
      <c r="AT1306" s="488">
        <v>240</v>
      </c>
      <c r="AU1306" s="488">
        <v>240</v>
      </c>
      <c r="AV1306" s="488">
        <v>240</v>
      </c>
      <c r="AW1306" s="488">
        <v>240</v>
      </c>
      <c r="AX1306" s="488">
        <v>240</v>
      </c>
      <c r="AY1306" s="488">
        <v>240</v>
      </c>
    </row>
    <row r="1307" spans="1:51" ht="18" customHeight="1">
      <c r="A1307" s="522" t="str">
        <f>IFERROR(VLOOKUP(B1307, 'Reference data'!$C$2:$D$21, 2, 0), "Do not enter, will be populated based on other column(s)")</f>
        <v>Sustenance</v>
      </c>
      <c r="B1307" s="541" t="s">
        <v>992</v>
      </c>
      <c r="D1307" s="347" t="s">
        <v>2267</v>
      </c>
      <c r="E1307" s="543" t="s">
        <v>1399</v>
      </c>
      <c r="F1307" s="472"/>
      <c r="G1307" s="522" t="str">
        <f>IFERROR(VLOOKUP(E1307,'Reference data'!$M$2:$P$364,4,0), "Do not enter, will be populated based on other column(s)")</f>
        <v>MF</v>
      </c>
      <c r="H1307" s="522" t="str">
        <f>IFERROR(VLOOKUP(E1307,'Reference data'!$M$2:$O$364, 3,0), "Do not enter, will be populated based on other column(s)")</f>
        <v>Cobol, IMS-DB</v>
      </c>
      <c r="I1307" s="522" t="str">
        <f>IFERROR(VLOOKUP(E1307,'Reference data'!$M$1:$N$364, 2,0), "Do not enter, will be populated based on other column(s)")</f>
        <v>MW-Billing</v>
      </c>
      <c r="J1307" s="347" t="s">
        <v>44</v>
      </c>
      <c r="K1307" s="525" t="str">
        <f>IFERROR(VLOOKUP(J1307,'Reference data'!$G$2:$H$7, 2, 0), "Do not enter, will be populated based on other column(s)")</f>
        <v>Muawiah Qaimari</v>
      </c>
      <c r="L1307" s="525" t="s">
        <v>434</v>
      </c>
      <c r="M1307" s="525" t="s">
        <v>415</v>
      </c>
      <c r="N1307" s="347" t="s">
        <v>283</v>
      </c>
      <c r="P1307" s="347" t="s">
        <v>48</v>
      </c>
      <c r="Q1307" s="488"/>
      <c r="R1307" s="488"/>
      <c r="S1307" s="488"/>
      <c r="T1307" s="488"/>
      <c r="U1307" s="488"/>
      <c r="V1307" s="488"/>
      <c r="W1307" s="488"/>
      <c r="X1307" s="488"/>
      <c r="Y1307" s="488"/>
      <c r="Z1307" s="488"/>
      <c r="AA1307" s="488"/>
      <c r="AB1307" s="488"/>
      <c r="AC1307" s="488"/>
      <c r="AD1307" s="488"/>
      <c r="AE1307" s="488"/>
      <c r="AF1307" s="488"/>
      <c r="AG1307" s="488"/>
      <c r="AH1307" s="488"/>
      <c r="AI1307" s="488"/>
      <c r="AJ1307" s="488">
        <v>5</v>
      </c>
      <c r="AK1307" s="488">
        <v>5</v>
      </c>
      <c r="AL1307" s="488">
        <v>5</v>
      </c>
      <c r="AM1307" s="488">
        <v>5</v>
      </c>
      <c r="AN1307" s="488">
        <v>5</v>
      </c>
      <c r="AO1307" s="488">
        <v>5</v>
      </c>
      <c r="AP1307" s="488">
        <v>5</v>
      </c>
      <c r="AQ1307" s="488">
        <v>5</v>
      </c>
      <c r="AR1307" s="488">
        <v>5</v>
      </c>
      <c r="AS1307" s="488">
        <v>5</v>
      </c>
      <c r="AT1307" s="488">
        <v>5</v>
      </c>
      <c r="AU1307" s="488">
        <v>5</v>
      </c>
      <c r="AV1307" s="488">
        <v>5</v>
      </c>
      <c r="AW1307" s="488">
        <v>5</v>
      </c>
      <c r="AX1307" s="488">
        <v>5</v>
      </c>
      <c r="AY1307" s="488">
        <v>5</v>
      </c>
    </row>
    <row r="1308" spans="1:51" ht="18" customHeight="1">
      <c r="A1308" s="522" t="str">
        <f>IFERROR(VLOOKUP(B1308, 'Reference data'!$C$2:$D$21, 2, 0), "Do not enter, will be populated based on other column(s)")</f>
        <v>Sustenance</v>
      </c>
      <c r="B1308" s="541" t="s">
        <v>989</v>
      </c>
      <c r="D1308" s="548" t="s">
        <v>1904</v>
      </c>
      <c r="E1308" s="543" t="s">
        <v>1400</v>
      </c>
      <c r="F1308" s="472"/>
      <c r="G1308" s="522" t="str">
        <f>IFERROR(VLOOKUP(E1308,'Reference data'!$M$2:$P$364,4,0), "Do not enter, will be populated based on other column(s)")</f>
        <v>MF</v>
      </c>
      <c r="H1308" s="522" t="str">
        <f>IFERROR(VLOOKUP(E1308,'Reference data'!$M$2:$O$364, 3,0), "Do not enter, will be populated based on other column(s)")</f>
        <v>Cobol, DB2</v>
      </c>
      <c r="I1308" s="522" t="str">
        <f>IFERROR(VLOOKUP(E1308,'Reference data'!$M$1:$N$364, 2,0), "Do not enter, will be populated based on other column(s)")</f>
        <v>MW-ERP-Group</v>
      </c>
      <c r="J1308" s="347" t="s">
        <v>44</v>
      </c>
      <c r="K1308" s="525" t="str">
        <f>IFERROR(VLOOKUP(J1308,'Reference data'!$G$2:$H$7, 2, 0), "Do not enter, will be populated based on other column(s)")</f>
        <v>Muawiah Qaimari</v>
      </c>
      <c r="L1308" s="525" t="s">
        <v>434</v>
      </c>
      <c r="M1308" s="525" t="s">
        <v>415</v>
      </c>
      <c r="N1308" s="347" t="s">
        <v>283</v>
      </c>
      <c r="P1308" s="347" t="s">
        <v>48</v>
      </c>
      <c r="Q1308" s="488"/>
      <c r="R1308" s="488"/>
      <c r="S1308" s="488"/>
      <c r="T1308" s="488"/>
      <c r="U1308" s="488"/>
      <c r="V1308" s="488"/>
      <c r="W1308" s="488"/>
      <c r="X1308" s="488"/>
      <c r="Y1308" s="488"/>
      <c r="Z1308" s="488"/>
      <c r="AA1308" s="488"/>
      <c r="AB1308" s="488"/>
      <c r="AC1308" s="488"/>
      <c r="AD1308" s="488"/>
      <c r="AE1308" s="488"/>
      <c r="AF1308" s="488"/>
      <c r="AG1308" s="488"/>
      <c r="AH1308" s="488"/>
      <c r="AI1308" s="488"/>
      <c r="AJ1308" s="488">
        <v>20</v>
      </c>
      <c r="AK1308" s="488">
        <v>20</v>
      </c>
      <c r="AL1308" s="488">
        <v>20</v>
      </c>
      <c r="AM1308" s="488">
        <v>20</v>
      </c>
      <c r="AN1308" s="488">
        <v>20</v>
      </c>
      <c r="AO1308" s="488">
        <v>20</v>
      </c>
      <c r="AP1308" s="488">
        <v>20</v>
      </c>
      <c r="AQ1308" s="488">
        <v>20</v>
      </c>
      <c r="AR1308" s="488">
        <v>20</v>
      </c>
      <c r="AS1308" s="488">
        <v>20</v>
      </c>
      <c r="AT1308" s="488">
        <v>20</v>
      </c>
      <c r="AU1308" s="488">
        <v>20</v>
      </c>
      <c r="AV1308" s="488">
        <v>20</v>
      </c>
      <c r="AW1308" s="488">
        <v>20</v>
      </c>
      <c r="AX1308" s="488">
        <v>20</v>
      </c>
      <c r="AY1308" s="488">
        <v>20</v>
      </c>
    </row>
    <row r="1309" spans="1:51" ht="18" customHeight="1">
      <c r="A1309" s="522" t="str">
        <f>IFERROR(VLOOKUP(B1309, 'Reference data'!$C$2:$D$21, 2, 0), "Do not enter, will be populated based on other column(s)")</f>
        <v>Sustenance</v>
      </c>
      <c r="B1309" s="541" t="s">
        <v>984</v>
      </c>
      <c r="C1309" s="347">
        <v>4</v>
      </c>
      <c r="D1309" s="347" t="s">
        <v>2268</v>
      </c>
      <c r="E1309" s="543" t="s">
        <v>1400</v>
      </c>
      <c r="F1309" s="472"/>
      <c r="G1309" s="522" t="str">
        <f>IFERROR(VLOOKUP(E1309,'Reference data'!$M$2:$P$364,4,0), "Do not enter, will be populated based on other column(s)")</f>
        <v>MF</v>
      </c>
      <c r="H1309" s="522" t="str">
        <f>IFERROR(VLOOKUP(E1309,'Reference data'!$M$2:$O$364, 3,0), "Do not enter, will be populated based on other column(s)")</f>
        <v>Cobol, DB2</v>
      </c>
      <c r="I1309" s="522" t="str">
        <f>IFERROR(VLOOKUP(E1309,'Reference data'!$M$1:$N$364, 2,0), "Do not enter, will be populated based on other column(s)")</f>
        <v>MW-ERP-Group</v>
      </c>
      <c r="J1309" s="347" t="s">
        <v>44</v>
      </c>
      <c r="K1309" s="525" t="str">
        <f>IFERROR(VLOOKUP(J1309,'Reference data'!$G$2:$H$7, 2, 0), "Do not enter, will be populated based on other column(s)")</f>
        <v>Muawiah Qaimari</v>
      </c>
      <c r="L1309" s="525" t="s">
        <v>434</v>
      </c>
      <c r="M1309" s="525" t="s">
        <v>415</v>
      </c>
      <c r="N1309" s="347" t="s">
        <v>283</v>
      </c>
      <c r="P1309" s="347" t="s">
        <v>48</v>
      </c>
      <c r="Q1309" s="488"/>
      <c r="R1309" s="488"/>
      <c r="S1309" s="488"/>
      <c r="T1309" s="488"/>
      <c r="U1309" s="488"/>
      <c r="V1309" s="488"/>
      <c r="W1309" s="488"/>
      <c r="X1309" s="488"/>
      <c r="Y1309" s="488"/>
      <c r="Z1309" s="488"/>
      <c r="AA1309" s="488"/>
      <c r="AB1309" s="488"/>
      <c r="AC1309" s="488"/>
      <c r="AD1309" s="488"/>
      <c r="AE1309" s="488"/>
      <c r="AF1309" s="488"/>
      <c r="AG1309" s="488"/>
      <c r="AH1309" s="488"/>
      <c r="AI1309" s="488"/>
      <c r="AJ1309" s="488">
        <v>90</v>
      </c>
      <c r="AK1309" s="488">
        <v>90</v>
      </c>
      <c r="AL1309" s="488">
        <v>90</v>
      </c>
      <c r="AM1309" s="488">
        <v>90</v>
      </c>
      <c r="AN1309" s="488">
        <v>90</v>
      </c>
      <c r="AO1309" s="488">
        <v>90</v>
      </c>
      <c r="AP1309" s="488">
        <v>90</v>
      </c>
      <c r="AQ1309" s="488">
        <v>90</v>
      </c>
      <c r="AR1309" s="488">
        <v>90</v>
      </c>
      <c r="AS1309" s="488">
        <v>90</v>
      </c>
      <c r="AT1309" s="488">
        <v>90</v>
      </c>
      <c r="AU1309" s="488">
        <v>90</v>
      </c>
      <c r="AV1309" s="488">
        <v>90</v>
      </c>
      <c r="AW1309" s="488">
        <v>90</v>
      </c>
      <c r="AX1309" s="488">
        <v>90</v>
      </c>
      <c r="AY1309" s="488">
        <v>90</v>
      </c>
    </row>
    <row r="1310" spans="1:51" ht="18" customHeight="1">
      <c r="A1310" s="522" t="str">
        <f>IFERROR(VLOOKUP(B1310, 'Reference data'!$C$2:$D$21, 2, 0), "Do not enter, will be populated based on other column(s)")</f>
        <v>Sustenance</v>
      </c>
      <c r="B1310" s="541" t="s">
        <v>88</v>
      </c>
      <c r="D1310" s="347" t="s">
        <v>2269</v>
      </c>
      <c r="E1310" s="543" t="s">
        <v>461</v>
      </c>
      <c r="F1310" s="475" t="s">
        <v>1479</v>
      </c>
      <c r="G1310" s="522" t="str">
        <f>IFERROR(VLOOKUP(E1310,'Reference data'!$M$2:$P$364,4,0), "Do not enter, will be populated based on other column(s)")</f>
        <v>MF</v>
      </c>
      <c r="H1310" s="522" t="str">
        <f>IFERROR(VLOOKUP(E1310,'Reference data'!$M$2:$O$364, 3,0), "Do not enter, will be populated based on other column(s)")</f>
        <v>Cobol</v>
      </c>
      <c r="I1310" s="522" t="str">
        <f>IFERROR(VLOOKUP(E1310,'Reference data'!$M$1:$N$364, 2,0), "Do not enter, will be populated based on other column(s)")</f>
        <v>MW-MF-JULIE</v>
      </c>
      <c r="J1310" s="347" t="s">
        <v>44</v>
      </c>
      <c r="K1310" s="525" t="str">
        <f>IFERROR(VLOOKUP(J1310,'Reference data'!$G$2:$H$7, 2, 0), "Do not enter, will be populated based on other column(s)")</f>
        <v>Muawiah Qaimari</v>
      </c>
      <c r="L1310" s="525" t="s">
        <v>434</v>
      </c>
      <c r="M1310" s="525" t="s">
        <v>415</v>
      </c>
      <c r="N1310" s="347">
        <v>23.06</v>
      </c>
      <c r="P1310" s="347" t="s">
        <v>48</v>
      </c>
      <c r="Q1310" s="488">
        <v>120</v>
      </c>
      <c r="R1310" s="488"/>
      <c r="S1310" s="488"/>
      <c r="T1310" s="488"/>
      <c r="U1310" s="488"/>
      <c r="V1310" s="488"/>
      <c r="W1310" s="488"/>
      <c r="X1310" s="488"/>
      <c r="Y1310" s="488"/>
      <c r="Z1310" s="488"/>
      <c r="AA1310" s="488"/>
      <c r="AB1310" s="488"/>
      <c r="AC1310" s="488"/>
      <c r="AD1310" s="488"/>
      <c r="AE1310" s="488"/>
      <c r="AF1310" s="488"/>
      <c r="AG1310" s="488"/>
      <c r="AH1310" s="488"/>
      <c r="AI1310" s="488"/>
      <c r="AJ1310" s="488"/>
      <c r="AK1310" s="488">
        <v>40</v>
      </c>
      <c r="AL1310" s="488">
        <v>40</v>
      </c>
      <c r="AM1310" s="488">
        <v>40</v>
      </c>
      <c r="AN1310" s="488"/>
      <c r="AO1310" s="488"/>
      <c r="AP1310" s="488"/>
      <c r="AQ1310" s="488"/>
      <c r="AR1310" s="488"/>
      <c r="AS1310" s="488"/>
    </row>
    <row r="1311" spans="1:51" ht="18" customHeight="1">
      <c r="A1311" s="522" t="str">
        <f>IFERROR(VLOOKUP(B1311, 'Reference data'!$C$2:$D$21, 2, 0), "Do not enter, will be populated based on other column(s)")</f>
        <v>Sustenance</v>
      </c>
      <c r="B1311" s="541" t="s">
        <v>88</v>
      </c>
      <c r="D1311" s="347" t="s">
        <v>2270</v>
      </c>
      <c r="E1311" s="543" t="s">
        <v>460</v>
      </c>
      <c r="F1311" s="475" t="s">
        <v>1479</v>
      </c>
      <c r="G1311" s="522" t="str">
        <f>IFERROR(VLOOKUP(E1311,'Reference data'!$M$2:$P$364,4,0), "Do not enter, will be populated based on other column(s)")</f>
        <v>MF</v>
      </c>
      <c r="H1311" s="522" t="str">
        <f>IFERROR(VLOOKUP(E1311,'Reference data'!$M$2:$O$364, 3,0), "Do not enter, will be populated based on other column(s)")</f>
        <v>Cobol, Assembler</v>
      </c>
      <c r="I1311" s="522" t="str">
        <f>IFERROR(VLOOKUP(E1311,'Reference data'!$M$1:$N$364, 2,0), "Do not enter, will be populated based on other column(s)")</f>
        <v>MW-MF-JULIE</v>
      </c>
      <c r="J1311" s="347" t="s">
        <v>44</v>
      </c>
      <c r="K1311" s="525" t="str">
        <f>IFERROR(VLOOKUP(J1311,'Reference data'!$G$2:$H$7, 2, 0), "Do not enter, will be populated based on other column(s)")</f>
        <v>Muawiah Qaimari</v>
      </c>
      <c r="L1311" s="525" t="s">
        <v>434</v>
      </c>
      <c r="M1311" s="525" t="s">
        <v>415</v>
      </c>
      <c r="N1311" s="347">
        <v>23.06</v>
      </c>
      <c r="P1311" s="347" t="s">
        <v>48</v>
      </c>
      <c r="Q1311" s="488">
        <v>135</v>
      </c>
      <c r="R1311" s="488"/>
      <c r="S1311" s="488"/>
      <c r="T1311" s="488"/>
      <c r="U1311" s="488"/>
      <c r="V1311" s="488"/>
      <c r="W1311" s="488"/>
      <c r="X1311" s="488"/>
      <c r="Y1311" s="488"/>
      <c r="Z1311" s="488"/>
      <c r="AA1311" s="488"/>
      <c r="AB1311" s="488"/>
      <c r="AC1311" s="488"/>
      <c r="AD1311" s="488"/>
      <c r="AE1311" s="488"/>
      <c r="AF1311" s="488"/>
      <c r="AG1311" s="488"/>
      <c r="AH1311" s="488"/>
      <c r="AI1311" s="488"/>
      <c r="AJ1311" s="488"/>
      <c r="AK1311" s="488">
        <v>45</v>
      </c>
      <c r="AL1311" s="488">
        <v>45</v>
      </c>
      <c r="AM1311" s="488">
        <v>45</v>
      </c>
      <c r="AN1311" s="488"/>
      <c r="AO1311" s="488"/>
      <c r="AP1311" s="488"/>
      <c r="AQ1311" s="488"/>
      <c r="AR1311" s="488"/>
      <c r="AS1311" s="488"/>
    </row>
    <row r="1312" spans="1:51" ht="18" customHeight="1">
      <c r="A1312" s="522" t="str">
        <f>IFERROR(VLOOKUP(B1312, 'Reference data'!$C$2:$D$21, 2, 0), "Do not enter, will be populated based on other column(s)")</f>
        <v>Sustenance</v>
      </c>
      <c r="B1312" s="541" t="s">
        <v>88</v>
      </c>
      <c r="D1312" s="347" t="s">
        <v>2271</v>
      </c>
      <c r="E1312" s="543" t="s">
        <v>460</v>
      </c>
      <c r="F1312" s="475" t="s">
        <v>1571</v>
      </c>
      <c r="G1312" s="522" t="str">
        <f>IFERROR(VLOOKUP(E1312,'Reference data'!$M$2:$P$364,4,0), "Do not enter, will be populated based on other column(s)")</f>
        <v>MF</v>
      </c>
      <c r="H1312" s="522" t="str">
        <f>IFERROR(VLOOKUP(E1312,'Reference data'!$M$2:$O$364, 3,0), "Do not enter, will be populated based on other column(s)")</f>
        <v>Cobol, Assembler</v>
      </c>
      <c r="I1312" s="522" t="str">
        <f>IFERROR(VLOOKUP(E1312,'Reference data'!$M$1:$N$364, 2,0), "Do not enter, will be populated based on other column(s)")</f>
        <v>MW-MF-JULIE</v>
      </c>
      <c r="J1312" s="347" t="s">
        <v>44</v>
      </c>
      <c r="K1312" s="525" t="str">
        <f>IFERROR(VLOOKUP(J1312,'Reference data'!$G$2:$H$7, 2, 0), "Do not enter, will be populated based on other column(s)")</f>
        <v>Muawiah Qaimari</v>
      </c>
      <c r="L1312" s="525" t="s">
        <v>434</v>
      </c>
      <c r="M1312" s="525" t="s">
        <v>415</v>
      </c>
      <c r="N1312" s="347">
        <v>23.04</v>
      </c>
      <c r="P1312" s="347" t="s">
        <v>48</v>
      </c>
      <c r="Q1312" s="488">
        <v>80</v>
      </c>
      <c r="R1312" s="488"/>
      <c r="S1312" s="488"/>
      <c r="T1312" s="488"/>
      <c r="U1312" s="488"/>
      <c r="V1312" s="488"/>
      <c r="W1312" s="488"/>
      <c r="X1312" s="488"/>
      <c r="Y1312" s="488"/>
      <c r="Z1312" s="488"/>
      <c r="AA1312" s="488"/>
      <c r="AB1312" s="488"/>
      <c r="AC1312" s="488"/>
      <c r="AD1312" s="488"/>
      <c r="AE1312" s="488"/>
      <c r="AF1312" s="488"/>
      <c r="AG1312" s="488"/>
      <c r="AH1312" s="488"/>
      <c r="AI1312" s="488"/>
      <c r="AJ1312" s="488"/>
      <c r="AK1312" s="488"/>
      <c r="AL1312" s="488"/>
      <c r="AM1312" s="488"/>
      <c r="AN1312" s="488"/>
      <c r="AO1312" s="488"/>
      <c r="AP1312" s="488"/>
      <c r="AQ1312" s="488"/>
      <c r="AR1312" s="488"/>
      <c r="AS1312" s="488"/>
    </row>
    <row r="1313" spans="1:51" ht="18" customHeight="1">
      <c r="A1313" s="522" t="str">
        <f>IFERROR(VLOOKUP(B1313, 'Reference data'!$C$2:$D$21, 2, 0), "Do not enter, will be populated based on other column(s)")</f>
        <v>Sustenance</v>
      </c>
      <c r="B1313" s="541" t="s">
        <v>88</v>
      </c>
      <c r="C1313" s="347">
        <v>1</v>
      </c>
      <c r="D1313" s="347" t="s">
        <v>2272</v>
      </c>
      <c r="E1313" s="543" t="s">
        <v>379</v>
      </c>
      <c r="F1313" s="475" t="s">
        <v>1945</v>
      </c>
      <c r="G1313" s="522" t="str">
        <f>IFERROR(VLOOKUP(E1313,'Reference data'!$M$2:$P$364,4,0), "Do not enter, will be populated based on other column(s)")</f>
        <v>MR</v>
      </c>
      <c r="H1313" s="522" t="str">
        <f>IFERROR(VLOOKUP(E1313,'Reference data'!$M$2:$O$364, 3,0), "Do not enter, will be populated based on other column(s)")</f>
        <v>C, C++</v>
      </c>
      <c r="I1313" s="522" t="str">
        <f>IFERROR(VLOOKUP(E1313,'Reference data'!$M$1:$N$364, 2,0), "Do not enter, will be populated based on other column(s)")</f>
        <v>Freedom CPP Apps</v>
      </c>
      <c r="J1313" s="347" t="s">
        <v>203</v>
      </c>
      <c r="K1313" s="525" t="str">
        <f>IFERROR(VLOOKUP(J1313,'Reference data'!$G$2:$H$7, 2, 0), "Do not enter, will be populated based on other column(s)")</f>
        <v>Muawiah Qaimari</v>
      </c>
      <c r="L1313" s="525" t="str">
        <f>IFERROR(VLOOKUP(I1313, 'Reference data'!$R$2:$S$55, 2, 0), "Do not enter, will be populated based on other column(s)")</f>
        <v>Ashish Bartwal</v>
      </c>
      <c r="M1313" s="525" t="str">
        <f>IFERROR(VLOOKUP(L1313, 'Reference data'!$J$2:$K$30, 2, 0), "Do not enter, will be populated based on other column(s)")</f>
        <v>Himanshu Mathur</v>
      </c>
      <c r="N1313" s="347">
        <v>23.05</v>
      </c>
      <c r="O1313" s="551" t="str">
        <f>VLOOKUP(N1313, 'Reference data'!$U$2:$V$29, 2, 0)</f>
        <v>May-23</v>
      </c>
      <c r="P1313" s="347" t="s">
        <v>48</v>
      </c>
      <c r="Q1313" s="488">
        <v>100</v>
      </c>
      <c r="R1313" s="488"/>
      <c r="S1313" s="488"/>
      <c r="T1313" s="488"/>
      <c r="U1313" s="488"/>
      <c r="V1313" s="488"/>
      <c r="W1313" s="488"/>
      <c r="X1313" s="488"/>
      <c r="Y1313" s="488"/>
      <c r="Z1313" s="488"/>
      <c r="AA1313" s="488"/>
      <c r="AB1313" s="488"/>
      <c r="AC1313" s="488"/>
      <c r="AD1313" s="488"/>
      <c r="AE1313" s="488"/>
      <c r="AF1313" s="488"/>
      <c r="AG1313" s="488"/>
      <c r="AH1313" s="488"/>
      <c r="AI1313" s="488"/>
      <c r="AJ1313" s="488">
        <v>30</v>
      </c>
      <c r="AK1313" s="488">
        <v>40</v>
      </c>
      <c r="AL1313" s="488">
        <v>30</v>
      </c>
      <c r="AM1313" s="488"/>
      <c r="AN1313" s="488"/>
      <c r="AO1313" s="488"/>
      <c r="AP1313" s="488"/>
      <c r="AQ1313" s="488"/>
      <c r="AR1313" s="488"/>
      <c r="AS1313" s="488"/>
    </row>
    <row r="1314" spans="1:51" ht="18" customHeight="1">
      <c r="A1314" s="522" t="str">
        <f>IFERROR(VLOOKUP(B1314, 'Reference data'!$C$2:$D$21, 2, 0), "Do not enter, will be populated based on other column(s)")</f>
        <v>Sustenance</v>
      </c>
      <c r="B1314" s="541" t="s">
        <v>88</v>
      </c>
      <c r="D1314" s="347" t="s">
        <v>2273</v>
      </c>
      <c r="E1314" s="543" t="s">
        <v>460</v>
      </c>
      <c r="F1314" s="475" t="s">
        <v>1571</v>
      </c>
      <c r="G1314" s="522" t="str">
        <f>IFERROR(VLOOKUP(E1314,'Reference data'!$M$2:$P$364,4,0), "Do not enter, will be populated based on other column(s)")</f>
        <v>MF</v>
      </c>
      <c r="H1314" s="522" t="str">
        <f>IFERROR(VLOOKUP(E1314,'Reference data'!$M$2:$O$364, 3,0), "Do not enter, will be populated based on other column(s)")</f>
        <v>Cobol, Assembler</v>
      </c>
      <c r="I1314" s="522" t="str">
        <f>IFERROR(VLOOKUP(E1314,'Reference data'!$M$1:$N$364, 2,0), "Do not enter, will be populated based on other column(s)")</f>
        <v>MW-MF-JULIE</v>
      </c>
      <c r="J1314" s="347" t="s">
        <v>44</v>
      </c>
      <c r="K1314" s="525" t="str">
        <f>IFERROR(VLOOKUP(J1314,'Reference data'!$G$2:$H$7, 2, 0), "Do not enter, will be populated based on other column(s)")</f>
        <v>Muawiah Qaimari</v>
      </c>
      <c r="L1314" s="525" t="s">
        <v>434</v>
      </c>
      <c r="M1314" s="525" t="s">
        <v>415</v>
      </c>
      <c r="N1314" s="347">
        <v>23.04</v>
      </c>
      <c r="P1314" s="347" t="s">
        <v>48</v>
      </c>
      <c r="Q1314" s="488"/>
      <c r="R1314" s="488"/>
      <c r="S1314" s="488"/>
      <c r="T1314" s="488"/>
      <c r="U1314" s="488"/>
      <c r="V1314" s="488"/>
      <c r="W1314" s="488"/>
      <c r="X1314" s="488"/>
      <c r="Y1314" s="488"/>
      <c r="Z1314" s="488"/>
      <c r="AA1314" s="488"/>
      <c r="AB1314" s="488"/>
      <c r="AC1314" s="488"/>
      <c r="AD1314" s="488"/>
      <c r="AE1314" s="488"/>
      <c r="AF1314" s="488"/>
      <c r="AG1314" s="488"/>
      <c r="AH1314" s="488"/>
      <c r="AI1314" s="488"/>
      <c r="AJ1314" s="488"/>
      <c r="AK1314" s="488"/>
      <c r="AL1314" s="488"/>
      <c r="AM1314" s="488"/>
    </row>
    <row r="1315" spans="1:51" ht="18" customHeight="1">
      <c r="A1315" s="522" t="str">
        <f>IFERROR(VLOOKUP(B1315, 'Reference data'!$C$2:$D$21, 2, 0), "Do not enter, will be populated based on other column(s)")</f>
        <v>Sustenance</v>
      </c>
      <c r="B1315" s="541" t="s">
        <v>88</v>
      </c>
      <c r="D1315" s="347" t="s">
        <v>2274</v>
      </c>
      <c r="E1315" s="543" t="s">
        <v>460</v>
      </c>
      <c r="F1315" s="475" t="s">
        <v>1571</v>
      </c>
      <c r="G1315" s="522" t="str">
        <f>IFERROR(VLOOKUP(E1315,'Reference data'!$M$2:$P$364,4,0), "Do not enter, will be populated based on other column(s)")</f>
        <v>MF</v>
      </c>
      <c r="H1315" s="522" t="str">
        <f>IFERROR(VLOOKUP(E1315,'Reference data'!$M$2:$O$364, 3,0), "Do not enter, will be populated based on other column(s)")</f>
        <v>Cobol, Assembler</v>
      </c>
      <c r="I1315" s="522" t="str">
        <f>IFERROR(VLOOKUP(E1315,'Reference data'!$M$1:$N$364, 2,0), "Do not enter, will be populated based on other column(s)")</f>
        <v>MW-MF-JULIE</v>
      </c>
      <c r="J1315" s="347" t="s">
        <v>44</v>
      </c>
      <c r="K1315" s="525" t="str">
        <f>IFERROR(VLOOKUP(J1315,'Reference data'!$G$2:$H$7, 2, 0), "Do not enter, will be populated based on other column(s)")</f>
        <v>Muawiah Qaimari</v>
      </c>
      <c r="L1315" s="525" t="s">
        <v>434</v>
      </c>
      <c r="M1315" s="525" t="s">
        <v>415</v>
      </c>
      <c r="N1315" s="347">
        <v>23.05</v>
      </c>
      <c r="P1315" s="347" t="s">
        <v>48</v>
      </c>
      <c r="Q1315" s="488"/>
      <c r="R1315" s="488"/>
      <c r="S1315" s="488"/>
      <c r="T1315" s="488"/>
      <c r="U1315" s="488"/>
      <c r="V1315" s="488"/>
      <c r="W1315" s="488"/>
      <c r="X1315" s="488"/>
      <c r="Y1315" s="488"/>
      <c r="Z1315" s="488"/>
      <c r="AA1315" s="488"/>
      <c r="AB1315" s="488"/>
      <c r="AC1315" s="488"/>
      <c r="AD1315" s="488"/>
      <c r="AE1315" s="488"/>
      <c r="AF1315" s="488"/>
      <c r="AG1315" s="488"/>
      <c r="AH1315" s="488"/>
      <c r="AI1315" s="488"/>
      <c r="AJ1315" s="488"/>
      <c r="AK1315" s="488"/>
      <c r="AL1315" s="488"/>
      <c r="AM1315" s="488"/>
    </row>
    <row r="1316" spans="1:51" ht="18" customHeight="1">
      <c r="A1316" s="522" t="str">
        <f>IFERROR(VLOOKUP(B1316, 'Reference data'!$C$2:$D$21, 2, 0), "Do not enter, will be populated based on other column(s)")</f>
        <v>Sustenance</v>
      </c>
      <c r="B1316" s="541" t="s">
        <v>110</v>
      </c>
      <c r="D1316" s="347" t="s">
        <v>2275</v>
      </c>
      <c r="E1316" s="543" t="s">
        <v>460</v>
      </c>
      <c r="F1316" s="475" t="s">
        <v>1479</v>
      </c>
      <c r="G1316" s="522" t="str">
        <f>IFERROR(VLOOKUP(E1316,'Reference data'!$M$2:$P$364,4,0), "Do not enter, will be populated based on other column(s)")</f>
        <v>MF</v>
      </c>
      <c r="H1316" s="522" t="str">
        <f>IFERROR(VLOOKUP(E1316,'Reference data'!$M$2:$O$364, 3,0), "Do not enter, will be populated based on other column(s)")</f>
        <v>Cobol, Assembler</v>
      </c>
      <c r="I1316" s="522" t="str">
        <f>IFERROR(VLOOKUP(E1316,'Reference data'!$M$1:$N$364, 2,0), "Do not enter, will be populated based on other column(s)")</f>
        <v>MW-MF-JULIE</v>
      </c>
      <c r="J1316" s="347" t="s">
        <v>44</v>
      </c>
      <c r="K1316" s="525" t="str">
        <f>IFERROR(VLOOKUP(J1316,'Reference data'!$G$2:$H$7, 2, 0), "Do not enter, will be populated based on other column(s)")</f>
        <v>Muawiah Qaimari</v>
      </c>
      <c r="L1316" s="525" t="s">
        <v>434</v>
      </c>
      <c r="M1316" s="525" t="s">
        <v>415</v>
      </c>
      <c r="N1316" s="347">
        <v>23.04</v>
      </c>
      <c r="P1316" s="347" t="s">
        <v>48</v>
      </c>
      <c r="Q1316" s="488"/>
      <c r="R1316" s="488"/>
      <c r="S1316" s="488"/>
      <c r="T1316" s="488"/>
      <c r="U1316" s="488"/>
      <c r="V1316" s="488"/>
      <c r="W1316" s="488"/>
      <c r="X1316" s="488"/>
      <c r="Y1316" s="488"/>
      <c r="Z1316" s="488"/>
      <c r="AA1316" s="488"/>
      <c r="AB1316" s="488"/>
      <c r="AC1316" s="488"/>
      <c r="AD1316" s="488"/>
      <c r="AE1316" s="488"/>
      <c r="AF1316" s="488"/>
      <c r="AG1316" s="488"/>
      <c r="AH1316" s="488"/>
      <c r="AI1316" s="488"/>
      <c r="AJ1316" s="488"/>
      <c r="AK1316" s="488"/>
      <c r="AL1316" s="488"/>
      <c r="AM1316" s="488"/>
    </row>
    <row r="1317" spans="1:51" ht="18" customHeight="1">
      <c r="A1317" s="522" t="str">
        <f>IFERROR(VLOOKUP(B1317, 'Reference data'!$C$2:$D$21, 2, 0), "Do not enter, will be populated based on other column(s)")</f>
        <v>Sustenance</v>
      </c>
      <c r="B1317" s="541" t="s">
        <v>989</v>
      </c>
      <c r="C1317" s="347">
        <v>5</v>
      </c>
      <c r="D1317" s="347" t="s">
        <v>2276</v>
      </c>
      <c r="E1317" s="543" t="s">
        <v>1292</v>
      </c>
      <c r="F1317" s="472"/>
      <c r="G1317" s="522" t="str">
        <f>IFERROR(VLOOKUP(E1317,'Reference data'!$M$2:$P$364,4,0), "Do not enter, will be populated based on other column(s)")</f>
        <v>MR</v>
      </c>
      <c r="H1317" s="522" t="str">
        <f>IFERROR(VLOOKUP(E1317,'Reference data'!$M$2:$O$364, 3,0), "Do not enter, will be populated based on other column(s)")</f>
        <v>Java</v>
      </c>
      <c r="I1317" s="522" t="str">
        <f>IFERROR(VLOOKUP(E1317,'Reference data'!$M$1:$N$364, 2,0), "Do not enter, will be populated based on other column(s)")</f>
        <v>Freedom Java Apps</v>
      </c>
      <c r="J1317" s="347" t="s">
        <v>203</v>
      </c>
      <c r="K1317" s="525" t="str">
        <f>IFERROR(VLOOKUP(J1317,'Reference data'!$G$2:$H$7, 2, 0), "Do not enter, will be populated based on other column(s)")</f>
        <v>Muawiah Qaimari</v>
      </c>
      <c r="L1317" s="525" t="str">
        <f>IFERROR(VLOOKUP(I1317, 'Reference data'!$R$2:$S$55, 2, 0), "Do not enter, will be populated based on other column(s)")</f>
        <v>Ashish Bartwal</v>
      </c>
      <c r="M1317" s="525" t="str">
        <f>IFERROR(VLOOKUP(L1317, 'Reference data'!$J$2:$K$30, 2, 0), "Do not enter, will be populated based on other column(s)")</f>
        <v>Himanshu Mathur</v>
      </c>
      <c r="N1317" s="347" t="s">
        <v>283</v>
      </c>
      <c r="O1317" s="551" t="str">
        <f>VLOOKUP(N1317, 'Reference data'!$U$2:$V$29, 2, 0)</f>
        <v>Ongoing</v>
      </c>
      <c r="P1317" s="347" t="s">
        <v>48</v>
      </c>
      <c r="Q1317" s="488">
        <v>10</v>
      </c>
      <c r="R1317" s="488"/>
      <c r="S1317" s="488"/>
      <c r="T1317" s="488"/>
      <c r="U1317" s="488"/>
      <c r="V1317" s="488"/>
      <c r="W1317" s="488"/>
      <c r="X1317" s="488"/>
      <c r="Y1317" s="488"/>
      <c r="Z1317" s="488"/>
      <c r="AA1317" s="488"/>
      <c r="AB1317" s="488"/>
      <c r="AC1317" s="488"/>
      <c r="AD1317" s="488"/>
      <c r="AE1317" s="488"/>
      <c r="AF1317" s="488"/>
      <c r="AG1317" s="488"/>
      <c r="AH1317" s="488">
        <v>2</v>
      </c>
      <c r="AI1317" s="488"/>
      <c r="AJ1317" s="488">
        <v>2</v>
      </c>
      <c r="AK1317" s="488"/>
      <c r="AL1317" s="488"/>
      <c r="AM1317" s="488">
        <v>2</v>
      </c>
      <c r="AN1317" s="347">
        <v>2</v>
      </c>
      <c r="AO1317" s="347">
        <v>2</v>
      </c>
      <c r="AP1317" s="347">
        <v>2</v>
      </c>
      <c r="AQ1317" s="347">
        <v>2</v>
      </c>
      <c r="AR1317" s="347">
        <v>2</v>
      </c>
      <c r="AS1317" s="347">
        <v>2</v>
      </c>
    </row>
    <row r="1318" spans="1:51" ht="18" customHeight="1">
      <c r="A1318" s="522" t="str">
        <f>IFERROR(VLOOKUP(B1318, 'Reference data'!$C$2:$D$21, 2, 0), "Do not enter, will be populated based on other column(s)")</f>
        <v>Sustenance</v>
      </c>
      <c r="B1318" s="541" t="s">
        <v>989</v>
      </c>
      <c r="C1318" s="347">
        <v>5</v>
      </c>
      <c r="D1318" s="347" t="s">
        <v>2277</v>
      </c>
      <c r="E1318" s="543" t="s">
        <v>1292</v>
      </c>
      <c r="F1318" s="472"/>
      <c r="G1318" s="522" t="str">
        <f>IFERROR(VLOOKUP(E1318,'Reference data'!$M$2:$P$364,4,0), "Do not enter, will be populated based on other column(s)")</f>
        <v>MR</v>
      </c>
      <c r="H1318" s="522" t="str">
        <f>IFERROR(VLOOKUP(E1318,'Reference data'!$M$2:$O$364, 3,0), "Do not enter, will be populated based on other column(s)")</f>
        <v>Java</v>
      </c>
      <c r="I1318" s="522" t="str">
        <f>IFERROR(VLOOKUP(E1318,'Reference data'!$M$1:$N$364, 2,0), "Do not enter, will be populated based on other column(s)")</f>
        <v>Freedom Java Apps</v>
      </c>
      <c r="J1318" s="347" t="s">
        <v>203</v>
      </c>
      <c r="K1318" s="525" t="str">
        <f>IFERROR(VLOOKUP(J1318,'Reference data'!$G$2:$H$7, 2, 0), "Do not enter, will be populated based on other column(s)")</f>
        <v>Muawiah Qaimari</v>
      </c>
      <c r="L1318" s="525" t="str">
        <f>IFERROR(VLOOKUP(I1318, 'Reference data'!$R$2:$S$55, 2, 0), "Do not enter, will be populated based on other column(s)")</f>
        <v>Ashish Bartwal</v>
      </c>
      <c r="M1318" s="525" t="str">
        <f>IFERROR(VLOOKUP(L1318, 'Reference data'!$J$2:$K$30, 2, 0), "Do not enter, will be populated based on other column(s)")</f>
        <v>Himanshu Mathur</v>
      </c>
      <c r="N1318" s="347" t="s">
        <v>283</v>
      </c>
      <c r="O1318" s="551" t="str">
        <f>VLOOKUP(N1318, 'Reference data'!$U$2:$V$29, 2, 0)</f>
        <v>Ongoing</v>
      </c>
      <c r="P1318" s="347" t="s">
        <v>48</v>
      </c>
      <c r="Q1318" s="488">
        <v>34</v>
      </c>
      <c r="R1318" s="488"/>
      <c r="S1318" s="488"/>
      <c r="T1318" s="488"/>
      <c r="U1318" s="488"/>
      <c r="V1318" s="488"/>
      <c r="W1318" s="488"/>
      <c r="X1318" s="488"/>
      <c r="Y1318" s="488"/>
      <c r="Z1318" s="488"/>
      <c r="AA1318" s="488"/>
      <c r="AB1318" s="488"/>
      <c r="AC1318" s="488"/>
      <c r="AD1318" s="488"/>
      <c r="AE1318" s="488"/>
      <c r="AF1318" s="488"/>
      <c r="AG1318" s="488"/>
      <c r="AH1318" s="488">
        <v>5</v>
      </c>
      <c r="AI1318" s="488">
        <v>10</v>
      </c>
      <c r="AJ1318" s="488">
        <v>5</v>
      </c>
      <c r="AK1318" s="488">
        <v>5</v>
      </c>
      <c r="AL1318" s="488"/>
      <c r="AM1318" s="488">
        <v>5</v>
      </c>
      <c r="AN1318" s="347">
        <v>10</v>
      </c>
      <c r="AO1318" s="347">
        <v>15</v>
      </c>
      <c r="AP1318" s="347">
        <v>10</v>
      </c>
      <c r="AQ1318" s="488">
        <v>15</v>
      </c>
      <c r="AR1318" s="347">
        <v>10</v>
      </c>
      <c r="AS1318" s="347">
        <v>5</v>
      </c>
    </row>
    <row r="1319" spans="1:51" ht="18" customHeight="1">
      <c r="A1319" s="522" t="str">
        <f>IFERROR(VLOOKUP(B1319, 'Reference data'!$C$2:$D$21, 2, 0), "Do not enter, will be populated based on other column(s)")</f>
        <v>Enhancement</v>
      </c>
      <c r="B1319" s="541" t="s">
        <v>960</v>
      </c>
      <c r="C1319" s="347">
        <v>1</v>
      </c>
      <c r="D1319" s="347" t="s">
        <v>2278</v>
      </c>
      <c r="E1319" s="543" t="s">
        <v>202</v>
      </c>
      <c r="F1319" s="475" t="s">
        <v>1479</v>
      </c>
      <c r="G1319" s="522" t="str">
        <f>IFERROR(VLOOKUP(E1319,'Reference data'!$M$2:$P$364,4,0), "Do not enter, will be populated based on other column(s)")</f>
        <v>MR</v>
      </c>
      <c r="H1319" s="522" t="str">
        <f>IFERROR(VLOOKUP(E1319,'Reference data'!$M$2:$O$364, 3,0), "Do not enter, will be populated based on other column(s)")</f>
        <v>Hadoop, Java</v>
      </c>
      <c r="I1319" s="522" t="str">
        <f>IFERROR(VLOOKUP(E1319,'Reference data'!$M$1:$N$364, 2,0), "Do not enter, will be populated based on other column(s)")</f>
        <v>CARAT</v>
      </c>
      <c r="J1319" s="347" t="s">
        <v>203</v>
      </c>
      <c r="K1319" s="525" t="str">
        <f>IFERROR(VLOOKUP(J1319,'Reference data'!$G$2:$H$7, 2, 0), "Do not enter, will be populated based on other column(s)")</f>
        <v>Muawiah Qaimari</v>
      </c>
      <c r="L1319" s="525" t="str">
        <f>IFERROR(VLOOKUP(I1319, 'Reference data'!$R$2:$S$55, 2, 0), "Do not enter, will be populated based on other column(s)")</f>
        <v>Ashish Bartwal</v>
      </c>
      <c r="M1319" s="525" t="str">
        <f>IFERROR(VLOOKUP(L1319, 'Reference data'!$J$2:$K$30, 2, 0), "Do not enter, will be populated based on other column(s)")</f>
        <v>Himanshu Mathur</v>
      </c>
      <c r="N1319" s="347" t="s">
        <v>283</v>
      </c>
      <c r="O1319" s="551" t="str">
        <f>VLOOKUP(N1319, 'Reference data'!$U$2:$V$29, 2, 0)</f>
        <v>Ongoing</v>
      </c>
      <c r="P1319" s="347" t="s">
        <v>48</v>
      </c>
      <c r="Q1319" s="488">
        <v>180</v>
      </c>
      <c r="R1319" s="488"/>
      <c r="S1319" s="488"/>
      <c r="T1319" s="488"/>
      <c r="U1319" s="488"/>
      <c r="V1319" s="488"/>
      <c r="W1319" s="488"/>
      <c r="X1319" s="488"/>
      <c r="Y1319" s="488"/>
      <c r="Z1319" s="488"/>
      <c r="AA1319" s="488"/>
      <c r="AB1319" s="488"/>
      <c r="AC1319" s="488"/>
      <c r="AD1319" s="488"/>
      <c r="AE1319" s="488"/>
      <c r="AF1319" s="488"/>
      <c r="AG1319" s="488"/>
      <c r="AH1319" s="488">
        <v>20</v>
      </c>
      <c r="AI1319" s="488">
        <v>15</v>
      </c>
      <c r="AJ1319" s="488">
        <v>15</v>
      </c>
      <c r="AK1319" s="488">
        <v>25</v>
      </c>
      <c r="AL1319" s="488">
        <v>25</v>
      </c>
      <c r="AM1319" s="488">
        <v>20</v>
      </c>
      <c r="AN1319" s="488">
        <v>35</v>
      </c>
      <c r="AO1319" s="488">
        <v>15</v>
      </c>
      <c r="AP1319" s="488">
        <v>30</v>
      </c>
      <c r="AQ1319" s="488">
        <v>35</v>
      </c>
      <c r="AR1319" s="488">
        <v>30</v>
      </c>
      <c r="AS1319" s="488">
        <v>25</v>
      </c>
    </row>
    <row r="1320" spans="1:51" ht="18" customHeight="1">
      <c r="A1320" s="522" t="str">
        <f>IFERROR(VLOOKUP(B1320, 'Reference data'!$C$2:$D$21, 2, 0), "Do not enter, will be populated based on other column(s)")</f>
        <v>Sustenance</v>
      </c>
      <c r="B1320" s="541" t="s">
        <v>987</v>
      </c>
      <c r="C1320" s="347">
        <v>1</v>
      </c>
      <c r="D1320" s="347" t="s">
        <v>2279</v>
      </c>
      <c r="E1320" s="543" t="s">
        <v>202</v>
      </c>
      <c r="F1320" s="472"/>
      <c r="G1320" s="522" t="str">
        <f>IFERROR(VLOOKUP(E1320,'Reference data'!$M$2:$P$364,4,0), "Do not enter, will be populated based on other column(s)")</f>
        <v>MR</v>
      </c>
      <c r="H1320" s="522" t="str">
        <f>IFERROR(VLOOKUP(E1320,'Reference data'!$M$2:$O$364, 3,0), "Do not enter, will be populated based on other column(s)")</f>
        <v>Hadoop, Java</v>
      </c>
      <c r="I1320" s="522" t="str">
        <f>IFERROR(VLOOKUP(E1320,'Reference data'!$M$1:$N$364, 2,0), "Do not enter, will be populated based on other column(s)")</f>
        <v>CARAT</v>
      </c>
      <c r="J1320" s="347" t="s">
        <v>203</v>
      </c>
      <c r="K1320" s="525" t="str">
        <f>IFERROR(VLOOKUP(J1320,'Reference data'!$G$2:$H$7, 2, 0), "Do not enter, will be populated based on other column(s)")</f>
        <v>Muawiah Qaimari</v>
      </c>
      <c r="L1320" s="525" t="str">
        <f>IFERROR(VLOOKUP(I1320, 'Reference data'!$R$2:$S$55, 2, 0), "Do not enter, will be populated based on other column(s)")</f>
        <v>Ashish Bartwal</v>
      </c>
      <c r="M1320" s="525" t="str">
        <f>IFERROR(VLOOKUP(L1320, 'Reference data'!$J$2:$K$30, 2, 0), "Do not enter, will be populated based on other column(s)")</f>
        <v>Himanshu Mathur</v>
      </c>
      <c r="N1320" s="347" t="s">
        <v>283</v>
      </c>
      <c r="O1320" s="551" t="str">
        <f>VLOOKUP(N1320, 'Reference data'!$U$2:$V$29, 2, 0)</f>
        <v>Ongoing</v>
      </c>
      <c r="P1320" s="347" t="s">
        <v>48</v>
      </c>
      <c r="Q1320" s="488">
        <v>15</v>
      </c>
      <c r="R1320" s="488"/>
      <c r="S1320" s="488"/>
      <c r="T1320" s="488"/>
      <c r="U1320" s="488"/>
      <c r="V1320" s="488"/>
      <c r="W1320" s="488"/>
      <c r="X1320" s="488"/>
      <c r="Y1320" s="488"/>
      <c r="Z1320" s="488"/>
      <c r="AA1320" s="488"/>
      <c r="AB1320" s="488"/>
      <c r="AC1320" s="488"/>
      <c r="AD1320" s="488"/>
      <c r="AE1320" s="488"/>
      <c r="AF1320" s="488"/>
      <c r="AG1320" s="488"/>
      <c r="AH1320" s="488">
        <v>5</v>
      </c>
      <c r="AI1320" s="488"/>
      <c r="AJ1320" s="488"/>
      <c r="AK1320" s="488"/>
      <c r="AL1320" s="488">
        <v>5</v>
      </c>
      <c r="AM1320" s="488"/>
      <c r="AN1320" s="488"/>
      <c r="AO1320" s="488">
        <v>5</v>
      </c>
      <c r="AP1320" s="488"/>
      <c r="AS1320" s="347">
        <v>5</v>
      </c>
    </row>
    <row r="1321" spans="1:51" ht="18" customHeight="1">
      <c r="A1321" s="522" t="str">
        <f>IFERROR(VLOOKUP(B1321, 'Reference data'!$C$2:$D$21, 2, 0), "Do not enter, will be populated based on other column(s)")</f>
        <v>Sustenance</v>
      </c>
      <c r="B1321" s="541" t="s">
        <v>987</v>
      </c>
      <c r="C1321" s="347">
        <v>5</v>
      </c>
      <c r="D1321" s="347" t="s">
        <v>2280</v>
      </c>
      <c r="E1321" s="543" t="s">
        <v>1292</v>
      </c>
      <c r="F1321" s="472"/>
      <c r="G1321" s="522" t="str">
        <f>IFERROR(VLOOKUP(E1321,'Reference data'!$M$2:$P$364,4,0), "Do not enter, will be populated based on other column(s)")</f>
        <v>MR</v>
      </c>
      <c r="H1321" s="522" t="str">
        <f>IFERROR(VLOOKUP(E1321,'Reference data'!$M$2:$O$364, 3,0), "Do not enter, will be populated based on other column(s)")</f>
        <v>Java</v>
      </c>
      <c r="I1321" s="522" t="str">
        <f>IFERROR(VLOOKUP(E1321,'Reference data'!$M$1:$N$364, 2,0), "Do not enter, will be populated based on other column(s)")</f>
        <v>Freedom Java Apps</v>
      </c>
      <c r="J1321" s="347" t="s">
        <v>203</v>
      </c>
      <c r="K1321" s="525" t="str">
        <f>IFERROR(VLOOKUP(J1321,'Reference data'!$G$2:$H$7, 2, 0), "Do not enter, will be populated based on other column(s)")</f>
        <v>Muawiah Qaimari</v>
      </c>
      <c r="L1321" s="525" t="str">
        <f>IFERROR(VLOOKUP(I1321, 'Reference data'!$R$2:$S$55, 2, 0), "Do not enter, will be populated based on other column(s)")</f>
        <v>Ashish Bartwal</v>
      </c>
      <c r="M1321" s="525" t="str">
        <f>IFERROR(VLOOKUP(L1321, 'Reference data'!$J$2:$K$30, 2, 0), "Do not enter, will be populated based on other column(s)")</f>
        <v>Himanshu Mathur</v>
      </c>
      <c r="N1321" s="347" t="s">
        <v>283</v>
      </c>
      <c r="O1321" s="551" t="str">
        <f>VLOOKUP(N1321, 'Reference data'!$U$2:$V$29, 2, 0)</f>
        <v>Ongoing</v>
      </c>
      <c r="P1321" s="347" t="s">
        <v>48</v>
      </c>
      <c r="Q1321" s="488">
        <v>10</v>
      </c>
      <c r="R1321" s="488"/>
      <c r="S1321" s="488"/>
      <c r="T1321" s="488"/>
      <c r="U1321" s="488"/>
      <c r="V1321" s="488"/>
      <c r="W1321" s="488"/>
      <c r="X1321" s="488"/>
      <c r="Y1321" s="488"/>
      <c r="Z1321" s="488"/>
      <c r="AA1321" s="488"/>
      <c r="AB1321" s="488"/>
      <c r="AC1321" s="488"/>
      <c r="AD1321" s="488"/>
      <c r="AE1321" s="488"/>
      <c r="AF1321" s="488"/>
      <c r="AG1321" s="488"/>
      <c r="AH1321" s="488"/>
      <c r="AI1321" s="488"/>
      <c r="AJ1321" s="488">
        <v>5</v>
      </c>
      <c r="AK1321" s="488">
        <v>5</v>
      </c>
      <c r="AL1321" s="488"/>
      <c r="AM1321" s="488"/>
    </row>
    <row r="1322" spans="1:51" ht="18" customHeight="1">
      <c r="A1322" s="522" t="str">
        <f>IFERROR(VLOOKUP(B1322, 'Reference data'!$C$2:$D$21, 2, 0), "Do not enter, will be populated based on other column(s)")</f>
        <v>Enhancement</v>
      </c>
      <c r="B1322" s="541" t="s">
        <v>960</v>
      </c>
      <c r="C1322" s="347">
        <v>1</v>
      </c>
      <c r="D1322" s="347" t="s">
        <v>2281</v>
      </c>
      <c r="E1322" s="543" t="s">
        <v>664</v>
      </c>
      <c r="F1322" s="713" t="s">
        <v>2081</v>
      </c>
      <c r="G1322" s="522" t="str">
        <f>IFERROR(VLOOKUP(E1322,'Reference data'!$M$2:$P$364,4,0), "Do not enter, will be populated based on other column(s)")</f>
        <v>MF</v>
      </c>
      <c r="H1322" s="522" t="str">
        <f>IFERROR(VLOOKUP(E1322,'Reference data'!$M$2:$O$364, 3,0), "Do not enter, will be populated based on other column(s)")</f>
        <v>Cobol, DB2</v>
      </c>
      <c r="I1322" s="522" t="str">
        <f>IFERROR(VLOOKUP(E1322,'Reference data'!$M$1:$N$364, 2,0), "Do not enter, will be populated based on other column(s)")</f>
        <v>JW</v>
      </c>
      <c r="J1322" s="347" t="s">
        <v>44</v>
      </c>
      <c r="K1322" s="525" t="str">
        <f>IFERROR(VLOOKUP(J1322,'Reference data'!$G$2:$H$7, 2, 0), "Do not enter, will be populated based on other column(s)")</f>
        <v>Muawiah Qaimari</v>
      </c>
      <c r="L1322" s="525" t="str">
        <f>IFERROR(VLOOKUP(I1322, 'Reference data'!$R$2:$S$55, 2, 0), "Do not enter, will be populated based on other column(s)")</f>
        <v>Rajan Patil</v>
      </c>
      <c r="M1322" s="525" t="str">
        <f>IFERROR(VLOOKUP(L1322, 'Reference data'!$J$2:$K$30, 2, 0), "Do not enter, will be populated based on other column(s)")</f>
        <v>Tarun Raghuwanshi</v>
      </c>
      <c r="N1322" s="347">
        <v>23.11</v>
      </c>
      <c r="P1322" s="483" t="s">
        <v>48</v>
      </c>
      <c r="Q1322" s="488">
        <v>1675</v>
      </c>
      <c r="R1322" s="488"/>
      <c r="S1322" s="488"/>
      <c r="T1322" s="488"/>
      <c r="U1322" s="488"/>
      <c r="V1322" s="488"/>
      <c r="W1322" s="488"/>
      <c r="X1322" s="488"/>
      <c r="Y1322" s="488"/>
      <c r="Z1322" s="488"/>
      <c r="AA1322" s="488"/>
      <c r="AB1322" s="488"/>
      <c r="AC1322" s="488"/>
      <c r="AD1322" s="488"/>
      <c r="AE1322" s="488"/>
      <c r="AF1322" s="488"/>
      <c r="AG1322" s="488"/>
      <c r="AH1322" s="488"/>
      <c r="AI1322" s="488"/>
      <c r="AJ1322" s="488"/>
      <c r="AK1322" s="488"/>
      <c r="AL1322" s="347">
        <v>50</v>
      </c>
      <c r="AM1322" s="488">
        <v>130</v>
      </c>
      <c r="AN1322" s="488">
        <v>240</v>
      </c>
      <c r="AO1322" s="347">
        <v>240</v>
      </c>
      <c r="AP1322" s="347">
        <v>240</v>
      </c>
      <c r="AQ1322" s="347">
        <v>300</v>
      </c>
      <c r="AR1322" s="347">
        <v>300</v>
      </c>
      <c r="AS1322" s="347">
        <v>100</v>
      </c>
      <c r="AT1322" s="347">
        <v>75</v>
      </c>
    </row>
    <row r="1323" spans="1:51" ht="14.5">
      <c r="A1323" s="522" t="str">
        <f>IFERROR(VLOOKUP(B1323, 'Reference data'!$C$2:$D$21, 2, 0), "Do not enter, will be populated based on other column(s)")</f>
        <v>Enhancement</v>
      </c>
      <c r="B1323" s="541" t="s">
        <v>960</v>
      </c>
      <c r="D1323" s="347" t="s">
        <v>2282</v>
      </c>
      <c r="E1323" s="543" t="s">
        <v>1106</v>
      </c>
      <c r="F1323" s="474" t="s">
        <v>2283</v>
      </c>
      <c r="G1323" s="522" t="str">
        <f>IFERROR(VLOOKUP(E1323,'Reference data'!$M$2:$P$364,4,0), "Do not enter, will be populated based on other column(s)")</f>
        <v>MF</v>
      </c>
      <c r="H1323" s="522" t="str">
        <f>IFERROR(VLOOKUP(E1323,'Reference data'!$M$2:$O$364, 3,0), "Do not enter, will be populated based on other column(s)")</f>
        <v>Cobol, DB2</v>
      </c>
      <c r="I1323" s="522" t="str">
        <f>IFERROR(VLOOKUP(E1323,'Reference data'!$M$1:$N$364, 2,0), "Do not enter, will be populated based on other column(s)")</f>
        <v>WB-BPP1</v>
      </c>
      <c r="J1323" s="347" t="s">
        <v>44</v>
      </c>
      <c r="K1323" s="525" t="str">
        <f>IFERROR(VLOOKUP(J1323,'Reference data'!$G$2:$H$7, 2, 0), "Do not enter, will be populated based on other column(s)")</f>
        <v>Muawiah Qaimari</v>
      </c>
      <c r="L1323" s="525" t="str">
        <f>IFERROR(VLOOKUP(I1323, 'Reference data'!$R$2:$S$55, 2, 0), "Do not enter, will be populated based on other column(s)")</f>
        <v>Rakesh Koli</v>
      </c>
      <c r="M1323" s="525" t="str">
        <f>IFERROR(VLOOKUP(L1323, 'Reference data'!$J$2:$K$30, 2, 0), "Do not enter, will be populated based on other column(s)")</f>
        <v>Amit Patidar</v>
      </c>
      <c r="N1323" s="347">
        <v>23.08</v>
      </c>
      <c r="O1323" s="551" t="str">
        <f>VLOOKUP(N1323, 'Reference data'!$U$2:$V$29, 2, 0)</f>
        <v>Aug-23</v>
      </c>
      <c r="P1323" s="347" t="s">
        <v>48</v>
      </c>
      <c r="Q1323" s="488">
        <v>240</v>
      </c>
      <c r="R1323" s="488"/>
      <c r="S1323" s="488"/>
      <c r="T1323" s="488"/>
      <c r="U1323" s="488"/>
      <c r="V1323" s="488"/>
      <c r="W1323" s="488"/>
      <c r="X1323" s="488"/>
      <c r="Y1323" s="488"/>
      <c r="Z1323" s="488"/>
      <c r="AA1323" s="488"/>
      <c r="AB1323" s="488"/>
      <c r="AC1323" s="488"/>
      <c r="AD1323" s="488"/>
      <c r="AE1323" s="488"/>
      <c r="AF1323" s="488">
        <v>25</v>
      </c>
      <c r="AG1323" s="488">
        <v>25</v>
      </c>
      <c r="AH1323" s="488">
        <v>50</v>
      </c>
      <c r="AI1323" s="488">
        <v>50</v>
      </c>
      <c r="AJ1323" s="488">
        <v>50</v>
      </c>
      <c r="AK1323" s="488">
        <v>20</v>
      </c>
      <c r="AL1323" s="488">
        <v>10</v>
      </c>
      <c r="AM1323" s="488">
        <v>10</v>
      </c>
      <c r="AN1323" s="488"/>
      <c r="AO1323" s="488"/>
      <c r="AP1323" s="488"/>
      <c r="AQ1323" s="488"/>
      <c r="AR1323" s="488"/>
      <c r="AS1323" s="488"/>
    </row>
    <row r="1324" spans="1:51" ht="18" customHeight="1">
      <c r="A1324" s="522" t="str">
        <f>IFERROR(VLOOKUP(B1324, 'Reference data'!$C$2:$D$21, 2, 0), "Do not enter, will be populated based on other column(s)")</f>
        <v>Sustenance</v>
      </c>
      <c r="B1324" s="541" t="s">
        <v>88</v>
      </c>
      <c r="D1324" s="347" t="s">
        <v>2284</v>
      </c>
      <c r="E1324" s="543" t="s">
        <v>717</v>
      </c>
      <c r="F1324" s="475" t="s">
        <v>1513</v>
      </c>
      <c r="G1324" s="522" t="str">
        <f>IFERROR(VLOOKUP(E1324,'Reference data'!$M$2:$P$364,4,0), "Do not enter, will be populated based on other column(s)")</f>
        <v>MR</v>
      </c>
      <c r="H1324" s="522" t="str">
        <f>IFERROR(VLOOKUP(E1324,'Reference data'!$M$2:$O$364, 3,0), "Do not enter, will be populated based on other column(s)")</f>
        <v>Java</v>
      </c>
      <c r="I1324" s="522" t="str">
        <f>IFERROR(VLOOKUP(E1324,'Reference data'!$M$1:$N$364, 2,0), "Do not enter, will be populated based on other column(s)")</f>
        <v>JW</v>
      </c>
      <c r="J1324" s="347" t="s">
        <v>44</v>
      </c>
      <c r="K1324" s="525" t="str">
        <f>IFERROR(VLOOKUP(J1324,'Reference data'!$G$2:$H$7, 2, 0), "Do not enter, will be populated based on other column(s)")</f>
        <v>Muawiah Qaimari</v>
      </c>
      <c r="L1324" s="525" t="s">
        <v>650</v>
      </c>
      <c r="M1324" s="525" t="str">
        <f>IFERROR(VLOOKUP(L1324, 'Reference data'!$J$2:$K$30, 2, 0), "Do not enter, will be populated based on other column(s)")</f>
        <v>Tarun Raghuwanshi</v>
      </c>
      <c r="N1324" s="347">
        <v>23.03</v>
      </c>
      <c r="P1324" s="347" t="s">
        <v>48</v>
      </c>
      <c r="Q1324" s="488">
        <v>100</v>
      </c>
      <c r="R1324" s="488"/>
      <c r="S1324" s="488"/>
      <c r="T1324" s="488"/>
      <c r="U1324" s="488"/>
      <c r="V1324" s="488"/>
      <c r="W1324" s="488"/>
      <c r="X1324" s="488"/>
      <c r="Y1324" s="488"/>
      <c r="Z1324" s="488"/>
      <c r="AA1324" s="488"/>
      <c r="AB1324" s="488"/>
      <c r="AC1324" s="488"/>
      <c r="AD1324" s="488"/>
      <c r="AE1324" s="488"/>
      <c r="AF1324" s="488"/>
      <c r="AG1324" s="488"/>
      <c r="AH1324" s="488"/>
      <c r="AI1324" s="488">
        <v>20</v>
      </c>
      <c r="AJ1324" s="488">
        <v>60</v>
      </c>
      <c r="AK1324" s="488">
        <v>20</v>
      </c>
      <c r="AL1324" s="488"/>
      <c r="AM1324" s="488"/>
    </row>
    <row r="1325" spans="1:51" ht="18" customHeight="1">
      <c r="A1325" s="522" t="str">
        <f>IFERROR(VLOOKUP(B1325, 'Reference data'!$C$2:$D$21, 2, 0), "Do not enter, will be populated based on other column(s)")</f>
        <v>Sustenance</v>
      </c>
      <c r="B1325" s="541" t="s">
        <v>88</v>
      </c>
      <c r="D1325" s="347" t="s">
        <v>2285</v>
      </c>
      <c r="E1325" s="543" t="s">
        <v>717</v>
      </c>
      <c r="F1325" s="475" t="s">
        <v>1479</v>
      </c>
      <c r="G1325" s="522" t="str">
        <f>IFERROR(VLOOKUP(E1325,'Reference data'!$M$2:$P$364,4,0), "Do not enter, will be populated based on other column(s)")</f>
        <v>MR</v>
      </c>
      <c r="H1325" s="522" t="str">
        <f>IFERROR(VLOOKUP(E1325,'Reference data'!$M$2:$O$364, 3,0), "Do not enter, will be populated based on other column(s)")</f>
        <v>Java</v>
      </c>
      <c r="I1325" s="522" t="str">
        <f>IFERROR(VLOOKUP(E1325,'Reference data'!$M$1:$N$364, 2,0), "Do not enter, will be populated based on other column(s)")</f>
        <v>JW</v>
      </c>
      <c r="J1325" s="347" t="s">
        <v>44</v>
      </c>
      <c r="K1325" s="525" t="str">
        <f>IFERROR(VLOOKUP(J1325,'Reference data'!$G$2:$H$7, 2, 0), "Do not enter, will be populated based on other column(s)")</f>
        <v>Muawiah Qaimari</v>
      </c>
      <c r="L1325" s="525" t="str">
        <f>IFERROR(VLOOKUP(I1325, 'Reference data'!$R$2:$S$55, 2, 0), "Do not enter, will be populated based on other column(s)")</f>
        <v>Rajan Patil</v>
      </c>
      <c r="M1325" s="525" t="str">
        <f>IFERROR(VLOOKUP(L1325, 'Reference data'!$J$2:$K$30, 2, 0), "Do not enter, will be populated based on other column(s)")</f>
        <v>Tarun Raghuwanshi</v>
      </c>
      <c r="N1325" s="347">
        <v>23.05</v>
      </c>
      <c r="P1325" s="347" t="s">
        <v>48</v>
      </c>
      <c r="Q1325" s="488">
        <v>30</v>
      </c>
      <c r="R1325" s="488"/>
      <c r="S1325" s="488"/>
      <c r="T1325" s="488"/>
      <c r="U1325" s="488"/>
      <c r="V1325" s="488"/>
      <c r="W1325" s="488"/>
      <c r="X1325" s="488"/>
      <c r="Y1325" s="488"/>
      <c r="Z1325" s="488"/>
      <c r="AA1325" s="488"/>
      <c r="AB1325" s="488"/>
      <c r="AC1325" s="488"/>
      <c r="AD1325" s="488"/>
      <c r="AE1325" s="488"/>
      <c r="AF1325" s="488"/>
      <c r="AG1325" s="488"/>
      <c r="AH1325" s="488"/>
      <c r="AI1325" s="488"/>
      <c r="AJ1325" s="488"/>
      <c r="AK1325" s="488"/>
      <c r="AL1325" s="488">
        <v>30</v>
      </c>
      <c r="AM1325" s="488"/>
    </row>
    <row r="1326" spans="1:51" ht="18" customHeight="1">
      <c r="A1326" s="522" t="str">
        <f>IFERROR(VLOOKUP(B1326, 'Reference data'!$C$2:$D$21, 2, 0), "Do not enter, will be populated based on other column(s)")</f>
        <v>Sustenance</v>
      </c>
      <c r="B1326" s="541" t="s">
        <v>88</v>
      </c>
      <c r="D1326" s="347" t="s">
        <v>2285</v>
      </c>
      <c r="E1326" s="543" t="s">
        <v>696</v>
      </c>
      <c r="F1326" s="475" t="s">
        <v>1479</v>
      </c>
      <c r="G1326" s="522" t="str">
        <f>IFERROR(VLOOKUP(E1326,'Reference data'!$M$2:$P$364,4,0), "Do not enter, will be populated based on other column(s)")</f>
        <v>MR</v>
      </c>
      <c r="H1326" s="522" t="str">
        <f>IFERROR(VLOOKUP(E1326,'Reference data'!$M$2:$O$364, 3,0), "Do not enter, will be populated based on other column(s)")</f>
        <v>.Net</v>
      </c>
      <c r="I1326" s="522" t="str">
        <f>IFERROR(VLOOKUP(E1326,'Reference data'!$M$1:$N$364, 2,0), "Do not enter, will be populated based on other column(s)")</f>
        <v>JW</v>
      </c>
      <c r="J1326" s="347" t="s">
        <v>44</v>
      </c>
      <c r="K1326" s="525" t="str">
        <f>IFERROR(VLOOKUP(J1326,'Reference data'!$G$2:$H$7, 2, 0), "Do not enter, will be populated based on other column(s)")</f>
        <v>Muawiah Qaimari</v>
      </c>
      <c r="L1326" s="525" t="str">
        <f>IFERROR(VLOOKUP(I1326, 'Reference data'!$R$2:$S$55, 2, 0), "Do not enter, will be populated based on other column(s)")</f>
        <v>Rajan Patil</v>
      </c>
      <c r="M1326" s="525" t="str">
        <f>IFERROR(VLOOKUP(L1326, 'Reference data'!$J$2:$K$30, 2, 0), "Do not enter, will be populated based on other column(s)")</f>
        <v>Tarun Raghuwanshi</v>
      </c>
      <c r="N1326" s="347">
        <v>23.05</v>
      </c>
      <c r="P1326" s="347" t="s">
        <v>48</v>
      </c>
      <c r="Q1326" s="488">
        <v>95</v>
      </c>
      <c r="R1326" s="488"/>
      <c r="S1326" s="488"/>
      <c r="T1326" s="488"/>
      <c r="U1326" s="488"/>
      <c r="V1326" s="488"/>
      <c r="W1326" s="488"/>
      <c r="X1326" s="488"/>
      <c r="Y1326" s="488"/>
      <c r="Z1326" s="488"/>
      <c r="AA1326" s="488"/>
      <c r="AB1326" s="488"/>
      <c r="AC1326" s="488"/>
      <c r="AD1326" s="488"/>
      <c r="AE1326" s="488"/>
      <c r="AF1326" s="488"/>
      <c r="AG1326" s="488"/>
      <c r="AH1326" s="488"/>
      <c r="AI1326" s="488"/>
      <c r="AJ1326" s="488"/>
      <c r="AK1326" s="488">
        <v>30</v>
      </c>
      <c r="AL1326" s="488">
        <v>65</v>
      </c>
      <c r="AM1326" s="488"/>
    </row>
    <row r="1327" spans="1:51" ht="18" customHeight="1">
      <c r="A1327" s="522" t="str">
        <f>IFERROR(VLOOKUP(B1327, 'Reference data'!$C$2:$D$21, 2, 0), "Do not enter, will be populated based on other column(s)")</f>
        <v>Sustenance</v>
      </c>
      <c r="B1327" s="541" t="s">
        <v>110</v>
      </c>
      <c r="D1327" s="347" t="s">
        <v>2285</v>
      </c>
      <c r="E1327" s="543" t="s">
        <v>1379</v>
      </c>
      <c r="F1327" s="475" t="s">
        <v>1479</v>
      </c>
      <c r="G1327" s="522" t="str">
        <f>IFERROR(VLOOKUP(E1327,'Reference data'!$M$2:$P$364,4,0), "Do not enter, will be populated based on other column(s)")</f>
        <v>MR</v>
      </c>
      <c r="H1327" s="522" t="str">
        <f>IFERROR(VLOOKUP(E1327,'Reference data'!$M$2:$O$364, 3,0), "Do not enter, will be populated based on other column(s)")</f>
        <v>Proc C</v>
      </c>
      <c r="I1327" s="522" t="str">
        <f>IFERROR(VLOOKUP(E1327,'Reference data'!$M$1:$N$364, 2,0), "Do not enter, will be populated based on other column(s)")</f>
        <v>JW</v>
      </c>
      <c r="J1327" s="347" t="s">
        <v>44</v>
      </c>
      <c r="K1327" s="525" t="str">
        <f>IFERROR(VLOOKUP(J1327,'Reference data'!$G$2:$H$7, 2, 0), "Do not enter, will be populated based on other column(s)")</f>
        <v>Muawiah Qaimari</v>
      </c>
      <c r="L1327" s="525" t="str">
        <f>IFERROR(VLOOKUP(I1327, 'Reference data'!$R$2:$S$55, 2, 0), "Do not enter, will be populated based on other column(s)")</f>
        <v>Rajan Patil</v>
      </c>
      <c r="M1327" s="525" t="str">
        <f>IFERROR(VLOOKUP(L1327, 'Reference data'!$J$2:$K$30, 2, 0), "Do not enter, will be populated based on other column(s)")</f>
        <v>Tarun Raghuwanshi</v>
      </c>
      <c r="N1327" s="347">
        <v>23.05</v>
      </c>
      <c r="P1327" s="347" t="s">
        <v>48</v>
      </c>
      <c r="Q1327" s="488">
        <v>90</v>
      </c>
      <c r="R1327" s="488"/>
      <c r="S1327" s="488"/>
      <c r="T1327" s="488"/>
      <c r="U1327" s="488"/>
      <c r="V1327" s="488"/>
      <c r="W1327" s="488"/>
      <c r="X1327" s="488"/>
      <c r="Y1327" s="488"/>
      <c r="Z1327" s="488"/>
      <c r="AA1327" s="488"/>
      <c r="AB1327" s="488"/>
      <c r="AC1327" s="488"/>
      <c r="AD1327" s="488"/>
      <c r="AE1327" s="488"/>
      <c r="AF1327" s="488"/>
      <c r="AG1327" s="488"/>
      <c r="AH1327" s="488"/>
      <c r="AI1327" s="488"/>
      <c r="AJ1327" s="488"/>
      <c r="AK1327" s="488">
        <v>30</v>
      </c>
      <c r="AL1327" s="488">
        <v>60</v>
      </c>
      <c r="AM1327" s="488"/>
    </row>
    <row r="1328" spans="1:51" ht="18" customHeight="1">
      <c r="A1328" s="522" t="str">
        <f>IFERROR(VLOOKUP(B1328, 'Reference data'!$C$2:$D$21, 2, 0), "Do not enter, will be populated based on other column(s)")</f>
        <v>Sustenance</v>
      </c>
      <c r="B1328" s="541" t="s">
        <v>984</v>
      </c>
      <c r="C1328" s="347">
        <v>13</v>
      </c>
      <c r="D1328" s="521" t="s">
        <v>2286</v>
      </c>
      <c r="E1328" s="543" t="s">
        <v>1277</v>
      </c>
      <c r="F1328" s="472"/>
      <c r="G1328" s="522" t="str">
        <f>IFERROR(VLOOKUP(E1328,'Reference data'!$M$2:$P$364,4,0), "Do not enter, will be populated based on other column(s)")</f>
        <v>MF</v>
      </c>
      <c r="H1328" s="522" t="str">
        <f>IFERROR(VLOOKUP(E1328,'Reference data'!$M$2:$O$364, 3,0), "Do not enter, will be populated based on other column(s)")</f>
        <v>Cobol, DB2</v>
      </c>
      <c r="I1328" s="522" t="str">
        <f>IFERROR(VLOOKUP(E1328,'Reference data'!$M$1:$N$364, 2,0), "Do not enter, will be populated based on other column(s)")</f>
        <v>JW</v>
      </c>
      <c r="J1328" s="347" t="s">
        <v>44</v>
      </c>
      <c r="K1328" s="525" t="str">
        <f>IFERROR(VLOOKUP(J1328,'Reference data'!$G$2:$H$7, 2, 0), "Do not enter, will be populated based on other column(s)")</f>
        <v>Muawiah Qaimari</v>
      </c>
      <c r="L1328" s="525" t="str">
        <f>IFERROR(VLOOKUP(I1328, 'Reference data'!$R$2:$S$55, 2, 0), "Do not enter, will be populated based on other column(s)")</f>
        <v>Rajan Patil</v>
      </c>
      <c r="M1328" s="525" t="str">
        <f>IFERROR(VLOOKUP(L1328, 'Reference data'!$J$2:$K$30, 2, 0), "Do not enter, will be populated based on other column(s)")</f>
        <v>Tarun Raghuwanshi</v>
      </c>
      <c r="N1328" s="347" t="s">
        <v>283</v>
      </c>
      <c r="P1328" s="347" t="s">
        <v>48</v>
      </c>
      <c r="Q1328" s="488" t="s">
        <v>68</v>
      </c>
      <c r="R1328" s="488"/>
      <c r="S1328" s="488"/>
      <c r="T1328" s="488"/>
      <c r="U1328" s="488"/>
      <c r="V1328" s="488"/>
      <c r="W1328" s="488"/>
      <c r="X1328" s="488"/>
      <c r="Y1328" s="488"/>
      <c r="Z1328" s="488"/>
      <c r="AA1328" s="488"/>
      <c r="AB1328" s="488"/>
      <c r="AC1328" s="488"/>
      <c r="AD1328" s="488"/>
      <c r="AE1328" s="488"/>
      <c r="AF1328" s="488"/>
      <c r="AG1328" s="488"/>
      <c r="AH1328" s="488">
        <v>115</v>
      </c>
      <c r="AI1328" s="488">
        <v>115</v>
      </c>
      <c r="AJ1328" s="488">
        <v>115</v>
      </c>
      <c r="AK1328" s="488">
        <v>115</v>
      </c>
      <c r="AL1328" s="488">
        <v>115</v>
      </c>
      <c r="AM1328" s="488">
        <v>115</v>
      </c>
      <c r="AN1328" s="347">
        <v>115</v>
      </c>
      <c r="AO1328" s="347">
        <v>115</v>
      </c>
      <c r="AP1328" s="347">
        <v>115</v>
      </c>
      <c r="AQ1328" s="347">
        <v>115</v>
      </c>
      <c r="AR1328" s="347">
        <v>115</v>
      </c>
      <c r="AS1328" s="347">
        <v>115</v>
      </c>
      <c r="AT1328" s="347">
        <v>115</v>
      </c>
      <c r="AU1328" s="347">
        <v>115</v>
      </c>
      <c r="AV1328" s="347">
        <v>115</v>
      </c>
      <c r="AW1328" s="347">
        <v>115</v>
      </c>
      <c r="AX1328" s="347">
        <v>115</v>
      </c>
      <c r="AY1328" s="347">
        <v>115</v>
      </c>
    </row>
    <row r="1329" spans="1:51" ht="18" customHeight="1">
      <c r="A1329" s="522" t="str">
        <f>IFERROR(VLOOKUP(B1329, 'Reference data'!$C$2:$D$21, 2, 0), "Do not enter, will be populated based on other column(s)")</f>
        <v>Sustenance</v>
      </c>
      <c r="B1329" s="541" t="s">
        <v>110</v>
      </c>
      <c r="C1329" s="347">
        <v>13</v>
      </c>
      <c r="D1329" s="521" t="s">
        <v>831</v>
      </c>
      <c r="E1329" s="543" t="s">
        <v>1277</v>
      </c>
      <c r="F1329" s="472"/>
      <c r="G1329" s="522" t="str">
        <f>IFERROR(VLOOKUP(E1329,'Reference data'!$M$2:$P$364,4,0), "Do not enter, will be populated based on other column(s)")</f>
        <v>MF</v>
      </c>
      <c r="H1329" s="522" t="str">
        <f>IFERROR(VLOOKUP(E1329,'Reference data'!$M$2:$O$364, 3,0), "Do not enter, will be populated based on other column(s)")</f>
        <v>Cobol, DB2</v>
      </c>
      <c r="I1329" s="522" t="str">
        <f>IFERROR(VLOOKUP(E1329,'Reference data'!$M$1:$N$364, 2,0), "Do not enter, will be populated based on other column(s)")</f>
        <v>JW</v>
      </c>
      <c r="J1329" s="347" t="s">
        <v>44</v>
      </c>
      <c r="K1329" s="525" t="str">
        <f>IFERROR(VLOOKUP(J1329,'Reference data'!$G$2:$H$7, 2, 0), "Do not enter, will be populated based on other column(s)")</f>
        <v>Muawiah Qaimari</v>
      </c>
      <c r="L1329" s="525" t="str">
        <f>IFERROR(VLOOKUP(I1329, 'Reference data'!$R$2:$S$55, 2, 0), "Do not enter, will be populated based on other column(s)")</f>
        <v>Rajan Patil</v>
      </c>
      <c r="M1329" s="525" t="str">
        <f>IFERROR(VLOOKUP(L1329, 'Reference data'!$J$2:$K$30, 2, 0), "Do not enter, will be populated based on other column(s)")</f>
        <v>Tarun Raghuwanshi</v>
      </c>
      <c r="N1329" s="347">
        <v>23.12</v>
      </c>
      <c r="P1329" s="347" t="s">
        <v>342</v>
      </c>
      <c r="Q1329" s="488" t="s">
        <v>68</v>
      </c>
      <c r="R1329" s="488"/>
      <c r="S1329" s="488"/>
      <c r="T1329" s="488"/>
      <c r="U1329" s="488"/>
      <c r="V1329" s="488"/>
      <c r="W1329" s="488"/>
      <c r="X1329" s="488"/>
      <c r="Y1329" s="488"/>
      <c r="Z1329" s="488"/>
      <c r="AA1329" s="488"/>
      <c r="AB1329" s="488"/>
      <c r="AC1329" s="488"/>
      <c r="AD1329" s="488"/>
      <c r="AE1329" s="488"/>
      <c r="AF1329" s="488"/>
      <c r="AG1329" s="488"/>
      <c r="AH1329" s="488">
        <v>150</v>
      </c>
      <c r="AI1329" s="488">
        <v>150</v>
      </c>
      <c r="AJ1329" s="488">
        <v>150</v>
      </c>
      <c r="AK1329" s="488">
        <v>150</v>
      </c>
      <c r="AL1329" s="488">
        <v>150</v>
      </c>
      <c r="AM1329" s="488">
        <v>150</v>
      </c>
      <c r="AN1329" s="521">
        <v>150</v>
      </c>
      <c r="AO1329" s="521">
        <v>150</v>
      </c>
      <c r="AP1329" s="521">
        <v>150</v>
      </c>
      <c r="AQ1329" s="521">
        <v>150</v>
      </c>
      <c r="AR1329" s="521">
        <v>150</v>
      </c>
      <c r="AS1329" s="521">
        <v>150</v>
      </c>
    </row>
    <row r="1330" spans="1:51" ht="18" customHeight="1">
      <c r="A1330" s="522" t="str">
        <f>IFERROR(VLOOKUP(B1330, 'Reference data'!$C$2:$D$21, 2, 0), "Do not enter, will be populated based on other column(s)")</f>
        <v>Sustenance</v>
      </c>
      <c r="B1330" s="541" t="s">
        <v>125</v>
      </c>
      <c r="C1330" s="347">
        <v>13</v>
      </c>
      <c r="D1330" s="347" t="s">
        <v>2287</v>
      </c>
      <c r="E1330" s="543" t="s">
        <v>1277</v>
      </c>
      <c r="F1330" s="472"/>
      <c r="G1330" s="522" t="str">
        <f>IFERROR(VLOOKUP(E1330,'Reference data'!$M$2:$P$364,4,0), "Do not enter, will be populated based on other column(s)")</f>
        <v>MF</v>
      </c>
      <c r="H1330" s="522" t="str">
        <f>IFERROR(VLOOKUP(E1330,'Reference data'!$M$2:$O$364, 3,0), "Do not enter, will be populated based on other column(s)")</f>
        <v>Cobol, DB2</v>
      </c>
      <c r="I1330" s="522" t="str">
        <f>IFERROR(VLOOKUP(E1330,'Reference data'!$M$1:$N$364, 2,0), "Do not enter, will be populated based on other column(s)")</f>
        <v>JW</v>
      </c>
      <c r="J1330" s="347" t="s">
        <v>44</v>
      </c>
      <c r="K1330" s="525" t="str">
        <f>IFERROR(VLOOKUP(J1330,'Reference data'!$G$2:$H$7, 2, 0), "Do not enter, will be populated based on other column(s)")</f>
        <v>Muawiah Qaimari</v>
      </c>
      <c r="L1330" s="525" t="str">
        <f>IFERROR(VLOOKUP(I1330, 'Reference data'!$R$2:$S$55, 2, 0), "Do not enter, will be populated based on other column(s)")</f>
        <v>Rajan Patil</v>
      </c>
      <c r="M1330" s="525" t="str">
        <f>IFERROR(VLOOKUP(L1330, 'Reference data'!$J$2:$K$30, 2, 0), "Do not enter, will be populated based on other column(s)")</f>
        <v>Tarun Raghuwanshi</v>
      </c>
      <c r="N1330" s="347" t="s">
        <v>283</v>
      </c>
      <c r="P1330" s="347" t="s">
        <v>48</v>
      </c>
      <c r="Q1330" s="488" t="s">
        <v>68</v>
      </c>
      <c r="R1330" s="488"/>
      <c r="S1330" s="488"/>
      <c r="T1330" s="488"/>
      <c r="U1330" s="488"/>
      <c r="V1330" s="488"/>
      <c r="W1330" s="488"/>
      <c r="X1330" s="488"/>
      <c r="Y1330" s="488"/>
      <c r="Z1330" s="488"/>
      <c r="AA1330" s="488"/>
      <c r="AB1330" s="488"/>
      <c r="AC1330" s="488"/>
      <c r="AD1330" s="488"/>
      <c r="AE1330" s="488"/>
      <c r="AF1330" s="488"/>
      <c r="AG1330" s="488"/>
      <c r="AH1330" s="488">
        <v>60</v>
      </c>
      <c r="AI1330" s="488">
        <v>60</v>
      </c>
      <c r="AJ1330" s="488">
        <v>60</v>
      </c>
      <c r="AK1330" s="488">
        <v>60</v>
      </c>
      <c r="AL1330" s="488">
        <v>60</v>
      </c>
      <c r="AM1330" s="488">
        <v>60</v>
      </c>
      <c r="AN1330" s="347">
        <v>60</v>
      </c>
      <c r="AO1330" s="347">
        <v>60</v>
      </c>
      <c r="AP1330" s="347">
        <v>60</v>
      </c>
      <c r="AQ1330" s="347">
        <v>60</v>
      </c>
      <c r="AR1330" s="347">
        <v>60</v>
      </c>
      <c r="AS1330" s="347">
        <v>60</v>
      </c>
      <c r="AT1330" s="347">
        <v>60</v>
      </c>
      <c r="AU1330" s="347">
        <v>60</v>
      </c>
      <c r="AV1330" s="347">
        <v>60</v>
      </c>
      <c r="AW1330" s="347">
        <v>60</v>
      </c>
      <c r="AX1330" s="347">
        <v>60</v>
      </c>
      <c r="AY1330" s="347">
        <v>60</v>
      </c>
    </row>
    <row r="1331" spans="1:51" ht="18" customHeight="1">
      <c r="A1331" s="522" t="str">
        <f>IFERROR(VLOOKUP(B1331, 'Reference data'!$C$2:$D$21, 2, 0), "Do not enter, will be populated based on other column(s)")</f>
        <v>Sustenance</v>
      </c>
      <c r="B1331" s="541" t="s">
        <v>992</v>
      </c>
      <c r="C1331" s="347">
        <v>8</v>
      </c>
      <c r="D1331" s="347" t="s">
        <v>2288</v>
      </c>
      <c r="E1331" s="543" t="s">
        <v>1277</v>
      </c>
      <c r="F1331" s="472"/>
      <c r="G1331" s="522" t="str">
        <f>IFERROR(VLOOKUP(E1331,'Reference data'!$M$2:$P$364,4,0), "Do not enter, will be populated based on other column(s)")</f>
        <v>MF</v>
      </c>
      <c r="H1331" s="522" t="str">
        <f>IFERROR(VLOOKUP(E1331,'Reference data'!$M$2:$O$364, 3,0), "Do not enter, will be populated based on other column(s)")</f>
        <v>Cobol, DB2</v>
      </c>
      <c r="I1331" s="522" t="str">
        <f>IFERROR(VLOOKUP(E1331,'Reference data'!$M$1:$N$364, 2,0), "Do not enter, will be populated based on other column(s)")</f>
        <v>JW</v>
      </c>
      <c r="J1331" s="347" t="s">
        <v>44</v>
      </c>
      <c r="K1331" s="525" t="str">
        <f>IFERROR(VLOOKUP(J1331,'Reference data'!$G$2:$H$7, 2, 0), "Do not enter, will be populated based on other column(s)")</f>
        <v>Muawiah Qaimari</v>
      </c>
      <c r="L1331" s="525" t="str">
        <f>IFERROR(VLOOKUP(I1331, 'Reference data'!$R$2:$S$55, 2, 0), "Do not enter, will be populated based on other column(s)")</f>
        <v>Rajan Patil</v>
      </c>
      <c r="M1331" s="525" t="str">
        <f>IFERROR(VLOOKUP(L1331, 'Reference data'!$J$2:$K$30, 2, 0), "Do not enter, will be populated based on other column(s)")</f>
        <v>Tarun Raghuwanshi</v>
      </c>
      <c r="N1331" s="347" t="s">
        <v>283</v>
      </c>
      <c r="P1331" s="347" t="s">
        <v>48</v>
      </c>
      <c r="Q1331" s="488" t="s">
        <v>68</v>
      </c>
      <c r="R1331" s="488"/>
      <c r="S1331" s="488"/>
      <c r="T1331" s="488"/>
      <c r="U1331" s="488"/>
      <c r="V1331" s="488"/>
      <c r="W1331" s="488"/>
      <c r="X1331" s="488"/>
      <c r="Y1331" s="488"/>
      <c r="Z1331" s="488"/>
      <c r="AA1331" s="488"/>
      <c r="AB1331" s="488"/>
      <c r="AC1331" s="488"/>
      <c r="AD1331" s="488"/>
      <c r="AE1331" s="488"/>
      <c r="AF1331" s="488"/>
      <c r="AG1331" s="488"/>
      <c r="AH1331" s="488">
        <v>10</v>
      </c>
      <c r="AI1331" s="488">
        <v>10</v>
      </c>
      <c r="AJ1331" s="488">
        <v>10</v>
      </c>
      <c r="AK1331" s="488">
        <v>10</v>
      </c>
      <c r="AL1331" s="488">
        <v>10</v>
      </c>
      <c r="AM1331" s="488">
        <v>10</v>
      </c>
      <c r="AN1331" s="347">
        <v>10</v>
      </c>
      <c r="AO1331" s="347">
        <v>10</v>
      </c>
      <c r="AP1331" s="347">
        <v>10</v>
      </c>
      <c r="AQ1331" s="347">
        <v>10</v>
      </c>
      <c r="AR1331" s="347">
        <v>10</v>
      </c>
      <c r="AS1331" s="347">
        <v>10</v>
      </c>
      <c r="AT1331" s="347">
        <v>10</v>
      </c>
      <c r="AU1331" s="347">
        <v>10</v>
      </c>
      <c r="AV1331" s="347">
        <v>10</v>
      </c>
      <c r="AW1331" s="347">
        <v>10</v>
      </c>
      <c r="AX1331" s="347">
        <v>10</v>
      </c>
      <c r="AY1331" s="347">
        <v>10</v>
      </c>
    </row>
    <row r="1332" spans="1:51" ht="18" customHeight="1">
      <c r="A1332" s="522" t="str">
        <f>IFERROR(VLOOKUP(B1332, 'Reference data'!$C$2:$D$21, 2, 0), "Do not enter, will be populated based on other column(s)")</f>
        <v>Sustenance</v>
      </c>
      <c r="B1332" s="541" t="s">
        <v>983</v>
      </c>
      <c r="C1332" s="347">
        <v>12</v>
      </c>
      <c r="D1332" s="347" t="s">
        <v>1926</v>
      </c>
      <c r="E1332" s="543" t="s">
        <v>1277</v>
      </c>
      <c r="F1332" s="472"/>
      <c r="G1332" s="522" t="str">
        <f>IFERROR(VLOOKUP(E1332,'Reference data'!$M$2:$P$364,4,0), "Do not enter, will be populated based on other column(s)")</f>
        <v>MF</v>
      </c>
      <c r="H1332" s="522" t="str">
        <f>IFERROR(VLOOKUP(E1332,'Reference data'!$M$2:$O$364, 3,0), "Do not enter, will be populated based on other column(s)")</f>
        <v>Cobol, DB2</v>
      </c>
      <c r="I1332" s="522" t="str">
        <f>IFERROR(VLOOKUP(E1332,'Reference data'!$M$1:$N$364, 2,0), "Do not enter, will be populated based on other column(s)")</f>
        <v>JW</v>
      </c>
      <c r="J1332" s="347" t="s">
        <v>44</v>
      </c>
      <c r="K1332" s="525" t="str">
        <f>IFERROR(VLOOKUP(J1332,'Reference data'!$G$2:$H$7, 2, 0), "Do not enter, will be populated based on other column(s)")</f>
        <v>Muawiah Qaimari</v>
      </c>
      <c r="L1332" s="525" t="str">
        <f>IFERROR(VLOOKUP(I1332, 'Reference data'!$R$2:$S$55, 2, 0), "Do not enter, will be populated based on other column(s)")</f>
        <v>Rajan Patil</v>
      </c>
      <c r="M1332" s="525" t="str">
        <f>IFERROR(VLOOKUP(L1332, 'Reference data'!$J$2:$K$30, 2, 0), "Do not enter, will be populated based on other column(s)")</f>
        <v>Tarun Raghuwanshi</v>
      </c>
      <c r="N1332" s="347" t="s">
        <v>283</v>
      </c>
      <c r="P1332" s="347" t="s">
        <v>48</v>
      </c>
      <c r="Q1332" s="488" t="s">
        <v>68</v>
      </c>
      <c r="R1332" s="488"/>
      <c r="S1332" s="488"/>
      <c r="T1332" s="488"/>
      <c r="U1332" s="488"/>
      <c r="V1332" s="488"/>
      <c r="W1332" s="488"/>
      <c r="X1332" s="488"/>
      <c r="Y1332" s="488"/>
      <c r="Z1332" s="488"/>
      <c r="AA1332" s="488"/>
      <c r="AB1332" s="488"/>
      <c r="AC1332" s="488"/>
      <c r="AD1332" s="488"/>
      <c r="AE1332" s="488"/>
      <c r="AF1332" s="488"/>
      <c r="AG1332" s="488"/>
      <c r="AH1332" s="488">
        <v>20</v>
      </c>
      <c r="AI1332" s="488">
        <v>20</v>
      </c>
      <c r="AJ1332" s="488">
        <v>20</v>
      </c>
      <c r="AK1332" s="488">
        <v>20</v>
      </c>
      <c r="AL1332" s="488">
        <v>20</v>
      </c>
      <c r="AM1332" s="488">
        <v>20</v>
      </c>
      <c r="AN1332" s="347">
        <v>20</v>
      </c>
      <c r="AO1332" s="347">
        <v>20</v>
      </c>
      <c r="AP1332" s="347">
        <v>20</v>
      </c>
      <c r="AQ1332" s="347">
        <v>20</v>
      </c>
      <c r="AR1332" s="347">
        <v>20</v>
      </c>
      <c r="AS1332" s="347">
        <v>20</v>
      </c>
      <c r="AT1332" s="347">
        <v>20</v>
      </c>
      <c r="AU1332" s="347">
        <v>20</v>
      </c>
      <c r="AV1332" s="347">
        <v>20</v>
      </c>
      <c r="AW1332" s="347">
        <v>20</v>
      </c>
      <c r="AX1332" s="347">
        <v>20</v>
      </c>
      <c r="AY1332" s="347">
        <v>20</v>
      </c>
    </row>
    <row r="1333" spans="1:51" ht="18" customHeight="1">
      <c r="A1333" s="522" t="str">
        <f>IFERROR(VLOOKUP(B1333, 'Reference data'!$C$2:$D$21, 2, 0), "Do not enter, will be populated based on other column(s)")</f>
        <v>Sustenance</v>
      </c>
      <c r="B1333" s="541" t="s">
        <v>985</v>
      </c>
      <c r="C1333" s="347">
        <v>13</v>
      </c>
      <c r="D1333" s="347" t="s">
        <v>2289</v>
      </c>
      <c r="E1333" s="543" t="s">
        <v>1277</v>
      </c>
      <c r="F1333" s="472"/>
      <c r="G1333" s="522" t="str">
        <f>IFERROR(VLOOKUP(E1333,'Reference data'!$M$2:$P$364,4,0), "Do not enter, will be populated based on other column(s)")</f>
        <v>MF</v>
      </c>
      <c r="H1333" s="522" t="str">
        <f>IFERROR(VLOOKUP(E1333,'Reference data'!$M$2:$O$364, 3,0), "Do not enter, will be populated based on other column(s)")</f>
        <v>Cobol, DB2</v>
      </c>
      <c r="I1333" s="522" t="str">
        <f>IFERROR(VLOOKUP(E1333,'Reference data'!$M$1:$N$364, 2,0), "Do not enter, will be populated based on other column(s)")</f>
        <v>JW</v>
      </c>
      <c r="J1333" s="347" t="s">
        <v>44</v>
      </c>
      <c r="K1333" s="525" t="str">
        <f>IFERROR(VLOOKUP(J1333,'Reference data'!$G$2:$H$7, 2, 0), "Do not enter, will be populated based on other column(s)")</f>
        <v>Muawiah Qaimari</v>
      </c>
      <c r="L1333" s="525" t="str">
        <f>IFERROR(VLOOKUP(I1333, 'Reference data'!$R$2:$S$55, 2, 0), "Do not enter, will be populated based on other column(s)")</f>
        <v>Rajan Patil</v>
      </c>
      <c r="M1333" s="525" t="str">
        <f>IFERROR(VLOOKUP(L1333, 'Reference data'!$J$2:$K$30, 2, 0), "Do not enter, will be populated based on other column(s)")</f>
        <v>Tarun Raghuwanshi</v>
      </c>
      <c r="N1333" s="347" t="s">
        <v>283</v>
      </c>
      <c r="P1333" s="347" t="s">
        <v>48</v>
      </c>
      <c r="Q1333" s="488" t="s">
        <v>68</v>
      </c>
      <c r="R1333" s="488"/>
      <c r="S1333" s="488"/>
      <c r="T1333" s="488"/>
      <c r="U1333" s="488"/>
      <c r="V1333" s="488"/>
      <c r="W1333" s="488"/>
      <c r="X1333" s="488"/>
      <c r="Y1333" s="488"/>
      <c r="Z1333" s="488"/>
      <c r="AA1333" s="488"/>
      <c r="AB1333" s="488"/>
      <c r="AC1333" s="488"/>
      <c r="AD1333" s="488"/>
      <c r="AE1333" s="488"/>
      <c r="AF1333" s="488"/>
      <c r="AG1333" s="488"/>
      <c r="AH1333" s="488">
        <v>35</v>
      </c>
      <c r="AI1333" s="488">
        <v>35</v>
      </c>
      <c r="AJ1333" s="488">
        <v>35</v>
      </c>
      <c r="AK1333" s="488">
        <v>35</v>
      </c>
      <c r="AL1333" s="488">
        <v>35</v>
      </c>
      <c r="AM1333" s="488">
        <v>35</v>
      </c>
      <c r="AN1333" s="347">
        <v>35</v>
      </c>
      <c r="AO1333" s="347">
        <v>35</v>
      </c>
      <c r="AP1333" s="347">
        <v>35</v>
      </c>
      <c r="AQ1333" s="347">
        <v>35</v>
      </c>
      <c r="AR1333" s="347">
        <v>35</v>
      </c>
      <c r="AS1333" s="347">
        <v>35</v>
      </c>
      <c r="AT1333" s="347">
        <v>35</v>
      </c>
      <c r="AU1333" s="347">
        <v>35</v>
      </c>
      <c r="AV1333" s="347">
        <v>35</v>
      </c>
      <c r="AW1333" s="347">
        <v>35</v>
      </c>
      <c r="AX1333" s="347">
        <v>35</v>
      </c>
      <c r="AY1333" s="347">
        <v>35</v>
      </c>
    </row>
    <row r="1334" spans="1:51" ht="18" customHeight="1">
      <c r="A1334" s="522" t="str">
        <f>IFERROR(VLOOKUP(B1334, 'Reference data'!$C$2:$D$21, 2, 0), "Do not enter, will be populated based on other column(s)")</f>
        <v>Sustenance</v>
      </c>
      <c r="B1334" s="541" t="s">
        <v>983</v>
      </c>
      <c r="C1334" s="347">
        <v>1</v>
      </c>
      <c r="D1334" s="347" t="s">
        <v>1926</v>
      </c>
      <c r="E1334" s="543" t="s">
        <v>1379</v>
      </c>
      <c r="F1334" s="472"/>
      <c r="G1334" s="522" t="str">
        <f>IFERROR(VLOOKUP(E1334,'Reference data'!$M$2:$P$364,4,0), "Do not enter, will be populated based on other column(s)")</f>
        <v>MR</v>
      </c>
      <c r="H1334" s="522" t="str">
        <f>IFERROR(VLOOKUP(E1334,'Reference data'!$M$2:$O$364, 3,0), "Do not enter, will be populated based on other column(s)")</f>
        <v>Proc C</v>
      </c>
      <c r="I1334" s="522" t="str">
        <f>IFERROR(VLOOKUP(E1334,'Reference data'!$M$1:$N$364, 2,0), "Do not enter, will be populated based on other column(s)")</f>
        <v>JW</v>
      </c>
      <c r="J1334" s="347" t="s">
        <v>44</v>
      </c>
      <c r="K1334" s="525" t="str">
        <f>IFERROR(VLOOKUP(J1334,'Reference data'!$G$2:$H$7, 2, 0), "Do not enter, will be populated based on other column(s)")</f>
        <v>Muawiah Qaimari</v>
      </c>
      <c r="L1334" s="525" t="str">
        <f>IFERROR(VLOOKUP(I1334, 'Reference data'!$R$2:$S$55, 2, 0), "Do not enter, will be populated based on other column(s)")</f>
        <v>Rajan Patil</v>
      </c>
      <c r="M1334" s="525" t="str">
        <f>IFERROR(VLOOKUP(L1334, 'Reference data'!$J$2:$K$30, 2, 0), "Do not enter, will be populated based on other column(s)")</f>
        <v>Tarun Raghuwanshi</v>
      </c>
      <c r="N1334" s="347" t="s">
        <v>283</v>
      </c>
      <c r="P1334" s="347" t="s">
        <v>48</v>
      </c>
      <c r="Q1334" s="488"/>
      <c r="R1334" s="488"/>
      <c r="S1334" s="488"/>
      <c r="T1334" s="488"/>
      <c r="U1334" s="488"/>
      <c r="V1334" s="488"/>
      <c r="W1334" s="488"/>
      <c r="X1334" s="488"/>
      <c r="Y1334" s="488"/>
      <c r="Z1334" s="488"/>
      <c r="AA1334" s="488"/>
      <c r="AB1334" s="488"/>
      <c r="AC1334" s="488"/>
      <c r="AD1334" s="488"/>
      <c r="AE1334" s="488"/>
      <c r="AF1334" s="488"/>
      <c r="AG1334" s="488"/>
      <c r="AH1334" s="488">
        <v>55</v>
      </c>
      <c r="AI1334" s="488">
        <v>55</v>
      </c>
      <c r="AJ1334" s="488">
        <v>55</v>
      </c>
      <c r="AK1334" s="488">
        <v>55</v>
      </c>
      <c r="AL1334" s="488">
        <v>55</v>
      </c>
      <c r="AM1334" s="488">
        <v>55</v>
      </c>
      <c r="AN1334" s="347">
        <v>55</v>
      </c>
      <c r="AO1334" s="347">
        <v>55</v>
      </c>
      <c r="AP1334" s="347">
        <v>55</v>
      </c>
      <c r="AQ1334" s="347">
        <v>55</v>
      </c>
      <c r="AR1334" s="347">
        <v>55</v>
      </c>
      <c r="AS1334" s="347">
        <v>55</v>
      </c>
      <c r="AT1334" s="347">
        <v>55</v>
      </c>
      <c r="AU1334" s="347">
        <v>55</v>
      </c>
      <c r="AV1334" s="347">
        <v>55</v>
      </c>
      <c r="AW1334" s="347">
        <v>55</v>
      </c>
      <c r="AX1334" s="347">
        <v>55</v>
      </c>
      <c r="AY1334" s="347">
        <v>55</v>
      </c>
    </row>
    <row r="1335" spans="1:51" ht="14.5">
      <c r="A1335" s="522" t="str">
        <f>IFERROR(VLOOKUP(B1335, 'Reference data'!$C$2:$D$21, 2, 0), "Do not enter, will be populated based on other column(s)")</f>
        <v>Enhancement</v>
      </c>
      <c r="B1335" s="541" t="s">
        <v>960</v>
      </c>
      <c r="D1335" s="347" t="s">
        <v>2282</v>
      </c>
      <c r="E1335" s="543" t="s">
        <v>271</v>
      </c>
      <c r="F1335" s="474" t="s">
        <v>2283</v>
      </c>
      <c r="G1335" s="522" t="str">
        <f>IFERROR(VLOOKUP(E1335,'Reference data'!$M$2:$P$364,4,0), "Do not enter, will be populated based on other column(s)")</f>
        <v>MF</v>
      </c>
      <c r="H1335" s="522" t="str">
        <f>IFERROR(VLOOKUP(E1335,'Reference data'!$M$2:$O$364, 3,0), "Do not enter, will be populated based on other column(s)")</f>
        <v>Cobol, DB2</v>
      </c>
      <c r="I1335" s="522" t="str">
        <f>IFERROR(VLOOKUP(E1335,'Reference data'!$M$1:$N$364, 2,0), "Do not enter, will be populated based on other column(s)")</f>
        <v>WB-BPP1</v>
      </c>
      <c r="J1335" s="347" t="s">
        <v>44</v>
      </c>
      <c r="K1335" s="525" t="str">
        <f>IFERROR(VLOOKUP(J1335,'Reference data'!$G$2:$H$7, 2, 0), "Do not enter, will be populated based on other column(s)")</f>
        <v>Muawiah Qaimari</v>
      </c>
      <c r="L1335" s="525" t="str">
        <f>IFERROR(VLOOKUP(I1335, 'Reference data'!$R$2:$S$55, 2, 0), "Do not enter, will be populated based on other column(s)")</f>
        <v>Rakesh Koli</v>
      </c>
      <c r="M1335" s="525" t="str">
        <f>IFERROR(VLOOKUP(L1335, 'Reference data'!$J$2:$K$30, 2, 0), "Do not enter, will be populated based on other column(s)")</f>
        <v>Amit Patidar</v>
      </c>
      <c r="N1335" s="347">
        <v>23.08</v>
      </c>
      <c r="O1335" s="551" t="str">
        <f>VLOOKUP(N1335, 'Reference data'!$U$2:$V$29, 2, 0)</f>
        <v>Aug-23</v>
      </c>
      <c r="P1335" s="347" t="s">
        <v>48</v>
      </c>
      <c r="Q1335" s="488">
        <v>960</v>
      </c>
      <c r="R1335" s="488"/>
      <c r="S1335" s="488"/>
      <c r="T1335" s="488"/>
      <c r="U1335" s="488"/>
      <c r="V1335" s="488"/>
      <c r="W1335" s="488"/>
      <c r="X1335" s="488"/>
      <c r="Y1335" s="488"/>
      <c r="Z1335" s="488"/>
      <c r="AA1335" s="488"/>
      <c r="AB1335" s="488"/>
      <c r="AC1335" s="488"/>
      <c r="AD1335" s="488"/>
      <c r="AE1335" s="488"/>
      <c r="AF1335" s="488">
        <v>100</v>
      </c>
      <c r="AG1335" s="488">
        <v>120</v>
      </c>
      <c r="AH1335" s="488">
        <v>150</v>
      </c>
      <c r="AI1335" s="488">
        <v>170</v>
      </c>
      <c r="AJ1335" s="488">
        <v>170</v>
      </c>
      <c r="AK1335" s="488">
        <v>125</v>
      </c>
      <c r="AL1335" s="488">
        <v>65</v>
      </c>
      <c r="AM1335" s="488">
        <v>60</v>
      </c>
      <c r="AN1335" s="488"/>
      <c r="AO1335" s="488"/>
      <c r="AP1335" s="488"/>
      <c r="AQ1335" s="488"/>
      <c r="AR1335" s="488"/>
      <c r="AS1335" s="488"/>
    </row>
    <row r="1336" spans="1:51" ht="14.5">
      <c r="A1336" s="522" t="str">
        <f>IFERROR(VLOOKUP(B1336, 'Reference data'!$C$2:$D$21, 2, 0), "Do not enter, will be populated based on other column(s)")</f>
        <v>Enhancement</v>
      </c>
      <c r="B1336" s="541" t="s">
        <v>960</v>
      </c>
      <c r="D1336" s="347" t="s">
        <v>2290</v>
      </c>
      <c r="E1336" s="543" t="s">
        <v>268</v>
      </c>
      <c r="F1336" s="474" t="s">
        <v>2283</v>
      </c>
      <c r="G1336" s="522" t="str">
        <f>IFERROR(VLOOKUP(E1336,'Reference data'!$M$2:$P$364,4,0), "Do not enter, will be populated based on other column(s)")</f>
        <v>MF</v>
      </c>
      <c r="H1336" s="522" t="str">
        <f>IFERROR(VLOOKUP(E1336,'Reference data'!$M$2:$O$364, 3,0), "Do not enter, will be populated based on other column(s)")</f>
        <v>Cobol, DB2</v>
      </c>
      <c r="I1336" s="522" t="str">
        <f>IFERROR(VLOOKUP(E1336,'Reference data'!$M$1:$N$364, 2,0), "Do not enter, will be populated based on other column(s)")</f>
        <v>WB-BPP1</v>
      </c>
      <c r="J1336" s="347" t="s">
        <v>44</v>
      </c>
      <c r="K1336" s="525" t="str">
        <f>IFERROR(VLOOKUP(J1336,'Reference data'!$G$2:$H$7, 2, 0), "Do not enter, will be populated based on other column(s)")</f>
        <v>Muawiah Qaimari</v>
      </c>
      <c r="L1336" s="525" t="str">
        <f>IFERROR(VLOOKUP(I1336, 'Reference data'!$R$2:$S$55, 2, 0), "Do not enter, will be populated based on other column(s)")</f>
        <v>Rakesh Koli</v>
      </c>
      <c r="M1336" s="525" t="str">
        <f>IFERROR(VLOOKUP(L1336, 'Reference data'!$J$2:$K$30, 2, 0), "Do not enter, will be populated based on other column(s)")</f>
        <v>Amit Patidar</v>
      </c>
      <c r="N1336" s="347">
        <v>23.08</v>
      </c>
      <c r="O1336" s="551" t="str">
        <f>VLOOKUP(N1336, 'Reference data'!$U$2:$V$29, 2, 0)</f>
        <v>Aug-23</v>
      </c>
      <c r="P1336" s="347" t="s">
        <v>48</v>
      </c>
      <c r="Q1336" s="488">
        <v>1600</v>
      </c>
      <c r="R1336" s="488"/>
      <c r="S1336" s="488"/>
      <c r="T1336" s="488"/>
      <c r="U1336" s="488"/>
      <c r="V1336" s="488"/>
      <c r="W1336" s="488"/>
      <c r="X1336" s="488"/>
      <c r="Y1336" s="488"/>
      <c r="Z1336" s="488"/>
      <c r="AA1336" s="488"/>
      <c r="AB1336" s="488"/>
      <c r="AC1336" s="488"/>
      <c r="AD1336" s="488"/>
      <c r="AE1336" s="488"/>
      <c r="AF1336" s="488">
        <v>150</v>
      </c>
      <c r="AG1336" s="488">
        <v>200</v>
      </c>
      <c r="AH1336" s="488">
        <v>300</v>
      </c>
      <c r="AI1336" s="488">
        <v>300</v>
      </c>
      <c r="AJ1336" s="488">
        <v>100</v>
      </c>
      <c r="AK1336" s="488">
        <v>300</v>
      </c>
      <c r="AL1336" s="488">
        <v>100</v>
      </c>
      <c r="AM1336" s="488">
        <v>50</v>
      </c>
      <c r="AN1336" s="488"/>
      <c r="AO1336" s="488"/>
      <c r="AP1336" s="488"/>
      <c r="AQ1336" s="488"/>
      <c r="AR1336" s="488"/>
      <c r="AS1336" s="488"/>
    </row>
    <row r="1337" spans="1:51" ht="14.5">
      <c r="A1337" s="522" t="str">
        <f>IFERROR(VLOOKUP(B1337, 'Reference data'!$C$2:$D$21, 2, 0), "Do not enter, will be populated based on other column(s)")</f>
        <v>Enhancement</v>
      </c>
      <c r="B1337" s="541" t="s">
        <v>960</v>
      </c>
      <c r="D1337" s="347" t="s">
        <v>2290</v>
      </c>
      <c r="E1337" s="543" t="s">
        <v>269</v>
      </c>
      <c r="F1337" s="474" t="s">
        <v>2283</v>
      </c>
      <c r="G1337" s="522" t="str">
        <f>IFERROR(VLOOKUP(E1337,'Reference data'!$M$2:$P$364,4,0), "Do not enter, will be populated based on other column(s)")</f>
        <v>MF</v>
      </c>
      <c r="H1337" s="522" t="str">
        <f>IFERROR(VLOOKUP(E1337,'Reference data'!$M$2:$O$364, 3,0), "Do not enter, will be populated based on other column(s)")</f>
        <v>Cobol, DB2</v>
      </c>
      <c r="I1337" s="522" t="str">
        <f>IFERROR(VLOOKUP(E1337,'Reference data'!$M$1:$N$364, 2,0), "Do not enter, will be populated based on other column(s)")</f>
        <v>WB-BPP1</v>
      </c>
      <c r="J1337" s="347" t="s">
        <v>44</v>
      </c>
      <c r="K1337" s="525" t="str">
        <f>IFERROR(VLOOKUP(J1337,'Reference data'!$G$2:$H$7, 2, 0), "Do not enter, will be populated based on other column(s)")</f>
        <v>Muawiah Qaimari</v>
      </c>
      <c r="L1337" s="525" t="str">
        <f>IFERROR(VLOOKUP(I1337, 'Reference data'!$R$2:$S$55, 2, 0), "Do not enter, will be populated based on other column(s)")</f>
        <v>Rakesh Koli</v>
      </c>
      <c r="M1337" s="525" t="str">
        <f>IFERROR(VLOOKUP(L1337, 'Reference data'!$J$2:$K$30, 2, 0), "Do not enter, will be populated based on other column(s)")</f>
        <v>Amit Patidar</v>
      </c>
      <c r="N1337" s="347">
        <v>23.08</v>
      </c>
      <c r="O1337" s="551" t="str">
        <f>VLOOKUP(N1337, 'Reference data'!$U$2:$V$29, 2, 0)</f>
        <v>Aug-23</v>
      </c>
      <c r="P1337" s="347" t="s">
        <v>48</v>
      </c>
      <c r="Q1337" s="488">
        <v>800</v>
      </c>
      <c r="R1337" s="488"/>
      <c r="S1337" s="488"/>
      <c r="T1337" s="488"/>
      <c r="U1337" s="488"/>
      <c r="V1337" s="488"/>
      <c r="W1337" s="488"/>
      <c r="X1337" s="488"/>
      <c r="Y1337" s="488"/>
      <c r="Z1337" s="488"/>
      <c r="AA1337" s="488"/>
      <c r="AB1337" s="488"/>
      <c r="AC1337" s="488"/>
      <c r="AD1337" s="488"/>
      <c r="AE1337" s="488"/>
      <c r="AF1337" s="488">
        <v>75</v>
      </c>
      <c r="AG1337" s="488">
        <v>100</v>
      </c>
      <c r="AH1337" s="488">
        <v>150</v>
      </c>
      <c r="AI1337" s="488">
        <v>150</v>
      </c>
      <c r="AJ1337" s="488">
        <v>150</v>
      </c>
      <c r="AK1337" s="488">
        <v>100</v>
      </c>
      <c r="AL1337" s="488">
        <v>50</v>
      </c>
      <c r="AM1337" s="488">
        <v>25</v>
      </c>
      <c r="AN1337" s="488"/>
      <c r="AO1337" s="488"/>
      <c r="AP1337" s="488"/>
      <c r="AQ1337" s="488"/>
      <c r="AR1337" s="488"/>
      <c r="AS1337" s="488"/>
    </row>
    <row r="1338" spans="1:51" ht="14.5">
      <c r="A1338" s="522" t="str">
        <f>IFERROR(VLOOKUP(B1338, 'Reference data'!$C$2:$D$21, 2, 0), "Do not enter, will be populated based on other column(s)")</f>
        <v>Enhancement</v>
      </c>
      <c r="B1338" s="541" t="s">
        <v>960</v>
      </c>
      <c r="D1338" s="347" t="s">
        <v>2290</v>
      </c>
      <c r="E1338" s="543" t="s">
        <v>664</v>
      </c>
      <c r="F1338" s="475" t="s">
        <v>1479</v>
      </c>
      <c r="G1338" s="522" t="str">
        <f>IFERROR(VLOOKUP(E1338,'Reference data'!$M$2:$P$364,4,0), "Do not enter, will be populated based on other column(s)")</f>
        <v>MF</v>
      </c>
      <c r="H1338" s="522" t="str">
        <f>IFERROR(VLOOKUP(E1338,'Reference data'!$M$2:$O$364, 3,0), "Do not enter, will be populated based on other column(s)")</f>
        <v>Cobol, DB2</v>
      </c>
      <c r="I1338" s="522" t="str">
        <f>IFERROR(VLOOKUP(E1338,'Reference data'!$M$1:$N$364, 2,0), "Do not enter, will be populated based on other column(s)")</f>
        <v>JW</v>
      </c>
      <c r="J1338" s="347" t="s">
        <v>44</v>
      </c>
      <c r="K1338" s="525" t="str">
        <f>IFERROR(VLOOKUP(J1338,'Reference data'!$G$2:$H$7, 2, 0), "Do not enter, will be populated based on other column(s)")</f>
        <v>Muawiah Qaimari</v>
      </c>
      <c r="L1338" s="525" t="str">
        <f>IFERROR(VLOOKUP(I1338, 'Reference data'!$R$2:$S$55, 2, 0), "Do not enter, will be populated based on other column(s)")</f>
        <v>Rajan Patil</v>
      </c>
      <c r="M1338" s="525" t="str">
        <f>IFERROR(VLOOKUP(L1338, 'Reference data'!$J$2:$K$30, 2, 0), "Do not enter, will be populated based on other column(s)")</f>
        <v>Tarun Raghuwanshi</v>
      </c>
      <c r="N1338" s="347">
        <v>23.08</v>
      </c>
      <c r="O1338" s="551" t="str">
        <f>VLOOKUP(N1338, 'Reference data'!$U$2:$V$29, 2, 0)</f>
        <v>Aug-23</v>
      </c>
      <c r="P1338" s="347" t="s">
        <v>48</v>
      </c>
      <c r="Q1338" s="488">
        <v>1570</v>
      </c>
      <c r="R1338" s="488"/>
      <c r="S1338" s="488"/>
      <c r="T1338" s="488"/>
      <c r="U1338" s="488"/>
      <c r="V1338" s="488"/>
      <c r="W1338" s="488"/>
      <c r="X1338" s="488"/>
      <c r="Y1338" s="488"/>
      <c r="Z1338" s="488"/>
      <c r="AA1338" s="488"/>
      <c r="AB1338" s="488"/>
      <c r="AC1338" s="488"/>
      <c r="AD1338" s="488"/>
      <c r="AE1338" s="488"/>
      <c r="AF1338" s="488">
        <v>80</v>
      </c>
      <c r="AG1338" s="488">
        <v>150</v>
      </c>
      <c r="AH1338" s="488">
        <v>250</v>
      </c>
      <c r="AI1338" s="488">
        <v>250</v>
      </c>
      <c r="AJ1338" s="488">
        <v>230</v>
      </c>
      <c r="AK1338" s="488">
        <v>240</v>
      </c>
      <c r="AL1338" s="488">
        <v>190</v>
      </c>
      <c r="AM1338" s="488">
        <v>160</v>
      </c>
      <c r="AN1338" s="488">
        <v>30</v>
      </c>
      <c r="AO1338" s="488">
        <v>20</v>
      </c>
      <c r="AP1338" s="488"/>
      <c r="AQ1338" s="488"/>
      <c r="AR1338" s="488"/>
      <c r="AS1338" s="488"/>
    </row>
    <row r="1339" spans="1:51" ht="14.5">
      <c r="A1339" s="522" t="str">
        <f>IFERROR(VLOOKUP(B1339, 'Reference data'!$C$2:$D$21, 2, 0), "Do not enter, will be populated based on other column(s)")</f>
        <v>Enhancement</v>
      </c>
      <c r="B1339" s="541" t="s">
        <v>960</v>
      </c>
      <c r="D1339" s="347" t="s">
        <v>2290</v>
      </c>
      <c r="E1339" s="543" t="s">
        <v>660</v>
      </c>
      <c r="F1339" s="475" t="s">
        <v>1479</v>
      </c>
      <c r="G1339" s="522" t="str">
        <f>IFERROR(VLOOKUP(E1339,'Reference data'!$M$2:$P$364,4,0), "Do not enter, will be populated based on other column(s)")</f>
        <v>MF</v>
      </c>
      <c r="H1339" s="522" t="str">
        <f>IFERROR(VLOOKUP(E1339,'Reference data'!$M$2:$O$364, 3,0), "Do not enter, will be populated based on other column(s)")</f>
        <v>Cobol, DB2</v>
      </c>
      <c r="I1339" s="522" t="str">
        <f>IFERROR(VLOOKUP(E1339,'Reference data'!$M$1:$N$364, 2,0), "Do not enter, will be populated based on other column(s)")</f>
        <v>JW</v>
      </c>
      <c r="J1339" s="347" t="s">
        <v>44</v>
      </c>
      <c r="K1339" s="525" t="str">
        <f>IFERROR(VLOOKUP(J1339,'Reference data'!$G$2:$H$7, 2, 0), "Do not enter, will be populated based on other column(s)")</f>
        <v>Muawiah Qaimari</v>
      </c>
      <c r="L1339" s="525" t="str">
        <f>IFERROR(VLOOKUP(I1339, 'Reference data'!$R$2:$S$55, 2, 0), "Do not enter, will be populated based on other column(s)")</f>
        <v>Rajan Patil</v>
      </c>
      <c r="M1339" s="525" t="str">
        <f>IFERROR(VLOOKUP(L1339, 'Reference data'!$J$2:$K$30, 2, 0), "Do not enter, will be populated based on other column(s)")</f>
        <v>Tarun Raghuwanshi</v>
      </c>
      <c r="N1339" s="347">
        <v>23.08</v>
      </c>
      <c r="O1339" s="551" t="str">
        <f>VLOOKUP(N1339, 'Reference data'!$U$2:$V$29, 2, 0)</f>
        <v>Aug-23</v>
      </c>
      <c r="P1339" s="347" t="s">
        <v>48</v>
      </c>
      <c r="Q1339" s="488">
        <v>195</v>
      </c>
      <c r="R1339" s="488"/>
      <c r="S1339" s="488"/>
      <c r="T1339" s="488"/>
      <c r="U1339" s="488"/>
      <c r="V1339" s="488"/>
      <c r="W1339" s="488"/>
      <c r="X1339" s="488"/>
      <c r="Y1339" s="488"/>
      <c r="Z1339" s="488"/>
      <c r="AA1339" s="488"/>
      <c r="AB1339" s="488"/>
      <c r="AC1339" s="488"/>
      <c r="AD1339" s="488"/>
      <c r="AE1339" s="488"/>
      <c r="AF1339" s="488">
        <v>5</v>
      </c>
      <c r="AG1339" s="488">
        <v>30</v>
      </c>
      <c r="AH1339" s="488">
        <v>30</v>
      </c>
      <c r="AI1339" s="488">
        <v>30</v>
      </c>
      <c r="AJ1339" s="488">
        <v>30</v>
      </c>
      <c r="AK1339" s="488">
        <v>30</v>
      </c>
      <c r="AL1339" s="488">
        <v>25</v>
      </c>
      <c r="AM1339" s="488">
        <v>20</v>
      </c>
      <c r="AN1339" s="488">
        <v>15</v>
      </c>
      <c r="AO1339" s="488">
        <v>15</v>
      </c>
      <c r="AP1339" s="488"/>
      <c r="AQ1339" s="488"/>
      <c r="AR1339" s="488"/>
      <c r="AS1339" s="488"/>
    </row>
    <row r="1340" spans="1:51" ht="14.5">
      <c r="A1340" s="522" t="str">
        <f>IFERROR(VLOOKUP(B1340, 'Reference data'!$C$2:$D$21, 2, 0), "Do not enter, will be populated based on other column(s)")</f>
        <v>Enhancement</v>
      </c>
      <c r="B1340" s="541" t="s">
        <v>960</v>
      </c>
      <c r="D1340" s="347" t="s">
        <v>2290</v>
      </c>
      <c r="E1340" s="543" t="s">
        <v>693</v>
      </c>
      <c r="F1340" s="475" t="s">
        <v>1479</v>
      </c>
      <c r="G1340" s="522" t="str">
        <f>IFERROR(VLOOKUP(E1340,'Reference data'!$M$2:$P$364,4,0), "Do not enter, will be populated based on other column(s)")</f>
        <v>MF</v>
      </c>
      <c r="H1340" s="522" t="str">
        <f>IFERROR(VLOOKUP(E1340,'Reference data'!$M$2:$O$364, 3,0), "Do not enter, will be populated based on other column(s)")</f>
        <v>Cobol, DB2</v>
      </c>
      <c r="I1340" s="522" t="str">
        <f>IFERROR(VLOOKUP(E1340,'Reference data'!$M$1:$N$364, 2,0), "Do not enter, will be populated based on other column(s)")</f>
        <v>JW</v>
      </c>
      <c r="J1340" s="347" t="s">
        <v>44</v>
      </c>
      <c r="K1340" s="525" t="str">
        <f>IFERROR(VLOOKUP(J1340,'Reference data'!$G$2:$H$7, 2, 0), "Do not enter, will be populated based on other column(s)")</f>
        <v>Muawiah Qaimari</v>
      </c>
      <c r="L1340" s="525" t="str">
        <f>IFERROR(VLOOKUP(I1340, 'Reference data'!$R$2:$S$55, 2, 0), "Do not enter, will be populated based on other column(s)")</f>
        <v>Rajan Patil</v>
      </c>
      <c r="M1340" s="525" t="str">
        <f>IFERROR(VLOOKUP(L1340, 'Reference data'!$J$2:$K$30, 2, 0), "Do not enter, will be populated based on other column(s)")</f>
        <v>Tarun Raghuwanshi</v>
      </c>
      <c r="N1340" s="347">
        <v>23.08</v>
      </c>
      <c r="O1340" s="551" t="str">
        <f>VLOOKUP(N1340, 'Reference data'!$U$2:$V$29, 2, 0)</f>
        <v>Aug-23</v>
      </c>
      <c r="P1340" s="347" t="s">
        <v>48</v>
      </c>
      <c r="Q1340" s="488">
        <v>195</v>
      </c>
      <c r="R1340" s="488"/>
      <c r="S1340" s="488"/>
      <c r="T1340" s="488"/>
      <c r="U1340" s="488"/>
      <c r="V1340" s="488"/>
      <c r="W1340" s="488"/>
      <c r="X1340" s="488"/>
      <c r="Y1340" s="488"/>
      <c r="Z1340" s="488"/>
      <c r="AA1340" s="488"/>
      <c r="AB1340" s="488"/>
      <c r="AC1340" s="488"/>
      <c r="AD1340" s="488"/>
      <c r="AE1340" s="488"/>
      <c r="AF1340" s="488">
        <v>5</v>
      </c>
      <c r="AG1340" s="488">
        <v>30</v>
      </c>
      <c r="AH1340" s="488">
        <v>30</v>
      </c>
      <c r="AI1340" s="488">
        <v>40</v>
      </c>
      <c r="AJ1340" s="488">
        <v>30</v>
      </c>
      <c r="AK1340" s="488">
        <v>10</v>
      </c>
      <c r="AL1340" s="488">
        <v>30</v>
      </c>
      <c r="AM1340" s="488">
        <v>25</v>
      </c>
      <c r="AN1340" s="488">
        <v>15</v>
      </c>
      <c r="AO1340" s="488">
        <v>15</v>
      </c>
      <c r="AP1340" s="488"/>
      <c r="AQ1340" s="488"/>
      <c r="AR1340" s="488"/>
      <c r="AS1340" s="488"/>
    </row>
    <row r="1341" spans="1:51" ht="14.5">
      <c r="A1341" s="522" t="str">
        <f>IFERROR(VLOOKUP(B1341, 'Reference data'!$C$2:$D$21, 2, 0), "Do not enter, will be populated based on other column(s)")</f>
        <v>Enhancement</v>
      </c>
      <c r="B1341" s="541" t="s">
        <v>960</v>
      </c>
      <c r="D1341" s="347" t="s">
        <v>2290</v>
      </c>
      <c r="E1341" s="543" t="s">
        <v>648</v>
      </c>
      <c r="F1341" s="475" t="s">
        <v>1479</v>
      </c>
      <c r="G1341" s="522" t="str">
        <f>IFERROR(VLOOKUP(E1341,'Reference data'!$M$2:$P$364,4,0), "Do not enter, will be populated based on other column(s)")</f>
        <v>MF</v>
      </c>
      <c r="H1341" s="522" t="str">
        <f>IFERROR(VLOOKUP(E1341,'Reference data'!$M$2:$O$364, 3,0), "Do not enter, will be populated based on other column(s)")</f>
        <v>Cobol, DB2</v>
      </c>
      <c r="I1341" s="522" t="str">
        <f>IFERROR(VLOOKUP(E1341,'Reference data'!$M$1:$N$364, 2,0), "Do not enter, will be populated based on other column(s)")</f>
        <v>JW</v>
      </c>
      <c r="J1341" s="347" t="s">
        <v>44</v>
      </c>
      <c r="K1341" s="525" t="str">
        <f>IFERROR(VLOOKUP(J1341,'Reference data'!$G$2:$H$7, 2, 0), "Do not enter, will be populated based on other column(s)")</f>
        <v>Muawiah Qaimari</v>
      </c>
      <c r="L1341" s="525" t="str">
        <f>IFERROR(VLOOKUP(I1341, 'Reference data'!$R$2:$S$55, 2, 0), "Do not enter, will be populated based on other column(s)")</f>
        <v>Rajan Patil</v>
      </c>
      <c r="M1341" s="525" t="str">
        <f>IFERROR(VLOOKUP(L1341, 'Reference data'!$J$2:$K$30, 2, 0), "Do not enter, will be populated based on other column(s)")</f>
        <v>Tarun Raghuwanshi</v>
      </c>
      <c r="N1341" s="347">
        <v>23.08</v>
      </c>
      <c r="O1341" s="551" t="str">
        <f>VLOOKUP(N1341, 'Reference data'!$U$2:$V$29, 2, 0)</f>
        <v>Aug-23</v>
      </c>
      <c r="P1341" s="347" t="s">
        <v>48</v>
      </c>
      <c r="Q1341" s="488">
        <v>240</v>
      </c>
      <c r="R1341" s="488"/>
      <c r="S1341" s="488"/>
      <c r="T1341" s="488"/>
      <c r="U1341" s="488"/>
      <c r="V1341" s="488"/>
      <c r="W1341" s="488"/>
      <c r="X1341" s="488"/>
      <c r="Y1341" s="488"/>
      <c r="Z1341" s="488"/>
      <c r="AA1341" s="488"/>
      <c r="AB1341" s="488"/>
      <c r="AC1341" s="488"/>
      <c r="AD1341" s="488"/>
      <c r="AE1341" s="488"/>
      <c r="AF1341" s="488">
        <v>10</v>
      </c>
      <c r="AG1341" s="488">
        <v>30</v>
      </c>
      <c r="AH1341" s="488">
        <v>30</v>
      </c>
      <c r="AI1341" s="488">
        <v>30</v>
      </c>
      <c r="AJ1341" s="488">
        <v>40</v>
      </c>
      <c r="AK1341" s="488">
        <v>40</v>
      </c>
      <c r="AL1341" s="488">
        <v>40</v>
      </c>
      <c r="AM1341" s="488">
        <v>30</v>
      </c>
      <c r="AN1341" s="488">
        <v>15</v>
      </c>
      <c r="AO1341" s="488">
        <v>15</v>
      </c>
      <c r="AP1341" s="488"/>
      <c r="AQ1341" s="488"/>
      <c r="AR1341" s="488"/>
      <c r="AS1341" s="488"/>
    </row>
    <row r="1342" spans="1:51" ht="18" customHeight="1">
      <c r="A1342" s="522" t="str">
        <f>IFERROR(VLOOKUP(B1342, 'Reference data'!$C$2:$D$21, 2, 0), "Do not enter, will be populated based on other column(s)")</f>
        <v>Sustenance</v>
      </c>
      <c r="B1342" s="541" t="s">
        <v>88</v>
      </c>
      <c r="C1342" s="347">
        <v>1</v>
      </c>
      <c r="D1342" s="347" t="s">
        <v>2291</v>
      </c>
      <c r="E1342" s="543" t="s">
        <v>651</v>
      </c>
      <c r="F1342" s="472"/>
      <c r="G1342" s="522" t="str">
        <f>IFERROR(VLOOKUP(E1342,'Reference data'!$M$2:$P$364,4,0), "Do not enter, will be populated based on other column(s)")</f>
        <v>MF</v>
      </c>
      <c r="H1342" s="522" t="str">
        <f>IFERROR(VLOOKUP(E1342,'Reference data'!$M$2:$O$364, 3,0), "Do not enter, will be populated based on other column(s)")</f>
        <v>Cobol, DB2</v>
      </c>
      <c r="I1342" s="522" t="str">
        <f>IFERROR(VLOOKUP(E1342,'Reference data'!$M$1:$N$364, 2,0), "Do not enter, will be populated based on other column(s)")</f>
        <v>JW</v>
      </c>
      <c r="J1342" s="347" t="s">
        <v>44</v>
      </c>
      <c r="K1342" s="525" t="str">
        <f>IFERROR(VLOOKUP(J1342,'Reference data'!$G$2:$H$7, 2, 0), "Do not enter, will be populated based on other column(s)")</f>
        <v>Muawiah Qaimari</v>
      </c>
      <c r="L1342" s="525" t="str">
        <f>IFERROR(VLOOKUP(I1342, 'Reference data'!$R$2:$S$55, 2, 0), "Do not enter, will be populated based on other column(s)")</f>
        <v>Rajan Patil</v>
      </c>
      <c r="M1342" s="525" t="str">
        <f>IFERROR(VLOOKUP(L1342, 'Reference data'!$J$2:$K$30, 2, 0), "Do not enter, will be populated based on other column(s)")</f>
        <v>Tarun Raghuwanshi</v>
      </c>
      <c r="N1342" s="347">
        <v>23.05</v>
      </c>
      <c r="P1342" s="483" t="s">
        <v>48</v>
      </c>
      <c r="Q1342" s="488">
        <v>35</v>
      </c>
      <c r="R1342" s="488"/>
      <c r="S1342" s="488"/>
      <c r="T1342" s="488"/>
      <c r="U1342" s="488"/>
      <c r="V1342" s="488"/>
      <c r="W1342" s="488"/>
      <c r="X1342" s="488"/>
      <c r="Y1342" s="488"/>
      <c r="Z1342" s="488"/>
      <c r="AA1342" s="488"/>
      <c r="AB1342" s="488"/>
      <c r="AC1342" s="488"/>
      <c r="AD1342" s="488"/>
      <c r="AE1342" s="488"/>
      <c r="AF1342" s="488"/>
      <c r="AG1342" s="488"/>
      <c r="AH1342" s="488"/>
      <c r="AI1342" s="488"/>
      <c r="AJ1342" s="488"/>
      <c r="AK1342" s="488"/>
      <c r="AL1342" s="488">
        <v>35</v>
      </c>
      <c r="AM1342" s="488"/>
    </row>
    <row r="1343" spans="1:51" ht="14.5">
      <c r="A1343" s="522" t="str">
        <f>IFERROR(VLOOKUP(B1343, 'Reference data'!$C$2:$D$21, 2, 0), "Do not enter, will be populated based on other column(s)")</f>
        <v>Enhancement</v>
      </c>
      <c r="B1343" s="541" t="s">
        <v>960</v>
      </c>
      <c r="D1343" s="347" t="s">
        <v>2290</v>
      </c>
      <c r="E1343" s="543" t="s">
        <v>444</v>
      </c>
      <c r="F1343" s="475" t="s">
        <v>1479</v>
      </c>
      <c r="G1343" s="522" t="str">
        <f>IFERROR(VLOOKUP(E1343,'Reference data'!$M$2:$P$364,4,0), "Do not enter, will be populated based on other column(s)")</f>
        <v>MF</v>
      </c>
      <c r="H1343" s="522" t="str">
        <f>IFERROR(VLOOKUP(E1343,'Reference data'!$M$2:$O$364, 3,0), "Do not enter, will be populated based on other column(s)")</f>
        <v>Cobol, DB2</v>
      </c>
      <c r="I1343" s="522" t="str">
        <f>IFERROR(VLOOKUP(E1343,'Reference data'!$M$1:$N$364, 2,0), "Do not enter, will be populated based on other column(s)")</f>
        <v>JW</v>
      </c>
      <c r="J1343" s="347" t="s">
        <v>44</v>
      </c>
      <c r="K1343" s="525" t="str">
        <f>IFERROR(VLOOKUP(J1343,'Reference data'!$G$2:$H$7, 2, 0), "Do not enter, will be populated based on other column(s)")</f>
        <v>Muawiah Qaimari</v>
      </c>
      <c r="L1343" s="525" t="str">
        <f>IFERROR(VLOOKUP(I1343, 'Reference data'!$R$2:$S$55, 2, 0), "Do not enter, will be populated based on other column(s)")</f>
        <v>Rajan Patil</v>
      </c>
      <c r="M1343" s="525" t="str">
        <f>IFERROR(VLOOKUP(L1343, 'Reference data'!$J$2:$K$30, 2, 0), "Do not enter, will be populated based on other column(s)")</f>
        <v>Tarun Raghuwanshi</v>
      </c>
      <c r="N1343" s="347">
        <v>23.08</v>
      </c>
      <c r="O1343" s="551" t="str">
        <f>VLOOKUP(N1343, 'Reference data'!$U$2:$V$29, 2, 0)</f>
        <v>Aug-23</v>
      </c>
      <c r="P1343" s="483" t="s">
        <v>48</v>
      </c>
      <c r="Q1343" s="488">
        <v>240</v>
      </c>
      <c r="R1343" s="488"/>
      <c r="S1343" s="488"/>
      <c r="T1343" s="488"/>
      <c r="U1343" s="488"/>
      <c r="V1343" s="488"/>
      <c r="W1343" s="488"/>
      <c r="X1343" s="488"/>
      <c r="Y1343" s="488"/>
      <c r="Z1343" s="488"/>
      <c r="AA1343" s="488"/>
      <c r="AB1343" s="488"/>
      <c r="AC1343" s="488"/>
      <c r="AD1343" s="488"/>
      <c r="AE1343" s="488"/>
      <c r="AF1343" s="488">
        <v>10</v>
      </c>
      <c r="AG1343" s="488">
        <v>30</v>
      </c>
      <c r="AH1343" s="488">
        <v>30</v>
      </c>
      <c r="AI1343" s="488">
        <v>30</v>
      </c>
      <c r="AJ1343" s="488">
        <v>40</v>
      </c>
      <c r="AK1343" s="488">
        <v>40</v>
      </c>
      <c r="AL1343" s="488">
        <v>40</v>
      </c>
      <c r="AM1343" s="488">
        <v>30</v>
      </c>
      <c r="AN1343" s="488">
        <v>15</v>
      </c>
      <c r="AO1343" s="488">
        <v>15</v>
      </c>
      <c r="AP1343" s="488"/>
      <c r="AQ1343" s="488"/>
      <c r="AR1343" s="488"/>
      <c r="AS1343" s="488"/>
    </row>
    <row r="1344" spans="1:51" ht="14.5">
      <c r="A1344" s="522" t="str">
        <f>IFERROR(VLOOKUP(B1344, 'Reference data'!$C$2:$D$21, 2, 0), "Do not enter, will be populated based on other column(s)")</f>
        <v>Enhancement</v>
      </c>
      <c r="B1344" s="541" t="s">
        <v>960</v>
      </c>
      <c r="C1344" s="347">
        <v>7</v>
      </c>
      <c r="D1344" s="347" t="s">
        <v>2290</v>
      </c>
      <c r="E1344" s="543" t="s">
        <v>157</v>
      </c>
      <c r="F1344" s="475"/>
      <c r="G1344" s="522" t="str">
        <f>IFERROR(VLOOKUP(E1344,'Reference data'!$M$2:$P$364,4,0), "Do not enter, will be populated based on other column(s)")</f>
        <v>MF</v>
      </c>
      <c r="H1344" s="522" t="str">
        <f>IFERROR(VLOOKUP(E1344,'Reference data'!$M$2:$O$364, 3,0), "Do not enter, will be populated based on other column(s)")</f>
        <v>Cobol, DB2</v>
      </c>
      <c r="I1344" s="522" t="str">
        <f>IFERROR(VLOOKUP(E1344,'Reference data'!$M$1:$N$364, 2,0), "Do not enter, will be populated based on other column(s)")</f>
        <v>WB-SAMW</v>
      </c>
      <c r="J1344" s="347" t="s">
        <v>44</v>
      </c>
      <c r="K1344" s="525" t="str">
        <f>IFERROR(VLOOKUP(J1344,'Reference data'!$G$2:$H$7, 2, 0), "Do not enter, will be populated based on other column(s)")</f>
        <v>Muawiah Qaimari</v>
      </c>
      <c r="L1344" s="525" t="str">
        <f>IFERROR(VLOOKUP(I1344, 'Reference data'!$R$2:$S$55, 2, 0), "Do not enter, will be populated based on other column(s)")</f>
        <v>Swapnil Patil</v>
      </c>
      <c r="M1344" s="525" t="str">
        <f>IFERROR(VLOOKUP(L1344, 'Reference data'!$J$2:$K$30, 2, 0), "Do not enter, will be populated based on other column(s)")</f>
        <v>Amit Patidar</v>
      </c>
      <c r="N1344" s="347">
        <v>23.08</v>
      </c>
      <c r="O1344" s="551" t="str">
        <f>VLOOKUP(N1344, 'Reference data'!$U$2:$V$29, 2, 0)</f>
        <v>Aug-23</v>
      </c>
      <c r="P1344" s="483" t="s">
        <v>48</v>
      </c>
      <c r="Q1344" s="488">
        <v>380</v>
      </c>
      <c r="R1344" s="488">
        <v>75</v>
      </c>
      <c r="S1344" s="488">
        <v>100</v>
      </c>
      <c r="T1344" s="488">
        <v>150</v>
      </c>
      <c r="U1344" s="488">
        <v>150</v>
      </c>
      <c r="V1344" s="488">
        <v>150</v>
      </c>
      <c r="W1344" s="488">
        <v>100</v>
      </c>
      <c r="X1344" s="488">
        <v>50</v>
      </c>
      <c r="Y1344" s="488">
        <v>25</v>
      </c>
      <c r="Z1344" s="488"/>
      <c r="AA1344" s="488"/>
      <c r="AB1344" s="488"/>
      <c r="AC1344" s="488"/>
      <c r="AD1344" s="488"/>
      <c r="AE1344" s="488"/>
      <c r="AF1344" s="488">
        <v>30</v>
      </c>
      <c r="AG1344" s="488">
        <v>80</v>
      </c>
      <c r="AH1344" s="488">
        <v>100</v>
      </c>
      <c r="AI1344" s="488">
        <v>100</v>
      </c>
      <c r="AJ1344" s="488">
        <v>75</v>
      </c>
      <c r="AK1344" s="488">
        <v>30</v>
      </c>
      <c r="AL1344" s="488">
        <v>30</v>
      </c>
      <c r="AM1344" s="488">
        <v>10</v>
      </c>
      <c r="AN1344" s="488">
        <v>20</v>
      </c>
      <c r="AO1344" s="488">
        <v>15</v>
      </c>
      <c r="AP1344" s="488"/>
      <c r="AQ1344" s="488"/>
      <c r="AR1344" s="488"/>
      <c r="AS1344" s="488"/>
    </row>
    <row r="1345" spans="1:45" ht="18" customHeight="1">
      <c r="A1345" s="522" t="str">
        <f>IFERROR(VLOOKUP(B1345, 'Reference data'!$C$2:$D$21, 2, 0), "Do not enter, will be populated based on other column(s)")</f>
        <v>Enhancement</v>
      </c>
      <c r="B1345" s="555" t="s">
        <v>960</v>
      </c>
      <c r="C1345" s="347">
        <v>4</v>
      </c>
      <c r="D1345" s="347" t="s">
        <v>2292</v>
      </c>
      <c r="E1345" s="564" t="s">
        <v>55</v>
      </c>
      <c r="F1345" s="474" t="s">
        <v>2293</v>
      </c>
      <c r="G1345" s="522" t="str">
        <f>IFERROR(VLOOKUP(E1345,'Reference data'!$M$2:$P$364,4,0), "Do not enter, will be populated based on other column(s)")</f>
        <v>MF</v>
      </c>
      <c r="H1345" s="522" t="str">
        <f>IFERROR(VLOOKUP(E1345,'Reference data'!$M$2:$O$364, 3,0), "Do not enter, will be populated based on other column(s)")</f>
        <v>Cobol, DB2</v>
      </c>
      <c r="I1345" s="522" t="str">
        <f>IFERROR(VLOOKUP(E1345,'Reference data'!$M$1:$N$364, 2,0), "Do not enter, will be populated based on other column(s)")</f>
        <v>SW-CRIS</v>
      </c>
      <c r="J1345" s="548" t="s">
        <v>44</v>
      </c>
      <c r="K1345" s="525" t="str">
        <f>IFERROR(VLOOKUP(J1345,'Reference data'!$G$2:$H$7, 2, 0), "Do not enter, will be populated based on other column(s)")</f>
        <v>Muawiah Qaimari</v>
      </c>
      <c r="L1345" s="556" t="str">
        <f>IFERROR(VLOOKUP(I1345, 'Reference data'!$R$2:$S$55, 2, 0), "Do not enter, will be populated based on other column(s)")</f>
        <v>Istiyaqahmed Shaikh</v>
      </c>
      <c r="M1345" s="525" t="str">
        <f>IFERROR(VLOOKUP(L1345, 'Reference data'!$J$2:$K$30, 2, 0), "Do not enter, will be populated based on other column(s)")</f>
        <v>Daljeet Arora</v>
      </c>
      <c r="N1345" s="347">
        <v>23.08</v>
      </c>
      <c r="O1345" s="557" t="str">
        <f>VLOOKUP(N1345, 'Reference data'!$U$2:$V$29, 2, 0)</f>
        <v>Aug-23</v>
      </c>
      <c r="P1345" s="483" t="s">
        <v>48</v>
      </c>
      <c r="Q1345" s="347">
        <v>195</v>
      </c>
      <c r="R1345" s="488"/>
      <c r="S1345" s="488"/>
      <c r="T1345" s="488"/>
      <c r="U1345" s="488"/>
      <c r="V1345" s="488"/>
      <c r="W1345" s="488"/>
      <c r="X1345" s="488"/>
      <c r="Y1345" s="488"/>
      <c r="Z1345" s="488"/>
      <c r="AA1345" s="488"/>
      <c r="AB1345" s="488"/>
      <c r="AC1345" s="488"/>
      <c r="AD1345" s="488"/>
      <c r="AE1345" s="488"/>
      <c r="AF1345" s="488"/>
      <c r="AG1345" s="488"/>
      <c r="AJ1345" s="347">
        <v>25</v>
      </c>
      <c r="AK1345" s="347">
        <v>75</v>
      </c>
      <c r="AL1345" s="347">
        <v>50</v>
      </c>
      <c r="AO1345" s="347">
        <v>45</v>
      </c>
    </row>
    <row r="1346" spans="1:45" ht="18" customHeight="1">
      <c r="A1346" s="522" t="str">
        <f>IFERROR(VLOOKUP(B1346, 'Reference data'!$C$2:$D$21, 2, 0), "Do not enter, will be populated based on other column(s)")</f>
        <v>Enhancement</v>
      </c>
      <c r="B1346" s="555" t="s">
        <v>960</v>
      </c>
      <c r="C1346" s="347">
        <v>4</v>
      </c>
      <c r="D1346" s="347" t="s">
        <v>2292</v>
      </c>
      <c r="E1346" s="564" t="s">
        <v>56</v>
      </c>
      <c r="F1346" s="474" t="s">
        <v>2293</v>
      </c>
      <c r="G1346" s="522" t="str">
        <f>IFERROR(VLOOKUP(E1346,'Reference data'!$M$2:$P$364,4,0), "Do not enter, will be populated based on other column(s)")</f>
        <v>MF</v>
      </c>
      <c r="H1346" s="522" t="str">
        <f>IFERROR(VLOOKUP(E1346,'Reference data'!$M$2:$O$364, 3,0), "Do not enter, will be populated based on other column(s)")</f>
        <v>Cobol, DB2</v>
      </c>
      <c r="I1346" s="522" t="str">
        <f>IFERROR(VLOOKUP(E1346,'Reference data'!$M$1:$N$364, 2,0), "Do not enter, will be populated based on other column(s)")</f>
        <v>SW-CRIS</v>
      </c>
      <c r="J1346" s="548" t="s">
        <v>44</v>
      </c>
      <c r="K1346" s="525" t="str">
        <f>IFERROR(VLOOKUP(J1346,'Reference data'!$G$2:$H$7, 2, 0), "Do not enter, will be populated based on other column(s)")</f>
        <v>Muawiah Qaimari</v>
      </c>
      <c r="L1346" s="556" t="str">
        <f>IFERROR(VLOOKUP(I1346, 'Reference data'!$R$2:$S$55, 2, 0), "Do not enter, will be populated based on other column(s)")</f>
        <v>Istiyaqahmed Shaikh</v>
      </c>
      <c r="M1346" s="525" t="str">
        <f>IFERROR(VLOOKUP(L1346, 'Reference data'!$J$2:$K$30, 2, 0), "Do not enter, will be populated based on other column(s)")</f>
        <v>Daljeet Arora</v>
      </c>
      <c r="N1346" s="347">
        <v>23.08</v>
      </c>
      <c r="O1346" s="557" t="str">
        <f>VLOOKUP(N1346, 'Reference data'!$U$2:$V$29, 2, 0)</f>
        <v>Aug-23</v>
      </c>
      <c r="P1346" s="483" t="s">
        <v>48</v>
      </c>
      <c r="Q1346" s="347">
        <v>195</v>
      </c>
      <c r="R1346" s="488"/>
      <c r="S1346" s="488"/>
      <c r="T1346" s="488"/>
      <c r="U1346" s="488"/>
      <c r="V1346" s="488"/>
      <c r="W1346" s="488"/>
      <c r="X1346" s="488"/>
      <c r="Y1346" s="488"/>
      <c r="Z1346" s="488"/>
      <c r="AA1346" s="488"/>
      <c r="AB1346" s="488"/>
      <c r="AC1346" s="488"/>
      <c r="AD1346" s="488"/>
      <c r="AE1346" s="488"/>
      <c r="AF1346" s="488"/>
      <c r="AG1346" s="488"/>
      <c r="AJ1346" s="347">
        <v>25</v>
      </c>
      <c r="AK1346" s="347">
        <v>75</v>
      </c>
      <c r="AL1346" s="347">
        <v>50</v>
      </c>
      <c r="AO1346" s="347">
        <v>45</v>
      </c>
    </row>
    <row r="1347" spans="1:45" ht="14.5">
      <c r="A1347" s="522" t="str">
        <f>IFERROR(VLOOKUP(B1347, 'Reference data'!$C$2:$D$21, 2, 0), "Do not enter, will be populated based on other column(s)")</f>
        <v>Enhancement</v>
      </c>
      <c r="B1347" s="541" t="s">
        <v>960</v>
      </c>
      <c r="D1347" s="347" t="s">
        <v>2294</v>
      </c>
      <c r="E1347" s="543" t="s">
        <v>1258</v>
      </c>
      <c r="F1347" s="474" t="s">
        <v>1479</v>
      </c>
      <c r="G1347" s="522" t="str">
        <f>IFERROR(VLOOKUP(E1347,'Reference data'!$M$2:$P$364,4,0), "Do not enter, will be populated based on other column(s)")</f>
        <v>MF</v>
      </c>
      <c r="H1347" s="522" t="str">
        <f>IFERROR(VLOOKUP(E1347,'Reference data'!$M$2:$O$364, 3,0), "Do not enter, will be populated based on other column(s)")</f>
        <v>Cobol</v>
      </c>
      <c r="I1347" s="522" t="str">
        <f>IFERROR(VLOOKUP(E1347,'Reference data'!$M$1:$N$364, 2,0), "Do not enter, will be populated based on other column(s)")</f>
        <v>MW-MF-JULIE</v>
      </c>
      <c r="J1347" s="541" t="s">
        <v>44</v>
      </c>
      <c r="K1347" s="525" t="str">
        <f>IFERROR(VLOOKUP(J1347,'Reference data'!$G$2:$H$7, 2, 0), "Do not enter, will be populated based on other column(s)")</f>
        <v>Muawiah Qaimari</v>
      </c>
      <c r="L1347" s="525" t="str">
        <f>IFERROR(VLOOKUP(I1347, 'Reference data'!$R$2:$S$55, 2, 0), "Do not enter, will be populated based on other column(s)")</f>
        <v xml:space="preserve">Hrishikesh Kamathe </v>
      </c>
      <c r="M1347" s="525" t="str">
        <f>IFERROR(VLOOKUP(L1347, 'Reference data'!$J$2:$K$30, 2, 0), "Do not enter, will be populated based on other column(s)")</f>
        <v>Tarun Raghuwanshi</v>
      </c>
      <c r="N1347" s="347">
        <v>23.11</v>
      </c>
      <c r="O1347" s="551" t="str">
        <f>VLOOKUP(N1347, 'Reference data'!$U$2:$V$29, 2, 0)</f>
        <v>Nov-23</v>
      </c>
      <c r="P1347" s="483" t="s">
        <v>48</v>
      </c>
      <c r="Q1347" s="488">
        <v>40</v>
      </c>
      <c r="R1347" s="488"/>
      <c r="S1347" s="488"/>
      <c r="T1347" s="488"/>
      <c r="U1347" s="488"/>
      <c r="V1347" s="488"/>
      <c r="W1347" s="488"/>
      <c r="X1347" s="488"/>
      <c r="Y1347" s="488"/>
      <c r="Z1347" s="488"/>
      <c r="AA1347" s="488">
        <v>45</v>
      </c>
      <c r="AB1347" s="488">
        <v>45</v>
      </c>
      <c r="AC1347" s="488">
        <v>45</v>
      </c>
      <c r="AD1347" s="488">
        <v>45</v>
      </c>
      <c r="AE1347" s="488"/>
      <c r="AF1347" s="488"/>
      <c r="AG1347" s="488"/>
      <c r="AH1347" s="488"/>
      <c r="AI1347" s="488"/>
      <c r="AJ1347" s="488"/>
      <c r="AK1347" s="488"/>
      <c r="AL1347" s="488"/>
      <c r="AM1347" s="488"/>
      <c r="AN1347" s="488"/>
      <c r="AO1347" s="488"/>
      <c r="AP1347" s="488"/>
      <c r="AQ1347" s="488"/>
      <c r="AR1347" s="488">
        <v>40</v>
      </c>
      <c r="AS1347" s="488"/>
    </row>
    <row r="1348" spans="1:45" ht="18" customHeight="1">
      <c r="A1348" s="522" t="str">
        <f>IFERROR(VLOOKUP(B1348, 'Reference data'!$C$2:$D$21, 2, 0), "Do not enter, will be populated based on other column(s)")</f>
        <v>Enhancement</v>
      </c>
      <c r="B1348" s="541" t="s">
        <v>960</v>
      </c>
      <c r="D1348" s="347" t="s">
        <v>2295</v>
      </c>
      <c r="E1348" s="543" t="s">
        <v>1061</v>
      </c>
      <c r="F1348" s="474" t="s">
        <v>1571</v>
      </c>
      <c r="G1348" s="522" t="str">
        <f>IFERROR(VLOOKUP(E1348,'Reference data'!$M$2:$P$364,4,0), "Do not enter, will be populated based on other column(s)")</f>
        <v>MF</v>
      </c>
      <c r="H1348" s="522" t="str">
        <f>IFERROR(VLOOKUP(E1348,'Reference data'!$M$2:$O$364, 3,0), "Do not enter, will be populated based on other column(s)")</f>
        <v>Cobol, IMS-DB</v>
      </c>
      <c r="I1348" s="522" t="str">
        <f>IFERROR(VLOOKUP(E1348,'Reference data'!$M$1:$N$364, 2,0), "Do not enter, will be populated based on other column(s)")</f>
        <v>MW-Billing</v>
      </c>
      <c r="J1348" s="541" t="s">
        <v>44</v>
      </c>
      <c r="K1348" s="525" t="str">
        <f>IFERROR(VLOOKUP(J1348,'Reference data'!$G$2:$H$7, 2, 0), "Do not enter, will be populated based on other column(s)")</f>
        <v>Muawiah Qaimari</v>
      </c>
      <c r="L1348" s="525" t="str">
        <f>IFERROR(VLOOKUP(I1348, 'Reference data'!$R$2:$S$55, 2, 0), "Do not enter, will be populated based on other column(s)")</f>
        <v>Ashish Ranjan</v>
      </c>
      <c r="M1348" s="525" t="str">
        <f>IFERROR(VLOOKUP(L1348, 'Reference data'!$J$2:$K$30, 2, 0), "Do not enter, will be populated based on other column(s)")</f>
        <v>Tarun Raghuwanshi</v>
      </c>
      <c r="N1348" s="347">
        <v>23.08</v>
      </c>
      <c r="O1348" s="551" t="str">
        <f>VLOOKUP(N1348, 'Reference data'!$U$2:$V$29, 2, 0)</f>
        <v>Aug-23</v>
      </c>
      <c r="P1348" s="483" t="s">
        <v>48</v>
      </c>
      <c r="Q1348" s="488">
        <v>409</v>
      </c>
      <c r="R1348" s="488"/>
      <c r="S1348" s="488"/>
      <c r="T1348" s="488"/>
      <c r="U1348" s="488"/>
      <c r="V1348" s="488"/>
      <c r="W1348" s="488"/>
      <c r="X1348" s="488"/>
      <c r="Y1348" s="488"/>
      <c r="Z1348" s="488"/>
      <c r="AA1348" s="488">
        <v>45</v>
      </c>
      <c r="AB1348" s="488">
        <v>45</v>
      </c>
      <c r="AC1348" s="488">
        <v>45</v>
      </c>
      <c r="AD1348" s="488">
        <v>45</v>
      </c>
      <c r="AE1348" s="488"/>
      <c r="AF1348" s="488"/>
      <c r="AG1348" s="488"/>
      <c r="AH1348" s="488">
        <v>9</v>
      </c>
      <c r="AI1348" s="488">
        <v>60</v>
      </c>
      <c r="AJ1348" s="488">
        <v>60</v>
      </c>
      <c r="AK1348" s="488">
        <v>60</v>
      </c>
      <c r="AL1348" s="488">
        <v>60</v>
      </c>
      <c r="AM1348" s="488">
        <v>60</v>
      </c>
      <c r="AN1348" s="488">
        <v>50</v>
      </c>
      <c r="AO1348" s="488">
        <v>50</v>
      </c>
      <c r="AP1348" s="488"/>
      <c r="AQ1348" s="488"/>
      <c r="AR1348" s="488"/>
      <c r="AS1348" s="488"/>
    </row>
    <row r="1349" spans="1:45" ht="18" customHeight="1">
      <c r="A1349" s="522" t="str">
        <f>IFERROR(VLOOKUP(B1349, 'Reference data'!$C$2:$D$21, 2, 0), "Do not enter, will be populated based on other column(s)")</f>
        <v>Enhancement</v>
      </c>
      <c r="B1349" s="541" t="s">
        <v>960</v>
      </c>
      <c r="D1349" s="347" t="s">
        <v>2295</v>
      </c>
      <c r="E1349" s="543" t="s">
        <v>1071</v>
      </c>
      <c r="F1349" s="474" t="s">
        <v>1571</v>
      </c>
      <c r="G1349" s="522" t="str">
        <f>IFERROR(VLOOKUP(E1349,'Reference data'!$M$2:$P$364,4,0), "Do not enter, will be populated based on other column(s)")</f>
        <v>MF</v>
      </c>
      <c r="H1349" s="522" t="str">
        <f>IFERROR(VLOOKUP(E1349,'Reference data'!$M$2:$O$364, 3,0), "Do not enter, will be populated based on other column(s)")</f>
        <v>Cobol, IMS-DB</v>
      </c>
      <c r="I1349" s="522" t="str">
        <f>IFERROR(VLOOKUP(E1349,'Reference data'!$M$1:$N$364, 2,0), "Do not enter, will be populated based on other column(s)")</f>
        <v>MW-Billing</v>
      </c>
      <c r="J1349" s="541" t="s">
        <v>44</v>
      </c>
      <c r="K1349" s="525" t="str">
        <f>IFERROR(VLOOKUP(J1349,'Reference data'!$G$2:$H$7, 2, 0), "Do not enter, will be populated based on other column(s)")</f>
        <v>Muawiah Qaimari</v>
      </c>
      <c r="L1349" s="525" t="str">
        <f>IFERROR(VLOOKUP(I1349, 'Reference data'!$R$2:$S$55, 2, 0), "Do not enter, will be populated based on other column(s)")</f>
        <v>Ashish Ranjan</v>
      </c>
      <c r="M1349" s="525" t="str">
        <f>IFERROR(VLOOKUP(L1349, 'Reference data'!$J$2:$K$30, 2, 0), "Do not enter, will be populated based on other column(s)")</f>
        <v>Tarun Raghuwanshi</v>
      </c>
      <c r="N1349" s="347">
        <v>23.08</v>
      </c>
      <c r="O1349" s="551" t="str">
        <f>VLOOKUP(N1349, 'Reference data'!$U$2:$V$29, 2, 0)</f>
        <v>Aug-23</v>
      </c>
      <c r="P1349" s="347" t="s">
        <v>48</v>
      </c>
      <c r="Q1349" s="488">
        <v>409</v>
      </c>
      <c r="R1349" s="488"/>
      <c r="S1349" s="488"/>
      <c r="T1349" s="488"/>
      <c r="U1349" s="488"/>
      <c r="V1349" s="488"/>
      <c r="W1349" s="488"/>
      <c r="X1349" s="488"/>
      <c r="Y1349" s="488"/>
      <c r="Z1349" s="488"/>
      <c r="AA1349" s="488">
        <v>45</v>
      </c>
      <c r="AB1349" s="488">
        <v>45</v>
      </c>
      <c r="AC1349" s="488">
        <v>45</v>
      </c>
      <c r="AD1349" s="488">
        <v>45</v>
      </c>
      <c r="AE1349" s="488"/>
      <c r="AF1349" s="488"/>
      <c r="AG1349" s="488"/>
      <c r="AH1349" s="488">
        <v>9</v>
      </c>
      <c r="AI1349" s="488">
        <v>60</v>
      </c>
      <c r="AJ1349" s="488">
        <v>60</v>
      </c>
      <c r="AK1349" s="488">
        <v>60</v>
      </c>
      <c r="AL1349" s="488">
        <v>60</v>
      </c>
      <c r="AM1349" s="488">
        <v>60</v>
      </c>
      <c r="AN1349" s="488">
        <v>50</v>
      </c>
      <c r="AO1349" s="488">
        <v>50</v>
      </c>
      <c r="AP1349" s="488"/>
      <c r="AQ1349" s="488"/>
      <c r="AR1349" s="488"/>
      <c r="AS1349" s="488"/>
    </row>
    <row r="1350" spans="1:45" ht="18" customHeight="1">
      <c r="A1350" s="522" t="str">
        <f>IFERROR(VLOOKUP(B1350, 'Reference data'!$C$2:$D$21, 2, 0), "Do not enter, will be populated based on other column(s)")</f>
        <v>Sustenance</v>
      </c>
      <c r="B1350" s="555" t="s">
        <v>88</v>
      </c>
      <c r="D1350" s="347" t="s">
        <v>2296</v>
      </c>
      <c r="E1350" s="564" t="s">
        <v>1243</v>
      </c>
      <c r="F1350" s="558" t="s">
        <v>1506</v>
      </c>
      <c r="G1350" s="522" t="str">
        <f>IFERROR(VLOOKUP(E1350,'Reference data'!$M$2:$P$364,4,0), "Do not enter, will be populated based on other column(s)")</f>
        <v>MF</v>
      </c>
      <c r="H1350" s="522" t="str">
        <f>IFERROR(VLOOKUP(E1350,'Reference data'!$M$2:$O$364, 3,0), "Do not enter, will be populated based on other column(s)")</f>
        <v>Tandem, Powerbuilder</v>
      </c>
      <c r="I1350" s="522" t="str">
        <f>IFERROR(VLOOKUP(E1350,'Reference data'!$M$1:$N$364, 2,0), "Do not enter, will be populated based on other column(s)")</f>
        <v>Tandem</v>
      </c>
      <c r="J1350" s="347" t="s">
        <v>442</v>
      </c>
      <c r="K1350" s="525" t="str">
        <f>IFERROR(VLOOKUP(J1350,'Reference data'!$G$2:$H$7, 2, 0), "Do not enter, will be populated based on other column(s)")</f>
        <v>Christine Moretti</v>
      </c>
      <c r="L1350" s="556" t="s">
        <v>46</v>
      </c>
      <c r="M1350" s="525" t="str">
        <f>IFERROR(VLOOKUP(L1350, 'Reference data'!$J$2:$K$30, 2, 0), "Do not enter, will be populated based on other column(s)")</f>
        <v>Daljeet Arora</v>
      </c>
      <c r="N1350" s="347">
        <v>23.04</v>
      </c>
      <c r="P1350" s="347" t="s">
        <v>48</v>
      </c>
      <c r="Q1350" s="347">
        <v>500</v>
      </c>
      <c r="R1350" s="488"/>
      <c r="S1350" s="488"/>
      <c r="T1350" s="488"/>
      <c r="U1350" s="488"/>
      <c r="V1350" s="488"/>
      <c r="W1350" s="488"/>
      <c r="X1350" s="488"/>
      <c r="Y1350" s="488"/>
      <c r="Z1350" s="488"/>
      <c r="AA1350" s="488"/>
      <c r="AB1350" s="488"/>
      <c r="AC1350" s="488"/>
      <c r="AD1350" s="488"/>
      <c r="AE1350" s="488"/>
      <c r="AF1350" s="488"/>
      <c r="AG1350" s="488"/>
      <c r="AJ1350" s="347">
        <v>200</v>
      </c>
      <c r="AK1350" s="347">
        <v>300</v>
      </c>
    </row>
    <row r="1351" spans="1:45" ht="18" customHeight="1">
      <c r="A1351" s="522" t="str">
        <f>IFERROR(VLOOKUP(B1351, 'Reference data'!$C$2:$D$21, 2, 0), "Do not enter, will be populated based on other column(s)")</f>
        <v>Enhancement</v>
      </c>
      <c r="B1351" s="555" t="s">
        <v>960</v>
      </c>
      <c r="D1351" s="347" t="s">
        <v>2297</v>
      </c>
      <c r="E1351" s="564" t="s">
        <v>1243</v>
      </c>
      <c r="F1351" s="558" t="s">
        <v>1727</v>
      </c>
      <c r="G1351" s="522" t="str">
        <f>IFERROR(VLOOKUP(E1351,'Reference data'!$M$2:$P$364,4,0), "Do not enter, will be populated based on other column(s)")</f>
        <v>MF</v>
      </c>
      <c r="H1351" s="522" t="str">
        <f>IFERROR(VLOOKUP(E1351,'Reference data'!$M$2:$O$364, 3,0), "Do not enter, will be populated based on other column(s)")</f>
        <v>Tandem, Powerbuilder</v>
      </c>
      <c r="I1351" s="522" t="str">
        <f>IFERROR(VLOOKUP(E1351,'Reference data'!$M$1:$N$364, 2,0), "Do not enter, will be populated based on other column(s)")</f>
        <v>Tandem</v>
      </c>
      <c r="J1351" s="347" t="s">
        <v>442</v>
      </c>
      <c r="K1351" s="525" t="str">
        <f>IFERROR(VLOOKUP(J1351,'Reference data'!$G$2:$H$7, 2, 0), "Do not enter, will be populated based on other column(s)")</f>
        <v>Christine Moretti</v>
      </c>
      <c r="L1351" s="556" t="s">
        <v>46</v>
      </c>
      <c r="M1351" s="525" t="str">
        <f>IFERROR(VLOOKUP(L1351, 'Reference data'!$J$2:$K$30, 2, 0), "Do not enter, will be populated based on other column(s)")</f>
        <v>Daljeet Arora</v>
      </c>
      <c r="N1351" s="347" t="s">
        <v>341</v>
      </c>
      <c r="P1351" s="347" t="s">
        <v>342</v>
      </c>
      <c r="R1351" s="488"/>
      <c r="S1351" s="488"/>
      <c r="T1351" s="488"/>
      <c r="U1351" s="488"/>
      <c r="V1351" s="488"/>
      <c r="W1351" s="488"/>
      <c r="X1351" s="488"/>
      <c r="Y1351" s="488"/>
      <c r="Z1351" s="488"/>
      <c r="AA1351" s="488"/>
      <c r="AB1351" s="488"/>
      <c r="AC1351" s="488"/>
      <c r="AD1351" s="488"/>
      <c r="AE1351" s="488"/>
      <c r="AF1351" s="488"/>
      <c r="AG1351" s="488"/>
    </row>
    <row r="1352" spans="1:45" ht="18" customHeight="1">
      <c r="A1352" s="522" t="str">
        <f>IFERROR(VLOOKUP(B1352, 'Reference data'!$C$2:$D$21, 2, 0), "Do not enter, will be populated based on other column(s)")</f>
        <v>Enhancement</v>
      </c>
      <c r="B1352" s="555" t="s">
        <v>960</v>
      </c>
      <c r="D1352" s="347" t="s">
        <v>2297</v>
      </c>
      <c r="E1352" s="564" t="s">
        <v>1241</v>
      </c>
      <c r="F1352" s="558" t="s">
        <v>1727</v>
      </c>
      <c r="G1352" s="522" t="str">
        <f>IFERROR(VLOOKUP(E1352,'Reference data'!$M$2:$P$364,4,0), "Do not enter, will be populated based on other column(s)")</f>
        <v>MF</v>
      </c>
      <c r="H1352" s="522" t="str">
        <f>IFERROR(VLOOKUP(E1352,'Reference data'!$M$2:$O$364, 3,0), "Do not enter, will be populated based on other column(s)")</f>
        <v>Tandem, Powerbuilder</v>
      </c>
      <c r="I1352" s="522" t="str">
        <f>IFERROR(VLOOKUP(E1352,'Reference data'!$M$1:$N$364, 2,0), "Do not enter, will be populated based on other column(s)")</f>
        <v>Tandem</v>
      </c>
      <c r="J1352" s="347" t="s">
        <v>442</v>
      </c>
      <c r="K1352" s="525" t="str">
        <f>IFERROR(VLOOKUP(J1352,'Reference data'!$G$2:$H$7, 2, 0), "Do not enter, will be populated based on other column(s)")</f>
        <v>Christine Moretti</v>
      </c>
      <c r="L1352" s="556" t="s">
        <v>46</v>
      </c>
      <c r="M1352" s="525" t="str">
        <f>IFERROR(VLOOKUP(L1352, 'Reference data'!$J$2:$K$30, 2, 0), "Do not enter, will be populated based on other column(s)")</f>
        <v>Daljeet Arora</v>
      </c>
      <c r="N1352" s="347" t="s">
        <v>341</v>
      </c>
      <c r="P1352" s="347" t="s">
        <v>342</v>
      </c>
      <c r="R1352" s="488"/>
      <c r="S1352" s="488"/>
      <c r="T1352" s="488"/>
      <c r="U1352" s="488"/>
      <c r="V1352" s="488"/>
      <c r="W1352" s="488"/>
      <c r="X1352" s="488"/>
      <c r="Y1352" s="488"/>
      <c r="Z1352" s="488"/>
      <c r="AA1352" s="488"/>
      <c r="AB1352" s="488"/>
      <c r="AC1352" s="488"/>
      <c r="AD1352" s="488"/>
      <c r="AE1352" s="488"/>
      <c r="AF1352" s="488"/>
      <c r="AG1352" s="488"/>
    </row>
    <row r="1353" spans="1:45" ht="18" customHeight="1">
      <c r="A1353" s="522" t="str">
        <f>IFERROR(VLOOKUP(B1353, 'Reference data'!$C$2:$D$21, 2, 0), "Do not enter, will be populated based on other column(s)")</f>
        <v>Sustenance</v>
      </c>
      <c r="B1353" s="555" t="s">
        <v>88</v>
      </c>
      <c r="D1353" s="347" t="s">
        <v>2298</v>
      </c>
      <c r="E1353" s="564" t="s">
        <v>1241</v>
      </c>
      <c r="F1353" s="558" t="s">
        <v>2299</v>
      </c>
      <c r="G1353" s="522" t="str">
        <f>IFERROR(VLOOKUP(E1353,'Reference data'!$M$2:$P$364,4,0), "Do not enter, will be populated based on other column(s)")</f>
        <v>MF</v>
      </c>
      <c r="H1353" s="522" t="str">
        <f>IFERROR(VLOOKUP(E1353,'Reference data'!$M$2:$O$364, 3,0), "Do not enter, will be populated based on other column(s)")</f>
        <v>Tandem, Powerbuilder</v>
      </c>
      <c r="I1353" s="522" t="str">
        <f>IFERROR(VLOOKUP(E1353,'Reference data'!$M$1:$N$364, 2,0), "Do not enter, will be populated based on other column(s)")</f>
        <v>Tandem</v>
      </c>
      <c r="J1353" s="347" t="s">
        <v>442</v>
      </c>
      <c r="K1353" s="525" t="str">
        <f>IFERROR(VLOOKUP(J1353,'Reference data'!$G$2:$H$7, 2, 0), "Do not enter, will be populated based on other column(s)")</f>
        <v>Christine Moretti</v>
      </c>
      <c r="L1353" s="556" t="s">
        <v>46</v>
      </c>
      <c r="M1353" s="525" t="str">
        <f>IFERROR(VLOOKUP(L1353, 'Reference data'!$J$2:$K$30, 2, 0), "Do not enter, will be populated based on other column(s)")</f>
        <v>Daljeet Arora</v>
      </c>
      <c r="N1353" s="347">
        <v>23.06</v>
      </c>
      <c r="P1353" s="347" t="s">
        <v>48</v>
      </c>
      <c r="R1353" s="488"/>
      <c r="S1353" s="488"/>
      <c r="T1353" s="488"/>
      <c r="U1353" s="488"/>
      <c r="V1353" s="488"/>
      <c r="W1353" s="488"/>
      <c r="X1353" s="488"/>
      <c r="Y1353" s="488"/>
      <c r="Z1353" s="488"/>
      <c r="AA1353" s="488"/>
      <c r="AB1353" s="488"/>
      <c r="AC1353" s="488"/>
      <c r="AD1353" s="488"/>
      <c r="AE1353" s="488"/>
      <c r="AF1353" s="488"/>
      <c r="AG1353" s="488"/>
    </row>
    <row r="1354" spans="1:45" ht="18" customHeight="1">
      <c r="A1354" s="522" t="str">
        <f>IFERROR(VLOOKUP(B1354, 'Reference data'!$C$2:$D$21, 2, 0), "Do not enter, will be populated based on other column(s)")</f>
        <v>Sustenance</v>
      </c>
      <c r="B1354" s="555" t="s">
        <v>88</v>
      </c>
      <c r="D1354" s="347" t="s">
        <v>2298</v>
      </c>
      <c r="E1354" s="564" t="s">
        <v>1243</v>
      </c>
      <c r="F1354" s="558" t="s">
        <v>2299</v>
      </c>
      <c r="G1354" s="522" t="str">
        <f>IFERROR(VLOOKUP(E1354,'Reference data'!$M$2:$P$364,4,0), "Do not enter, will be populated based on other column(s)")</f>
        <v>MF</v>
      </c>
      <c r="H1354" s="522" t="str">
        <f>IFERROR(VLOOKUP(E1354,'Reference data'!$M$2:$O$364, 3,0), "Do not enter, will be populated based on other column(s)")</f>
        <v>Tandem, Powerbuilder</v>
      </c>
      <c r="I1354" s="522" t="str">
        <f>IFERROR(VLOOKUP(E1354,'Reference data'!$M$1:$N$364, 2,0), "Do not enter, will be populated based on other column(s)")</f>
        <v>Tandem</v>
      </c>
      <c r="J1354" s="347" t="s">
        <v>442</v>
      </c>
      <c r="K1354" s="525" t="str">
        <f>IFERROR(VLOOKUP(J1354,'Reference data'!$G$2:$H$7, 2, 0), "Do not enter, will be populated based on other column(s)")</f>
        <v>Christine Moretti</v>
      </c>
      <c r="L1354" s="556" t="s">
        <v>46</v>
      </c>
      <c r="M1354" s="525" t="str">
        <f>IFERROR(VLOOKUP(L1354, 'Reference data'!$J$2:$K$30, 2, 0), "Do not enter, will be populated based on other column(s)")</f>
        <v>Daljeet Arora</v>
      </c>
      <c r="N1354" s="347">
        <v>23.06</v>
      </c>
      <c r="P1354" s="347" t="s">
        <v>48</v>
      </c>
      <c r="R1354" s="488"/>
      <c r="S1354" s="488"/>
      <c r="T1354" s="488"/>
      <c r="U1354" s="488"/>
      <c r="V1354" s="488"/>
      <c r="W1354" s="488"/>
      <c r="X1354" s="488"/>
      <c r="Y1354" s="488"/>
      <c r="Z1354" s="488"/>
      <c r="AA1354" s="488"/>
      <c r="AB1354" s="488"/>
      <c r="AC1354" s="488"/>
      <c r="AD1354" s="488"/>
      <c r="AE1354" s="488"/>
      <c r="AF1354" s="488"/>
      <c r="AG1354" s="488"/>
    </row>
    <row r="1355" spans="1:45" ht="18" customHeight="1">
      <c r="A1355" s="522" t="str">
        <f>IFERROR(VLOOKUP(B1355, 'Reference data'!$C$2:$D$21, 2, 0), "Do not enter, will be populated based on other column(s)")</f>
        <v>Enhancement</v>
      </c>
      <c r="B1355" s="555" t="s">
        <v>960</v>
      </c>
      <c r="D1355" s="347" t="s">
        <v>2300</v>
      </c>
      <c r="E1355" s="564" t="s">
        <v>1241</v>
      </c>
      <c r="F1355" s="667" t="s">
        <v>2099</v>
      </c>
      <c r="G1355" s="522" t="str">
        <f>IFERROR(VLOOKUP(E1355,'Reference data'!$M$2:$P$364,4,0), "Do not enter, will be populated based on other column(s)")</f>
        <v>MF</v>
      </c>
      <c r="H1355" s="522" t="str">
        <f>IFERROR(VLOOKUP(E1355,'Reference data'!$M$2:$O$364, 3,0), "Do not enter, will be populated based on other column(s)")</f>
        <v>Tandem, Powerbuilder</v>
      </c>
      <c r="I1355" s="522" t="str">
        <f>IFERROR(VLOOKUP(E1355,'Reference data'!$M$1:$N$364, 2,0), "Do not enter, will be populated based on other column(s)")</f>
        <v>Tandem</v>
      </c>
      <c r="J1355" s="347" t="s">
        <v>442</v>
      </c>
      <c r="K1355" s="525" t="str">
        <f>IFERROR(VLOOKUP(J1355,'Reference data'!$G$2:$H$7, 2, 0), "Do not enter, will be populated based on other column(s)")</f>
        <v>Christine Moretti</v>
      </c>
      <c r="L1355" s="556" t="s">
        <v>46</v>
      </c>
      <c r="M1355" s="525" t="str">
        <f>IFERROR(VLOOKUP(L1355, 'Reference data'!$J$2:$K$30, 2, 0), "Do not enter, will be populated based on other column(s)")</f>
        <v>Daljeet Arora</v>
      </c>
      <c r="N1355" s="347" t="s">
        <v>341</v>
      </c>
      <c r="P1355" s="347" t="s">
        <v>342</v>
      </c>
      <c r="Q1355" s="347">
        <v>2000</v>
      </c>
      <c r="R1355" s="488"/>
      <c r="S1355" s="488"/>
      <c r="T1355" s="488"/>
      <c r="U1355" s="488"/>
      <c r="V1355" s="488"/>
      <c r="W1355" s="488"/>
      <c r="X1355" s="488"/>
      <c r="Y1355" s="488"/>
      <c r="Z1355" s="488"/>
      <c r="AA1355" s="488"/>
      <c r="AB1355" s="488"/>
      <c r="AC1355" s="488"/>
      <c r="AD1355" s="488"/>
      <c r="AE1355" s="488"/>
      <c r="AF1355" s="488"/>
      <c r="AG1355" s="488"/>
    </row>
    <row r="1356" spans="1:45" ht="18" customHeight="1">
      <c r="A1356" s="522" t="str">
        <f>IFERROR(VLOOKUP(B1356, 'Reference data'!$C$2:$D$21, 2, 0), "Do not enter, will be populated based on other column(s)")</f>
        <v>Enhancement</v>
      </c>
      <c r="B1356" s="555" t="s">
        <v>960</v>
      </c>
      <c r="D1356" s="347" t="s">
        <v>2300</v>
      </c>
      <c r="E1356" s="564" t="s">
        <v>1243</v>
      </c>
      <c r="F1356" s="667" t="s">
        <v>2099</v>
      </c>
      <c r="G1356" s="522" t="str">
        <f>IFERROR(VLOOKUP(E1356,'Reference data'!$M$2:$P$364,4,0), "Do not enter, will be populated based on other column(s)")</f>
        <v>MF</v>
      </c>
      <c r="H1356" s="522" t="str">
        <f>IFERROR(VLOOKUP(E1356,'Reference data'!$M$2:$O$364, 3,0), "Do not enter, will be populated based on other column(s)")</f>
        <v>Tandem, Powerbuilder</v>
      </c>
      <c r="I1356" s="522" t="str">
        <f>IFERROR(VLOOKUP(E1356,'Reference data'!$M$1:$N$364, 2,0), "Do not enter, will be populated based on other column(s)")</f>
        <v>Tandem</v>
      </c>
      <c r="J1356" s="347" t="s">
        <v>442</v>
      </c>
      <c r="K1356" s="525" t="str">
        <f>IFERROR(VLOOKUP(J1356,'Reference data'!$G$2:$H$7, 2, 0), "Do not enter, will be populated based on other column(s)")</f>
        <v>Christine Moretti</v>
      </c>
      <c r="L1356" s="556" t="s">
        <v>46</v>
      </c>
      <c r="M1356" s="525" t="str">
        <f>IFERROR(VLOOKUP(L1356, 'Reference data'!$J$2:$K$30, 2, 0), "Do not enter, will be populated based on other column(s)")</f>
        <v>Daljeet Arora</v>
      </c>
      <c r="N1356" s="347" t="s">
        <v>341</v>
      </c>
      <c r="P1356" s="347" t="s">
        <v>342</v>
      </c>
      <c r="Q1356" s="347">
        <v>2000</v>
      </c>
      <c r="R1356" s="488"/>
      <c r="S1356" s="488"/>
      <c r="T1356" s="488"/>
      <c r="U1356" s="488"/>
      <c r="V1356" s="488"/>
      <c r="W1356" s="488"/>
      <c r="X1356" s="488"/>
      <c r="Y1356" s="488"/>
      <c r="Z1356" s="488"/>
      <c r="AA1356" s="488"/>
      <c r="AB1356" s="488"/>
      <c r="AC1356" s="488"/>
      <c r="AD1356" s="488"/>
      <c r="AE1356" s="488"/>
      <c r="AF1356" s="488"/>
      <c r="AG1356" s="488"/>
    </row>
    <row r="1357" spans="1:45" ht="14.5">
      <c r="A1357" s="522" t="str">
        <f>IFERROR(VLOOKUP(B1357, 'Reference data'!$C$2:$D$21, 2, 0), "Do not enter, will be populated based on other column(s)")</f>
        <v>Enhancement</v>
      </c>
      <c r="B1357" s="555" t="s">
        <v>960</v>
      </c>
      <c r="D1357" s="347" t="s">
        <v>2301</v>
      </c>
      <c r="E1357" s="564" t="s">
        <v>1243</v>
      </c>
      <c r="F1357" s="558" t="s">
        <v>2302</v>
      </c>
      <c r="G1357" s="522" t="str">
        <f>IFERROR(VLOOKUP(E1357,'Reference data'!$M$2:$P$364,4,0), "Do not enter, will be populated based on other column(s)")</f>
        <v>MF</v>
      </c>
      <c r="H1357" s="522" t="str">
        <f>IFERROR(VLOOKUP(E1357,'Reference data'!$M$2:$O$364, 3,0), "Do not enter, will be populated based on other column(s)")</f>
        <v>Tandem, Powerbuilder</v>
      </c>
      <c r="I1357" s="522" t="str">
        <f>IFERROR(VLOOKUP(E1357,'Reference data'!$M$1:$N$364, 2,0), "Do not enter, will be populated based on other column(s)")</f>
        <v>Tandem</v>
      </c>
      <c r="J1357" s="347" t="s">
        <v>442</v>
      </c>
      <c r="K1357" s="525" t="str">
        <f>IFERROR(VLOOKUP(J1357,'Reference data'!$G$2:$H$7, 2, 0), "Do not enter, will be populated based on other column(s)")</f>
        <v>Christine Moretti</v>
      </c>
      <c r="L1357" s="556" t="s">
        <v>46</v>
      </c>
      <c r="M1357" s="525" t="str">
        <f>IFERROR(VLOOKUP(L1357, 'Reference data'!$J$2:$K$30, 2, 0), "Do not enter, will be populated based on other column(s)")</f>
        <v>Daljeet Arora</v>
      </c>
      <c r="N1357" s="347">
        <v>23.06</v>
      </c>
      <c r="P1357" s="347" t="s">
        <v>48</v>
      </c>
      <c r="Q1357" s="347">
        <v>200</v>
      </c>
      <c r="R1357" s="488"/>
      <c r="S1357" s="488"/>
      <c r="T1357" s="488"/>
      <c r="U1357" s="488"/>
      <c r="V1357" s="488"/>
      <c r="W1357" s="488"/>
      <c r="X1357" s="488"/>
      <c r="Y1357" s="488"/>
      <c r="Z1357" s="488"/>
      <c r="AA1357" s="488"/>
      <c r="AB1357" s="488"/>
      <c r="AC1357" s="488"/>
      <c r="AD1357" s="488"/>
      <c r="AE1357" s="488"/>
      <c r="AF1357" s="488"/>
      <c r="AG1357" s="488"/>
      <c r="AK1357" s="347">
        <v>50</v>
      </c>
      <c r="AL1357" s="347">
        <v>75</v>
      </c>
      <c r="AM1357" s="347">
        <v>75</v>
      </c>
    </row>
    <row r="1358" spans="1:45" ht="14.5">
      <c r="A1358" s="522" t="str">
        <f>IFERROR(VLOOKUP(B1358, 'Reference data'!$C$2:$D$21, 2, 0), "Do not enter, will be populated based on other column(s)")</f>
        <v>Enhancement</v>
      </c>
      <c r="B1358" s="555" t="s">
        <v>960</v>
      </c>
      <c r="D1358" s="347" t="s">
        <v>2301</v>
      </c>
      <c r="E1358" s="564" t="s">
        <v>1241</v>
      </c>
      <c r="F1358" s="558" t="s">
        <v>2302</v>
      </c>
      <c r="G1358" s="522" t="str">
        <f>IFERROR(VLOOKUP(E1358,'Reference data'!$M$2:$P$364,4,0), "Do not enter, will be populated based on other column(s)")</f>
        <v>MF</v>
      </c>
      <c r="H1358" s="522" t="str">
        <f>IFERROR(VLOOKUP(E1358,'Reference data'!$M$2:$O$364, 3,0), "Do not enter, will be populated based on other column(s)")</f>
        <v>Tandem, Powerbuilder</v>
      </c>
      <c r="I1358" s="522" t="str">
        <f>IFERROR(VLOOKUP(E1358,'Reference data'!$M$1:$N$364, 2,0), "Do not enter, will be populated based on other column(s)")</f>
        <v>Tandem</v>
      </c>
      <c r="J1358" s="347" t="s">
        <v>442</v>
      </c>
      <c r="K1358" s="525" t="str">
        <f>IFERROR(VLOOKUP(J1358,'Reference data'!$G$2:$H$7, 2, 0), "Do not enter, will be populated based on other column(s)")</f>
        <v>Christine Moretti</v>
      </c>
      <c r="L1358" s="556" t="s">
        <v>46</v>
      </c>
      <c r="M1358" s="525" t="str">
        <f>IFERROR(VLOOKUP(L1358, 'Reference data'!$J$2:$K$30, 2, 0), "Do not enter, will be populated based on other column(s)")</f>
        <v>Daljeet Arora</v>
      </c>
      <c r="N1358" s="347">
        <v>23.06</v>
      </c>
      <c r="P1358" s="347" t="s">
        <v>48</v>
      </c>
      <c r="Q1358" s="347">
        <v>200</v>
      </c>
      <c r="R1358" s="488"/>
      <c r="S1358" s="488"/>
      <c r="T1358" s="488"/>
      <c r="U1358" s="488"/>
      <c r="V1358" s="488"/>
      <c r="W1358" s="488"/>
      <c r="X1358" s="488"/>
      <c r="Y1358" s="488"/>
      <c r="Z1358" s="488"/>
      <c r="AA1358" s="488"/>
      <c r="AB1358" s="488"/>
      <c r="AC1358" s="488"/>
      <c r="AD1358" s="488"/>
      <c r="AE1358" s="488"/>
      <c r="AF1358" s="488"/>
      <c r="AG1358" s="488"/>
      <c r="AK1358" s="347">
        <v>50</v>
      </c>
      <c r="AL1358" s="347">
        <v>75</v>
      </c>
      <c r="AM1358" s="347">
        <v>75</v>
      </c>
    </row>
    <row r="1359" spans="1:45" ht="18" customHeight="1">
      <c r="A1359" s="522" t="str">
        <f>IFERROR(VLOOKUP(B1359, 'Reference data'!$C$2:$D$21, 2, 0), "Do not enter, will be populated based on other column(s)")</f>
        <v>Enhancement</v>
      </c>
      <c r="B1359" s="555" t="s">
        <v>960</v>
      </c>
      <c r="D1359" s="347" t="s">
        <v>2303</v>
      </c>
      <c r="E1359" s="564" t="s">
        <v>1243</v>
      </c>
      <c r="F1359" s="558" t="s">
        <v>1520</v>
      </c>
      <c r="G1359" s="522" t="str">
        <f>IFERROR(VLOOKUP(E1359,'Reference data'!$M$2:$P$364,4,0), "Do not enter, will be populated based on other column(s)")</f>
        <v>MF</v>
      </c>
      <c r="H1359" s="522" t="str">
        <f>IFERROR(VLOOKUP(E1359,'Reference data'!$M$2:$O$364, 3,0), "Do not enter, will be populated based on other column(s)")</f>
        <v>Tandem, Powerbuilder</v>
      </c>
      <c r="I1359" s="522" t="str">
        <f>IFERROR(VLOOKUP(E1359,'Reference data'!$M$1:$N$364, 2,0), "Do not enter, will be populated based on other column(s)")</f>
        <v>Tandem</v>
      </c>
      <c r="J1359" s="347" t="s">
        <v>442</v>
      </c>
      <c r="K1359" s="525" t="str">
        <f>IFERROR(VLOOKUP(J1359,'Reference data'!$G$2:$H$7, 2, 0), "Do not enter, will be populated based on other column(s)")</f>
        <v>Christine Moretti</v>
      </c>
      <c r="L1359" s="556" t="s">
        <v>46</v>
      </c>
      <c r="M1359" s="525" t="str">
        <f>IFERROR(VLOOKUP(L1359, 'Reference data'!$J$2:$K$30, 2, 0), "Do not enter, will be populated based on other column(s)")</f>
        <v>Daljeet Arora</v>
      </c>
      <c r="N1359" s="347" t="s">
        <v>341</v>
      </c>
      <c r="P1359" s="347" t="s">
        <v>342</v>
      </c>
      <c r="R1359" s="488"/>
      <c r="S1359" s="488"/>
      <c r="T1359" s="488"/>
      <c r="U1359" s="488"/>
      <c r="V1359" s="488"/>
      <c r="W1359" s="488"/>
      <c r="X1359" s="488"/>
      <c r="Y1359" s="488"/>
      <c r="Z1359" s="488"/>
      <c r="AA1359" s="488"/>
      <c r="AB1359" s="488"/>
      <c r="AC1359" s="488"/>
      <c r="AD1359" s="488"/>
      <c r="AE1359" s="488"/>
      <c r="AF1359" s="488"/>
      <c r="AG1359" s="488"/>
    </row>
    <row r="1360" spans="1:45" ht="18" customHeight="1">
      <c r="A1360" s="522" t="str">
        <f>IFERROR(VLOOKUP(B1360, 'Reference data'!$C$2:$D$21, 2, 0), "Do not enter, will be populated based on other column(s)")</f>
        <v>Enhancement</v>
      </c>
      <c r="B1360" s="555" t="s">
        <v>960</v>
      </c>
      <c r="D1360" s="347" t="s">
        <v>2304</v>
      </c>
      <c r="E1360" s="564" t="s">
        <v>1241</v>
      </c>
      <c r="F1360" s="558" t="s">
        <v>1520</v>
      </c>
      <c r="G1360" s="522" t="str">
        <f>IFERROR(VLOOKUP(E1360,'Reference data'!$M$2:$P$364,4,0), "Do not enter, will be populated based on other column(s)")</f>
        <v>MF</v>
      </c>
      <c r="H1360" s="522" t="str">
        <f>IFERROR(VLOOKUP(E1360,'Reference data'!$M$2:$O$364, 3,0), "Do not enter, will be populated based on other column(s)")</f>
        <v>Tandem, Powerbuilder</v>
      </c>
      <c r="I1360" s="522" t="str">
        <f>IFERROR(VLOOKUP(E1360,'Reference data'!$M$1:$N$364, 2,0), "Do not enter, will be populated based on other column(s)")</f>
        <v>Tandem</v>
      </c>
      <c r="J1360" s="347" t="s">
        <v>442</v>
      </c>
      <c r="K1360" s="525" t="str">
        <f>IFERROR(VLOOKUP(J1360,'Reference data'!$G$2:$H$7, 2, 0), "Do not enter, will be populated based on other column(s)")</f>
        <v>Christine Moretti</v>
      </c>
      <c r="L1360" s="556" t="s">
        <v>46</v>
      </c>
      <c r="M1360" s="525" t="str">
        <f>IFERROR(VLOOKUP(L1360, 'Reference data'!$J$2:$K$30, 2, 0), "Do not enter, will be populated based on other column(s)")</f>
        <v>Daljeet Arora</v>
      </c>
      <c r="N1360" s="347" t="s">
        <v>341</v>
      </c>
      <c r="P1360" s="347" t="s">
        <v>342</v>
      </c>
      <c r="R1360" s="488"/>
      <c r="S1360" s="488"/>
      <c r="T1360" s="488"/>
      <c r="U1360" s="488"/>
      <c r="V1360" s="488"/>
      <c r="W1360" s="488"/>
      <c r="X1360" s="488"/>
      <c r="Y1360" s="488"/>
      <c r="Z1360" s="488"/>
      <c r="AA1360" s="488"/>
      <c r="AB1360" s="488"/>
      <c r="AC1360" s="488"/>
      <c r="AD1360" s="488"/>
      <c r="AE1360" s="488"/>
      <c r="AF1360" s="488"/>
      <c r="AG1360" s="488"/>
    </row>
    <row r="1361" spans="1:47" ht="18" customHeight="1">
      <c r="A1361" s="522" t="str">
        <f>IFERROR(VLOOKUP(B1361, 'Reference data'!$C$2:$D$21, 2, 0), "Do not enter, will be populated based on other column(s)")</f>
        <v>Enhancement</v>
      </c>
      <c r="B1361" s="555" t="s">
        <v>960</v>
      </c>
      <c r="D1361" s="347" t="s">
        <v>2305</v>
      </c>
      <c r="E1361" s="564" t="s">
        <v>105</v>
      </c>
      <c r="F1361" s="558" t="s">
        <v>1520</v>
      </c>
      <c r="G1361" s="522" t="str">
        <f>IFERROR(VLOOKUP(E1361,'Reference data'!$M$2:$P$364,4,0), "Do not enter, will be populated based on other column(s)")</f>
        <v>MF</v>
      </c>
      <c r="H1361" s="522" t="str">
        <f>IFERROR(VLOOKUP(E1361,'Reference data'!$M$2:$O$364, 3,0), "Do not enter, will be populated based on other column(s)")</f>
        <v>Cobol, IMS-DB</v>
      </c>
      <c r="I1361" s="522" t="str">
        <f>IFERROR(VLOOKUP(E1361,'Reference data'!$M$1:$N$364, 2,0), "Do not enter, will be populated based on other column(s)")</f>
        <v>SW-CRIS</v>
      </c>
      <c r="J1361" s="347" t="s">
        <v>44</v>
      </c>
      <c r="K1361" s="525" t="str">
        <f>IFERROR(VLOOKUP(J1361,'Reference data'!$G$2:$H$7, 2, 0), "Do not enter, will be populated based on other column(s)")</f>
        <v>Muawiah Qaimari</v>
      </c>
      <c r="L1361" s="556" t="s">
        <v>46</v>
      </c>
      <c r="M1361" s="525" t="str">
        <f>IFERROR(VLOOKUP(L1361, 'Reference data'!$J$2:$K$30, 2, 0), "Do not enter, will be populated based on other column(s)")</f>
        <v>Daljeet Arora</v>
      </c>
      <c r="N1361" s="347">
        <v>24.02</v>
      </c>
      <c r="P1361" s="483" t="s">
        <v>48</v>
      </c>
      <c r="Q1361" s="347">
        <v>120</v>
      </c>
      <c r="R1361" s="488"/>
      <c r="S1361" s="488"/>
      <c r="T1361" s="488"/>
      <c r="U1361" s="488"/>
      <c r="V1361" s="488"/>
      <c r="W1361" s="488"/>
      <c r="X1361" s="488"/>
      <c r="Y1361" s="488"/>
      <c r="Z1361" s="488"/>
      <c r="AA1361" s="488"/>
      <c r="AB1361" s="488"/>
      <c r="AC1361" s="488"/>
      <c r="AD1361" s="488"/>
      <c r="AE1361" s="488"/>
      <c r="AF1361" s="488"/>
      <c r="AG1361" s="488"/>
      <c r="AR1361" s="347">
        <v>30</v>
      </c>
      <c r="AS1361" s="347">
        <v>30</v>
      </c>
      <c r="AT1361" s="347">
        <v>30</v>
      </c>
      <c r="AU1361" s="347">
        <v>30</v>
      </c>
    </row>
    <row r="1362" spans="1:47" ht="18" customHeight="1">
      <c r="A1362" s="522" t="str">
        <f>IFERROR(VLOOKUP(B1362, 'Reference data'!$C$2:$D$21, 2, 0), "Do not enter, will be populated based on other column(s)")</f>
        <v>Enhancement</v>
      </c>
      <c r="B1362" s="555" t="s">
        <v>960</v>
      </c>
      <c r="D1362" s="347" t="s">
        <v>2305</v>
      </c>
      <c r="E1362" s="564" t="s">
        <v>71</v>
      </c>
      <c r="F1362" s="558" t="s">
        <v>1520</v>
      </c>
      <c r="G1362" s="522" t="str">
        <f>IFERROR(VLOOKUP(E1362,'Reference data'!$M$2:$P$364,4,0), "Do not enter, will be populated based on other column(s)")</f>
        <v>MF</v>
      </c>
      <c r="H1362" s="522" t="str">
        <f>IFERROR(VLOOKUP(E1362,'Reference data'!$M$2:$O$364, 3,0), "Do not enter, will be populated based on other column(s)")</f>
        <v>Cobol, DB2</v>
      </c>
      <c r="I1362" s="522" t="str">
        <f>IFERROR(VLOOKUP(E1362,'Reference data'!$M$1:$N$364, 2,0), "Do not enter, will be populated based on other column(s)")</f>
        <v>SW-CRIS</v>
      </c>
      <c r="J1362" s="347" t="s">
        <v>44</v>
      </c>
      <c r="K1362" s="525" t="str">
        <f>IFERROR(VLOOKUP(J1362,'Reference data'!$G$2:$H$7, 2, 0), "Do not enter, will be populated based on other column(s)")</f>
        <v>Muawiah Qaimari</v>
      </c>
      <c r="L1362" s="556" t="s">
        <v>46</v>
      </c>
      <c r="M1362" s="525" t="str">
        <f>IFERROR(VLOOKUP(L1362, 'Reference data'!$J$2:$K$30, 2, 0), "Do not enter, will be populated based on other column(s)")</f>
        <v>Daljeet Arora</v>
      </c>
      <c r="N1362" s="347">
        <v>24.02</v>
      </c>
      <c r="P1362" s="483" t="s">
        <v>48</v>
      </c>
      <c r="Q1362" s="347">
        <v>120</v>
      </c>
      <c r="R1362" s="488"/>
      <c r="S1362" s="488"/>
      <c r="T1362" s="488"/>
      <c r="U1362" s="488"/>
      <c r="V1362" s="488"/>
      <c r="W1362" s="488"/>
      <c r="X1362" s="488"/>
      <c r="Y1362" s="488"/>
      <c r="Z1362" s="488"/>
      <c r="AA1362" s="488"/>
      <c r="AB1362" s="488"/>
      <c r="AC1362" s="488"/>
      <c r="AD1362" s="488"/>
      <c r="AE1362" s="488"/>
      <c r="AF1362" s="488"/>
      <c r="AG1362" s="488"/>
      <c r="AR1362" s="347">
        <v>30</v>
      </c>
      <c r="AS1362" s="347">
        <v>30</v>
      </c>
      <c r="AT1362" s="347">
        <v>30</v>
      </c>
      <c r="AU1362" s="347">
        <v>30</v>
      </c>
    </row>
    <row r="1363" spans="1:47" ht="18" customHeight="1">
      <c r="A1363" s="522" t="str">
        <f>IFERROR(VLOOKUP(B1363, 'Reference data'!$C$2:$D$21, 2, 0), "Do not enter, will be populated based on other column(s)")</f>
        <v>Enhancement</v>
      </c>
      <c r="B1363" s="555" t="s">
        <v>960</v>
      </c>
      <c r="D1363" s="347" t="s">
        <v>2305</v>
      </c>
      <c r="E1363" s="564" t="s">
        <v>49</v>
      </c>
      <c r="F1363" s="558" t="s">
        <v>1520</v>
      </c>
      <c r="G1363" s="522" t="str">
        <f>IFERROR(VLOOKUP(E1363,'Reference data'!$M$2:$P$364,4,0), "Do not enter, will be populated based on other column(s)")</f>
        <v>MF</v>
      </c>
      <c r="H1363" s="522" t="str">
        <f>IFERROR(VLOOKUP(E1363,'Reference data'!$M$2:$O$364, 3,0), "Do not enter, will be populated based on other column(s)")</f>
        <v>Cobol, DB2</v>
      </c>
      <c r="I1363" s="522" t="str">
        <f>IFERROR(VLOOKUP(E1363,'Reference data'!$M$1:$N$364, 2,0), "Do not enter, will be populated based on other column(s)")</f>
        <v>SW-CRIS</v>
      </c>
      <c r="J1363" s="347" t="s">
        <v>44</v>
      </c>
      <c r="K1363" s="525" t="str">
        <f>IFERROR(VLOOKUP(J1363,'Reference data'!$G$2:$H$7, 2, 0), "Do not enter, will be populated based on other column(s)")</f>
        <v>Muawiah Qaimari</v>
      </c>
      <c r="L1363" s="556" t="s">
        <v>46</v>
      </c>
      <c r="M1363" s="525" t="str">
        <f>IFERROR(VLOOKUP(L1363, 'Reference data'!$J$2:$K$30, 2, 0), "Do not enter, will be populated based on other column(s)")</f>
        <v>Daljeet Arora</v>
      </c>
      <c r="N1363" s="347">
        <v>24.02</v>
      </c>
      <c r="P1363" s="483" t="s">
        <v>48</v>
      </c>
      <c r="Q1363" s="347">
        <v>120</v>
      </c>
      <c r="R1363" s="488"/>
      <c r="S1363" s="488"/>
      <c r="T1363" s="488"/>
      <c r="U1363" s="488"/>
      <c r="V1363" s="488"/>
      <c r="W1363" s="488"/>
      <c r="X1363" s="488"/>
      <c r="Y1363" s="488"/>
      <c r="Z1363" s="488"/>
      <c r="AA1363" s="488"/>
      <c r="AB1363" s="488"/>
      <c r="AC1363" s="488"/>
      <c r="AD1363" s="488"/>
      <c r="AE1363" s="488"/>
      <c r="AF1363" s="488"/>
      <c r="AG1363" s="488"/>
      <c r="AR1363" s="347">
        <v>30</v>
      </c>
      <c r="AS1363" s="347">
        <v>30</v>
      </c>
      <c r="AT1363" s="347">
        <v>30</v>
      </c>
      <c r="AU1363" s="347">
        <v>30</v>
      </c>
    </row>
    <row r="1364" spans="1:47" ht="18" customHeight="1">
      <c r="A1364" s="522" t="str">
        <f>IFERROR(VLOOKUP(B1364, 'Reference data'!$C$2:$D$21, 2, 0), "Do not enter, will be populated based on other column(s)")</f>
        <v>Enhancement</v>
      </c>
      <c r="B1364" s="541" t="s">
        <v>960</v>
      </c>
      <c r="D1364" s="347" t="s">
        <v>2295</v>
      </c>
      <c r="E1364" s="543" t="s">
        <v>1073</v>
      </c>
      <c r="F1364" s="474" t="s">
        <v>1571</v>
      </c>
      <c r="G1364" s="522" t="str">
        <f>IFERROR(VLOOKUP(E1364,'Reference data'!$M$2:$P$364,4,0), "Do not enter, will be populated based on other column(s)")</f>
        <v>MF</v>
      </c>
      <c r="H1364" s="522" t="str">
        <f>IFERROR(VLOOKUP(E1364,'Reference data'!$M$2:$O$364, 3,0), "Do not enter, will be populated based on other column(s)")</f>
        <v>Cobol, IMS-DB</v>
      </c>
      <c r="I1364" s="522" t="str">
        <f>IFERROR(VLOOKUP(E1364,'Reference data'!$M$1:$N$364, 2,0), "Do not enter, will be populated based on other column(s)")</f>
        <v>MW-Billing</v>
      </c>
      <c r="J1364" s="541" t="s">
        <v>44</v>
      </c>
      <c r="K1364" s="525" t="str">
        <f>IFERROR(VLOOKUP(J1364,'Reference data'!$G$2:$H$7, 2, 0), "Do not enter, will be populated based on other column(s)")</f>
        <v>Muawiah Qaimari</v>
      </c>
      <c r="L1364" s="525" t="str">
        <f>IFERROR(VLOOKUP(I1364, 'Reference data'!$R$2:$S$55, 2, 0), "Do not enter, will be populated based on other column(s)")</f>
        <v>Ashish Ranjan</v>
      </c>
      <c r="M1364" s="525" t="str">
        <f>IFERROR(VLOOKUP(L1364, 'Reference data'!$J$2:$K$30, 2, 0), "Do not enter, will be populated based on other column(s)")</f>
        <v>Tarun Raghuwanshi</v>
      </c>
      <c r="N1364" s="347">
        <v>23.08</v>
      </c>
      <c r="O1364" s="551" t="str">
        <f>VLOOKUP(N1364, 'Reference data'!$U$2:$V$29, 2, 0)</f>
        <v>Aug-23</v>
      </c>
      <c r="P1364" s="483" t="s">
        <v>48</v>
      </c>
      <c r="Q1364" s="488">
        <v>409</v>
      </c>
      <c r="R1364" s="488"/>
      <c r="S1364" s="488"/>
      <c r="T1364" s="488"/>
      <c r="U1364" s="488"/>
      <c r="V1364" s="488"/>
      <c r="W1364" s="488"/>
      <c r="X1364" s="488"/>
      <c r="Y1364" s="488"/>
      <c r="Z1364" s="488"/>
      <c r="AA1364" s="488">
        <v>45</v>
      </c>
      <c r="AB1364" s="488">
        <v>45</v>
      </c>
      <c r="AC1364" s="488">
        <v>45</v>
      </c>
      <c r="AD1364" s="488">
        <v>45</v>
      </c>
      <c r="AE1364" s="488"/>
      <c r="AF1364" s="488"/>
      <c r="AG1364" s="488"/>
      <c r="AH1364" s="488">
        <v>9</v>
      </c>
      <c r="AI1364" s="488">
        <v>60</v>
      </c>
      <c r="AJ1364" s="488">
        <v>60</v>
      </c>
      <c r="AK1364" s="488">
        <v>60</v>
      </c>
      <c r="AL1364" s="488">
        <v>60</v>
      </c>
      <c r="AM1364" s="488">
        <v>60</v>
      </c>
      <c r="AN1364" s="488">
        <v>50</v>
      </c>
      <c r="AO1364" s="488">
        <v>50</v>
      </c>
      <c r="AP1364" s="488"/>
      <c r="AQ1364" s="488"/>
      <c r="AR1364" s="488"/>
      <c r="AS1364" s="488"/>
    </row>
    <row r="1365" spans="1:47" ht="18" customHeight="1">
      <c r="A1365" s="522" t="str">
        <f>IFERROR(VLOOKUP(B1365, 'Reference data'!$C$2:$D$21, 2, 0), "Do not enter, will be populated based on other column(s)")</f>
        <v>Enhancement</v>
      </c>
      <c r="B1365" s="541" t="s">
        <v>960</v>
      </c>
      <c r="D1365" s="347" t="s">
        <v>2295</v>
      </c>
      <c r="E1365" s="543" t="s">
        <v>1078</v>
      </c>
      <c r="F1365" s="474" t="s">
        <v>1571</v>
      </c>
      <c r="G1365" s="522" t="str">
        <f>IFERROR(VLOOKUP(E1365,'Reference data'!$M$2:$P$364,4,0), "Do not enter, will be populated based on other column(s)")</f>
        <v>MF</v>
      </c>
      <c r="H1365" s="522" t="str">
        <f>IFERROR(VLOOKUP(E1365,'Reference data'!$M$2:$O$364, 3,0), "Do not enter, will be populated based on other column(s)")</f>
        <v>Cobol, IMS-DB</v>
      </c>
      <c r="I1365" s="522" t="str">
        <f>IFERROR(VLOOKUP(E1365,'Reference data'!$M$1:$N$364, 2,0), "Do not enter, will be populated based on other column(s)")</f>
        <v>MW-Billing</v>
      </c>
      <c r="J1365" s="541" t="s">
        <v>44</v>
      </c>
      <c r="K1365" s="525" t="str">
        <f>IFERROR(VLOOKUP(J1365,'Reference data'!$G$2:$H$7, 2, 0), "Do not enter, will be populated based on other column(s)")</f>
        <v>Muawiah Qaimari</v>
      </c>
      <c r="L1365" s="525" t="str">
        <f>IFERROR(VLOOKUP(I1365, 'Reference data'!$R$2:$S$55, 2, 0), "Do not enter, will be populated based on other column(s)")</f>
        <v>Ashish Ranjan</v>
      </c>
      <c r="M1365" s="525" t="str">
        <f>IFERROR(VLOOKUP(L1365, 'Reference data'!$J$2:$K$30, 2, 0), "Do not enter, will be populated based on other column(s)")</f>
        <v>Tarun Raghuwanshi</v>
      </c>
      <c r="N1365" s="347">
        <v>23.08</v>
      </c>
      <c r="O1365" s="551" t="str">
        <f>VLOOKUP(N1365, 'Reference data'!$U$2:$V$29, 2, 0)</f>
        <v>Aug-23</v>
      </c>
      <c r="P1365" s="483" t="s">
        <v>48</v>
      </c>
      <c r="Q1365" s="488">
        <v>256</v>
      </c>
      <c r="R1365" s="488"/>
      <c r="S1365" s="488"/>
      <c r="T1365" s="488"/>
      <c r="U1365" s="488"/>
      <c r="V1365" s="488"/>
      <c r="W1365" s="488"/>
      <c r="X1365" s="488"/>
      <c r="Y1365" s="488"/>
      <c r="Z1365" s="488"/>
      <c r="AA1365" s="488">
        <v>45</v>
      </c>
      <c r="AB1365" s="488">
        <v>45</v>
      </c>
      <c r="AC1365" s="488">
        <v>45</v>
      </c>
      <c r="AD1365" s="488">
        <v>45</v>
      </c>
      <c r="AE1365" s="488"/>
      <c r="AF1365" s="488"/>
      <c r="AG1365" s="488"/>
      <c r="AH1365" s="488">
        <v>6</v>
      </c>
      <c r="AI1365" s="488">
        <v>30</v>
      </c>
      <c r="AJ1365" s="488">
        <v>30</v>
      </c>
      <c r="AK1365" s="488">
        <v>30</v>
      </c>
      <c r="AL1365" s="488">
        <v>30</v>
      </c>
      <c r="AM1365" s="488">
        <v>30</v>
      </c>
      <c r="AN1365" s="488">
        <v>50</v>
      </c>
      <c r="AO1365" s="488">
        <v>50</v>
      </c>
      <c r="AP1365" s="488"/>
      <c r="AQ1365" s="488"/>
      <c r="AR1365" s="488"/>
      <c r="AS1365" s="488"/>
    </row>
    <row r="1366" spans="1:47" ht="14.5">
      <c r="A1366" s="522" t="str">
        <f>IFERROR(VLOOKUP(B1366, 'Reference data'!$C$2:$D$21, 2, 0), "Do not enter, will be populated based on other column(s)")</f>
        <v>Enhancement</v>
      </c>
      <c r="B1366" s="541" t="s">
        <v>960</v>
      </c>
      <c r="D1366" s="347" t="s">
        <v>2295</v>
      </c>
      <c r="E1366" s="543" t="s">
        <v>460</v>
      </c>
      <c r="F1366" s="474" t="s">
        <v>1571</v>
      </c>
      <c r="G1366" s="522" t="str">
        <f>IFERROR(VLOOKUP(E1366,'Reference data'!$M$2:$P$364,4,0), "Do not enter, will be populated based on other column(s)")</f>
        <v>MF</v>
      </c>
      <c r="H1366" s="522" t="str">
        <f>IFERROR(VLOOKUP(E1366,'Reference data'!$M$2:$O$364, 3,0), "Do not enter, will be populated based on other column(s)")</f>
        <v>Cobol, Assembler</v>
      </c>
      <c r="I1366" s="522" t="str">
        <f>IFERROR(VLOOKUP(E1366,'Reference data'!$M$1:$N$364, 2,0), "Do not enter, will be populated based on other column(s)")</f>
        <v>MW-MF-JULIE</v>
      </c>
      <c r="J1366" s="541" t="s">
        <v>44</v>
      </c>
      <c r="K1366" s="525" t="str">
        <f>IFERROR(VLOOKUP(J1366,'Reference data'!$G$2:$H$7, 2, 0), "Do not enter, will be populated based on other column(s)")</f>
        <v>Muawiah Qaimari</v>
      </c>
      <c r="L1366" s="525" t="str">
        <f>IFERROR(VLOOKUP(I1366, 'Reference data'!$R$2:$S$55, 2, 0), "Do not enter, will be populated based on other column(s)")</f>
        <v xml:space="preserve">Hrishikesh Kamathe </v>
      </c>
      <c r="M1366" s="525" t="str">
        <f>IFERROR(VLOOKUP(L1366, 'Reference data'!$J$2:$K$30, 2, 0), "Do not enter, will be populated based on other column(s)")</f>
        <v>Tarun Raghuwanshi</v>
      </c>
      <c r="N1366" s="347">
        <v>23.08</v>
      </c>
      <c r="O1366" s="551" t="str">
        <f>VLOOKUP(N1366, 'Reference data'!$U$2:$V$29, 2, 0)</f>
        <v>Aug-23</v>
      </c>
      <c r="P1366" s="483" t="s">
        <v>48</v>
      </c>
      <c r="Q1366" s="503">
        <v>880</v>
      </c>
      <c r="R1366" s="488"/>
      <c r="S1366" s="488"/>
      <c r="T1366" s="488"/>
      <c r="U1366" s="488"/>
      <c r="V1366" s="488"/>
      <c r="W1366" s="488"/>
      <c r="X1366" s="488"/>
      <c r="Y1366" s="488"/>
      <c r="Z1366" s="488"/>
      <c r="AA1366" s="488">
        <v>45</v>
      </c>
      <c r="AB1366" s="488">
        <v>45</v>
      </c>
      <c r="AC1366" s="488">
        <v>45</v>
      </c>
      <c r="AD1366" s="488">
        <v>45</v>
      </c>
      <c r="AE1366" s="488"/>
      <c r="AF1366" s="488"/>
      <c r="AG1366" s="488"/>
      <c r="AH1366" s="488">
        <v>86</v>
      </c>
      <c r="AI1366" s="488">
        <v>120</v>
      </c>
      <c r="AJ1366" s="488">
        <v>120</v>
      </c>
      <c r="AK1366" s="488">
        <v>120</v>
      </c>
      <c r="AL1366" s="488">
        <v>120</v>
      </c>
      <c r="AM1366" s="488">
        <v>120</v>
      </c>
      <c r="AN1366" s="488">
        <v>100</v>
      </c>
      <c r="AO1366" s="488">
        <v>100</v>
      </c>
      <c r="AP1366" s="488"/>
      <c r="AQ1366" s="488"/>
      <c r="AR1366" s="488"/>
      <c r="AS1366" s="488"/>
    </row>
    <row r="1367" spans="1:47" ht="18" customHeight="1">
      <c r="A1367" s="522" t="str">
        <f>IFERROR(VLOOKUP(B1367, 'Reference data'!$C$2:$D$21, 2, 0), "Do not enter, will be populated based on other column(s)")</f>
        <v>Sustenance</v>
      </c>
      <c r="B1367" s="555" t="s">
        <v>110</v>
      </c>
      <c r="C1367" s="347">
        <v>12</v>
      </c>
      <c r="D1367" s="347" t="s">
        <v>2306</v>
      </c>
      <c r="E1367" s="564" t="s">
        <v>128</v>
      </c>
      <c r="F1367" s="474" t="s">
        <v>1571</v>
      </c>
      <c r="G1367" s="522" t="str">
        <f>IFERROR(VLOOKUP(E1367,'Reference data'!$M$2:$P$364,4,0), "Do not enter, will be populated based on other column(s)")</f>
        <v>MF</v>
      </c>
      <c r="H1367" s="522" t="str">
        <f>IFERROR(VLOOKUP(E1367,'Reference data'!$M$2:$O$364, 3,0), "Do not enter, will be populated based on other column(s)")</f>
        <v>Cobol, IMS-DB</v>
      </c>
      <c r="I1367" s="522" t="str">
        <f>IFERROR(VLOOKUP(E1367,'Reference data'!$M$1:$N$364, 2,0), "Do not enter, will be populated based on other column(s)")</f>
        <v>SW-USAGE</v>
      </c>
      <c r="J1367" s="347" t="s">
        <v>203</v>
      </c>
      <c r="K1367" s="525" t="str">
        <f>IFERROR(VLOOKUP(J1367,'Reference data'!$G$2:$H$7, 2, 0), "Do not enter, will be populated based on other column(s)")</f>
        <v>Muawiah Qaimari</v>
      </c>
      <c r="L1367" s="556" t="s">
        <v>46</v>
      </c>
      <c r="M1367" s="525" t="str">
        <f>IFERROR(VLOOKUP(L1367, 'Reference data'!$J$2:$K$30, 2, 0), "Do not enter, will be populated based on other column(s)")</f>
        <v>Daljeet Arora</v>
      </c>
      <c r="N1367" s="347">
        <v>23.07</v>
      </c>
      <c r="P1367" s="483" t="s">
        <v>48</v>
      </c>
      <c r="Q1367" s="483">
        <v>350</v>
      </c>
      <c r="R1367" s="488"/>
      <c r="S1367" s="488"/>
      <c r="T1367" s="488"/>
      <c r="U1367" s="488"/>
      <c r="V1367" s="488"/>
      <c r="W1367" s="488"/>
      <c r="X1367" s="488"/>
      <c r="Y1367" s="488"/>
      <c r="Z1367" s="488"/>
      <c r="AA1367" s="488"/>
      <c r="AB1367" s="488"/>
      <c r="AC1367" s="488"/>
      <c r="AD1367" s="488"/>
      <c r="AE1367" s="488"/>
      <c r="AF1367" s="488"/>
      <c r="AG1367" s="488"/>
      <c r="AM1367" s="347">
        <v>150</v>
      </c>
      <c r="AN1367" s="347">
        <v>150</v>
      </c>
      <c r="AO1367" s="347">
        <v>50</v>
      </c>
    </row>
    <row r="1368" spans="1:47" ht="18" customHeight="1">
      <c r="A1368" s="522" t="str">
        <f>IFERROR(VLOOKUP(B1368, 'Reference data'!$C$2:$D$21, 2, 0), "Do not enter, will be populated based on other column(s)")</f>
        <v>Enhancement</v>
      </c>
      <c r="B1368" s="555" t="s">
        <v>960</v>
      </c>
      <c r="C1368" s="347">
        <v>12</v>
      </c>
      <c r="D1368" s="347" t="s">
        <v>2307</v>
      </c>
      <c r="E1368" s="564" t="s">
        <v>128</v>
      </c>
      <c r="F1368" s="558" t="s">
        <v>1520</v>
      </c>
      <c r="G1368" s="522" t="str">
        <f>IFERROR(VLOOKUP(E1368,'Reference data'!$M$2:$P$364,4,0), "Do not enter, will be populated based on other column(s)")</f>
        <v>MF</v>
      </c>
      <c r="H1368" s="522" t="str">
        <f>IFERROR(VLOOKUP(E1368,'Reference data'!$M$2:$O$364, 3,0), "Do not enter, will be populated based on other column(s)")</f>
        <v>Cobol, IMS-DB</v>
      </c>
      <c r="I1368" s="522" t="str">
        <f>IFERROR(VLOOKUP(E1368,'Reference data'!$M$1:$N$364, 2,0), "Do not enter, will be populated based on other column(s)")</f>
        <v>SW-USAGE</v>
      </c>
      <c r="J1368" s="347" t="s">
        <v>203</v>
      </c>
      <c r="K1368" s="525" t="str">
        <f>IFERROR(VLOOKUP(J1368,'Reference data'!$G$2:$H$7, 2, 0), "Do not enter, will be populated based on other column(s)")</f>
        <v>Muawiah Qaimari</v>
      </c>
      <c r="L1368" s="556" t="s">
        <v>46</v>
      </c>
      <c r="M1368" s="525" t="str">
        <f>IFERROR(VLOOKUP(L1368, 'Reference data'!$J$2:$K$30, 2, 0), "Do not enter, will be populated based on other column(s)")</f>
        <v>Daljeet Arora</v>
      </c>
      <c r="N1368" s="347">
        <v>23.07</v>
      </c>
      <c r="P1368" s="483" t="s">
        <v>48</v>
      </c>
      <c r="Q1368" s="483">
        <v>60</v>
      </c>
      <c r="R1368" s="488"/>
      <c r="S1368" s="488"/>
      <c r="T1368" s="488"/>
      <c r="U1368" s="488"/>
      <c r="V1368" s="488"/>
      <c r="W1368" s="488"/>
      <c r="X1368" s="488"/>
      <c r="Y1368" s="488"/>
      <c r="Z1368" s="488"/>
      <c r="AA1368" s="488"/>
      <c r="AB1368" s="488"/>
      <c r="AC1368" s="488"/>
      <c r="AD1368" s="488"/>
      <c r="AE1368" s="488"/>
      <c r="AF1368" s="488"/>
      <c r="AG1368" s="488"/>
      <c r="AM1368" s="347">
        <v>30</v>
      </c>
      <c r="AN1368" s="347">
        <v>30</v>
      </c>
    </row>
    <row r="1369" spans="1:47" ht="18" customHeight="1">
      <c r="A1369" s="522" t="str">
        <f>IFERROR(VLOOKUP(B1369, 'Reference data'!$C$2:$D$21, 2, 0), "Do not enter, will be populated based on other column(s)")</f>
        <v>Enhancement</v>
      </c>
      <c r="B1369" s="555" t="s">
        <v>960</v>
      </c>
      <c r="C1369" s="347">
        <v>12</v>
      </c>
      <c r="D1369" s="347" t="s">
        <v>2308</v>
      </c>
      <c r="E1369" s="564" t="s">
        <v>128</v>
      </c>
      <c r="F1369" s="558" t="s">
        <v>1520</v>
      </c>
      <c r="G1369" s="522" t="str">
        <f>IFERROR(VLOOKUP(E1369,'Reference data'!$M$2:$P$364,4,0), "Do not enter, will be populated based on other column(s)")</f>
        <v>MF</v>
      </c>
      <c r="H1369" s="522" t="str">
        <f>IFERROR(VLOOKUP(E1369,'Reference data'!$M$2:$O$364, 3,0), "Do not enter, will be populated based on other column(s)")</f>
        <v>Cobol, IMS-DB</v>
      </c>
      <c r="I1369" s="522" t="str">
        <f>IFERROR(VLOOKUP(E1369,'Reference data'!$M$1:$N$364, 2,0), "Do not enter, will be populated based on other column(s)")</f>
        <v>SW-USAGE</v>
      </c>
      <c r="J1369" s="347" t="s">
        <v>203</v>
      </c>
      <c r="K1369" s="525" t="str">
        <f>IFERROR(VLOOKUP(J1369,'Reference data'!$G$2:$H$7, 2, 0), "Do not enter, will be populated based on other column(s)")</f>
        <v>Muawiah Qaimari</v>
      </c>
      <c r="L1369" s="556" t="s">
        <v>46</v>
      </c>
      <c r="M1369" s="525" t="str">
        <f>IFERROR(VLOOKUP(L1369, 'Reference data'!$J$2:$K$30, 2, 0), "Do not enter, will be populated based on other column(s)")</f>
        <v>Daljeet Arora</v>
      </c>
      <c r="N1369" s="347">
        <v>23.07</v>
      </c>
      <c r="P1369" s="483" t="s">
        <v>48</v>
      </c>
      <c r="Q1369" s="483">
        <v>60</v>
      </c>
      <c r="R1369" s="488"/>
      <c r="S1369" s="488"/>
      <c r="T1369" s="488"/>
      <c r="U1369" s="488"/>
      <c r="V1369" s="488"/>
      <c r="W1369" s="488"/>
      <c r="X1369" s="488"/>
      <c r="Y1369" s="488"/>
      <c r="Z1369" s="488"/>
      <c r="AA1369" s="488"/>
      <c r="AB1369" s="488"/>
      <c r="AC1369" s="488"/>
      <c r="AD1369" s="488"/>
      <c r="AE1369" s="488"/>
      <c r="AF1369" s="488"/>
      <c r="AG1369" s="488"/>
      <c r="AM1369" s="347">
        <v>30</v>
      </c>
      <c r="AN1369" s="347">
        <v>30</v>
      </c>
    </row>
    <row r="1370" spans="1:47" ht="18" customHeight="1">
      <c r="A1370" s="522" t="str">
        <f>IFERROR(VLOOKUP(B1370, 'Reference data'!$C$2:$D$21, 2, 0), "Do not enter, will be populated based on other column(s)")</f>
        <v>Enhancement</v>
      </c>
      <c r="B1370" s="541" t="s">
        <v>960</v>
      </c>
      <c r="C1370" s="347">
        <v>1</v>
      </c>
      <c r="D1370" s="347" t="s">
        <v>2309</v>
      </c>
      <c r="E1370" s="543" t="s">
        <v>268</v>
      </c>
      <c r="F1370" s="475" t="s">
        <v>2310</v>
      </c>
      <c r="G1370" s="522" t="str">
        <f>IFERROR(VLOOKUP(E1370,'Reference data'!$M$2:$P$364,4,0), "Do not enter, will be populated based on other column(s)")</f>
        <v>MF</v>
      </c>
      <c r="H1370" s="522" t="str">
        <f>IFERROR(VLOOKUP(E1370,'Reference data'!$M$2:$O$364, 3,0), "Do not enter, will be populated based on other column(s)")</f>
        <v>Cobol, DB2</v>
      </c>
      <c r="I1370" s="522" t="str">
        <f>IFERROR(VLOOKUP(E1370,'Reference data'!$M$1:$N$364, 2,0), "Do not enter, will be populated based on other column(s)")</f>
        <v>WB-BPP1</v>
      </c>
      <c r="J1370" s="347" t="s">
        <v>44</v>
      </c>
      <c r="K1370" s="525" t="str">
        <f>IFERROR(VLOOKUP(J1370,'Reference data'!$G$2:$H$7, 2, 0), "Do not enter, will be populated based on other column(s)")</f>
        <v>Muawiah Qaimari</v>
      </c>
      <c r="L1370" s="525" t="str">
        <f>IFERROR(VLOOKUP(I1370, 'Reference data'!$R$2:$S$55, 2, 0), "Do not enter, will be populated based on other column(s)")</f>
        <v>Rakesh Koli</v>
      </c>
      <c r="M1370" s="525" t="str">
        <f>IFERROR(VLOOKUP(L1370, 'Reference data'!$J$2:$K$30, 2, 0), "Do not enter, will be populated based on other column(s)")</f>
        <v>Amit Patidar</v>
      </c>
      <c r="N1370" s="347">
        <v>23.08</v>
      </c>
      <c r="O1370" s="551" t="str">
        <f>VLOOKUP(N1370, 'Reference data'!$U$2:$V$29, 2, 0)</f>
        <v>Aug-23</v>
      </c>
      <c r="P1370" s="483" t="s">
        <v>48</v>
      </c>
      <c r="Q1370" s="488">
        <v>660</v>
      </c>
      <c r="R1370" s="488"/>
      <c r="S1370" s="488"/>
      <c r="T1370" s="488"/>
      <c r="U1370" s="488"/>
      <c r="V1370" s="488"/>
      <c r="W1370" s="488"/>
      <c r="X1370" s="488"/>
      <c r="Y1370" s="488"/>
      <c r="Z1370" s="488"/>
      <c r="AA1370" s="488"/>
      <c r="AB1370" s="488"/>
      <c r="AC1370" s="488"/>
      <c r="AD1370" s="488"/>
      <c r="AE1370" s="488"/>
      <c r="AF1370" s="488"/>
      <c r="AG1370" s="488"/>
      <c r="AH1370" s="488"/>
      <c r="AI1370" s="488">
        <v>60</v>
      </c>
      <c r="AJ1370" s="488">
        <v>120</v>
      </c>
      <c r="AK1370" s="488">
        <v>280</v>
      </c>
      <c r="AL1370" s="488">
        <v>100</v>
      </c>
      <c r="AM1370" s="488">
        <v>90</v>
      </c>
      <c r="AN1370" s="488">
        <v>10</v>
      </c>
      <c r="AO1370" s="488"/>
      <c r="AP1370" s="488"/>
      <c r="AQ1370" s="488"/>
      <c r="AR1370" s="488"/>
      <c r="AS1370" s="488"/>
    </row>
    <row r="1371" spans="1:47" ht="14.5">
      <c r="A1371" s="522" t="str">
        <f>IFERROR(VLOOKUP(B1371, 'Reference data'!$C$2:$D$21, 2, 0), "Do not enter, will be populated based on other column(s)")</f>
        <v>Enhancement</v>
      </c>
      <c r="B1371" s="541" t="s">
        <v>960</v>
      </c>
      <c r="C1371" s="347">
        <v>4</v>
      </c>
      <c r="D1371" s="347" t="s">
        <v>2311</v>
      </c>
      <c r="E1371" s="543" t="s">
        <v>1285</v>
      </c>
      <c r="F1371" s="475"/>
      <c r="G1371" s="522" t="str">
        <f>IFERROR(VLOOKUP(E1371,'Reference data'!$M$2:$P$364,4,0), "Do not enter, will be populated based on other column(s)")</f>
        <v>MF</v>
      </c>
      <c r="H1371" s="522" t="str">
        <f>IFERROR(VLOOKUP(E1371,'Reference data'!$M$2:$O$364, 3,0), "Do not enter, will be populated based on other column(s)")</f>
        <v>Cobol, DB2</v>
      </c>
      <c r="I1371" s="522" t="str">
        <f>IFERROR(VLOOKUP(E1371,'Reference data'!$M$1:$N$364, 2,0), "Do not enter, will be populated based on other column(s)")</f>
        <v>WB-SAMW</v>
      </c>
      <c r="J1371" s="548" t="s">
        <v>44</v>
      </c>
      <c r="K1371" s="525" t="str">
        <f>IFERROR(VLOOKUP(J1371,'Reference data'!$G$2:$H$7, 2, 0), "Do not enter, will be populated based on other column(s)")</f>
        <v>Muawiah Qaimari</v>
      </c>
      <c r="L1371" s="525" t="str">
        <f>IFERROR(VLOOKUP(I1371, 'Reference data'!$R$2:$S$55, 2, 0), "Do not enter, will be populated based on other column(s)")</f>
        <v>Swapnil Patil</v>
      </c>
      <c r="M1371" s="525" t="str">
        <f>IFERROR(VLOOKUP(L1371, 'Reference data'!$J$2:$K$30, 2, 0), "Do not enter, will be populated based on other column(s)")</f>
        <v>Amit Patidar</v>
      </c>
      <c r="N1371" s="347">
        <v>23.08</v>
      </c>
      <c r="O1371" s="551" t="str">
        <f>VLOOKUP(N1371, 'Reference data'!$U$2:$V$29, 2, 0)</f>
        <v>Aug-23</v>
      </c>
      <c r="P1371" s="483" t="s">
        <v>48</v>
      </c>
      <c r="Q1371" s="488">
        <f>2815+130</f>
        <v>2945</v>
      </c>
      <c r="R1371" s="488"/>
      <c r="S1371" s="488"/>
      <c r="T1371" s="488"/>
      <c r="U1371" s="488"/>
      <c r="V1371" s="488"/>
      <c r="W1371" s="488"/>
      <c r="X1371" s="488"/>
      <c r="Y1371" s="488"/>
      <c r="Z1371" s="488"/>
      <c r="AA1371" s="488"/>
      <c r="AB1371" s="488"/>
      <c r="AC1371" s="488"/>
      <c r="AD1371" s="488"/>
      <c r="AE1371" s="488"/>
      <c r="AF1371" s="488"/>
      <c r="AG1371" s="488"/>
      <c r="AH1371" s="488">
        <v>0</v>
      </c>
      <c r="AI1371" s="488"/>
      <c r="AJ1371" s="488"/>
      <c r="AK1371" s="488">
        <v>205</v>
      </c>
      <c r="AL1371" s="488">
        <v>580</v>
      </c>
      <c r="AM1371" s="488">
        <v>720</v>
      </c>
      <c r="AN1371" s="488">
        <v>720</v>
      </c>
      <c r="AO1371" s="488">
        <v>720</v>
      </c>
      <c r="AP1371" s="488"/>
      <c r="AQ1371" s="488"/>
      <c r="AR1371" s="488"/>
      <c r="AS1371" s="488"/>
    </row>
    <row r="1372" spans="1:47" ht="18" customHeight="1">
      <c r="A1372" s="522" t="str">
        <f>IFERROR(VLOOKUP(B1372, 'Reference data'!$C$2:$D$21, 2, 0), "Do not enter, will be populated based on other column(s)")</f>
        <v>Enhancement</v>
      </c>
      <c r="B1372" s="541" t="s">
        <v>960</v>
      </c>
      <c r="C1372" s="347">
        <v>1</v>
      </c>
      <c r="D1372" s="347" t="s">
        <v>2312</v>
      </c>
      <c r="E1372" s="543" t="s">
        <v>1284</v>
      </c>
      <c r="F1372" s="474"/>
      <c r="G1372" s="522" t="str">
        <f>IFERROR(VLOOKUP(E1372,'Reference data'!$M$2:$P$364,4,0), "Do not enter, will be populated based on other column(s)")</f>
        <v>MF</v>
      </c>
      <c r="H1372" s="522" t="str">
        <f>IFERROR(VLOOKUP(E1372,'Reference data'!$M$2:$O$364, 3,0), "Do not enter, will be populated based on other column(s)")</f>
        <v>Cobol, DB2</v>
      </c>
      <c r="I1372" s="522" t="str">
        <f>IFERROR(VLOOKUP(E1372,'Reference data'!$M$1:$N$364, 2,0), "Do not enter, will be populated based on other column(s)")</f>
        <v>WB-BPP1</v>
      </c>
      <c r="J1372" s="548" t="s">
        <v>44</v>
      </c>
      <c r="K1372" s="525" t="str">
        <f>IFERROR(VLOOKUP(J1372,'Reference data'!$G$2:$H$7, 2, 0), "Do not enter, will be populated based on other column(s)")</f>
        <v>Muawiah Qaimari</v>
      </c>
      <c r="L1372" s="525" t="str">
        <f>IFERROR(VLOOKUP(I1372, 'Reference data'!$R$2:$S$55, 2, 0), "Do not enter, will be populated based on other column(s)")</f>
        <v>Rakesh Koli</v>
      </c>
      <c r="M1372" s="525" t="str">
        <f>IFERROR(VLOOKUP(L1372, 'Reference data'!$J$2:$K$30, 2, 0), "Do not enter, will be populated based on other column(s)")</f>
        <v>Amit Patidar</v>
      </c>
      <c r="N1372" s="347">
        <v>23.08</v>
      </c>
      <c r="O1372" s="551" t="str">
        <f>VLOOKUP(N1372, 'Reference data'!$U$2:$V$29, 2, 0)</f>
        <v>Aug-23</v>
      </c>
      <c r="P1372" s="483" t="s">
        <v>48</v>
      </c>
      <c r="Q1372" s="488">
        <v>770</v>
      </c>
      <c r="R1372" s="488"/>
      <c r="S1372" s="488"/>
      <c r="T1372" s="488"/>
      <c r="U1372" s="488"/>
      <c r="V1372" s="488"/>
      <c r="W1372" s="488"/>
      <c r="X1372" s="488"/>
      <c r="Y1372" s="488"/>
      <c r="Z1372" s="488"/>
      <c r="AA1372" s="488"/>
      <c r="AB1372" s="488"/>
      <c r="AC1372" s="488"/>
      <c r="AD1372" s="488"/>
      <c r="AE1372" s="488"/>
      <c r="AF1372" s="488"/>
      <c r="AG1372" s="488"/>
      <c r="AH1372" s="488"/>
      <c r="AI1372" s="488"/>
      <c r="AJ1372" s="488"/>
      <c r="AK1372" s="488"/>
      <c r="AL1372" s="488">
        <v>100</v>
      </c>
      <c r="AM1372" s="488">
        <v>350</v>
      </c>
      <c r="AN1372" s="488">
        <v>250</v>
      </c>
      <c r="AO1372" s="488">
        <v>70</v>
      </c>
      <c r="AP1372" s="488"/>
      <c r="AQ1372" s="488"/>
      <c r="AR1372" s="488"/>
      <c r="AS1372" s="488"/>
    </row>
    <row r="1373" spans="1:47" ht="18" customHeight="1">
      <c r="A1373" s="522" t="str">
        <f>IFERROR(VLOOKUP(B1373, 'Reference data'!$C$2:$D$21, 2, 0), "Do not enter, will be populated based on other column(s)")</f>
        <v>Enhancement</v>
      </c>
      <c r="B1373" s="541" t="s">
        <v>960</v>
      </c>
      <c r="C1373" s="347">
        <v>1</v>
      </c>
      <c r="D1373" s="347" t="s">
        <v>2309</v>
      </c>
      <c r="E1373" s="543" t="s">
        <v>269</v>
      </c>
      <c r="F1373" s="475" t="s">
        <v>2310</v>
      </c>
      <c r="G1373" s="522" t="str">
        <f>IFERROR(VLOOKUP(E1373,'Reference data'!$M$2:$P$364,4,0), "Do not enter, will be populated based on other column(s)")</f>
        <v>MF</v>
      </c>
      <c r="H1373" s="522" t="str">
        <f>IFERROR(VLOOKUP(E1373,'Reference data'!$M$2:$O$364, 3,0), "Do not enter, will be populated based on other column(s)")</f>
        <v>Cobol, DB2</v>
      </c>
      <c r="I1373" s="522" t="str">
        <f>IFERROR(VLOOKUP(E1373,'Reference data'!$M$1:$N$364, 2,0), "Do not enter, will be populated based on other column(s)")</f>
        <v>WB-BPP1</v>
      </c>
      <c r="J1373" s="347" t="s">
        <v>44</v>
      </c>
      <c r="K1373" s="525" t="str">
        <f>IFERROR(VLOOKUP(J1373,'Reference data'!$G$2:$H$7, 2, 0), "Do not enter, will be populated based on other column(s)")</f>
        <v>Muawiah Qaimari</v>
      </c>
      <c r="L1373" s="525" t="str">
        <f>IFERROR(VLOOKUP(I1373, 'Reference data'!$R$2:$S$55, 2, 0), "Do not enter, will be populated based on other column(s)")</f>
        <v>Rakesh Koli</v>
      </c>
      <c r="M1373" s="525" t="str">
        <f>IFERROR(VLOOKUP(L1373, 'Reference data'!$J$2:$K$30, 2, 0), "Do not enter, will be populated based on other column(s)")</f>
        <v>Amit Patidar</v>
      </c>
      <c r="N1373" s="347">
        <v>23.08</v>
      </c>
      <c r="O1373" s="551" t="str">
        <f>VLOOKUP(N1373, 'Reference data'!$U$2:$V$29, 2, 0)</f>
        <v>Aug-23</v>
      </c>
      <c r="P1373" s="483" t="s">
        <v>48</v>
      </c>
      <c r="Q1373" s="488">
        <v>120</v>
      </c>
      <c r="R1373" s="488"/>
      <c r="S1373" s="488"/>
      <c r="T1373" s="488"/>
      <c r="U1373" s="488"/>
      <c r="V1373" s="488"/>
      <c r="W1373" s="488"/>
      <c r="X1373" s="488"/>
      <c r="Y1373" s="488"/>
      <c r="Z1373" s="488"/>
      <c r="AA1373" s="488"/>
      <c r="AB1373" s="488"/>
      <c r="AC1373" s="488"/>
      <c r="AD1373" s="488"/>
      <c r="AE1373" s="488"/>
      <c r="AF1373" s="488"/>
      <c r="AG1373" s="488"/>
      <c r="AH1373" s="488"/>
      <c r="AI1373" s="488">
        <v>30</v>
      </c>
      <c r="AJ1373" s="488">
        <v>60</v>
      </c>
      <c r="AK1373" s="488">
        <v>30</v>
      </c>
      <c r="AL1373" s="488"/>
      <c r="AM1373" s="488"/>
      <c r="AN1373" s="488"/>
      <c r="AO1373" s="488"/>
      <c r="AP1373" s="488"/>
      <c r="AQ1373" s="488"/>
      <c r="AR1373" s="488"/>
      <c r="AS1373" s="488"/>
    </row>
    <row r="1374" spans="1:47" ht="18" customHeight="1">
      <c r="A1374" s="522" t="str">
        <f>IFERROR(VLOOKUP(B1374, 'Reference data'!$C$2:$D$21, 2, 0), "Do not enter, will be populated based on other column(s)")</f>
        <v>Enhancement</v>
      </c>
      <c r="B1374" s="541" t="s">
        <v>960</v>
      </c>
      <c r="C1374" s="347">
        <v>1</v>
      </c>
      <c r="D1374" s="347" t="s">
        <v>2309</v>
      </c>
      <c r="E1374" s="543" t="s">
        <v>271</v>
      </c>
      <c r="F1374" s="475" t="s">
        <v>2310</v>
      </c>
      <c r="G1374" s="522" t="str">
        <f>IFERROR(VLOOKUP(E1374,'Reference data'!$M$2:$P$364,4,0), "Do not enter, will be populated based on other column(s)")</f>
        <v>MF</v>
      </c>
      <c r="H1374" s="522" t="str">
        <f>IFERROR(VLOOKUP(E1374,'Reference data'!$M$2:$O$364, 3,0), "Do not enter, will be populated based on other column(s)")</f>
        <v>Cobol, DB2</v>
      </c>
      <c r="I1374" s="522" t="str">
        <f>IFERROR(VLOOKUP(E1374,'Reference data'!$M$1:$N$364, 2,0), "Do not enter, will be populated based on other column(s)")</f>
        <v>WB-BPP1</v>
      </c>
      <c r="J1374" s="347" t="s">
        <v>44</v>
      </c>
      <c r="K1374" s="525" t="str">
        <f>IFERROR(VLOOKUP(J1374,'Reference data'!$G$2:$H$7, 2, 0), "Do not enter, will be populated based on other column(s)")</f>
        <v>Muawiah Qaimari</v>
      </c>
      <c r="L1374" s="525" t="str">
        <f>IFERROR(VLOOKUP(I1374, 'Reference data'!$R$2:$S$55, 2, 0), "Do not enter, will be populated based on other column(s)")</f>
        <v>Rakesh Koli</v>
      </c>
      <c r="M1374" s="525" t="str">
        <f>IFERROR(VLOOKUP(L1374, 'Reference data'!$J$2:$K$30, 2, 0), "Do not enter, will be populated based on other column(s)")</f>
        <v>Amit Patidar</v>
      </c>
      <c r="N1374" s="347">
        <v>23.08</v>
      </c>
      <c r="O1374" s="551" t="str">
        <f>VLOOKUP(N1374, 'Reference data'!$U$2:$V$29, 2, 0)</f>
        <v>Aug-23</v>
      </c>
      <c r="P1374" s="483" t="s">
        <v>48</v>
      </c>
      <c r="Q1374" s="488">
        <v>120</v>
      </c>
      <c r="R1374" s="488"/>
      <c r="S1374" s="488"/>
      <c r="T1374" s="488"/>
      <c r="U1374" s="488"/>
      <c r="V1374" s="488"/>
      <c r="W1374" s="488"/>
      <c r="X1374" s="488"/>
      <c r="Y1374" s="488"/>
      <c r="Z1374" s="488"/>
      <c r="AA1374" s="488"/>
      <c r="AB1374" s="488"/>
      <c r="AC1374" s="488"/>
      <c r="AD1374" s="488"/>
      <c r="AE1374" s="488"/>
      <c r="AF1374" s="488"/>
      <c r="AG1374" s="488"/>
      <c r="AH1374" s="488"/>
      <c r="AI1374" s="488">
        <v>30</v>
      </c>
      <c r="AJ1374" s="488">
        <v>60</v>
      </c>
      <c r="AK1374" s="488">
        <v>30</v>
      </c>
      <c r="AL1374" s="488"/>
      <c r="AM1374" s="488"/>
      <c r="AN1374" s="488"/>
      <c r="AO1374" s="488"/>
      <c r="AP1374" s="488"/>
      <c r="AQ1374" s="488"/>
      <c r="AR1374" s="488"/>
      <c r="AS1374" s="488"/>
    </row>
    <row r="1375" spans="1:47" ht="18" customHeight="1">
      <c r="A1375" s="522" t="str">
        <f>IFERROR(VLOOKUP(B1375, 'Reference data'!$C$2:$D$21, 2, 0), "Do not enter, will be populated based on other column(s)")</f>
        <v>Enhancement</v>
      </c>
      <c r="B1375" s="541" t="s">
        <v>960</v>
      </c>
      <c r="D1375" s="347" t="s">
        <v>2313</v>
      </c>
      <c r="E1375" s="543" t="s">
        <v>444</v>
      </c>
      <c r="F1375" s="474" t="s">
        <v>1479</v>
      </c>
      <c r="G1375" s="522" t="str">
        <f>IFERROR(VLOOKUP(E1375,'Reference data'!$M$2:$P$364,4,0), "Do not enter, will be populated based on other column(s)")</f>
        <v>MF</v>
      </c>
      <c r="H1375" s="522" t="str">
        <f>IFERROR(VLOOKUP(E1375,'Reference data'!$M$2:$O$364, 3,0), "Do not enter, will be populated based on other column(s)")</f>
        <v>Cobol, DB2</v>
      </c>
      <c r="I1375" s="522" t="str">
        <f>IFERROR(VLOOKUP(E1375,'Reference data'!$M$1:$N$364, 2,0), "Do not enter, will be populated based on other column(s)")</f>
        <v>JW</v>
      </c>
      <c r="J1375" s="347" t="s">
        <v>44</v>
      </c>
      <c r="K1375" s="525" t="str">
        <f>IFERROR(VLOOKUP(J1375,'Reference data'!$G$2:$H$7, 2, 0), "Do not enter, will be populated based on other column(s)")</f>
        <v>Muawiah Qaimari</v>
      </c>
      <c r="L1375" s="525" t="str">
        <f>IFERROR(VLOOKUP(I1375, 'Reference data'!$R$2:$S$55, 2, 0), "Do not enter, will be populated based on other column(s)")</f>
        <v>Rajan Patil</v>
      </c>
      <c r="M1375" s="525" t="str">
        <f>IFERROR(VLOOKUP(L1375, 'Reference data'!$J$2:$K$30, 2, 0), "Do not enter, will be populated based on other column(s)")</f>
        <v>Tarun Raghuwanshi</v>
      </c>
      <c r="N1375" s="347">
        <v>23.08</v>
      </c>
      <c r="O1375" s="551" t="str">
        <f>VLOOKUP(N1375, 'Reference data'!$U$2:$V$29, 2, 0)</f>
        <v>Aug-23</v>
      </c>
      <c r="P1375" s="483" t="s">
        <v>48</v>
      </c>
      <c r="Q1375" s="488">
        <v>145</v>
      </c>
      <c r="R1375" s="488"/>
      <c r="S1375" s="488"/>
      <c r="T1375" s="488"/>
      <c r="U1375" s="488"/>
      <c r="V1375" s="488"/>
      <c r="W1375" s="488"/>
      <c r="X1375" s="488"/>
      <c r="Y1375" s="488"/>
      <c r="Z1375" s="488"/>
      <c r="AA1375" s="488"/>
      <c r="AB1375" s="488"/>
      <c r="AC1375" s="488"/>
      <c r="AD1375" s="488"/>
      <c r="AE1375" s="488"/>
      <c r="AF1375" s="488"/>
      <c r="AG1375" s="488"/>
      <c r="AH1375" s="488"/>
      <c r="AI1375" s="488"/>
      <c r="AJ1375" s="488">
        <v>30</v>
      </c>
      <c r="AK1375" s="488">
        <v>40</v>
      </c>
      <c r="AL1375" s="488">
        <v>40</v>
      </c>
      <c r="AM1375" s="488">
        <v>35</v>
      </c>
      <c r="AN1375" s="488"/>
      <c r="AO1375" s="488"/>
      <c r="AP1375" s="488"/>
      <c r="AQ1375" s="488"/>
      <c r="AR1375" s="488"/>
      <c r="AS1375" s="488"/>
    </row>
    <row r="1376" spans="1:47" ht="18" customHeight="1">
      <c r="A1376" s="522" t="str">
        <f>IFERROR(VLOOKUP(B1376, 'Reference data'!$C$2:$D$21, 2, 0), "Do not enter, will be populated based on other column(s)")</f>
        <v>Enhancement</v>
      </c>
      <c r="B1376" s="555" t="s">
        <v>960</v>
      </c>
      <c r="D1376" s="347" t="s">
        <v>2314</v>
      </c>
      <c r="E1376" s="564" t="s">
        <v>1241</v>
      </c>
      <c r="F1376" s="476" t="s">
        <v>2315</v>
      </c>
      <c r="G1376" s="522" t="str">
        <f>IFERROR(VLOOKUP(E1376,'Reference data'!$M$2:$P$364,4,0), "Do not enter, will be populated based on other column(s)")</f>
        <v>MF</v>
      </c>
      <c r="H1376" s="522" t="str">
        <f>IFERROR(VLOOKUP(E1376,'Reference data'!$M$2:$O$364, 3,0), "Do not enter, will be populated based on other column(s)")</f>
        <v>Tandem, Powerbuilder</v>
      </c>
      <c r="I1376" s="522" t="str">
        <f>IFERROR(VLOOKUP(E1376,'Reference data'!$M$1:$N$364, 2,0), "Do not enter, will be populated based on other column(s)")</f>
        <v>Tandem</v>
      </c>
      <c r="J1376" s="347" t="s">
        <v>442</v>
      </c>
      <c r="K1376" s="525" t="str">
        <f>IFERROR(VLOOKUP(J1376,'Reference data'!$G$2:$H$7, 2, 0), "Do not enter, will be populated based on other column(s)")</f>
        <v>Christine Moretti</v>
      </c>
      <c r="L1376" s="556" t="s">
        <v>46</v>
      </c>
      <c r="M1376" s="525" t="str">
        <f>IFERROR(VLOOKUP(L1376, 'Reference data'!$J$2:$K$30, 2, 0), "Do not enter, will be populated based on other column(s)")</f>
        <v>Daljeet Arora</v>
      </c>
      <c r="N1376" s="347">
        <v>22.08</v>
      </c>
      <c r="P1376" s="483" t="s">
        <v>48</v>
      </c>
      <c r="Q1376" s="347">
        <v>600</v>
      </c>
      <c r="R1376" s="488"/>
      <c r="S1376" s="488"/>
      <c r="T1376" s="488"/>
      <c r="U1376" s="488"/>
      <c r="V1376" s="488"/>
      <c r="W1376" s="488"/>
      <c r="X1376" s="488"/>
      <c r="Y1376" s="488"/>
      <c r="Z1376" s="488"/>
      <c r="AA1376" s="488"/>
      <c r="AB1376" s="488"/>
      <c r="AC1376" s="488"/>
      <c r="AD1376" s="488"/>
      <c r="AE1376" s="488"/>
      <c r="AF1376" s="488"/>
      <c r="AG1376" s="488"/>
      <c r="AK1376" s="347">
        <v>100</v>
      </c>
      <c r="AL1376" s="347">
        <v>150</v>
      </c>
      <c r="AM1376" s="347">
        <v>150</v>
      </c>
      <c r="AN1376" s="347">
        <v>100</v>
      </c>
      <c r="AO1376" s="347">
        <v>100</v>
      </c>
    </row>
    <row r="1377" spans="1:45" ht="18" customHeight="1">
      <c r="A1377" s="522" t="str">
        <f>IFERROR(VLOOKUP(B1377, 'Reference data'!$C$2:$D$21, 2, 0), "Do not enter, will be populated based on other column(s)")</f>
        <v>Enhancement</v>
      </c>
      <c r="B1377" s="555" t="s">
        <v>960</v>
      </c>
      <c r="D1377" s="347" t="s">
        <v>2316</v>
      </c>
      <c r="E1377" s="564" t="s">
        <v>1243</v>
      </c>
      <c r="F1377" s="476" t="s">
        <v>2317</v>
      </c>
      <c r="G1377" s="522" t="str">
        <f>IFERROR(VLOOKUP(E1377,'Reference data'!$M$2:$P$364,4,0), "Do not enter, will be populated based on other column(s)")</f>
        <v>MF</v>
      </c>
      <c r="H1377" s="522" t="str">
        <f>IFERROR(VLOOKUP(E1377,'Reference data'!$M$2:$O$364, 3,0), "Do not enter, will be populated based on other column(s)")</f>
        <v>Tandem, Powerbuilder</v>
      </c>
      <c r="I1377" s="522" t="str">
        <f>IFERROR(VLOOKUP(E1377,'Reference data'!$M$1:$N$364, 2,0), "Do not enter, will be populated based on other column(s)")</f>
        <v>Tandem</v>
      </c>
      <c r="J1377" s="347" t="s">
        <v>442</v>
      </c>
      <c r="K1377" s="525" t="str">
        <f>IFERROR(VLOOKUP(J1377,'Reference data'!$G$2:$H$7, 2, 0), "Do not enter, will be populated based on other column(s)")</f>
        <v>Christine Moretti</v>
      </c>
      <c r="L1377" s="556" t="s">
        <v>46</v>
      </c>
      <c r="M1377" s="525" t="str">
        <f>IFERROR(VLOOKUP(L1377, 'Reference data'!$J$2:$K$30, 2, 0), "Do not enter, will be populated based on other column(s)")</f>
        <v>Daljeet Arora</v>
      </c>
      <c r="N1377" s="347" t="s">
        <v>341</v>
      </c>
      <c r="P1377" s="483" t="s">
        <v>342</v>
      </c>
      <c r="R1377" s="488"/>
      <c r="S1377" s="488"/>
      <c r="T1377" s="488"/>
      <c r="U1377" s="488"/>
      <c r="V1377" s="488"/>
      <c r="W1377" s="488"/>
      <c r="X1377" s="488"/>
      <c r="Y1377" s="488"/>
      <c r="Z1377" s="488"/>
      <c r="AA1377" s="488"/>
      <c r="AB1377" s="488"/>
      <c r="AC1377" s="488"/>
      <c r="AD1377" s="488"/>
      <c r="AE1377" s="488"/>
      <c r="AF1377" s="488"/>
      <c r="AG1377" s="488"/>
    </row>
    <row r="1378" spans="1:45" ht="18" customHeight="1">
      <c r="A1378" s="522" t="str">
        <f>IFERROR(VLOOKUP(B1378, 'Reference data'!$C$2:$D$21, 2, 0), "Do not enter, will be populated based on other column(s)")</f>
        <v>Enhancement</v>
      </c>
      <c r="B1378" s="555" t="s">
        <v>960</v>
      </c>
      <c r="C1378" s="347">
        <v>12</v>
      </c>
      <c r="D1378" s="347" t="s">
        <v>2307</v>
      </c>
      <c r="E1378" s="564" t="s">
        <v>1298</v>
      </c>
      <c r="F1378" s="558" t="s">
        <v>1506</v>
      </c>
      <c r="G1378" s="522" t="str">
        <f>IFERROR(VLOOKUP(E1378,'Reference data'!$M$2:$P$364,4,0), "Do not enter, will be populated based on other column(s)")</f>
        <v>MF</v>
      </c>
      <c r="H1378" s="522" t="str">
        <f>IFERROR(VLOOKUP(E1378,'Reference data'!$M$2:$O$364, 3,0), "Do not enter, will be populated based on other column(s)")</f>
        <v>Cobol, IMS-DB</v>
      </c>
      <c r="I1378" s="522" t="str">
        <f>IFERROR(VLOOKUP(E1378,'Reference data'!$M$1:$N$364, 2,0), "Do not enter, will be populated based on other column(s)")</f>
        <v>SW-USAGE</v>
      </c>
      <c r="J1378" s="347" t="s">
        <v>203</v>
      </c>
      <c r="K1378" s="525" t="str">
        <f>IFERROR(VLOOKUP(J1378,'Reference data'!$G$2:$H$7, 2, 0), "Do not enter, will be populated based on other column(s)")</f>
        <v>Muawiah Qaimari</v>
      </c>
      <c r="L1378" s="556" t="s">
        <v>46</v>
      </c>
      <c r="M1378" s="525" t="str">
        <f>IFERROR(VLOOKUP(L1378, 'Reference data'!$J$2:$K$30, 2, 0), "Do not enter, will be populated based on other column(s)")</f>
        <v>Daljeet Arora</v>
      </c>
      <c r="N1378" s="347">
        <v>23.07</v>
      </c>
      <c r="P1378" s="483" t="s">
        <v>48</v>
      </c>
      <c r="Q1378" s="347">
        <v>60</v>
      </c>
      <c r="R1378" s="488"/>
      <c r="S1378" s="488"/>
      <c r="T1378" s="488"/>
      <c r="U1378" s="488"/>
      <c r="V1378" s="488"/>
      <c r="W1378" s="488"/>
      <c r="X1378" s="488"/>
      <c r="Y1378" s="488"/>
      <c r="Z1378" s="488"/>
      <c r="AA1378" s="488"/>
      <c r="AB1378" s="488"/>
      <c r="AC1378" s="488"/>
      <c r="AD1378" s="488"/>
      <c r="AE1378" s="488"/>
      <c r="AF1378" s="488"/>
      <c r="AG1378" s="488"/>
      <c r="AM1378" s="347">
        <v>20</v>
      </c>
      <c r="AN1378" s="347">
        <v>20</v>
      </c>
      <c r="AO1378" s="347">
        <v>20</v>
      </c>
    </row>
    <row r="1379" spans="1:45" ht="18" customHeight="1">
      <c r="A1379" s="522" t="str">
        <f>IFERROR(VLOOKUP(B1379, 'Reference data'!$C$2:$D$21, 2, 0), "Do not enter, will be populated based on other column(s)")</f>
        <v>Enhancement</v>
      </c>
      <c r="B1379" s="555" t="s">
        <v>960</v>
      </c>
      <c r="D1379" s="347" t="s">
        <v>2318</v>
      </c>
      <c r="E1379" s="564" t="s">
        <v>1241</v>
      </c>
      <c r="F1379" s="476" t="s">
        <v>2319</v>
      </c>
      <c r="G1379" s="522" t="str">
        <f>IFERROR(VLOOKUP(E1379,'Reference data'!$M$2:$P$364,4,0), "Do not enter, will be populated based on other column(s)")</f>
        <v>MF</v>
      </c>
      <c r="H1379" s="522" t="str">
        <f>IFERROR(VLOOKUP(E1379,'Reference data'!$M$2:$O$364, 3,0), "Do not enter, will be populated based on other column(s)")</f>
        <v>Tandem, Powerbuilder</v>
      </c>
      <c r="I1379" s="522" t="str">
        <f>IFERROR(VLOOKUP(E1379,'Reference data'!$M$1:$N$364, 2,0), "Do not enter, will be populated based on other column(s)")</f>
        <v>Tandem</v>
      </c>
      <c r="J1379" s="347" t="s">
        <v>442</v>
      </c>
      <c r="K1379" s="525" t="str">
        <f>IFERROR(VLOOKUP(J1379,'Reference data'!$G$2:$H$7, 2, 0), "Do not enter, will be populated based on other column(s)")</f>
        <v>Christine Moretti</v>
      </c>
      <c r="L1379" s="556" t="s">
        <v>46</v>
      </c>
      <c r="M1379" s="525" t="str">
        <f>IFERROR(VLOOKUP(L1379, 'Reference data'!$J$2:$K$30, 2, 0), "Do not enter, will be populated based on other column(s)")</f>
        <v>Daljeet Arora</v>
      </c>
      <c r="N1379" s="347" t="s">
        <v>1114</v>
      </c>
      <c r="P1379" s="483" t="s">
        <v>342</v>
      </c>
      <c r="Q1379" s="347">
        <v>2000</v>
      </c>
      <c r="R1379" s="488"/>
      <c r="S1379" s="488"/>
      <c r="T1379" s="488"/>
      <c r="U1379" s="488"/>
      <c r="V1379" s="488"/>
      <c r="W1379" s="488"/>
      <c r="X1379" s="488"/>
      <c r="Y1379" s="488"/>
      <c r="Z1379" s="488"/>
      <c r="AA1379" s="488"/>
      <c r="AB1379" s="488"/>
      <c r="AC1379" s="488"/>
      <c r="AD1379" s="488"/>
      <c r="AE1379" s="488"/>
      <c r="AF1379" s="488"/>
      <c r="AG1379" s="488"/>
    </row>
    <row r="1380" spans="1:45" ht="18" customHeight="1">
      <c r="A1380" s="522" t="str">
        <f>IFERROR(VLOOKUP(B1380, 'Reference data'!$C$2:$D$21, 2, 0), "Do not enter, will be populated based on other column(s)")</f>
        <v>Enhancement</v>
      </c>
      <c r="B1380" s="555" t="s">
        <v>960</v>
      </c>
      <c r="D1380" s="347" t="s">
        <v>2318</v>
      </c>
      <c r="E1380" s="564" t="s">
        <v>1243</v>
      </c>
      <c r="F1380" s="476" t="s">
        <v>2319</v>
      </c>
      <c r="G1380" s="522" t="str">
        <f>IFERROR(VLOOKUP(E1380,'Reference data'!$M$2:$P$364,4,0), "Do not enter, will be populated based on other column(s)")</f>
        <v>MF</v>
      </c>
      <c r="H1380" s="522" t="str">
        <f>IFERROR(VLOOKUP(E1380,'Reference data'!$M$2:$O$364, 3,0), "Do not enter, will be populated based on other column(s)")</f>
        <v>Tandem, Powerbuilder</v>
      </c>
      <c r="I1380" s="522" t="str">
        <f>IFERROR(VLOOKUP(E1380,'Reference data'!$M$1:$N$364, 2,0), "Do not enter, will be populated based on other column(s)")</f>
        <v>Tandem</v>
      </c>
      <c r="J1380" s="347" t="s">
        <v>442</v>
      </c>
      <c r="K1380" s="525" t="str">
        <f>IFERROR(VLOOKUP(J1380,'Reference data'!$G$2:$H$7, 2, 0), "Do not enter, will be populated based on other column(s)")</f>
        <v>Christine Moretti</v>
      </c>
      <c r="L1380" s="556" t="s">
        <v>46</v>
      </c>
      <c r="M1380" s="525" t="str">
        <f>IFERROR(VLOOKUP(L1380, 'Reference data'!$J$2:$K$30, 2, 0), "Do not enter, will be populated based on other column(s)")</f>
        <v>Daljeet Arora</v>
      </c>
      <c r="N1380" s="347" t="s">
        <v>1114</v>
      </c>
      <c r="P1380" s="483" t="s">
        <v>342</v>
      </c>
      <c r="Q1380" s="347">
        <v>2000</v>
      </c>
      <c r="R1380" s="488"/>
      <c r="S1380" s="488"/>
      <c r="T1380" s="488"/>
      <c r="U1380" s="488"/>
      <c r="V1380" s="488"/>
      <c r="W1380" s="488"/>
      <c r="X1380" s="488"/>
      <c r="Y1380" s="488"/>
      <c r="Z1380" s="488"/>
      <c r="AA1380" s="488"/>
      <c r="AB1380" s="488"/>
      <c r="AC1380" s="488"/>
      <c r="AD1380" s="488"/>
      <c r="AE1380" s="488"/>
      <c r="AF1380" s="488"/>
      <c r="AG1380" s="488"/>
    </row>
    <row r="1381" spans="1:45" ht="18" customHeight="1">
      <c r="A1381" s="522" t="str">
        <f>IFERROR(VLOOKUP(B1381, 'Reference data'!$C$2:$D$21, 2, 0), "Do not enter, will be populated based on other column(s)")</f>
        <v>Enhancement</v>
      </c>
      <c r="B1381" s="555" t="s">
        <v>960</v>
      </c>
      <c r="D1381" s="347" t="s">
        <v>2301</v>
      </c>
      <c r="E1381" s="564" t="s">
        <v>1241</v>
      </c>
      <c r="F1381" s="558" t="s">
        <v>1506</v>
      </c>
      <c r="G1381" s="522" t="str">
        <f>IFERROR(VLOOKUP(E1381,'Reference data'!$M$2:$P$364,4,0), "Do not enter, will be populated based on other column(s)")</f>
        <v>MF</v>
      </c>
      <c r="H1381" s="522" t="str">
        <f>IFERROR(VLOOKUP(E1381,'Reference data'!$M$2:$O$364, 3,0), "Do not enter, will be populated based on other column(s)")</f>
        <v>Tandem, Powerbuilder</v>
      </c>
      <c r="I1381" s="522" t="str">
        <f>IFERROR(VLOOKUP(E1381,'Reference data'!$M$1:$N$364, 2,0), "Do not enter, will be populated based on other column(s)")</f>
        <v>Tandem</v>
      </c>
      <c r="J1381" s="347" t="s">
        <v>442</v>
      </c>
      <c r="K1381" s="525" t="str">
        <f>IFERROR(VLOOKUP(J1381,'Reference data'!$G$2:$H$7, 2, 0), "Do not enter, will be populated based on other column(s)")</f>
        <v>Christine Moretti</v>
      </c>
      <c r="L1381" s="556" t="s">
        <v>46</v>
      </c>
      <c r="M1381" s="525" t="str">
        <f>IFERROR(VLOOKUP(L1381, 'Reference data'!$J$2:$K$30, 2, 0), "Do not enter, will be populated based on other column(s)")</f>
        <v>Daljeet Arora</v>
      </c>
      <c r="N1381" s="347">
        <v>23.06</v>
      </c>
      <c r="P1381" s="483" t="s">
        <v>48</v>
      </c>
      <c r="Q1381" s="347">
        <v>100</v>
      </c>
      <c r="R1381" s="488"/>
      <c r="S1381" s="488"/>
      <c r="T1381" s="488"/>
      <c r="U1381" s="488"/>
      <c r="V1381" s="488"/>
      <c r="W1381" s="488"/>
      <c r="X1381" s="488"/>
      <c r="Y1381" s="488"/>
      <c r="Z1381" s="488"/>
      <c r="AA1381" s="488"/>
      <c r="AB1381" s="488"/>
      <c r="AC1381" s="488"/>
      <c r="AD1381" s="488"/>
      <c r="AE1381" s="488"/>
      <c r="AF1381" s="488"/>
      <c r="AG1381" s="488"/>
      <c r="AK1381" s="347">
        <v>30</v>
      </c>
      <c r="AL1381" s="347">
        <v>40</v>
      </c>
      <c r="AM1381" s="347">
        <v>30</v>
      </c>
    </row>
    <row r="1382" spans="1:45" ht="18" customHeight="1">
      <c r="A1382" s="522" t="str">
        <f>IFERROR(VLOOKUP(B1382, 'Reference data'!$C$2:$D$21, 2, 0), "Do not enter, will be populated based on other column(s)")</f>
        <v>Enhancement</v>
      </c>
      <c r="B1382" s="555" t="s">
        <v>960</v>
      </c>
      <c r="D1382" s="347" t="s">
        <v>2301</v>
      </c>
      <c r="E1382" s="564" t="s">
        <v>1243</v>
      </c>
      <c r="F1382" s="558" t="s">
        <v>1506</v>
      </c>
      <c r="G1382" s="522" t="str">
        <f>IFERROR(VLOOKUP(E1382,'Reference data'!$M$2:$P$364,4,0), "Do not enter, will be populated based on other column(s)")</f>
        <v>MF</v>
      </c>
      <c r="H1382" s="522" t="str">
        <f>IFERROR(VLOOKUP(E1382,'Reference data'!$M$2:$O$364, 3,0), "Do not enter, will be populated based on other column(s)")</f>
        <v>Tandem, Powerbuilder</v>
      </c>
      <c r="I1382" s="522" t="str">
        <f>IFERROR(VLOOKUP(E1382,'Reference data'!$M$1:$N$364, 2,0), "Do not enter, will be populated based on other column(s)")</f>
        <v>Tandem</v>
      </c>
      <c r="J1382" s="347" t="s">
        <v>442</v>
      </c>
      <c r="K1382" s="525" t="str">
        <f>IFERROR(VLOOKUP(J1382,'Reference data'!$G$2:$H$7, 2, 0), "Do not enter, will be populated based on other column(s)")</f>
        <v>Christine Moretti</v>
      </c>
      <c r="L1382" s="556" t="s">
        <v>46</v>
      </c>
      <c r="M1382" s="525" t="str">
        <f>IFERROR(VLOOKUP(L1382, 'Reference data'!$J$2:$K$30, 2, 0), "Do not enter, will be populated based on other column(s)")</f>
        <v>Daljeet Arora</v>
      </c>
      <c r="N1382" s="347">
        <v>23.06</v>
      </c>
      <c r="P1382" s="483" t="s">
        <v>745</v>
      </c>
      <c r="Q1382" s="347">
        <v>100</v>
      </c>
      <c r="R1382" s="488"/>
      <c r="S1382" s="488"/>
      <c r="T1382" s="488"/>
      <c r="U1382" s="488"/>
      <c r="V1382" s="488"/>
      <c r="W1382" s="488"/>
      <c r="X1382" s="488"/>
      <c r="Y1382" s="488"/>
      <c r="Z1382" s="488"/>
      <c r="AA1382" s="488"/>
      <c r="AB1382" s="488"/>
      <c r="AC1382" s="488"/>
      <c r="AD1382" s="488"/>
      <c r="AE1382" s="488"/>
      <c r="AF1382" s="488"/>
      <c r="AG1382" s="488"/>
      <c r="AK1382" s="347">
        <v>30</v>
      </c>
      <c r="AL1382" s="347">
        <v>40</v>
      </c>
      <c r="AM1382" s="347">
        <v>30</v>
      </c>
    </row>
    <row r="1383" spans="1:45" ht="18" customHeight="1">
      <c r="A1383" s="522" t="str">
        <f>IFERROR(VLOOKUP(B1383, 'Reference data'!$C$2:$D$21, 2, 0), "Do not enter, will be populated based on other column(s)")</f>
        <v>Enhancement</v>
      </c>
      <c r="B1383" s="555" t="s">
        <v>960</v>
      </c>
      <c r="D1383" s="347" t="s">
        <v>2320</v>
      </c>
      <c r="E1383" s="564" t="s">
        <v>1243</v>
      </c>
      <c r="F1383" s="476" t="s">
        <v>2321</v>
      </c>
      <c r="G1383" s="522" t="str">
        <f>IFERROR(VLOOKUP(E1383,'Reference data'!$M$2:$P$364,4,0), "Do not enter, will be populated based on other column(s)")</f>
        <v>MF</v>
      </c>
      <c r="H1383" s="522" t="str">
        <f>IFERROR(VLOOKUP(E1383,'Reference data'!$M$2:$O$364, 3,0), "Do not enter, will be populated based on other column(s)")</f>
        <v>Tandem, Powerbuilder</v>
      </c>
      <c r="I1383" s="522" t="str">
        <f>IFERROR(VLOOKUP(E1383,'Reference data'!$M$1:$N$364, 2,0), "Do not enter, will be populated based on other column(s)")</f>
        <v>Tandem</v>
      </c>
      <c r="J1383" s="347" t="s">
        <v>442</v>
      </c>
      <c r="K1383" s="525" t="str">
        <f>IFERROR(VLOOKUP(J1383,'Reference data'!$G$2:$H$7, 2, 0), "Do not enter, will be populated based on other column(s)")</f>
        <v>Christine Moretti</v>
      </c>
      <c r="L1383" s="556" t="s">
        <v>46</v>
      </c>
      <c r="M1383" s="525" t="str">
        <f>IFERROR(VLOOKUP(L1383, 'Reference data'!$J$2:$K$30, 2, 0), "Do not enter, will be populated based on other column(s)")</f>
        <v>Daljeet Arora</v>
      </c>
      <c r="N1383" s="347" t="s">
        <v>1114</v>
      </c>
      <c r="P1383" s="483" t="s">
        <v>342</v>
      </c>
      <c r="Q1383" s="347">
        <v>250</v>
      </c>
      <c r="R1383" s="488"/>
      <c r="S1383" s="488"/>
      <c r="T1383" s="488"/>
      <c r="U1383" s="488"/>
      <c r="V1383" s="488"/>
      <c r="W1383" s="488"/>
      <c r="X1383" s="488"/>
      <c r="Y1383" s="488"/>
      <c r="Z1383" s="488"/>
      <c r="AA1383" s="488"/>
      <c r="AB1383" s="488"/>
      <c r="AC1383" s="488"/>
      <c r="AD1383" s="488"/>
      <c r="AE1383" s="488"/>
      <c r="AF1383" s="488"/>
      <c r="AG1383" s="488"/>
    </row>
    <row r="1384" spans="1:45" ht="18" customHeight="1">
      <c r="A1384" s="522" t="str">
        <f>IFERROR(VLOOKUP(B1384, 'Reference data'!$C$2:$D$21, 2, 0), "Do not enter, will be populated based on other column(s)")</f>
        <v>Enhancement</v>
      </c>
      <c r="B1384" s="555" t="s">
        <v>960</v>
      </c>
      <c r="C1384" s="347">
        <v>12</v>
      </c>
      <c r="D1384" s="347" t="s">
        <v>2308</v>
      </c>
      <c r="E1384" s="564" t="s">
        <v>1298</v>
      </c>
      <c r="F1384" s="558" t="s">
        <v>1506</v>
      </c>
      <c r="G1384" s="522" t="str">
        <f>IFERROR(VLOOKUP(E1384,'Reference data'!$M$2:$P$364,4,0), "Do not enter, will be populated based on other column(s)")</f>
        <v>MF</v>
      </c>
      <c r="H1384" s="522" t="str">
        <f>IFERROR(VLOOKUP(E1384,'Reference data'!$M$2:$O$364, 3,0), "Do not enter, will be populated based on other column(s)")</f>
        <v>Cobol, IMS-DB</v>
      </c>
      <c r="I1384" s="522" t="str">
        <f>IFERROR(VLOOKUP(E1384,'Reference data'!$M$1:$N$364, 2,0), "Do not enter, will be populated based on other column(s)")</f>
        <v>SW-USAGE</v>
      </c>
      <c r="J1384" s="347" t="s">
        <v>203</v>
      </c>
      <c r="K1384" s="525" t="str">
        <f>IFERROR(VLOOKUP(J1384,'Reference data'!$G$2:$H$7, 2, 0), "Do not enter, will be populated based on other column(s)")</f>
        <v>Muawiah Qaimari</v>
      </c>
      <c r="L1384" s="556" t="s">
        <v>46</v>
      </c>
      <c r="M1384" s="525" t="str">
        <f>IFERROR(VLOOKUP(L1384, 'Reference data'!$J$2:$K$30, 2, 0), "Do not enter, will be populated based on other column(s)")</f>
        <v>Daljeet Arora</v>
      </c>
      <c r="N1384" s="347">
        <v>23.07</v>
      </c>
      <c r="P1384" s="483" t="s">
        <v>48</v>
      </c>
      <c r="Q1384" s="347">
        <v>60</v>
      </c>
      <c r="R1384" s="488"/>
      <c r="S1384" s="488"/>
      <c r="T1384" s="488"/>
      <c r="U1384" s="488"/>
      <c r="V1384" s="488"/>
      <c r="W1384" s="488"/>
      <c r="X1384" s="488"/>
      <c r="Y1384" s="488"/>
      <c r="Z1384" s="488"/>
      <c r="AA1384" s="488"/>
      <c r="AB1384" s="488"/>
      <c r="AC1384" s="488"/>
      <c r="AD1384" s="488"/>
      <c r="AE1384" s="488"/>
      <c r="AF1384" s="488"/>
      <c r="AG1384" s="488"/>
      <c r="AM1384" s="347">
        <v>20</v>
      </c>
      <c r="AN1384" s="347">
        <v>20</v>
      </c>
      <c r="AO1384" s="347">
        <v>20</v>
      </c>
    </row>
    <row r="1385" spans="1:45" ht="18" customHeight="1">
      <c r="A1385" s="522" t="str">
        <f>IFERROR(VLOOKUP(B1385, 'Reference data'!$C$2:$D$21, 2, 0), "Do not enter, will be populated based on other column(s)")</f>
        <v>Enhancement</v>
      </c>
      <c r="B1385" s="555" t="s">
        <v>960</v>
      </c>
      <c r="D1385" s="347" t="s">
        <v>2304</v>
      </c>
      <c r="E1385" s="564" t="s">
        <v>1241</v>
      </c>
      <c r="F1385" s="476" t="s">
        <v>2315</v>
      </c>
      <c r="G1385" s="522" t="str">
        <f>IFERROR(VLOOKUP(E1385,'Reference data'!$M$2:$P$364,4,0), "Do not enter, will be populated based on other column(s)")</f>
        <v>MF</v>
      </c>
      <c r="H1385" s="522" t="str">
        <f>IFERROR(VLOOKUP(E1385,'Reference data'!$M$2:$O$364, 3,0), "Do not enter, will be populated based on other column(s)")</f>
        <v>Tandem, Powerbuilder</v>
      </c>
      <c r="I1385" s="522" t="str">
        <f>IFERROR(VLOOKUP(E1385,'Reference data'!$M$1:$N$364, 2,0), "Do not enter, will be populated based on other column(s)")</f>
        <v>Tandem</v>
      </c>
      <c r="J1385" s="347" t="s">
        <v>442</v>
      </c>
      <c r="K1385" s="525" t="str">
        <f>IFERROR(VLOOKUP(J1385,'Reference data'!$G$2:$H$7, 2, 0), "Do not enter, will be populated based on other column(s)")</f>
        <v>Christine Moretti</v>
      </c>
      <c r="L1385" s="556" t="s">
        <v>46</v>
      </c>
      <c r="M1385" s="525" t="str">
        <f>IFERROR(VLOOKUP(L1385, 'Reference data'!$J$2:$K$30, 2, 0), "Do not enter, will be populated based on other column(s)")</f>
        <v>Daljeet Arora</v>
      </c>
      <c r="N1385" s="347" t="s">
        <v>1114</v>
      </c>
      <c r="P1385" s="483" t="s">
        <v>745</v>
      </c>
      <c r="Q1385" s="347">
        <v>250</v>
      </c>
      <c r="R1385" s="488"/>
      <c r="S1385" s="488"/>
      <c r="T1385" s="488"/>
      <c r="U1385" s="488"/>
      <c r="V1385" s="488"/>
      <c r="W1385" s="488"/>
      <c r="X1385" s="488"/>
      <c r="Y1385" s="488"/>
      <c r="Z1385" s="488"/>
      <c r="AA1385" s="488"/>
      <c r="AB1385" s="488"/>
      <c r="AC1385" s="488"/>
      <c r="AD1385" s="488"/>
      <c r="AE1385" s="488"/>
      <c r="AF1385" s="488"/>
      <c r="AG1385" s="488"/>
    </row>
    <row r="1386" spans="1:45" ht="18" customHeight="1">
      <c r="A1386" s="522" t="str">
        <f>IFERROR(VLOOKUP(B1386, 'Reference data'!$C$2:$D$21, 2, 0), "Do not enter, will be populated based on other column(s)")</f>
        <v>Enhancement</v>
      </c>
      <c r="B1386" s="555" t="s">
        <v>960</v>
      </c>
      <c r="D1386" s="347" t="s">
        <v>2322</v>
      </c>
      <c r="E1386" s="564" t="s">
        <v>1241</v>
      </c>
      <c r="F1386" s="476" t="s">
        <v>2317</v>
      </c>
      <c r="G1386" s="522" t="str">
        <f>IFERROR(VLOOKUP(E1386,'Reference data'!$M$2:$P$364,4,0), "Do not enter, will be populated based on other column(s)")</f>
        <v>MF</v>
      </c>
      <c r="H1386" s="522" t="str">
        <f>IFERROR(VLOOKUP(E1386,'Reference data'!$M$2:$O$364, 3,0), "Do not enter, will be populated based on other column(s)")</f>
        <v>Tandem, Powerbuilder</v>
      </c>
      <c r="I1386" s="522" t="str">
        <f>IFERROR(VLOOKUP(E1386,'Reference data'!$M$1:$N$364, 2,0), "Do not enter, will be populated based on other column(s)")</f>
        <v>Tandem</v>
      </c>
      <c r="J1386" s="347" t="s">
        <v>442</v>
      </c>
      <c r="K1386" s="525" t="str">
        <f>IFERROR(VLOOKUP(J1386,'Reference data'!$G$2:$H$7, 2, 0), "Do not enter, will be populated based on other column(s)")</f>
        <v>Christine Moretti</v>
      </c>
      <c r="L1386" s="556" t="s">
        <v>46</v>
      </c>
      <c r="M1386" s="525" t="str">
        <f>IFERROR(VLOOKUP(L1386, 'Reference data'!$J$2:$K$30, 2, 0), "Do not enter, will be populated based on other column(s)")</f>
        <v>Daljeet Arora</v>
      </c>
      <c r="N1386" s="347" t="s">
        <v>341</v>
      </c>
      <c r="P1386" s="483" t="s">
        <v>342</v>
      </c>
      <c r="Q1386" s="347">
        <v>3500</v>
      </c>
      <c r="R1386" s="488"/>
      <c r="S1386" s="488"/>
      <c r="T1386" s="488"/>
      <c r="U1386" s="488"/>
      <c r="V1386" s="488"/>
      <c r="W1386" s="488"/>
      <c r="X1386" s="488"/>
      <c r="Y1386" s="488"/>
      <c r="Z1386" s="488"/>
      <c r="AA1386" s="488"/>
      <c r="AB1386" s="488"/>
      <c r="AC1386" s="488"/>
      <c r="AD1386" s="488"/>
      <c r="AE1386" s="488"/>
      <c r="AF1386" s="488"/>
      <c r="AG1386" s="488"/>
    </row>
    <row r="1387" spans="1:45" ht="18" customHeight="1">
      <c r="A1387" s="522" t="str">
        <f>IFERROR(VLOOKUP(B1387, 'Reference data'!$C$2:$D$21, 2, 0), "Do not enter, will be populated based on other column(s)")</f>
        <v>Enhancement</v>
      </c>
      <c r="B1387" s="555" t="s">
        <v>960</v>
      </c>
      <c r="D1387" s="347" t="s">
        <v>2322</v>
      </c>
      <c r="E1387" s="564" t="s">
        <v>1243</v>
      </c>
      <c r="F1387" s="476" t="s">
        <v>2317</v>
      </c>
      <c r="G1387" s="522" t="str">
        <f>IFERROR(VLOOKUP(E1387,'Reference data'!$M$2:$P$364,4,0), "Do not enter, will be populated based on other column(s)")</f>
        <v>MF</v>
      </c>
      <c r="H1387" s="522" t="str">
        <f>IFERROR(VLOOKUP(E1387,'Reference data'!$M$2:$O$364, 3,0), "Do not enter, will be populated based on other column(s)")</f>
        <v>Tandem, Powerbuilder</v>
      </c>
      <c r="I1387" s="522" t="str">
        <f>IFERROR(VLOOKUP(E1387,'Reference data'!$M$1:$N$364, 2,0), "Do not enter, will be populated based on other column(s)")</f>
        <v>Tandem</v>
      </c>
      <c r="J1387" s="347" t="s">
        <v>442</v>
      </c>
      <c r="K1387" s="525" t="str">
        <f>IFERROR(VLOOKUP(J1387,'Reference data'!$G$2:$H$7, 2, 0), "Do not enter, will be populated based on other column(s)")</f>
        <v>Christine Moretti</v>
      </c>
      <c r="L1387" s="556" t="s">
        <v>46</v>
      </c>
      <c r="M1387" s="525" t="str">
        <f>IFERROR(VLOOKUP(L1387, 'Reference data'!$J$2:$K$30, 2, 0), "Do not enter, will be populated based on other column(s)")</f>
        <v>Daljeet Arora</v>
      </c>
      <c r="N1387" s="347" t="s">
        <v>341</v>
      </c>
      <c r="P1387" s="483" t="s">
        <v>342</v>
      </c>
      <c r="Q1387" s="347">
        <v>3500</v>
      </c>
      <c r="R1387" s="488"/>
      <c r="S1387" s="488"/>
      <c r="T1387" s="488"/>
      <c r="U1387" s="488"/>
      <c r="V1387" s="488"/>
      <c r="W1387" s="488"/>
      <c r="X1387" s="488"/>
      <c r="Y1387" s="488"/>
      <c r="Z1387" s="488"/>
      <c r="AA1387" s="488"/>
      <c r="AB1387" s="488"/>
      <c r="AC1387" s="488"/>
      <c r="AD1387" s="488"/>
      <c r="AE1387" s="488"/>
      <c r="AF1387" s="488"/>
      <c r="AG1387" s="488"/>
    </row>
    <row r="1388" spans="1:45" ht="18" customHeight="1">
      <c r="A1388" s="522" t="str">
        <f>IFERROR(VLOOKUP(B1388, 'Reference data'!$C$2:$D$21, 2, 0), "Do not enter, will be populated based on other column(s)")</f>
        <v>Enhancement</v>
      </c>
      <c r="B1388" s="555" t="s">
        <v>960</v>
      </c>
      <c r="D1388" s="347" t="s">
        <v>2323</v>
      </c>
      <c r="E1388" s="564" t="s">
        <v>71</v>
      </c>
      <c r="F1388" s="558" t="s">
        <v>1506</v>
      </c>
      <c r="G1388" s="522" t="str">
        <f>IFERROR(VLOOKUP(E1388,'Reference data'!$M$2:$P$364,4,0), "Do not enter, will be populated based on other column(s)")</f>
        <v>MF</v>
      </c>
      <c r="H1388" s="522" t="str">
        <f>IFERROR(VLOOKUP(E1388,'Reference data'!$M$2:$O$364, 3,0), "Do not enter, will be populated based on other column(s)")</f>
        <v>Cobol, DB2</v>
      </c>
      <c r="I1388" s="522" t="str">
        <f>IFERROR(VLOOKUP(E1388,'Reference data'!$M$1:$N$364, 2,0), "Do not enter, will be populated based on other column(s)")</f>
        <v>SW-CRIS</v>
      </c>
      <c r="J1388" s="347" t="s">
        <v>44</v>
      </c>
      <c r="K1388" s="525" t="str">
        <f>IFERROR(VLOOKUP(J1388,'Reference data'!$G$2:$H$7, 2, 0), "Do not enter, will be populated based on other column(s)")</f>
        <v>Muawiah Qaimari</v>
      </c>
      <c r="L1388" s="556" t="s">
        <v>46</v>
      </c>
      <c r="M1388" s="525" t="str">
        <f>IFERROR(VLOOKUP(L1388, 'Reference data'!$J$2:$K$30, 2, 0), "Do not enter, will be populated based on other column(s)")</f>
        <v>Daljeet Arora</v>
      </c>
      <c r="N1388" s="347">
        <v>23.06</v>
      </c>
      <c r="P1388" s="483" t="s">
        <v>48</v>
      </c>
      <c r="Q1388" s="347">
        <v>100</v>
      </c>
      <c r="R1388" s="488"/>
      <c r="S1388" s="488"/>
      <c r="T1388" s="488"/>
      <c r="U1388" s="488"/>
      <c r="V1388" s="488"/>
      <c r="W1388" s="488"/>
      <c r="X1388" s="488"/>
      <c r="Y1388" s="488"/>
      <c r="Z1388" s="488"/>
      <c r="AA1388" s="488"/>
      <c r="AB1388" s="488"/>
      <c r="AC1388" s="488"/>
      <c r="AD1388" s="488"/>
      <c r="AE1388" s="488"/>
      <c r="AF1388" s="488"/>
      <c r="AG1388" s="488"/>
      <c r="AM1388" s="347">
        <v>100</v>
      </c>
    </row>
    <row r="1389" spans="1:45" ht="18" customHeight="1">
      <c r="A1389" s="522" t="str">
        <f>IFERROR(VLOOKUP(B1389, 'Reference data'!$C$2:$D$21, 2, 0), "Do not enter, will be populated based on other column(s)")</f>
        <v>Sustenance</v>
      </c>
      <c r="B1389" s="555" t="s">
        <v>125</v>
      </c>
      <c r="D1389" s="347" t="s">
        <v>2324</v>
      </c>
      <c r="E1389" s="564" t="s">
        <v>1241</v>
      </c>
      <c r="F1389" s="476" t="s">
        <v>2317</v>
      </c>
      <c r="G1389" s="522" t="str">
        <f>IFERROR(VLOOKUP(E1389,'Reference data'!$M$2:$P$364,4,0), "Do not enter, will be populated based on other column(s)")</f>
        <v>MF</v>
      </c>
      <c r="H1389" s="522" t="str">
        <f>IFERROR(VLOOKUP(E1389,'Reference data'!$M$2:$O$364, 3,0), "Do not enter, will be populated based on other column(s)")</f>
        <v>Tandem, Powerbuilder</v>
      </c>
      <c r="I1389" s="522" t="str">
        <f>IFERROR(VLOOKUP(E1389,'Reference data'!$M$1:$N$364, 2,0), "Do not enter, will be populated based on other column(s)")</f>
        <v>Tandem</v>
      </c>
      <c r="J1389" s="347" t="s">
        <v>442</v>
      </c>
      <c r="K1389" s="525" t="str">
        <f>IFERROR(VLOOKUP(J1389,'Reference data'!$G$2:$H$7, 2, 0), "Do not enter, will be populated based on other column(s)")</f>
        <v>Christine Moretti</v>
      </c>
      <c r="L1389" s="556" t="s">
        <v>46</v>
      </c>
      <c r="M1389" s="525" t="str">
        <f>IFERROR(VLOOKUP(L1389, 'Reference data'!$J$2:$K$30, 2, 0), "Do not enter, will be populated based on other column(s)")</f>
        <v>Daljeet Arora</v>
      </c>
      <c r="N1389" s="347" t="s">
        <v>283</v>
      </c>
      <c r="P1389" s="483" t="s">
        <v>48</v>
      </c>
      <c r="Q1389" s="347">
        <v>250</v>
      </c>
      <c r="R1389" s="488"/>
      <c r="S1389" s="488"/>
      <c r="T1389" s="488"/>
      <c r="U1389" s="488"/>
      <c r="V1389" s="488"/>
      <c r="W1389" s="488"/>
      <c r="X1389" s="488"/>
      <c r="Y1389" s="488"/>
      <c r="Z1389" s="488"/>
      <c r="AA1389" s="488"/>
      <c r="AB1389" s="488"/>
      <c r="AC1389" s="488"/>
      <c r="AD1389" s="488"/>
      <c r="AE1389" s="488"/>
      <c r="AF1389" s="488"/>
      <c r="AG1389" s="488"/>
    </row>
    <row r="1390" spans="1:45" ht="14.5">
      <c r="A1390" s="522" t="str">
        <f>IFERROR(VLOOKUP(B1390, 'Reference data'!$C$2:$D$21, 2, 0), "Do not enter, will be populated based on other column(s)")</f>
        <v>Sustenance</v>
      </c>
      <c r="B1390" s="541" t="s">
        <v>88</v>
      </c>
      <c r="C1390" s="347">
        <v>1</v>
      </c>
      <c r="D1390" s="347" t="s">
        <v>2325</v>
      </c>
      <c r="E1390" s="543" t="s">
        <v>962</v>
      </c>
      <c r="F1390" s="475" t="s">
        <v>2326</v>
      </c>
      <c r="G1390" s="522" t="str">
        <f>IFERROR(VLOOKUP(E1390,'Reference data'!$M$2:$P$364,4,0), "Do not enter, will be populated based on other column(s)")</f>
        <v>MF</v>
      </c>
      <c r="H1390" s="522" t="str">
        <f>IFERROR(VLOOKUP(E1390,'Reference data'!$M$2:$O$364, 3,0), "Do not enter, will be populated based on other column(s)")</f>
        <v>Cobol, DB2</v>
      </c>
      <c r="I1390" s="522" t="str">
        <f>IFERROR(VLOOKUP(E1390,'Reference data'!$M$1:$N$364, 2,0), "Do not enter, will be populated based on other column(s)")</f>
        <v>West Usage</v>
      </c>
      <c r="J1390" s="347" t="s">
        <v>44</v>
      </c>
      <c r="K1390" s="525" t="str">
        <f>IFERROR(VLOOKUP(J1390,'Reference data'!$G$2:$H$7, 2, 0), "Do not enter, will be populated based on other column(s)")</f>
        <v>Muawiah Qaimari</v>
      </c>
      <c r="L1390" s="525" t="s">
        <v>965</v>
      </c>
      <c r="M1390" s="525" t="str">
        <f>IFERROR(VLOOKUP(L1390, 'Reference data'!$J$2:$K$30, 2, 0), "Do not enter, will be populated based on other column(s)")</f>
        <v>Daljeet Arora</v>
      </c>
      <c r="N1390" s="347">
        <v>23.05</v>
      </c>
      <c r="O1390" s="551" t="str">
        <f>VLOOKUP(N1390, 'Reference data'!$U$2:$V$29, 2, 0)</f>
        <v>May-23</v>
      </c>
      <c r="P1390" s="347" t="s">
        <v>48</v>
      </c>
      <c r="Q1390" s="347">
        <v>40</v>
      </c>
      <c r="R1390" s="488"/>
      <c r="S1390" s="488"/>
      <c r="T1390" s="488"/>
      <c r="U1390" s="488"/>
      <c r="V1390" s="488"/>
      <c r="W1390" s="488"/>
      <c r="X1390" s="488"/>
      <c r="Y1390" s="488"/>
      <c r="Z1390" s="488"/>
      <c r="AA1390" s="488"/>
      <c r="AB1390" s="488"/>
      <c r="AC1390" s="488"/>
      <c r="AD1390" s="488"/>
      <c r="AE1390" s="488"/>
      <c r="AF1390" s="488"/>
      <c r="AG1390" s="488"/>
      <c r="AH1390" s="488"/>
      <c r="AI1390" s="488"/>
      <c r="AJ1390" s="488">
        <v>10</v>
      </c>
      <c r="AK1390" s="488">
        <v>10</v>
      </c>
      <c r="AL1390" s="488">
        <v>20</v>
      </c>
      <c r="AM1390" s="488"/>
    </row>
    <row r="1391" spans="1:45" ht="18" customHeight="1">
      <c r="A1391" s="522" t="str">
        <f>IFERROR(VLOOKUP(B1391, 'Reference data'!$C$2:$D$21, 2, 0), "Do not enter, will be populated based on other column(s)")</f>
        <v>Sustenance</v>
      </c>
      <c r="B1391" s="541" t="s">
        <v>88</v>
      </c>
      <c r="C1391" s="347">
        <v>1</v>
      </c>
      <c r="D1391" s="347" t="s">
        <v>2327</v>
      </c>
      <c r="E1391" s="543" t="s">
        <v>444</v>
      </c>
      <c r="F1391" s="474" t="s">
        <v>1479</v>
      </c>
      <c r="G1391" s="522" t="str">
        <f>IFERROR(VLOOKUP(E1391,'Reference data'!$M$2:$P$364,4,0), "Do not enter, will be populated based on other column(s)")</f>
        <v>MF</v>
      </c>
      <c r="H1391" s="522" t="str">
        <f>IFERROR(VLOOKUP(E1391,'Reference data'!$M$2:$O$364, 3,0), "Do not enter, will be populated based on other column(s)")</f>
        <v>Cobol, DB2</v>
      </c>
      <c r="I1391" s="522" t="str">
        <f>IFERROR(VLOOKUP(E1391,'Reference data'!$M$1:$N$364, 2,0), "Do not enter, will be populated based on other column(s)")</f>
        <v>JW</v>
      </c>
      <c r="J1391" s="548" t="s">
        <v>44</v>
      </c>
      <c r="K1391" s="525" t="str">
        <f>IFERROR(VLOOKUP(J1391,'Reference data'!$G$2:$H$7, 2, 0), "Do not enter, will be populated based on other column(s)")</f>
        <v>Muawiah Qaimari</v>
      </c>
      <c r="L1391" s="525" t="str">
        <f>IFERROR(VLOOKUP(I1391, 'Reference data'!$R$2:$S$55, 2, 0), "Do not enter, will be populated based on other column(s)")</f>
        <v>Rajan Patil</v>
      </c>
      <c r="M1391" s="525" t="str">
        <f>IFERROR(VLOOKUP(L1391, 'Reference data'!$J$2:$K$30, 2, 0), "Do not enter, will be populated based on other column(s)")</f>
        <v>Tarun Raghuwanshi</v>
      </c>
      <c r="N1391" s="347">
        <v>23.11</v>
      </c>
      <c r="O1391" s="551" t="str">
        <f>VLOOKUP(N1391, 'Reference data'!$U$2:$V$29, 2, 0)</f>
        <v>Nov-23</v>
      </c>
      <c r="P1391" s="347" t="s">
        <v>48</v>
      </c>
      <c r="Q1391" s="488">
        <v>155</v>
      </c>
      <c r="R1391" s="488"/>
      <c r="S1391" s="488"/>
      <c r="T1391" s="488"/>
      <c r="U1391" s="488"/>
      <c r="V1391" s="488"/>
      <c r="W1391" s="488"/>
      <c r="X1391" s="488"/>
      <c r="Y1391" s="488"/>
      <c r="Z1391" s="488"/>
      <c r="AA1391" s="488"/>
      <c r="AB1391" s="488"/>
      <c r="AC1391" s="488"/>
      <c r="AD1391" s="488"/>
      <c r="AE1391" s="488"/>
      <c r="AF1391" s="488"/>
      <c r="AG1391" s="488"/>
      <c r="AH1391" s="488"/>
      <c r="AI1391" s="488"/>
      <c r="AJ1391" s="488">
        <v>20</v>
      </c>
      <c r="AK1391" s="488">
        <v>30</v>
      </c>
      <c r="AL1391" s="488">
        <v>20</v>
      </c>
      <c r="AM1391" s="488">
        <v>30</v>
      </c>
      <c r="AN1391" s="488">
        <v>20</v>
      </c>
      <c r="AO1391" s="488">
        <v>10</v>
      </c>
      <c r="AP1391" s="488">
        <v>20</v>
      </c>
      <c r="AQ1391" s="488">
        <v>5</v>
      </c>
      <c r="AR1391" s="488"/>
      <c r="AS1391" s="488"/>
    </row>
    <row r="1392" spans="1:45" ht="14.5">
      <c r="A1392" s="522" t="str">
        <f>IFERROR(VLOOKUP(B1392, 'Reference data'!$C$2:$D$21, 2, 0), "Do not enter, will be populated based on other column(s)")</f>
        <v>Enhancement</v>
      </c>
      <c r="B1392" s="541" t="s">
        <v>960</v>
      </c>
      <c r="C1392" s="347">
        <v>1</v>
      </c>
      <c r="D1392" s="347" t="s">
        <v>2328</v>
      </c>
      <c r="E1392" s="543" t="s">
        <v>1174</v>
      </c>
      <c r="F1392" s="475" t="s">
        <v>2116</v>
      </c>
      <c r="G1392" s="522" t="str">
        <f>IFERROR(VLOOKUP(E1392,'Reference data'!$M$2:$P$364,4,0), "Do not enter, will be populated based on other column(s)")</f>
        <v>MF</v>
      </c>
      <c r="H1392" s="522" t="str">
        <f>IFERROR(VLOOKUP(E1392,'Reference data'!$M$2:$O$364, 3,0), "Do not enter, will be populated based on other column(s)")</f>
        <v>Cobol, IMS-DB</v>
      </c>
      <c r="I1392" s="522" t="str">
        <f>IFERROR(VLOOKUP(E1392,'Reference data'!$M$1:$N$364, 2,0), "Do not enter, will be populated based on other column(s)")</f>
        <v>MW Usage</v>
      </c>
      <c r="J1392" s="347" t="s">
        <v>44</v>
      </c>
      <c r="K1392" s="525" t="str">
        <f>IFERROR(VLOOKUP(J1392,'Reference data'!$G$2:$H$7, 2, 0), "Do not enter, will be populated based on other column(s)")</f>
        <v>Muawiah Qaimari</v>
      </c>
      <c r="L1392" s="525" t="s">
        <v>965</v>
      </c>
      <c r="M1392" s="525" t="str">
        <f>IFERROR(VLOOKUP(L1392, 'Reference data'!$J$2:$K$30, 2, 0), "Do not enter, will be populated based on other column(s)")</f>
        <v>Daljeet Arora</v>
      </c>
      <c r="N1392" s="347">
        <v>23.06</v>
      </c>
      <c r="O1392" s="551" t="str">
        <f>VLOOKUP(N1392, 'Reference data'!$U$2:$V$29, 2, 0)</f>
        <v>Jun-23</v>
      </c>
      <c r="P1392" s="347" t="s">
        <v>48</v>
      </c>
      <c r="Q1392" s="347">
        <v>350</v>
      </c>
      <c r="R1392" s="488"/>
      <c r="S1392" s="488"/>
      <c r="T1392" s="488"/>
      <c r="U1392" s="488"/>
      <c r="V1392" s="488"/>
      <c r="W1392" s="488"/>
      <c r="X1392" s="488"/>
      <c r="Y1392" s="488"/>
      <c r="Z1392" s="488"/>
      <c r="AA1392" s="488"/>
      <c r="AB1392" s="488"/>
      <c r="AC1392" s="488"/>
      <c r="AD1392" s="488"/>
      <c r="AE1392" s="488"/>
      <c r="AF1392" s="488"/>
      <c r="AG1392" s="488"/>
      <c r="AH1392" s="488"/>
      <c r="AI1392" s="488"/>
      <c r="AJ1392" s="488">
        <v>100</v>
      </c>
      <c r="AK1392" s="488">
        <v>100</v>
      </c>
      <c r="AL1392" s="488">
        <v>100</v>
      </c>
      <c r="AM1392" s="488">
        <v>50</v>
      </c>
    </row>
    <row r="1393" spans="1:45" ht="14.5">
      <c r="A1393" s="522" t="str">
        <f>IFERROR(VLOOKUP(B1393, 'Reference data'!$C$2:$D$21, 2, 0), "Do not enter, will be populated based on other column(s)")</f>
        <v>Enhancement</v>
      </c>
      <c r="B1393" s="541" t="s">
        <v>960</v>
      </c>
      <c r="C1393" s="347">
        <v>1</v>
      </c>
      <c r="D1393" s="347" t="s">
        <v>2328</v>
      </c>
      <c r="E1393" s="543" t="s">
        <v>1202</v>
      </c>
      <c r="F1393" s="475" t="s">
        <v>2116</v>
      </c>
      <c r="G1393" s="522" t="str">
        <f>IFERROR(VLOOKUP(E1393,'Reference data'!$M$2:$P$364,4,0), "Do not enter, will be populated based on other column(s)")</f>
        <v>MF</v>
      </c>
      <c r="H1393" s="522" t="str">
        <f>IFERROR(VLOOKUP(E1393,'Reference data'!$M$2:$O$364, 3,0), "Do not enter, will be populated based on other column(s)")</f>
        <v>Cobol, IMS-DB</v>
      </c>
      <c r="I1393" s="522" t="str">
        <f>IFERROR(VLOOKUP(E1393,'Reference data'!$M$1:$N$364, 2,0), "Do not enter, will be populated based on other column(s)")</f>
        <v>MW Usage</v>
      </c>
      <c r="J1393" s="347" t="s">
        <v>44</v>
      </c>
      <c r="K1393" s="525" t="str">
        <f>IFERROR(VLOOKUP(J1393,'Reference data'!$G$2:$H$7, 2, 0), "Do not enter, will be populated based on other column(s)")</f>
        <v>Muawiah Qaimari</v>
      </c>
      <c r="L1393" s="525" t="s">
        <v>965</v>
      </c>
      <c r="M1393" s="525" t="str">
        <f>IFERROR(VLOOKUP(L1393, 'Reference data'!$J$2:$K$30, 2, 0), "Do not enter, will be populated based on other column(s)")</f>
        <v>Daljeet Arora</v>
      </c>
      <c r="N1393" s="347">
        <v>23.06</v>
      </c>
      <c r="O1393" s="551" t="str">
        <f>VLOOKUP(N1393, 'Reference data'!$U$2:$V$29, 2, 0)</f>
        <v>Jun-23</v>
      </c>
      <c r="P1393" s="347" t="s">
        <v>48</v>
      </c>
      <c r="Q1393" s="347">
        <v>150</v>
      </c>
      <c r="R1393" s="488"/>
      <c r="S1393" s="488"/>
      <c r="T1393" s="488"/>
      <c r="U1393" s="488"/>
      <c r="V1393" s="488"/>
      <c r="W1393" s="488"/>
      <c r="X1393" s="488"/>
      <c r="Y1393" s="488"/>
      <c r="Z1393" s="488"/>
      <c r="AA1393" s="488"/>
      <c r="AB1393" s="488"/>
      <c r="AC1393" s="488"/>
      <c r="AD1393" s="488"/>
      <c r="AE1393" s="488"/>
      <c r="AF1393" s="488"/>
      <c r="AG1393" s="488"/>
      <c r="AH1393" s="488"/>
      <c r="AI1393" s="488"/>
      <c r="AJ1393" s="488">
        <v>20</v>
      </c>
      <c r="AK1393" s="488">
        <v>40</v>
      </c>
      <c r="AL1393" s="488">
        <v>40</v>
      </c>
      <c r="AM1393" s="488">
        <v>50</v>
      </c>
    </row>
    <row r="1394" spans="1:45" ht="14.5">
      <c r="A1394" s="522" t="str">
        <f>IFERROR(VLOOKUP(B1394, 'Reference data'!$C$2:$D$21, 2, 0), "Do not enter, will be populated based on other column(s)")</f>
        <v>Enhancement</v>
      </c>
      <c r="B1394" s="541" t="s">
        <v>960</v>
      </c>
      <c r="C1394" s="347">
        <v>1</v>
      </c>
      <c r="D1394" s="347" t="s">
        <v>2328</v>
      </c>
      <c r="E1394" s="543" t="s">
        <v>1313</v>
      </c>
      <c r="F1394" s="475" t="s">
        <v>2116</v>
      </c>
      <c r="G1394" s="522" t="str">
        <f>IFERROR(VLOOKUP(E1394,'Reference data'!$M$2:$P$364,4,0), "Do not enter, will be populated based on other column(s)")</f>
        <v>MF</v>
      </c>
      <c r="H1394" s="522" t="str">
        <f>IFERROR(VLOOKUP(E1394,'Reference data'!$M$2:$O$364, 3,0), "Do not enter, will be populated based on other column(s)")</f>
        <v>Cobol, DB2</v>
      </c>
      <c r="I1394" s="522" t="str">
        <f>IFERROR(VLOOKUP(E1394,'Reference data'!$M$1:$N$364, 2,0), "Do not enter, will be populated based on other column(s)")</f>
        <v>MW Usage</v>
      </c>
      <c r="J1394" s="347" t="s">
        <v>44</v>
      </c>
      <c r="K1394" s="525" t="str">
        <f>IFERROR(VLOOKUP(J1394,'Reference data'!$G$2:$H$7, 2, 0), "Do not enter, will be populated based on other column(s)")</f>
        <v>Muawiah Qaimari</v>
      </c>
      <c r="L1394" s="525" t="s">
        <v>965</v>
      </c>
      <c r="M1394" s="525" t="str">
        <f>IFERROR(VLOOKUP(L1394, 'Reference data'!$J$2:$K$30, 2, 0), "Do not enter, will be populated based on other column(s)")</f>
        <v>Daljeet Arora</v>
      </c>
      <c r="N1394" s="347">
        <v>23.06</v>
      </c>
      <c r="O1394" s="551" t="str">
        <f>VLOOKUP(N1394, 'Reference data'!$U$2:$V$29, 2, 0)</f>
        <v>Jun-23</v>
      </c>
      <c r="P1394" s="347" t="s">
        <v>48</v>
      </c>
      <c r="Q1394" s="347">
        <v>60</v>
      </c>
      <c r="R1394" s="488"/>
      <c r="S1394" s="488"/>
      <c r="T1394" s="488"/>
      <c r="U1394" s="488"/>
      <c r="V1394" s="488"/>
      <c r="W1394" s="488"/>
      <c r="X1394" s="488"/>
      <c r="Y1394" s="488"/>
      <c r="Z1394" s="488"/>
      <c r="AA1394" s="488"/>
      <c r="AB1394" s="488"/>
      <c r="AC1394" s="488"/>
      <c r="AD1394" s="488"/>
      <c r="AE1394" s="488"/>
      <c r="AF1394" s="488"/>
      <c r="AG1394" s="488"/>
      <c r="AH1394" s="488"/>
      <c r="AI1394" s="488"/>
      <c r="AJ1394" s="488">
        <v>10</v>
      </c>
      <c r="AK1394" s="488">
        <v>10</v>
      </c>
      <c r="AL1394" s="488">
        <v>20</v>
      </c>
      <c r="AM1394" s="488">
        <v>20</v>
      </c>
    </row>
    <row r="1395" spans="1:45" ht="18" customHeight="1">
      <c r="A1395" s="522" t="str">
        <f>IFERROR(VLOOKUP(B1395, 'Reference data'!$C$2:$D$21, 2, 0), "Do not enter, will be populated based on other column(s)")</f>
        <v>Enhancement</v>
      </c>
      <c r="B1395" s="541" t="s">
        <v>960</v>
      </c>
      <c r="C1395" s="347">
        <v>1</v>
      </c>
      <c r="D1395" s="347" t="s">
        <v>2329</v>
      </c>
      <c r="E1395" s="543" t="s">
        <v>1316</v>
      </c>
      <c r="F1395" s="472"/>
      <c r="G1395" s="522" t="str">
        <f>IFERROR(VLOOKUP(E1395,'Reference data'!$M$2:$P$364,4,0), "Do not enter, will be populated based on other column(s)")</f>
        <v>MR</v>
      </c>
      <c r="H1395" s="522" t="str">
        <f>IFERROR(VLOOKUP(E1395,'Reference data'!$M$2:$O$364, 3,0), "Do not enter, will be populated based on other column(s)")</f>
        <v>Power Builder, Sybase</v>
      </c>
      <c r="I1395" s="522" t="str">
        <f>IFERROR(VLOOKUP(E1395,'Reference data'!$M$1:$N$364, 2,0), "Do not enter, will be populated based on other column(s)")</f>
        <v>MW Usage</v>
      </c>
      <c r="J1395" s="347" t="s">
        <v>44</v>
      </c>
      <c r="K1395" s="525" t="str">
        <f>IFERROR(VLOOKUP(J1395,'Reference data'!$G$2:$H$7, 2, 0), "Do not enter, will be populated based on other column(s)")</f>
        <v>Muawiah Qaimari</v>
      </c>
      <c r="L1395" s="525" t="s">
        <v>965</v>
      </c>
      <c r="M1395" s="525" t="str">
        <f>IFERROR(VLOOKUP(L1395, 'Reference data'!$J$2:$K$30, 2, 0), "Do not enter, will be populated based on other column(s)")</f>
        <v>Daljeet Arora</v>
      </c>
      <c r="N1395" s="347" t="s">
        <v>341</v>
      </c>
      <c r="P1395" s="347" t="s">
        <v>342</v>
      </c>
      <c r="Q1395" s="347">
        <v>520</v>
      </c>
      <c r="R1395" s="488"/>
      <c r="S1395" s="488"/>
      <c r="T1395" s="488"/>
      <c r="U1395" s="488"/>
      <c r="V1395" s="488"/>
      <c r="W1395" s="488"/>
      <c r="X1395" s="488"/>
      <c r="Y1395" s="488"/>
      <c r="Z1395" s="488"/>
      <c r="AA1395" s="488"/>
      <c r="AB1395" s="488"/>
      <c r="AC1395" s="488"/>
      <c r="AD1395" s="488"/>
      <c r="AE1395" s="488"/>
      <c r="AF1395" s="488"/>
      <c r="AG1395" s="488"/>
      <c r="AH1395" s="488"/>
      <c r="AI1395" s="488"/>
      <c r="AJ1395" s="488"/>
      <c r="AK1395" s="488"/>
      <c r="AL1395" s="488"/>
      <c r="AM1395" s="488"/>
    </row>
    <row r="1396" spans="1:45" ht="18" customHeight="1">
      <c r="A1396" s="522" t="str">
        <f>IFERROR(VLOOKUP(B1396, 'Reference data'!$C$2:$D$21, 2, 0), "Do not enter, will be populated based on other column(s)")</f>
        <v>Sustenance</v>
      </c>
      <c r="B1396" s="541" t="s">
        <v>88</v>
      </c>
      <c r="C1396" s="347">
        <v>1</v>
      </c>
      <c r="D1396" s="347" t="s">
        <v>2330</v>
      </c>
      <c r="E1396" s="543" t="s">
        <v>1316</v>
      </c>
      <c r="F1396" s="475" t="s">
        <v>1479</v>
      </c>
      <c r="G1396" s="522" t="str">
        <f>IFERROR(VLOOKUP(E1396,'Reference data'!$M$2:$P$364,4,0), "Do not enter, will be populated based on other column(s)")</f>
        <v>MR</v>
      </c>
      <c r="H1396" s="522" t="str">
        <f>IFERROR(VLOOKUP(E1396,'Reference data'!$M$2:$O$364, 3,0), "Do not enter, will be populated based on other column(s)")</f>
        <v>Power Builder, Sybase</v>
      </c>
      <c r="I1396" s="522" t="str">
        <f>IFERROR(VLOOKUP(E1396,'Reference data'!$M$1:$N$364, 2,0), "Do not enter, will be populated based on other column(s)")</f>
        <v>MW Usage</v>
      </c>
      <c r="J1396" s="347" t="s">
        <v>44</v>
      </c>
      <c r="K1396" s="525" t="str">
        <f>IFERROR(VLOOKUP(J1396,'Reference data'!$G$2:$H$7, 2, 0), "Do not enter, will be populated based on other column(s)")</f>
        <v>Muawiah Qaimari</v>
      </c>
      <c r="L1396" s="525" t="s">
        <v>965</v>
      </c>
      <c r="M1396" s="525" t="str">
        <f>IFERROR(VLOOKUP(L1396, 'Reference data'!$J$2:$K$30, 2, 0), "Do not enter, will be populated based on other column(s)")</f>
        <v>Daljeet Arora</v>
      </c>
      <c r="N1396" s="347">
        <v>23.04</v>
      </c>
      <c r="P1396" s="347" t="s">
        <v>48</v>
      </c>
      <c r="Q1396" s="347">
        <v>70</v>
      </c>
      <c r="R1396" s="488"/>
      <c r="S1396" s="488"/>
      <c r="T1396" s="488"/>
      <c r="U1396" s="488"/>
      <c r="V1396" s="488"/>
      <c r="W1396" s="488"/>
      <c r="X1396" s="488"/>
      <c r="Y1396" s="488"/>
      <c r="Z1396" s="488"/>
      <c r="AA1396" s="488"/>
      <c r="AB1396" s="488"/>
      <c r="AC1396" s="488"/>
      <c r="AD1396" s="488"/>
      <c r="AE1396" s="488"/>
      <c r="AF1396" s="488"/>
      <c r="AG1396" s="488"/>
      <c r="AH1396" s="488"/>
      <c r="AI1396" s="488"/>
      <c r="AJ1396" s="488">
        <v>20</v>
      </c>
      <c r="AK1396" s="488">
        <v>50</v>
      </c>
      <c r="AL1396" s="488"/>
      <c r="AM1396" s="488"/>
    </row>
    <row r="1397" spans="1:45" ht="14.5">
      <c r="A1397" s="522" t="str">
        <f>IFERROR(VLOOKUP(B1397, 'Reference data'!$C$2:$D$21, 2, 0), "Do not enter, will be populated based on other column(s)")</f>
        <v>Sustenance</v>
      </c>
      <c r="B1397" s="541" t="s">
        <v>88</v>
      </c>
      <c r="C1397" s="347">
        <v>1</v>
      </c>
      <c r="D1397" s="347" t="s">
        <v>2331</v>
      </c>
      <c r="E1397" s="543" t="s">
        <v>1316</v>
      </c>
      <c r="F1397" s="475" t="s">
        <v>2332</v>
      </c>
      <c r="G1397" s="522" t="str">
        <f>IFERROR(VLOOKUP(E1397,'Reference data'!$M$2:$P$364,4,0), "Do not enter, will be populated based on other column(s)")</f>
        <v>MR</v>
      </c>
      <c r="H1397" s="522" t="str">
        <f>IFERROR(VLOOKUP(E1397,'Reference data'!$M$2:$O$364, 3,0), "Do not enter, will be populated based on other column(s)")</f>
        <v>Power Builder, Sybase</v>
      </c>
      <c r="I1397" s="522" t="str">
        <f>IFERROR(VLOOKUP(E1397,'Reference data'!$M$1:$N$364, 2,0), "Do not enter, will be populated based on other column(s)")</f>
        <v>MW Usage</v>
      </c>
      <c r="J1397" s="347" t="s">
        <v>44</v>
      </c>
      <c r="K1397" s="525" t="str">
        <f>IFERROR(VLOOKUP(J1397,'Reference data'!$G$2:$H$7, 2, 0), "Do not enter, will be populated based on other column(s)")</f>
        <v>Muawiah Qaimari</v>
      </c>
      <c r="L1397" s="525" t="s">
        <v>965</v>
      </c>
      <c r="M1397" s="525" t="str">
        <f>IFERROR(VLOOKUP(L1397, 'Reference data'!$J$2:$K$30, 2, 0), "Do not enter, will be populated based on other column(s)")</f>
        <v>Daljeet Arora</v>
      </c>
      <c r="N1397" s="347">
        <v>23.05</v>
      </c>
      <c r="P1397" s="347" t="s">
        <v>48</v>
      </c>
      <c r="Q1397" s="347">
        <v>40</v>
      </c>
      <c r="R1397" s="488"/>
      <c r="S1397" s="488"/>
      <c r="T1397" s="488"/>
      <c r="U1397" s="488"/>
      <c r="V1397" s="488"/>
      <c r="W1397" s="488"/>
      <c r="X1397" s="488"/>
      <c r="Y1397" s="488"/>
      <c r="Z1397" s="488"/>
      <c r="AA1397" s="488"/>
      <c r="AB1397" s="488"/>
      <c r="AC1397" s="488"/>
      <c r="AD1397" s="488"/>
      <c r="AE1397" s="488"/>
      <c r="AF1397" s="488"/>
      <c r="AG1397" s="488"/>
      <c r="AH1397" s="488"/>
      <c r="AI1397" s="488"/>
      <c r="AJ1397" s="488">
        <v>10</v>
      </c>
      <c r="AK1397" s="488">
        <v>10</v>
      </c>
      <c r="AL1397" s="488">
        <v>20</v>
      </c>
      <c r="AM1397" s="488"/>
    </row>
    <row r="1398" spans="1:45" ht="18" customHeight="1">
      <c r="A1398" s="522" t="str">
        <f>IFERROR(VLOOKUP(B1398, 'Reference data'!$C$2:$D$21, 2, 0), "Do not enter, will be populated based on other column(s)")</f>
        <v>Sustenance</v>
      </c>
      <c r="B1398" s="541" t="s">
        <v>88</v>
      </c>
      <c r="C1398" s="347">
        <v>1</v>
      </c>
      <c r="D1398" s="347" t="s">
        <v>2327</v>
      </c>
      <c r="E1398" s="543" t="s">
        <v>664</v>
      </c>
      <c r="F1398" s="474" t="s">
        <v>1479</v>
      </c>
      <c r="G1398" s="522" t="str">
        <f>IFERROR(VLOOKUP(E1398,'Reference data'!$M$2:$P$364,4,0), "Do not enter, will be populated based on other column(s)")</f>
        <v>MF</v>
      </c>
      <c r="H1398" s="522" t="str">
        <f>IFERROR(VLOOKUP(E1398,'Reference data'!$M$2:$O$364, 3,0), "Do not enter, will be populated based on other column(s)")</f>
        <v>Cobol, DB2</v>
      </c>
      <c r="I1398" s="522" t="str">
        <f>IFERROR(VLOOKUP(E1398,'Reference data'!$M$1:$N$364, 2,0), "Do not enter, will be populated based on other column(s)")</f>
        <v>JW</v>
      </c>
      <c r="J1398" s="548" t="s">
        <v>44</v>
      </c>
      <c r="K1398" s="525" t="str">
        <f>IFERROR(VLOOKUP(J1398,'Reference data'!$G$2:$H$7, 2, 0), "Do not enter, will be populated based on other column(s)")</f>
        <v>Muawiah Qaimari</v>
      </c>
      <c r="L1398" s="525" t="str">
        <f>IFERROR(VLOOKUP(I1398, 'Reference data'!$R$2:$S$55, 2, 0), "Do not enter, will be populated based on other column(s)")</f>
        <v>Rajan Patil</v>
      </c>
      <c r="M1398" s="525" t="str">
        <f>IFERROR(VLOOKUP(L1398, 'Reference data'!$J$2:$K$30, 2, 0), "Do not enter, will be populated based on other column(s)")</f>
        <v>Tarun Raghuwanshi</v>
      </c>
      <c r="N1398" s="347">
        <v>23.11</v>
      </c>
      <c r="O1398" s="551" t="str">
        <f>VLOOKUP(N1398, 'Reference data'!$U$2:$V$29, 2, 0)</f>
        <v>Nov-23</v>
      </c>
      <c r="P1398" s="347" t="s">
        <v>48</v>
      </c>
      <c r="Q1398" s="488">
        <v>175</v>
      </c>
      <c r="R1398" s="488"/>
      <c r="S1398" s="488"/>
      <c r="T1398" s="488"/>
      <c r="U1398" s="488"/>
      <c r="V1398" s="488"/>
      <c r="W1398" s="488"/>
      <c r="X1398" s="488"/>
      <c r="Y1398" s="488"/>
      <c r="Z1398" s="488"/>
      <c r="AA1398" s="488"/>
      <c r="AB1398" s="488"/>
      <c r="AC1398" s="488"/>
      <c r="AD1398" s="488"/>
      <c r="AE1398" s="488"/>
      <c r="AF1398" s="488"/>
      <c r="AG1398" s="488"/>
      <c r="AH1398" s="488"/>
      <c r="AI1398" s="488"/>
      <c r="AJ1398" s="488">
        <v>20</v>
      </c>
      <c r="AK1398" s="488">
        <v>30</v>
      </c>
      <c r="AL1398" s="488">
        <v>20</v>
      </c>
      <c r="AM1398" s="488">
        <v>20</v>
      </c>
      <c r="AN1398" s="488">
        <v>20</v>
      </c>
      <c r="AO1398" s="488">
        <v>20</v>
      </c>
      <c r="AP1398" s="488">
        <v>30</v>
      </c>
      <c r="AQ1398" s="488">
        <v>15</v>
      </c>
      <c r="AR1398" s="488"/>
      <c r="AS1398" s="488"/>
    </row>
    <row r="1399" spans="1:45" ht="18" customHeight="1">
      <c r="A1399" s="522" t="str">
        <f>IFERROR(VLOOKUP(B1399, 'Reference data'!$C$2:$D$21, 2, 0), "Do not enter, will be populated based on other column(s)")</f>
        <v>Sustenance</v>
      </c>
      <c r="B1399" s="541" t="s">
        <v>88</v>
      </c>
      <c r="C1399" s="347">
        <v>1</v>
      </c>
      <c r="D1399" s="347" t="s">
        <v>2327</v>
      </c>
      <c r="E1399" s="543" t="s">
        <v>648</v>
      </c>
      <c r="F1399" s="474" t="s">
        <v>1479</v>
      </c>
      <c r="G1399" s="522" t="str">
        <f>IFERROR(VLOOKUP(E1399,'Reference data'!$M$2:$P$364,4,0), "Do not enter, will be populated based on other column(s)")</f>
        <v>MF</v>
      </c>
      <c r="H1399" s="522" t="str">
        <f>IFERROR(VLOOKUP(E1399,'Reference data'!$M$2:$O$364, 3,0), "Do not enter, will be populated based on other column(s)")</f>
        <v>Cobol, DB2</v>
      </c>
      <c r="I1399" s="522" t="str">
        <f>IFERROR(VLOOKUP(E1399,'Reference data'!$M$1:$N$364, 2,0), "Do not enter, will be populated based on other column(s)")</f>
        <v>JW</v>
      </c>
      <c r="J1399" s="548" t="s">
        <v>44</v>
      </c>
      <c r="K1399" s="525" t="str">
        <f>IFERROR(VLOOKUP(J1399,'Reference data'!$G$2:$H$7, 2, 0), "Do not enter, will be populated based on other column(s)")</f>
        <v>Muawiah Qaimari</v>
      </c>
      <c r="L1399" s="525" t="str">
        <f>IFERROR(VLOOKUP(I1399, 'Reference data'!$R$2:$S$55, 2, 0), "Do not enter, will be populated based on other column(s)")</f>
        <v>Rajan Patil</v>
      </c>
      <c r="M1399" s="525" t="str">
        <f>IFERROR(VLOOKUP(L1399, 'Reference data'!$J$2:$K$30, 2, 0), "Do not enter, will be populated based on other column(s)")</f>
        <v>Tarun Raghuwanshi</v>
      </c>
      <c r="N1399" s="347">
        <v>23.11</v>
      </c>
      <c r="O1399" s="551" t="str">
        <f>VLOOKUP(N1399, 'Reference data'!$U$2:$V$29, 2, 0)</f>
        <v>Nov-23</v>
      </c>
      <c r="P1399" s="347" t="s">
        <v>48</v>
      </c>
      <c r="Q1399" s="488">
        <v>150</v>
      </c>
      <c r="R1399" s="488"/>
      <c r="S1399" s="488"/>
      <c r="T1399" s="488"/>
      <c r="U1399" s="488"/>
      <c r="V1399" s="488"/>
      <c r="W1399" s="488"/>
      <c r="X1399" s="488"/>
      <c r="Y1399" s="488"/>
      <c r="Z1399" s="488"/>
      <c r="AA1399" s="488"/>
      <c r="AB1399" s="488"/>
      <c r="AC1399" s="488"/>
      <c r="AD1399" s="488"/>
      <c r="AE1399" s="488"/>
      <c r="AF1399" s="488"/>
      <c r="AG1399" s="488"/>
      <c r="AH1399" s="488"/>
      <c r="AI1399" s="488"/>
      <c r="AJ1399" s="488">
        <v>20</v>
      </c>
      <c r="AK1399" s="488">
        <v>30</v>
      </c>
      <c r="AL1399" s="488">
        <v>20</v>
      </c>
      <c r="AM1399" s="488">
        <v>30</v>
      </c>
      <c r="AN1399" s="488">
        <v>15</v>
      </c>
      <c r="AO1399" s="488">
        <v>10</v>
      </c>
      <c r="AP1399" s="488">
        <v>20</v>
      </c>
      <c r="AQ1399" s="488">
        <v>5</v>
      </c>
      <c r="AR1399" s="488"/>
      <c r="AS1399" s="488"/>
    </row>
    <row r="1400" spans="1:45" ht="18" customHeight="1">
      <c r="A1400" s="522" t="str">
        <f>IFERROR(VLOOKUP(B1400, 'Reference data'!$C$2:$D$21, 2, 0), "Do not enter, will be populated based on other column(s)")</f>
        <v>Sustenance</v>
      </c>
      <c r="B1400" s="541" t="s">
        <v>88</v>
      </c>
      <c r="C1400" s="347">
        <v>1</v>
      </c>
      <c r="D1400" s="347" t="s">
        <v>2327</v>
      </c>
      <c r="E1400" s="543" t="s">
        <v>660</v>
      </c>
      <c r="F1400" s="474" t="s">
        <v>1479</v>
      </c>
      <c r="G1400" s="522" t="str">
        <f>IFERROR(VLOOKUP(E1400,'Reference data'!$M$2:$P$364,4,0), "Do not enter, will be populated based on other column(s)")</f>
        <v>MF</v>
      </c>
      <c r="H1400" s="522" t="str">
        <f>IFERROR(VLOOKUP(E1400,'Reference data'!$M$2:$O$364, 3,0), "Do not enter, will be populated based on other column(s)")</f>
        <v>Cobol, DB2</v>
      </c>
      <c r="I1400" s="522" t="str">
        <f>IFERROR(VLOOKUP(E1400,'Reference data'!$M$1:$N$364, 2,0), "Do not enter, will be populated based on other column(s)")</f>
        <v>JW</v>
      </c>
      <c r="J1400" s="548" t="s">
        <v>44</v>
      </c>
      <c r="K1400" s="525" t="str">
        <f>IFERROR(VLOOKUP(J1400,'Reference data'!$G$2:$H$7, 2, 0), "Do not enter, will be populated based on other column(s)")</f>
        <v>Muawiah Qaimari</v>
      </c>
      <c r="L1400" s="525" t="str">
        <f>IFERROR(VLOOKUP(I1400, 'Reference data'!$R$2:$S$55, 2, 0), "Do not enter, will be populated based on other column(s)")</f>
        <v>Rajan Patil</v>
      </c>
      <c r="M1400" s="525" t="str">
        <f>IFERROR(VLOOKUP(L1400, 'Reference data'!$J$2:$K$30, 2, 0), "Do not enter, will be populated based on other column(s)")</f>
        <v>Tarun Raghuwanshi</v>
      </c>
      <c r="N1400" s="347">
        <v>23.11</v>
      </c>
      <c r="O1400" s="551" t="str">
        <f>VLOOKUP(N1400, 'Reference data'!$U$2:$V$29, 2, 0)</f>
        <v>Nov-23</v>
      </c>
      <c r="P1400" s="347" t="s">
        <v>48</v>
      </c>
      <c r="Q1400" s="488">
        <v>160</v>
      </c>
      <c r="R1400" s="488"/>
      <c r="S1400" s="488"/>
      <c r="T1400" s="488"/>
      <c r="U1400" s="488"/>
      <c r="V1400" s="488"/>
      <c r="W1400" s="488"/>
      <c r="X1400" s="488"/>
      <c r="Y1400" s="488"/>
      <c r="Z1400" s="488"/>
      <c r="AA1400" s="488"/>
      <c r="AB1400" s="488"/>
      <c r="AC1400" s="488"/>
      <c r="AD1400" s="488"/>
      <c r="AE1400" s="488"/>
      <c r="AF1400" s="488"/>
      <c r="AG1400" s="488"/>
      <c r="AH1400" s="488"/>
      <c r="AI1400" s="488"/>
      <c r="AJ1400" s="488">
        <v>20</v>
      </c>
      <c r="AK1400" s="488">
        <v>30</v>
      </c>
      <c r="AL1400" s="488">
        <v>20</v>
      </c>
      <c r="AM1400" s="488">
        <v>30</v>
      </c>
      <c r="AN1400" s="488">
        <v>20</v>
      </c>
      <c r="AO1400" s="488">
        <v>10</v>
      </c>
      <c r="AP1400" s="488">
        <v>20</v>
      </c>
      <c r="AQ1400" s="488">
        <v>10</v>
      </c>
      <c r="AR1400" s="488"/>
      <c r="AS1400" s="488"/>
    </row>
    <row r="1401" spans="1:45" ht="18" customHeight="1">
      <c r="A1401" s="522" t="str">
        <f>IFERROR(VLOOKUP(B1401, 'Reference data'!$C$2:$D$21, 2, 0), "Do not enter, will be populated based on other column(s)")</f>
        <v>Enhancement</v>
      </c>
      <c r="B1401" s="541" t="s">
        <v>960</v>
      </c>
      <c r="C1401" s="347">
        <v>1</v>
      </c>
      <c r="D1401" s="347" t="s">
        <v>2333</v>
      </c>
      <c r="E1401" s="543" t="s">
        <v>962</v>
      </c>
      <c r="F1401" s="474" t="s">
        <v>2142</v>
      </c>
      <c r="G1401" s="522" t="str">
        <f>IFERROR(VLOOKUP(E1401,'Reference data'!$M$2:$P$364,4,0), "Do not enter, will be populated based on other column(s)")</f>
        <v>MF</v>
      </c>
      <c r="H1401" s="522" t="str">
        <f>IFERROR(VLOOKUP(E1401,'Reference data'!$M$2:$O$364, 3,0), "Do not enter, will be populated based on other column(s)")</f>
        <v>Cobol, DB2</v>
      </c>
      <c r="I1401" s="522" t="str">
        <f>IFERROR(VLOOKUP(E1401,'Reference data'!$M$1:$N$364, 2,0), "Do not enter, will be populated based on other column(s)")</f>
        <v>West Usage</v>
      </c>
      <c r="J1401" s="347" t="s">
        <v>44</v>
      </c>
      <c r="K1401" s="525" t="str">
        <f>IFERROR(VLOOKUP(J1401,'Reference data'!$G$2:$H$7, 2, 0), "Do not enter, will be populated based on other column(s)")</f>
        <v>Muawiah Qaimari</v>
      </c>
      <c r="L1401" s="525" t="s">
        <v>965</v>
      </c>
      <c r="M1401" s="525" t="str">
        <f>IFERROR(VLOOKUP(L1401, 'Reference data'!$J$2:$K$30, 2, 0), "Do not enter, will be populated based on other column(s)")</f>
        <v>Daljeet Arora</v>
      </c>
      <c r="N1401" s="347">
        <v>23.04</v>
      </c>
      <c r="O1401" s="551" t="str">
        <f>VLOOKUP(N1401, 'Reference data'!$U$2:$V$29, 2, 0)</f>
        <v>Apr-23</v>
      </c>
      <c r="P1401" s="347" t="s">
        <v>48</v>
      </c>
      <c r="Q1401" s="347">
        <v>110</v>
      </c>
      <c r="R1401" s="488"/>
      <c r="S1401" s="488"/>
      <c r="T1401" s="488"/>
      <c r="U1401" s="488"/>
      <c r="V1401" s="488"/>
      <c r="W1401" s="488"/>
      <c r="X1401" s="488"/>
      <c r="Y1401" s="488"/>
      <c r="Z1401" s="488"/>
      <c r="AA1401" s="488"/>
      <c r="AB1401" s="488"/>
      <c r="AC1401" s="488"/>
      <c r="AD1401" s="488"/>
      <c r="AE1401" s="488"/>
      <c r="AF1401" s="488"/>
      <c r="AG1401" s="488"/>
      <c r="AH1401" s="488"/>
      <c r="AI1401" s="488"/>
      <c r="AJ1401" s="488">
        <v>40</v>
      </c>
      <c r="AK1401" s="488">
        <v>70</v>
      </c>
      <c r="AL1401" s="488"/>
      <c r="AM1401" s="488"/>
    </row>
    <row r="1402" spans="1:45" ht="18" customHeight="1">
      <c r="A1402" s="522" t="str">
        <f>IFERROR(VLOOKUP(B1402, 'Reference data'!$C$2:$D$21, 2, 0), "Do not enter, will be populated based on other column(s)")</f>
        <v>Enhancement</v>
      </c>
      <c r="B1402" s="541" t="s">
        <v>960</v>
      </c>
      <c r="C1402" s="347">
        <v>1</v>
      </c>
      <c r="D1402" s="347" t="s">
        <v>2334</v>
      </c>
      <c r="E1402" s="543" t="s">
        <v>1202</v>
      </c>
      <c r="F1402" s="475" t="s">
        <v>2335</v>
      </c>
      <c r="G1402" s="522" t="str">
        <f>IFERROR(VLOOKUP(E1402,'Reference data'!$M$2:$P$364,4,0), "Do not enter, will be populated based on other column(s)")</f>
        <v>MF</v>
      </c>
      <c r="H1402" s="522" t="str">
        <f>IFERROR(VLOOKUP(E1402,'Reference data'!$M$2:$O$364, 3,0), "Do not enter, will be populated based on other column(s)")</f>
        <v>Cobol, IMS-DB</v>
      </c>
      <c r="I1402" s="522" t="str">
        <f>IFERROR(VLOOKUP(E1402,'Reference data'!$M$1:$N$364, 2,0), "Do not enter, will be populated based on other column(s)")</f>
        <v>MW Usage</v>
      </c>
      <c r="J1402" s="347" t="s">
        <v>44</v>
      </c>
      <c r="K1402" s="525" t="str">
        <f>IFERROR(VLOOKUP(J1402,'Reference data'!$G$2:$H$7, 2, 0), "Do not enter, will be populated based on other column(s)")</f>
        <v>Muawiah Qaimari</v>
      </c>
      <c r="L1402" s="525" t="s">
        <v>965</v>
      </c>
      <c r="M1402" s="525" t="str">
        <f>IFERROR(VLOOKUP(L1402, 'Reference data'!$J$2:$K$30, 2, 0), "Do not enter, will be populated based on other column(s)")</f>
        <v>Daljeet Arora</v>
      </c>
      <c r="N1402" s="347">
        <v>23.09</v>
      </c>
      <c r="O1402" s="551" t="str">
        <f>VLOOKUP(N1402, 'Reference data'!$U$2:$V$29, 2, 0)</f>
        <v>Sep-23</v>
      </c>
      <c r="P1402" s="347" t="s">
        <v>48</v>
      </c>
      <c r="Q1402" s="347">
        <v>170</v>
      </c>
      <c r="R1402" s="488"/>
      <c r="S1402" s="488"/>
      <c r="T1402" s="488"/>
      <c r="U1402" s="488"/>
      <c r="V1402" s="488"/>
      <c r="W1402" s="488"/>
      <c r="X1402" s="488"/>
      <c r="Y1402" s="488"/>
      <c r="Z1402" s="488"/>
      <c r="AA1402" s="488"/>
      <c r="AB1402" s="488"/>
      <c r="AC1402" s="488"/>
      <c r="AD1402" s="488"/>
      <c r="AE1402" s="488"/>
      <c r="AF1402" s="488"/>
      <c r="AG1402" s="488"/>
      <c r="AH1402" s="488"/>
      <c r="AI1402" s="488"/>
      <c r="AJ1402" s="488"/>
      <c r="AK1402" s="488">
        <v>50</v>
      </c>
      <c r="AL1402" s="488">
        <v>50</v>
      </c>
      <c r="AM1402" s="488"/>
      <c r="AO1402" s="347">
        <v>20</v>
      </c>
      <c r="AP1402" s="347">
        <v>20</v>
      </c>
    </row>
    <row r="1403" spans="1:45" ht="18" customHeight="1">
      <c r="A1403" s="522" t="str">
        <f>IFERROR(VLOOKUP(B1403, 'Reference data'!$C$2:$D$21, 2, 0), "Do not enter, will be populated based on other column(s)")</f>
        <v>Enhancement</v>
      </c>
      <c r="B1403" s="541" t="s">
        <v>960</v>
      </c>
      <c r="C1403" s="347">
        <v>1</v>
      </c>
      <c r="D1403" s="347" t="s">
        <v>2336</v>
      </c>
      <c r="E1403" s="543" t="s">
        <v>1174</v>
      </c>
      <c r="F1403" s="474" t="s">
        <v>2142</v>
      </c>
      <c r="G1403" s="522" t="str">
        <f>IFERROR(VLOOKUP(E1403,'Reference data'!$M$2:$P$364,4,0), "Do not enter, will be populated based on other column(s)")</f>
        <v>MF</v>
      </c>
      <c r="H1403" s="522" t="str">
        <f>IFERROR(VLOOKUP(E1403,'Reference data'!$M$2:$O$364, 3,0), "Do not enter, will be populated based on other column(s)")</f>
        <v>Cobol, IMS-DB</v>
      </c>
      <c r="I1403" s="522" t="str">
        <f>IFERROR(VLOOKUP(E1403,'Reference data'!$M$1:$N$364, 2,0), "Do not enter, will be populated based on other column(s)")</f>
        <v>MW Usage</v>
      </c>
      <c r="J1403" s="347" t="s">
        <v>44</v>
      </c>
      <c r="K1403" s="525" t="str">
        <f>IFERROR(VLOOKUP(J1403,'Reference data'!$G$2:$H$7, 2, 0), "Do not enter, will be populated based on other column(s)")</f>
        <v>Muawiah Qaimari</v>
      </c>
      <c r="L1403" s="525" t="s">
        <v>965</v>
      </c>
      <c r="M1403" s="525" t="str">
        <f>IFERROR(VLOOKUP(L1403, 'Reference data'!$J$2:$K$30, 2, 0), "Do not enter, will be populated based on other column(s)")</f>
        <v>Daljeet Arora</v>
      </c>
      <c r="N1403" s="347">
        <v>23.04</v>
      </c>
      <c r="O1403" s="551" t="str">
        <f>VLOOKUP(N1403, 'Reference data'!$U$2:$V$29, 2, 0)</f>
        <v>Apr-23</v>
      </c>
      <c r="P1403" s="347" t="s">
        <v>48</v>
      </c>
      <c r="Q1403" s="347">
        <v>145</v>
      </c>
      <c r="R1403" s="488"/>
      <c r="S1403" s="488"/>
      <c r="T1403" s="488"/>
      <c r="U1403" s="488"/>
      <c r="V1403" s="488"/>
      <c r="W1403" s="488"/>
      <c r="X1403" s="488"/>
      <c r="Y1403" s="488"/>
      <c r="Z1403" s="488"/>
      <c r="AA1403" s="488"/>
      <c r="AB1403" s="488"/>
      <c r="AC1403" s="488"/>
      <c r="AD1403" s="488"/>
      <c r="AE1403" s="488"/>
      <c r="AF1403" s="488"/>
      <c r="AG1403" s="488"/>
      <c r="AH1403" s="488">
        <v>30</v>
      </c>
      <c r="AI1403" s="488">
        <v>45</v>
      </c>
      <c r="AJ1403" s="488">
        <v>50</v>
      </c>
      <c r="AK1403" s="488">
        <v>20</v>
      </c>
      <c r="AL1403" s="488"/>
      <c r="AM1403" s="488"/>
    </row>
    <row r="1404" spans="1:45" ht="18" customHeight="1">
      <c r="A1404" s="522" t="str">
        <f>IFERROR(VLOOKUP(B1404, 'Reference data'!$C$2:$D$21, 2, 0), "Do not enter, will be populated based on other column(s)")</f>
        <v>Sustenance</v>
      </c>
      <c r="B1404" s="541" t="s">
        <v>88</v>
      </c>
      <c r="C1404" s="347">
        <v>1</v>
      </c>
      <c r="D1404" s="347" t="s">
        <v>2337</v>
      </c>
      <c r="E1404" s="543" t="s">
        <v>1367</v>
      </c>
      <c r="F1404" s="475" t="s">
        <v>2338</v>
      </c>
      <c r="G1404" s="522" t="str">
        <f>IFERROR(VLOOKUP(E1404,'Reference data'!$M$2:$P$364,4,0), "Do not enter, will be populated based on other column(s)")</f>
        <v>MF</v>
      </c>
      <c r="H1404" s="522" t="str">
        <f>IFERROR(VLOOKUP(E1404,'Reference data'!$M$2:$O$364, 3,0), "Do not enter, will be populated based on other column(s)")</f>
        <v>Cobol, DB2</v>
      </c>
      <c r="I1404" s="522" t="str">
        <f>IFERROR(VLOOKUP(E1404,'Reference data'!$M$1:$N$364, 2,0), "Do not enter, will be populated based on other column(s)")</f>
        <v>West Usage</v>
      </c>
      <c r="J1404" s="347" t="s">
        <v>44</v>
      </c>
      <c r="K1404" s="525" t="str">
        <f>IFERROR(VLOOKUP(J1404,'Reference data'!$G$2:$H$7, 2, 0), "Do not enter, will be populated based on other column(s)")</f>
        <v>Muawiah Qaimari</v>
      </c>
      <c r="L1404" s="525" t="s">
        <v>965</v>
      </c>
      <c r="M1404" s="525" t="str">
        <f>IFERROR(VLOOKUP(L1404, 'Reference data'!$J$2:$K$30, 2, 0), "Do not enter, will be populated based on other column(s)")</f>
        <v>Daljeet Arora</v>
      </c>
      <c r="N1404" s="347">
        <v>23.06</v>
      </c>
      <c r="O1404" s="551" t="str">
        <f>VLOOKUP(N1404, 'Reference data'!$U$2:$V$29, 2, 0)</f>
        <v>Jun-23</v>
      </c>
      <c r="P1404" s="347" t="s">
        <v>48</v>
      </c>
      <c r="Q1404" s="347">
        <v>50</v>
      </c>
      <c r="R1404" s="488"/>
      <c r="S1404" s="488"/>
      <c r="T1404" s="488"/>
      <c r="U1404" s="488"/>
      <c r="V1404" s="488"/>
      <c r="W1404" s="488"/>
      <c r="X1404" s="488"/>
      <c r="Y1404" s="488"/>
      <c r="Z1404" s="488"/>
      <c r="AA1404" s="488"/>
      <c r="AB1404" s="488"/>
      <c r="AC1404" s="488"/>
      <c r="AD1404" s="488"/>
      <c r="AE1404" s="488"/>
      <c r="AF1404" s="488"/>
      <c r="AG1404" s="488"/>
      <c r="AH1404" s="488"/>
      <c r="AI1404" s="488"/>
      <c r="AJ1404" s="488"/>
      <c r="AK1404" s="488"/>
      <c r="AL1404" s="488">
        <v>20</v>
      </c>
      <c r="AM1404" s="488">
        <v>20</v>
      </c>
    </row>
    <row r="1405" spans="1:45" ht="18" customHeight="1">
      <c r="A1405" s="522" t="str">
        <f>IFERROR(VLOOKUP(B1405, 'Reference data'!$C$2:$D$21, 2, 0), "Do not enter, will be populated based on other column(s)")</f>
        <v>Sustenance</v>
      </c>
      <c r="B1405" s="541" t="s">
        <v>88</v>
      </c>
      <c r="C1405" s="347">
        <v>1</v>
      </c>
      <c r="D1405" s="347" t="s">
        <v>2339</v>
      </c>
      <c r="E1405" s="543" t="s">
        <v>1132</v>
      </c>
      <c r="F1405" s="475" t="s">
        <v>2338</v>
      </c>
      <c r="G1405" s="522" t="str">
        <f>IFERROR(VLOOKUP(E1405,'Reference data'!$M$2:$P$364,4,0), "Do not enter, will be populated based on other column(s)")</f>
        <v>MF</v>
      </c>
      <c r="H1405" s="522" t="str">
        <f>IFERROR(VLOOKUP(E1405,'Reference data'!$M$2:$O$364, 3,0), "Do not enter, will be populated based on other column(s)")</f>
        <v>Cobol, DB2</v>
      </c>
      <c r="I1405" s="522" t="str">
        <f>IFERROR(VLOOKUP(E1405,'Reference data'!$M$1:$N$364, 2,0), "Do not enter, will be populated based on other column(s)")</f>
        <v>West Usage</v>
      </c>
      <c r="J1405" s="347" t="s">
        <v>44</v>
      </c>
      <c r="K1405" s="525" t="str">
        <f>IFERROR(VLOOKUP(J1405,'Reference data'!$G$2:$H$7, 2, 0), "Do not enter, will be populated based on other column(s)")</f>
        <v>Muawiah Qaimari</v>
      </c>
      <c r="L1405" s="525" t="s">
        <v>965</v>
      </c>
      <c r="M1405" s="525" t="str">
        <f>IFERROR(VLOOKUP(L1405, 'Reference data'!$J$2:$K$30, 2, 0), "Do not enter, will be populated based on other column(s)")</f>
        <v>Daljeet Arora</v>
      </c>
      <c r="N1405" s="347">
        <v>23.06</v>
      </c>
      <c r="O1405" s="551" t="str">
        <f>VLOOKUP(N1405, 'Reference data'!$U$2:$V$29, 2, 0)</f>
        <v>Jun-23</v>
      </c>
      <c r="P1405" s="347" t="s">
        <v>48</v>
      </c>
      <c r="Q1405" s="347">
        <v>50</v>
      </c>
      <c r="R1405" s="488"/>
      <c r="S1405" s="488"/>
      <c r="T1405" s="488"/>
      <c r="U1405" s="488"/>
      <c r="V1405" s="488"/>
      <c r="W1405" s="488"/>
      <c r="X1405" s="488"/>
      <c r="Y1405" s="488"/>
      <c r="Z1405" s="488"/>
      <c r="AA1405" s="488"/>
      <c r="AB1405" s="488"/>
      <c r="AC1405" s="488"/>
      <c r="AD1405" s="488"/>
      <c r="AE1405" s="488"/>
      <c r="AF1405" s="488"/>
      <c r="AG1405" s="488"/>
      <c r="AH1405" s="488"/>
      <c r="AI1405" s="488"/>
      <c r="AJ1405" s="488"/>
      <c r="AK1405" s="488"/>
      <c r="AL1405" s="488">
        <v>20</v>
      </c>
      <c r="AM1405" s="488">
        <v>20</v>
      </c>
    </row>
    <row r="1406" spans="1:45" ht="18" customHeight="1">
      <c r="A1406" s="522" t="str">
        <f>IFERROR(VLOOKUP(B1406, 'Reference data'!$C$2:$D$21, 2, 0), "Do not enter, will be populated based on other column(s)")</f>
        <v>Sustenance</v>
      </c>
      <c r="B1406" s="541" t="s">
        <v>88</v>
      </c>
      <c r="C1406" s="347">
        <v>1</v>
      </c>
      <c r="D1406" s="347" t="s">
        <v>2340</v>
      </c>
      <c r="E1406" s="543" t="s">
        <v>1319</v>
      </c>
      <c r="F1406" s="475" t="s">
        <v>2338</v>
      </c>
      <c r="G1406" s="522" t="str">
        <f>IFERROR(VLOOKUP(E1406,'Reference data'!$M$2:$P$364,4,0), "Do not enter, will be populated based on other column(s)")</f>
        <v>MF</v>
      </c>
      <c r="H1406" s="522" t="str">
        <f>IFERROR(VLOOKUP(E1406,'Reference data'!$M$2:$O$364, 3,0), "Do not enter, will be populated based on other column(s)")</f>
        <v>Cobol, DB2</v>
      </c>
      <c r="I1406" s="522" t="str">
        <f>IFERROR(VLOOKUP(E1406,'Reference data'!$M$1:$N$364, 2,0), "Do not enter, will be populated based on other column(s)")</f>
        <v>West Usage</v>
      </c>
      <c r="J1406" s="347" t="s">
        <v>44</v>
      </c>
      <c r="K1406" s="525" t="str">
        <f>IFERROR(VLOOKUP(J1406,'Reference data'!$G$2:$H$7, 2, 0), "Do not enter, will be populated based on other column(s)")</f>
        <v>Muawiah Qaimari</v>
      </c>
      <c r="L1406" s="525" t="s">
        <v>965</v>
      </c>
      <c r="M1406" s="525" t="str">
        <f>IFERROR(VLOOKUP(L1406, 'Reference data'!$J$2:$K$30, 2, 0), "Do not enter, will be populated based on other column(s)")</f>
        <v>Daljeet Arora</v>
      </c>
      <c r="N1406" s="347">
        <v>23.06</v>
      </c>
      <c r="O1406" s="551" t="str">
        <f>VLOOKUP(N1406, 'Reference data'!$U$2:$V$29, 2, 0)</f>
        <v>Jun-23</v>
      </c>
      <c r="P1406" s="347" t="s">
        <v>48</v>
      </c>
      <c r="Q1406" s="347">
        <v>50</v>
      </c>
      <c r="R1406" s="488"/>
      <c r="S1406" s="488"/>
      <c r="T1406" s="488"/>
      <c r="U1406" s="488"/>
      <c r="V1406" s="488"/>
      <c r="W1406" s="488"/>
      <c r="X1406" s="488"/>
      <c r="Y1406" s="488"/>
      <c r="Z1406" s="488"/>
      <c r="AA1406" s="488"/>
      <c r="AB1406" s="488"/>
      <c r="AC1406" s="488"/>
      <c r="AD1406" s="488"/>
      <c r="AE1406" s="488"/>
      <c r="AF1406" s="488"/>
      <c r="AG1406" s="488"/>
      <c r="AH1406" s="488"/>
      <c r="AI1406" s="488"/>
      <c r="AJ1406" s="488"/>
      <c r="AK1406" s="488"/>
      <c r="AL1406" s="488">
        <v>10</v>
      </c>
      <c r="AM1406" s="488">
        <v>20</v>
      </c>
    </row>
    <row r="1407" spans="1:45" ht="18" customHeight="1">
      <c r="A1407" s="522" t="str">
        <f>IFERROR(VLOOKUP(B1407, 'Reference data'!$C$2:$D$21, 2, 0), "Do not enter, will be populated based on other column(s)")</f>
        <v>Sustenance</v>
      </c>
      <c r="B1407" s="541" t="s">
        <v>88</v>
      </c>
      <c r="C1407" s="347">
        <v>1</v>
      </c>
      <c r="D1407" s="347" t="s">
        <v>2341</v>
      </c>
      <c r="E1407" s="543" t="s">
        <v>1174</v>
      </c>
      <c r="F1407" s="475" t="s">
        <v>2338</v>
      </c>
      <c r="G1407" s="522" t="str">
        <f>IFERROR(VLOOKUP(E1407,'Reference data'!$M$2:$P$364,4,0), "Do not enter, will be populated based on other column(s)")</f>
        <v>MF</v>
      </c>
      <c r="H1407" s="522" t="str">
        <f>IFERROR(VLOOKUP(E1407,'Reference data'!$M$2:$O$364, 3,0), "Do not enter, will be populated based on other column(s)")</f>
        <v>Cobol, IMS-DB</v>
      </c>
      <c r="I1407" s="522" t="str">
        <f>IFERROR(VLOOKUP(E1407,'Reference data'!$M$1:$N$364, 2,0), "Do not enter, will be populated based on other column(s)")</f>
        <v>MW Usage</v>
      </c>
      <c r="J1407" s="347" t="s">
        <v>44</v>
      </c>
      <c r="K1407" s="525" t="str">
        <f>IFERROR(VLOOKUP(J1407,'Reference data'!$G$2:$H$7, 2, 0), "Do not enter, will be populated based on other column(s)")</f>
        <v>Muawiah Qaimari</v>
      </c>
      <c r="L1407" s="525" t="s">
        <v>965</v>
      </c>
      <c r="M1407" s="525" t="str">
        <f>IFERROR(VLOOKUP(L1407, 'Reference data'!$J$2:$K$30, 2, 0), "Do not enter, will be populated based on other column(s)")</f>
        <v>Daljeet Arora</v>
      </c>
      <c r="N1407" s="347">
        <v>23.06</v>
      </c>
      <c r="O1407" s="551" t="str">
        <f>VLOOKUP(N1407, 'Reference data'!$U$2:$V$29, 2, 0)</f>
        <v>Jun-23</v>
      </c>
      <c r="P1407" s="483" t="s">
        <v>48</v>
      </c>
      <c r="Q1407" s="347">
        <v>50</v>
      </c>
      <c r="R1407" s="488"/>
      <c r="S1407" s="488"/>
      <c r="T1407" s="488"/>
      <c r="U1407" s="488"/>
      <c r="V1407" s="488"/>
      <c r="W1407" s="488"/>
      <c r="X1407" s="488"/>
      <c r="Y1407" s="488"/>
      <c r="Z1407" s="488"/>
      <c r="AA1407" s="488"/>
      <c r="AB1407" s="488"/>
      <c r="AC1407" s="488"/>
      <c r="AD1407" s="488"/>
      <c r="AE1407" s="488"/>
      <c r="AF1407" s="488"/>
      <c r="AG1407" s="488"/>
      <c r="AH1407" s="488"/>
      <c r="AI1407" s="488"/>
      <c r="AJ1407" s="488"/>
      <c r="AK1407" s="488"/>
      <c r="AL1407" s="488">
        <v>20</v>
      </c>
      <c r="AM1407" s="488">
        <v>20</v>
      </c>
    </row>
    <row r="1408" spans="1:45" ht="18" customHeight="1">
      <c r="A1408" s="522" t="str">
        <f>IFERROR(VLOOKUP(B1408, 'Reference data'!$C$2:$D$21, 2, 0), "Do not enter, will be populated based on other column(s)")</f>
        <v>Sustenance</v>
      </c>
      <c r="B1408" s="541" t="s">
        <v>88</v>
      </c>
      <c r="C1408" s="347">
        <v>1</v>
      </c>
      <c r="D1408" s="347" t="s">
        <v>2327</v>
      </c>
      <c r="E1408" s="543" t="s">
        <v>651</v>
      </c>
      <c r="F1408" s="474" t="s">
        <v>1479</v>
      </c>
      <c r="G1408" s="522" t="str">
        <f>IFERROR(VLOOKUP(E1408,'Reference data'!$M$2:$P$364,4,0), "Do not enter, will be populated based on other column(s)")</f>
        <v>MF</v>
      </c>
      <c r="H1408" s="522" t="str">
        <f>IFERROR(VLOOKUP(E1408,'Reference data'!$M$2:$O$364, 3,0), "Do not enter, will be populated based on other column(s)")</f>
        <v>Cobol, DB2</v>
      </c>
      <c r="I1408" s="522" t="str">
        <f>IFERROR(VLOOKUP(E1408,'Reference data'!$M$1:$N$364, 2,0), "Do not enter, will be populated based on other column(s)")</f>
        <v>JW</v>
      </c>
      <c r="J1408" s="548" t="s">
        <v>44</v>
      </c>
      <c r="K1408" s="525" t="str">
        <f>IFERROR(VLOOKUP(J1408,'Reference data'!$G$2:$H$7, 2, 0), "Do not enter, will be populated based on other column(s)")</f>
        <v>Muawiah Qaimari</v>
      </c>
      <c r="L1408" s="525" t="str">
        <f>IFERROR(VLOOKUP(I1408, 'Reference data'!$R$2:$S$55, 2, 0), "Do not enter, will be populated based on other column(s)")</f>
        <v>Rajan Patil</v>
      </c>
      <c r="M1408" s="525" t="str">
        <f>IFERROR(VLOOKUP(L1408, 'Reference data'!$J$2:$K$30, 2, 0), "Do not enter, will be populated based on other column(s)")</f>
        <v>Tarun Raghuwanshi</v>
      </c>
      <c r="N1408" s="347">
        <v>23.11</v>
      </c>
      <c r="O1408" s="551" t="str">
        <f>VLOOKUP(N1408, 'Reference data'!$U$2:$V$29, 2, 0)</f>
        <v>Nov-23</v>
      </c>
      <c r="P1408" s="483" t="s">
        <v>48</v>
      </c>
      <c r="Q1408" s="488">
        <v>85</v>
      </c>
      <c r="R1408" s="488"/>
      <c r="S1408" s="488"/>
      <c r="T1408" s="488"/>
      <c r="U1408" s="488"/>
      <c r="V1408" s="488"/>
      <c r="W1408" s="488"/>
      <c r="X1408" s="488"/>
      <c r="Y1408" s="488"/>
      <c r="Z1408" s="488"/>
      <c r="AA1408" s="488"/>
      <c r="AB1408" s="488"/>
      <c r="AC1408" s="488"/>
      <c r="AD1408" s="488"/>
      <c r="AE1408" s="488"/>
      <c r="AF1408" s="488"/>
      <c r="AG1408" s="488"/>
      <c r="AH1408" s="488"/>
      <c r="AI1408" s="488"/>
      <c r="AJ1408" s="488">
        <v>10</v>
      </c>
      <c r="AK1408" s="488">
        <v>10</v>
      </c>
      <c r="AL1408" s="488">
        <v>20</v>
      </c>
      <c r="AM1408" s="488">
        <v>10</v>
      </c>
      <c r="AN1408" s="488">
        <v>10</v>
      </c>
      <c r="AO1408" s="488">
        <v>10</v>
      </c>
      <c r="AP1408" s="488">
        <v>10</v>
      </c>
      <c r="AQ1408" s="488">
        <v>5</v>
      </c>
      <c r="AR1408" s="488"/>
      <c r="AS1408" s="488"/>
    </row>
    <row r="1409" spans="1:51" ht="18" customHeight="1">
      <c r="A1409" s="522" t="str">
        <f>IFERROR(VLOOKUP(B1409, 'Reference data'!$C$2:$D$21, 2, 0), "Do not enter, will be populated based on other column(s)")</f>
        <v>Enhancement</v>
      </c>
      <c r="B1409" s="541" t="s">
        <v>960</v>
      </c>
      <c r="C1409" s="347">
        <v>1</v>
      </c>
      <c r="D1409" s="347" t="s">
        <v>2342</v>
      </c>
      <c r="E1409" s="543" t="s">
        <v>962</v>
      </c>
      <c r="F1409" s="474" t="s">
        <v>2343</v>
      </c>
      <c r="G1409" s="522" t="str">
        <f>IFERROR(VLOOKUP(E1409,'Reference data'!$M$2:$P$364,4,0), "Do not enter, will be populated based on other column(s)")</f>
        <v>MF</v>
      </c>
      <c r="H1409" s="522" t="str">
        <f>IFERROR(VLOOKUP(E1409,'Reference data'!$M$2:$O$364, 3,0), "Do not enter, will be populated based on other column(s)")</f>
        <v>Cobol, DB2</v>
      </c>
      <c r="I1409" s="522" t="str">
        <f>IFERROR(VLOOKUP(E1409,'Reference data'!$M$1:$N$364, 2,0), "Do not enter, will be populated based on other column(s)")</f>
        <v>West Usage</v>
      </c>
      <c r="J1409" s="548" t="s">
        <v>44</v>
      </c>
      <c r="K1409" s="525" t="str">
        <f>IFERROR(VLOOKUP(J1409,'Reference data'!$G$2:$H$7, 2, 0), "Do not enter, will be populated based on other column(s)")</f>
        <v>Muawiah Qaimari</v>
      </c>
      <c r="L1409" s="525" t="str">
        <f>IFERROR(VLOOKUP(I1409, 'Reference data'!$R$2:$S$55, 2, 0), "Do not enter, will be populated based on other column(s)")</f>
        <v>Sanjay Lokhande</v>
      </c>
      <c r="M1409" s="525" t="str">
        <f>IFERROR(VLOOKUP(L1409, 'Reference data'!$J$2:$K$30, 2, 0), "Do not enter, will be populated based on other column(s)")</f>
        <v>Daljeet Arora</v>
      </c>
      <c r="N1409" s="347">
        <v>23.08</v>
      </c>
      <c r="O1409" s="551" t="str">
        <f>VLOOKUP(N1409, 'Reference data'!$U$2:$V$29, 2, 0)</f>
        <v>Aug-23</v>
      </c>
      <c r="P1409" s="483" t="s">
        <v>48</v>
      </c>
      <c r="Q1409" s="488">
        <v>280</v>
      </c>
      <c r="R1409" s="488"/>
      <c r="S1409" s="488"/>
      <c r="T1409" s="488"/>
      <c r="U1409" s="488"/>
      <c r="V1409" s="488"/>
      <c r="W1409" s="488"/>
      <c r="X1409" s="488"/>
      <c r="Y1409" s="488"/>
      <c r="Z1409" s="488"/>
      <c r="AA1409" s="488"/>
      <c r="AB1409" s="488"/>
      <c r="AC1409" s="488"/>
      <c r="AD1409" s="488"/>
      <c r="AE1409" s="488"/>
      <c r="AF1409" s="488"/>
      <c r="AG1409" s="488"/>
      <c r="AH1409" s="488"/>
      <c r="AI1409" s="488"/>
      <c r="AJ1409" s="488"/>
      <c r="AK1409" s="488"/>
      <c r="AL1409" s="488"/>
      <c r="AM1409" s="488">
        <v>120</v>
      </c>
      <c r="AN1409" s="488">
        <v>120</v>
      </c>
      <c r="AO1409" s="488">
        <v>40</v>
      </c>
      <c r="AP1409" s="488"/>
      <c r="AQ1409" s="488"/>
      <c r="AR1409" s="488"/>
      <c r="AS1409" s="488"/>
    </row>
    <row r="1410" spans="1:51" ht="33" customHeight="1">
      <c r="A1410" s="522" t="str">
        <f>IFERROR(VLOOKUP(B1410, 'Reference data'!$C$2:$D$21, 2, 0), "Do not enter, will be populated based on other column(s)")</f>
        <v>Sustenance</v>
      </c>
      <c r="B1410" s="555" t="s">
        <v>110</v>
      </c>
      <c r="C1410" s="347">
        <v>4</v>
      </c>
      <c r="D1410" s="658" t="s">
        <v>2344</v>
      </c>
      <c r="E1410" s="564" t="s">
        <v>84</v>
      </c>
      <c r="F1410" s="566"/>
      <c r="G1410" s="522" t="str">
        <f>IFERROR(VLOOKUP(E1410,'Reference data'!$M$2:$P$364,4,0), "Do not enter, will be populated based on other column(s)")</f>
        <v>MF</v>
      </c>
      <c r="H1410" s="522" t="str">
        <f>IFERROR(VLOOKUP(E1410,'Reference data'!$M$2:$O$364, 3,0), "Do not enter, will be populated based on other column(s)")</f>
        <v>Cobol, IMS-DB, IMS-DC</v>
      </c>
      <c r="I1410" s="522" t="str">
        <f>IFERROR(VLOOKUP(E1410,'Reference data'!$M$1:$N$364, 2,0), "Do not enter, will be populated based on other column(s)")</f>
        <v>BOSS-SW-ABOM</v>
      </c>
      <c r="J1410" s="548" t="s">
        <v>442</v>
      </c>
      <c r="K1410" s="525" t="str">
        <f>IFERROR(VLOOKUP(J1410,'Reference data'!$G$2:$H$7, 2, 0), "Do not enter, will be populated based on other column(s)")</f>
        <v>Christine Moretti</v>
      </c>
      <c r="L1410" s="556" t="str">
        <f>IFERROR(VLOOKUP(I1410, 'Reference data'!$R$2:$S$55, 2, 0), "Do not enter, will be populated based on other column(s)")</f>
        <v>Istiyaqahmed Shaikh</v>
      </c>
      <c r="M1410" s="525" t="str">
        <f>IFERROR(VLOOKUP(L1410, 'Reference data'!$J$2:$K$30, 2, 0), "Do not enter, will be populated based on other column(s)")</f>
        <v>Daljeet Arora</v>
      </c>
      <c r="N1410" s="347">
        <v>23.12</v>
      </c>
      <c r="O1410" s="557" t="str">
        <f>VLOOKUP(N1410, 'Reference data'!$U$2:$V$29, 2, 0)</f>
        <v>Dec-23</v>
      </c>
      <c r="P1410" s="483" t="s">
        <v>48</v>
      </c>
      <c r="Q1410" s="347">
        <v>120</v>
      </c>
      <c r="R1410" s="488"/>
      <c r="S1410" s="488"/>
      <c r="T1410" s="488"/>
      <c r="U1410" s="488"/>
      <c r="V1410" s="488"/>
      <c r="W1410" s="488"/>
      <c r="X1410" s="488"/>
      <c r="Y1410" s="488"/>
      <c r="Z1410" s="488"/>
      <c r="AA1410" s="488"/>
      <c r="AB1410" s="488"/>
      <c r="AC1410" s="488"/>
      <c r="AD1410" s="488"/>
      <c r="AE1410" s="488"/>
      <c r="AF1410" s="488"/>
      <c r="AG1410" s="488"/>
      <c r="AP1410" s="347">
        <v>30</v>
      </c>
      <c r="AQ1410" s="347">
        <v>30</v>
      </c>
      <c r="AR1410" s="347">
        <v>30</v>
      </c>
      <c r="AS1410" s="347">
        <v>30</v>
      </c>
    </row>
    <row r="1411" spans="1:51" ht="18" customHeight="1">
      <c r="A1411" s="522" t="str">
        <f>IFERROR(VLOOKUP(B1411, 'Reference data'!$C$2:$D$21, 2, 0), "Do not enter, will be populated based on other column(s)")</f>
        <v>Enhancement</v>
      </c>
      <c r="B1411" s="541" t="s">
        <v>960</v>
      </c>
      <c r="C1411" s="347">
        <v>1</v>
      </c>
      <c r="D1411" s="347" t="s">
        <v>2345</v>
      </c>
      <c r="E1411" s="543" t="s">
        <v>1316</v>
      </c>
      <c r="F1411" s="472" t="s">
        <v>2346</v>
      </c>
      <c r="G1411" s="522" t="str">
        <f>IFERROR(VLOOKUP(E1411,'Reference data'!$M$2:$P$364,4,0), "Do not enter, will be populated based on other column(s)")</f>
        <v>MR</v>
      </c>
      <c r="H1411" s="522" t="str">
        <f>IFERROR(VLOOKUP(E1411,'Reference data'!$M$2:$O$364, 3,0), "Do not enter, will be populated based on other column(s)")</f>
        <v>Power Builder, Sybase</v>
      </c>
      <c r="I1411" s="522" t="str">
        <f>IFERROR(VLOOKUP(E1411,'Reference data'!$M$1:$N$364, 2,0), "Do not enter, will be populated based on other column(s)")</f>
        <v>MW Usage</v>
      </c>
      <c r="J1411" s="347" t="s">
        <v>44</v>
      </c>
      <c r="K1411" s="525" t="str">
        <f>IFERROR(VLOOKUP(J1411,'Reference data'!$G$2:$H$7, 2, 0), "Do not enter, will be populated based on other column(s)")</f>
        <v>Muawiah Qaimari</v>
      </c>
      <c r="L1411" s="525" t="s">
        <v>965</v>
      </c>
      <c r="M1411" s="525" t="str">
        <f>IFERROR(VLOOKUP(L1411, 'Reference data'!$J$2:$K$30, 2, 0), "Do not enter, will be populated based on other column(s)")</f>
        <v>Daljeet Arora</v>
      </c>
      <c r="N1411" s="347" t="s">
        <v>341</v>
      </c>
      <c r="P1411" s="483" t="s">
        <v>342</v>
      </c>
      <c r="Q1411" s="347">
        <v>1755</v>
      </c>
      <c r="R1411" s="488"/>
      <c r="S1411" s="488"/>
      <c r="T1411" s="488"/>
      <c r="U1411" s="488"/>
      <c r="V1411" s="488"/>
      <c r="W1411" s="488"/>
      <c r="X1411" s="488"/>
      <c r="Y1411" s="488"/>
      <c r="Z1411" s="488"/>
      <c r="AA1411" s="488"/>
      <c r="AB1411" s="488"/>
      <c r="AC1411" s="488"/>
      <c r="AD1411" s="488"/>
      <c r="AE1411" s="488"/>
      <c r="AF1411" s="488"/>
      <c r="AG1411" s="488"/>
      <c r="AH1411" s="488"/>
      <c r="AI1411" s="488"/>
      <c r="AJ1411" s="488"/>
      <c r="AK1411" s="488"/>
      <c r="AL1411" s="488"/>
      <c r="AM1411" s="488"/>
    </row>
    <row r="1412" spans="1:51" ht="18" customHeight="1">
      <c r="A1412" s="522" t="str">
        <f>IFERROR(VLOOKUP(B1412, 'Reference data'!$C$2:$D$21, 2, 0), "Do not enter, will be populated based on other column(s)")</f>
        <v>Enhancement</v>
      </c>
      <c r="B1412" s="541" t="s">
        <v>960</v>
      </c>
      <c r="C1412" s="347">
        <v>1</v>
      </c>
      <c r="D1412" s="347" t="s">
        <v>2347</v>
      </c>
      <c r="E1412" s="543" t="s">
        <v>1316</v>
      </c>
      <c r="F1412" s="472" t="s">
        <v>2346</v>
      </c>
      <c r="G1412" s="522" t="str">
        <f>IFERROR(VLOOKUP(E1412,'Reference data'!$M$2:$P$364,4,0), "Do not enter, will be populated based on other column(s)")</f>
        <v>MR</v>
      </c>
      <c r="H1412" s="522" t="str">
        <f>IFERROR(VLOOKUP(E1412,'Reference data'!$M$2:$O$364, 3,0), "Do not enter, will be populated based on other column(s)")</f>
        <v>Power Builder, Sybase</v>
      </c>
      <c r="I1412" s="522" t="str">
        <f>IFERROR(VLOOKUP(E1412,'Reference data'!$M$1:$N$364, 2,0), "Do not enter, will be populated based on other column(s)")</f>
        <v>MW Usage</v>
      </c>
      <c r="J1412" s="347" t="s">
        <v>44</v>
      </c>
      <c r="K1412" s="525" t="str">
        <f>IFERROR(VLOOKUP(J1412,'Reference data'!$G$2:$H$7, 2, 0), "Do not enter, will be populated based on other column(s)")</f>
        <v>Muawiah Qaimari</v>
      </c>
      <c r="L1412" s="525" t="s">
        <v>965</v>
      </c>
      <c r="M1412" s="525" t="str">
        <f>IFERROR(VLOOKUP(L1412, 'Reference data'!$J$2:$K$30, 2, 0), "Do not enter, will be populated based on other column(s)")</f>
        <v>Daljeet Arora</v>
      </c>
      <c r="N1412" s="347" t="s">
        <v>341</v>
      </c>
      <c r="P1412" s="483" t="s">
        <v>342</v>
      </c>
      <c r="Q1412" s="347">
        <v>2380</v>
      </c>
      <c r="R1412" s="488"/>
      <c r="S1412" s="488"/>
      <c r="T1412" s="488"/>
      <c r="U1412" s="488"/>
      <c r="V1412" s="488"/>
      <c r="W1412" s="488"/>
      <c r="X1412" s="488"/>
      <c r="Y1412" s="488"/>
      <c r="Z1412" s="488"/>
      <c r="AA1412" s="488"/>
      <c r="AB1412" s="488"/>
      <c r="AC1412" s="488"/>
      <c r="AD1412" s="488"/>
      <c r="AE1412" s="488"/>
      <c r="AF1412" s="488"/>
      <c r="AG1412" s="488"/>
      <c r="AH1412" s="488"/>
      <c r="AI1412" s="488"/>
      <c r="AJ1412" s="488"/>
      <c r="AK1412" s="488"/>
      <c r="AL1412" s="488"/>
      <c r="AM1412" s="488"/>
    </row>
    <row r="1413" spans="1:51" ht="18" customHeight="1">
      <c r="A1413" s="522" t="str">
        <f>IFERROR(VLOOKUP(B1413, 'Reference data'!$C$2:$D$21, 2, 0), "Do not enter, will be populated based on other column(s)")</f>
        <v>Enhancement</v>
      </c>
      <c r="B1413" s="541" t="s">
        <v>960</v>
      </c>
      <c r="C1413" s="347">
        <v>1</v>
      </c>
      <c r="D1413" s="347" t="s">
        <v>2348</v>
      </c>
      <c r="E1413" s="543" t="s">
        <v>1316</v>
      </c>
      <c r="F1413" s="472" t="s">
        <v>2346</v>
      </c>
      <c r="G1413" s="522" t="str">
        <f>IFERROR(VLOOKUP(E1413,'Reference data'!$M$2:$P$364,4,0), "Do not enter, will be populated based on other column(s)")</f>
        <v>MR</v>
      </c>
      <c r="H1413" s="522" t="str">
        <f>IFERROR(VLOOKUP(E1413,'Reference data'!$M$2:$O$364, 3,0), "Do not enter, will be populated based on other column(s)")</f>
        <v>Power Builder, Sybase</v>
      </c>
      <c r="I1413" s="522" t="str">
        <f>IFERROR(VLOOKUP(E1413,'Reference data'!$M$1:$N$364, 2,0), "Do not enter, will be populated based on other column(s)")</f>
        <v>MW Usage</v>
      </c>
      <c r="J1413" s="347" t="s">
        <v>44</v>
      </c>
      <c r="K1413" s="525" t="str">
        <f>IFERROR(VLOOKUP(J1413,'Reference data'!$G$2:$H$7, 2, 0), "Do not enter, will be populated based on other column(s)")</f>
        <v>Muawiah Qaimari</v>
      </c>
      <c r="L1413" s="525" t="s">
        <v>965</v>
      </c>
      <c r="M1413" s="525" t="str">
        <f>IFERROR(VLOOKUP(L1413, 'Reference data'!$J$2:$K$30, 2, 0), "Do not enter, will be populated based on other column(s)")</f>
        <v>Daljeet Arora</v>
      </c>
      <c r="N1413" s="347" t="s">
        <v>341</v>
      </c>
      <c r="P1413" s="483" t="s">
        <v>342</v>
      </c>
      <c r="Q1413" s="347">
        <v>2630</v>
      </c>
      <c r="R1413" s="488"/>
      <c r="S1413" s="488"/>
      <c r="T1413" s="488"/>
      <c r="U1413" s="488"/>
      <c r="V1413" s="488"/>
      <c r="W1413" s="488"/>
      <c r="X1413" s="488"/>
      <c r="Y1413" s="488"/>
      <c r="Z1413" s="488"/>
      <c r="AA1413" s="488"/>
      <c r="AB1413" s="488"/>
      <c r="AC1413" s="488"/>
      <c r="AD1413" s="488"/>
      <c r="AE1413" s="488"/>
      <c r="AF1413" s="488"/>
      <c r="AG1413" s="488"/>
      <c r="AH1413" s="488"/>
      <c r="AI1413" s="488"/>
      <c r="AJ1413" s="488"/>
      <c r="AK1413" s="488"/>
      <c r="AL1413" s="488"/>
      <c r="AM1413" s="488"/>
    </row>
    <row r="1414" spans="1:51" ht="18" customHeight="1">
      <c r="A1414" s="522" t="str">
        <f>IFERROR(VLOOKUP(B1414, 'Reference data'!$C$2:$D$21, 2, 0), "Do not enter, will be populated based on other column(s)")</f>
        <v>Enhancement</v>
      </c>
      <c r="B1414" s="541" t="s">
        <v>960</v>
      </c>
      <c r="C1414" s="347">
        <v>1</v>
      </c>
      <c r="D1414" s="347" t="s">
        <v>2349</v>
      </c>
      <c r="E1414" s="543" t="s">
        <v>1316</v>
      </c>
      <c r="F1414" s="472" t="s">
        <v>2346</v>
      </c>
      <c r="G1414" s="522" t="str">
        <f>IFERROR(VLOOKUP(E1414,'Reference data'!$M$2:$P$364,4,0), "Do not enter, will be populated based on other column(s)")</f>
        <v>MR</v>
      </c>
      <c r="H1414" s="522" t="str">
        <f>IFERROR(VLOOKUP(E1414,'Reference data'!$M$2:$O$364, 3,0), "Do not enter, will be populated based on other column(s)")</f>
        <v>Power Builder, Sybase</v>
      </c>
      <c r="I1414" s="522" t="str">
        <f>IFERROR(VLOOKUP(E1414,'Reference data'!$M$1:$N$364, 2,0), "Do not enter, will be populated based on other column(s)")</f>
        <v>MW Usage</v>
      </c>
      <c r="J1414" s="347" t="s">
        <v>44</v>
      </c>
      <c r="K1414" s="525" t="str">
        <f>IFERROR(VLOOKUP(J1414,'Reference data'!$G$2:$H$7, 2, 0), "Do not enter, will be populated based on other column(s)")</f>
        <v>Muawiah Qaimari</v>
      </c>
      <c r="L1414" s="525" t="s">
        <v>965</v>
      </c>
      <c r="M1414" s="525" t="str">
        <f>IFERROR(VLOOKUP(L1414, 'Reference data'!$J$2:$K$30, 2, 0), "Do not enter, will be populated based on other column(s)")</f>
        <v>Daljeet Arora</v>
      </c>
      <c r="N1414" s="347" t="s">
        <v>341</v>
      </c>
      <c r="P1414" s="483" t="s">
        <v>342</v>
      </c>
      <c r="Q1414" s="347">
        <v>2980</v>
      </c>
      <c r="R1414" s="488"/>
      <c r="S1414" s="488"/>
      <c r="T1414" s="488"/>
      <c r="U1414" s="488"/>
      <c r="V1414" s="488"/>
      <c r="W1414" s="488"/>
      <c r="X1414" s="488"/>
      <c r="Y1414" s="488"/>
      <c r="Z1414" s="488"/>
      <c r="AA1414" s="488"/>
      <c r="AB1414" s="488"/>
      <c r="AC1414" s="488"/>
      <c r="AD1414" s="488"/>
      <c r="AE1414" s="488"/>
      <c r="AF1414" s="488"/>
      <c r="AG1414" s="488"/>
      <c r="AH1414" s="488"/>
      <c r="AI1414" s="488"/>
      <c r="AJ1414" s="488"/>
      <c r="AK1414" s="488"/>
      <c r="AL1414" s="488"/>
      <c r="AM1414" s="488"/>
    </row>
    <row r="1415" spans="1:51" ht="18" customHeight="1">
      <c r="A1415" s="522" t="str">
        <f>IFERROR(VLOOKUP(B1415, 'Reference data'!$C$2:$D$21, 2, 0), "Do not enter, will be populated based on other column(s)")</f>
        <v>Enhancement</v>
      </c>
      <c r="B1415" s="541" t="s">
        <v>960</v>
      </c>
      <c r="C1415" s="347">
        <v>1</v>
      </c>
      <c r="D1415" s="347" t="s">
        <v>2345</v>
      </c>
      <c r="E1415" s="543" t="s">
        <v>1202</v>
      </c>
      <c r="F1415" s="472" t="s">
        <v>2346</v>
      </c>
      <c r="G1415" s="522" t="str">
        <f>IFERROR(VLOOKUP(E1415,'Reference data'!$M$2:$P$364,4,0), "Do not enter, will be populated based on other column(s)")</f>
        <v>MF</v>
      </c>
      <c r="H1415" s="522" t="str">
        <f>IFERROR(VLOOKUP(E1415,'Reference data'!$M$2:$O$364, 3,0), "Do not enter, will be populated based on other column(s)")</f>
        <v>Cobol, IMS-DB</v>
      </c>
      <c r="I1415" s="522" t="str">
        <f>IFERROR(VLOOKUP(E1415,'Reference data'!$M$1:$N$364, 2,0), "Do not enter, will be populated based on other column(s)")</f>
        <v>MW Usage</v>
      </c>
      <c r="J1415" s="347" t="s">
        <v>44</v>
      </c>
      <c r="K1415" s="525" t="str">
        <f>IFERROR(VLOOKUP(J1415,'Reference data'!$G$2:$H$7, 2, 0), "Do not enter, will be populated based on other column(s)")</f>
        <v>Muawiah Qaimari</v>
      </c>
      <c r="L1415" s="525" t="s">
        <v>965</v>
      </c>
      <c r="M1415" s="525" t="str">
        <f>IFERROR(VLOOKUP(L1415, 'Reference data'!$J$2:$K$30, 2, 0), "Do not enter, will be populated based on other column(s)")</f>
        <v>Daljeet Arora</v>
      </c>
      <c r="N1415" s="347" t="s">
        <v>341</v>
      </c>
      <c r="O1415" s="551" t="str">
        <f>VLOOKUP(N1415, 'Reference data'!$U$2:$V$29, 2, 0)</f>
        <v>TBD</v>
      </c>
      <c r="P1415" s="483" t="s">
        <v>342</v>
      </c>
      <c r="Q1415" s="347">
        <v>1370</v>
      </c>
      <c r="R1415" s="488"/>
      <c r="S1415" s="488"/>
      <c r="T1415" s="488"/>
      <c r="U1415" s="488"/>
      <c r="V1415" s="488"/>
      <c r="W1415" s="488"/>
      <c r="X1415" s="488"/>
      <c r="Y1415" s="488"/>
      <c r="Z1415" s="488"/>
      <c r="AA1415" s="488"/>
      <c r="AB1415" s="488"/>
      <c r="AC1415" s="488"/>
      <c r="AD1415" s="488"/>
      <c r="AE1415" s="488"/>
      <c r="AF1415" s="488"/>
      <c r="AG1415" s="488"/>
      <c r="AH1415" s="488"/>
      <c r="AI1415" s="488"/>
      <c r="AJ1415" s="488"/>
      <c r="AK1415" s="488"/>
      <c r="AL1415" s="488"/>
      <c r="AM1415" s="488"/>
    </row>
    <row r="1416" spans="1:51" ht="14.5">
      <c r="A1416" s="522" t="str">
        <f>IFERROR(VLOOKUP(B1416, 'Reference data'!$C$2:$D$21, 2, 0), "Do not enter, will be populated based on other column(s)")</f>
        <v>Enhancement</v>
      </c>
      <c r="B1416" s="555" t="s">
        <v>960</v>
      </c>
      <c r="C1416" s="347">
        <v>4</v>
      </c>
      <c r="D1416" s="658" t="s">
        <v>2350</v>
      </c>
      <c r="E1416" s="564" t="s">
        <v>55</v>
      </c>
      <c r="F1416" s="474" t="s">
        <v>2102</v>
      </c>
      <c r="G1416" s="522" t="str">
        <f>IFERROR(VLOOKUP(E1416,'Reference data'!$M$2:$P$364,4,0), "Do not enter, will be populated based on other column(s)")</f>
        <v>MF</v>
      </c>
      <c r="H1416" s="522" t="str">
        <f>IFERROR(VLOOKUP(E1416,'Reference data'!$M$2:$O$364, 3,0), "Do not enter, will be populated based on other column(s)")</f>
        <v>Cobol, DB2</v>
      </c>
      <c r="I1416" s="522" t="str">
        <f>IFERROR(VLOOKUP(E1416,'Reference data'!$M$1:$N$364, 2,0), "Do not enter, will be populated based on other column(s)")</f>
        <v>SW-CRIS</v>
      </c>
      <c r="J1416" s="347" t="s">
        <v>44</v>
      </c>
      <c r="K1416" s="525" t="str">
        <f>IFERROR(VLOOKUP(J1416,'Reference data'!$G$2:$H$7, 2, 0), "Do not enter, will be populated based on other column(s)")</f>
        <v>Muawiah Qaimari</v>
      </c>
      <c r="L1416" s="556" t="str">
        <f>IFERROR(VLOOKUP(I1416, 'Reference data'!$R$2:$S$55, 2, 0), "Do not enter, will be populated based on other column(s)")</f>
        <v>Istiyaqahmed Shaikh</v>
      </c>
      <c r="M1416" s="525" t="str">
        <f>IFERROR(VLOOKUP(L1416, 'Reference data'!$J$2:$K$30, 2, 0), "Do not enter, will be populated based on other column(s)")</f>
        <v>Daljeet Arora</v>
      </c>
      <c r="N1416" s="347">
        <v>23.08</v>
      </c>
      <c r="O1416" s="557" t="str">
        <f>VLOOKUP(N1416, 'Reference data'!$U$2:$V$29, 2, 0)</f>
        <v>Aug-23</v>
      </c>
      <c r="P1416" s="483" t="s">
        <v>48</v>
      </c>
      <c r="Q1416" s="347">
        <v>680</v>
      </c>
      <c r="R1416" s="488"/>
      <c r="S1416" s="488"/>
      <c r="T1416" s="488"/>
      <c r="U1416" s="488"/>
      <c r="V1416" s="488"/>
      <c r="W1416" s="488"/>
      <c r="X1416" s="488"/>
      <c r="Y1416" s="488"/>
      <c r="Z1416" s="488"/>
      <c r="AA1416" s="488"/>
      <c r="AB1416" s="488"/>
      <c r="AC1416" s="488"/>
      <c r="AD1416" s="488"/>
      <c r="AE1416" s="488"/>
      <c r="AF1416" s="488"/>
      <c r="AG1416" s="488">
        <v>50</v>
      </c>
      <c r="AH1416" s="347">
        <v>150</v>
      </c>
      <c r="AI1416" s="347">
        <v>150</v>
      </c>
      <c r="AJ1416" s="347">
        <v>100</v>
      </c>
      <c r="AK1416" s="347">
        <v>100</v>
      </c>
      <c r="AL1416" s="347">
        <v>60</v>
      </c>
      <c r="AM1416" s="347">
        <v>50</v>
      </c>
      <c r="AO1416" s="347">
        <v>20</v>
      </c>
    </row>
    <row r="1417" spans="1:51" ht="18" customHeight="1">
      <c r="A1417" s="522" t="str">
        <f>IFERROR(VLOOKUP(B1417, 'Reference data'!$C$2:$D$21, 2, 0), "Do not enter, will be populated based on other column(s)")</f>
        <v>Enhancement</v>
      </c>
      <c r="B1417" s="541" t="s">
        <v>960</v>
      </c>
      <c r="C1417" s="347">
        <v>1</v>
      </c>
      <c r="D1417" s="714" t="s">
        <v>968</v>
      </c>
      <c r="E1417" s="543" t="s">
        <v>962</v>
      </c>
      <c r="F1417" s="472"/>
      <c r="G1417" s="522" t="str">
        <f>IFERROR(VLOOKUP(E1417,'Reference data'!$M$2:$P$364,4,0), "Do not enter, will be populated based on other column(s)")</f>
        <v>MF</v>
      </c>
      <c r="H1417" s="522" t="str">
        <f>IFERROR(VLOOKUP(E1417,'Reference data'!$M$2:$O$364, 3,0), "Do not enter, will be populated based on other column(s)")</f>
        <v>Cobol, DB2</v>
      </c>
      <c r="I1417" s="522" t="str">
        <f>IFERROR(VLOOKUP(E1417,'Reference data'!$M$1:$N$364, 2,0), "Do not enter, will be populated based on other column(s)")</f>
        <v>West Usage</v>
      </c>
      <c r="J1417" s="347" t="s">
        <v>44</v>
      </c>
      <c r="K1417" s="525" t="str">
        <f>IFERROR(VLOOKUP(J1417,'Reference data'!$G$2:$H$7, 2, 0), "Do not enter, will be populated based on other column(s)")</f>
        <v>Muawiah Qaimari</v>
      </c>
      <c r="L1417" s="525" t="s">
        <v>965</v>
      </c>
      <c r="M1417" s="525" t="str">
        <f>IFERROR(VLOOKUP(L1417, 'Reference data'!$J$2:$K$30, 2, 0), "Do not enter, will be populated based on other column(s)")</f>
        <v>Daljeet Arora</v>
      </c>
      <c r="N1417" s="347">
        <v>24.06</v>
      </c>
      <c r="P1417" s="483" t="s">
        <v>48</v>
      </c>
      <c r="Q1417" s="347">
        <v>150</v>
      </c>
      <c r="R1417" s="488"/>
      <c r="S1417" s="488"/>
      <c r="T1417" s="488"/>
      <c r="U1417" s="488"/>
      <c r="V1417" s="488"/>
      <c r="W1417" s="488"/>
      <c r="X1417" s="488"/>
      <c r="Y1417" s="488"/>
      <c r="Z1417" s="488"/>
      <c r="AA1417" s="488"/>
      <c r="AB1417" s="488"/>
      <c r="AC1417" s="488"/>
      <c r="AD1417" s="488"/>
      <c r="AE1417" s="488"/>
      <c r="AF1417" s="488"/>
      <c r="AG1417" s="488"/>
      <c r="AH1417" s="488"/>
      <c r="AI1417" s="488"/>
      <c r="AJ1417" s="488"/>
      <c r="AK1417" s="488"/>
      <c r="AL1417" s="488"/>
      <c r="AM1417" s="488"/>
      <c r="AS1417" s="347">
        <v>10</v>
      </c>
      <c r="AT1417" s="347">
        <v>40</v>
      </c>
      <c r="AU1417" s="347">
        <v>40</v>
      </c>
      <c r="AV1417" s="347">
        <v>30</v>
      </c>
      <c r="AW1417" s="347">
        <v>10</v>
      </c>
      <c r="AX1417" s="347">
        <v>10</v>
      </c>
      <c r="AY1417" s="347">
        <v>10</v>
      </c>
    </row>
    <row r="1418" spans="1:51" ht="18" customHeight="1">
      <c r="A1418" s="522" t="str">
        <f>IFERROR(VLOOKUP(B1418, 'Reference data'!$C$2:$D$21, 2, 0), "Do not enter, will be populated based on other column(s)")</f>
        <v>Enhancement</v>
      </c>
      <c r="B1418" s="541" t="s">
        <v>960</v>
      </c>
      <c r="C1418" s="347">
        <v>1</v>
      </c>
      <c r="D1418" s="714" t="s">
        <v>968</v>
      </c>
      <c r="E1418" s="543" t="s">
        <v>966</v>
      </c>
      <c r="F1418" s="472"/>
      <c r="G1418" s="522" t="str">
        <f>IFERROR(VLOOKUP(E1418,'Reference data'!$M$2:$P$364,4,0), "Do not enter, will be populated based on other column(s)")</f>
        <v>MF</v>
      </c>
      <c r="H1418" s="522" t="str">
        <f>IFERROR(VLOOKUP(E1418,'Reference data'!$M$2:$O$364, 3,0), "Do not enter, will be populated based on other column(s)")</f>
        <v>Cobol, IMS-DB, Assembler</v>
      </c>
      <c r="I1418" s="522" t="str">
        <f>IFERROR(VLOOKUP(E1418,'Reference data'!$M$1:$N$364, 2,0), "Do not enter, will be populated based on other column(s)")</f>
        <v>West Usage</v>
      </c>
      <c r="J1418" s="347" t="s">
        <v>44</v>
      </c>
      <c r="K1418" s="525" t="str">
        <f>IFERROR(VLOOKUP(J1418,'Reference data'!$G$2:$H$7, 2, 0), "Do not enter, will be populated based on other column(s)")</f>
        <v>Muawiah Qaimari</v>
      </c>
      <c r="L1418" s="525" t="s">
        <v>965</v>
      </c>
      <c r="M1418" s="525" t="str">
        <f>IFERROR(VLOOKUP(L1418, 'Reference data'!$J$2:$K$30, 2, 0), "Do not enter, will be populated based on other column(s)")</f>
        <v>Daljeet Arora</v>
      </c>
      <c r="N1418" s="347">
        <v>24.06</v>
      </c>
      <c r="P1418" s="483" t="s">
        <v>48</v>
      </c>
      <c r="Q1418" s="347">
        <v>100</v>
      </c>
      <c r="R1418" s="488"/>
      <c r="S1418" s="488"/>
      <c r="T1418" s="488"/>
      <c r="U1418" s="488"/>
      <c r="V1418" s="488"/>
      <c r="W1418" s="488"/>
      <c r="X1418" s="488"/>
      <c r="Y1418" s="488"/>
      <c r="Z1418" s="488"/>
      <c r="AA1418" s="488"/>
      <c r="AB1418" s="488"/>
      <c r="AC1418" s="488"/>
      <c r="AD1418" s="488"/>
      <c r="AE1418" s="488"/>
      <c r="AF1418" s="488"/>
      <c r="AG1418" s="488"/>
      <c r="AH1418" s="488"/>
      <c r="AI1418" s="488"/>
      <c r="AJ1418" s="488"/>
      <c r="AK1418" s="488"/>
      <c r="AL1418" s="488"/>
      <c r="AM1418" s="488"/>
      <c r="AS1418" s="347">
        <v>10</v>
      </c>
      <c r="AT1418" s="347">
        <v>30</v>
      </c>
      <c r="AU1418" s="347">
        <v>30</v>
      </c>
      <c r="AV1418" s="347">
        <v>20</v>
      </c>
      <c r="AY1418" s="347">
        <v>10</v>
      </c>
    </row>
    <row r="1419" spans="1:51" ht="14.5">
      <c r="A1419" s="522" t="str">
        <f>IFERROR(VLOOKUP(B1419, 'Reference data'!$C$2:$D$21, 2, 0), "Do not enter, will be populated based on other column(s)")</f>
        <v>Enhancement</v>
      </c>
      <c r="B1419" s="541" t="s">
        <v>960</v>
      </c>
      <c r="D1419" s="347" t="s">
        <v>2351</v>
      </c>
      <c r="E1419" s="543" t="s">
        <v>1215</v>
      </c>
      <c r="F1419" s="474"/>
      <c r="G1419" s="522" t="str">
        <f>IFERROR(VLOOKUP(E1419,'Reference data'!$M$2:$P$364,4,0), "Do not enter, will be populated based on other column(s)")</f>
        <v>MF</v>
      </c>
      <c r="H1419" s="522" t="str">
        <f>IFERROR(VLOOKUP(E1419,'Reference data'!$M$2:$O$364, 3,0), "Do not enter, will be populated based on other column(s)")</f>
        <v>Cobol, IMS-DB</v>
      </c>
      <c r="I1419" s="522" t="str">
        <f>IFERROR(VLOOKUP(E1419,'Reference data'!$M$1:$N$364, 2,0), "Do not enter, will be populated based on other column(s)")</f>
        <v xml:space="preserve">SW-CRIS-Billing </v>
      </c>
      <c r="J1419" s="347" t="s">
        <v>44</v>
      </c>
      <c r="K1419" s="525" t="str">
        <f>IFERROR(VLOOKUP(J1419,'Reference data'!$G$2:$H$7, 2, 0), "Do not enter, will be populated based on other column(s)")</f>
        <v>Muawiah Qaimari</v>
      </c>
      <c r="L1419" s="525" t="str">
        <f>IFERROR(VLOOKUP(I1419, 'Reference data'!$R$2:$S$55, 2, 0), "Do not enter, will be populated based on other column(s)")</f>
        <v>Kushagra Mathur</v>
      </c>
      <c r="M1419" s="525" t="str">
        <f>IFERROR(VLOOKUP(L1419, 'Reference data'!$J$2:$K$30, 2, 0), "Do not enter, will be populated based on other column(s)")</f>
        <v>Amit Patidar</v>
      </c>
      <c r="N1419" s="347">
        <v>23.11</v>
      </c>
      <c r="O1419" s="551" t="str">
        <f>VLOOKUP(N1419, 'Reference data'!$U$2:$V$29, 2, 0)</f>
        <v>Nov-23</v>
      </c>
      <c r="P1419" s="483" t="s">
        <v>48</v>
      </c>
      <c r="Q1419" s="488">
        <v>200</v>
      </c>
      <c r="R1419" s="488"/>
      <c r="S1419" s="488"/>
      <c r="T1419" s="488"/>
      <c r="U1419" s="488"/>
      <c r="V1419" s="488"/>
      <c r="W1419" s="488"/>
      <c r="X1419" s="488"/>
      <c r="Y1419" s="488"/>
      <c r="Z1419" s="488"/>
      <c r="AA1419" s="488"/>
      <c r="AB1419" s="488"/>
      <c r="AC1419" s="488"/>
      <c r="AD1419" s="488"/>
      <c r="AE1419" s="488"/>
      <c r="AF1419" s="488"/>
      <c r="AG1419" s="488">
        <v>20</v>
      </c>
      <c r="AH1419" s="488">
        <v>0</v>
      </c>
      <c r="AI1419" s="488">
        <v>0</v>
      </c>
      <c r="AJ1419" s="488"/>
      <c r="AK1419" s="488">
        <v>30</v>
      </c>
      <c r="AL1419" s="488">
        <v>30</v>
      </c>
      <c r="AM1419" s="488">
        <v>40</v>
      </c>
      <c r="AN1419" s="488">
        <v>30</v>
      </c>
      <c r="AO1419" s="488">
        <v>30</v>
      </c>
      <c r="AP1419" s="488">
        <v>20</v>
      </c>
      <c r="AQ1419" s="488">
        <v>10</v>
      </c>
      <c r="AR1419" s="488">
        <v>10</v>
      </c>
      <c r="AS1419" s="488"/>
    </row>
    <row r="1420" spans="1:51" ht="18" customHeight="1">
      <c r="A1420" s="522" t="str">
        <f>IFERROR(VLOOKUP(B1420, 'Reference data'!$C$2:$D$21, 2, 0), "Do not enter, will be populated based on other column(s)")</f>
        <v>Enhancement</v>
      </c>
      <c r="B1420" s="541" t="s">
        <v>960</v>
      </c>
      <c r="C1420" s="347">
        <v>1</v>
      </c>
      <c r="D1420" s="347" t="s">
        <v>969</v>
      </c>
      <c r="E1420" s="543" t="s">
        <v>1130</v>
      </c>
      <c r="F1420" s="472"/>
      <c r="G1420" s="522" t="str">
        <f>IFERROR(VLOOKUP(E1420,'Reference data'!$M$2:$P$364,4,0), "Do not enter, will be populated based on other column(s)")</f>
        <v>MF</v>
      </c>
      <c r="H1420" s="522" t="str">
        <f>IFERROR(VLOOKUP(E1420,'Reference data'!$M$2:$O$364, 3,0), "Do not enter, will be populated based on other column(s)")</f>
        <v>Cobol, DB2</v>
      </c>
      <c r="I1420" s="522" t="str">
        <f>IFERROR(VLOOKUP(E1420,'Reference data'!$M$1:$N$364, 2,0), "Do not enter, will be populated based on other column(s)")</f>
        <v>West Usage</v>
      </c>
      <c r="J1420" s="347" t="s">
        <v>44</v>
      </c>
      <c r="K1420" s="525" t="str">
        <f>IFERROR(VLOOKUP(J1420,'Reference data'!$G$2:$H$7, 2, 0), "Do not enter, will be populated based on other column(s)")</f>
        <v>Muawiah Qaimari</v>
      </c>
      <c r="L1420" s="525" t="s">
        <v>965</v>
      </c>
      <c r="M1420" s="525" t="str">
        <f>IFERROR(VLOOKUP(L1420, 'Reference data'!$J$2:$K$30, 2, 0), "Do not enter, will be populated based on other column(s)")</f>
        <v>Daljeet Arora</v>
      </c>
      <c r="N1420" s="347">
        <v>23.12</v>
      </c>
      <c r="P1420" s="483" t="s">
        <v>48</v>
      </c>
      <c r="Q1420" s="347">
        <v>170</v>
      </c>
      <c r="R1420" s="488"/>
      <c r="S1420" s="488"/>
      <c r="T1420" s="488"/>
      <c r="U1420" s="488"/>
      <c r="V1420" s="488"/>
      <c r="W1420" s="488"/>
      <c r="X1420" s="488"/>
      <c r="Y1420" s="488"/>
      <c r="Z1420" s="488"/>
      <c r="AA1420" s="488"/>
      <c r="AB1420" s="488"/>
      <c r="AC1420" s="488"/>
      <c r="AD1420" s="488"/>
      <c r="AE1420" s="488"/>
      <c r="AF1420" s="488"/>
      <c r="AG1420" s="488"/>
      <c r="AH1420" s="488"/>
      <c r="AI1420" s="488"/>
      <c r="AJ1420" s="488"/>
      <c r="AK1420" s="488"/>
      <c r="AL1420" s="488"/>
      <c r="AM1420" s="488"/>
      <c r="AQ1420" s="347">
        <v>50</v>
      </c>
      <c r="AR1420" s="347">
        <v>90</v>
      </c>
      <c r="AS1420" s="347">
        <v>30</v>
      </c>
    </row>
    <row r="1421" spans="1:51" ht="18" customHeight="1">
      <c r="A1421" s="522" t="str">
        <f>IFERROR(VLOOKUP(B1421, 'Reference data'!$C$2:$D$21, 2, 0), "Do not enter, will be populated based on other column(s)")</f>
        <v>Sustenance</v>
      </c>
      <c r="B1421" s="541" t="s">
        <v>88</v>
      </c>
      <c r="D1421" s="347" t="s">
        <v>2352</v>
      </c>
      <c r="E1421" s="543" t="s">
        <v>1174</v>
      </c>
      <c r="F1421" s="472"/>
      <c r="G1421" s="522" t="str">
        <f>IFERROR(VLOOKUP(E1421,'Reference data'!$M$2:$P$364,4,0), "Do not enter, will be populated based on other column(s)")</f>
        <v>MF</v>
      </c>
      <c r="H1421" s="522" t="str">
        <f>IFERROR(VLOOKUP(E1421,'Reference data'!$M$2:$O$364, 3,0), "Do not enter, will be populated based on other column(s)")</f>
        <v>Cobol, IMS-DB</v>
      </c>
      <c r="I1421" s="522" t="str">
        <f>IFERROR(VLOOKUP(E1421,'Reference data'!$M$1:$N$364, 2,0), "Do not enter, will be populated based on other column(s)")</f>
        <v>MW Usage</v>
      </c>
      <c r="J1421" s="347" t="s">
        <v>44</v>
      </c>
      <c r="K1421" s="525" t="str">
        <f>IFERROR(VLOOKUP(J1421,'Reference data'!$G$2:$H$7, 2, 0), "Do not enter, will be populated based on other column(s)")</f>
        <v>Muawiah Qaimari</v>
      </c>
      <c r="L1421" s="525" t="s">
        <v>965</v>
      </c>
      <c r="M1421" s="525" t="str">
        <f>IFERROR(VLOOKUP(L1421, 'Reference data'!$J$2:$K$30, 2, 0), "Do not enter, will be populated based on other column(s)")</f>
        <v>Daljeet Arora</v>
      </c>
      <c r="N1421" s="347">
        <v>23.1</v>
      </c>
      <c r="P1421" s="483" t="s">
        <v>48</v>
      </c>
      <c r="Q1421" s="347">
        <v>120</v>
      </c>
      <c r="R1421" s="488"/>
      <c r="S1421" s="488"/>
      <c r="T1421" s="488"/>
      <c r="U1421" s="488"/>
      <c r="V1421" s="488"/>
      <c r="W1421" s="488"/>
      <c r="X1421" s="488"/>
      <c r="Y1421" s="488"/>
      <c r="Z1421" s="488"/>
      <c r="AA1421" s="488"/>
      <c r="AB1421" s="488"/>
      <c r="AC1421" s="488"/>
      <c r="AD1421" s="488"/>
      <c r="AE1421" s="488"/>
      <c r="AF1421" s="488"/>
      <c r="AG1421" s="488"/>
      <c r="AH1421" s="488"/>
      <c r="AI1421" s="488"/>
      <c r="AJ1421" s="488"/>
      <c r="AK1421" s="488"/>
      <c r="AL1421" s="488"/>
      <c r="AM1421" s="488"/>
      <c r="AP1421" s="347">
        <v>50</v>
      </c>
      <c r="AQ1421" s="347">
        <v>70</v>
      </c>
    </row>
    <row r="1422" spans="1:51" ht="18" customHeight="1">
      <c r="A1422" s="522" t="str">
        <f>IFERROR(VLOOKUP(B1422, 'Reference data'!$C$2:$D$21, 2, 0), "Do not enter, will be populated based on other column(s)")</f>
        <v>Sustenance</v>
      </c>
      <c r="B1422" s="541" t="s">
        <v>88</v>
      </c>
      <c r="D1422" s="347" t="s">
        <v>2353</v>
      </c>
      <c r="E1422" s="543" t="s">
        <v>1174</v>
      </c>
      <c r="F1422" s="472"/>
      <c r="G1422" s="522" t="str">
        <f>IFERROR(VLOOKUP(E1422,'Reference data'!$M$2:$P$364,4,0), "Do not enter, will be populated based on other column(s)")</f>
        <v>MF</v>
      </c>
      <c r="H1422" s="522" t="str">
        <f>IFERROR(VLOOKUP(E1422,'Reference data'!$M$2:$O$364, 3,0), "Do not enter, will be populated based on other column(s)")</f>
        <v>Cobol, IMS-DB</v>
      </c>
      <c r="I1422" s="522" t="str">
        <f>IFERROR(VLOOKUP(E1422,'Reference data'!$M$1:$N$364, 2,0), "Do not enter, will be populated based on other column(s)")</f>
        <v>MW Usage</v>
      </c>
      <c r="J1422" s="347" t="s">
        <v>44</v>
      </c>
      <c r="K1422" s="525" t="str">
        <f>IFERROR(VLOOKUP(J1422,'Reference data'!$G$2:$H$7, 2, 0), "Do not enter, will be populated based on other column(s)")</f>
        <v>Muawiah Qaimari</v>
      </c>
      <c r="L1422" s="525" t="s">
        <v>965</v>
      </c>
      <c r="M1422" s="525" t="str">
        <f>IFERROR(VLOOKUP(L1422, 'Reference data'!$J$2:$K$30, 2, 0), "Do not enter, will be populated based on other column(s)")</f>
        <v>Daljeet Arora</v>
      </c>
      <c r="N1422" s="347">
        <v>23.11</v>
      </c>
      <c r="P1422" s="483" t="s">
        <v>48</v>
      </c>
      <c r="R1422" s="488"/>
      <c r="S1422" s="488"/>
      <c r="T1422" s="488"/>
      <c r="U1422" s="488"/>
      <c r="V1422" s="488"/>
      <c r="W1422" s="488"/>
      <c r="X1422" s="488"/>
      <c r="Y1422" s="488"/>
      <c r="Z1422" s="488"/>
      <c r="AA1422" s="488"/>
      <c r="AB1422" s="488"/>
      <c r="AC1422" s="488"/>
      <c r="AD1422" s="488"/>
      <c r="AE1422" s="488"/>
      <c r="AF1422" s="488"/>
      <c r="AG1422" s="488"/>
      <c r="AH1422" s="488"/>
      <c r="AI1422" s="488"/>
      <c r="AJ1422" s="488"/>
      <c r="AK1422" s="488"/>
      <c r="AL1422" s="488"/>
      <c r="AM1422" s="488"/>
      <c r="AQ1422" s="347">
        <v>30</v>
      </c>
      <c r="AR1422" s="347">
        <v>30</v>
      </c>
      <c r="AS1422" s="347">
        <v>40</v>
      </c>
    </row>
    <row r="1423" spans="1:51" ht="18" customHeight="1">
      <c r="A1423" s="522" t="str">
        <f>IFERROR(VLOOKUP(B1423, 'Reference data'!$C$2:$D$21, 2, 0), "Do not enter, will be populated based on other column(s)")</f>
        <v>Sustenance</v>
      </c>
      <c r="B1423" s="541" t="s">
        <v>88</v>
      </c>
      <c r="D1423" s="347" t="s">
        <v>2354</v>
      </c>
      <c r="E1423" s="543" t="s">
        <v>962</v>
      </c>
      <c r="F1423" s="472"/>
      <c r="G1423" s="522" t="str">
        <f>IFERROR(VLOOKUP(E1423,'Reference data'!$M$2:$P$364,4,0), "Do not enter, will be populated based on other column(s)")</f>
        <v>MF</v>
      </c>
      <c r="H1423" s="522" t="str">
        <f>IFERROR(VLOOKUP(E1423,'Reference data'!$M$2:$O$364, 3,0), "Do not enter, will be populated based on other column(s)")</f>
        <v>Cobol, DB2</v>
      </c>
      <c r="I1423" s="522" t="str">
        <f>IFERROR(VLOOKUP(E1423,'Reference data'!$M$1:$N$364, 2,0), "Do not enter, will be populated based on other column(s)")</f>
        <v>West Usage</v>
      </c>
      <c r="J1423" s="347" t="s">
        <v>44</v>
      </c>
      <c r="K1423" s="525" t="str">
        <f>IFERROR(VLOOKUP(J1423,'Reference data'!$G$2:$H$7, 2, 0), "Do not enter, will be populated based on other column(s)")</f>
        <v>Muawiah Qaimari</v>
      </c>
      <c r="L1423" s="525" t="s">
        <v>965</v>
      </c>
      <c r="M1423" s="525" t="str">
        <f>IFERROR(VLOOKUP(L1423, 'Reference data'!$J$2:$K$30, 2, 0), "Do not enter, will be populated based on other column(s)")</f>
        <v>Daljeet Arora</v>
      </c>
      <c r="N1423" s="347">
        <v>24.01</v>
      </c>
      <c r="P1423" s="483" t="s">
        <v>48</v>
      </c>
      <c r="Q1423" s="347">
        <v>200</v>
      </c>
      <c r="R1423" s="488"/>
      <c r="S1423" s="488"/>
      <c r="T1423" s="488"/>
      <c r="U1423" s="488"/>
      <c r="V1423" s="488"/>
      <c r="W1423" s="488"/>
      <c r="X1423" s="488"/>
      <c r="Y1423" s="488"/>
      <c r="Z1423" s="488"/>
      <c r="AA1423" s="488"/>
      <c r="AB1423" s="488"/>
      <c r="AC1423" s="488"/>
      <c r="AD1423" s="488"/>
      <c r="AE1423" s="488"/>
      <c r="AF1423" s="488"/>
      <c r="AG1423" s="488"/>
      <c r="AH1423" s="488"/>
      <c r="AI1423" s="488"/>
      <c r="AJ1423" s="488"/>
      <c r="AK1423" s="488"/>
      <c r="AL1423" s="488"/>
      <c r="AM1423" s="488"/>
      <c r="AQ1423" s="347">
        <v>50</v>
      </c>
      <c r="AR1423" s="347">
        <v>50</v>
      </c>
      <c r="AS1423" s="347">
        <v>50</v>
      </c>
      <c r="AT1423" s="347">
        <v>50</v>
      </c>
    </row>
    <row r="1424" spans="1:51" ht="18" customHeight="1">
      <c r="A1424" s="522" t="str">
        <f>IFERROR(VLOOKUP(B1424, 'Reference data'!$C$2:$D$21, 2, 0), "Do not enter, will be populated based on other column(s)")</f>
        <v>Enhancement</v>
      </c>
      <c r="B1424" s="541" t="s">
        <v>960</v>
      </c>
      <c r="D1424" s="347" t="s">
        <v>961</v>
      </c>
      <c r="E1424" s="543" t="s">
        <v>966</v>
      </c>
      <c r="F1424" s="472"/>
      <c r="G1424" s="522" t="str">
        <f>IFERROR(VLOOKUP(E1424,'Reference data'!$M$2:$P$364,4,0), "Do not enter, will be populated based on other column(s)")</f>
        <v>MF</v>
      </c>
      <c r="H1424" s="522" t="str">
        <f>IFERROR(VLOOKUP(E1424,'Reference data'!$M$2:$O$364, 3,0), "Do not enter, will be populated based on other column(s)")</f>
        <v>Cobol, IMS-DB, Assembler</v>
      </c>
      <c r="I1424" s="522" t="str">
        <f>IFERROR(VLOOKUP(E1424,'Reference data'!$M$1:$N$364, 2,0), "Do not enter, will be populated based on other column(s)")</f>
        <v>West Usage</v>
      </c>
      <c r="J1424" s="347" t="s">
        <v>44</v>
      </c>
      <c r="K1424" s="525" t="str">
        <f>IFERROR(VLOOKUP(J1424,'Reference data'!$G$2:$H$7, 2, 0), "Do not enter, will be populated based on other column(s)")</f>
        <v>Muawiah Qaimari</v>
      </c>
      <c r="L1424" s="525" t="s">
        <v>965</v>
      </c>
      <c r="M1424" s="525" t="str">
        <f>IFERROR(VLOOKUP(L1424, 'Reference data'!$J$2:$K$30, 2, 0), "Do not enter, will be populated based on other column(s)")</f>
        <v>Daljeet Arora</v>
      </c>
      <c r="N1424" s="347">
        <v>24.06</v>
      </c>
      <c r="P1424" s="483" t="s">
        <v>48</v>
      </c>
      <c r="Q1424" s="347">
        <v>150</v>
      </c>
      <c r="R1424" s="488"/>
      <c r="S1424" s="488"/>
      <c r="T1424" s="488"/>
      <c r="U1424" s="488"/>
      <c r="V1424" s="488"/>
      <c r="W1424" s="488"/>
      <c r="X1424" s="488"/>
      <c r="Y1424" s="488"/>
      <c r="Z1424" s="488"/>
      <c r="AA1424" s="488"/>
      <c r="AB1424" s="488"/>
      <c r="AC1424" s="488"/>
      <c r="AD1424" s="488"/>
      <c r="AE1424" s="488"/>
      <c r="AF1424" s="488"/>
      <c r="AG1424" s="488"/>
      <c r="AH1424" s="488"/>
      <c r="AI1424" s="488"/>
      <c r="AJ1424" s="488"/>
      <c r="AK1424" s="488"/>
      <c r="AL1424" s="488"/>
      <c r="AM1424" s="488"/>
      <c r="AS1424" s="347">
        <v>10</v>
      </c>
      <c r="AT1424" s="347">
        <v>40</v>
      </c>
      <c r="AU1424" s="347">
        <v>40</v>
      </c>
      <c r="AV1424" s="347">
        <v>30</v>
      </c>
      <c r="AW1424" s="347">
        <v>10</v>
      </c>
      <c r="AX1424" s="347">
        <v>10</v>
      </c>
      <c r="AY1424" s="347">
        <v>10</v>
      </c>
    </row>
    <row r="1425" spans="1:51" ht="18" customHeight="1">
      <c r="A1425" s="522" t="str">
        <f>IFERROR(VLOOKUP(B1425, 'Reference data'!$C$2:$D$21, 2, 0), "Do not enter, will be populated based on other column(s)")</f>
        <v>Enhancement</v>
      </c>
      <c r="B1425" s="541" t="s">
        <v>960</v>
      </c>
      <c r="D1425" s="347" t="s">
        <v>961</v>
      </c>
      <c r="E1425" s="543" t="s">
        <v>962</v>
      </c>
      <c r="F1425" s="472"/>
      <c r="G1425" s="522" t="str">
        <f>IFERROR(VLOOKUP(E1425,'Reference data'!$M$2:$P$364,4,0), "Do not enter, will be populated based on other column(s)")</f>
        <v>MF</v>
      </c>
      <c r="H1425" s="522" t="str">
        <f>IFERROR(VLOOKUP(E1425,'Reference data'!$M$2:$O$364, 3,0), "Do not enter, will be populated based on other column(s)")</f>
        <v>Cobol, DB2</v>
      </c>
      <c r="I1425" s="522" t="str">
        <f>IFERROR(VLOOKUP(E1425,'Reference data'!$M$1:$N$364, 2,0), "Do not enter, will be populated based on other column(s)")</f>
        <v>West Usage</v>
      </c>
      <c r="J1425" s="347" t="s">
        <v>44</v>
      </c>
      <c r="K1425" s="525" t="str">
        <f>IFERROR(VLOOKUP(J1425,'Reference data'!$G$2:$H$7, 2, 0), "Do not enter, will be populated based on other column(s)")</f>
        <v>Muawiah Qaimari</v>
      </c>
      <c r="L1425" s="525" t="s">
        <v>965</v>
      </c>
      <c r="M1425" s="525" t="str">
        <f>IFERROR(VLOOKUP(L1425, 'Reference data'!$J$2:$K$30, 2, 0), "Do not enter, will be populated based on other column(s)")</f>
        <v>Daljeet Arora</v>
      </c>
      <c r="N1425" s="347">
        <v>24.06</v>
      </c>
      <c r="P1425" s="483" t="s">
        <v>48</v>
      </c>
      <c r="Q1425" s="347">
        <v>100</v>
      </c>
      <c r="R1425" s="488"/>
      <c r="S1425" s="488"/>
      <c r="T1425" s="488"/>
      <c r="U1425" s="488"/>
      <c r="V1425" s="488"/>
      <c r="W1425" s="488"/>
      <c r="X1425" s="488"/>
      <c r="Y1425" s="488"/>
      <c r="Z1425" s="488"/>
      <c r="AA1425" s="488"/>
      <c r="AB1425" s="488"/>
      <c r="AC1425" s="488"/>
      <c r="AD1425" s="488"/>
      <c r="AE1425" s="488"/>
      <c r="AF1425" s="488"/>
      <c r="AG1425" s="488"/>
      <c r="AH1425" s="488"/>
      <c r="AI1425" s="488"/>
      <c r="AJ1425" s="488"/>
      <c r="AK1425" s="488"/>
      <c r="AL1425" s="488"/>
      <c r="AM1425" s="488"/>
      <c r="AS1425" s="347">
        <v>10</v>
      </c>
      <c r="AT1425" s="347">
        <v>30</v>
      </c>
      <c r="AU1425" s="347">
        <v>30</v>
      </c>
      <c r="AV1425" s="347">
        <v>20</v>
      </c>
      <c r="AY1425" s="347">
        <v>10</v>
      </c>
    </row>
    <row r="1426" spans="1:51" ht="18" customHeight="1">
      <c r="A1426" s="522" t="str">
        <f>IFERROR(VLOOKUP(B1426, 'Reference data'!$C$2:$D$21, 2, 0), "Do not enter, will be populated based on other column(s)")</f>
        <v>Do not enter, will be populated based on other column(s)</v>
      </c>
      <c r="B1426" s="541"/>
      <c r="E1426" s="543"/>
      <c r="F1426" s="472"/>
      <c r="G1426" s="522" t="str">
        <f>IFERROR(VLOOKUP(E1426,'Reference data'!$M$2:$P$364,4,0), "Do not enter, will be populated based on other column(s)")</f>
        <v>Do not enter, will be populated based on other column(s)</v>
      </c>
      <c r="H1426" s="522" t="str">
        <f>IFERROR(VLOOKUP(E1426,'Reference data'!$M$2:$O$364, 3,0), "Do not enter, will be populated based on other column(s)")</f>
        <v>Do not enter, will be populated based on other column(s)</v>
      </c>
      <c r="I1426" s="522" t="str">
        <f>IFERROR(VLOOKUP(E1426,'Reference data'!$M$1:$N$364, 2,0), "Do not enter, will be populated based on other column(s)")</f>
        <v>Do not enter, will be populated based on other column(s)</v>
      </c>
      <c r="K1426" s="525" t="str">
        <f>IFERROR(VLOOKUP(J1426,'Reference data'!$G$2:$H$7, 2, 0), "Do not enter, will be populated based on other column(s)")</f>
        <v>Do not enter, will be populated based on other column(s)</v>
      </c>
      <c r="L1426" s="525" t="s">
        <v>965</v>
      </c>
      <c r="M1426" s="525" t="str">
        <f>IFERROR(VLOOKUP(L1426, 'Reference data'!$J$2:$K$30, 2, 0), "Do not enter, will be populated based on other column(s)")</f>
        <v>Daljeet Arora</v>
      </c>
      <c r="P1426" s="483"/>
      <c r="Q1426" s="347">
        <v>100</v>
      </c>
      <c r="R1426" s="488"/>
      <c r="S1426" s="488"/>
      <c r="T1426" s="488"/>
      <c r="U1426" s="488"/>
      <c r="V1426" s="488"/>
      <c r="W1426" s="488"/>
      <c r="X1426" s="488"/>
      <c r="Y1426" s="488"/>
      <c r="Z1426" s="488"/>
      <c r="AA1426" s="488"/>
      <c r="AB1426" s="488"/>
      <c r="AC1426" s="488"/>
      <c r="AD1426" s="488"/>
      <c r="AE1426" s="488"/>
      <c r="AF1426" s="488"/>
      <c r="AG1426" s="488"/>
      <c r="AH1426" s="488"/>
      <c r="AI1426" s="488"/>
      <c r="AJ1426" s="488"/>
      <c r="AK1426" s="488"/>
      <c r="AL1426" s="488"/>
      <c r="AM1426" s="488"/>
    </row>
    <row r="1427" spans="1:51" ht="18" customHeight="1">
      <c r="A1427" s="522" t="str">
        <f>IFERROR(VLOOKUP(B1427, 'Reference data'!$C$2:$D$21, 2, 0), "Do not enter, will be populated based on other column(s)")</f>
        <v>Sustenance</v>
      </c>
      <c r="B1427" s="541" t="s">
        <v>88</v>
      </c>
      <c r="C1427" s="347">
        <v>1</v>
      </c>
      <c r="D1427" s="347" t="s">
        <v>2355</v>
      </c>
      <c r="E1427" s="543" t="s">
        <v>1368</v>
      </c>
      <c r="F1427" s="472"/>
      <c r="G1427" s="522" t="str">
        <f>IFERROR(VLOOKUP(E1427,'Reference data'!$M$2:$P$364,4,0), "Do not enter, will be populated based on other column(s)")</f>
        <v>MF</v>
      </c>
      <c r="H1427" s="522" t="str">
        <f>IFERROR(VLOOKUP(E1427,'Reference data'!$M$2:$O$364, 3,0), "Do not enter, will be populated based on other column(s)")</f>
        <v>Cobol, IMS-DB, Assembler</v>
      </c>
      <c r="I1427" s="522" t="str">
        <f>IFERROR(VLOOKUP(E1427,'Reference data'!$M$1:$N$364, 2,0), "Do not enter, will be populated based on other column(s)")</f>
        <v>West Usage</v>
      </c>
      <c r="J1427" s="347" t="s">
        <v>44</v>
      </c>
      <c r="K1427" s="525" t="str">
        <f>IFERROR(VLOOKUP(J1427,'Reference data'!$G$2:$H$7, 2, 0), "Do not enter, will be populated based on other column(s)")</f>
        <v>Muawiah Qaimari</v>
      </c>
      <c r="L1427" s="525" t="s">
        <v>965</v>
      </c>
      <c r="M1427" s="525" t="str">
        <f>IFERROR(VLOOKUP(L1427, 'Reference data'!$J$2:$K$30, 2, 0), "Do not enter, will be populated based on other column(s)")</f>
        <v>Daljeet Arora</v>
      </c>
      <c r="N1427" s="347">
        <v>23.12</v>
      </c>
      <c r="P1427" s="483" t="s">
        <v>48</v>
      </c>
      <c r="Q1427" s="347">
        <v>90</v>
      </c>
      <c r="R1427" s="488"/>
      <c r="S1427" s="488"/>
      <c r="T1427" s="488"/>
      <c r="U1427" s="488"/>
      <c r="V1427" s="488"/>
      <c r="W1427" s="488"/>
      <c r="X1427" s="488"/>
      <c r="Y1427" s="488"/>
      <c r="Z1427" s="488"/>
      <c r="AA1427" s="488"/>
      <c r="AB1427" s="488"/>
      <c r="AC1427" s="488"/>
      <c r="AD1427" s="488"/>
      <c r="AE1427" s="488"/>
      <c r="AF1427" s="488"/>
      <c r="AG1427" s="488"/>
      <c r="AH1427" s="488"/>
      <c r="AI1427" s="488"/>
      <c r="AJ1427" s="488"/>
      <c r="AK1427" s="488"/>
      <c r="AL1427" s="488"/>
      <c r="AM1427" s="488"/>
      <c r="AR1427" s="347">
        <v>30</v>
      </c>
      <c r="AS1427" s="347">
        <v>60</v>
      </c>
    </row>
    <row r="1428" spans="1:51" ht="18" customHeight="1">
      <c r="A1428" s="522" t="str">
        <f>IFERROR(VLOOKUP(B1428, 'Reference data'!$C$2:$D$21, 2, 0), "Do not enter, will be populated based on other column(s)")</f>
        <v>Sustenance</v>
      </c>
      <c r="B1428" s="541" t="s">
        <v>88</v>
      </c>
      <c r="C1428" s="347">
        <v>1</v>
      </c>
      <c r="D1428" s="347" t="s">
        <v>2356</v>
      </c>
      <c r="E1428" s="543" t="s">
        <v>962</v>
      </c>
      <c r="F1428" s="472"/>
      <c r="G1428" s="522" t="str">
        <f>IFERROR(VLOOKUP(E1428,'Reference data'!$M$2:$P$364,4,0), "Do not enter, will be populated based on other column(s)")</f>
        <v>MF</v>
      </c>
      <c r="H1428" s="522" t="str">
        <f>IFERROR(VLOOKUP(E1428,'Reference data'!$M$2:$O$364, 3,0), "Do not enter, will be populated based on other column(s)")</f>
        <v>Cobol, DB2</v>
      </c>
      <c r="I1428" s="522" t="str">
        <f>IFERROR(VLOOKUP(E1428,'Reference data'!$M$1:$N$364, 2,0), "Do not enter, will be populated based on other column(s)")</f>
        <v>West Usage</v>
      </c>
      <c r="J1428" s="347" t="s">
        <v>44</v>
      </c>
      <c r="K1428" s="525" t="str">
        <f>IFERROR(VLOOKUP(J1428,'Reference data'!$G$2:$H$7, 2, 0), "Do not enter, will be populated based on other column(s)")</f>
        <v>Muawiah Qaimari</v>
      </c>
      <c r="L1428" s="525" t="s">
        <v>965</v>
      </c>
      <c r="M1428" s="525" t="str">
        <f>IFERROR(VLOOKUP(L1428, 'Reference data'!$J$2:$K$30, 2, 0), "Do not enter, will be populated based on other column(s)")</f>
        <v>Daljeet Arora</v>
      </c>
      <c r="N1428" s="347">
        <v>23.12</v>
      </c>
      <c r="P1428" s="483" t="s">
        <v>48</v>
      </c>
      <c r="Q1428" s="347">
        <v>170</v>
      </c>
      <c r="R1428" s="488"/>
      <c r="S1428" s="488"/>
      <c r="T1428" s="488"/>
      <c r="U1428" s="488"/>
      <c r="V1428" s="488"/>
      <c r="W1428" s="488"/>
      <c r="X1428" s="488"/>
      <c r="Y1428" s="488"/>
      <c r="Z1428" s="488"/>
      <c r="AA1428" s="488"/>
      <c r="AB1428" s="488"/>
      <c r="AC1428" s="488"/>
      <c r="AD1428" s="488"/>
      <c r="AE1428" s="488"/>
      <c r="AF1428" s="488"/>
      <c r="AG1428" s="488"/>
      <c r="AH1428" s="488"/>
      <c r="AI1428" s="488"/>
      <c r="AJ1428" s="488"/>
      <c r="AK1428" s="488"/>
      <c r="AL1428" s="488"/>
      <c r="AM1428" s="488"/>
      <c r="AQ1428" s="347">
        <v>30</v>
      </c>
      <c r="AR1428" s="347">
        <v>60</v>
      </c>
      <c r="AS1428" s="347">
        <v>80</v>
      </c>
    </row>
    <row r="1429" spans="1:51" ht="18" customHeight="1">
      <c r="A1429" s="522" t="str">
        <f>IFERROR(VLOOKUP(B1429, 'Reference data'!$C$2:$D$21, 2, 0), "Do not enter, will be populated based on other column(s)")</f>
        <v>Do not enter, will be populated based on other column(s)</v>
      </c>
      <c r="B1429" s="541"/>
      <c r="E1429" s="543"/>
      <c r="F1429" s="472"/>
      <c r="G1429" s="522" t="str">
        <f>IFERROR(VLOOKUP(E1429,'Reference data'!$M$2:$P$364,4,0), "Do not enter, will be populated based on other column(s)")</f>
        <v>Do not enter, will be populated based on other column(s)</v>
      </c>
      <c r="H1429" s="522" t="str">
        <f>IFERROR(VLOOKUP(E1429,'Reference data'!$M$2:$O$364, 3,0), "Do not enter, will be populated based on other column(s)")</f>
        <v>Do not enter, will be populated based on other column(s)</v>
      </c>
      <c r="I1429" s="522" t="str">
        <f>IFERROR(VLOOKUP(E1429,'Reference data'!$M$1:$N$364, 2,0), "Do not enter, will be populated based on other column(s)")</f>
        <v>Do not enter, will be populated based on other column(s)</v>
      </c>
      <c r="K1429" s="525" t="str">
        <f>IFERROR(VLOOKUP(J1429,'Reference data'!$G$2:$H$7, 2, 0), "Do not enter, will be populated based on other column(s)")</f>
        <v>Do not enter, will be populated based on other column(s)</v>
      </c>
      <c r="L1429" s="525" t="s">
        <v>965</v>
      </c>
      <c r="M1429" s="525" t="str">
        <f>IFERROR(VLOOKUP(L1429, 'Reference data'!$J$2:$K$30, 2, 0), "Do not enter, will be populated based on other column(s)")</f>
        <v>Daljeet Arora</v>
      </c>
      <c r="P1429" s="483"/>
      <c r="R1429" s="488"/>
      <c r="S1429" s="488"/>
      <c r="T1429" s="488"/>
      <c r="U1429" s="488"/>
      <c r="V1429" s="488"/>
      <c r="W1429" s="488"/>
      <c r="X1429" s="488"/>
      <c r="Y1429" s="488"/>
      <c r="Z1429" s="488"/>
      <c r="AA1429" s="488"/>
      <c r="AB1429" s="488"/>
      <c r="AC1429" s="488"/>
      <c r="AD1429" s="488"/>
      <c r="AE1429" s="488"/>
      <c r="AF1429" s="488"/>
      <c r="AG1429" s="488"/>
      <c r="AH1429" s="488"/>
      <c r="AI1429" s="488"/>
      <c r="AJ1429" s="488"/>
      <c r="AK1429" s="488"/>
      <c r="AL1429" s="488"/>
      <c r="AM1429" s="488"/>
    </row>
    <row r="1430" spans="1:51" ht="18" customHeight="1">
      <c r="A1430" s="522" t="str">
        <f>IFERROR(VLOOKUP(B1430, 'Reference data'!$C$2:$D$21, 2, 0), "Do not enter, will be populated based on other column(s)")</f>
        <v>Do not enter, will be populated based on other column(s)</v>
      </c>
      <c r="B1430" s="541"/>
      <c r="E1430" s="543"/>
      <c r="F1430" s="472"/>
      <c r="G1430" s="522" t="str">
        <f>IFERROR(VLOOKUP(E1430,'Reference data'!$M$2:$P$364,4,0), "Do not enter, will be populated based on other column(s)")</f>
        <v>Do not enter, will be populated based on other column(s)</v>
      </c>
      <c r="H1430" s="522" t="str">
        <f>IFERROR(VLOOKUP(E1430,'Reference data'!$M$2:$O$364, 3,0), "Do not enter, will be populated based on other column(s)")</f>
        <v>Do not enter, will be populated based on other column(s)</v>
      </c>
      <c r="I1430" s="522" t="str">
        <f>IFERROR(VLOOKUP(E1430,'Reference data'!$M$1:$N$364, 2,0), "Do not enter, will be populated based on other column(s)")</f>
        <v>Do not enter, will be populated based on other column(s)</v>
      </c>
      <c r="K1430" s="525" t="str">
        <f>IFERROR(VLOOKUP(J1430,'Reference data'!$G$2:$H$7, 2, 0), "Do not enter, will be populated based on other column(s)")</f>
        <v>Do not enter, will be populated based on other column(s)</v>
      </c>
      <c r="L1430" s="525" t="s">
        <v>965</v>
      </c>
      <c r="M1430" s="525" t="str">
        <f>IFERROR(VLOOKUP(L1430, 'Reference data'!$J$2:$K$30, 2, 0), "Do not enter, will be populated based on other column(s)")</f>
        <v>Daljeet Arora</v>
      </c>
      <c r="P1430" s="483"/>
      <c r="R1430" s="488"/>
      <c r="S1430" s="488"/>
      <c r="T1430" s="488"/>
      <c r="U1430" s="488"/>
      <c r="V1430" s="488"/>
      <c r="W1430" s="488"/>
      <c r="X1430" s="488"/>
      <c r="Y1430" s="488"/>
      <c r="Z1430" s="488"/>
      <c r="AA1430" s="488"/>
      <c r="AB1430" s="488"/>
      <c r="AC1430" s="488"/>
      <c r="AD1430" s="488"/>
      <c r="AE1430" s="488"/>
      <c r="AF1430" s="488"/>
      <c r="AG1430" s="488"/>
      <c r="AH1430" s="488"/>
      <c r="AI1430" s="488"/>
      <c r="AJ1430" s="488"/>
      <c r="AK1430" s="488"/>
      <c r="AL1430" s="488"/>
      <c r="AM1430" s="488"/>
    </row>
    <row r="1431" spans="1:51" ht="18" customHeight="1">
      <c r="A1431" s="522" t="str">
        <f>IFERROR(VLOOKUP(B1431, 'Reference data'!$C$2:$D$21, 2, 0), "Do not enter, will be populated based on other column(s)")</f>
        <v>Do not enter, will be populated based on other column(s)</v>
      </c>
      <c r="B1431" s="541"/>
      <c r="E1431" s="543"/>
      <c r="F1431" s="472"/>
      <c r="G1431" s="522" t="str">
        <f>IFERROR(VLOOKUP(E1431,'Reference data'!$M$2:$P$364,4,0), "Do not enter, will be populated based on other column(s)")</f>
        <v>Do not enter, will be populated based on other column(s)</v>
      </c>
      <c r="H1431" s="522" t="str">
        <f>IFERROR(VLOOKUP(E1431,'Reference data'!$M$2:$O$364, 3,0), "Do not enter, will be populated based on other column(s)")</f>
        <v>Do not enter, will be populated based on other column(s)</v>
      </c>
      <c r="I1431" s="522" t="str">
        <f>IFERROR(VLOOKUP(E1431,'Reference data'!$M$1:$N$364, 2,0), "Do not enter, will be populated based on other column(s)")</f>
        <v>Do not enter, will be populated based on other column(s)</v>
      </c>
      <c r="K1431" s="525" t="str">
        <f>IFERROR(VLOOKUP(J1431,'Reference data'!$G$2:$H$7, 2, 0), "Do not enter, will be populated based on other column(s)")</f>
        <v>Do not enter, will be populated based on other column(s)</v>
      </c>
      <c r="L1431" s="525" t="s">
        <v>965</v>
      </c>
      <c r="M1431" s="525" t="str">
        <f>IFERROR(VLOOKUP(L1431, 'Reference data'!$J$2:$K$30, 2, 0), "Do not enter, will be populated based on other column(s)")</f>
        <v>Daljeet Arora</v>
      </c>
      <c r="P1431" s="483"/>
      <c r="R1431" s="488"/>
      <c r="S1431" s="488"/>
      <c r="T1431" s="488"/>
      <c r="U1431" s="488"/>
      <c r="V1431" s="488"/>
      <c r="W1431" s="488"/>
      <c r="X1431" s="488"/>
      <c r="Y1431" s="488"/>
      <c r="Z1431" s="488"/>
      <c r="AA1431" s="488"/>
      <c r="AB1431" s="488"/>
      <c r="AC1431" s="488"/>
      <c r="AD1431" s="488"/>
      <c r="AE1431" s="488"/>
      <c r="AF1431" s="488"/>
      <c r="AG1431" s="488"/>
      <c r="AH1431" s="488"/>
      <c r="AI1431" s="488"/>
      <c r="AJ1431" s="488"/>
      <c r="AK1431" s="488"/>
      <c r="AL1431" s="488"/>
      <c r="AM1431" s="488"/>
    </row>
    <row r="1432" spans="1:51" ht="18" customHeight="1">
      <c r="A1432" s="522" t="str">
        <f>IFERROR(VLOOKUP(B1432, 'Reference data'!$C$2:$D$21, 2, 0), "Do not enter, will be populated based on other column(s)")</f>
        <v>Do not enter, will be populated based on other column(s)</v>
      </c>
      <c r="B1432" s="541"/>
      <c r="E1432" s="543"/>
      <c r="F1432" s="472"/>
      <c r="G1432" s="522" t="str">
        <f>IFERROR(VLOOKUP(E1432,'Reference data'!$M$2:$P$364,4,0), "Do not enter, will be populated based on other column(s)")</f>
        <v>Do not enter, will be populated based on other column(s)</v>
      </c>
      <c r="H1432" s="522" t="str">
        <f>IFERROR(VLOOKUP(E1432,'Reference data'!$M$2:$O$364, 3,0), "Do not enter, will be populated based on other column(s)")</f>
        <v>Do not enter, will be populated based on other column(s)</v>
      </c>
      <c r="I1432" s="522" t="str">
        <f>IFERROR(VLOOKUP(E1432,'Reference data'!$M$1:$N$364, 2,0), "Do not enter, will be populated based on other column(s)")</f>
        <v>Do not enter, will be populated based on other column(s)</v>
      </c>
      <c r="K1432" s="525" t="str">
        <f>IFERROR(VLOOKUP(J1432,'Reference data'!$G$2:$H$7, 2, 0), "Do not enter, will be populated based on other column(s)")</f>
        <v>Do not enter, will be populated based on other column(s)</v>
      </c>
      <c r="L1432" s="525" t="s">
        <v>965</v>
      </c>
      <c r="M1432" s="525" t="str">
        <f>IFERROR(VLOOKUP(L1432, 'Reference data'!$J$2:$K$30, 2, 0), "Do not enter, will be populated based on other column(s)")</f>
        <v>Daljeet Arora</v>
      </c>
      <c r="P1432" s="483"/>
      <c r="R1432" s="488"/>
      <c r="S1432" s="488"/>
      <c r="T1432" s="488"/>
      <c r="U1432" s="488"/>
      <c r="V1432" s="488"/>
      <c r="W1432" s="488"/>
      <c r="X1432" s="488"/>
      <c r="Y1432" s="488"/>
      <c r="Z1432" s="488"/>
      <c r="AA1432" s="488"/>
      <c r="AB1432" s="488"/>
      <c r="AC1432" s="488"/>
      <c r="AD1432" s="488"/>
      <c r="AE1432" s="488"/>
      <c r="AF1432" s="488"/>
      <c r="AG1432" s="488"/>
      <c r="AH1432" s="488"/>
      <c r="AI1432" s="488"/>
      <c r="AJ1432" s="488"/>
      <c r="AK1432" s="488"/>
      <c r="AL1432" s="488"/>
      <c r="AM1432" s="488"/>
    </row>
    <row r="1433" spans="1:51" ht="18" customHeight="1">
      <c r="A1433" s="522" t="str">
        <f>IFERROR(VLOOKUP(B1433, 'Reference data'!$C$2:$D$21, 2, 0), "Do not enter, will be populated based on other column(s)")</f>
        <v>Do not enter, will be populated based on other column(s)</v>
      </c>
      <c r="B1433" s="541"/>
      <c r="E1433" s="543"/>
      <c r="F1433" s="472"/>
      <c r="G1433" s="522" t="str">
        <f>IFERROR(VLOOKUP(E1433,'Reference data'!$M$2:$P$364,4,0), "Do not enter, will be populated based on other column(s)")</f>
        <v>Do not enter, will be populated based on other column(s)</v>
      </c>
      <c r="H1433" s="522" t="str">
        <f>IFERROR(VLOOKUP(E1433,'Reference data'!$M$2:$O$364, 3,0), "Do not enter, will be populated based on other column(s)")</f>
        <v>Do not enter, will be populated based on other column(s)</v>
      </c>
      <c r="I1433" s="522" t="str">
        <f>IFERROR(VLOOKUP(E1433,'Reference data'!$M$1:$N$364, 2,0), "Do not enter, will be populated based on other column(s)")</f>
        <v>Do not enter, will be populated based on other column(s)</v>
      </c>
      <c r="K1433" s="525" t="str">
        <f>IFERROR(VLOOKUP(J1433,'Reference data'!$G$2:$H$7, 2, 0), "Do not enter, will be populated based on other column(s)")</f>
        <v>Do not enter, will be populated based on other column(s)</v>
      </c>
      <c r="L1433" s="525" t="s">
        <v>965</v>
      </c>
      <c r="M1433" s="525" t="str">
        <f>IFERROR(VLOOKUP(L1433, 'Reference data'!$J$2:$K$30, 2, 0), "Do not enter, will be populated based on other column(s)")</f>
        <v>Daljeet Arora</v>
      </c>
      <c r="P1433" s="483"/>
      <c r="R1433" s="488"/>
      <c r="S1433" s="488"/>
      <c r="T1433" s="488"/>
      <c r="U1433" s="488"/>
      <c r="V1433" s="488"/>
      <c r="W1433" s="488"/>
      <c r="X1433" s="488"/>
      <c r="Y1433" s="488"/>
      <c r="Z1433" s="488"/>
      <c r="AA1433" s="488"/>
      <c r="AB1433" s="488"/>
      <c r="AC1433" s="488"/>
      <c r="AD1433" s="488"/>
      <c r="AE1433" s="488"/>
      <c r="AF1433" s="488"/>
      <c r="AG1433" s="488"/>
      <c r="AH1433" s="488"/>
      <c r="AI1433" s="488"/>
      <c r="AJ1433" s="488"/>
      <c r="AK1433" s="488"/>
      <c r="AL1433" s="488"/>
      <c r="AM1433" s="488"/>
    </row>
    <row r="1434" spans="1:51" ht="18" customHeight="1">
      <c r="A1434" s="522" t="str">
        <f>IFERROR(VLOOKUP(B1434, 'Reference data'!$C$2:$D$21, 2, 0), "Do not enter, will be populated based on other column(s)")</f>
        <v>Do not enter, will be populated based on other column(s)</v>
      </c>
      <c r="B1434" s="541"/>
      <c r="E1434" s="543"/>
      <c r="F1434" s="472"/>
      <c r="G1434" s="522" t="str">
        <f>IFERROR(VLOOKUP(E1434,'Reference data'!$M$2:$P$364,4,0), "Do not enter, will be populated based on other column(s)")</f>
        <v>Do not enter, will be populated based on other column(s)</v>
      </c>
      <c r="H1434" s="522" t="str">
        <f>IFERROR(VLOOKUP(E1434,'Reference data'!$M$2:$O$364, 3,0), "Do not enter, will be populated based on other column(s)")</f>
        <v>Do not enter, will be populated based on other column(s)</v>
      </c>
      <c r="I1434" s="522" t="str">
        <f>IFERROR(VLOOKUP(E1434,'Reference data'!$M$1:$N$364, 2,0), "Do not enter, will be populated based on other column(s)")</f>
        <v>Do not enter, will be populated based on other column(s)</v>
      </c>
      <c r="K1434" s="525" t="str">
        <f>IFERROR(VLOOKUP(J1434,'Reference data'!$G$2:$H$7, 2, 0), "Do not enter, will be populated based on other column(s)")</f>
        <v>Do not enter, will be populated based on other column(s)</v>
      </c>
      <c r="L1434" s="525" t="s">
        <v>965</v>
      </c>
      <c r="M1434" s="525" t="str">
        <f>IFERROR(VLOOKUP(L1434, 'Reference data'!$J$2:$K$30, 2, 0), "Do not enter, will be populated based on other column(s)")</f>
        <v>Daljeet Arora</v>
      </c>
      <c r="P1434" s="483"/>
      <c r="R1434" s="488"/>
      <c r="S1434" s="488"/>
      <c r="T1434" s="488"/>
      <c r="U1434" s="488"/>
      <c r="V1434" s="488"/>
      <c r="W1434" s="488"/>
      <c r="X1434" s="488"/>
      <c r="Y1434" s="488"/>
      <c r="Z1434" s="488"/>
      <c r="AA1434" s="488"/>
      <c r="AB1434" s="488"/>
      <c r="AC1434" s="488"/>
      <c r="AD1434" s="488"/>
      <c r="AE1434" s="488"/>
      <c r="AF1434" s="488"/>
      <c r="AG1434" s="488"/>
      <c r="AH1434" s="488"/>
      <c r="AI1434" s="488"/>
      <c r="AJ1434" s="488"/>
      <c r="AK1434" s="488"/>
      <c r="AL1434" s="488"/>
      <c r="AM1434" s="488"/>
    </row>
    <row r="1435" spans="1:51" ht="18" customHeight="1">
      <c r="A1435" s="522" t="str">
        <f>IFERROR(VLOOKUP(B1435, 'Reference data'!$C$2:$D$21, 2, 0), "Do not enter, will be populated based on other column(s)")</f>
        <v>Do not enter, will be populated based on other column(s)</v>
      </c>
      <c r="B1435" s="541"/>
      <c r="E1435" s="543"/>
      <c r="F1435" s="472"/>
      <c r="G1435" s="522" t="str">
        <f>IFERROR(VLOOKUP(E1435,'Reference data'!$M$2:$P$364,4,0), "Do not enter, will be populated based on other column(s)")</f>
        <v>Do not enter, will be populated based on other column(s)</v>
      </c>
      <c r="H1435" s="522" t="str">
        <f>IFERROR(VLOOKUP(E1435,'Reference data'!$M$2:$O$364, 3,0), "Do not enter, will be populated based on other column(s)")</f>
        <v>Do not enter, will be populated based on other column(s)</v>
      </c>
      <c r="I1435" s="522" t="str">
        <f>IFERROR(VLOOKUP(E1435,'Reference data'!$M$1:$N$364, 2,0), "Do not enter, will be populated based on other column(s)")</f>
        <v>Do not enter, will be populated based on other column(s)</v>
      </c>
      <c r="K1435" s="525" t="str">
        <f>IFERROR(VLOOKUP(J1435,'Reference data'!$G$2:$H$7, 2, 0), "Do not enter, will be populated based on other column(s)")</f>
        <v>Do not enter, will be populated based on other column(s)</v>
      </c>
      <c r="L1435" s="525" t="s">
        <v>965</v>
      </c>
      <c r="M1435" s="525" t="str">
        <f>IFERROR(VLOOKUP(L1435, 'Reference data'!$J$2:$K$30, 2, 0), "Do not enter, will be populated based on other column(s)")</f>
        <v>Daljeet Arora</v>
      </c>
      <c r="P1435" s="483"/>
      <c r="R1435" s="488"/>
      <c r="S1435" s="488"/>
      <c r="T1435" s="488"/>
      <c r="U1435" s="488"/>
      <c r="V1435" s="488"/>
      <c r="W1435" s="488"/>
      <c r="X1435" s="488"/>
      <c r="Y1435" s="488"/>
      <c r="Z1435" s="488"/>
      <c r="AA1435" s="488"/>
      <c r="AB1435" s="488"/>
      <c r="AC1435" s="488"/>
      <c r="AD1435" s="488"/>
      <c r="AE1435" s="488"/>
      <c r="AF1435" s="488"/>
      <c r="AG1435" s="488"/>
      <c r="AH1435" s="488"/>
      <c r="AI1435" s="488"/>
      <c r="AJ1435" s="488"/>
      <c r="AK1435" s="488"/>
      <c r="AL1435" s="488"/>
      <c r="AM1435" s="488"/>
    </row>
    <row r="1436" spans="1:51" ht="18" customHeight="1">
      <c r="A1436" s="522" t="str">
        <f>IFERROR(VLOOKUP(B1436, 'Reference data'!$C$2:$D$21, 2, 0), "Do not enter, will be populated based on other column(s)")</f>
        <v>Do not enter, will be populated based on other column(s)</v>
      </c>
      <c r="B1436" s="541"/>
      <c r="E1436" s="543"/>
      <c r="F1436" s="472"/>
      <c r="G1436" s="522" t="str">
        <f>IFERROR(VLOOKUP(E1436,'Reference data'!$M$2:$P$364,4,0), "Do not enter, will be populated based on other column(s)")</f>
        <v>Do not enter, will be populated based on other column(s)</v>
      </c>
      <c r="H1436" s="522" t="str">
        <f>IFERROR(VLOOKUP(E1436,'Reference data'!$M$2:$O$364, 3,0), "Do not enter, will be populated based on other column(s)")</f>
        <v>Do not enter, will be populated based on other column(s)</v>
      </c>
      <c r="I1436" s="522" t="str">
        <f>IFERROR(VLOOKUP(E1436,'Reference data'!$M$1:$N$364, 2,0), "Do not enter, will be populated based on other column(s)")</f>
        <v>Do not enter, will be populated based on other column(s)</v>
      </c>
      <c r="K1436" s="525" t="str">
        <f>IFERROR(VLOOKUP(J1436,'Reference data'!$G$2:$H$7, 2, 0), "Do not enter, will be populated based on other column(s)")</f>
        <v>Do not enter, will be populated based on other column(s)</v>
      </c>
      <c r="L1436" s="525" t="s">
        <v>965</v>
      </c>
      <c r="M1436" s="525" t="str">
        <f>IFERROR(VLOOKUP(L1436, 'Reference data'!$J$2:$K$30, 2, 0), "Do not enter, will be populated based on other column(s)")</f>
        <v>Daljeet Arora</v>
      </c>
      <c r="P1436" s="483"/>
      <c r="R1436" s="488"/>
      <c r="S1436" s="488"/>
      <c r="T1436" s="488"/>
      <c r="U1436" s="488"/>
      <c r="V1436" s="488"/>
      <c r="W1436" s="488"/>
      <c r="X1436" s="488"/>
      <c r="Y1436" s="488"/>
      <c r="Z1436" s="488"/>
      <c r="AA1436" s="488"/>
      <c r="AB1436" s="488"/>
      <c r="AC1436" s="488"/>
      <c r="AD1436" s="488"/>
      <c r="AE1436" s="488"/>
      <c r="AF1436" s="488"/>
      <c r="AG1436" s="488"/>
      <c r="AH1436" s="488"/>
      <c r="AI1436" s="488"/>
      <c r="AJ1436" s="488"/>
      <c r="AK1436" s="488"/>
      <c r="AL1436" s="488"/>
      <c r="AM1436" s="488"/>
    </row>
    <row r="1437" spans="1:51" ht="18" customHeight="1">
      <c r="A1437" s="522" t="str">
        <f>IFERROR(VLOOKUP(B1437, 'Reference data'!$C$2:$D$21, 2, 0), "Do not enter, will be populated based on other column(s)")</f>
        <v>Do not enter, will be populated based on other column(s)</v>
      </c>
      <c r="B1437" s="541"/>
      <c r="E1437" s="543"/>
      <c r="F1437" s="472"/>
      <c r="G1437" s="522" t="str">
        <f>IFERROR(VLOOKUP(E1437,'Reference data'!$M$2:$P$364,4,0), "Do not enter, will be populated based on other column(s)")</f>
        <v>Do not enter, will be populated based on other column(s)</v>
      </c>
      <c r="H1437" s="522" t="str">
        <f>IFERROR(VLOOKUP(E1437,'Reference data'!$M$2:$O$364, 3,0), "Do not enter, will be populated based on other column(s)")</f>
        <v>Do not enter, will be populated based on other column(s)</v>
      </c>
      <c r="I1437" s="522" t="str">
        <f>IFERROR(VLOOKUP(E1437,'Reference data'!$M$1:$N$364, 2,0), "Do not enter, will be populated based on other column(s)")</f>
        <v>Do not enter, will be populated based on other column(s)</v>
      </c>
      <c r="K1437" s="525" t="str">
        <f>IFERROR(VLOOKUP(J1437,'Reference data'!$G$2:$H$7, 2, 0), "Do not enter, will be populated based on other column(s)")</f>
        <v>Do not enter, will be populated based on other column(s)</v>
      </c>
      <c r="L1437" s="525" t="s">
        <v>965</v>
      </c>
      <c r="M1437" s="525" t="str">
        <f>IFERROR(VLOOKUP(L1437, 'Reference data'!$J$2:$K$30, 2, 0), "Do not enter, will be populated based on other column(s)")</f>
        <v>Daljeet Arora</v>
      </c>
      <c r="P1437" s="483"/>
      <c r="R1437" s="488"/>
      <c r="S1437" s="488"/>
      <c r="T1437" s="488"/>
      <c r="U1437" s="488"/>
      <c r="V1437" s="488"/>
      <c r="W1437" s="488"/>
      <c r="X1437" s="488"/>
      <c r="Y1437" s="488"/>
      <c r="Z1437" s="488"/>
      <c r="AA1437" s="488"/>
      <c r="AB1437" s="488"/>
      <c r="AC1437" s="488"/>
      <c r="AD1437" s="488"/>
      <c r="AE1437" s="488"/>
      <c r="AF1437" s="488"/>
      <c r="AG1437" s="488"/>
      <c r="AH1437" s="488"/>
      <c r="AI1437" s="488"/>
      <c r="AJ1437" s="488"/>
      <c r="AK1437" s="488"/>
      <c r="AL1437" s="488"/>
      <c r="AM1437" s="488"/>
    </row>
    <row r="1438" spans="1:51" ht="18" customHeight="1">
      <c r="A1438" s="522" t="str">
        <f>IFERROR(VLOOKUP(B1438, 'Reference data'!$C$2:$D$21, 2, 0), "Do not enter, will be populated based on other column(s)")</f>
        <v>Do not enter, will be populated based on other column(s)</v>
      </c>
      <c r="B1438" s="541"/>
      <c r="E1438" s="543"/>
      <c r="F1438" s="472"/>
      <c r="G1438" s="522" t="str">
        <f>IFERROR(VLOOKUP(E1438,'Reference data'!$M$2:$P$364,4,0), "Do not enter, will be populated based on other column(s)")</f>
        <v>Do not enter, will be populated based on other column(s)</v>
      </c>
      <c r="H1438" s="522" t="str">
        <f>IFERROR(VLOOKUP(E1438,'Reference data'!$M$2:$O$364, 3,0), "Do not enter, will be populated based on other column(s)")</f>
        <v>Do not enter, will be populated based on other column(s)</v>
      </c>
      <c r="I1438" s="522" t="str">
        <f>IFERROR(VLOOKUP(E1438,'Reference data'!$M$1:$N$364, 2,0), "Do not enter, will be populated based on other column(s)")</f>
        <v>Do not enter, will be populated based on other column(s)</v>
      </c>
      <c r="K1438" s="525" t="str">
        <f>IFERROR(VLOOKUP(J1438,'Reference data'!$G$2:$H$7, 2, 0), "Do not enter, will be populated based on other column(s)")</f>
        <v>Do not enter, will be populated based on other column(s)</v>
      </c>
      <c r="L1438" s="525" t="s">
        <v>965</v>
      </c>
      <c r="M1438" s="525" t="str">
        <f>IFERROR(VLOOKUP(L1438, 'Reference data'!$J$2:$K$30, 2, 0), "Do not enter, will be populated based on other column(s)")</f>
        <v>Daljeet Arora</v>
      </c>
      <c r="P1438" s="483"/>
      <c r="R1438" s="488"/>
      <c r="S1438" s="488"/>
      <c r="T1438" s="488"/>
      <c r="U1438" s="488"/>
      <c r="V1438" s="488"/>
      <c r="W1438" s="488"/>
      <c r="X1438" s="488"/>
      <c r="Y1438" s="488"/>
      <c r="Z1438" s="488"/>
      <c r="AA1438" s="488"/>
      <c r="AB1438" s="488"/>
      <c r="AC1438" s="488"/>
      <c r="AD1438" s="488"/>
      <c r="AE1438" s="488"/>
      <c r="AF1438" s="488"/>
      <c r="AG1438" s="488"/>
      <c r="AH1438" s="488"/>
      <c r="AI1438" s="488"/>
      <c r="AJ1438" s="488"/>
      <c r="AK1438" s="488"/>
      <c r="AL1438" s="488"/>
      <c r="AM1438" s="488"/>
    </row>
    <row r="1439" spans="1:51" ht="18" customHeight="1">
      <c r="A1439" s="522" t="str">
        <f>IFERROR(VLOOKUP(B1439, 'Reference data'!$C$2:$D$21, 2, 0), "Do not enter, will be populated based on other column(s)")</f>
        <v>Do not enter, will be populated based on other column(s)</v>
      </c>
      <c r="B1439" s="541"/>
      <c r="E1439" s="543"/>
      <c r="F1439" s="472"/>
      <c r="G1439" s="522" t="str">
        <f>IFERROR(VLOOKUP(E1439,'Reference data'!$M$2:$P$364,4,0), "Do not enter, will be populated based on other column(s)")</f>
        <v>Do not enter, will be populated based on other column(s)</v>
      </c>
      <c r="H1439" s="522" t="str">
        <f>IFERROR(VLOOKUP(E1439,'Reference data'!$M$2:$O$364, 3,0), "Do not enter, will be populated based on other column(s)")</f>
        <v>Do not enter, will be populated based on other column(s)</v>
      </c>
      <c r="I1439" s="522" t="str">
        <f>IFERROR(VLOOKUP(E1439,'Reference data'!$M$1:$N$364, 2,0), "Do not enter, will be populated based on other column(s)")</f>
        <v>Do not enter, will be populated based on other column(s)</v>
      </c>
      <c r="K1439" s="525" t="str">
        <f>IFERROR(VLOOKUP(J1439,'Reference data'!$G$2:$H$7, 2, 0), "Do not enter, will be populated based on other column(s)")</f>
        <v>Do not enter, will be populated based on other column(s)</v>
      </c>
      <c r="L1439" s="525" t="s">
        <v>965</v>
      </c>
      <c r="M1439" s="525" t="str">
        <f>IFERROR(VLOOKUP(L1439, 'Reference data'!$J$2:$K$30, 2, 0), "Do not enter, will be populated based on other column(s)")</f>
        <v>Daljeet Arora</v>
      </c>
      <c r="P1439" s="483"/>
      <c r="R1439" s="488"/>
      <c r="S1439" s="488"/>
      <c r="T1439" s="488"/>
      <c r="U1439" s="488"/>
      <c r="V1439" s="488"/>
      <c r="W1439" s="488"/>
      <c r="X1439" s="488"/>
      <c r="Y1439" s="488"/>
      <c r="Z1439" s="488"/>
      <c r="AA1439" s="488"/>
      <c r="AB1439" s="488"/>
      <c r="AC1439" s="488"/>
      <c r="AD1439" s="488"/>
      <c r="AE1439" s="488"/>
      <c r="AF1439" s="488"/>
      <c r="AG1439" s="488"/>
      <c r="AH1439" s="488"/>
      <c r="AI1439" s="488"/>
      <c r="AJ1439" s="488"/>
      <c r="AK1439" s="488"/>
      <c r="AL1439" s="488"/>
      <c r="AM1439" s="488"/>
    </row>
    <row r="1440" spans="1:51" ht="18" customHeight="1">
      <c r="A1440" s="522" t="str">
        <f>IFERROR(VLOOKUP(B1440, 'Reference data'!$C$2:$D$21, 2, 0), "Do not enter, will be populated based on other column(s)")</f>
        <v>Do not enter, will be populated based on other column(s)</v>
      </c>
      <c r="B1440" s="541"/>
      <c r="E1440" s="543"/>
      <c r="F1440" s="472"/>
      <c r="G1440" s="522" t="str">
        <f>IFERROR(VLOOKUP(E1440,'Reference data'!$M$2:$P$364,4,0), "Do not enter, will be populated based on other column(s)")</f>
        <v>Do not enter, will be populated based on other column(s)</v>
      </c>
      <c r="H1440" s="522" t="str">
        <f>IFERROR(VLOOKUP(E1440,'Reference data'!$M$2:$O$364, 3,0), "Do not enter, will be populated based on other column(s)")</f>
        <v>Do not enter, will be populated based on other column(s)</v>
      </c>
      <c r="I1440" s="522" t="str">
        <f>IFERROR(VLOOKUP(E1440,'Reference data'!$M$1:$N$364, 2,0), "Do not enter, will be populated based on other column(s)")</f>
        <v>Do not enter, will be populated based on other column(s)</v>
      </c>
      <c r="K1440" s="525" t="str">
        <f>IFERROR(VLOOKUP(J1440,'Reference data'!$G$2:$H$7, 2, 0), "Do not enter, will be populated based on other column(s)")</f>
        <v>Do not enter, will be populated based on other column(s)</v>
      </c>
      <c r="L1440" s="525" t="s">
        <v>965</v>
      </c>
      <c r="M1440" s="525" t="str">
        <f>IFERROR(VLOOKUP(L1440, 'Reference data'!$J$2:$K$30, 2, 0), "Do not enter, will be populated based on other column(s)")</f>
        <v>Daljeet Arora</v>
      </c>
      <c r="P1440" s="483"/>
      <c r="R1440" s="488"/>
      <c r="S1440" s="488"/>
      <c r="T1440" s="488"/>
      <c r="U1440" s="488"/>
      <c r="V1440" s="488"/>
      <c r="W1440" s="488"/>
      <c r="X1440" s="488"/>
      <c r="Y1440" s="488"/>
      <c r="Z1440" s="488"/>
      <c r="AA1440" s="488"/>
      <c r="AB1440" s="488"/>
      <c r="AC1440" s="488"/>
      <c r="AD1440" s="488"/>
      <c r="AE1440" s="488"/>
      <c r="AF1440" s="488"/>
      <c r="AG1440" s="488"/>
      <c r="AH1440" s="488"/>
      <c r="AI1440" s="488"/>
      <c r="AJ1440" s="488"/>
      <c r="AK1440" s="488"/>
      <c r="AL1440" s="488"/>
      <c r="AM1440" s="488"/>
    </row>
    <row r="1441" spans="1:41" ht="18" customHeight="1">
      <c r="A1441" s="522" t="str">
        <f>IFERROR(VLOOKUP(B1441, 'Reference data'!$C$2:$D$21, 2, 0), "Do not enter, will be populated based on other column(s)")</f>
        <v>Do not enter, will be populated based on other column(s)</v>
      </c>
      <c r="B1441" s="541"/>
      <c r="E1441" s="543"/>
      <c r="F1441" s="472"/>
      <c r="G1441" s="522" t="str">
        <f>IFERROR(VLOOKUP(E1441,'Reference data'!$M$2:$P$364,4,0), "Do not enter, will be populated based on other column(s)")</f>
        <v>Do not enter, will be populated based on other column(s)</v>
      </c>
      <c r="H1441" s="522" t="str">
        <f>IFERROR(VLOOKUP(E1441,'Reference data'!$M$2:$O$364, 3,0), "Do not enter, will be populated based on other column(s)")</f>
        <v>Do not enter, will be populated based on other column(s)</v>
      </c>
      <c r="I1441" s="522" t="str">
        <f>IFERROR(VLOOKUP(E1441,'Reference data'!$M$1:$N$364, 2,0), "Do not enter, will be populated based on other column(s)")</f>
        <v>Do not enter, will be populated based on other column(s)</v>
      </c>
      <c r="K1441" s="525" t="str">
        <f>IFERROR(VLOOKUP(J1441,'Reference data'!$G$2:$H$7, 2, 0), "Do not enter, will be populated based on other column(s)")</f>
        <v>Do not enter, will be populated based on other column(s)</v>
      </c>
      <c r="L1441" s="525" t="s">
        <v>965</v>
      </c>
      <c r="M1441" s="525" t="str">
        <f>IFERROR(VLOOKUP(L1441, 'Reference data'!$J$2:$K$30, 2, 0), "Do not enter, will be populated based on other column(s)")</f>
        <v>Daljeet Arora</v>
      </c>
      <c r="P1441" s="483"/>
      <c r="R1441" s="488"/>
      <c r="S1441" s="488"/>
      <c r="T1441" s="488"/>
      <c r="U1441" s="488"/>
      <c r="V1441" s="488"/>
      <c r="W1441" s="488"/>
      <c r="X1441" s="488"/>
      <c r="Y1441" s="488"/>
      <c r="Z1441" s="488"/>
      <c r="AA1441" s="488"/>
      <c r="AB1441" s="488"/>
      <c r="AC1441" s="488"/>
      <c r="AD1441" s="488"/>
      <c r="AE1441" s="488"/>
      <c r="AF1441" s="488"/>
      <c r="AG1441" s="488"/>
      <c r="AH1441" s="488"/>
      <c r="AI1441" s="488"/>
      <c r="AJ1441" s="488"/>
      <c r="AK1441" s="488"/>
      <c r="AL1441" s="488"/>
      <c r="AM1441" s="488"/>
    </row>
    <row r="1442" spans="1:41" ht="18" customHeight="1">
      <c r="A1442" s="522" t="str">
        <f>IFERROR(VLOOKUP(B1442, 'Reference data'!$C$2:$D$21, 2, 0), "Do not enter, will be populated based on other column(s)")</f>
        <v>Do not enter, will be populated based on other column(s)</v>
      </c>
      <c r="B1442" s="541"/>
      <c r="E1442" s="543"/>
      <c r="F1442" s="472"/>
      <c r="G1442" s="522" t="str">
        <f>IFERROR(VLOOKUP(E1442,'Reference data'!$M$2:$P$364,4,0), "Do not enter, will be populated based on other column(s)")</f>
        <v>Do not enter, will be populated based on other column(s)</v>
      </c>
      <c r="H1442" s="522" t="str">
        <f>IFERROR(VLOOKUP(E1442,'Reference data'!$M$2:$O$364, 3,0), "Do not enter, will be populated based on other column(s)")</f>
        <v>Do not enter, will be populated based on other column(s)</v>
      </c>
      <c r="I1442" s="522" t="str">
        <f>IFERROR(VLOOKUP(E1442,'Reference data'!$M$1:$N$364, 2,0), "Do not enter, will be populated based on other column(s)")</f>
        <v>Do not enter, will be populated based on other column(s)</v>
      </c>
      <c r="K1442" s="525" t="str">
        <f>IFERROR(VLOOKUP(J1442,'Reference data'!$G$2:$H$7, 2, 0), "Do not enter, will be populated based on other column(s)")</f>
        <v>Do not enter, will be populated based on other column(s)</v>
      </c>
      <c r="L1442" s="525" t="s">
        <v>965</v>
      </c>
      <c r="M1442" s="525" t="str">
        <f>IFERROR(VLOOKUP(L1442, 'Reference data'!$J$2:$K$30, 2, 0), "Do not enter, will be populated based on other column(s)")</f>
        <v>Daljeet Arora</v>
      </c>
      <c r="P1442" s="483"/>
      <c r="R1442" s="488"/>
      <c r="S1442" s="488"/>
      <c r="T1442" s="488"/>
      <c r="U1442" s="488"/>
      <c r="V1442" s="488"/>
      <c r="W1442" s="488"/>
      <c r="X1442" s="488"/>
      <c r="Y1442" s="488"/>
      <c r="Z1442" s="488"/>
      <c r="AA1442" s="488"/>
      <c r="AB1442" s="488"/>
      <c r="AC1442" s="488"/>
      <c r="AD1442" s="488"/>
      <c r="AE1442" s="488"/>
      <c r="AF1442" s="488"/>
      <c r="AG1442" s="488"/>
      <c r="AH1442" s="488"/>
      <c r="AI1442" s="488"/>
      <c r="AJ1442" s="488"/>
      <c r="AK1442" s="488"/>
      <c r="AL1442" s="488"/>
      <c r="AM1442" s="488"/>
    </row>
    <row r="1443" spans="1:41" ht="18" customHeight="1">
      <c r="A1443" s="522" t="str">
        <f>IFERROR(VLOOKUP(B1443, 'Reference data'!$C$2:$D$21, 2, 0), "Do not enter, will be populated based on other column(s)")</f>
        <v>Do not enter, will be populated based on other column(s)</v>
      </c>
      <c r="B1443" s="541"/>
      <c r="E1443" s="543"/>
      <c r="F1443" s="472"/>
      <c r="G1443" s="522" t="str">
        <f>IFERROR(VLOOKUP(E1443,'Reference data'!$M$2:$P$364,4,0), "Do not enter, will be populated based on other column(s)")</f>
        <v>Do not enter, will be populated based on other column(s)</v>
      </c>
      <c r="H1443" s="522" t="str">
        <f>IFERROR(VLOOKUP(E1443,'Reference data'!$M$2:$O$364, 3,0), "Do not enter, will be populated based on other column(s)")</f>
        <v>Do not enter, will be populated based on other column(s)</v>
      </c>
      <c r="I1443" s="522" t="str">
        <f>IFERROR(VLOOKUP(E1443,'Reference data'!$M$1:$N$364, 2,0), "Do not enter, will be populated based on other column(s)")</f>
        <v>Do not enter, will be populated based on other column(s)</v>
      </c>
      <c r="K1443" s="525" t="str">
        <f>IFERROR(VLOOKUP(J1443,'Reference data'!$G$2:$H$7, 2, 0), "Do not enter, will be populated based on other column(s)")</f>
        <v>Do not enter, will be populated based on other column(s)</v>
      </c>
      <c r="L1443" s="525" t="s">
        <v>965</v>
      </c>
      <c r="M1443" s="525" t="str">
        <f>IFERROR(VLOOKUP(L1443, 'Reference data'!$J$2:$K$30, 2, 0), "Do not enter, will be populated based on other column(s)")</f>
        <v>Daljeet Arora</v>
      </c>
      <c r="P1443" s="483"/>
      <c r="R1443" s="488"/>
      <c r="S1443" s="488"/>
      <c r="T1443" s="488"/>
      <c r="U1443" s="488"/>
      <c r="V1443" s="488"/>
      <c r="W1443" s="488"/>
      <c r="X1443" s="488"/>
      <c r="Y1443" s="488"/>
      <c r="Z1443" s="488"/>
      <c r="AA1443" s="488"/>
      <c r="AB1443" s="488"/>
      <c r="AC1443" s="488"/>
      <c r="AD1443" s="488"/>
      <c r="AE1443" s="488"/>
      <c r="AF1443" s="488"/>
      <c r="AG1443" s="488"/>
      <c r="AH1443" s="488"/>
      <c r="AI1443" s="488"/>
      <c r="AJ1443" s="488"/>
      <c r="AK1443" s="488"/>
      <c r="AL1443" s="488"/>
      <c r="AM1443" s="488"/>
    </row>
    <row r="1444" spans="1:41" ht="18" customHeight="1">
      <c r="A1444" s="522" t="str">
        <f>IFERROR(VLOOKUP(B1444, 'Reference data'!$C$2:$D$21, 2, 0), "Do not enter, will be populated based on other column(s)")</f>
        <v>Do not enter, will be populated based on other column(s)</v>
      </c>
      <c r="B1444" s="541"/>
      <c r="E1444" s="543"/>
      <c r="F1444" s="472"/>
      <c r="G1444" s="522" t="str">
        <f>IFERROR(VLOOKUP(E1444,'Reference data'!$M$2:$P$364,4,0), "Do not enter, will be populated based on other column(s)")</f>
        <v>Do not enter, will be populated based on other column(s)</v>
      </c>
      <c r="H1444" s="522" t="str">
        <f>IFERROR(VLOOKUP(E1444,'Reference data'!$M$2:$O$364, 3,0), "Do not enter, will be populated based on other column(s)")</f>
        <v>Do not enter, will be populated based on other column(s)</v>
      </c>
      <c r="I1444" s="522" t="str">
        <f>IFERROR(VLOOKUP(E1444,'Reference data'!$M$1:$N$364, 2,0), "Do not enter, will be populated based on other column(s)")</f>
        <v>Do not enter, will be populated based on other column(s)</v>
      </c>
      <c r="K1444" s="525" t="str">
        <f>IFERROR(VLOOKUP(J1444,'Reference data'!$G$2:$H$7, 2, 0), "Do not enter, will be populated based on other column(s)")</f>
        <v>Do not enter, will be populated based on other column(s)</v>
      </c>
      <c r="L1444" s="525" t="s">
        <v>965</v>
      </c>
      <c r="M1444" s="525" t="str">
        <f>IFERROR(VLOOKUP(L1444, 'Reference data'!$J$2:$K$30, 2, 0), "Do not enter, will be populated based on other column(s)")</f>
        <v>Daljeet Arora</v>
      </c>
      <c r="P1444" s="483"/>
      <c r="R1444" s="488"/>
      <c r="S1444" s="488"/>
      <c r="T1444" s="488"/>
      <c r="U1444" s="488"/>
      <c r="V1444" s="488"/>
      <c r="W1444" s="488"/>
      <c r="X1444" s="488"/>
      <c r="Y1444" s="488"/>
      <c r="Z1444" s="488"/>
      <c r="AA1444" s="488"/>
      <c r="AB1444" s="488"/>
      <c r="AC1444" s="488"/>
      <c r="AD1444" s="488"/>
      <c r="AE1444" s="488"/>
      <c r="AF1444" s="488"/>
      <c r="AG1444" s="488"/>
      <c r="AH1444" s="488"/>
      <c r="AI1444" s="488"/>
      <c r="AJ1444" s="488"/>
      <c r="AK1444" s="488"/>
      <c r="AL1444" s="488"/>
      <c r="AM1444" s="488"/>
    </row>
    <row r="1445" spans="1:41" ht="18" customHeight="1">
      <c r="A1445" s="522" t="str">
        <f>IFERROR(VLOOKUP(B1445, 'Reference data'!$C$2:$D$21, 2, 0), "Do not enter, will be populated based on other column(s)")</f>
        <v>Do not enter, will be populated based on other column(s)</v>
      </c>
      <c r="B1445" s="541"/>
      <c r="E1445" s="543"/>
      <c r="F1445" s="472"/>
      <c r="G1445" s="522" t="str">
        <f>IFERROR(VLOOKUP(E1445,'Reference data'!$M$2:$P$364,4,0), "Do not enter, will be populated based on other column(s)")</f>
        <v>Do not enter, will be populated based on other column(s)</v>
      </c>
      <c r="H1445" s="522" t="str">
        <f>IFERROR(VLOOKUP(E1445,'Reference data'!$M$2:$O$364, 3,0), "Do not enter, will be populated based on other column(s)")</f>
        <v>Do not enter, will be populated based on other column(s)</v>
      </c>
      <c r="I1445" s="522" t="str">
        <f>IFERROR(VLOOKUP(E1445,'Reference data'!$M$1:$N$364, 2,0), "Do not enter, will be populated based on other column(s)")</f>
        <v>Do not enter, will be populated based on other column(s)</v>
      </c>
      <c r="K1445" s="525" t="str">
        <f>IFERROR(VLOOKUP(J1445,'Reference data'!$G$2:$H$7, 2, 0), "Do not enter, will be populated based on other column(s)")</f>
        <v>Do not enter, will be populated based on other column(s)</v>
      </c>
      <c r="L1445" s="525" t="s">
        <v>965</v>
      </c>
      <c r="M1445" s="525" t="str">
        <f>IFERROR(VLOOKUP(L1445, 'Reference data'!$J$2:$K$30, 2, 0), "Do not enter, will be populated based on other column(s)")</f>
        <v>Daljeet Arora</v>
      </c>
      <c r="P1445" s="483"/>
      <c r="R1445" s="488"/>
      <c r="S1445" s="488"/>
      <c r="T1445" s="488"/>
      <c r="U1445" s="488"/>
      <c r="V1445" s="488"/>
      <c r="W1445" s="488"/>
      <c r="X1445" s="488"/>
      <c r="Y1445" s="488"/>
      <c r="Z1445" s="488"/>
      <c r="AA1445" s="488"/>
      <c r="AB1445" s="488"/>
      <c r="AC1445" s="488"/>
      <c r="AD1445" s="488"/>
      <c r="AE1445" s="488"/>
      <c r="AF1445" s="488"/>
      <c r="AG1445" s="488"/>
      <c r="AH1445" s="488"/>
      <c r="AI1445" s="488"/>
      <c r="AJ1445" s="488"/>
      <c r="AK1445" s="488"/>
      <c r="AL1445" s="488"/>
      <c r="AM1445" s="488"/>
    </row>
    <row r="1446" spans="1:41" ht="18" customHeight="1">
      <c r="A1446" s="522" t="str">
        <f>IFERROR(VLOOKUP(B1446, 'Reference data'!$C$2:$D$21, 2, 0), "Do not enter, will be populated based on other column(s)")</f>
        <v>Do not enter, will be populated based on other column(s)</v>
      </c>
      <c r="B1446" s="541"/>
      <c r="E1446" s="543"/>
      <c r="F1446" s="472"/>
      <c r="G1446" s="522" t="str">
        <f>IFERROR(VLOOKUP(E1446,'Reference data'!$M$2:$P$364,4,0), "Do not enter, will be populated based on other column(s)")</f>
        <v>Do not enter, will be populated based on other column(s)</v>
      </c>
      <c r="H1446" s="522" t="str">
        <f>IFERROR(VLOOKUP(E1446,'Reference data'!$M$2:$O$364, 3,0), "Do not enter, will be populated based on other column(s)")</f>
        <v>Do not enter, will be populated based on other column(s)</v>
      </c>
      <c r="I1446" s="522" t="str">
        <f>IFERROR(VLOOKUP(E1446,'Reference data'!$M$1:$N$364, 2,0), "Do not enter, will be populated based on other column(s)")</f>
        <v>Do not enter, will be populated based on other column(s)</v>
      </c>
      <c r="K1446" s="525" t="str">
        <f>IFERROR(VLOOKUP(J1446,'Reference data'!$G$2:$H$7, 2, 0), "Do not enter, will be populated based on other column(s)")</f>
        <v>Do not enter, will be populated based on other column(s)</v>
      </c>
      <c r="L1446" s="525" t="s">
        <v>965</v>
      </c>
      <c r="M1446" s="525" t="str">
        <f>IFERROR(VLOOKUP(L1446, 'Reference data'!$J$2:$K$30, 2, 0), "Do not enter, will be populated based on other column(s)")</f>
        <v>Daljeet Arora</v>
      </c>
      <c r="P1446" s="483"/>
      <c r="R1446" s="488"/>
      <c r="S1446" s="488"/>
      <c r="T1446" s="488"/>
      <c r="U1446" s="488"/>
      <c r="V1446" s="488"/>
      <c r="W1446" s="488"/>
      <c r="X1446" s="488"/>
      <c r="Y1446" s="488"/>
      <c r="Z1446" s="488"/>
      <c r="AA1446" s="488"/>
      <c r="AB1446" s="488"/>
      <c r="AC1446" s="488"/>
      <c r="AD1446" s="488"/>
      <c r="AE1446" s="488"/>
      <c r="AF1446" s="488"/>
      <c r="AG1446" s="488"/>
      <c r="AH1446" s="488"/>
      <c r="AI1446" s="488"/>
      <c r="AJ1446" s="488"/>
      <c r="AK1446" s="488"/>
      <c r="AL1446" s="488"/>
      <c r="AM1446" s="488"/>
    </row>
    <row r="1447" spans="1:41" ht="18" customHeight="1">
      <c r="A1447" s="522" t="str">
        <f>IFERROR(VLOOKUP(B1447, 'Reference data'!$C$2:$D$21, 2, 0), "Do not enter, will be populated based on other column(s)")</f>
        <v>Do not enter, will be populated based on other column(s)</v>
      </c>
      <c r="B1447" s="541"/>
      <c r="E1447" s="543"/>
      <c r="F1447" s="472"/>
      <c r="G1447" s="522" t="str">
        <f>IFERROR(VLOOKUP(E1447,'Reference data'!$M$2:$P$364,4,0), "Do not enter, will be populated based on other column(s)")</f>
        <v>Do not enter, will be populated based on other column(s)</v>
      </c>
      <c r="H1447" s="522" t="str">
        <f>IFERROR(VLOOKUP(E1447,'Reference data'!$M$2:$O$364, 3,0), "Do not enter, will be populated based on other column(s)")</f>
        <v>Do not enter, will be populated based on other column(s)</v>
      </c>
      <c r="I1447" s="522" t="str">
        <f>IFERROR(VLOOKUP(E1447,'Reference data'!$M$1:$N$364, 2,0), "Do not enter, will be populated based on other column(s)")</f>
        <v>Do not enter, will be populated based on other column(s)</v>
      </c>
      <c r="K1447" s="525" t="str">
        <f>IFERROR(VLOOKUP(J1447,'Reference data'!$G$2:$H$7, 2, 0), "Do not enter, will be populated based on other column(s)")</f>
        <v>Do not enter, will be populated based on other column(s)</v>
      </c>
      <c r="L1447" s="525" t="s">
        <v>965</v>
      </c>
      <c r="M1447" s="525" t="str">
        <f>IFERROR(VLOOKUP(L1447, 'Reference data'!$J$2:$K$30, 2, 0), "Do not enter, will be populated based on other column(s)")</f>
        <v>Daljeet Arora</v>
      </c>
      <c r="P1447" s="483"/>
      <c r="R1447" s="488"/>
      <c r="S1447" s="488"/>
      <c r="T1447" s="488"/>
      <c r="U1447" s="488"/>
      <c r="V1447" s="488"/>
      <c r="W1447" s="488"/>
      <c r="X1447" s="488"/>
      <c r="Y1447" s="488"/>
      <c r="Z1447" s="488"/>
      <c r="AA1447" s="488"/>
      <c r="AB1447" s="488"/>
      <c r="AC1447" s="488"/>
      <c r="AD1447" s="488"/>
      <c r="AE1447" s="488"/>
      <c r="AF1447" s="488"/>
      <c r="AG1447" s="488"/>
      <c r="AH1447" s="488"/>
      <c r="AI1447" s="488"/>
      <c r="AJ1447" s="488"/>
      <c r="AK1447" s="488"/>
      <c r="AL1447" s="488"/>
      <c r="AM1447" s="488"/>
    </row>
    <row r="1448" spans="1:41" ht="18" customHeight="1">
      <c r="A1448" s="522" t="str">
        <f>IFERROR(VLOOKUP(B1448, 'Reference data'!$C$2:$D$21, 2, 0), "Do not enter, will be populated based on other column(s)")</f>
        <v>Do not enter, will be populated based on other column(s)</v>
      </c>
      <c r="B1448" s="541"/>
      <c r="E1448" s="543"/>
      <c r="F1448" s="472"/>
      <c r="G1448" s="522" t="str">
        <f>IFERROR(VLOOKUP(E1448,'Reference data'!$M$2:$P$364,4,0), "Do not enter, will be populated based on other column(s)")</f>
        <v>Do not enter, will be populated based on other column(s)</v>
      </c>
      <c r="H1448" s="522" t="str">
        <f>IFERROR(VLOOKUP(E1448,'Reference data'!$M$2:$O$364, 3,0), "Do not enter, will be populated based on other column(s)")</f>
        <v>Do not enter, will be populated based on other column(s)</v>
      </c>
      <c r="I1448" s="522" t="str">
        <f>IFERROR(VLOOKUP(E1448,'Reference data'!$M$1:$N$364, 2,0), "Do not enter, will be populated based on other column(s)")</f>
        <v>Do not enter, will be populated based on other column(s)</v>
      </c>
      <c r="K1448" s="525" t="str">
        <f>IFERROR(VLOOKUP(J1448,'Reference data'!$G$2:$H$7, 2, 0), "Do not enter, will be populated based on other column(s)")</f>
        <v>Do not enter, will be populated based on other column(s)</v>
      </c>
      <c r="L1448" s="525" t="s">
        <v>965</v>
      </c>
      <c r="M1448" s="525" t="str">
        <f>IFERROR(VLOOKUP(L1448, 'Reference data'!$J$2:$K$30, 2, 0), "Do not enter, will be populated based on other column(s)")</f>
        <v>Daljeet Arora</v>
      </c>
      <c r="P1448" s="483"/>
      <c r="R1448" s="488"/>
      <c r="S1448" s="488"/>
      <c r="T1448" s="488"/>
      <c r="U1448" s="488"/>
      <c r="V1448" s="488"/>
      <c r="W1448" s="488"/>
      <c r="X1448" s="488"/>
      <c r="Y1448" s="488"/>
      <c r="Z1448" s="488"/>
      <c r="AA1448" s="488"/>
      <c r="AB1448" s="488"/>
      <c r="AC1448" s="488"/>
      <c r="AD1448" s="488"/>
      <c r="AE1448" s="488"/>
      <c r="AF1448" s="488"/>
      <c r="AG1448" s="488"/>
      <c r="AH1448" s="488"/>
      <c r="AI1448" s="488"/>
      <c r="AJ1448" s="488"/>
      <c r="AK1448" s="488"/>
      <c r="AL1448" s="488"/>
      <c r="AM1448" s="488"/>
    </row>
    <row r="1449" spans="1:41" ht="18" customHeight="1">
      <c r="A1449" s="522" t="str">
        <f>IFERROR(VLOOKUP(B1449, 'Reference data'!$C$2:$D$21, 2, 0), "Do not enter, will be populated based on other column(s)")</f>
        <v>Do not enter, will be populated based on other column(s)</v>
      </c>
      <c r="B1449" s="541"/>
      <c r="E1449" s="543"/>
      <c r="F1449" s="472"/>
      <c r="G1449" s="522" t="str">
        <f>IFERROR(VLOOKUP(E1449,'Reference data'!$M$2:$P$364,4,0), "Do not enter, will be populated based on other column(s)")</f>
        <v>Do not enter, will be populated based on other column(s)</v>
      </c>
      <c r="H1449" s="522" t="str">
        <f>IFERROR(VLOOKUP(E1449,'Reference data'!$M$2:$O$364, 3,0), "Do not enter, will be populated based on other column(s)")</f>
        <v>Do not enter, will be populated based on other column(s)</v>
      </c>
      <c r="I1449" s="522" t="str">
        <f>IFERROR(VLOOKUP(E1449,'Reference data'!$M$1:$N$364, 2,0), "Do not enter, will be populated based on other column(s)")</f>
        <v>Do not enter, will be populated based on other column(s)</v>
      </c>
      <c r="K1449" s="525" t="str">
        <f>IFERROR(VLOOKUP(J1449,'Reference data'!$G$2:$H$7, 2, 0), "Do not enter, will be populated based on other column(s)")</f>
        <v>Do not enter, will be populated based on other column(s)</v>
      </c>
      <c r="L1449" s="525" t="s">
        <v>965</v>
      </c>
      <c r="M1449" s="525" t="str">
        <f>IFERROR(VLOOKUP(L1449, 'Reference data'!$J$2:$K$30, 2, 0), "Do not enter, will be populated based on other column(s)")</f>
        <v>Daljeet Arora</v>
      </c>
      <c r="P1449" s="483"/>
      <c r="R1449" s="488"/>
      <c r="S1449" s="488"/>
      <c r="T1449" s="488"/>
      <c r="U1449" s="488"/>
      <c r="V1449" s="488"/>
      <c r="W1449" s="488"/>
      <c r="X1449" s="488"/>
      <c r="Y1449" s="488"/>
      <c r="Z1449" s="488"/>
      <c r="AA1449" s="488"/>
      <c r="AB1449" s="488"/>
      <c r="AC1449" s="488"/>
      <c r="AD1449" s="488"/>
      <c r="AE1449" s="488"/>
      <c r="AF1449" s="488"/>
      <c r="AG1449" s="488"/>
      <c r="AH1449" s="488"/>
      <c r="AI1449" s="488"/>
      <c r="AJ1449" s="488"/>
      <c r="AK1449" s="488"/>
      <c r="AL1449" s="488"/>
      <c r="AM1449" s="488"/>
    </row>
    <row r="1450" spans="1:41" ht="18" customHeight="1">
      <c r="A1450" s="522" t="str">
        <f>IFERROR(VLOOKUP(B1450, 'Reference data'!$C$2:$D$21, 2, 0), "Do not enter, will be populated based on other column(s)")</f>
        <v>Do not enter, will be populated based on other column(s)</v>
      </c>
      <c r="B1450" s="541"/>
      <c r="E1450" s="543"/>
      <c r="F1450" s="472"/>
      <c r="G1450" s="522" t="str">
        <f>IFERROR(VLOOKUP(E1450,'Reference data'!$M$2:$P$364,4,0), "Do not enter, will be populated based on other column(s)")</f>
        <v>Do not enter, will be populated based on other column(s)</v>
      </c>
      <c r="H1450" s="522" t="str">
        <f>IFERROR(VLOOKUP(E1450,'Reference data'!$M$2:$O$364, 3,0), "Do not enter, will be populated based on other column(s)")</f>
        <v>Do not enter, will be populated based on other column(s)</v>
      </c>
      <c r="I1450" s="522" t="str">
        <f>IFERROR(VLOOKUP(E1450,'Reference data'!$M$1:$N$364, 2,0), "Do not enter, will be populated based on other column(s)")</f>
        <v>Do not enter, will be populated based on other column(s)</v>
      </c>
      <c r="K1450" s="525" t="str">
        <f>IFERROR(VLOOKUP(J1450,'Reference data'!$G$2:$H$7, 2, 0), "Do not enter, will be populated based on other column(s)")</f>
        <v>Do not enter, will be populated based on other column(s)</v>
      </c>
      <c r="L1450" s="525" t="s">
        <v>965</v>
      </c>
      <c r="M1450" s="525" t="str">
        <f>IFERROR(VLOOKUP(L1450, 'Reference data'!$J$2:$K$30, 2, 0), "Do not enter, will be populated based on other column(s)")</f>
        <v>Daljeet Arora</v>
      </c>
      <c r="P1450" s="483"/>
      <c r="R1450" s="488"/>
      <c r="S1450" s="488"/>
      <c r="T1450" s="488"/>
      <c r="U1450" s="488"/>
      <c r="V1450" s="488"/>
      <c r="W1450" s="488"/>
      <c r="X1450" s="488"/>
      <c r="Y1450" s="488"/>
      <c r="Z1450" s="488"/>
      <c r="AA1450" s="488"/>
      <c r="AB1450" s="488"/>
      <c r="AC1450" s="488"/>
      <c r="AD1450" s="488"/>
      <c r="AE1450" s="488"/>
      <c r="AF1450" s="488"/>
      <c r="AG1450" s="488"/>
      <c r="AH1450" s="488"/>
      <c r="AI1450" s="488"/>
      <c r="AJ1450" s="488"/>
      <c r="AK1450" s="488"/>
      <c r="AL1450" s="488"/>
      <c r="AM1450" s="488"/>
    </row>
    <row r="1451" spans="1:41" ht="18" customHeight="1">
      <c r="A1451" s="522" t="str">
        <f>IFERROR(VLOOKUP(B1451, 'Reference data'!$C$2:$D$21, 2, 0), "Do not enter, will be populated based on other column(s)")</f>
        <v>Sustenance</v>
      </c>
      <c r="B1451" s="541" t="s">
        <v>88</v>
      </c>
      <c r="D1451" s="347" t="s">
        <v>2357</v>
      </c>
      <c r="E1451" s="543" t="s">
        <v>1278</v>
      </c>
      <c r="F1451" s="472" t="s">
        <v>1479</v>
      </c>
      <c r="G1451" s="522" t="str">
        <f>IFERROR(VLOOKUP(E1451,'Reference data'!$M$2:$P$364,4,0), "Do not enter, will be populated based on other column(s)")</f>
        <v>MR</v>
      </c>
      <c r="H1451" s="522" t="str">
        <f>IFERROR(VLOOKUP(E1451,'Reference data'!$M$2:$O$364, 3,0), "Do not enter, will be populated based on other column(s)")</f>
        <v>.NET</v>
      </c>
      <c r="I1451" s="522" t="str">
        <f>IFERROR(VLOOKUP(E1451,'Reference data'!$M$1:$N$364, 2,0), "Do not enter, will be populated based on other column(s)")</f>
        <v>MR-APPS-PT</v>
      </c>
      <c r="J1451" s="347" t="s">
        <v>442</v>
      </c>
      <c r="K1451" s="525" t="str">
        <f>IFERROR(VLOOKUP(J1451,'Reference data'!$G$2:$H$7, 2, 0), "Do not enter, will be populated based on other column(s)")</f>
        <v>Christine Moretti</v>
      </c>
      <c r="L1451" s="525" t="s">
        <v>1085</v>
      </c>
      <c r="M1451" s="525" t="str">
        <f>IFERROR(VLOOKUP(L1451, 'Reference data'!$J$2:$K$30, 2, 0), "Do not enter, will be populated based on other column(s)")</f>
        <v>Daljeet Arora</v>
      </c>
      <c r="N1451" s="347">
        <v>22.06</v>
      </c>
      <c r="P1451" s="483" t="s">
        <v>48</v>
      </c>
      <c r="Q1451" s="347">
        <v>250</v>
      </c>
      <c r="R1451" s="488"/>
      <c r="S1451" s="488"/>
      <c r="T1451" s="488"/>
      <c r="U1451" s="488"/>
      <c r="V1451" s="488"/>
      <c r="W1451" s="488"/>
      <c r="X1451" s="488"/>
      <c r="Y1451" s="488"/>
      <c r="Z1451" s="488"/>
      <c r="AA1451" s="488"/>
      <c r="AB1451" s="488"/>
      <c r="AC1451" s="488"/>
      <c r="AD1451" s="488"/>
      <c r="AE1451" s="488"/>
      <c r="AF1451" s="488"/>
      <c r="AG1451" s="488"/>
      <c r="AH1451" s="488"/>
      <c r="AI1451" s="488"/>
      <c r="AJ1451" s="488"/>
      <c r="AK1451" s="488"/>
      <c r="AL1451" s="488"/>
      <c r="AM1451" s="488">
        <v>50</v>
      </c>
      <c r="AN1451" s="347">
        <v>100</v>
      </c>
      <c r="AO1451" s="347">
        <v>100</v>
      </c>
    </row>
    <row r="1452" spans="1:41" ht="18" customHeight="1">
      <c r="A1452" s="522" t="str">
        <f>IFERROR(VLOOKUP(B1452, 'Reference data'!$C$2:$D$21, 2, 0), "Do not enter, will be populated based on other column(s)")</f>
        <v>Enhancement</v>
      </c>
      <c r="B1452" s="541" t="s">
        <v>960</v>
      </c>
      <c r="D1452" s="347" t="s">
        <v>2358</v>
      </c>
      <c r="E1452" s="543" t="s">
        <v>1278</v>
      </c>
      <c r="F1452" s="475" t="s">
        <v>1479</v>
      </c>
      <c r="G1452" s="522" t="str">
        <f>IFERROR(VLOOKUP(E1452,'Reference data'!$M$2:$P$364,4,0), "Do not enter, will be populated based on other column(s)")</f>
        <v>MR</v>
      </c>
      <c r="H1452" s="522" t="str">
        <f>IFERROR(VLOOKUP(E1452,'Reference data'!$M$2:$O$364, 3,0), "Do not enter, will be populated based on other column(s)")</f>
        <v>.NET</v>
      </c>
      <c r="I1452" s="522" t="str">
        <f>IFERROR(VLOOKUP(E1452,'Reference data'!$M$1:$N$364, 2,0), "Do not enter, will be populated based on other column(s)")</f>
        <v>MR-APPS-PT</v>
      </c>
      <c r="J1452" s="347" t="s">
        <v>442</v>
      </c>
      <c r="K1452" s="525" t="str">
        <f>IFERROR(VLOOKUP(J1452,'Reference data'!$G$2:$H$7, 2, 0), "Do not enter, will be populated based on other column(s)")</f>
        <v>Christine Moretti</v>
      </c>
      <c r="L1452" s="525" t="s">
        <v>1085</v>
      </c>
      <c r="M1452" s="525" t="str">
        <f>IFERROR(VLOOKUP(L1452, 'Reference data'!$J$2:$K$30, 2, 0), "Do not enter, will be populated based on other column(s)")</f>
        <v>Daljeet Arora</v>
      </c>
      <c r="N1452" s="347">
        <v>23.11</v>
      </c>
      <c r="P1452" s="347" t="s">
        <v>48</v>
      </c>
      <c r="Q1452" s="347">
        <v>170</v>
      </c>
      <c r="R1452" s="488"/>
      <c r="S1452" s="488"/>
      <c r="T1452" s="488"/>
      <c r="U1452" s="488"/>
      <c r="V1452" s="488"/>
      <c r="W1452" s="488"/>
      <c r="X1452" s="488"/>
      <c r="Y1452" s="488"/>
      <c r="Z1452" s="488"/>
      <c r="AA1452" s="488"/>
      <c r="AB1452" s="488"/>
      <c r="AC1452" s="488"/>
      <c r="AD1452" s="488"/>
      <c r="AE1452" s="488"/>
      <c r="AF1452" s="488"/>
      <c r="AG1452" s="488"/>
      <c r="AK1452" s="347">
        <v>70</v>
      </c>
      <c r="AL1452" s="347">
        <v>50</v>
      </c>
      <c r="AM1452" s="347">
        <v>50</v>
      </c>
    </row>
    <row r="1453" spans="1:41" ht="18" customHeight="1">
      <c r="A1453" s="522" t="str">
        <f>IFERROR(VLOOKUP(B1453, 'Reference data'!$C$2:$D$21, 2, 0), "Do not enter, will be populated based on other column(s)")</f>
        <v>Do not enter, will be populated based on other column(s)</v>
      </c>
      <c r="B1453" s="541"/>
      <c r="D1453" s="347" t="s">
        <v>2359</v>
      </c>
      <c r="E1453" s="543"/>
      <c r="F1453" s="472" t="s">
        <v>1571</v>
      </c>
      <c r="G1453" s="522" t="str">
        <f>IFERROR(VLOOKUP(E1453,'Reference data'!$M$2:$P$364,4,0), "Do not enter, will be populated based on other column(s)")</f>
        <v>Do not enter, will be populated based on other column(s)</v>
      </c>
      <c r="H1453" s="522" t="str">
        <f>IFERROR(VLOOKUP(E1453,'Reference data'!$M$2:$O$364, 3,0), "Do not enter, will be populated based on other column(s)")</f>
        <v>Do not enter, will be populated based on other column(s)</v>
      </c>
      <c r="I1453" s="522" t="str">
        <f>IFERROR(VLOOKUP(E1453,'Reference data'!$M$1:$N$364, 2,0), "Do not enter, will be populated based on other column(s)")</f>
        <v>Do not enter, will be populated based on other column(s)</v>
      </c>
      <c r="K1453" s="525" t="str">
        <f>IFERROR(VLOOKUP(J1453,'Reference data'!$G$2:$H$7, 2, 0), "Do not enter, will be populated based on other column(s)")</f>
        <v>Do not enter, will be populated based on other column(s)</v>
      </c>
      <c r="L1453" s="525" t="s">
        <v>1085</v>
      </c>
      <c r="M1453" s="525" t="str">
        <f>IFERROR(VLOOKUP(L1453, 'Reference data'!$J$2:$K$30, 2, 0), "Do not enter, will be populated based on other column(s)")</f>
        <v>Daljeet Arora</v>
      </c>
      <c r="P1453" s="483"/>
      <c r="Q1453" s="347">
        <v>250</v>
      </c>
      <c r="R1453" s="488"/>
      <c r="S1453" s="488"/>
      <c r="T1453" s="488"/>
      <c r="U1453" s="488"/>
      <c r="V1453" s="488"/>
      <c r="W1453" s="488"/>
      <c r="X1453" s="488"/>
      <c r="Y1453" s="488"/>
      <c r="Z1453" s="488"/>
      <c r="AA1453" s="488"/>
      <c r="AB1453" s="488"/>
      <c r="AC1453" s="488"/>
      <c r="AD1453" s="488"/>
      <c r="AE1453" s="488"/>
      <c r="AF1453" s="488"/>
      <c r="AG1453" s="488"/>
      <c r="AH1453" s="488"/>
      <c r="AI1453" s="488"/>
      <c r="AJ1453" s="488"/>
      <c r="AK1453" s="488"/>
      <c r="AL1453" s="488"/>
      <c r="AM1453" s="488">
        <v>50</v>
      </c>
      <c r="AN1453" s="347">
        <v>100</v>
      </c>
      <c r="AO1453" s="347">
        <v>100</v>
      </c>
    </row>
    <row r="1454" spans="1:41" ht="18" customHeight="1">
      <c r="A1454" s="522" t="str">
        <f>IFERROR(VLOOKUP(B1454, 'Reference data'!$C$2:$D$21, 2, 0), "Do not enter, will be populated based on other column(s)")</f>
        <v>Do not enter, will be populated based on other column(s)</v>
      </c>
      <c r="B1454" s="541"/>
      <c r="D1454" s="347" t="s">
        <v>2360</v>
      </c>
      <c r="E1454" s="543"/>
      <c r="F1454" s="475" t="s">
        <v>1479</v>
      </c>
      <c r="G1454" s="522" t="str">
        <f>IFERROR(VLOOKUP(E1454,'Reference data'!$M$2:$P$364,4,0), "Do not enter, will be populated based on other column(s)")</f>
        <v>Do not enter, will be populated based on other column(s)</v>
      </c>
      <c r="H1454" s="522" t="str">
        <f>IFERROR(VLOOKUP(E1454,'Reference data'!$M$2:$O$364, 3,0), "Do not enter, will be populated based on other column(s)")</f>
        <v>Do not enter, will be populated based on other column(s)</v>
      </c>
      <c r="I1454" s="522" t="str">
        <f>IFERROR(VLOOKUP(E1454,'Reference data'!$M$1:$N$364, 2,0), "Do not enter, will be populated based on other column(s)")</f>
        <v>Do not enter, will be populated based on other column(s)</v>
      </c>
      <c r="K1454" s="525" t="str">
        <f>IFERROR(VLOOKUP(J1454,'Reference data'!$G$2:$H$7, 2, 0), "Do not enter, will be populated based on other column(s)")</f>
        <v>Do not enter, will be populated based on other column(s)</v>
      </c>
      <c r="L1454" s="525" t="s">
        <v>1085</v>
      </c>
      <c r="M1454" s="525" t="str">
        <f>IFERROR(VLOOKUP(L1454, 'Reference data'!$J$2:$K$30, 2, 0), "Do not enter, will be populated based on other column(s)")</f>
        <v>Daljeet Arora</v>
      </c>
      <c r="P1454" s="483"/>
      <c r="Q1454" s="347">
        <v>250</v>
      </c>
      <c r="R1454" s="488"/>
      <c r="S1454" s="488"/>
      <c r="T1454" s="488"/>
      <c r="U1454" s="488"/>
      <c r="V1454" s="488"/>
      <c r="W1454" s="488"/>
      <c r="X1454" s="488"/>
      <c r="Y1454" s="488"/>
      <c r="Z1454" s="488"/>
      <c r="AA1454" s="488"/>
      <c r="AB1454" s="488"/>
      <c r="AC1454" s="488"/>
      <c r="AD1454" s="488"/>
      <c r="AE1454" s="488"/>
      <c r="AF1454" s="488"/>
      <c r="AG1454" s="488"/>
      <c r="AH1454" s="488"/>
      <c r="AI1454" s="488"/>
      <c r="AJ1454" s="488"/>
      <c r="AK1454" s="488"/>
      <c r="AL1454" s="488"/>
      <c r="AM1454" s="488">
        <v>150</v>
      </c>
      <c r="AN1454" s="347">
        <v>100</v>
      </c>
    </row>
    <row r="1455" spans="1:41" ht="18" customHeight="1">
      <c r="A1455" s="522" t="str">
        <f>IFERROR(VLOOKUP(B1455, 'Reference data'!$C$2:$D$21, 2, 0), "Do not enter, will be populated based on other column(s)")</f>
        <v>Do not enter, will be populated based on other column(s)</v>
      </c>
      <c r="B1455" s="541"/>
      <c r="D1455" s="347" t="s">
        <v>2361</v>
      </c>
      <c r="E1455" s="543"/>
      <c r="F1455" s="475" t="s">
        <v>1479</v>
      </c>
      <c r="G1455" s="522" t="str">
        <f>IFERROR(VLOOKUP(E1455,'Reference data'!$M$2:$P$364,4,0), "Do not enter, will be populated based on other column(s)")</f>
        <v>Do not enter, will be populated based on other column(s)</v>
      </c>
      <c r="H1455" s="522" t="str">
        <f>IFERROR(VLOOKUP(E1455,'Reference data'!$M$2:$O$364, 3,0), "Do not enter, will be populated based on other column(s)")</f>
        <v>Do not enter, will be populated based on other column(s)</v>
      </c>
      <c r="I1455" s="522" t="str">
        <f>IFERROR(VLOOKUP(E1455,'Reference data'!$M$1:$N$364, 2,0), "Do not enter, will be populated based on other column(s)")</f>
        <v>Do not enter, will be populated based on other column(s)</v>
      </c>
      <c r="K1455" s="525" t="str">
        <f>IFERROR(VLOOKUP(J1455,'Reference data'!$G$2:$H$7, 2, 0), "Do not enter, will be populated based on other column(s)")</f>
        <v>Do not enter, will be populated based on other column(s)</v>
      </c>
      <c r="L1455" s="525" t="s">
        <v>1085</v>
      </c>
      <c r="M1455" s="525" t="str">
        <f>IFERROR(VLOOKUP(L1455, 'Reference data'!$J$2:$K$30, 2, 0), "Do not enter, will be populated based on other column(s)")</f>
        <v>Daljeet Arora</v>
      </c>
      <c r="P1455" s="483"/>
      <c r="Q1455" s="347">
        <v>60</v>
      </c>
      <c r="R1455" s="488"/>
      <c r="S1455" s="488"/>
      <c r="T1455" s="488"/>
      <c r="U1455" s="488"/>
      <c r="V1455" s="488"/>
      <c r="W1455" s="488"/>
      <c r="X1455" s="488"/>
      <c r="Y1455" s="488"/>
      <c r="Z1455" s="488"/>
      <c r="AA1455" s="488"/>
      <c r="AB1455" s="488"/>
      <c r="AC1455" s="488"/>
      <c r="AD1455" s="488"/>
      <c r="AE1455" s="488"/>
      <c r="AF1455" s="488"/>
      <c r="AG1455" s="488"/>
      <c r="AH1455" s="488"/>
      <c r="AI1455" s="488"/>
      <c r="AJ1455" s="488"/>
      <c r="AK1455" s="488"/>
      <c r="AL1455" s="488"/>
      <c r="AM1455" s="488"/>
      <c r="AN1455" s="347">
        <v>60</v>
      </c>
    </row>
    <row r="1456" spans="1:41" ht="18" customHeight="1">
      <c r="A1456" s="522" t="str">
        <f>IFERROR(VLOOKUP(B1456, 'Reference data'!$C$2:$D$21, 2, 0), "Do not enter, will be populated based on other column(s)")</f>
        <v>Do not enter, will be populated based on other column(s)</v>
      </c>
      <c r="B1456" s="541"/>
      <c r="D1456" s="347" t="s">
        <v>2362</v>
      </c>
      <c r="E1456" s="543"/>
      <c r="F1456" s="475" t="s">
        <v>1479</v>
      </c>
      <c r="G1456" s="522" t="str">
        <f>IFERROR(VLOOKUP(E1456,'Reference data'!$M$2:$P$364,4,0), "Do not enter, will be populated based on other column(s)")</f>
        <v>Do not enter, will be populated based on other column(s)</v>
      </c>
      <c r="H1456" s="522" t="str">
        <f>IFERROR(VLOOKUP(E1456,'Reference data'!$M$2:$O$364, 3,0), "Do not enter, will be populated based on other column(s)")</f>
        <v>Do not enter, will be populated based on other column(s)</v>
      </c>
      <c r="I1456" s="522" t="str">
        <f>IFERROR(VLOOKUP(E1456,'Reference data'!$M$1:$N$364, 2,0), "Do not enter, will be populated based on other column(s)")</f>
        <v>Do not enter, will be populated based on other column(s)</v>
      </c>
      <c r="K1456" s="525" t="str">
        <f>IFERROR(VLOOKUP(J1456,'Reference data'!$G$2:$H$7, 2, 0), "Do not enter, will be populated based on other column(s)")</f>
        <v>Do not enter, will be populated based on other column(s)</v>
      </c>
      <c r="L1456" s="525" t="s">
        <v>1085</v>
      </c>
      <c r="M1456" s="525" t="str">
        <f>IFERROR(VLOOKUP(L1456, 'Reference data'!$J$2:$K$30, 2, 0), "Do not enter, will be populated based on other column(s)")</f>
        <v>Daljeet Arora</v>
      </c>
      <c r="P1456" s="483"/>
      <c r="Q1456" s="347">
        <v>60</v>
      </c>
      <c r="R1456" s="488"/>
      <c r="S1456" s="488"/>
      <c r="T1456" s="488"/>
      <c r="U1456" s="488"/>
      <c r="V1456" s="488"/>
      <c r="W1456" s="488"/>
      <c r="X1456" s="488"/>
      <c r="Y1456" s="488"/>
      <c r="Z1456" s="488"/>
      <c r="AA1456" s="488"/>
      <c r="AB1456" s="488"/>
      <c r="AC1456" s="488"/>
      <c r="AD1456" s="488"/>
      <c r="AE1456" s="488"/>
      <c r="AF1456" s="488"/>
      <c r="AG1456" s="488"/>
      <c r="AH1456" s="488"/>
      <c r="AI1456" s="488"/>
      <c r="AJ1456" s="488"/>
      <c r="AK1456" s="488"/>
      <c r="AL1456" s="488"/>
      <c r="AM1456" s="488"/>
      <c r="AN1456" s="347">
        <v>60</v>
      </c>
    </row>
    <row r="1457" spans="1:45" ht="18" customHeight="1">
      <c r="A1457" s="522" t="str">
        <f>IFERROR(VLOOKUP(B1457, 'Reference data'!$C$2:$D$21, 2, 0), "Do not enter, will be populated based on other column(s)")</f>
        <v>Do not enter, will be populated based on other column(s)</v>
      </c>
      <c r="B1457" s="541"/>
      <c r="D1457" s="347" t="s">
        <v>2363</v>
      </c>
      <c r="E1457" s="543"/>
      <c r="F1457" s="475" t="s">
        <v>1479</v>
      </c>
      <c r="G1457" s="522" t="str">
        <f>IFERROR(VLOOKUP(E1457,'Reference data'!$M$2:$P$364,4,0), "Do not enter, will be populated based on other column(s)")</f>
        <v>Do not enter, will be populated based on other column(s)</v>
      </c>
      <c r="H1457" s="522" t="str">
        <f>IFERROR(VLOOKUP(E1457,'Reference data'!$M$2:$O$364, 3,0), "Do not enter, will be populated based on other column(s)")</f>
        <v>Do not enter, will be populated based on other column(s)</v>
      </c>
      <c r="I1457" s="522" t="str">
        <f>IFERROR(VLOOKUP(E1457,'Reference data'!$M$1:$N$364, 2,0), "Do not enter, will be populated based on other column(s)")</f>
        <v>Do not enter, will be populated based on other column(s)</v>
      </c>
      <c r="K1457" s="525" t="str">
        <f>IFERROR(VLOOKUP(J1457,'Reference data'!$G$2:$H$7, 2, 0), "Do not enter, will be populated based on other column(s)")</f>
        <v>Do not enter, will be populated based on other column(s)</v>
      </c>
      <c r="L1457" s="525" t="s">
        <v>1085</v>
      </c>
      <c r="M1457" s="525" t="str">
        <f>IFERROR(VLOOKUP(L1457, 'Reference data'!$J$2:$K$30, 2, 0), "Do not enter, will be populated based on other column(s)")</f>
        <v>Daljeet Arora</v>
      </c>
      <c r="P1457" s="483"/>
      <c r="Q1457" s="347">
        <v>500</v>
      </c>
      <c r="R1457" s="488"/>
      <c r="S1457" s="488"/>
      <c r="T1457" s="488"/>
      <c r="U1457" s="488"/>
      <c r="V1457" s="488"/>
      <c r="W1457" s="488"/>
      <c r="X1457" s="488"/>
      <c r="Y1457" s="488"/>
      <c r="Z1457" s="488"/>
      <c r="AA1457" s="488"/>
      <c r="AB1457" s="488"/>
      <c r="AC1457" s="488"/>
      <c r="AD1457" s="488"/>
      <c r="AE1457" s="488"/>
      <c r="AF1457" s="488"/>
      <c r="AG1457" s="488"/>
      <c r="AH1457" s="488"/>
      <c r="AI1457" s="488"/>
      <c r="AJ1457" s="488"/>
      <c r="AK1457" s="488"/>
      <c r="AL1457" s="488"/>
      <c r="AM1457" s="488"/>
      <c r="AN1457" s="347">
        <v>90</v>
      </c>
      <c r="AO1457" s="347">
        <v>80</v>
      </c>
      <c r="AP1457" s="347">
        <v>80</v>
      </c>
      <c r="AQ1457" s="347">
        <v>80</v>
      </c>
      <c r="AR1457" s="347">
        <v>80</v>
      </c>
      <c r="AS1457" s="347">
        <v>90</v>
      </c>
    </row>
    <row r="1458" spans="1:45" ht="18" customHeight="1">
      <c r="A1458" s="522" t="str">
        <f>IFERROR(VLOOKUP(B1458, 'Reference data'!$C$2:$D$21, 2, 0), "Do not enter, will be populated based on other column(s)")</f>
        <v>Do not enter, will be populated based on other column(s)</v>
      </c>
      <c r="B1458" s="541"/>
      <c r="D1458" s="347" t="s">
        <v>2364</v>
      </c>
      <c r="E1458" s="543"/>
      <c r="F1458" s="475" t="s">
        <v>1479</v>
      </c>
      <c r="G1458" s="522" t="str">
        <f>IFERROR(VLOOKUP(E1458,'Reference data'!$M$2:$P$364,4,0), "Do not enter, will be populated based on other column(s)")</f>
        <v>Do not enter, will be populated based on other column(s)</v>
      </c>
      <c r="H1458" s="522" t="str">
        <f>IFERROR(VLOOKUP(E1458,'Reference data'!$M$2:$O$364, 3,0), "Do not enter, will be populated based on other column(s)")</f>
        <v>Do not enter, will be populated based on other column(s)</v>
      </c>
      <c r="I1458" s="522" t="str">
        <f>IFERROR(VLOOKUP(E1458,'Reference data'!$M$1:$N$364, 2,0), "Do not enter, will be populated based on other column(s)")</f>
        <v>Do not enter, will be populated based on other column(s)</v>
      </c>
      <c r="K1458" s="525" t="str">
        <f>IFERROR(VLOOKUP(J1458,'Reference data'!$G$2:$H$7, 2, 0), "Do not enter, will be populated based on other column(s)")</f>
        <v>Do not enter, will be populated based on other column(s)</v>
      </c>
      <c r="L1458" s="525" t="s">
        <v>1085</v>
      </c>
      <c r="M1458" s="525" t="str">
        <f>IFERROR(VLOOKUP(L1458, 'Reference data'!$J$2:$K$30, 2, 0), "Do not enter, will be populated based on other column(s)")</f>
        <v>Daljeet Arora</v>
      </c>
      <c r="P1458" s="483"/>
      <c r="Q1458" s="347">
        <v>100</v>
      </c>
      <c r="R1458" s="488"/>
      <c r="S1458" s="488"/>
      <c r="T1458" s="488"/>
      <c r="U1458" s="488"/>
      <c r="V1458" s="488"/>
      <c r="W1458" s="488"/>
      <c r="X1458" s="488"/>
      <c r="Y1458" s="488"/>
      <c r="Z1458" s="488"/>
      <c r="AA1458" s="488"/>
      <c r="AB1458" s="488"/>
      <c r="AC1458" s="488"/>
      <c r="AD1458" s="488"/>
      <c r="AE1458" s="488"/>
      <c r="AF1458" s="488"/>
      <c r="AG1458" s="488"/>
      <c r="AH1458" s="488"/>
      <c r="AI1458" s="488"/>
      <c r="AJ1458" s="488"/>
      <c r="AK1458" s="488"/>
      <c r="AL1458" s="488"/>
      <c r="AM1458" s="488"/>
      <c r="AN1458" s="347">
        <v>50</v>
      </c>
      <c r="AO1458" s="347">
        <v>50</v>
      </c>
    </row>
    <row r="1459" spans="1:45" ht="18" customHeight="1">
      <c r="A1459" s="522" t="str">
        <f>IFERROR(VLOOKUP(B1459, 'Reference data'!$C$2:$D$21, 2, 0), "Do not enter, will be populated based on other column(s)")</f>
        <v>Do not enter, will be populated based on other column(s)</v>
      </c>
      <c r="B1459" s="541"/>
      <c r="E1459" s="543"/>
      <c r="F1459" s="472"/>
      <c r="G1459" s="522" t="str">
        <f>IFERROR(VLOOKUP(E1459,'Reference data'!$M$2:$P$364,4,0), "Do not enter, will be populated based on other column(s)")</f>
        <v>Do not enter, will be populated based on other column(s)</v>
      </c>
      <c r="H1459" s="522" t="str">
        <f>IFERROR(VLOOKUP(E1459,'Reference data'!$M$2:$O$364, 3,0), "Do not enter, will be populated based on other column(s)")</f>
        <v>Do not enter, will be populated based on other column(s)</v>
      </c>
      <c r="I1459" s="522" t="str">
        <f>IFERROR(VLOOKUP(E1459,'Reference data'!$M$1:$N$364, 2,0), "Do not enter, will be populated based on other column(s)")</f>
        <v>Do not enter, will be populated based on other column(s)</v>
      </c>
      <c r="K1459" s="525" t="str">
        <f>IFERROR(VLOOKUP(J1459,'Reference data'!$G$2:$H$7, 2, 0), "Do not enter, will be populated based on other column(s)")</f>
        <v>Do not enter, will be populated based on other column(s)</v>
      </c>
      <c r="L1459" s="525" t="s">
        <v>1085</v>
      </c>
      <c r="M1459" s="525" t="str">
        <f>IFERROR(VLOOKUP(L1459, 'Reference data'!$J$2:$K$30, 2, 0), "Do not enter, will be populated based on other column(s)")</f>
        <v>Daljeet Arora</v>
      </c>
      <c r="P1459" s="483"/>
      <c r="R1459" s="488"/>
      <c r="S1459" s="488"/>
      <c r="T1459" s="488"/>
      <c r="U1459" s="488"/>
      <c r="V1459" s="488"/>
      <c r="W1459" s="488"/>
      <c r="X1459" s="488"/>
      <c r="Y1459" s="488"/>
      <c r="Z1459" s="488"/>
      <c r="AA1459" s="488"/>
      <c r="AB1459" s="488"/>
      <c r="AC1459" s="488"/>
      <c r="AD1459" s="488"/>
      <c r="AE1459" s="488"/>
      <c r="AF1459" s="488"/>
      <c r="AG1459" s="488"/>
      <c r="AH1459" s="488"/>
      <c r="AI1459" s="488"/>
      <c r="AJ1459" s="488"/>
      <c r="AK1459" s="488"/>
      <c r="AL1459" s="488"/>
      <c r="AM1459" s="488"/>
    </row>
    <row r="1460" spans="1:45" ht="18" customHeight="1">
      <c r="A1460" s="522" t="str">
        <f>IFERROR(VLOOKUP(B1460, 'Reference data'!$C$2:$D$21, 2, 0), "Do not enter, will be populated based on other column(s)")</f>
        <v>Do not enter, will be populated based on other column(s)</v>
      </c>
      <c r="B1460" s="541"/>
      <c r="E1460" s="543"/>
      <c r="F1460" s="472"/>
      <c r="G1460" s="522" t="str">
        <f>IFERROR(VLOOKUP(E1460,'Reference data'!$M$2:$P$364,4,0), "Do not enter, will be populated based on other column(s)")</f>
        <v>Do not enter, will be populated based on other column(s)</v>
      </c>
      <c r="H1460" s="522" t="str">
        <f>IFERROR(VLOOKUP(E1460,'Reference data'!$M$2:$O$364, 3,0), "Do not enter, will be populated based on other column(s)")</f>
        <v>Do not enter, will be populated based on other column(s)</v>
      </c>
      <c r="I1460" s="522" t="str">
        <f>IFERROR(VLOOKUP(E1460,'Reference data'!$M$1:$N$364, 2,0), "Do not enter, will be populated based on other column(s)")</f>
        <v>Do not enter, will be populated based on other column(s)</v>
      </c>
      <c r="K1460" s="525" t="str">
        <f>IFERROR(VLOOKUP(J1460,'Reference data'!$G$2:$H$7, 2, 0), "Do not enter, will be populated based on other column(s)")</f>
        <v>Do not enter, will be populated based on other column(s)</v>
      </c>
      <c r="L1460" s="525" t="s">
        <v>1085</v>
      </c>
      <c r="M1460" s="525" t="str">
        <f>IFERROR(VLOOKUP(L1460, 'Reference data'!$J$2:$K$30, 2, 0), "Do not enter, will be populated based on other column(s)")</f>
        <v>Daljeet Arora</v>
      </c>
      <c r="P1460" s="483"/>
      <c r="R1460" s="488"/>
      <c r="S1460" s="488"/>
      <c r="T1460" s="488"/>
      <c r="U1460" s="488"/>
      <c r="V1460" s="488"/>
      <c r="W1460" s="488"/>
      <c r="X1460" s="488"/>
      <c r="Y1460" s="488"/>
      <c r="Z1460" s="488"/>
      <c r="AA1460" s="488"/>
      <c r="AB1460" s="488"/>
      <c r="AC1460" s="488"/>
      <c r="AD1460" s="488"/>
      <c r="AE1460" s="488"/>
      <c r="AF1460" s="488"/>
      <c r="AG1460" s="488"/>
      <c r="AH1460" s="488"/>
      <c r="AI1460" s="488"/>
      <c r="AJ1460" s="488"/>
      <c r="AK1460" s="488"/>
      <c r="AL1460" s="488"/>
      <c r="AM1460" s="488"/>
    </row>
    <row r="1461" spans="1:45" ht="18" customHeight="1">
      <c r="A1461" s="522" t="str">
        <f>IFERROR(VLOOKUP(B1461, 'Reference data'!$C$2:$D$21, 2, 0), "Do not enter, will be populated based on other column(s)")</f>
        <v>Do not enter, will be populated based on other column(s)</v>
      </c>
      <c r="B1461" s="541"/>
      <c r="E1461" s="543"/>
      <c r="F1461" s="472"/>
      <c r="G1461" s="522" t="str">
        <f>IFERROR(VLOOKUP(E1461,'Reference data'!$M$2:$P$364,4,0), "Do not enter, will be populated based on other column(s)")</f>
        <v>Do not enter, will be populated based on other column(s)</v>
      </c>
      <c r="H1461" s="522" t="str">
        <f>IFERROR(VLOOKUP(E1461,'Reference data'!$M$2:$O$364, 3,0), "Do not enter, will be populated based on other column(s)")</f>
        <v>Do not enter, will be populated based on other column(s)</v>
      </c>
      <c r="I1461" s="522" t="str">
        <f>IFERROR(VLOOKUP(E1461,'Reference data'!$M$1:$N$364, 2,0), "Do not enter, will be populated based on other column(s)")</f>
        <v>Do not enter, will be populated based on other column(s)</v>
      </c>
      <c r="K1461" s="525" t="str">
        <f>IFERROR(VLOOKUP(J1461,'Reference data'!$G$2:$H$7, 2, 0), "Do not enter, will be populated based on other column(s)")</f>
        <v>Do not enter, will be populated based on other column(s)</v>
      </c>
      <c r="L1461" s="525" t="s">
        <v>1085</v>
      </c>
      <c r="M1461" s="525" t="str">
        <f>IFERROR(VLOOKUP(L1461, 'Reference data'!$J$2:$K$30, 2, 0), "Do not enter, will be populated based on other column(s)")</f>
        <v>Daljeet Arora</v>
      </c>
      <c r="P1461" s="483"/>
      <c r="R1461" s="488"/>
      <c r="S1461" s="488"/>
      <c r="T1461" s="488"/>
      <c r="U1461" s="488"/>
      <c r="V1461" s="488"/>
      <c r="W1461" s="488"/>
      <c r="X1461" s="488"/>
      <c r="Y1461" s="488"/>
      <c r="Z1461" s="488"/>
      <c r="AA1461" s="488"/>
      <c r="AB1461" s="488"/>
      <c r="AC1461" s="488"/>
      <c r="AD1461" s="488"/>
      <c r="AE1461" s="488"/>
      <c r="AF1461" s="488"/>
      <c r="AG1461" s="488"/>
      <c r="AH1461" s="488"/>
      <c r="AI1461" s="488"/>
      <c r="AJ1461" s="488"/>
      <c r="AK1461" s="488"/>
      <c r="AL1461" s="488"/>
      <c r="AM1461" s="488"/>
    </row>
    <row r="1462" spans="1:45" ht="18" customHeight="1">
      <c r="A1462" s="522" t="str">
        <f>IFERROR(VLOOKUP(B1462, 'Reference data'!$C$2:$D$21, 2, 0), "Do not enter, will be populated based on other column(s)")</f>
        <v>Do not enter, will be populated based on other column(s)</v>
      </c>
      <c r="B1462" s="541"/>
      <c r="E1462" s="543"/>
      <c r="F1462" s="472"/>
      <c r="G1462" s="522" t="str">
        <f>IFERROR(VLOOKUP(E1462,'Reference data'!$M$2:$P$364,4,0), "Do not enter, will be populated based on other column(s)")</f>
        <v>Do not enter, will be populated based on other column(s)</v>
      </c>
      <c r="H1462" s="522" t="str">
        <f>IFERROR(VLOOKUP(E1462,'Reference data'!$M$2:$O$364, 3,0), "Do not enter, will be populated based on other column(s)")</f>
        <v>Do not enter, will be populated based on other column(s)</v>
      </c>
      <c r="I1462" s="522" t="str">
        <f>IFERROR(VLOOKUP(E1462,'Reference data'!$M$1:$N$364, 2,0), "Do not enter, will be populated based on other column(s)")</f>
        <v>Do not enter, will be populated based on other column(s)</v>
      </c>
      <c r="K1462" s="525" t="str">
        <f>IFERROR(VLOOKUP(J1462,'Reference data'!$G$2:$H$7, 2, 0), "Do not enter, will be populated based on other column(s)")</f>
        <v>Do not enter, will be populated based on other column(s)</v>
      </c>
      <c r="L1462" s="525" t="s">
        <v>1085</v>
      </c>
      <c r="M1462" s="525" t="str">
        <f>IFERROR(VLOOKUP(L1462, 'Reference data'!$J$2:$K$30, 2, 0), "Do not enter, will be populated based on other column(s)")</f>
        <v>Daljeet Arora</v>
      </c>
      <c r="P1462" s="483"/>
      <c r="R1462" s="488"/>
      <c r="S1462" s="488"/>
      <c r="T1462" s="488"/>
      <c r="U1462" s="488"/>
      <c r="V1462" s="488"/>
      <c r="W1462" s="488"/>
      <c r="X1462" s="488"/>
      <c r="Y1462" s="488"/>
      <c r="Z1462" s="488"/>
      <c r="AA1462" s="488"/>
      <c r="AB1462" s="488"/>
      <c r="AC1462" s="488"/>
      <c r="AD1462" s="488"/>
      <c r="AE1462" s="488"/>
      <c r="AF1462" s="488"/>
      <c r="AG1462" s="488"/>
      <c r="AH1462" s="488"/>
      <c r="AI1462" s="488"/>
      <c r="AJ1462" s="488"/>
      <c r="AK1462" s="488"/>
      <c r="AL1462" s="488"/>
      <c r="AM1462" s="488"/>
    </row>
    <row r="1463" spans="1:45" ht="18" customHeight="1">
      <c r="A1463" s="522" t="str">
        <f>IFERROR(VLOOKUP(B1463, 'Reference data'!$C$2:$D$21, 2, 0), "Do not enter, will be populated based on other column(s)")</f>
        <v>Do not enter, will be populated based on other column(s)</v>
      </c>
      <c r="B1463" s="541"/>
      <c r="E1463" s="543"/>
      <c r="F1463" s="472"/>
      <c r="G1463" s="522" t="str">
        <f>IFERROR(VLOOKUP(E1463,'Reference data'!$M$2:$P$364,4,0), "Do not enter, will be populated based on other column(s)")</f>
        <v>Do not enter, will be populated based on other column(s)</v>
      </c>
      <c r="H1463" s="522" t="str">
        <f>IFERROR(VLOOKUP(E1463,'Reference data'!$M$2:$O$364, 3,0), "Do not enter, will be populated based on other column(s)")</f>
        <v>Do not enter, will be populated based on other column(s)</v>
      </c>
      <c r="I1463" s="522" t="str">
        <f>IFERROR(VLOOKUP(E1463,'Reference data'!$M$1:$N$364, 2,0), "Do not enter, will be populated based on other column(s)")</f>
        <v>Do not enter, will be populated based on other column(s)</v>
      </c>
      <c r="K1463" s="525" t="str">
        <f>IFERROR(VLOOKUP(J1463,'Reference data'!$G$2:$H$7, 2, 0), "Do not enter, will be populated based on other column(s)")</f>
        <v>Do not enter, will be populated based on other column(s)</v>
      </c>
      <c r="L1463" s="525" t="s">
        <v>1085</v>
      </c>
      <c r="M1463" s="525" t="str">
        <f>IFERROR(VLOOKUP(L1463, 'Reference data'!$J$2:$K$30, 2, 0), "Do not enter, will be populated based on other column(s)")</f>
        <v>Daljeet Arora</v>
      </c>
      <c r="P1463" s="483"/>
      <c r="R1463" s="488"/>
      <c r="S1463" s="488"/>
      <c r="T1463" s="488"/>
      <c r="U1463" s="488"/>
      <c r="V1463" s="488"/>
      <c r="W1463" s="488"/>
      <c r="X1463" s="488"/>
      <c r="Y1463" s="488"/>
      <c r="Z1463" s="488"/>
      <c r="AA1463" s="488"/>
      <c r="AB1463" s="488"/>
      <c r="AC1463" s="488"/>
      <c r="AD1463" s="488"/>
      <c r="AE1463" s="488"/>
      <c r="AF1463" s="488"/>
      <c r="AG1463" s="488"/>
      <c r="AH1463" s="488"/>
      <c r="AI1463" s="488"/>
      <c r="AJ1463" s="488"/>
      <c r="AK1463" s="488"/>
      <c r="AL1463" s="488"/>
      <c r="AM1463" s="488"/>
    </row>
    <row r="1464" spans="1:45" ht="18" customHeight="1">
      <c r="A1464" s="522" t="str">
        <f>IFERROR(VLOOKUP(B1464, 'Reference data'!$C$2:$D$21, 2, 0), "Do not enter, will be populated based on other column(s)")</f>
        <v>Do not enter, will be populated based on other column(s)</v>
      </c>
      <c r="B1464" s="541"/>
      <c r="E1464" s="543"/>
      <c r="F1464" s="472"/>
      <c r="G1464" s="522" t="str">
        <f>IFERROR(VLOOKUP(E1464,'Reference data'!$M$2:$P$364,4,0), "Do not enter, will be populated based on other column(s)")</f>
        <v>Do not enter, will be populated based on other column(s)</v>
      </c>
      <c r="H1464" s="522" t="str">
        <f>IFERROR(VLOOKUP(E1464,'Reference data'!$M$2:$O$364, 3,0), "Do not enter, will be populated based on other column(s)")</f>
        <v>Do not enter, will be populated based on other column(s)</v>
      </c>
      <c r="I1464" s="522" t="str">
        <f>IFERROR(VLOOKUP(E1464,'Reference data'!$M$1:$N$364, 2,0), "Do not enter, will be populated based on other column(s)")</f>
        <v>Do not enter, will be populated based on other column(s)</v>
      </c>
      <c r="K1464" s="525" t="str">
        <f>IFERROR(VLOOKUP(J1464,'Reference data'!$G$2:$H$7, 2, 0), "Do not enter, will be populated based on other column(s)")</f>
        <v>Do not enter, will be populated based on other column(s)</v>
      </c>
      <c r="L1464" s="525" t="s">
        <v>1085</v>
      </c>
      <c r="M1464" s="525" t="str">
        <f>IFERROR(VLOOKUP(L1464, 'Reference data'!$J$2:$K$30, 2, 0), "Do not enter, will be populated based on other column(s)")</f>
        <v>Daljeet Arora</v>
      </c>
      <c r="P1464" s="483"/>
      <c r="R1464" s="488"/>
      <c r="S1464" s="488"/>
      <c r="T1464" s="488"/>
      <c r="U1464" s="488"/>
      <c r="V1464" s="488"/>
      <c r="W1464" s="488"/>
      <c r="X1464" s="488"/>
      <c r="Y1464" s="488"/>
      <c r="Z1464" s="488"/>
      <c r="AA1464" s="488"/>
      <c r="AB1464" s="488"/>
      <c r="AC1464" s="488"/>
      <c r="AD1464" s="488"/>
      <c r="AE1464" s="488"/>
      <c r="AF1464" s="488"/>
      <c r="AG1464" s="488"/>
      <c r="AH1464" s="488"/>
      <c r="AI1464" s="488"/>
      <c r="AJ1464" s="488"/>
      <c r="AK1464" s="488"/>
      <c r="AL1464" s="488"/>
      <c r="AM1464" s="488"/>
    </row>
    <row r="1465" spans="1:45" ht="18" customHeight="1">
      <c r="A1465" s="522" t="str">
        <f>IFERROR(VLOOKUP(B1465, 'Reference data'!$C$2:$D$21, 2, 0), "Do not enter, will be populated based on other column(s)")</f>
        <v>Do not enter, will be populated based on other column(s)</v>
      </c>
      <c r="B1465" s="541"/>
      <c r="E1465" s="543"/>
      <c r="F1465" s="472"/>
      <c r="G1465" s="522" t="str">
        <f>IFERROR(VLOOKUP(E1465,'Reference data'!$M$2:$P$364,4,0), "Do not enter, will be populated based on other column(s)")</f>
        <v>Do not enter, will be populated based on other column(s)</v>
      </c>
      <c r="H1465" s="522" t="str">
        <f>IFERROR(VLOOKUP(E1465,'Reference data'!$M$2:$O$364, 3,0), "Do not enter, will be populated based on other column(s)")</f>
        <v>Do not enter, will be populated based on other column(s)</v>
      </c>
      <c r="I1465" s="522" t="str">
        <f>IFERROR(VLOOKUP(E1465,'Reference data'!$M$1:$N$364, 2,0), "Do not enter, will be populated based on other column(s)")</f>
        <v>Do not enter, will be populated based on other column(s)</v>
      </c>
      <c r="K1465" s="525" t="str">
        <f>IFERROR(VLOOKUP(J1465,'Reference data'!$G$2:$H$7, 2, 0), "Do not enter, will be populated based on other column(s)")</f>
        <v>Do not enter, will be populated based on other column(s)</v>
      </c>
      <c r="L1465" s="525" t="s">
        <v>1085</v>
      </c>
      <c r="M1465" s="525" t="str">
        <f>IFERROR(VLOOKUP(L1465, 'Reference data'!$J$2:$K$30, 2, 0), "Do not enter, will be populated based on other column(s)")</f>
        <v>Daljeet Arora</v>
      </c>
      <c r="P1465" s="483"/>
      <c r="R1465" s="488"/>
      <c r="S1465" s="488"/>
      <c r="T1465" s="488"/>
      <c r="U1465" s="488"/>
      <c r="V1465" s="488"/>
      <c r="W1465" s="488"/>
      <c r="X1465" s="488"/>
      <c r="Y1465" s="488"/>
      <c r="Z1465" s="488"/>
      <c r="AA1465" s="488"/>
      <c r="AB1465" s="488"/>
      <c r="AC1465" s="488"/>
      <c r="AD1465" s="488"/>
      <c r="AE1465" s="488"/>
      <c r="AF1465" s="488"/>
      <c r="AG1465" s="488"/>
      <c r="AH1465" s="488"/>
      <c r="AI1465" s="488"/>
      <c r="AJ1465" s="488"/>
      <c r="AK1465" s="488"/>
      <c r="AL1465" s="488"/>
      <c r="AM1465" s="488"/>
    </row>
    <row r="1466" spans="1:45" ht="18" customHeight="1">
      <c r="A1466" s="522" t="str">
        <f>IFERROR(VLOOKUP(B1466, 'Reference data'!$C$2:$D$21, 2, 0), "Do not enter, will be populated based on other column(s)")</f>
        <v>Do not enter, will be populated based on other column(s)</v>
      </c>
      <c r="B1466" s="541"/>
      <c r="E1466" s="543"/>
      <c r="F1466" s="472"/>
      <c r="G1466" s="522" t="str">
        <f>IFERROR(VLOOKUP(E1466,'Reference data'!$M$2:$P$364,4,0), "Do not enter, will be populated based on other column(s)")</f>
        <v>Do not enter, will be populated based on other column(s)</v>
      </c>
      <c r="H1466" s="522" t="str">
        <f>IFERROR(VLOOKUP(E1466,'Reference data'!$M$2:$O$364, 3,0), "Do not enter, will be populated based on other column(s)")</f>
        <v>Do not enter, will be populated based on other column(s)</v>
      </c>
      <c r="I1466" s="522" t="str">
        <f>IFERROR(VLOOKUP(E1466,'Reference data'!$M$1:$N$364, 2,0), "Do not enter, will be populated based on other column(s)")</f>
        <v>Do not enter, will be populated based on other column(s)</v>
      </c>
      <c r="K1466" s="525" t="str">
        <f>IFERROR(VLOOKUP(J1466,'Reference data'!$G$2:$H$7, 2, 0), "Do not enter, will be populated based on other column(s)")</f>
        <v>Do not enter, will be populated based on other column(s)</v>
      </c>
      <c r="L1466" s="525" t="s">
        <v>1085</v>
      </c>
      <c r="M1466" s="525" t="str">
        <f>IFERROR(VLOOKUP(L1466, 'Reference data'!$J$2:$K$30, 2, 0), "Do not enter, will be populated based on other column(s)")</f>
        <v>Daljeet Arora</v>
      </c>
      <c r="P1466" s="483"/>
      <c r="R1466" s="488"/>
      <c r="S1466" s="488"/>
      <c r="T1466" s="488"/>
      <c r="U1466" s="488"/>
      <c r="V1466" s="488"/>
      <c r="W1466" s="488"/>
      <c r="X1466" s="488"/>
      <c r="Y1466" s="488"/>
      <c r="Z1466" s="488"/>
      <c r="AA1466" s="488"/>
      <c r="AB1466" s="488"/>
      <c r="AC1466" s="488"/>
      <c r="AD1466" s="488"/>
      <c r="AE1466" s="488"/>
      <c r="AF1466" s="488"/>
      <c r="AG1466" s="488"/>
      <c r="AH1466" s="488"/>
      <c r="AI1466" s="488"/>
      <c r="AJ1466" s="488"/>
      <c r="AK1466" s="488"/>
      <c r="AL1466" s="488"/>
      <c r="AM1466" s="488"/>
    </row>
    <row r="1467" spans="1:45" ht="18" customHeight="1">
      <c r="A1467" s="522" t="str">
        <f>IFERROR(VLOOKUP(B1467, 'Reference data'!$C$2:$D$21, 2, 0), "Do not enter, will be populated based on other column(s)")</f>
        <v>Do not enter, will be populated based on other column(s)</v>
      </c>
      <c r="B1467" s="541"/>
      <c r="E1467" s="543"/>
      <c r="F1467" s="472"/>
      <c r="G1467" s="522" t="str">
        <f>IFERROR(VLOOKUP(E1467,'Reference data'!$M$2:$P$364,4,0), "Do not enter, will be populated based on other column(s)")</f>
        <v>Do not enter, will be populated based on other column(s)</v>
      </c>
      <c r="H1467" s="522" t="str">
        <f>IFERROR(VLOOKUP(E1467,'Reference data'!$M$2:$O$364, 3,0), "Do not enter, will be populated based on other column(s)")</f>
        <v>Do not enter, will be populated based on other column(s)</v>
      </c>
      <c r="I1467" s="522" t="str">
        <f>IFERROR(VLOOKUP(E1467,'Reference data'!$M$1:$N$364, 2,0), "Do not enter, will be populated based on other column(s)")</f>
        <v>Do not enter, will be populated based on other column(s)</v>
      </c>
      <c r="K1467" s="525" t="str">
        <f>IFERROR(VLOOKUP(J1467,'Reference data'!$G$2:$H$7, 2, 0), "Do not enter, will be populated based on other column(s)")</f>
        <v>Do not enter, will be populated based on other column(s)</v>
      </c>
      <c r="L1467" s="525" t="s">
        <v>1085</v>
      </c>
      <c r="M1467" s="525" t="str">
        <f>IFERROR(VLOOKUP(L1467, 'Reference data'!$J$2:$K$30, 2, 0), "Do not enter, will be populated based on other column(s)")</f>
        <v>Daljeet Arora</v>
      </c>
      <c r="P1467" s="483"/>
      <c r="R1467" s="488"/>
      <c r="S1467" s="488"/>
      <c r="T1467" s="488"/>
      <c r="U1467" s="488"/>
      <c r="V1467" s="488"/>
      <c r="W1467" s="488"/>
      <c r="X1467" s="488"/>
      <c r="Y1467" s="488"/>
      <c r="Z1467" s="488"/>
      <c r="AA1467" s="488"/>
      <c r="AB1467" s="488"/>
      <c r="AC1467" s="488"/>
      <c r="AD1467" s="488"/>
      <c r="AE1467" s="488"/>
      <c r="AF1467" s="488"/>
      <c r="AG1467" s="488"/>
      <c r="AH1467" s="488"/>
      <c r="AI1467" s="488"/>
      <c r="AJ1467" s="488"/>
      <c r="AK1467" s="488"/>
      <c r="AL1467" s="488"/>
      <c r="AM1467" s="488"/>
    </row>
    <row r="1468" spans="1:45" ht="18" customHeight="1">
      <c r="A1468" s="522" t="str">
        <f>IFERROR(VLOOKUP(B1468, 'Reference data'!$C$2:$D$21, 2, 0), "Do not enter, will be populated based on other column(s)")</f>
        <v>Enhancement</v>
      </c>
      <c r="B1468" s="541" t="s">
        <v>960</v>
      </c>
      <c r="D1468" s="347" t="s">
        <v>2365</v>
      </c>
      <c r="E1468" s="543" t="s">
        <v>1215</v>
      </c>
      <c r="F1468" s="475" t="s">
        <v>2366</v>
      </c>
      <c r="G1468" s="522" t="str">
        <f>IFERROR(VLOOKUP(E1468,'Reference data'!$M$2:$P$364,4,0), "Do not enter, will be populated based on other column(s)")</f>
        <v>MF</v>
      </c>
      <c r="H1468" s="522" t="str">
        <f>IFERROR(VLOOKUP(E1468,'Reference data'!$M$2:$O$364, 3,0), "Do not enter, will be populated based on other column(s)")</f>
        <v>Cobol, IMS-DB</v>
      </c>
      <c r="I1468" s="522" t="str">
        <f>IFERROR(VLOOKUP(E1468,'Reference data'!$M$1:$N$364, 2,0), "Do not enter, will be populated based on other column(s)")</f>
        <v xml:space="preserve">SW-CRIS-Billing </v>
      </c>
      <c r="J1468" s="347" t="s">
        <v>44</v>
      </c>
      <c r="K1468" s="525" t="str">
        <f>IFERROR(VLOOKUP(J1468,'Reference data'!$G$2:$H$7, 2, 0), "Do not enter, will be populated based on other column(s)")</f>
        <v>Muawiah Qaimari</v>
      </c>
      <c r="L1468" s="525" t="s">
        <v>297</v>
      </c>
      <c r="M1468" s="525" t="str">
        <f>IFERROR(VLOOKUP(L1468, 'Reference data'!$J$2:$K$30, 2, 0), "Do not enter, will be populated based on other column(s)")</f>
        <v>Amit Patidar</v>
      </c>
      <c r="N1468" s="347">
        <v>23.04</v>
      </c>
      <c r="P1468" s="347" t="s">
        <v>48</v>
      </c>
      <c r="Q1468" s="347">
        <v>20</v>
      </c>
      <c r="R1468" s="488"/>
      <c r="S1468" s="488"/>
      <c r="T1468" s="488"/>
      <c r="U1468" s="488"/>
      <c r="V1468" s="488"/>
      <c r="W1468" s="488"/>
      <c r="X1468" s="488"/>
      <c r="Y1468" s="488"/>
      <c r="Z1468" s="488"/>
      <c r="AA1468" s="488"/>
      <c r="AB1468" s="488"/>
      <c r="AC1468" s="488"/>
      <c r="AD1468" s="488"/>
      <c r="AE1468" s="488"/>
      <c r="AF1468" s="488"/>
      <c r="AG1468" s="488"/>
      <c r="AH1468" s="488"/>
      <c r="AI1468" s="488"/>
      <c r="AJ1468" s="488">
        <v>20</v>
      </c>
      <c r="AK1468" s="488"/>
      <c r="AL1468" s="488"/>
      <c r="AM1468" s="488"/>
    </row>
    <row r="1469" spans="1:45" ht="18" customHeight="1">
      <c r="A1469" s="522" t="str">
        <f>IFERROR(VLOOKUP(B1469, 'Reference data'!$C$2:$D$21, 2, 0), "Do not enter, will be populated based on other column(s)")</f>
        <v>Enhancement</v>
      </c>
      <c r="B1469" s="541" t="s">
        <v>960</v>
      </c>
      <c r="D1469" s="347" t="s">
        <v>2367</v>
      </c>
      <c r="E1469" s="543" t="s">
        <v>1038</v>
      </c>
      <c r="F1469" s="472"/>
      <c r="G1469" s="522" t="str">
        <f>IFERROR(VLOOKUP(E1469,'Reference data'!$M$2:$P$364,4,0), "Do not enter, will be populated based on other column(s)")</f>
        <v>MF</v>
      </c>
      <c r="H1469" s="522" t="str">
        <f>IFERROR(VLOOKUP(E1469,'Reference data'!$M$2:$O$364, 3,0), "Do not enter, will be populated based on other column(s)")</f>
        <v>PL1, IMS-DB, IMS-DC</v>
      </c>
      <c r="I1469" s="522" t="str">
        <f>IFERROR(VLOOKUP(E1469,'Reference data'!$M$1:$N$364, 2,0), "Do not enter, will be populated based on other column(s)")</f>
        <v>BOSS-PAC</v>
      </c>
      <c r="J1469" s="347" t="s">
        <v>442</v>
      </c>
      <c r="K1469" s="525" t="str">
        <f>IFERROR(VLOOKUP(J1469,'Reference data'!$G$2:$H$7, 2, 0), "Do not enter, will be populated based on other column(s)")</f>
        <v>Christine Moretti</v>
      </c>
      <c r="L1469" s="525" t="s">
        <v>297</v>
      </c>
      <c r="M1469" s="525" t="str">
        <f>IFERROR(VLOOKUP(L1469, 'Reference data'!$J$2:$K$30, 2, 0), "Do not enter, will be populated based on other column(s)")</f>
        <v>Amit Patidar</v>
      </c>
      <c r="N1469" s="347">
        <v>23.11</v>
      </c>
      <c r="P1469" s="347" t="s">
        <v>342</v>
      </c>
      <c r="R1469" s="488"/>
      <c r="S1469" s="488"/>
      <c r="T1469" s="488"/>
      <c r="U1469" s="488"/>
      <c r="V1469" s="488"/>
      <c r="W1469" s="488"/>
      <c r="X1469" s="488"/>
      <c r="Y1469" s="488"/>
      <c r="Z1469" s="488"/>
      <c r="AA1469" s="488"/>
      <c r="AB1469" s="488"/>
      <c r="AC1469" s="488"/>
      <c r="AD1469" s="488"/>
      <c r="AE1469" s="488"/>
      <c r="AF1469" s="488"/>
      <c r="AG1469" s="488"/>
      <c r="AH1469" s="488"/>
      <c r="AI1469" s="488"/>
      <c r="AJ1469" s="488"/>
      <c r="AK1469" s="488"/>
      <c r="AL1469" s="488"/>
      <c r="AM1469" s="488"/>
    </row>
    <row r="1470" spans="1:45" ht="18" customHeight="1">
      <c r="A1470" s="522" t="str">
        <f>IFERROR(VLOOKUP(B1470, 'Reference data'!$C$2:$D$21, 2, 0), "Do not enter, will be populated based on other column(s)")</f>
        <v>Sustenance</v>
      </c>
      <c r="B1470" s="541" t="s">
        <v>88</v>
      </c>
      <c r="D1470" s="347" t="s">
        <v>2368</v>
      </c>
      <c r="E1470" s="543" t="s">
        <v>1038</v>
      </c>
      <c r="F1470" s="475"/>
      <c r="G1470" s="522" t="str">
        <f>IFERROR(VLOOKUP(E1470,'Reference data'!$M$2:$P$364,4,0), "Do not enter, will be populated based on other column(s)")</f>
        <v>MF</v>
      </c>
      <c r="H1470" s="522" t="str">
        <f>IFERROR(VLOOKUP(E1470,'Reference data'!$M$2:$O$364, 3,0), "Do not enter, will be populated based on other column(s)")</f>
        <v>PL1, IMS-DB, IMS-DC</v>
      </c>
      <c r="I1470" s="522" t="str">
        <f>IFERROR(VLOOKUP(E1470,'Reference data'!$M$1:$N$364, 2,0), "Do not enter, will be populated based on other column(s)")</f>
        <v>BOSS-PAC</v>
      </c>
      <c r="J1470" s="347" t="s">
        <v>442</v>
      </c>
      <c r="K1470" s="525" t="str">
        <f>IFERROR(VLOOKUP(J1470,'Reference data'!$G$2:$H$7, 2, 0), "Do not enter, will be populated based on other column(s)")</f>
        <v>Christine Moretti</v>
      </c>
      <c r="L1470" s="525" t="s">
        <v>297</v>
      </c>
      <c r="M1470" s="525" t="str">
        <f>IFERROR(VLOOKUP(L1470, 'Reference data'!$J$2:$K$30, 2, 0), "Do not enter, will be populated based on other column(s)")</f>
        <v>Amit Patidar</v>
      </c>
      <c r="N1470" s="347">
        <v>23.08</v>
      </c>
      <c r="P1470" s="347" t="s">
        <v>342</v>
      </c>
      <c r="Q1470" s="347">
        <v>200</v>
      </c>
      <c r="R1470" s="488"/>
      <c r="S1470" s="488"/>
      <c r="T1470" s="488"/>
      <c r="U1470" s="488"/>
      <c r="V1470" s="488"/>
      <c r="W1470" s="488"/>
      <c r="X1470" s="488"/>
      <c r="Y1470" s="488"/>
      <c r="Z1470" s="488"/>
      <c r="AA1470" s="488"/>
      <c r="AB1470" s="488"/>
      <c r="AC1470" s="488"/>
      <c r="AD1470" s="488"/>
      <c r="AE1470" s="488"/>
      <c r="AF1470" s="488"/>
      <c r="AG1470" s="488"/>
      <c r="AH1470" s="488"/>
      <c r="AI1470" s="488"/>
      <c r="AJ1470" s="488"/>
      <c r="AK1470" s="488">
        <v>40</v>
      </c>
      <c r="AL1470" s="488">
        <v>40</v>
      </c>
      <c r="AM1470" s="488">
        <v>40</v>
      </c>
      <c r="AN1470" s="347">
        <v>40</v>
      </c>
      <c r="AO1470" s="347">
        <v>40</v>
      </c>
    </row>
    <row r="1471" spans="1:45" ht="18" customHeight="1">
      <c r="A1471" s="522" t="str">
        <f>IFERROR(VLOOKUP(B1471, 'Reference data'!$C$2:$D$21, 2, 0), "Do not enter, will be populated based on other column(s)")</f>
        <v>Enhancement</v>
      </c>
      <c r="B1471" s="555" t="s">
        <v>960</v>
      </c>
      <c r="C1471" s="347">
        <v>4</v>
      </c>
      <c r="D1471" s="347" t="s">
        <v>2369</v>
      </c>
      <c r="E1471" s="564" t="s">
        <v>84</v>
      </c>
      <c r="F1471" s="474" t="s">
        <v>2370</v>
      </c>
      <c r="G1471" s="522" t="str">
        <f>IFERROR(VLOOKUP(E1471,'Reference data'!$M$2:$P$364,4,0), "Do not enter, will be populated based on other column(s)")</f>
        <v>MF</v>
      </c>
      <c r="H1471" s="522" t="str">
        <f>IFERROR(VLOOKUP(E1471,'Reference data'!$M$2:$O$364, 3,0), "Do not enter, will be populated based on other column(s)")</f>
        <v>Cobol, IMS-DB, IMS-DC</v>
      </c>
      <c r="I1471" s="522" t="str">
        <f>IFERROR(VLOOKUP(E1471,'Reference data'!$M$1:$N$364, 2,0), "Do not enter, will be populated based on other column(s)")</f>
        <v>BOSS-SW-ABOM</v>
      </c>
      <c r="J1471" s="347" t="s">
        <v>442</v>
      </c>
      <c r="K1471" s="525" t="str">
        <f>IFERROR(VLOOKUP(J1471,'Reference data'!$G$2:$H$7, 2, 0), "Do not enter, will be populated based on other column(s)")</f>
        <v>Christine Moretti</v>
      </c>
      <c r="L1471" s="556" t="str">
        <f>IFERROR(VLOOKUP(I1471, 'Reference data'!$R$2:$S$55, 2, 0), "Do not enter, will be populated based on other column(s)")</f>
        <v>Istiyaqahmed Shaikh</v>
      </c>
      <c r="M1471" s="525" t="str">
        <f>IFERROR(VLOOKUP(L1471, 'Reference data'!$J$2:$K$30, 2, 0), "Do not enter, will be populated based on other column(s)")</f>
        <v>Daljeet Arora</v>
      </c>
      <c r="N1471" s="347">
        <v>23.11</v>
      </c>
      <c r="O1471" s="557" t="str">
        <f>VLOOKUP(N1471, 'Reference data'!$U$2:$V$29, 2, 0)</f>
        <v>Nov-23</v>
      </c>
      <c r="P1471" s="347" t="s">
        <v>48</v>
      </c>
      <c r="Q1471" s="347">
        <v>2041</v>
      </c>
      <c r="R1471" s="488">
        <v>388</v>
      </c>
      <c r="S1471" s="488">
        <v>388</v>
      </c>
      <c r="T1471" s="488">
        <v>388</v>
      </c>
      <c r="U1471" s="488">
        <v>388</v>
      </c>
      <c r="V1471" s="488">
        <v>388</v>
      </c>
      <c r="W1471" s="488">
        <v>388</v>
      </c>
      <c r="X1471" s="488">
        <v>388</v>
      </c>
      <c r="Y1471" s="488">
        <v>388</v>
      </c>
      <c r="Z1471" s="488">
        <v>396</v>
      </c>
      <c r="AA1471" s="488"/>
      <c r="AB1471" s="488"/>
      <c r="AC1471" s="488"/>
      <c r="AD1471" s="488"/>
      <c r="AE1471" s="488"/>
      <c r="AF1471" s="488"/>
      <c r="AG1471" s="488"/>
      <c r="AI1471" s="347">
        <v>150</v>
      </c>
      <c r="AJ1471" s="347">
        <v>200</v>
      </c>
      <c r="AK1471" s="347">
        <v>250</v>
      </c>
      <c r="AL1471" s="347">
        <v>250</v>
      </c>
      <c r="AM1471" s="347">
        <v>250</v>
      </c>
      <c r="AN1471" s="347">
        <v>300</v>
      </c>
      <c r="AO1471" s="347">
        <v>291</v>
      </c>
      <c r="AP1471" s="347">
        <v>250</v>
      </c>
      <c r="AQ1471" s="347">
        <v>50</v>
      </c>
      <c r="AR1471" s="347">
        <v>50</v>
      </c>
    </row>
    <row r="1472" spans="1:45" ht="18" customHeight="1">
      <c r="A1472" s="522" t="str">
        <f>IFERROR(VLOOKUP(B1472, 'Reference data'!$C$2:$D$21, 2, 0), "Do not enter, will be populated based on other column(s)")</f>
        <v>Sustenance</v>
      </c>
      <c r="B1472" s="541" t="s">
        <v>110</v>
      </c>
      <c r="D1472" s="347" t="s">
        <v>2371</v>
      </c>
      <c r="E1472" s="543" t="s">
        <v>322</v>
      </c>
      <c r="F1472" s="472"/>
      <c r="G1472" s="522" t="str">
        <f>IFERROR(VLOOKUP(E1472,'Reference data'!$M$2:$P$364,4,0), "Do not enter, will be populated based on other column(s)")</f>
        <v>MR</v>
      </c>
      <c r="H1472" s="522" t="str">
        <f>IFERROR(VLOOKUP(E1472,'Reference data'!$M$2:$O$364, 3,0), "Do not enter, will be populated based on other column(s)")</f>
        <v>Java</v>
      </c>
      <c r="I1472" s="522" t="str">
        <f>IFERROR(VLOOKUP(E1472,'Reference data'!$M$1:$N$364, 2,0), "Do not enter, will be populated based on other column(s)")</f>
        <v>Usage-UPS</v>
      </c>
      <c r="J1472" s="347" t="s">
        <v>203</v>
      </c>
      <c r="K1472" s="525" t="str">
        <f>IFERROR(VLOOKUP(J1472,'Reference data'!$G$2:$H$7, 2, 0), "Do not enter, will be populated based on other column(s)")</f>
        <v>Muawiah Qaimari</v>
      </c>
      <c r="L1472" s="525" t="s">
        <v>297</v>
      </c>
      <c r="M1472" s="525" t="str">
        <f>IFERROR(VLOOKUP(L1472, 'Reference data'!$J$2:$K$30, 2, 0), "Do not enter, will be populated based on other column(s)")</f>
        <v>Amit Patidar</v>
      </c>
      <c r="N1472" s="347">
        <v>23.04</v>
      </c>
      <c r="P1472" s="347" t="s">
        <v>48</v>
      </c>
      <c r="Q1472" s="347">
        <v>80</v>
      </c>
      <c r="R1472" s="488"/>
      <c r="S1472" s="488"/>
      <c r="T1472" s="488"/>
      <c r="U1472" s="488"/>
      <c r="V1472" s="488"/>
      <c r="W1472" s="488"/>
      <c r="X1472" s="488"/>
      <c r="Y1472" s="488"/>
      <c r="Z1472" s="488"/>
      <c r="AA1472" s="488"/>
      <c r="AB1472" s="488"/>
      <c r="AC1472" s="488"/>
      <c r="AD1472" s="488"/>
      <c r="AE1472" s="488"/>
      <c r="AF1472" s="488"/>
      <c r="AG1472" s="488"/>
      <c r="AH1472" s="488"/>
      <c r="AI1472" s="488"/>
      <c r="AJ1472" s="488">
        <v>40</v>
      </c>
      <c r="AK1472" s="488">
        <v>40</v>
      </c>
      <c r="AL1472" s="488"/>
      <c r="AM1472" s="488"/>
    </row>
    <row r="1473" spans="1:45" ht="18" customHeight="1">
      <c r="A1473" s="522" t="str">
        <f>IFERROR(VLOOKUP(B1473, 'Reference data'!$C$2:$D$21, 2, 0), "Do not enter, will be populated based on other column(s)")</f>
        <v>Sustenance</v>
      </c>
      <c r="B1473" s="541" t="s">
        <v>110</v>
      </c>
      <c r="D1473" s="347" t="s">
        <v>2372</v>
      </c>
      <c r="E1473" s="543" t="s">
        <v>322</v>
      </c>
      <c r="F1473" s="472"/>
      <c r="G1473" s="522" t="str">
        <f>IFERROR(VLOOKUP(E1473,'Reference data'!$M$2:$P$364,4,0), "Do not enter, will be populated based on other column(s)")</f>
        <v>MR</v>
      </c>
      <c r="H1473" s="522" t="str">
        <f>IFERROR(VLOOKUP(E1473,'Reference data'!$M$2:$O$364, 3,0), "Do not enter, will be populated based on other column(s)")</f>
        <v>Java</v>
      </c>
      <c r="I1473" s="522" t="str">
        <f>IFERROR(VLOOKUP(E1473,'Reference data'!$M$1:$N$364, 2,0), "Do not enter, will be populated based on other column(s)")</f>
        <v>Usage-UPS</v>
      </c>
      <c r="J1473" s="347" t="s">
        <v>203</v>
      </c>
      <c r="K1473" s="525" t="str">
        <f>IFERROR(VLOOKUP(J1473,'Reference data'!$G$2:$H$7, 2, 0), "Do not enter, will be populated based on other column(s)")</f>
        <v>Muawiah Qaimari</v>
      </c>
      <c r="L1473" s="525" t="s">
        <v>297</v>
      </c>
      <c r="M1473" s="525" t="str">
        <f>IFERROR(VLOOKUP(L1473, 'Reference data'!$J$2:$K$30, 2, 0), "Do not enter, will be populated based on other column(s)")</f>
        <v>Amit Patidar</v>
      </c>
      <c r="N1473" s="347">
        <v>23.06</v>
      </c>
      <c r="P1473" s="347" t="s">
        <v>48</v>
      </c>
      <c r="Q1473" s="347">
        <v>75</v>
      </c>
      <c r="R1473" s="488"/>
      <c r="S1473" s="488"/>
      <c r="T1473" s="488"/>
      <c r="U1473" s="488"/>
      <c r="V1473" s="488"/>
      <c r="W1473" s="488"/>
      <c r="X1473" s="488"/>
      <c r="Y1473" s="488"/>
      <c r="Z1473" s="488"/>
      <c r="AA1473" s="488"/>
      <c r="AB1473" s="488"/>
      <c r="AC1473" s="488"/>
      <c r="AD1473" s="488"/>
      <c r="AE1473" s="488"/>
      <c r="AF1473" s="488"/>
      <c r="AG1473" s="488"/>
      <c r="AH1473" s="488"/>
      <c r="AI1473" s="488"/>
      <c r="AJ1473" s="488"/>
      <c r="AK1473" s="488">
        <v>20</v>
      </c>
      <c r="AL1473" s="488">
        <v>35</v>
      </c>
      <c r="AM1473" s="488">
        <v>20</v>
      </c>
    </row>
    <row r="1474" spans="1:45" ht="18" customHeight="1">
      <c r="A1474" s="522" t="str">
        <f>IFERROR(VLOOKUP(B1474, 'Reference data'!$C$2:$D$21, 2, 0), "Do not enter, will be populated based on other column(s)")</f>
        <v>Sustenance</v>
      </c>
      <c r="B1474" s="541" t="s">
        <v>110</v>
      </c>
      <c r="D1474" s="347" t="s">
        <v>2373</v>
      </c>
      <c r="E1474" s="543" t="s">
        <v>1377</v>
      </c>
      <c r="F1474" s="472"/>
      <c r="G1474" s="522" t="str">
        <f>IFERROR(VLOOKUP(E1474,'Reference data'!$M$2:$P$364,4,0), "Do not enter, will be populated based on other column(s)")</f>
        <v>MR</v>
      </c>
      <c r="H1474" s="522" t="str">
        <f>IFERROR(VLOOKUP(E1474,'Reference data'!$M$2:$O$364, 3,0), "Do not enter, will be populated based on other column(s)")</f>
        <v>PB</v>
      </c>
      <c r="I1474" s="522" t="str">
        <f>IFERROR(VLOOKUP(E1474,'Reference data'!$M$1:$N$364, 2,0), "Do not enter, will be populated based on other column(s)")</f>
        <v>Usage-UPS</v>
      </c>
      <c r="J1474" s="347" t="s">
        <v>203</v>
      </c>
      <c r="K1474" s="525" t="str">
        <f>IFERROR(VLOOKUP(J1474,'Reference data'!$G$2:$H$7, 2, 0), "Do not enter, will be populated based on other column(s)")</f>
        <v>Muawiah Qaimari</v>
      </c>
      <c r="L1474" s="525" t="s">
        <v>297</v>
      </c>
      <c r="M1474" s="525" t="str">
        <f>IFERROR(VLOOKUP(L1474, 'Reference data'!$J$2:$K$30, 2, 0), "Do not enter, will be populated based on other column(s)")</f>
        <v>Amit Patidar</v>
      </c>
      <c r="N1474" s="347">
        <v>23.06</v>
      </c>
      <c r="P1474" s="347" t="s">
        <v>48</v>
      </c>
      <c r="Q1474" s="347">
        <v>45</v>
      </c>
      <c r="R1474" s="488"/>
      <c r="S1474" s="488"/>
      <c r="T1474" s="488"/>
      <c r="U1474" s="488"/>
      <c r="V1474" s="488"/>
      <c r="W1474" s="488"/>
      <c r="X1474" s="488"/>
      <c r="Y1474" s="488"/>
      <c r="Z1474" s="488"/>
      <c r="AA1474" s="488"/>
      <c r="AB1474" s="488"/>
      <c r="AC1474" s="488"/>
      <c r="AD1474" s="488"/>
      <c r="AE1474" s="488"/>
      <c r="AF1474" s="488"/>
      <c r="AG1474" s="488"/>
      <c r="AH1474" s="488"/>
      <c r="AI1474" s="488"/>
      <c r="AJ1474" s="488"/>
      <c r="AK1474" s="488"/>
      <c r="AL1474" s="488">
        <v>20</v>
      </c>
      <c r="AM1474" s="488">
        <v>25</v>
      </c>
    </row>
    <row r="1475" spans="1:45" ht="18" customHeight="1">
      <c r="A1475" s="522" t="str">
        <f>IFERROR(VLOOKUP(B1475, 'Reference data'!$C$2:$D$21, 2, 0), "Do not enter, will be populated based on other column(s)")</f>
        <v>Sustenance</v>
      </c>
      <c r="B1475" s="541" t="s">
        <v>110</v>
      </c>
      <c r="D1475" s="347" t="s">
        <v>2374</v>
      </c>
      <c r="E1475" s="543" t="s">
        <v>322</v>
      </c>
      <c r="F1475" s="472"/>
      <c r="G1475" s="522" t="str">
        <f>IFERROR(VLOOKUP(E1475,'Reference data'!$M$2:$P$364,4,0), "Do not enter, will be populated based on other column(s)")</f>
        <v>MR</v>
      </c>
      <c r="H1475" s="522" t="str">
        <f>IFERROR(VLOOKUP(E1475,'Reference data'!$M$2:$O$364, 3,0), "Do not enter, will be populated based on other column(s)")</f>
        <v>Java</v>
      </c>
      <c r="I1475" s="522" t="str">
        <f>IFERROR(VLOOKUP(E1475,'Reference data'!$M$1:$N$364, 2,0), "Do not enter, will be populated based on other column(s)")</f>
        <v>Usage-UPS</v>
      </c>
      <c r="J1475" s="347" t="s">
        <v>203</v>
      </c>
      <c r="K1475" s="525" t="str">
        <f>IFERROR(VLOOKUP(J1475,'Reference data'!$G$2:$H$7, 2, 0), "Do not enter, will be populated based on other column(s)")</f>
        <v>Muawiah Qaimari</v>
      </c>
      <c r="L1475" s="525" t="s">
        <v>297</v>
      </c>
      <c r="M1475" s="525" t="str">
        <f>IFERROR(VLOOKUP(L1475, 'Reference data'!$J$2:$K$30, 2, 0), "Do not enter, will be populated based on other column(s)")</f>
        <v>Amit Patidar</v>
      </c>
      <c r="N1475" s="347">
        <v>23.04</v>
      </c>
      <c r="P1475" s="347" t="s">
        <v>48</v>
      </c>
      <c r="Q1475" s="347">
        <v>40</v>
      </c>
      <c r="R1475" s="488"/>
      <c r="S1475" s="488"/>
      <c r="T1475" s="488"/>
      <c r="U1475" s="488"/>
      <c r="V1475" s="488"/>
      <c r="W1475" s="488"/>
      <c r="X1475" s="488"/>
      <c r="Y1475" s="488"/>
      <c r="Z1475" s="488"/>
      <c r="AA1475" s="488"/>
      <c r="AB1475" s="488"/>
      <c r="AC1475" s="488"/>
      <c r="AD1475" s="488"/>
      <c r="AE1475" s="488"/>
      <c r="AF1475" s="488"/>
      <c r="AG1475" s="488"/>
      <c r="AH1475" s="488"/>
      <c r="AI1475" s="488"/>
      <c r="AJ1475" s="488"/>
      <c r="AK1475" s="488">
        <v>40</v>
      </c>
      <c r="AL1475" s="488"/>
      <c r="AM1475" s="488"/>
    </row>
    <row r="1476" spans="1:45" ht="18" customHeight="1">
      <c r="A1476" s="522" t="str">
        <f>IFERROR(VLOOKUP(B1476, 'Reference data'!$C$2:$D$21, 2, 0), "Do not enter, will be populated based on other column(s)")</f>
        <v>Sustenance</v>
      </c>
      <c r="B1476" s="541" t="s">
        <v>110</v>
      </c>
      <c r="D1476" s="347" t="s">
        <v>2375</v>
      </c>
      <c r="E1476" s="543" t="s">
        <v>322</v>
      </c>
      <c r="F1476" s="472"/>
      <c r="G1476" s="522" t="str">
        <f>IFERROR(VLOOKUP(E1476,'Reference data'!$M$2:$P$364,4,0), "Do not enter, will be populated based on other column(s)")</f>
        <v>MR</v>
      </c>
      <c r="H1476" s="522" t="str">
        <f>IFERROR(VLOOKUP(E1476,'Reference data'!$M$2:$O$364, 3,0), "Do not enter, will be populated based on other column(s)")</f>
        <v>Java</v>
      </c>
      <c r="I1476" s="522" t="str">
        <f>IFERROR(VLOOKUP(E1476,'Reference data'!$M$1:$N$364, 2,0), "Do not enter, will be populated based on other column(s)")</f>
        <v>Usage-UPS</v>
      </c>
      <c r="J1476" s="347" t="s">
        <v>203</v>
      </c>
      <c r="K1476" s="525" t="str">
        <f>IFERROR(VLOOKUP(J1476,'Reference data'!$G$2:$H$7, 2, 0), "Do not enter, will be populated based on other column(s)")</f>
        <v>Muawiah Qaimari</v>
      </c>
      <c r="L1476" s="525" t="s">
        <v>297</v>
      </c>
      <c r="M1476" s="525" t="str">
        <f>IFERROR(VLOOKUP(L1476, 'Reference data'!$J$2:$K$30, 2, 0), "Do not enter, will be populated based on other column(s)")</f>
        <v>Amit Patidar</v>
      </c>
      <c r="N1476" s="347">
        <v>23.06</v>
      </c>
      <c r="P1476" s="347" t="s">
        <v>48</v>
      </c>
      <c r="Q1476" s="347">
        <v>200</v>
      </c>
      <c r="R1476" s="488"/>
      <c r="S1476" s="488"/>
      <c r="T1476" s="488"/>
      <c r="U1476" s="488"/>
      <c r="V1476" s="488"/>
      <c r="W1476" s="488"/>
      <c r="X1476" s="488"/>
      <c r="Y1476" s="488"/>
      <c r="Z1476" s="488"/>
      <c r="AA1476" s="488"/>
      <c r="AB1476" s="488"/>
      <c r="AC1476" s="488"/>
      <c r="AD1476" s="488"/>
      <c r="AE1476" s="488"/>
      <c r="AF1476" s="488"/>
      <c r="AG1476" s="488"/>
      <c r="AH1476" s="488"/>
      <c r="AI1476" s="488"/>
      <c r="AJ1476" s="488">
        <v>40</v>
      </c>
      <c r="AK1476" s="488">
        <v>100</v>
      </c>
      <c r="AL1476" s="488">
        <v>60</v>
      </c>
      <c r="AM1476" s="488"/>
    </row>
    <row r="1477" spans="1:45" ht="18" customHeight="1">
      <c r="A1477" s="522" t="str">
        <f>IFERROR(VLOOKUP(B1477, 'Reference data'!$C$2:$D$21, 2, 0), "Do not enter, will be populated based on other column(s)")</f>
        <v>Sustenance</v>
      </c>
      <c r="B1477" s="541" t="s">
        <v>110</v>
      </c>
      <c r="D1477" s="347" t="s">
        <v>2376</v>
      </c>
      <c r="E1477" s="543" t="s">
        <v>322</v>
      </c>
      <c r="F1477" s="472"/>
      <c r="G1477" s="522" t="str">
        <f>IFERROR(VLOOKUP(E1477,'Reference data'!$M$2:$P$364,4,0), "Do not enter, will be populated based on other column(s)")</f>
        <v>MR</v>
      </c>
      <c r="H1477" s="522" t="str">
        <f>IFERROR(VLOOKUP(E1477,'Reference data'!$M$2:$O$364, 3,0), "Do not enter, will be populated based on other column(s)")</f>
        <v>Java</v>
      </c>
      <c r="I1477" s="522" t="str">
        <f>IFERROR(VLOOKUP(E1477,'Reference data'!$M$1:$N$364, 2,0), "Do not enter, will be populated based on other column(s)")</f>
        <v>Usage-UPS</v>
      </c>
      <c r="J1477" s="347" t="s">
        <v>203</v>
      </c>
      <c r="K1477" s="525" t="str">
        <f>IFERROR(VLOOKUP(J1477,'Reference data'!$G$2:$H$7, 2, 0), "Do not enter, will be populated based on other column(s)")</f>
        <v>Muawiah Qaimari</v>
      </c>
      <c r="L1477" s="525" t="s">
        <v>297</v>
      </c>
      <c r="M1477" s="525" t="str">
        <f>IFERROR(VLOOKUP(L1477, 'Reference data'!$J$2:$K$30, 2, 0), "Do not enter, will be populated based on other column(s)")</f>
        <v>Amit Patidar</v>
      </c>
      <c r="N1477" s="347">
        <v>23.03</v>
      </c>
      <c r="P1477" s="347" t="s">
        <v>48</v>
      </c>
      <c r="Q1477" s="347">
        <v>60</v>
      </c>
      <c r="R1477" s="488"/>
      <c r="S1477" s="488"/>
      <c r="T1477" s="488"/>
      <c r="U1477" s="488"/>
      <c r="V1477" s="488"/>
      <c r="W1477" s="488"/>
      <c r="X1477" s="488"/>
      <c r="Y1477" s="488"/>
      <c r="Z1477" s="488"/>
      <c r="AA1477" s="488"/>
      <c r="AB1477" s="488"/>
      <c r="AC1477" s="488"/>
      <c r="AD1477" s="488"/>
      <c r="AE1477" s="488"/>
      <c r="AF1477" s="488"/>
      <c r="AG1477" s="488"/>
      <c r="AH1477" s="488"/>
      <c r="AI1477" s="488">
        <v>40</v>
      </c>
      <c r="AJ1477" s="488">
        <v>20</v>
      </c>
      <c r="AK1477" s="488"/>
      <c r="AL1477" s="488"/>
      <c r="AM1477" s="488"/>
    </row>
    <row r="1478" spans="1:45" ht="18" customHeight="1">
      <c r="A1478" s="522" t="str">
        <f>IFERROR(VLOOKUP(B1478, 'Reference data'!$C$2:$D$21, 2, 0), "Do not enter, will be populated based on other column(s)")</f>
        <v>Sustenance</v>
      </c>
      <c r="B1478" s="541" t="s">
        <v>985</v>
      </c>
      <c r="D1478" s="347" t="s">
        <v>2377</v>
      </c>
      <c r="E1478" s="543" t="s">
        <v>1038</v>
      </c>
      <c r="F1478" s="472"/>
      <c r="G1478" s="522" t="str">
        <f>IFERROR(VLOOKUP(E1478,'Reference data'!$M$2:$P$364,4,0), "Do not enter, will be populated based on other column(s)")</f>
        <v>MF</v>
      </c>
      <c r="H1478" s="522" t="str">
        <f>IFERROR(VLOOKUP(E1478,'Reference data'!$M$2:$O$364, 3,0), "Do not enter, will be populated based on other column(s)")</f>
        <v>PL1, IMS-DB, IMS-DC</v>
      </c>
      <c r="I1478" s="522" t="str">
        <f>IFERROR(VLOOKUP(E1478,'Reference data'!$M$1:$N$364, 2,0), "Do not enter, will be populated based on other column(s)")</f>
        <v>BOSS-PAC</v>
      </c>
      <c r="J1478" s="347" t="s">
        <v>442</v>
      </c>
      <c r="K1478" s="525" t="str">
        <f>IFERROR(VLOOKUP(J1478,'Reference data'!$G$2:$H$7, 2, 0), "Do not enter, will be populated based on other column(s)")</f>
        <v>Christine Moretti</v>
      </c>
      <c r="L1478" s="525" t="s">
        <v>297</v>
      </c>
      <c r="M1478" s="525" t="str">
        <f>IFERROR(VLOOKUP(L1478, 'Reference data'!$J$2:$K$30, 2, 0), "Do not enter, will be populated based on other column(s)")</f>
        <v>Amit Patidar</v>
      </c>
      <c r="N1478" s="347" t="s">
        <v>283</v>
      </c>
      <c r="P1478" s="347" t="s">
        <v>48</v>
      </c>
      <c r="R1478" s="488"/>
      <c r="S1478" s="488"/>
      <c r="T1478" s="488"/>
      <c r="U1478" s="488"/>
      <c r="V1478" s="488"/>
      <c r="W1478" s="488"/>
      <c r="X1478" s="488"/>
      <c r="Y1478" s="488"/>
      <c r="Z1478" s="488"/>
      <c r="AA1478" s="488"/>
      <c r="AB1478" s="488"/>
      <c r="AC1478" s="488"/>
      <c r="AD1478" s="488"/>
      <c r="AE1478" s="488"/>
      <c r="AF1478" s="488"/>
      <c r="AG1478" s="488"/>
      <c r="AH1478" s="488">
        <v>15</v>
      </c>
      <c r="AI1478" s="488">
        <v>15</v>
      </c>
      <c r="AJ1478" s="488">
        <v>15</v>
      </c>
      <c r="AK1478" s="488">
        <v>15</v>
      </c>
      <c r="AL1478" s="488">
        <v>15</v>
      </c>
      <c r="AM1478" s="488">
        <v>15</v>
      </c>
      <c r="AN1478" s="347">
        <v>15</v>
      </c>
      <c r="AO1478" s="347">
        <v>15</v>
      </c>
      <c r="AP1478" s="347">
        <v>15</v>
      </c>
      <c r="AQ1478" s="347">
        <v>15</v>
      </c>
      <c r="AR1478" s="347">
        <v>15</v>
      </c>
      <c r="AS1478" s="347">
        <v>15</v>
      </c>
    </row>
    <row r="1479" spans="1:45" ht="18" customHeight="1">
      <c r="A1479" s="522" t="str">
        <f>IFERROR(VLOOKUP(B1479, 'Reference data'!$C$2:$D$21, 2, 0), "Do not enter, will be populated based on other column(s)")</f>
        <v>Sustenance</v>
      </c>
      <c r="B1479" s="541" t="s">
        <v>987</v>
      </c>
      <c r="D1479" s="347" t="s">
        <v>2378</v>
      </c>
      <c r="E1479" s="543" t="s">
        <v>1038</v>
      </c>
      <c r="F1479" s="472"/>
      <c r="G1479" s="522" t="str">
        <f>IFERROR(VLOOKUP(E1479,'Reference data'!$M$2:$P$364,4,0), "Do not enter, will be populated based on other column(s)")</f>
        <v>MF</v>
      </c>
      <c r="H1479" s="522" t="str">
        <f>IFERROR(VLOOKUP(E1479,'Reference data'!$M$2:$O$364, 3,0), "Do not enter, will be populated based on other column(s)")</f>
        <v>PL1, IMS-DB, IMS-DC</v>
      </c>
      <c r="I1479" s="522" t="str">
        <f>IFERROR(VLOOKUP(E1479,'Reference data'!$M$1:$N$364, 2,0), "Do not enter, will be populated based on other column(s)")</f>
        <v>BOSS-PAC</v>
      </c>
      <c r="J1479" s="347" t="s">
        <v>442</v>
      </c>
      <c r="K1479" s="525" t="str">
        <f>IFERROR(VLOOKUP(J1479,'Reference data'!$G$2:$H$7, 2, 0), "Do not enter, will be populated based on other column(s)")</f>
        <v>Christine Moretti</v>
      </c>
      <c r="L1479" s="525" t="s">
        <v>297</v>
      </c>
      <c r="M1479" s="525" t="str">
        <f>IFERROR(VLOOKUP(L1479, 'Reference data'!$J$2:$K$30, 2, 0), "Do not enter, will be populated based on other column(s)")</f>
        <v>Amit Patidar</v>
      </c>
      <c r="N1479" s="347" t="s">
        <v>283</v>
      </c>
      <c r="P1479" s="347" t="s">
        <v>48</v>
      </c>
      <c r="Q1479" s="347">
        <v>40</v>
      </c>
      <c r="R1479" s="488"/>
      <c r="S1479" s="488"/>
      <c r="T1479" s="488"/>
      <c r="U1479" s="488"/>
      <c r="V1479" s="488"/>
      <c r="W1479" s="488"/>
      <c r="X1479" s="488"/>
      <c r="Y1479" s="488"/>
      <c r="Z1479" s="488"/>
      <c r="AA1479" s="488"/>
      <c r="AB1479" s="488"/>
      <c r="AC1479" s="488"/>
      <c r="AD1479" s="488"/>
      <c r="AE1479" s="488"/>
      <c r="AF1479" s="488"/>
      <c r="AG1479" s="488"/>
      <c r="AH1479" s="488"/>
      <c r="AI1479" s="488">
        <v>30</v>
      </c>
      <c r="AJ1479" s="488">
        <v>40</v>
      </c>
      <c r="AK1479" s="488">
        <v>40</v>
      </c>
      <c r="AL1479" s="488">
        <v>30</v>
      </c>
      <c r="AM1479" s="488">
        <v>30</v>
      </c>
      <c r="AN1479" s="347">
        <v>30</v>
      </c>
      <c r="AO1479" s="347">
        <v>30</v>
      </c>
      <c r="AP1479" s="347">
        <v>30</v>
      </c>
      <c r="AQ1479" s="347">
        <v>20</v>
      </c>
      <c r="AR1479" s="669">
        <v>20</v>
      </c>
      <c r="AS1479" s="347">
        <v>20</v>
      </c>
    </row>
    <row r="1480" spans="1:45" ht="18" customHeight="1">
      <c r="A1480" s="522" t="str">
        <f>IFERROR(VLOOKUP(B1480, 'Reference data'!$C$2:$D$21, 2, 0), "Do not enter, will be populated based on other column(s)")</f>
        <v>Sustenance</v>
      </c>
      <c r="B1480" s="541" t="s">
        <v>88</v>
      </c>
      <c r="D1480" s="347" t="s">
        <v>2379</v>
      </c>
      <c r="E1480" s="543" t="s">
        <v>1038</v>
      </c>
      <c r="F1480" s="475"/>
      <c r="G1480" s="522" t="str">
        <f>IFERROR(VLOOKUP(E1480,'Reference data'!$M$2:$P$364,4,0), "Do not enter, will be populated based on other column(s)")</f>
        <v>MF</v>
      </c>
      <c r="H1480" s="522" t="str">
        <f>IFERROR(VLOOKUP(E1480,'Reference data'!$M$2:$O$364, 3,0), "Do not enter, will be populated based on other column(s)")</f>
        <v>PL1, IMS-DB, IMS-DC</v>
      </c>
      <c r="I1480" s="522" t="str">
        <f>IFERROR(VLOOKUP(E1480,'Reference data'!$M$1:$N$364, 2,0), "Do not enter, will be populated based on other column(s)")</f>
        <v>BOSS-PAC</v>
      </c>
      <c r="J1480" s="347" t="s">
        <v>442</v>
      </c>
      <c r="K1480" s="525" t="str">
        <f>IFERROR(VLOOKUP(J1480,'Reference data'!$G$2:$H$7, 2, 0), "Do not enter, will be populated based on other column(s)")</f>
        <v>Christine Moretti</v>
      </c>
      <c r="L1480" s="525" t="s">
        <v>297</v>
      </c>
      <c r="M1480" s="525" t="str">
        <f>IFERROR(VLOOKUP(L1480, 'Reference data'!$J$2:$K$30, 2, 0), "Do not enter, will be populated based on other column(s)")</f>
        <v>Amit Patidar</v>
      </c>
      <c r="N1480" s="347">
        <v>23.05</v>
      </c>
      <c r="P1480" s="347" t="s">
        <v>48</v>
      </c>
      <c r="Q1480" s="347">
        <v>80</v>
      </c>
      <c r="R1480" s="488"/>
      <c r="S1480" s="488"/>
      <c r="T1480" s="488"/>
      <c r="U1480" s="488"/>
      <c r="V1480" s="488"/>
      <c r="W1480" s="488"/>
      <c r="X1480" s="488"/>
      <c r="Y1480" s="488"/>
      <c r="Z1480" s="488"/>
      <c r="AA1480" s="488"/>
      <c r="AB1480" s="488"/>
      <c r="AC1480" s="488"/>
      <c r="AD1480" s="488"/>
      <c r="AE1480" s="488"/>
      <c r="AF1480" s="488"/>
      <c r="AG1480" s="488"/>
      <c r="AH1480" s="488"/>
      <c r="AI1480" s="488"/>
      <c r="AJ1480" s="488">
        <v>10</v>
      </c>
      <c r="AK1480" s="488">
        <v>30</v>
      </c>
      <c r="AL1480" s="488">
        <v>40</v>
      </c>
      <c r="AM1480" s="488"/>
    </row>
    <row r="1481" spans="1:45" ht="18" customHeight="1">
      <c r="A1481" s="522" t="str">
        <f>IFERROR(VLOOKUP(B1481, 'Reference data'!$C$2:$D$21, 2, 0), "Do not enter, will be populated based on other column(s)")</f>
        <v>Sustenance</v>
      </c>
      <c r="B1481" s="541" t="s">
        <v>987</v>
      </c>
      <c r="D1481" s="347" t="s">
        <v>2380</v>
      </c>
      <c r="E1481" s="543" t="s">
        <v>322</v>
      </c>
      <c r="F1481" s="472"/>
      <c r="G1481" s="522" t="str">
        <f>IFERROR(VLOOKUP(E1481,'Reference data'!$M$2:$P$364,4,0), "Do not enter, will be populated based on other column(s)")</f>
        <v>MR</v>
      </c>
      <c r="H1481" s="522" t="str">
        <f>IFERROR(VLOOKUP(E1481,'Reference data'!$M$2:$O$364, 3,0), "Do not enter, will be populated based on other column(s)")</f>
        <v>Java</v>
      </c>
      <c r="I1481" s="522" t="str">
        <f>IFERROR(VLOOKUP(E1481,'Reference data'!$M$1:$N$364, 2,0), "Do not enter, will be populated based on other column(s)")</f>
        <v>Usage-UPS</v>
      </c>
      <c r="J1481" s="347" t="s">
        <v>203</v>
      </c>
      <c r="K1481" s="525" t="str">
        <f>IFERROR(VLOOKUP(J1481,'Reference data'!$G$2:$H$7, 2, 0), "Do not enter, will be populated based on other column(s)")</f>
        <v>Muawiah Qaimari</v>
      </c>
      <c r="L1481" s="525" t="s">
        <v>297</v>
      </c>
      <c r="M1481" s="525" t="str">
        <f>IFERROR(VLOOKUP(L1481, 'Reference data'!$J$2:$K$30, 2, 0), "Do not enter, will be populated based on other column(s)")</f>
        <v>Amit Patidar</v>
      </c>
      <c r="N1481" s="347" t="s">
        <v>283</v>
      </c>
      <c r="P1481" s="347" t="s">
        <v>48</v>
      </c>
      <c r="Q1481" s="347">
        <v>30</v>
      </c>
      <c r="R1481" s="488"/>
      <c r="S1481" s="488"/>
      <c r="T1481" s="488"/>
      <c r="U1481" s="488"/>
      <c r="V1481" s="488"/>
      <c r="W1481" s="488"/>
      <c r="X1481" s="488"/>
      <c r="Y1481" s="488"/>
      <c r="Z1481" s="488"/>
      <c r="AA1481" s="488"/>
      <c r="AB1481" s="488"/>
      <c r="AC1481" s="488"/>
      <c r="AD1481" s="488"/>
      <c r="AE1481" s="488"/>
      <c r="AF1481" s="488"/>
      <c r="AG1481" s="488"/>
      <c r="AH1481" s="488">
        <v>30</v>
      </c>
      <c r="AI1481" s="488">
        <v>30</v>
      </c>
      <c r="AJ1481" s="488">
        <v>30</v>
      </c>
      <c r="AK1481" s="488">
        <v>30</v>
      </c>
      <c r="AL1481" s="488">
        <v>30</v>
      </c>
      <c r="AM1481" s="488">
        <v>30</v>
      </c>
      <c r="AN1481" s="488">
        <v>30</v>
      </c>
      <c r="AO1481" s="488">
        <v>30</v>
      </c>
      <c r="AP1481" s="488">
        <v>30</v>
      </c>
      <c r="AQ1481" s="488">
        <v>30</v>
      </c>
    </row>
    <row r="1482" spans="1:45" ht="18" customHeight="1">
      <c r="A1482" s="522" t="str">
        <f>IFERROR(VLOOKUP(B1482, 'Reference data'!$C$2:$D$21, 2, 0), "Do not enter, will be populated based on other column(s)")</f>
        <v>Sustenance</v>
      </c>
      <c r="B1482" s="541" t="s">
        <v>985</v>
      </c>
      <c r="D1482" s="347" t="s">
        <v>2381</v>
      </c>
      <c r="E1482" s="543" t="s">
        <v>322</v>
      </c>
      <c r="F1482" s="472"/>
      <c r="G1482" s="522" t="str">
        <f>IFERROR(VLOOKUP(E1482,'Reference data'!$M$2:$P$364,4,0), "Do not enter, will be populated based on other column(s)")</f>
        <v>MR</v>
      </c>
      <c r="H1482" s="522" t="str">
        <f>IFERROR(VLOOKUP(E1482,'Reference data'!$M$2:$O$364, 3,0), "Do not enter, will be populated based on other column(s)")</f>
        <v>Java</v>
      </c>
      <c r="I1482" s="522" t="str">
        <f>IFERROR(VLOOKUP(E1482,'Reference data'!$M$1:$N$364, 2,0), "Do not enter, will be populated based on other column(s)")</f>
        <v>Usage-UPS</v>
      </c>
      <c r="J1482" s="347" t="s">
        <v>203</v>
      </c>
      <c r="K1482" s="525" t="str">
        <f>IFERROR(VLOOKUP(J1482,'Reference data'!$G$2:$H$7, 2, 0), "Do not enter, will be populated based on other column(s)")</f>
        <v>Muawiah Qaimari</v>
      </c>
      <c r="L1482" s="525" t="s">
        <v>297</v>
      </c>
      <c r="M1482" s="525" t="str">
        <f>IFERROR(VLOOKUP(L1482, 'Reference data'!$J$2:$K$30, 2, 0), "Do not enter, will be populated based on other column(s)")</f>
        <v>Amit Patidar</v>
      </c>
      <c r="N1482" s="347" t="s">
        <v>283</v>
      </c>
      <c r="P1482" s="347" t="s">
        <v>48</v>
      </c>
      <c r="R1482" s="488"/>
      <c r="S1482" s="488"/>
      <c r="T1482" s="488"/>
      <c r="U1482" s="488"/>
      <c r="V1482" s="488"/>
      <c r="W1482" s="488"/>
      <c r="X1482" s="488"/>
      <c r="Y1482" s="488"/>
      <c r="Z1482" s="488"/>
      <c r="AA1482" s="488"/>
      <c r="AB1482" s="488"/>
      <c r="AC1482" s="488"/>
      <c r="AD1482" s="488"/>
      <c r="AE1482" s="488"/>
      <c r="AF1482" s="488"/>
      <c r="AG1482" s="488"/>
      <c r="AH1482" s="488">
        <v>20</v>
      </c>
      <c r="AI1482" s="488">
        <v>20</v>
      </c>
      <c r="AJ1482" s="488">
        <v>20</v>
      </c>
      <c r="AK1482" s="488">
        <v>20</v>
      </c>
      <c r="AL1482" s="488">
        <v>20</v>
      </c>
      <c r="AM1482" s="488">
        <v>20</v>
      </c>
      <c r="AN1482" s="488">
        <v>20</v>
      </c>
      <c r="AO1482" s="488">
        <v>20</v>
      </c>
      <c r="AP1482" s="488">
        <v>20</v>
      </c>
      <c r="AQ1482" s="488">
        <v>20</v>
      </c>
    </row>
    <row r="1483" spans="1:45" ht="18" customHeight="1">
      <c r="A1483" s="522" t="str">
        <f>IFERROR(VLOOKUP(B1483, 'Reference data'!$C$2:$D$21, 2, 0), "Do not enter, will be populated based on other column(s)")</f>
        <v>Sustenance</v>
      </c>
      <c r="B1483" s="541" t="s">
        <v>985</v>
      </c>
      <c r="D1483" s="347" t="s">
        <v>2381</v>
      </c>
      <c r="E1483" s="543" t="s">
        <v>1215</v>
      </c>
      <c r="F1483" s="472"/>
      <c r="G1483" s="522" t="str">
        <f>IFERROR(VLOOKUP(E1483,'Reference data'!$M$2:$P$364,4,0), "Do not enter, will be populated based on other column(s)")</f>
        <v>MF</v>
      </c>
      <c r="H1483" s="522" t="str">
        <f>IFERROR(VLOOKUP(E1483,'Reference data'!$M$2:$O$364, 3,0), "Do not enter, will be populated based on other column(s)")</f>
        <v>Cobol, IMS-DB</v>
      </c>
      <c r="I1483" s="522" t="str">
        <f>IFERROR(VLOOKUP(E1483,'Reference data'!$M$1:$N$364, 2,0), "Do not enter, will be populated based on other column(s)")</f>
        <v xml:space="preserve">SW-CRIS-Billing </v>
      </c>
      <c r="J1483" s="347" t="s">
        <v>44</v>
      </c>
      <c r="K1483" s="525" t="str">
        <f>IFERROR(VLOOKUP(J1483,'Reference data'!$G$2:$H$7, 2, 0), "Do not enter, will be populated based on other column(s)")</f>
        <v>Muawiah Qaimari</v>
      </c>
      <c r="L1483" s="525" t="s">
        <v>297</v>
      </c>
      <c r="M1483" s="525" t="str">
        <f>IFERROR(VLOOKUP(L1483, 'Reference data'!$J$2:$K$30, 2, 0), "Do not enter, will be populated based on other column(s)")</f>
        <v>Amit Patidar</v>
      </c>
      <c r="N1483" s="347" t="s">
        <v>283</v>
      </c>
      <c r="P1483" s="347" t="s">
        <v>48</v>
      </c>
      <c r="R1483" s="488"/>
      <c r="S1483" s="488"/>
      <c r="T1483" s="488"/>
      <c r="U1483" s="488"/>
      <c r="V1483" s="488"/>
      <c r="W1483" s="488"/>
      <c r="X1483" s="488"/>
      <c r="Y1483" s="488"/>
      <c r="Z1483" s="488"/>
      <c r="AA1483" s="488"/>
      <c r="AB1483" s="488"/>
      <c r="AC1483" s="488"/>
      <c r="AD1483" s="488"/>
      <c r="AE1483" s="488"/>
      <c r="AF1483" s="488"/>
      <c r="AG1483" s="488"/>
      <c r="AH1483" s="488">
        <v>10</v>
      </c>
      <c r="AI1483" s="488">
        <v>10</v>
      </c>
      <c r="AJ1483" s="488">
        <v>10</v>
      </c>
      <c r="AK1483" s="488">
        <v>10</v>
      </c>
      <c r="AL1483" s="488">
        <v>10</v>
      </c>
      <c r="AM1483" s="488">
        <v>10</v>
      </c>
      <c r="AN1483" s="347">
        <v>10</v>
      </c>
      <c r="AO1483" s="347">
        <v>10</v>
      </c>
      <c r="AP1483" s="347">
        <v>10</v>
      </c>
      <c r="AQ1483" s="347">
        <v>10</v>
      </c>
    </row>
    <row r="1484" spans="1:45" ht="18" customHeight="1">
      <c r="A1484" s="522" t="str">
        <f>IFERROR(VLOOKUP(B1484, 'Reference data'!$C$2:$D$21, 2, 0), "Do not enter, will be populated based on other column(s)")</f>
        <v>Sustenance</v>
      </c>
      <c r="B1484" s="541" t="s">
        <v>984</v>
      </c>
      <c r="C1484" s="347">
        <v>5</v>
      </c>
      <c r="D1484" s="347" t="s">
        <v>2382</v>
      </c>
      <c r="E1484" s="543" t="s">
        <v>1215</v>
      </c>
      <c r="F1484" s="472"/>
      <c r="G1484" s="522" t="str">
        <f>IFERROR(VLOOKUP(E1484,'Reference data'!$M$2:$P$364,4,0), "Do not enter, will be populated based on other column(s)")</f>
        <v>MF</v>
      </c>
      <c r="H1484" s="522" t="str">
        <f>IFERROR(VLOOKUP(E1484,'Reference data'!$M$2:$O$364, 3,0), "Do not enter, will be populated based on other column(s)")</f>
        <v>Cobol, IMS-DB</v>
      </c>
      <c r="I1484" s="522" t="str">
        <f>IFERROR(VLOOKUP(E1484,'Reference data'!$M$1:$N$364, 2,0), "Do not enter, will be populated based on other column(s)")</f>
        <v xml:space="preserve">SW-CRIS-Billing </v>
      </c>
      <c r="J1484" s="347" t="s">
        <v>44</v>
      </c>
      <c r="K1484" s="525" t="str">
        <f>IFERROR(VLOOKUP(J1484,'Reference data'!$G$2:$H$7, 2, 0), "Do not enter, will be populated based on other column(s)")</f>
        <v>Muawiah Qaimari</v>
      </c>
      <c r="L1484" s="525" t="s">
        <v>297</v>
      </c>
      <c r="M1484" s="525" t="str">
        <f>IFERROR(VLOOKUP(L1484, 'Reference data'!$J$2:$K$30, 2, 0), "Do not enter, will be populated based on other column(s)")</f>
        <v>Amit Patidar</v>
      </c>
      <c r="N1484" s="347" t="s">
        <v>283</v>
      </c>
      <c r="P1484" s="347" t="s">
        <v>48</v>
      </c>
      <c r="R1484" s="488"/>
      <c r="S1484" s="488"/>
      <c r="T1484" s="488"/>
      <c r="U1484" s="488"/>
      <c r="V1484" s="488"/>
      <c r="W1484" s="488"/>
      <c r="X1484" s="488"/>
      <c r="Y1484" s="488"/>
      <c r="Z1484" s="488"/>
      <c r="AA1484" s="488"/>
      <c r="AB1484" s="488"/>
      <c r="AC1484" s="488"/>
      <c r="AD1484" s="488"/>
      <c r="AE1484" s="488"/>
      <c r="AF1484" s="488"/>
      <c r="AG1484" s="488"/>
      <c r="AH1484" s="488">
        <v>50</v>
      </c>
      <c r="AI1484" s="488">
        <v>50</v>
      </c>
      <c r="AJ1484" s="488">
        <v>50</v>
      </c>
      <c r="AK1484" s="488">
        <v>50</v>
      </c>
      <c r="AL1484" s="488">
        <v>50</v>
      </c>
      <c r="AM1484" s="488">
        <v>50</v>
      </c>
      <c r="AN1484" s="347">
        <v>50</v>
      </c>
      <c r="AO1484" s="347">
        <v>50</v>
      </c>
      <c r="AP1484" s="347">
        <v>50</v>
      </c>
      <c r="AQ1484" s="347">
        <v>50</v>
      </c>
    </row>
    <row r="1485" spans="1:45" ht="18" customHeight="1">
      <c r="A1485" s="522" t="str">
        <f>IFERROR(VLOOKUP(B1485, 'Reference data'!$C$2:$D$21, 2, 0), "Do not enter, will be populated based on other column(s)")</f>
        <v>Sustenance</v>
      </c>
      <c r="B1485" s="541" t="s">
        <v>984</v>
      </c>
      <c r="D1485" s="347" t="s">
        <v>2383</v>
      </c>
      <c r="E1485" s="543" t="s">
        <v>369</v>
      </c>
      <c r="F1485" s="472"/>
      <c r="G1485" s="522" t="str">
        <f>IFERROR(VLOOKUP(E1485,'Reference data'!$M$2:$P$364,4,0), "Do not enter, will be populated based on other column(s)")</f>
        <v>MF</v>
      </c>
      <c r="H1485" s="522" t="str">
        <f>IFERROR(VLOOKUP(E1485,'Reference data'!$M$2:$O$364, 3,0), "Do not enter, will be populated based on other column(s)")</f>
        <v>Cobol, DB2</v>
      </c>
      <c r="I1485" s="522" t="str">
        <f>IFERROR(VLOOKUP(E1485,'Reference data'!$M$1:$N$364, 2,0), "Do not enter, will be populated based on other column(s)")</f>
        <v>CARE-MF</v>
      </c>
      <c r="J1485" s="347" t="s">
        <v>78</v>
      </c>
      <c r="K1485" s="525" t="str">
        <f>IFERROR(VLOOKUP(J1485,'Reference data'!$G$2:$H$7, 2, 0), "Do not enter, will be populated based on other column(s)")</f>
        <v>Christine Moretti</v>
      </c>
      <c r="L1485" s="525" t="s">
        <v>297</v>
      </c>
      <c r="M1485" s="525" t="str">
        <f>IFERROR(VLOOKUP(L1485, 'Reference data'!$J$2:$K$30, 2, 0), "Do not enter, will be populated based on other column(s)")</f>
        <v>Amit Patidar</v>
      </c>
      <c r="N1485" s="347" t="s">
        <v>283</v>
      </c>
      <c r="P1485" s="347" t="s">
        <v>48</v>
      </c>
      <c r="Q1485" s="347">
        <v>10</v>
      </c>
      <c r="R1485" s="488"/>
      <c r="S1485" s="488"/>
      <c r="T1485" s="488"/>
      <c r="U1485" s="488"/>
      <c r="V1485" s="488"/>
      <c r="W1485" s="488"/>
      <c r="X1485" s="488"/>
      <c r="Y1485" s="488"/>
      <c r="Z1485" s="488"/>
      <c r="AA1485" s="488"/>
      <c r="AB1485" s="488"/>
      <c r="AC1485" s="488"/>
      <c r="AD1485" s="488"/>
      <c r="AE1485" s="488"/>
      <c r="AF1485" s="488"/>
      <c r="AG1485" s="488"/>
      <c r="AH1485" s="488">
        <v>10</v>
      </c>
      <c r="AI1485" s="488">
        <v>10</v>
      </c>
      <c r="AJ1485" s="488">
        <v>10</v>
      </c>
      <c r="AK1485" s="488">
        <v>10</v>
      </c>
      <c r="AL1485" s="488">
        <v>10</v>
      </c>
      <c r="AM1485" s="488">
        <v>10</v>
      </c>
      <c r="AN1485" s="347">
        <v>10</v>
      </c>
      <c r="AO1485" s="347">
        <v>10</v>
      </c>
      <c r="AP1485" s="347">
        <v>10</v>
      </c>
      <c r="AQ1485" s="347">
        <v>10</v>
      </c>
    </row>
    <row r="1486" spans="1:45" ht="18" customHeight="1">
      <c r="A1486" s="522" t="str">
        <f>IFERROR(VLOOKUP(B1486, 'Reference data'!$C$2:$D$21, 2, 0), "Do not enter, will be populated based on other column(s)")</f>
        <v>Sustenance</v>
      </c>
      <c r="B1486" s="541" t="s">
        <v>984</v>
      </c>
      <c r="D1486" s="347" t="s">
        <v>2384</v>
      </c>
      <c r="E1486" s="543" t="s">
        <v>1355</v>
      </c>
      <c r="F1486" s="472"/>
      <c r="G1486" s="522" t="str">
        <f>IFERROR(VLOOKUP(E1486,'Reference data'!$M$2:$P$364,4,0), "Do not enter, will be populated based on other column(s)")</f>
        <v>MF</v>
      </c>
      <c r="H1486" s="522" t="str">
        <f>IFERROR(VLOOKUP(E1486,'Reference data'!$M$2:$O$364, 3,0), "Do not enter, will be populated based on other column(s)")</f>
        <v>Cobol, DB2</v>
      </c>
      <c r="I1486" s="522" t="str">
        <f>IFERROR(VLOOKUP(E1486,'Reference data'!$M$1:$N$364, 2,0), "Do not enter, will be populated based on other column(s)")</f>
        <v>CARE-MF</v>
      </c>
      <c r="J1486" s="347" t="s">
        <v>78</v>
      </c>
      <c r="K1486" s="525" t="str">
        <f>IFERROR(VLOOKUP(J1486,'Reference data'!$G$2:$H$7, 2, 0), "Do not enter, will be populated based on other column(s)")</f>
        <v>Christine Moretti</v>
      </c>
      <c r="L1486" s="525" t="s">
        <v>297</v>
      </c>
      <c r="M1486" s="525" t="str">
        <f>IFERROR(VLOOKUP(L1486, 'Reference data'!$J$2:$K$30, 2, 0), "Do not enter, will be populated based on other column(s)")</f>
        <v>Amit Patidar</v>
      </c>
      <c r="N1486" s="347" t="s">
        <v>283</v>
      </c>
      <c r="P1486" s="347" t="s">
        <v>48</v>
      </c>
      <c r="Q1486" s="347">
        <v>15</v>
      </c>
      <c r="R1486" s="488"/>
      <c r="S1486" s="488"/>
      <c r="T1486" s="488"/>
      <c r="U1486" s="488"/>
      <c r="V1486" s="488"/>
      <c r="W1486" s="488"/>
      <c r="X1486" s="488"/>
      <c r="Y1486" s="488"/>
      <c r="Z1486" s="488"/>
      <c r="AA1486" s="488"/>
      <c r="AB1486" s="488"/>
      <c r="AC1486" s="488"/>
      <c r="AD1486" s="488"/>
      <c r="AE1486" s="488"/>
      <c r="AF1486" s="488"/>
      <c r="AG1486" s="488"/>
      <c r="AH1486" s="488">
        <v>15</v>
      </c>
      <c r="AI1486" s="488">
        <v>15</v>
      </c>
      <c r="AJ1486" s="488">
        <v>15</v>
      </c>
      <c r="AK1486" s="488">
        <v>15</v>
      </c>
      <c r="AL1486" s="488">
        <v>15</v>
      </c>
      <c r="AM1486" s="488">
        <v>15</v>
      </c>
      <c r="AN1486" s="488">
        <v>15</v>
      </c>
      <c r="AO1486" s="488">
        <v>15</v>
      </c>
      <c r="AP1486" s="488">
        <v>15</v>
      </c>
      <c r="AQ1486" s="488">
        <v>15</v>
      </c>
    </row>
    <row r="1487" spans="1:45" ht="18" customHeight="1">
      <c r="A1487" s="522" t="str">
        <f>IFERROR(VLOOKUP(B1487, 'Reference data'!$C$2:$D$21, 2, 0), "Do not enter, will be populated based on other column(s)")</f>
        <v>Sustenance</v>
      </c>
      <c r="B1487" s="541" t="s">
        <v>985</v>
      </c>
      <c r="D1487" s="347" t="s">
        <v>2385</v>
      </c>
      <c r="E1487" s="543" t="s">
        <v>1355</v>
      </c>
      <c r="F1487" s="472"/>
      <c r="G1487" s="522" t="str">
        <f>IFERROR(VLOOKUP(E1487,'Reference data'!$M$2:$P$364,4,0), "Do not enter, will be populated based on other column(s)")</f>
        <v>MF</v>
      </c>
      <c r="H1487" s="522" t="str">
        <f>IFERROR(VLOOKUP(E1487,'Reference data'!$M$2:$O$364, 3,0), "Do not enter, will be populated based on other column(s)")</f>
        <v>Cobol, DB2</v>
      </c>
      <c r="I1487" s="522" t="str">
        <f>IFERROR(VLOOKUP(E1487,'Reference data'!$M$1:$N$364, 2,0), "Do not enter, will be populated based on other column(s)")</f>
        <v>CARE-MF</v>
      </c>
      <c r="J1487" s="347" t="s">
        <v>78</v>
      </c>
      <c r="K1487" s="525" t="str">
        <f>IFERROR(VLOOKUP(J1487,'Reference data'!$G$2:$H$7, 2, 0), "Do not enter, will be populated based on other column(s)")</f>
        <v>Christine Moretti</v>
      </c>
      <c r="L1487" s="525" t="s">
        <v>297</v>
      </c>
      <c r="M1487" s="525" t="str">
        <f>IFERROR(VLOOKUP(L1487, 'Reference data'!$J$2:$K$30, 2, 0), "Do not enter, will be populated based on other column(s)")</f>
        <v>Amit Patidar</v>
      </c>
      <c r="N1487" s="347" t="s">
        <v>283</v>
      </c>
      <c r="P1487" s="347" t="s">
        <v>48</v>
      </c>
      <c r="R1487" s="488"/>
      <c r="S1487" s="488"/>
      <c r="T1487" s="488"/>
      <c r="U1487" s="488"/>
      <c r="V1487" s="488"/>
      <c r="W1487" s="488"/>
      <c r="X1487" s="488"/>
      <c r="Y1487" s="488"/>
      <c r="Z1487" s="488"/>
      <c r="AA1487" s="488"/>
      <c r="AB1487" s="488"/>
      <c r="AC1487" s="488"/>
      <c r="AD1487" s="488"/>
      <c r="AE1487" s="488"/>
      <c r="AF1487" s="488"/>
      <c r="AG1487" s="488"/>
      <c r="AH1487" s="488">
        <v>5</v>
      </c>
      <c r="AI1487" s="488">
        <v>5</v>
      </c>
      <c r="AJ1487" s="488">
        <v>5</v>
      </c>
      <c r="AK1487" s="488">
        <v>5</v>
      </c>
      <c r="AL1487" s="488">
        <v>5</v>
      </c>
      <c r="AM1487" s="488">
        <v>5</v>
      </c>
      <c r="AN1487" s="347">
        <v>5</v>
      </c>
      <c r="AO1487" s="347">
        <v>5</v>
      </c>
      <c r="AP1487" s="347">
        <v>5</v>
      </c>
      <c r="AQ1487" s="347">
        <v>5</v>
      </c>
    </row>
    <row r="1488" spans="1:45" ht="18" customHeight="1">
      <c r="A1488" s="522" t="str">
        <f>IFERROR(VLOOKUP(B1488, 'Reference data'!$C$2:$D$21, 2, 0), "Do not enter, will be populated based on other column(s)")</f>
        <v>Sustenance</v>
      </c>
      <c r="B1488" s="541" t="s">
        <v>985</v>
      </c>
      <c r="D1488" s="347" t="s">
        <v>2385</v>
      </c>
      <c r="E1488" s="543" t="s">
        <v>369</v>
      </c>
      <c r="F1488" s="472"/>
      <c r="G1488" s="522" t="str">
        <f>IFERROR(VLOOKUP(E1488,'Reference data'!$M$2:$P$364,4,0), "Do not enter, will be populated based on other column(s)")</f>
        <v>MF</v>
      </c>
      <c r="H1488" s="522" t="str">
        <f>IFERROR(VLOOKUP(E1488,'Reference data'!$M$2:$O$364, 3,0), "Do not enter, will be populated based on other column(s)")</f>
        <v>Cobol, DB2</v>
      </c>
      <c r="I1488" s="522" t="str">
        <f>IFERROR(VLOOKUP(E1488,'Reference data'!$M$1:$N$364, 2,0), "Do not enter, will be populated based on other column(s)")</f>
        <v>CARE-MF</v>
      </c>
      <c r="J1488" s="347" t="s">
        <v>78</v>
      </c>
      <c r="K1488" s="525" t="str">
        <f>IFERROR(VLOOKUP(J1488,'Reference data'!$G$2:$H$7, 2, 0), "Do not enter, will be populated based on other column(s)")</f>
        <v>Christine Moretti</v>
      </c>
      <c r="L1488" s="525" t="s">
        <v>297</v>
      </c>
      <c r="M1488" s="525" t="str">
        <f>IFERROR(VLOOKUP(L1488, 'Reference data'!$J$2:$K$30, 2, 0), "Do not enter, will be populated based on other column(s)")</f>
        <v>Amit Patidar</v>
      </c>
      <c r="N1488" s="347" t="s">
        <v>283</v>
      </c>
      <c r="P1488" s="347" t="s">
        <v>48</v>
      </c>
      <c r="R1488" s="488"/>
      <c r="S1488" s="488"/>
      <c r="T1488" s="488"/>
      <c r="U1488" s="488"/>
      <c r="V1488" s="488"/>
      <c r="W1488" s="488"/>
      <c r="X1488" s="488"/>
      <c r="Y1488" s="488"/>
      <c r="Z1488" s="488"/>
      <c r="AA1488" s="488"/>
      <c r="AB1488" s="488"/>
      <c r="AC1488" s="488"/>
      <c r="AD1488" s="488"/>
      <c r="AE1488" s="488"/>
      <c r="AF1488" s="488"/>
      <c r="AG1488" s="488"/>
      <c r="AH1488" s="488">
        <v>5</v>
      </c>
      <c r="AI1488" s="488">
        <v>5</v>
      </c>
      <c r="AJ1488" s="488">
        <v>5</v>
      </c>
      <c r="AK1488" s="488">
        <v>5</v>
      </c>
      <c r="AL1488" s="488">
        <v>5</v>
      </c>
      <c r="AM1488" s="488">
        <v>5</v>
      </c>
      <c r="AN1488" s="347">
        <v>5</v>
      </c>
      <c r="AO1488" s="347">
        <v>5</v>
      </c>
      <c r="AP1488" s="347">
        <v>5</v>
      </c>
      <c r="AQ1488" s="347">
        <v>5</v>
      </c>
    </row>
    <row r="1489" spans="1:45" ht="18" customHeight="1">
      <c r="A1489" s="522" t="str">
        <f>IFERROR(VLOOKUP(B1489, 'Reference data'!$C$2:$D$21, 2, 0), "Do not enter, will be populated based on other column(s)")</f>
        <v>Sustenance</v>
      </c>
      <c r="B1489" s="541" t="s">
        <v>110</v>
      </c>
      <c r="D1489" s="347" t="s">
        <v>2386</v>
      </c>
      <c r="E1489" s="543" t="s">
        <v>1215</v>
      </c>
      <c r="F1489" s="472"/>
      <c r="G1489" s="522" t="str">
        <f>IFERROR(VLOOKUP(E1489,'Reference data'!$M$2:$P$364,4,0), "Do not enter, will be populated based on other column(s)")</f>
        <v>MF</v>
      </c>
      <c r="H1489" s="522" t="str">
        <f>IFERROR(VLOOKUP(E1489,'Reference data'!$M$2:$O$364, 3,0), "Do not enter, will be populated based on other column(s)")</f>
        <v>Cobol, IMS-DB</v>
      </c>
      <c r="I1489" s="522" t="str">
        <f>IFERROR(VLOOKUP(E1489,'Reference data'!$M$1:$N$364, 2,0), "Do not enter, will be populated based on other column(s)")</f>
        <v xml:space="preserve">SW-CRIS-Billing </v>
      </c>
      <c r="J1489" s="347" t="s">
        <v>44</v>
      </c>
      <c r="K1489" s="525" t="str">
        <f>IFERROR(VLOOKUP(J1489,'Reference data'!$G$2:$H$7, 2, 0), "Do not enter, will be populated based on other column(s)")</f>
        <v>Muawiah Qaimari</v>
      </c>
      <c r="L1489" s="525" t="s">
        <v>297</v>
      </c>
      <c r="M1489" s="525" t="str">
        <f>IFERROR(VLOOKUP(L1489, 'Reference data'!$J$2:$K$30, 2, 0), "Do not enter, will be populated based on other column(s)")</f>
        <v>Amit Patidar</v>
      </c>
      <c r="N1489" s="347">
        <v>23.11</v>
      </c>
      <c r="P1489" s="347" t="s">
        <v>342</v>
      </c>
      <c r="R1489" s="488"/>
      <c r="S1489" s="488"/>
      <c r="T1489" s="488"/>
      <c r="U1489" s="488"/>
      <c r="V1489" s="488"/>
      <c r="W1489" s="488"/>
      <c r="X1489" s="488"/>
      <c r="Y1489" s="488"/>
      <c r="Z1489" s="488"/>
      <c r="AA1489" s="488"/>
      <c r="AB1489" s="488"/>
      <c r="AC1489" s="488"/>
      <c r="AD1489" s="488"/>
      <c r="AE1489" s="488"/>
      <c r="AF1489" s="488"/>
      <c r="AG1489" s="488"/>
      <c r="AH1489" s="488"/>
      <c r="AI1489" s="488"/>
      <c r="AJ1489" s="488"/>
      <c r="AK1489" s="488"/>
      <c r="AL1489" s="488"/>
      <c r="AM1489" s="488"/>
    </row>
    <row r="1490" spans="1:45" ht="18" customHeight="1">
      <c r="A1490" s="522" t="str">
        <f>IFERROR(VLOOKUP(B1490, 'Reference data'!$C$2:$D$21, 2, 0), "Do not enter, will be populated based on other column(s)")</f>
        <v>Sustenance</v>
      </c>
      <c r="B1490" s="541" t="s">
        <v>110</v>
      </c>
      <c r="D1490" s="347" t="s">
        <v>2387</v>
      </c>
      <c r="E1490" s="543" t="s">
        <v>1215</v>
      </c>
      <c r="F1490" s="472"/>
      <c r="G1490" s="522" t="str">
        <f>IFERROR(VLOOKUP(E1490,'Reference data'!$M$2:$P$364,4,0), "Do not enter, will be populated based on other column(s)")</f>
        <v>MF</v>
      </c>
      <c r="H1490" s="522" t="str">
        <f>IFERROR(VLOOKUP(E1490,'Reference data'!$M$2:$O$364, 3,0), "Do not enter, will be populated based on other column(s)")</f>
        <v>Cobol, IMS-DB</v>
      </c>
      <c r="I1490" s="522" t="str">
        <f>IFERROR(VLOOKUP(E1490,'Reference data'!$M$1:$N$364, 2,0), "Do not enter, will be populated based on other column(s)")</f>
        <v xml:space="preserve">SW-CRIS-Billing </v>
      </c>
      <c r="J1490" s="347" t="s">
        <v>44</v>
      </c>
      <c r="K1490" s="525" t="str">
        <f>IFERROR(VLOOKUP(J1490,'Reference data'!$G$2:$H$7, 2, 0), "Do not enter, will be populated based on other column(s)")</f>
        <v>Muawiah Qaimari</v>
      </c>
      <c r="L1490" s="525" t="s">
        <v>297</v>
      </c>
      <c r="M1490" s="525" t="str">
        <f>IFERROR(VLOOKUP(L1490, 'Reference data'!$J$2:$K$30, 2, 0), "Do not enter, will be populated based on other column(s)")</f>
        <v>Amit Patidar</v>
      </c>
      <c r="N1490" s="347">
        <v>23.07</v>
      </c>
      <c r="P1490" s="347" t="s">
        <v>48</v>
      </c>
      <c r="Q1490" s="347">
        <v>100</v>
      </c>
      <c r="R1490" s="488"/>
      <c r="S1490" s="488"/>
      <c r="T1490" s="488"/>
      <c r="U1490" s="488"/>
      <c r="V1490" s="488"/>
      <c r="W1490" s="488"/>
      <c r="X1490" s="488"/>
      <c r="Y1490" s="488"/>
      <c r="Z1490" s="488"/>
      <c r="AA1490" s="488"/>
      <c r="AB1490" s="488"/>
      <c r="AC1490" s="488"/>
      <c r="AD1490" s="488"/>
      <c r="AE1490" s="488"/>
      <c r="AF1490" s="488"/>
      <c r="AG1490" s="488"/>
      <c r="AH1490" s="488"/>
      <c r="AI1490" s="488"/>
      <c r="AJ1490" s="488"/>
      <c r="AK1490" s="488">
        <v>20</v>
      </c>
      <c r="AL1490" s="488">
        <v>30</v>
      </c>
      <c r="AM1490" s="488">
        <v>30</v>
      </c>
      <c r="AN1490" s="488">
        <v>20</v>
      </c>
    </row>
    <row r="1491" spans="1:45" ht="18" customHeight="1">
      <c r="A1491" s="522" t="str">
        <f>IFERROR(VLOOKUP(B1491, 'Reference data'!$C$2:$D$21, 2, 0), "Do not enter, will be populated based on other column(s)")</f>
        <v>Enhancement</v>
      </c>
      <c r="B1491" s="555" t="s">
        <v>960</v>
      </c>
      <c r="C1491" s="347">
        <v>4</v>
      </c>
      <c r="D1491" s="347" t="s">
        <v>2388</v>
      </c>
      <c r="E1491" s="564" t="s">
        <v>84</v>
      </c>
      <c r="F1491" s="474" t="s">
        <v>1514</v>
      </c>
      <c r="G1491" s="522" t="str">
        <f>IFERROR(VLOOKUP(E1491,'Reference data'!$M$2:$P$364,4,0), "Do not enter, will be populated based on other column(s)")</f>
        <v>MF</v>
      </c>
      <c r="H1491" s="522" t="str">
        <f>IFERROR(VLOOKUP(E1491,'Reference data'!$M$2:$O$364, 3,0), "Do not enter, will be populated based on other column(s)")</f>
        <v>Cobol, IMS-DB, IMS-DC</v>
      </c>
      <c r="I1491" s="522" t="str">
        <f>IFERROR(VLOOKUP(E1491,'Reference data'!$M$1:$N$364, 2,0), "Do not enter, will be populated based on other column(s)")</f>
        <v>BOSS-SW-ABOM</v>
      </c>
      <c r="J1491" s="347" t="s">
        <v>442</v>
      </c>
      <c r="K1491" s="525" t="str">
        <f>IFERROR(VLOOKUP(J1491,'Reference data'!$G$2:$H$7, 2, 0), "Do not enter, will be populated based on other column(s)")</f>
        <v>Christine Moretti</v>
      </c>
      <c r="L1491" s="556" t="str">
        <f>IFERROR(VLOOKUP(I1491, 'Reference data'!$R$2:$S$55, 2, 0), "Do not enter, will be populated based on other column(s)")</f>
        <v>Istiyaqahmed Shaikh</v>
      </c>
      <c r="M1491" s="525" t="str">
        <f>IFERROR(VLOOKUP(L1491, 'Reference data'!$J$2:$K$30, 2, 0), "Do not enter, will be populated based on other column(s)")</f>
        <v>Daljeet Arora</v>
      </c>
      <c r="N1491" s="347">
        <v>23.12</v>
      </c>
      <c r="O1491" s="557" t="str">
        <f>VLOOKUP(N1491, 'Reference data'!$U$2:$V$29, 2, 0)</f>
        <v>Dec-23</v>
      </c>
      <c r="P1491" s="347" t="s">
        <v>48</v>
      </c>
      <c r="Q1491" s="347">
        <v>140</v>
      </c>
      <c r="R1491" s="488"/>
      <c r="S1491" s="488"/>
      <c r="T1491" s="488"/>
      <c r="U1491" s="488"/>
      <c r="V1491" s="488"/>
      <c r="W1491" s="488"/>
      <c r="X1491" s="488"/>
      <c r="Y1491" s="488"/>
      <c r="Z1491" s="488"/>
      <c r="AA1491" s="488"/>
      <c r="AB1491" s="488"/>
      <c r="AC1491" s="488"/>
      <c r="AD1491" s="488"/>
      <c r="AE1491" s="488"/>
      <c r="AF1491" s="488"/>
      <c r="AG1491" s="488"/>
      <c r="AO1491" s="347">
        <v>35</v>
      </c>
      <c r="AP1491" s="347">
        <v>35</v>
      </c>
      <c r="AQ1491" s="347">
        <v>35</v>
      </c>
      <c r="AR1491" s="347">
        <v>35</v>
      </c>
    </row>
    <row r="1492" spans="1:45" ht="18" customHeight="1">
      <c r="A1492" s="522" t="str">
        <f>IFERROR(VLOOKUP(B1492, 'Reference data'!$C$2:$D$21, 2, 0), "Do not enter, will be populated based on other column(s)")</f>
        <v>Enhancement</v>
      </c>
      <c r="B1492" s="541" t="s">
        <v>960</v>
      </c>
      <c r="D1492" s="347" t="s">
        <v>2389</v>
      </c>
      <c r="E1492" s="543" t="s">
        <v>322</v>
      </c>
      <c r="F1492" s="475"/>
      <c r="G1492" s="522" t="str">
        <f>IFERROR(VLOOKUP(E1492,'Reference data'!$M$2:$P$364,4,0), "Do not enter, will be populated based on other column(s)")</f>
        <v>MR</v>
      </c>
      <c r="H1492" s="522" t="str">
        <f>IFERROR(VLOOKUP(E1492,'Reference data'!$M$2:$O$364, 3,0), "Do not enter, will be populated based on other column(s)")</f>
        <v>Java</v>
      </c>
      <c r="I1492" s="522" t="str">
        <f>IFERROR(VLOOKUP(E1492,'Reference data'!$M$1:$N$364, 2,0), "Do not enter, will be populated based on other column(s)")</f>
        <v>Usage-UPS</v>
      </c>
      <c r="J1492" s="347" t="s">
        <v>203</v>
      </c>
      <c r="K1492" s="525" t="str">
        <f>IFERROR(VLOOKUP(J1492,'Reference data'!$G$2:$H$7, 2, 0), "Do not enter, will be populated based on other column(s)")</f>
        <v>Muawiah Qaimari</v>
      </c>
      <c r="L1492" s="525" t="s">
        <v>297</v>
      </c>
      <c r="M1492" s="525" t="str">
        <f>IFERROR(VLOOKUP(L1492, 'Reference data'!$J$2:$K$30, 2, 0), "Do not enter, will be populated based on other column(s)")</f>
        <v>Amit Patidar</v>
      </c>
      <c r="N1492" s="347">
        <v>23.05</v>
      </c>
      <c r="P1492" s="347" t="s">
        <v>48</v>
      </c>
      <c r="Q1492" s="347">
        <v>250</v>
      </c>
      <c r="R1492" s="488"/>
      <c r="S1492" s="488"/>
      <c r="T1492" s="488"/>
      <c r="U1492" s="488"/>
      <c r="V1492" s="488"/>
      <c r="W1492" s="488"/>
      <c r="X1492" s="488"/>
      <c r="Y1492" s="488"/>
      <c r="Z1492" s="488"/>
      <c r="AA1492" s="488"/>
      <c r="AB1492" s="488"/>
      <c r="AC1492" s="488"/>
      <c r="AD1492" s="488"/>
      <c r="AE1492" s="488"/>
      <c r="AF1492" s="488"/>
      <c r="AG1492" s="488"/>
      <c r="AH1492" s="488"/>
      <c r="AI1492" s="488"/>
      <c r="AJ1492" s="488">
        <v>42</v>
      </c>
      <c r="AK1492" s="488">
        <v>138</v>
      </c>
      <c r="AL1492" s="488">
        <v>70</v>
      </c>
      <c r="AM1492" s="488"/>
    </row>
    <row r="1493" spans="1:45" ht="18" customHeight="1">
      <c r="A1493" s="522" t="str">
        <f>IFERROR(VLOOKUP(B1493, 'Reference data'!$C$2:$D$21, 2, 0), "Do not enter, will be populated based on other column(s)")</f>
        <v>Sustenance</v>
      </c>
      <c r="B1493" s="541" t="s">
        <v>984</v>
      </c>
      <c r="D1493" s="347" t="s">
        <v>2390</v>
      </c>
      <c r="E1493" s="543" t="s">
        <v>322</v>
      </c>
      <c r="F1493" s="472"/>
      <c r="G1493" s="522" t="str">
        <f>IFERROR(VLOOKUP(E1493,'Reference data'!$M$2:$P$364,4,0), "Do not enter, will be populated based on other column(s)")</f>
        <v>MR</v>
      </c>
      <c r="H1493" s="522" t="str">
        <f>IFERROR(VLOOKUP(E1493,'Reference data'!$M$2:$O$364, 3,0), "Do not enter, will be populated based on other column(s)")</f>
        <v>Java</v>
      </c>
      <c r="I1493" s="522" t="str">
        <f>IFERROR(VLOOKUP(E1493,'Reference data'!$M$1:$N$364, 2,0), "Do not enter, will be populated based on other column(s)")</f>
        <v>Usage-UPS</v>
      </c>
      <c r="J1493" s="347" t="s">
        <v>203</v>
      </c>
      <c r="K1493" s="525" t="str">
        <f>IFERROR(VLOOKUP(J1493,'Reference data'!$G$2:$H$7, 2, 0), "Do not enter, will be populated based on other column(s)")</f>
        <v>Muawiah Qaimari</v>
      </c>
      <c r="L1493" s="525" t="s">
        <v>297</v>
      </c>
      <c r="M1493" s="525" t="str">
        <f>IFERROR(VLOOKUP(L1493, 'Reference data'!$J$2:$K$30, 2, 0), "Do not enter, will be populated based on other column(s)")</f>
        <v>Amit Patidar</v>
      </c>
      <c r="N1493" s="347" t="s">
        <v>283</v>
      </c>
      <c r="P1493" s="347" t="s">
        <v>48</v>
      </c>
      <c r="R1493" s="488"/>
      <c r="S1493" s="488"/>
      <c r="T1493" s="488"/>
      <c r="U1493" s="488"/>
      <c r="V1493" s="488"/>
      <c r="W1493" s="488"/>
      <c r="X1493" s="488"/>
      <c r="Y1493" s="488"/>
      <c r="Z1493" s="488"/>
      <c r="AA1493" s="488"/>
      <c r="AB1493" s="488"/>
      <c r="AC1493" s="488"/>
      <c r="AD1493" s="488"/>
      <c r="AE1493" s="488"/>
      <c r="AF1493" s="488"/>
      <c r="AG1493" s="488"/>
      <c r="AH1493" s="488">
        <v>90</v>
      </c>
      <c r="AI1493" s="488">
        <v>90</v>
      </c>
      <c r="AJ1493" s="488">
        <v>90</v>
      </c>
      <c r="AK1493" s="488">
        <v>90</v>
      </c>
      <c r="AL1493" s="488">
        <v>90</v>
      </c>
      <c r="AM1493" s="488">
        <v>90</v>
      </c>
      <c r="AN1493" s="488">
        <v>90</v>
      </c>
      <c r="AO1493" s="488">
        <v>90</v>
      </c>
      <c r="AP1493" s="488">
        <v>90</v>
      </c>
      <c r="AQ1493" s="488">
        <v>90</v>
      </c>
    </row>
    <row r="1494" spans="1:45" ht="18" customHeight="1">
      <c r="A1494" s="522" t="str">
        <f>IFERROR(VLOOKUP(B1494, 'Reference data'!$C$2:$D$21, 2, 0), "Do not enter, will be populated based on other column(s)")</f>
        <v>Sustenance</v>
      </c>
      <c r="B1494" s="541" t="s">
        <v>110</v>
      </c>
      <c r="D1494" s="347" t="s">
        <v>2391</v>
      </c>
      <c r="E1494" s="543" t="s">
        <v>1038</v>
      </c>
      <c r="F1494" s="472"/>
      <c r="G1494" s="522" t="str">
        <f>IFERROR(VLOOKUP(E1494,'Reference data'!$M$2:$P$364,4,0), "Do not enter, will be populated based on other column(s)")</f>
        <v>MF</v>
      </c>
      <c r="H1494" s="522" t="str">
        <f>IFERROR(VLOOKUP(E1494,'Reference data'!$M$2:$O$364, 3,0), "Do not enter, will be populated based on other column(s)")</f>
        <v>PL1, IMS-DB, IMS-DC</v>
      </c>
      <c r="I1494" s="522" t="str">
        <f>IFERROR(VLOOKUP(E1494,'Reference data'!$M$1:$N$364, 2,0), "Do not enter, will be populated based on other column(s)")</f>
        <v>BOSS-PAC</v>
      </c>
      <c r="J1494" s="347" t="s">
        <v>442</v>
      </c>
      <c r="K1494" s="525" t="str">
        <f>IFERROR(VLOOKUP(J1494,'Reference data'!$G$2:$H$7, 2, 0), "Do not enter, will be populated based on other column(s)")</f>
        <v>Christine Moretti</v>
      </c>
      <c r="L1494" s="525" t="s">
        <v>297</v>
      </c>
      <c r="M1494" s="525" t="str">
        <f>IFERROR(VLOOKUP(L1494, 'Reference data'!$J$2:$K$30, 2, 0), "Do not enter, will be populated based on other column(s)")</f>
        <v>Amit Patidar</v>
      </c>
      <c r="N1494" s="347">
        <v>23.04</v>
      </c>
      <c r="P1494" s="347" t="s">
        <v>48</v>
      </c>
      <c r="R1494" s="488"/>
      <c r="S1494" s="488"/>
      <c r="T1494" s="488"/>
      <c r="U1494" s="488"/>
      <c r="V1494" s="488"/>
      <c r="W1494" s="488"/>
      <c r="X1494" s="488"/>
      <c r="Y1494" s="488"/>
      <c r="Z1494" s="488"/>
      <c r="AA1494" s="488"/>
      <c r="AB1494" s="488"/>
      <c r="AC1494" s="488"/>
      <c r="AD1494" s="488"/>
      <c r="AE1494" s="488"/>
      <c r="AF1494" s="488"/>
      <c r="AG1494" s="488"/>
      <c r="AH1494" s="488"/>
      <c r="AI1494" s="488"/>
      <c r="AJ1494" s="488"/>
      <c r="AK1494" s="488">
        <v>70</v>
      </c>
      <c r="AL1494" s="488"/>
      <c r="AM1494" s="488"/>
    </row>
    <row r="1495" spans="1:45" ht="18" customHeight="1">
      <c r="A1495" s="522" t="str">
        <f>IFERROR(VLOOKUP(B1495, 'Reference data'!$C$2:$D$21, 2, 0), "Do not enter, will be populated based on other column(s)")</f>
        <v>Sustenance</v>
      </c>
      <c r="B1495" s="541" t="s">
        <v>989</v>
      </c>
      <c r="D1495" s="347" t="s">
        <v>2392</v>
      </c>
      <c r="E1495" s="543" t="s">
        <v>1038</v>
      </c>
      <c r="F1495" s="472"/>
      <c r="G1495" s="522" t="str">
        <f>IFERROR(VLOOKUP(E1495,'Reference data'!$M$2:$P$364,4,0), "Do not enter, will be populated based on other column(s)")</f>
        <v>MF</v>
      </c>
      <c r="H1495" s="522" t="str">
        <f>IFERROR(VLOOKUP(E1495,'Reference data'!$M$2:$O$364, 3,0), "Do not enter, will be populated based on other column(s)")</f>
        <v>PL1, IMS-DB, IMS-DC</v>
      </c>
      <c r="I1495" s="522" t="str">
        <f>IFERROR(VLOOKUP(E1495,'Reference data'!$M$1:$N$364, 2,0), "Do not enter, will be populated based on other column(s)")</f>
        <v>BOSS-PAC</v>
      </c>
      <c r="J1495" s="347" t="s">
        <v>442</v>
      </c>
      <c r="K1495" s="525" t="str">
        <f>IFERROR(VLOOKUP(J1495,'Reference data'!$G$2:$H$7, 2, 0), "Do not enter, will be populated based on other column(s)")</f>
        <v>Christine Moretti</v>
      </c>
      <c r="L1495" s="525" t="s">
        <v>297</v>
      </c>
      <c r="M1495" s="525" t="str">
        <f>IFERROR(VLOOKUP(L1495, 'Reference data'!$J$2:$K$30, 2, 0), "Do not enter, will be populated based on other column(s)")</f>
        <v>Amit Patidar</v>
      </c>
      <c r="N1495" s="347" t="s">
        <v>283</v>
      </c>
      <c r="P1495" s="347" t="s">
        <v>48</v>
      </c>
      <c r="Q1495" s="347">
        <v>15</v>
      </c>
      <c r="R1495" s="488"/>
      <c r="S1495" s="488"/>
      <c r="T1495" s="488"/>
      <c r="U1495" s="488"/>
      <c r="V1495" s="488"/>
      <c r="W1495" s="488"/>
      <c r="X1495" s="488"/>
      <c r="Y1495" s="488"/>
      <c r="Z1495" s="488"/>
      <c r="AA1495" s="488"/>
      <c r="AB1495" s="488"/>
      <c r="AC1495" s="488"/>
      <c r="AD1495" s="488"/>
      <c r="AE1495" s="488"/>
      <c r="AF1495" s="488"/>
      <c r="AG1495" s="488"/>
      <c r="AH1495" s="488">
        <v>15</v>
      </c>
      <c r="AI1495" s="488">
        <v>15</v>
      </c>
      <c r="AJ1495" s="488">
        <v>15</v>
      </c>
      <c r="AK1495" s="488">
        <v>15</v>
      </c>
      <c r="AL1495" s="488">
        <v>15</v>
      </c>
      <c r="AM1495" s="488">
        <v>15</v>
      </c>
      <c r="AN1495" s="347">
        <v>15</v>
      </c>
      <c r="AO1495" s="347">
        <v>15</v>
      </c>
      <c r="AP1495" s="347">
        <v>15</v>
      </c>
      <c r="AQ1495" s="347">
        <v>15</v>
      </c>
      <c r="AR1495" s="347">
        <v>15</v>
      </c>
      <c r="AS1495" s="347">
        <v>15</v>
      </c>
    </row>
    <row r="1496" spans="1:45" ht="18" customHeight="1">
      <c r="A1496" s="522" t="str">
        <f>IFERROR(VLOOKUP(B1496, 'Reference data'!$C$2:$D$21, 2, 0), "Do not enter, will be populated based on other column(s)")</f>
        <v>Sustenance</v>
      </c>
      <c r="B1496" s="541" t="s">
        <v>983</v>
      </c>
      <c r="D1496" s="347" t="s">
        <v>1423</v>
      </c>
      <c r="E1496" s="543" t="s">
        <v>1206</v>
      </c>
      <c r="F1496" s="472"/>
      <c r="G1496" s="522" t="str">
        <f>IFERROR(VLOOKUP(E1496,'Reference data'!$M$2:$P$364,4,0), "Do not enter, will be populated based on other column(s)")</f>
        <v>MF</v>
      </c>
      <c r="H1496" s="522" t="str">
        <f>IFERROR(VLOOKUP(E1496,'Reference data'!$M$2:$O$364, 3,0), "Do not enter, will be populated based on other column(s)")</f>
        <v>COBOL, DB2</v>
      </c>
      <c r="I1496" s="522" t="str">
        <f>IFERROR(VLOOKUP(E1496,'Reference data'!$M$1:$N$364, 2,0), "Do not enter, will be populated based on other column(s)")</f>
        <v xml:space="preserve">SW-CRIS-Billing </v>
      </c>
      <c r="J1496" s="347" t="s">
        <v>44</v>
      </c>
      <c r="K1496" s="525" t="str">
        <f>IFERROR(VLOOKUP(J1496,'Reference data'!$G$2:$H$7, 2, 0), "Do not enter, will be populated based on other column(s)")</f>
        <v>Muawiah Qaimari</v>
      </c>
      <c r="L1496" s="525" t="s">
        <v>297</v>
      </c>
      <c r="M1496" s="525" t="str">
        <f>IFERROR(VLOOKUP(L1496, 'Reference data'!$J$2:$K$30, 2, 0), "Do not enter, will be populated based on other column(s)")</f>
        <v>Amit Patidar</v>
      </c>
      <c r="N1496" s="347" t="s">
        <v>283</v>
      </c>
      <c r="P1496" s="347" t="s">
        <v>48</v>
      </c>
      <c r="R1496" s="488"/>
      <c r="S1496" s="488"/>
      <c r="T1496" s="488"/>
      <c r="U1496" s="488"/>
      <c r="V1496" s="488"/>
      <c r="W1496" s="488"/>
      <c r="X1496" s="488"/>
      <c r="Y1496" s="488"/>
      <c r="Z1496" s="488"/>
      <c r="AA1496" s="488"/>
      <c r="AB1496" s="488"/>
      <c r="AC1496" s="488"/>
      <c r="AD1496" s="488"/>
      <c r="AE1496" s="488"/>
      <c r="AF1496" s="488"/>
      <c r="AG1496" s="488"/>
      <c r="AH1496" s="488">
        <v>10</v>
      </c>
      <c r="AI1496" s="488">
        <v>10</v>
      </c>
      <c r="AJ1496" s="488">
        <v>10</v>
      </c>
      <c r="AK1496" s="488">
        <v>10</v>
      </c>
      <c r="AL1496" s="488">
        <v>10</v>
      </c>
      <c r="AM1496" s="488">
        <v>10</v>
      </c>
      <c r="AN1496" s="488">
        <v>10</v>
      </c>
      <c r="AO1496" s="488">
        <v>10</v>
      </c>
      <c r="AP1496" s="488">
        <v>10</v>
      </c>
      <c r="AQ1496" s="347">
        <v>10</v>
      </c>
      <c r="AR1496" s="347">
        <v>10</v>
      </c>
      <c r="AS1496" s="347">
        <v>10</v>
      </c>
    </row>
    <row r="1497" spans="1:45" ht="18" customHeight="1">
      <c r="A1497" s="522" t="str">
        <f>IFERROR(VLOOKUP(B1497, 'Reference data'!$C$2:$D$21, 2, 0), "Do not enter, will be populated based on other column(s)")</f>
        <v>Enhancement</v>
      </c>
      <c r="B1497" s="555" t="s">
        <v>960</v>
      </c>
      <c r="C1497" s="347">
        <v>4</v>
      </c>
      <c r="D1497" s="347" t="s">
        <v>2393</v>
      </c>
      <c r="E1497" s="564" t="s">
        <v>84</v>
      </c>
      <c r="F1497" s="474" t="s">
        <v>1506</v>
      </c>
      <c r="G1497" s="522" t="str">
        <f>IFERROR(VLOOKUP(E1497,'Reference data'!$M$2:$P$364,4,0), "Do not enter, will be populated based on other column(s)")</f>
        <v>MF</v>
      </c>
      <c r="H1497" s="522" t="str">
        <f>IFERROR(VLOOKUP(E1497,'Reference data'!$M$2:$O$364, 3,0), "Do not enter, will be populated based on other column(s)")</f>
        <v>Cobol, IMS-DB, IMS-DC</v>
      </c>
      <c r="I1497" s="522" t="str">
        <f>IFERROR(VLOOKUP(E1497,'Reference data'!$M$1:$N$364, 2,0), "Do not enter, will be populated based on other column(s)")</f>
        <v>BOSS-SW-ABOM</v>
      </c>
      <c r="J1497" s="347" t="s">
        <v>442</v>
      </c>
      <c r="K1497" s="525" t="str">
        <f>IFERROR(VLOOKUP(J1497,'Reference data'!$G$2:$H$7, 2, 0), "Do not enter, will be populated based on other column(s)")</f>
        <v>Christine Moretti</v>
      </c>
      <c r="L1497" s="556" t="str">
        <f>IFERROR(VLOOKUP(I1497, 'Reference data'!$R$2:$S$55, 2, 0), "Do not enter, will be populated based on other column(s)")</f>
        <v>Istiyaqahmed Shaikh</v>
      </c>
      <c r="M1497" s="525" t="str">
        <f>IFERROR(VLOOKUP(L1497, 'Reference data'!$J$2:$K$30, 2, 0), "Do not enter, will be populated based on other column(s)")</f>
        <v>Daljeet Arora</v>
      </c>
      <c r="N1497" s="347">
        <v>23.11</v>
      </c>
      <c r="O1497" s="557" t="str">
        <f>VLOOKUP(N1497, 'Reference data'!$U$2:$V$29, 2, 0)</f>
        <v>Nov-23</v>
      </c>
      <c r="P1497" s="347" t="s">
        <v>48</v>
      </c>
      <c r="Q1497" s="347">
        <v>60</v>
      </c>
      <c r="R1497" s="488"/>
      <c r="S1497" s="488"/>
      <c r="T1497" s="488"/>
      <c r="U1497" s="488"/>
      <c r="V1497" s="488"/>
      <c r="W1497" s="488"/>
      <c r="X1497" s="488"/>
      <c r="Y1497" s="488"/>
      <c r="Z1497" s="488"/>
      <c r="AA1497" s="488"/>
      <c r="AB1497" s="488"/>
      <c r="AC1497" s="488"/>
      <c r="AD1497" s="488"/>
      <c r="AE1497" s="488"/>
      <c r="AF1497" s="488"/>
      <c r="AG1497" s="488"/>
      <c r="AO1497" s="347">
        <v>15</v>
      </c>
      <c r="AP1497" s="347">
        <v>15</v>
      </c>
      <c r="AQ1497" s="347">
        <v>15</v>
      </c>
      <c r="AR1497" s="347">
        <v>15</v>
      </c>
    </row>
    <row r="1498" spans="1:45" ht="18" customHeight="1">
      <c r="A1498" s="522" t="str">
        <f>IFERROR(VLOOKUP(B1498, 'Reference data'!$C$2:$D$21, 2, 0), "Do not enter, will be populated based on other column(s)")</f>
        <v>Enhancement</v>
      </c>
      <c r="B1498" s="541" t="s">
        <v>960</v>
      </c>
      <c r="D1498" s="347" t="s">
        <v>2394</v>
      </c>
      <c r="E1498" s="543" t="s">
        <v>1241</v>
      </c>
      <c r="F1498" s="472"/>
      <c r="G1498" s="522" t="str">
        <f>IFERROR(VLOOKUP(E1498,'Reference data'!$M$2:$P$364,4,0), "Do not enter, will be populated based on other column(s)")</f>
        <v>MF</v>
      </c>
      <c r="H1498" s="522" t="str">
        <f>IFERROR(VLOOKUP(E1498,'Reference data'!$M$2:$O$364, 3,0), "Do not enter, will be populated based on other column(s)")</f>
        <v>Tandem, Powerbuilder</v>
      </c>
      <c r="I1498" s="522" t="str">
        <f>IFERROR(VLOOKUP(E1498,'Reference data'!$M$1:$N$364, 2,0), "Do not enter, will be populated based on other column(s)")</f>
        <v>Tandem</v>
      </c>
      <c r="J1498" s="347" t="s">
        <v>442</v>
      </c>
      <c r="K1498" s="525" t="str">
        <f>IFERROR(VLOOKUP(J1498,'Reference data'!$G$2:$H$7, 2, 0), "Do not enter, will be populated based on other column(s)")</f>
        <v>Christine Moretti</v>
      </c>
      <c r="L1498" s="525" t="s">
        <v>1094</v>
      </c>
      <c r="M1498" s="525" t="str">
        <f>IFERROR(VLOOKUP(L1498, 'Reference data'!$J$2:$K$30, 2, 0), "Do not enter, will be populated based on other column(s)")</f>
        <v>Ranjit Rai</v>
      </c>
      <c r="N1498" s="347">
        <v>23.11</v>
      </c>
      <c r="P1498" s="347" t="s">
        <v>342</v>
      </c>
      <c r="Q1498" s="347">
        <v>0</v>
      </c>
      <c r="R1498" s="488"/>
      <c r="S1498" s="488"/>
      <c r="T1498" s="488"/>
      <c r="U1498" s="488"/>
      <c r="V1498" s="488"/>
      <c r="W1498" s="488"/>
      <c r="X1498" s="488"/>
      <c r="Y1498" s="488"/>
      <c r="Z1498" s="488"/>
      <c r="AA1498" s="488"/>
      <c r="AB1498" s="488"/>
      <c r="AC1498" s="488"/>
      <c r="AD1498" s="488"/>
      <c r="AE1498" s="488"/>
      <c r="AF1498" s="488"/>
      <c r="AG1498" s="488"/>
      <c r="AH1498" s="488"/>
      <c r="AI1498" s="488"/>
      <c r="AJ1498" s="488"/>
      <c r="AK1498" s="488"/>
      <c r="AL1498" s="488"/>
      <c r="AM1498" s="488"/>
    </row>
    <row r="1499" spans="1:45" ht="18" customHeight="1">
      <c r="A1499" s="522" t="str">
        <f>IFERROR(VLOOKUP(B1499, 'Reference data'!$C$2:$D$21, 2, 0), "Do not enter, will be populated based on other column(s)")</f>
        <v>Enhancement</v>
      </c>
      <c r="B1499" s="541" t="s">
        <v>960</v>
      </c>
      <c r="D1499" s="347" t="s">
        <v>2394</v>
      </c>
      <c r="E1499" s="543" t="s">
        <v>1243</v>
      </c>
      <c r="F1499" s="472"/>
      <c r="G1499" s="522" t="str">
        <f>IFERROR(VLOOKUP(E1499,'Reference data'!$M$2:$P$364,4,0), "Do not enter, will be populated based on other column(s)")</f>
        <v>MF</v>
      </c>
      <c r="H1499" s="522" t="str">
        <f>IFERROR(VLOOKUP(E1499,'Reference data'!$M$2:$O$364, 3,0), "Do not enter, will be populated based on other column(s)")</f>
        <v>Tandem, Powerbuilder</v>
      </c>
      <c r="I1499" s="522" t="str">
        <f>IFERROR(VLOOKUP(E1499,'Reference data'!$M$1:$N$364, 2,0), "Do not enter, will be populated based on other column(s)")</f>
        <v>Tandem</v>
      </c>
      <c r="J1499" s="347" t="s">
        <v>442</v>
      </c>
      <c r="K1499" s="525" t="str">
        <f>IFERROR(VLOOKUP(J1499,'Reference data'!$G$2:$H$7, 2, 0), "Do not enter, will be populated based on other column(s)")</f>
        <v>Christine Moretti</v>
      </c>
      <c r="L1499" s="525" t="s">
        <v>1094</v>
      </c>
      <c r="M1499" s="525" t="str">
        <f>IFERROR(VLOOKUP(L1499, 'Reference data'!$J$2:$K$30, 2, 0), "Do not enter, will be populated based on other column(s)")</f>
        <v>Ranjit Rai</v>
      </c>
      <c r="N1499" s="347">
        <v>23.11</v>
      </c>
      <c r="P1499" s="347" t="s">
        <v>342</v>
      </c>
      <c r="Q1499" s="347">
        <v>0</v>
      </c>
      <c r="R1499" s="488"/>
      <c r="S1499" s="488"/>
      <c r="T1499" s="488"/>
      <c r="U1499" s="488"/>
      <c r="V1499" s="488"/>
      <c r="W1499" s="488"/>
      <c r="X1499" s="488"/>
      <c r="Y1499" s="488"/>
      <c r="Z1499" s="488"/>
      <c r="AA1499" s="488"/>
      <c r="AB1499" s="488"/>
      <c r="AC1499" s="488"/>
      <c r="AD1499" s="488"/>
      <c r="AE1499" s="488"/>
      <c r="AF1499" s="488"/>
      <c r="AG1499" s="488"/>
      <c r="AH1499" s="488"/>
      <c r="AI1499" s="488"/>
      <c r="AJ1499" s="488"/>
      <c r="AK1499" s="488"/>
      <c r="AL1499" s="488"/>
      <c r="AM1499" s="488"/>
    </row>
    <row r="1500" spans="1:45" ht="18" customHeight="1">
      <c r="A1500" s="522" t="str">
        <f>IFERROR(VLOOKUP(B1500, 'Reference data'!$C$2:$D$21, 2, 0), "Do not enter, will be populated based on other column(s)")</f>
        <v>Enhancement</v>
      </c>
      <c r="B1500" s="541" t="s">
        <v>960</v>
      </c>
      <c r="D1500" s="347" t="s">
        <v>2395</v>
      </c>
      <c r="E1500" s="543" t="s">
        <v>1141</v>
      </c>
      <c r="F1500" s="472"/>
      <c r="G1500" s="522" t="str">
        <f>IFERROR(VLOOKUP(E1500,'Reference data'!$M$2:$P$364,4,0), "Do not enter, will be populated based on other column(s)")</f>
        <v>MR</v>
      </c>
      <c r="H1500" s="522" t="str">
        <f>IFERROR(VLOOKUP(E1500,'Reference data'!$M$2:$O$364, 3,0), "Do not enter, will be populated based on other column(s)")</f>
        <v>C, C++</v>
      </c>
      <c r="I1500" s="522" t="str">
        <f>IFERROR(VLOOKUP(E1500,'Reference data'!$M$1:$N$364, 2,0), "Do not enter, will be populated based on other column(s)")</f>
        <v>MDRG-RR</v>
      </c>
      <c r="J1500" s="347" t="s">
        <v>442</v>
      </c>
      <c r="K1500" s="525" t="str">
        <f>IFERROR(VLOOKUP(J1500,'Reference data'!$G$2:$H$7, 2, 0), "Do not enter, will be populated based on other column(s)")</f>
        <v>Christine Moretti</v>
      </c>
      <c r="L1500" s="525" t="s">
        <v>1094</v>
      </c>
      <c r="M1500" s="525" t="str">
        <f>IFERROR(VLOOKUP(L1500, 'Reference data'!$J$2:$K$30, 2, 0), "Do not enter, will be populated based on other column(s)")</f>
        <v>Ranjit Rai</v>
      </c>
      <c r="N1500" s="347">
        <v>22.11</v>
      </c>
      <c r="P1500" s="347" t="s">
        <v>48</v>
      </c>
      <c r="Q1500" s="347">
        <v>100</v>
      </c>
      <c r="R1500" s="488"/>
      <c r="S1500" s="488"/>
      <c r="T1500" s="488"/>
      <c r="U1500" s="488"/>
      <c r="V1500" s="488"/>
      <c r="W1500" s="488"/>
      <c r="X1500" s="488"/>
      <c r="Y1500" s="488"/>
      <c r="Z1500" s="488"/>
      <c r="AA1500" s="488"/>
      <c r="AB1500" s="488"/>
      <c r="AC1500" s="488"/>
      <c r="AD1500" s="488"/>
      <c r="AE1500" s="488"/>
      <c r="AF1500" s="488"/>
      <c r="AG1500" s="488"/>
      <c r="AH1500" s="488"/>
      <c r="AI1500" s="488"/>
      <c r="AJ1500" s="488"/>
      <c r="AK1500" s="488"/>
      <c r="AL1500" s="488">
        <v>50</v>
      </c>
      <c r="AM1500" s="488">
        <v>50</v>
      </c>
    </row>
    <row r="1501" spans="1:45" ht="18" customHeight="1">
      <c r="A1501" s="522" t="str">
        <f>IFERROR(VLOOKUP(B1501, 'Reference data'!$C$2:$D$21, 2, 0), "Do not enter, will be populated based on other column(s)")</f>
        <v>Enhancement</v>
      </c>
      <c r="B1501" s="541" t="s">
        <v>960</v>
      </c>
      <c r="D1501" s="347" t="s">
        <v>2396</v>
      </c>
      <c r="E1501" s="543" t="s">
        <v>1238</v>
      </c>
      <c r="F1501" s="475"/>
      <c r="G1501" s="522" t="str">
        <f>IFERROR(VLOOKUP(E1501,'Reference data'!$M$2:$P$364,4,0), "Do not enter, will be populated based on other column(s)")</f>
        <v>MR</v>
      </c>
      <c r="H1501" s="522" t="str">
        <f>IFERROR(VLOOKUP(E1501,'Reference data'!$M$2:$O$364, 3,0), "Do not enter, will be populated based on other column(s)")</f>
        <v>Java</v>
      </c>
      <c r="I1501" s="522" t="str">
        <f>IFERROR(VLOOKUP(E1501,'Reference data'!$M$1:$N$364, 2,0), "Do not enter, will be populated based on other column(s)")</f>
        <v>MDRG-RR</v>
      </c>
      <c r="J1501" s="347" t="s">
        <v>78</v>
      </c>
      <c r="K1501" s="525" t="str">
        <f>IFERROR(VLOOKUP(J1501,'Reference data'!$G$2:$H$7, 2, 0), "Do not enter, will be populated based on other column(s)")</f>
        <v>Christine Moretti</v>
      </c>
      <c r="L1501" s="525" t="s">
        <v>1094</v>
      </c>
      <c r="M1501" s="525" t="str">
        <f>IFERROR(VLOOKUP(L1501, 'Reference data'!$J$2:$K$30, 2, 0), "Do not enter, will be populated based on other column(s)")</f>
        <v>Ranjit Rai</v>
      </c>
      <c r="N1501" s="347">
        <v>23.06</v>
      </c>
      <c r="P1501" s="347" t="s">
        <v>48</v>
      </c>
      <c r="Q1501" s="347">
        <v>510</v>
      </c>
      <c r="R1501" s="488"/>
      <c r="S1501" s="488"/>
      <c r="T1501" s="488"/>
      <c r="U1501" s="488"/>
      <c r="V1501" s="488"/>
      <c r="W1501" s="488"/>
      <c r="X1501" s="488"/>
      <c r="Y1501" s="488"/>
      <c r="Z1501" s="488"/>
      <c r="AA1501" s="488"/>
      <c r="AB1501" s="488"/>
      <c r="AC1501" s="488"/>
      <c r="AD1501" s="488"/>
      <c r="AE1501" s="488"/>
      <c r="AF1501" s="488"/>
      <c r="AG1501" s="488"/>
      <c r="AH1501" s="488"/>
      <c r="AI1501" s="488"/>
      <c r="AJ1501" s="488"/>
      <c r="AK1501" s="488">
        <v>150</v>
      </c>
      <c r="AL1501" s="488">
        <v>210</v>
      </c>
      <c r="AM1501" s="488">
        <v>150</v>
      </c>
    </row>
    <row r="1502" spans="1:45" ht="18" customHeight="1">
      <c r="A1502" s="522" t="str">
        <f>IFERROR(VLOOKUP(B1502, 'Reference data'!$C$2:$D$21, 2, 0), "Do not enter, will be populated based on other column(s)")</f>
        <v>Sustenance</v>
      </c>
      <c r="B1502" s="541" t="s">
        <v>986</v>
      </c>
      <c r="D1502" s="347" t="s">
        <v>2397</v>
      </c>
      <c r="E1502" s="543" t="s">
        <v>1233</v>
      </c>
      <c r="F1502" s="472"/>
      <c r="G1502" s="522" t="str">
        <f>IFERROR(VLOOKUP(E1502,'Reference data'!$M$2:$P$364,4,0), "Do not enter, will be populated based on other column(s)")</f>
        <v>MR</v>
      </c>
      <c r="H1502" s="522" t="str">
        <f>IFERROR(VLOOKUP(E1502,'Reference data'!$M$2:$O$364, 3,0), "Do not enter, will be populated based on other column(s)")</f>
        <v>Java</v>
      </c>
      <c r="I1502" s="522" t="str">
        <f>IFERROR(VLOOKUP(E1502,'Reference data'!$M$1:$N$364, 2,0), "Do not enter, will be populated based on other column(s)")</f>
        <v>MDRG-RR</v>
      </c>
      <c r="J1502" s="347" t="s">
        <v>442</v>
      </c>
      <c r="K1502" s="525" t="str">
        <f>IFERROR(VLOOKUP(J1502,'Reference data'!$G$2:$H$7, 2, 0), "Do not enter, will be populated based on other column(s)")</f>
        <v>Christine Moretti</v>
      </c>
      <c r="L1502" s="525" t="s">
        <v>1094</v>
      </c>
      <c r="M1502" s="525" t="str">
        <f>IFERROR(VLOOKUP(L1502, 'Reference data'!$J$2:$K$30, 2, 0), "Do not enter, will be populated based on other column(s)")</f>
        <v>Ranjit Rai</v>
      </c>
      <c r="N1502" s="347" t="s">
        <v>283</v>
      </c>
      <c r="P1502" s="347" t="s">
        <v>48</v>
      </c>
      <c r="R1502" s="488"/>
      <c r="S1502" s="488"/>
      <c r="T1502" s="488"/>
      <c r="U1502" s="488"/>
      <c r="V1502" s="488"/>
      <c r="W1502" s="488"/>
      <c r="X1502" s="488"/>
      <c r="Y1502" s="488"/>
      <c r="Z1502" s="488"/>
      <c r="AA1502" s="488"/>
      <c r="AB1502" s="488"/>
      <c r="AC1502" s="488"/>
      <c r="AD1502" s="488"/>
      <c r="AE1502" s="488"/>
      <c r="AF1502" s="488"/>
      <c r="AG1502" s="488"/>
      <c r="AH1502" s="488">
        <v>0</v>
      </c>
      <c r="AI1502" s="488">
        <v>0</v>
      </c>
      <c r="AJ1502" s="488">
        <v>0</v>
      </c>
      <c r="AK1502" s="488">
        <v>0</v>
      </c>
      <c r="AL1502" s="488">
        <v>86</v>
      </c>
      <c r="AM1502" s="488">
        <v>86</v>
      </c>
      <c r="AN1502" s="488">
        <v>86</v>
      </c>
      <c r="AO1502" s="488">
        <v>86</v>
      </c>
      <c r="AP1502" s="488">
        <v>86</v>
      </c>
      <c r="AQ1502" s="488">
        <v>86</v>
      </c>
      <c r="AR1502" s="488">
        <v>86</v>
      </c>
      <c r="AS1502" s="488">
        <v>86</v>
      </c>
    </row>
    <row r="1503" spans="1:45" ht="18" customHeight="1">
      <c r="A1503" s="522" t="str">
        <f>IFERROR(VLOOKUP(B1503, 'Reference data'!$C$2:$D$21, 2, 0), "Do not enter, will be populated based on other column(s)")</f>
        <v>Enhancement</v>
      </c>
      <c r="B1503" s="541" t="s">
        <v>960</v>
      </c>
      <c r="D1503" s="347" t="s">
        <v>2398</v>
      </c>
      <c r="E1503" s="543" t="s">
        <v>1141</v>
      </c>
      <c r="F1503" s="472"/>
      <c r="G1503" s="522" t="str">
        <f>IFERROR(VLOOKUP(E1503,'Reference data'!$M$2:$P$364,4,0), "Do not enter, will be populated based on other column(s)")</f>
        <v>MR</v>
      </c>
      <c r="H1503" s="522" t="str">
        <f>IFERROR(VLOOKUP(E1503,'Reference data'!$M$2:$O$364, 3,0), "Do not enter, will be populated based on other column(s)")</f>
        <v>C, C++</v>
      </c>
      <c r="I1503" s="522" t="str">
        <f>IFERROR(VLOOKUP(E1503,'Reference data'!$M$1:$N$364, 2,0), "Do not enter, will be populated based on other column(s)")</f>
        <v>MDRG-RR</v>
      </c>
      <c r="J1503" s="347" t="s">
        <v>442</v>
      </c>
      <c r="K1503" s="525" t="str">
        <f>IFERROR(VLOOKUP(J1503,'Reference data'!$G$2:$H$7, 2, 0), "Do not enter, will be populated based on other column(s)")</f>
        <v>Christine Moretti</v>
      </c>
      <c r="L1503" s="525" t="s">
        <v>1094</v>
      </c>
      <c r="M1503" s="525" t="str">
        <f>IFERROR(VLOOKUP(L1503, 'Reference data'!$J$2:$K$30, 2, 0), "Do not enter, will be populated based on other column(s)")</f>
        <v>Ranjit Rai</v>
      </c>
      <c r="N1503" s="347">
        <v>24.03</v>
      </c>
      <c r="P1503" s="347" t="s">
        <v>342</v>
      </c>
      <c r="R1503" s="488"/>
      <c r="S1503" s="488"/>
      <c r="T1503" s="488"/>
      <c r="U1503" s="488"/>
      <c r="V1503" s="488"/>
      <c r="W1503" s="488"/>
      <c r="X1503" s="488"/>
      <c r="Y1503" s="488"/>
      <c r="Z1503" s="488"/>
      <c r="AA1503" s="488"/>
      <c r="AB1503" s="488"/>
      <c r="AC1503" s="488"/>
      <c r="AD1503" s="488"/>
      <c r="AE1503" s="488"/>
      <c r="AF1503" s="488"/>
      <c r="AG1503" s="488"/>
      <c r="AH1503" s="488"/>
      <c r="AI1503" s="488"/>
      <c r="AJ1503" s="488"/>
      <c r="AK1503" s="488"/>
      <c r="AL1503" s="488"/>
      <c r="AM1503" s="488"/>
    </row>
    <row r="1504" spans="1:45" ht="18" customHeight="1">
      <c r="A1504" s="522" t="str">
        <f>IFERROR(VLOOKUP(B1504, 'Reference data'!$C$2:$D$21, 2, 0), "Do not enter, will be populated based on other column(s)")</f>
        <v>Sustenance</v>
      </c>
      <c r="B1504" s="541" t="s">
        <v>88</v>
      </c>
      <c r="D1504" s="347" t="s">
        <v>2399</v>
      </c>
      <c r="E1504" s="543" t="s">
        <v>1337</v>
      </c>
      <c r="F1504" s="475"/>
      <c r="G1504" s="522" t="str">
        <f>IFERROR(VLOOKUP(E1504,'Reference data'!$M$2:$P$364,4,0), "Do not enter, will be populated based on other column(s)")</f>
        <v>MR</v>
      </c>
      <c r="H1504" s="522" t="str">
        <f>IFERROR(VLOOKUP(E1504,'Reference data'!$M$2:$O$364, 3,0), "Do not enter, will be populated based on other column(s)")</f>
        <v>Java</v>
      </c>
      <c r="I1504" s="522" t="str">
        <f>IFERROR(VLOOKUP(E1504,'Reference data'!$M$1:$N$364, 2,0), "Do not enter, will be populated based on other column(s)")</f>
        <v>MDRG-RR</v>
      </c>
      <c r="J1504" s="347" t="s">
        <v>442</v>
      </c>
      <c r="K1504" s="525" t="str">
        <f>IFERROR(VLOOKUP(J1504,'Reference data'!$G$2:$H$7, 2, 0), "Do not enter, will be populated based on other column(s)")</f>
        <v>Christine Moretti</v>
      </c>
      <c r="L1504" s="525" t="s">
        <v>1094</v>
      </c>
      <c r="M1504" s="525" t="str">
        <f>IFERROR(VLOOKUP(L1504, 'Reference data'!$J$2:$K$30, 2, 0), "Do not enter, will be populated based on other column(s)")</f>
        <v>Ranjit Rai</v>
      </c>
      <c r="N1504" s="347">
        <v>23.06</v>
      </c>
      <c r="P1504" s="347" t="s">
        <v>48</v>
      </c>
      <c r="Q1504" s="347">
        <v>45</v>
      </c>
      <c r="R1504" s="488"/>
      <c r="S1504" s="488"/>
      <c r="T1504" s="488"/>
      <c r="U1504" s="488"/>
      <c r="V1504" s="488"/>
      <c r="W1504" s="488"/>
      <c r="X1504" s="488"/>
      <c r="Y1504" s="488"/>
      <c r="Z1504" s="488"/>
      <c r="AA1504" s="488"/>
      <c r="AB1504" s="488"/>
      <c r="AC1504" s="488"/>
      <c r="AD1504" s="488"/>
      <c r="AE1504" s="488"/>
      <c r="AF1504" s="488"/>
      <c r="AG1504" s="488"/>
      <c r="AH1504" s="488"/>
      <c r="AI1504" s="488"/>
      <c r="AJ1504" s="488"/>
      <c r="AK1504" s="488">
        <v>45</v>
      </c>
      <c r="AL1504" s="488"/>
      <c r="AM1504" s="488"/>
    </row>
    <row r="1505" spans="1:45" ht="18" customHeight="1">
      <c r="A1505" s="522" t="str">
        <f>IFERROR(VLOOKUP(B1505, 'Reference data'!$C$2:$D$21, 2, 0), "Do not enter, will be populated based on other column(s)")</f>
        <v>Sustenance</v>
      </c>
      <c r="B1505" s="541" t="s">
        <v>985</v>
      </c>
      <c r="D1505" s="347" t="s">
        <v>2400</v>
      </c>
      <c r="E1505" s="543" t="s">
        <v>1300</v>
      </c>
      <c r="F1505" s="472"/>
      <c r="G1505" s="522" t="str">
        <f>IFERROR(VLOOKUP(E1505,'Reference data'!$M$2:$P$364,4,0), "Do not enter, will be populated based on other column(s)")</f>
        <v>MR</v>
      </c>
      <c r="H1505" s="522" t="str">
        <f>IFERROR(VLOOKUP(E1505,'Reference data'!$M$2:$O$364, 3,0), "Do not enter, will be populated based on other column(s)")</f>
        <v>Java</v>
      </c>
      <c r="I1505" s="522" t="str">
        <f>IFERROR(VLOOKUP(E1505,'Reference data'!$M$1:$N$364, 2,0), "Do not enter, will be populated based on other column(s)")</f>
        <v>MDRG-RR</v>
      </c>
      <c r="J1505" s="347" t="s">
        <v>442</v>
      </c>
      <c r="K1505" s="525" t="str">
        <f>IFERROR(VLOOKUP(J1505,'Reference data'!$G$2:$H$7, 2, 0), "Do not enter, will be populated based on other column(s)")</f>
        <v>Christine Moretti</v>
      </c>
      <c r="L1505" s="525" t="s">
        <v>1094</v>
      </c>
      <c r="M1505" s="525" t="str">
        <f>IFERROR(VLOOKUP(L1505, 'Reference data'!$J$2:$K$30, 2, 0), "Do not enter, will be populated based on other column(s)")</f>
        <v>Ranjit Rai</v>
      </c>
      <c r="N1505" s="347" t="s">
        <v>283</v>
      </c>
      <c r="P1505" s="347" t="s">
        <v>48</v>
      </c>
      <c r="R1505" s="488"/>
      <c r="S1505" s="488"/>
      <c r="T1505" s="488"/>
      <c r="U1505" s="488"/>
      <c r="V1505" s="488"/>
      <c r="W1505" s="488"/>
      <c r="X1505" s="488"/>
      <c r="Y1505" s="488"/>
      <c r="Z1505" s="488"/>
      <c r="AA1505" s="488"/>
      <c r="AB1505" s="488"/>
      <c r="AC1505" s="488"/>
      <c r="AD1505" s="488"/>
      <c r="AE1505" s="488"/>
      <c r="AF1505" s="488"/>
      <c r="AG1505" s="488"/>
      <c r="AH1505" s="488"/>
      <c r="AI1505" s="488"/>
      <c r="AJ1505" s="488"/>
      <c r="AK1505" s="488">
        <v>10</v>
      </c>
      <c r="AL1505" s="488">
        <v>10</v>
      </c>
      <c r="AM1505" s="488">
        <v>10</v>
      </c>
      <c r="AN1505" s="488">
        <v>10</v>
      </c>
      <c r="AO1505" s="488">
        <v>10</v>
      </c>
      <c r="AP1505" s="488">
        <v>10</v>
      </c>
      <c r="AQ1505" s="488">
        <v>10</v>
      </c>
      <c r="AR1505" s="488">
        <v>10</v>
      </c>
      <c r="AS1505" s="488">
        <v>10</v>
      </c>
    </row>
    <row r="1506" spans="1:45" ht="18" customHeight="1">
      <c r="A1506" s="522" t="str">
        <f>IFERROR(VLOOKUP(B1506, 'Reference data'!$C$2:$D$21, 2, 0), "Do not enter, will be populated based on other column(s)")</f>
        <v>Sustenance</v>
      </c>
      <c r="B1506" s="541" t="s">
        <v>985</v>
      </c>
      <c r="D1506" s="347" t="s">
        <v>2400</v>
      </c>
      <c r="E1506" s="543" t="s">
        <v>1039</v>
      </c>
      <c r="F1506" s="472"/>
      <c r="G1506" s="522" t="str">
        <f>IFERROR(VLOOKUP(E1506,'Reference data'!$M$2:$P$364,4,0), "Do not enter, will be populated based on other column(s)")</f>
        <v>MR</v>
      </c>
      <c r="H1506" s="522" t="str">
        <f>IFERROR(VLOOKUP(E1506,'Reference data'!$M$2:$O$364, 3,0), "Do not enter, will be populated based on other column(s)")</f>
        <v>Proc C, React JS</v>
      </c>
      <c r="I1506" s="522" t="str">
        <f>IFERROR(VLOOKUP(E1506,'Reference data'!$M$1:$N$364, 2,0), "Do not enter, will be populated based on other column(s)")</f>
        <v>MDRG-RR</v>
      </c>
      <c r="J1506" s="472" t="s">
        <v>78</v>
      </c>
      <c r="K1506" s="525" t="str">
        <f>IFERROR(VLOOKUP(J1506,'Reference data'!$G$2:$H$7, 2, 0), "Do not enter, will be populated based on other column(s)")</f>
        <v>Christine Moretti</v>
      </c>
      <c r="L1506" s="525" t="s">
        <v>1094</v>
      </c>
      <c r="M1506" s="525" t="str">
        <f>IFERROR(VLOOKUP(L1506, 'Reference data'!$J$2:$K$30, 2, 0), "Do not enter, will be populated based on other column(s)")</f>
        <v>Ranjit Rai</v>
      </c>
      <c r="N1506" s="347" t="s">
        <v>283</v>
      </c>
      <c r="P1506" s="347" t="s">
        <v>48</v>
      </c>
      <c r="R1506" s="488"/>
      <c r="S1506" s="488"/>
      <c r="T1506" s="488"/>
      <c r="U1506" s="488"/>
      <c r="V1506" s="488"/>
      <c r="W1506" s="488"/>
      <c r="X1506" s="488"/>
      <c r="Y1506" s="488"/>
      <c r="Z1506" s="488"/>
      <c r="AA1506" s="488"/>
      <c r="AB1506" s="488"/>
      <c r="AC1506" s="488"/>
      <c r="AD1506" s="488"/>
      <c r="AE1506" s="488"/>
      <c r="AF1506" s="488"/>
      <c r="AG1506" s="488"/>
      <c r="AH1506" s="488"/>
      <c r="AI1506" s="488"/>
      <c r="AJ1506" s="488"/>
      <c r="AK1506" s="488">
        <v>10</v>
      </c>
      <c r="AL1506" s="488">
        <v>10</v>
      </c>
      <c r="AM1506" s="488">
        <v>10</v>
      </c>
      <c r="AN1506" s="488">
        <v>10</v>
      </c>
      <c r="AO1506" s="488">
        <v>10</v>
      </c>
      <c r="AP1506" s="488">
        <v>10</v>
      </c>
      <c r="AQ1506" s="488">
        <v>10</v>
      </c>
      <c r="AR1506" s="488">
        <v>10</v>
      </c>
      <c r="AS1506" s="488">
        <v>10</v>
      </c>
    </row>
    <row r="1507" spans="1:45" ht="18" customHeight="1">
      <c r="A1507" s="522" t="str">
        <f>IFERROR(VLOOKUP(B1507, 'Reference data'!$C$2:$D$21, 2, 0), "Do not enter, will be populated based on other column(s)")</f>
        <v>Sustenance</v>
      </c>
      <c r="B1507" s="541" t="s">
        <v>985</v>
      </c>
      <c r="C1507" s="347">
        <v>6</v>
      </c>
      <c r="D1507" s="347" t="s">
        <v>2400</v>
      </c>
      <c r="E1507" s="543" t="s">
        <v>1233</v>
      </c>
      <c r="F1507" s="472"/>
      <c r="G1507" s="522" t="str">
        <f>IFERROR(VLOOKUP(E1507,'Reference data'!$M$2:$P$364,4,0), "Do not enter, will be populated based on other column(s)")</f>
        <v>MR</v>
      </c>
      <c r="H1507" s="522" t="str">
        <f>IFERROR(VLOOKUP(E1507,'Reference data'!$M$2:$O$364, 3,0), "Do not enter, will be populated based on other column(s)")</f>
        <v>Java</v>
      </c>
      <c r="I1507" s="522" t="str">
        <f>IFERROR(VLOOKUP(E1507,'Reference data'!$M$1:$N$364, 2,0), "Do not enter, will be populated based on other column(s)")</f>
        <v>MDRG-RR</v>
      </c>
      <c r="J1507" s="347" t="s">
        <v>442</v>
      </c>
      <c r="K1507" s="525" t="str">
        <f>IFERROR(VLOOKUP(J1507,'Reference data'!$G$2:$H$7, 2, 0), "Do not enter, will be populated based on other column(s)")</f>
        <v>Christine Moretti</v>
      </c>
      <c r="L1507" s="525" t="s">
        <v>1094</v>
      </c>
      <c r="M1507" s="525" t="str">
        <f>IFERROR(VLOOKUP(L1507, 'Reference data'!$J$2:$K$30, 2, 0), "Do not enter, will be populated based on other column(s)")</f>
        <v>Ranjit Rai</v>
      </c>
      <c r="N1507" s="347" t="s">
        <v>283</v>
      </c>
      <c r="P1507" s="347" t="s">
        <v>48</v>
      </c>
      <c r="R1507" s="488"/>
      <c r="S1507" s="488"/>
      <c r="T1507" s="488"/>
      <c r="U1507" s="488"/>
      <c r="V1507" s="488"/>
      <c r="W1507" s="488"/>
      <c r="X1507" s="488"/>
      <c r="Y1507" s="488"/>
      <c r="Z1507" s="488"/>
      <c r="AA1507" s="488"/>
      <c r="AB1507" s="488"/>
      <c r="AC1507" s="488"/>
      <c r="AD1507" s="488"/>
      <c r="AE1507" s="488"/>
      <c r="AF1507" s="488"/>
      <c r="AG1507" s="488"/>
      <c r="AH1507" s="488"/>
      <c r="AI1507" s="488"/>
      <c r="AJ1507" s="488"/>
      <c r="AK1507" s="488">
        <v>40</v>
      </c>
      <c r="AL1507" s="488">
        <v>40</v>
      </c>
      <c r="AM1507" s="488">
        <v>40</v>
      </c>
      <c r="AN1507" s="488">
        <v>40</v>
      </c>
      <c r="AO1507" s="488">
        <v>40</v>
      </c>
      <c r="AP1507" s="488">
        <v>40</v>
      </c>
      <c r="AQ1507" s="488">
        <v>40</v>
      </c>
      <c r="AR1507" s="488">
        <v>40</v>
      </c>
      <c r="AS1507" s="488">
        <v>40</v>
      </c>
    </row>
    <row r="1508" spans="1:45" ht="18" customHeight="1">
      <c r="A1508" s="522" t="str">
        <f>IFERROR(VLOOKUP(B1508, 'Reference data'!$C$2:$D$21, 2, 0), "Do not enter, will be populated based on other column(s)")</f>
        <v>Sustenance</v>
      </c>
      <c r="B1508" s="541" t="s">
        <v>989</v>
      </c>
      <c r="D1508" s="347" t="s">
        <v>2401</v>
      </c>
      <c r="E1508" s="543" t="s">
        <v>1254</v>
      </c>
      <c r="F1508" s="472"/>
      <c r="G1508" s="522" t="str">
        <f>IFERROR(VLOOKUP(E1508,'Reference data'!$M$2:$P$364,4,0), "Do not enter, will be populated based on other column(s)")</f>
        <v>MR</v>
      </c>
      <c r="H1508" s="522" t="str">
        <f>IFERROR(VLOOKUP(E1508,'Reference data'!$M$2:$O$364, 3,0), "Do not enter, will be populated based on other column(s)")</f>
        <v>Java</v>
      </c>
      <c r="I1508" s="522" t="str">
        <f>IFERROR(VLOOKUP(E1508,'Reference data'!$M$1:$N$364, 2,0), "Do not enter, will be populated based on other column(s)")</f>
        <v>MDRG-RR</v>
      </c>
      <c r="J1508" s="347" t="s">
        <v>442</v>
      </c>
      <c r="K1508" s="525" t="str">
        <f>IFERROR(VLOOKUP(J1508,'Reference data'!$G$2:$H$7, 2, 0), "Do not enter, will be populated based on other column(s)")</f>
        <v>Christine Moretti</v>
      </c>
      <c r="L1508" s="525" t="s">
        <v>1094</v>
      </c>
      <c r="M1508" s="525" t="str">
        <f>IFERROR(VLOOKUP(L1508, 'Reference data'!$J$2:$K$30, 2, 0), "Do not enter, will be populated based on other column(s)")</f>
        <v>Ranjit Rai</v>
      </c>
      <c r="N1508" s="347">
        <v>23.04</v>
      </c>
      <c r="P1508" s="347" t="s">
        <v>48</v>
      </c>
      <c r="Q1508" s="347">
        <v>350</v>
      </c>
      <c r="R1508" s="488"/>
      <c r="S1508" s="488"/>
      <c r="T1508" s="488"/>
      <c r="U1508" s="488"/>
      <c r="V1508" s="488"/>
      <c r="W1508" s="488"/>
      <c r="X1508" s="488"/>
      <c r="Y1508" s="488"/>
      <c r="Z1508" s="488"/>
      <c r="AA1508" s="488"/>
      <c r="AB1508" s="488"/>
      <c r="AC1508" s="488"/>
      <c r="AD1508" s="488"/>
      <c r="AE1508" s="488"/>
      <c r="AF1508" s="488"/>
      <c r="AG1508" s="488"/>
      <c r="AH1508" s="488"/>
      <c r="AI1508" s="488"/>
      <c r="AJ1508" s="488">
        <v>100</v>
      </c>
      <c r="AK1508" s="488">
        <v>100</v>
      </c>
      <c r="AL1508" s="488">
        <v>150</v>
      </c>
      <c r="AM1508" s="488"/>
    </row>
    <row r="1509" spans="1:45" ht="18" customHeight="1">
      <c r="A1509" s="522" t="str">
        <f>IFERROR(VLOOKUP(B1509, 'Reference data'!$C$2:$D$21, 2, 0), "Do not enter, will be populated based on other column(s)")</f>
        <v>Enhancement</v>
      </c>
      <c r="B1509" s="541" t="s">
        <v>960</v>
      </c>
      <c r="D1509" s="347" t="s">
        <v>2113</v>
      </c>
      <c r="E1509" s="543" t="s">
        <v>1254</v>
      </c>
      <c r="F1509" s="472"/>
      <c r="G1509" s="522" t="str">
        <f>IFERROR(VLOOKUP(E1509,'Reference data'!$M$2:$P$364,4,0), "Do not enter, will be populated based on other column(s)")</f>
        <v>MR</v>
      </c>
      <c r="H1509" s="522" t="str">
        <f>IFERROR(VLOOKUP(E1509,'Reference data'!$M$2:$O$364, 3,0), "Do not enter, will be populated based on other column(s)")</f>
        <v>Java</v>
      </c>
      <c r="I1509" s="522" t="str">
        <f>IFERROR(VLOOKUP(E1509,'Reference data'!$M$1:$N$364, 2,0), "Do not enter, will be populated based on other column(s)")</f>
        <v>MDRG-RR</v>
      </c>
      <c r="J1509" s="347" t="s">
        <v>442</v>
      </c>
      <c r="K1509" s="525" t="str">
        <f>IFERROR(VLOOKUP(J1509,'Reference data'!$G$2:$H$7, 2, 0), "Do not enter, will be populated based on other column(s)")</f>
        <v>Christine Moretti</v>
      </c>
      <c r="L1509" s="525" t="s">
        <v>1094</v>
      </c>
      <c r="M1509" s="525" t="str">
        <f>IFERROR(VLOOKUP(L1509, 'Reference data'!$J$2:$K$30, 2, 0), "Do not enter, will be populated based on other column(s)")</f>
        <v>Ranjit Rai</v>
      </c>
      <c r="N1509" s="347" t="s">
        <v>341</v>
      </c>
      <c r="P1509" s="347" t="s">
        <v>342</v>
      </c>
      <c r="Q1509" s="347">
        <v>1060</v>
      </c>
      <c r="R1509" s="488"/>
      <c r="S1509" s="488"/>
      <c r="T1509" s="488"/>
      <c r="U1509" s="488"/>
      <c r="V1509" s="488"/>
      <c r="W1509" s="488"/>
      <c r="X1509" s="488"/>
      <c r="Y1509" s="488"/>
      <c r="Z1509" s="488"/>
      <c r="AA1509" s="488"/>
      <c r="AB1509" s="488"/>
      <c r="AC1509" s="488"/>
      <c r="AD1509" s="488"/>
      <c r="AE1509" s="488"/>
      <c r="AF1509" s="488"/>
      <c r="AG1509" s="488"/>
      <c r="AH1509" s="488"/>
      <c r="AI1509" s="488"/>
      <c r="AJ1509" s="488"/>
      <c r="AK1509" s="488"/>
      <c r="AL1509" s="488"/>
      <c r="AM1509" s="488"/>
    </row>
    <row r="1510" spans="1:45" ht="18" customHeight="1">
      <c r="A1510" s="522" t="str">
        <f>IFERROR(VLOOKUP(B1510, 'Reference data'!$C$2:$D$21, 2, 0), "Do not enter, will be populated based on other column(s)")</f>
        <v>Enhancement</v>
      </c>
      <c r="B1510" s="541" t="s">
        <v>960</v>
      </c>
      <c r="D1510" s="347" t="s">
        <v>2402</v>
      </c>
      <c r="E1510" s="543" t="s">
        <v>1254</v>
      </c>
      <c r="F1510" s="472"/>
      <c r="G1510" s="522" t="str">
        <f>IFERROR(VLOOKUP(E1510,'Reference data'!$M$2:$P$364,4,0), "Do not enter, will be populated based on other column(s)")</f>
        <v>MR</v>
      </c>
      <c r="H1510" s="522" t="str">
        <f>IFERROR(VLOOKUP(E1510,'Reference data'!$M$2:$O$364, 3,0), "Do not enter, will be populated based on other column(s)")</f>
        <v>Java</v>
      </c>
      <c r="I1510" s="522" t="str">
        <f>IFERROR(VLOOKUP(E1510,'Reference data'!$M$1:$N$364, 2,0), "Do not enter, will be populated based on other column(s)")</f>
        <v>MDRG-RR</v>
      </c>
      <c r="J1510" s="347" t="s">
        <v>442</v>
      </c>
      <c r="K1510" s="525" t="str">
        <f>IFERROR(VLOOKUP(J1510,'Reference data'!$G$2:$H$7, 2, 0), "Do not enter, will be populated based on other column(s)")</f>
        <v>Christine Moretti</v>
      </c>
      <c r="L1510" s="525" t="s">
        <v>1094</v>
      </c>
      <c r="M1510" s="525" t="str">
        <f>IFERROR(VLOOKUP(L1510, 'Reference data'!$J$2:$K$30, 2, 0), "Do not enter, will be populated based on other column(s)")</f>
        <v>Ranjit Rai</v>
      </c>
      <c r="N1510" s="347" t="s">
        <v>341</v>
      </c>
      <c r="P1510" s="347" t="s">
        <v>342</v>
      </c>
      <c r="R1510" s="488"/>
      <c r="S1510" s="488"/>
      <c r="T1510" s="488"/>
      <c r="U1510" s="488"/>
      <c r="V1510" s="488"/>
      <c r="W1510" s="488"/>
      <c r="X1510" s="488"/>
      <c r="Y1510" s="488"/>
      <c r="Z1510" s="488"/>
      <c r="AA1510" s="488"/>
      <c r="AB1510" s="488"/>
      <c r="AC1510" s="488"/>
      <c r="AD1510" s="488"/>
      <c r="AE1510" s="488"/>
      <c r="AF1510" s="488"/>
      <c r="AG1510" s="488"/>
      <c r="AH1510" s="488"/>
      <c r="AI1510" s="488"/>
      <c r="AJ1510" s="488"/>
      <c r="AK1510" s="488"/>
      <c r="AL1510" s="488"/>
      <c r="AM1510" s="488"/>
    </row>
    <row r="1511" spans="1:45" ht="18" customHeight="1">
      <c r="A1511" s="522" t="str">
        <f>IFERROR(VLOOKUP(B1511, 'Reference data'!$C$2:$D$21, 2, 0), "Do not enter, will be populated based on other column(s)")</f>
        <v>Enhancement</v>
      </c>
      <c r="B1511" s="541" t="s">
        <v>960</v>
      </c>
      <c r="D1511" s="347" t="s">
        <v>2403</v>
      </c>
      <c r="E1511" s="543" t="s">
        <v>1254</v>
      </c>
      <c r="F1511" s="472"/>
      <c r="G1511" s="522" t="str">
        <f>IFERROR(VLOOKUP(E1511,'Reference data'!$M$2:$P$364,4,0), "Do not enter, will be populated based on other column(s)")</f>
        <v>MR</v>
      </c>
      <c r="H1511" s="522" t="str">
        <f>IFERROR(VLOOKUP(E1511,'Reference data'!$M$2:$O$364, 3,0), "Do not enter, will be populated based on other column(s)")</f>
        <v>Java</v>
      </c>
      <c r="I1511" s="522" t="str">
        <f>IFERROR(VLOOKUP(E1511,'Reference data'!$M$1:$N$364, 2,0), "Do not enter, will be populated based on other column(s)")</f>
        <v>MDRG-RR</v>
      </c>
      <c r="J1511" s="347" t="s">
        <v>442</v>
      </c>
      <c r="K1511" s="525" t="str">
        <f>IFERROR(VLOOKUP(J1511,'Reference data'!$G$2:$H$7, 2, 0), "Do not enter, will be populated based on other column(s)")</f>
        <v>Christine Moretti</v>
      </c>
      <c r="L1511" s="525" t="s">
        <v>1094</v>
      </c>
      <c r="M1511" s="525" t="str">
        <f>IFERROR(VLOOKUP(L1511, 'Reference data'!$J$2:$K$30, 2, 0), "Do not enter, will be populated based on other column(s)")</f>
        <v>Ranjit Rai</v>
      </c>
      <c r="N1511" s="347" t="s">
        <v>341</v>
      </c>
      <c r="P1511" s="347" t="s">
        <v>342</v>
      </c>
      <c r="Q1511" s="347">
        <v>2763</v>
      </c>
      <c r="R1511" s="488"/>
      <c r="S1511" s="488"/>
      <c r="T1511" s="488"/>
      <c r="U1511" s="488"/>
      <c r="V1511" s="488"/>
      <c r="W1511" s="488"/>
      <c r="X1511" s="488"/>
      <c r="Y1511" s="488"/>
      <c r="Z1511" s="488"/>
      <c r="AA1511" s="488"/>
      <c r="AB1511" s="488"/>
      <c r="AC1511" s="488"/>
      <c r="AD1511" s="488"/>
      <c r="AE1511" s="488"/>
      <c r="AF1511" s="488"/>
      <c r="AG1511" s="488"/>
      <c r="AH1511" s="488"/>
      <c r="AI1511" s="488"/>
      <c r="AJ1511" s="488"/>
      <c r="AK1511" s="488"/>
      <c r="AL1511" s="488"/>
      <c r="AM1511" s="488"/>
    </row>
    <row r="1512" spans="1:45" ht="18" customHeight="1">
      <c r="A1512" s="522" t="str">
        <f>IFERROR(VLOOKUP(B1512, 'Reference data'!$C$2:$D$21, 2, 0), "Do not enter, will be populated based on other column(s)")</f>
        <v>Sustenance</v>
      </c>
      <c r="B1512" s="541" t="s">
        <v>110</v>
      </c>
      <c r="D1512" s="347" t="s">
        <v>2404</v>
      </c>
      <c r="E1512" s="543" t="s">
        <v>1254</v>
      </c>
      <c r="F1512" s="472"/>
      <c r="G1512" s="522" t="str">
        <f>IFERROR(VLOOKUP(E1512,'Reference data'!$M$2:$P$364,4,0), "Do not enter, will be populated based on other column(s)")</f>
        <v>MR</v>
      </c>
      <c r="H1512" s="522" t="str">
        <f>IFERROR(VLOOKUP(E1512,'Reference data'!$M$2:$O$364, 3,0), "Do not enter, will be populated based on other column(s)")</f>
        <v>Java</v>
      </c>
      <c r="I1512" s="522" t="str">
        <f>IFERROR(VLOOKUP(E1512,'Reference data'!$M$1:$N$364, 2,0), "Do not enter, will be populated based on other column(s)")</f>
        <v>MDRG-RR</v>
      </c>
      <c r="J1512" s="347" t="s">
        <v>442</v>
      </c>
      <c r="K1512" s="525" t="str">
        <f>IFERROR(VLOOKUP(J1512,'Reference data'!$G$2:$H$7, 2, 0), "Do not enter, will be populated based on other column(s)")</f>
        <v>Christine Moretti</v>
      </c>
      <c r="L1512" s="525" t="s">
        <v>1094</v>
      </c>
      <c r="M1512" s="525" t="str">
        <f>IFERROR(VLOOKUP(L1512, 'Reference data'!$J$2:$K$30, 2, 0), "Do not enter, will be populated based on other column(s)")</f>
        <v>Ranjit Rai</v>
      </c>
      <c r="N1512" s="347">
        <v>23.04</v>
      </c>
      <c r="P1512" s="347" t="s">
        <v>48</v>
      </c>
      <c r="Q1512" s="347">
        <v>190</v>
      </c>
      <c r="R1512" s="488"/>
      <c r="S1512" s="488"/>
      <c r="T1512" s="488"/>
      <c r="U1512" s="488"/>
      <c r="V1512" s="488"/>
      <c r="W1512" s="488"/>
      <c r="X1512" s="488"/>
      <c r="Y1512" s="488"/>
      <c r="Z1512" s="488"/>
      <c r="AA1512" s="488"/>
      <c r="AB1512" s="488"/>
      <c r="AC1512" s="488"/>
      <c r="AD1512" s="488"/>
      <c r="AE1512" s="488"/>
      <c r="AF1512" s="488"/>
      <c r="AG1512" s="488"/>
      <c r="AH1512" s="488"/>
      <c r="AI1512" s="488"/>
      <c r="AJ1512" s="488"/>
      <c r="AK1512" s="488">
        <v>100</v>
      </c>
      <c r="AL1512" s="488">
        <v>100</v>
      </c>
      <c r="AM1512" s="488">
        <v>90</v>
      </c>
    </row>
    <row r="1513" spans="1:45" ht="18" customHeight="1">
      <c r="A1513" s="522" t="str">
        <f>IFERROR(VLOOKUP(B1513, 'Reference data'!$C$2:$D$21, 2, 0), "Do not enter, will be populated based on other column(s)")</f>
        <v>Enhancement</v>
      </c>
      <c r="B1513" s="541" t="s">
        <v>960</v>
      </c>
      <c r="D1513" s="347" t="s">
        <v>2405</v>
      </c>
      <c r="E1513" s="543" t="s">
        <v>1254</v>
      </c>
      <c r="F1513" s="472"/>
      <c r="G1513" s="522" t="str">
        <f>IFERROR(VLOOKUP(E1513,'Reference data'!$M$2:$P$364,4,0), "Do not enter, will be populated based on other column(s)")</f>
        <v>MR</v>
      </c>
      <c r="H1513" s="522" t="str">
        <f>IFERROR(VLOOKUP(E1513,'Reference data'!$M$2:$O$364, 3,0), "Do not enter, will be populated based on other column(s)")</f>
        <v>Java</v>
      </c>
      <c r="I1513" s="522" t="str">
        <f>IFERROR(VLOOKUP(E1513,'Reference data'!$M$1:$N$364, 2,0), "Do not enter, will be populated based on other column(s)")</f>
        <v>MDRG-RR</v>
      </c>
      <c r="J1513" s="347" t="s">
        <v>442</v>
      </c>
      <c r="K1513" s="525" t="str">
        <f>IFERROR(VLOOKUP(J1513,'Reference data'!$G$2:$H$7, 2, 0), "Do not enter, will be populated based on other column(s)")</f>
        <v>Christine Moretti</v>
      </c>
      <c r="L1513" s="525" t="s">
        <v>1094</v>
      </c>
      <c r="M1513" s="525" t="str">
        <f>IFERROR(VLOOKUP(L1513, 'Reference data'!$J$2:$K$30, 2, 0), "Do not enter, will be populated based on other column(s)")</f>
        <v>Ranjit Rai</v>
      </c>
      <c r="N1513" s="347" t="s">
        <v>341</v>
      </c>
      <c r="P1513" s="347" t="s">
        <v>48</v>
      </c>
      <c r="Q1513" s="347">
        <v>60</v>
      </c>
      <c r="R1513" s="488"/>
      <c r="S1513" s="488"/>
      <c r="T1513" s="488"/>
      <c r="U1513" s="488"/>
      <c r="V1513" s="488"/>
      <c r="W1513" s="488"/>
      <c r="X1513" s="488"/>
      <c r="Y1513" s="488"/>
      <c r="Z1513" s="488"/>
      <c r="AA1513" s="488"/>
      <c r="AB1513" s="488"/>
      <c r="AC1513" s="488"/>
      <c r="AD1513" s="488"/>
      <c r="AE1513" s="488"/>
      <c r="AF1513" s="488"/>
      <c r="AG1513" s="488"/>
      <c r="AH1513" s="488"/>
      <c r="AI1513" s="488"/>
      <c r="AJ1513" s="488"/>
      <c r="AK1513" s="488"/>
      <c r="AL1513" s="488"/>
      <c r="AM1513" s="488"/>
    </row>
    <row r="1514" spans="1:45" ht="18" customHeight="1">
      <c r="A1514" s="522" t="str">
        <f>IFERROR(VLOOKUP(B1514, 'Reference data'!$C$2:$D$21, 2, 0), "Do not enter, will be populated based on other column(s)")</f>
        <v>Sustenance</v>
      </c>
      <c r="B1514" s="541" t="s">
        <v>110</v>
      </c>
      <c r="D1514" s="347" t="s">
        <v>2406</v>
      </c>
      <c r="E1514" s="543" t="s">
        <v>653</v>
      </c>
      <c r="F1514" s="472"/>
      <c r="G1514" s="522" t="str">
        <f>IFERROR(VLOOKUP(E1514,'Reference data'!$M$2:$P$364,4,0), "Do not enter, will be populated based on other column(s)")</f>
        <v>MR</v>
      </c>
      <c r="H1514" s="522" t="str">
        <f>IFERROR(VLOOKUP(E1514,'Reference data'!$M$2:$O$364, 3,0), "Do not enter, will be populated based on other column(s)")</f>
        <v>Java</v>
      </c>
      <c r="I1514" s="522" t="str">
        <f>IFERROR(VLOOKUP(E1514,'Reference data'!$M$1:$N$364, 2,0), "Do not enter, will be populated based on other column(s)")</f>
        <v>MDRG-RR</v>
      </c>
      <c r="J1514" s="347" t="s">
        <v>442</v>
      </c>
      <c r="K1514" s="525" t="str">
        <f>IFERROR(VLOOKUP(J1514,'Reference data'!$G$2:$H$7, 2, 0), "Do not enter, will be populated based on other column(s)")</f>
        <v>Christine Moretti</v>
      </c>
      <c r="L1514" s="525" t="s">
        <v>1094</v>
      </c>
      <c r="M1514" s="525" t="str">
        <f>IFERROR(VLOOKUP(L1514, 'Reference data'!$J$2:$K$30, 2, 0), "Do not enter, will be populated based on other column(s)")</f>
        <v>Ranjit Rai</v>
      </c>
      <c r="N1514" s="347">
        <v>23.06</v>
      </c>
      <c r="P1514" s="347" t="s">
        <v>48</v>
      </c>
      <c r="Q1514" s="347">
        <v>70</v>
      </c>
      <c r="R1514" s="488"/>
      <c r="S1514" s="488"/>
      <c r="T1514" s="488"/>
      <c r="U1514" s="488"/>
      <c r="V1514" s="488"/>
      <c r="W1514" s="488"/>
      <c r="X1514" s="488"/>
      <c r="Y1514" s="488"/>
      <c r="Z1514" s="488"/>
      <c r="AA1514" s="488"/>
      <c r="AB1514" s="488"/>
      <c r="AC1514" s="488"/>
      <c r="AD1514" s="488"/>
      <c r="AE1514" s="488"/>
      <c r="AF1514" s="488"/>
      <c r="AG1514" s="488"/>
      <c r="AH1514" s="488"/>
      <c r="AI1514" s="488"/>
      <c r="AJ1514" s="488"/>
      <c r="AK1514" s="488">
        <v>20</v>
      </c>
      <c r="AL1514" s="488">
        <v>20</v>
      </c>
      <c r="AM1514" s="488">
        <v>35</v>
      </c>
    </row>
    <row r="1515" spans="1:45" ht="18" customHeight="1">
      <c r="A1515" s="522" t="str">
        <f>IFERROR(VLOOKUP(B1515, 'Reference data'!$C$2:$D$21, 2, 0), "Do not enter, will be populated based on other column(s)")</f>
        <v>Sustenance</v>
      </c>
      <c r="B1515" s="541" t="s">
        <v>88</v>
      </c>
      <c r="D1515" s="347" t="s">
        <v>2407</v>
      </c>
      <c r="E1515" s="543" t="s">
        <v>1238</v>
      </c>
      <c r="F1515" s="475"/>
      <c r="G1515" s="522" t="str">
        <f>IFERROR(VLOOKUP(E1515,'Reference data'!$M$2:$P$364,4,0), "Do not enter, will be populated based on other column(s)")</f>
        <v>MR</v>
      </c>
      <c r="H1515" s="522" t="str">
        <f>IFERROR(VLOOKUP(E1515,'Reference data'!$M$2:$O$364, 3,0), "Do not enter, will be populated based on other column(s)")</f>
        <v>Java</v>
      </c>
      <c r="I1515" s="522" t="str">
        <f>IFERROR(VLOOKUP(E1515,'Reference data'!$M$1:$N$364, 2,0), "Do not enter, will be populated based on other column(s)")</f>
        <v>MDRG-RR</v>
      </c>
      <c r="J1515" s="347" t="s">
        <v>78</v>
      </c>
      <c r="K1515" s="525" t="str">
        <f>IFERROR(VLOOKUP(J1515,'Reference data'!$G$2:$H$7, 2, 0), "Do not enter, will be populated based on other column(s)")</f>
        <v>Christine Moretti</v>
      </c>
      <c r="L1515" s="525" t="s">
        <v>1094</v>
      </c>
      <c r="M1515" s="525" t="str">
        <f>IFERROR(VLOOKUP(L1515, 'Reference data'!$J$2:$K$30, 2, 0), "Do not enter, will be populated based on other column(s)")</f>
        <v>Ranjit Rai</v>
      </c>
      <c r="N1515" s="347">
        <v>23.06</v>
      </c>
      <c r="P1515" s="347" t="s">
        <v>48</v>
      </c>
      <c r="Q1515" s="347">
        <v>85</v>
      </c>
      <c r="R1515" s="488"/>
      <c r="S1515" s="488"/>
      <c r="T1515" s="488"/>
      <c r="U1515" s="488"/>
      <c r="V1515" s="488"/>
      <c r="W1515" s="488"/>
      <c r="X1515" s="488"/>
      <c r="Y1515" s="488"/>
      <c r="Z1515" s="488"/>
      <c r="AA1515" s="488"/>
      <c r="AB1515" s="488"/>
      <c r="AC1515" s="488"/>
      <c r="AD1515" s="488"/>
      <c r="AE1515" s="488"/>
      <c r="AF1515" s="488"/>
      <c r="AG1515" s="488"/>
      <c r="AH1515" s="488"/>
      <c r="AI1515" s="488"/>
      <c r="AJ1515" s="488"/>
      <c r="AK1515" s="488">
        <v>20</v>
      </c>
      <c r="AL1515" s="488">
        <v>20</v>
      </c>
      <c r="AM1515" s="488">
        <v>45</v>
      </c>
    </row>
    <row r="1516" spans="1:45" ht="18" customHeight="1">
      <c r="A1516" s="522" t="str">
        <f>IFERROR(VLOOKUP(B1516, 'Reference data'!$C$2:$D$21, 2, 0), "Do not enter, will be populated based on other column(s)")</f>
        <v>Enhancement</v>
      </c>
      <c r="B1516" s="541" t="s">
        <v>960</v>
      </c>
      <c r="D1516" s="347" t="s">
        <v>2408</v>
      </c>
      <c r="E1516" s="543" t="s">
        <v>1238</v>
      </c>
      <c r="F1516" s="472"/>
      <c r="G1516" s="522" t="str">
        <f>IFERROR(VLOOKUP(E1516,'Reference data'!$M$2:$P$364,4,0), "Do not enter, will be populated based on other column(s)")</f>
        <v>MR</v>
      </c>
      <c r="H1516" s="522" t="str">
        <f>IFERROR(VLOOKUP(E1516,'Reference data'!$M$2:$O$364, 3,0), "Do not enter, will be populated based on other column(s)")</f>
        <v>Java</v>
      </c>
      <c r="I1516" s="522" t="str">
        <f>IFERROR(VLOOKUP(E1516,'Reference data'!$M$1:$N$364, 2,0), "Do not enter, will be populated based on other column(s)")</f>
        <v>MDRG-RR</v>
      </c>
      <c r="J1516" s="347" t="s">
        <v>78</v>
      </c>
      <c r="K1516" s="525" t="str">
        <f>IFERROR(VLOOKUP(J1516,'Reference data'!$G$2:$H$7, 2, 0), "Do not enter, will be populated based on other column(s)")</f>
        <v>Christine Moretti</v>
      </c>
      <c r="L1516" s="525" t="s">
        <v>1094</v>
      </c>
      <c r="M1516" s="525" t="str">
        <f>IFERROR(VLOOKUP(L1516, 'Reference data'!$J$2:$K$30, 2, 0), "Do not enter, will be populated based on other column(s)")</f>
        <v>Ranjit Rai</v>
      </c>
      <c r="N1516" s="347" t="s">
        <v>341</v>
      </c>
      <c r="P1516" s="347" t="s">
        <v>342</v>
      </c>
      <c r="Q1516" s="347">
        <v>460</v>
      </c>
      <c r="R1516" s="488"/>
      <c r="S1516" s="488"/>
      <c r="T1516" s="488"/>
      <c r="U1516" s="488"/>
      <c r="V1516" s="488"/>
      <c r="W1516" s="488"/>
      <c r="X1516" s="488"/>
      <c r="Y1516" s="488"/>
      <c r="Z1516" s="488"/>
      <c r="AA1516" s="488"/>
      <c r="AB1516" s="488"/>
      <c r="AC1516" s="488"/>
      <c r="AD1516" s="488"/>
      <c r="AE1516" s="488"/>
      <c r="AF1516" s="488"/>
      <c r="AG1516" s="488"/>
      <c r="AH1516" s="488"/>
      <c r="AI1516" s="488"/>
      <c r="AJ1516" s="488"/>
      <c r="AK1516" s="488"/>
      <c r="AL1516" s="488"/>
      <c r="AM1516" s="488"/>
    </row>
    <row r="1517" spans="1:45" ht="18" customHeight="1">
      <c r="A1517" s="522" t="str">
        <f>IFERROR(VLOOKUP(B1517, 'Reference data'!$C$2:$D$21, 2, 0), "Do not enter, will be populated based on other column(s)")</f>
        <v>Enhancement</v>
      </c>
      <c r="B1517" s="541" t="s">
        <v>960</v>
      </c>
      <c r="D1517" s="347" t="s">
        <v>2409</v>
      </c>
      <c r="E1517" s="543" t="s">
        <v>1238</v>
      </c>
      <c r="F1517" s="472"/>
      <c r="G1517" s="522" t="str">
        <f>IFERROR(VLOOKUP(E1517,'Reference data'!$M$2:$P$364,4,0), "Do not enter, will be populated based on other column(s)")</f>
        <v>MR</v>
      </c>
      <c r="H1517" s="522" t="str">
        <f>IFERROR(VLOOKUP(E1517,'Reference data'!$M$2:$O$364, 3,0), "Do not enter, will be populated based on other column(s)")</f>
        <v>Java</v>
      </c>
      <c r="I1517" s="522" t="str">
        <f>IFERROR(VLOOKUP(E1517,'Reference data'!$M$1:$N$364, 2,0), "Do not enter, will be populated based on other column(s)")</f>
        <v>MDRG-RR</v>
      </c>
      <c r="J1517" s="347" t="s">
        <v>78</v>
      </c>
      <c r="K1517" s="525" t="str">
        <f>IFERROR(VLOOKUP(J1517,'Reference data'!$G$2:$H$7, 2, 0), "Do not enter, will be populated based on other column(s)")</f>
        <v>Christine Moretti</v>
      </c>
      <c r="L1517" s="525" t="s">
        <v>1094</v>
      </c>
      <c r="M1517" s="525" t="str">
        <f>IFERROR(VLOOKUP(L1517, 'Reference data'!$J$2:$K$30, 2, 0), "Do not enter, will be populated based on other column(s)")</f>
        <v>Ranjit Rai</v>
      </c>
      <c r="N1517" s="347" t="s">
        <v>341</v>
      </c>
      <c r="P1517" s="347" t="s">
        <v>342</v>
      </c>
      <c r="Q1517" s="347">
        <v>250</v>
      </c>
      <c r="R1517" s="488"/>
      <c r="S1517" s="488"/>
      <c r="T1517" s="488"/>
      <c r="U1517" s="488"/>
      <c r="V1517" s="488"/>
      <c r="W1517" s="488"/>
      <c r="X1517" s="488"/>
      <c r="Y1517" s="488"/>
      <c r="Z1517" s="488"/>
      <c r="AA1517" s="488"/>
      <c r="AB1517" s="488"/>
      <c r="AC1517" s="488"/>
      <c r="AD1517" s="488"/>
      <c r="AE1517" s="488"/>
      <c r="AF1517" s="488"/>
      <c r="AG1517" s="488"/>
      <c r="AH1517" s="488"/>
      <c r="AI1517" s="488"/>
      <c r="AJ1517" s="488"/>
      <c r="AK1517" s="488"/>
      <c r="AL1517" s="488"/>
      <c r="AM1517" s="488"/>
    </row>
    <row r="1518" spans="1:45" ht="18" customHeight="1">
      <c r="A1518" s="522" t="str">
        <f>IFERROR(VLOOKUP(B1518, 'Reference data'!$C$2:$D$21, 2, 0), "Do not enter, will be populated based on other column(s)")</f>
        <v>Enhancement</v>
      </c>
      <c r="B1518" s="541" t="s">
        <v>960</v>
      </c>
      <c r="D1518" s="347" t="s">
        <v>2410</v>
      </c>
      <c r="E1518" s="543" t="s">
        <v>1198</v>
      </c>
      <c r="F1518" s="472"/>
      <c r="G1518" s="522" t="str">
        <f>IFERROR(VLOOKUP(E1518,'Reference data'!$M$2:$P$364,4,0), "Do not enter, will be populated based on other column(s)")</f>
        <v>MR</v>
      </c>
      <c r="H1518" s="522" t="str">
        <f>IFERROR(VLOOKUP(E1518,'Reference data'!$M$2:$O$364, 3,0), "Do not enter, will be populated based on other column(s)")</f>
        <v>Java</v>
      </c>
      <c r="I1518" s="522" t="str">
        <f>IFERROR(VLOOKUP(E1518,'Reference data'!$M$1:$N$364, 2,0), "Do not enter, will be populated based on other column(s)")</f>
        <v>MDRG-RR</v>
      </c>
      <c r="J1518" s="347" t="s">
        <v>78</v>
      </c>
      <c r="K1518" s="525" t="str">
        <f>IFERROR(VLOOKUP(J1518,'Reference data'!$G$2:$H$7, 2, 0), "Do not enter, will be populated based on other column(s)")</f>
        <v>Christine Moretti</v>
      </c>
      <c r="L1518" s="525" t="s">
        <v>1094</v>
      </c>
      <c r="M1518" s="525" t="str">
        <f>IFERROR(VLOOKUP(L1518, 'Reference data'!$J$2:$K$30, 2, 0), "Do not enter, will be populated based on other column(s)")</f>
        <v>Ranjit Rai</v>
      </c>
      <c r="N1518" s="347" t="s">
        <v>341</v>
      </c>
      <c r="P1518" s="347" t="s">
        <v>342</v>
      </c>
      <c r="R1518" s="488"/>
      <c r="S1518" s="488"/>
      <c r="T1518" s="488"/>
      <c r="U1518" s="488"/>
      <c r="V1518" s="488"/>
      <c r="W1518" s="488"/>
      <c r="X1518" s="488"/>
      <c r="Y1518" s="488"/>
      <c r="Z1518" s="488"/>
      <c r="AA1518" s="488"/>
      <c r="AB1518" s="488"/>
      <c r="AC1518" s="488"/>
      <c r="AD1518" s="488"/>
      <c r="AE1518" s="488"/>
      <c r="AF1518" s="488"/>
      <c r="AG1518" s="488"/>
      <c r="AH1518" s="488"/>
      <c r="AI1518" s="488"/>
      <c r="AJ1518" s="488"/>
      <c r="AK1518" s="488"/>
      <c r="AL1518" s="488"/>
      <c r="AM1518" s="488"/>
    </row>
    <row r="1519" spans="1:45" ht="18" customHeight="1">
      <c r="A1519" s="522" t="str">
        <f>IFERROR(VLOOKUP(B1519, 'Reference data'!$C$2:$D$21, 2, 0), "Do not enter, will be populated based on other column(s)")</f>
        <v>Sustenance</v>
      </c>
      <c r="B1519" s="541" t="s">
        <v>985</v>
      </c>
      <c r="D1519" s="347" t="s">
        <v>2400</v>
      </c>
      <c r="E1519" s="543" t="s">
        <v>1354</v>
      </c>
      <c r="F1519" s="472"/>
      <c r="G1519" s="522" t="str">
        <f>IFERROR(VLOOKUP(E1519,'Reference data'!$M$2:$P$364,4,0), "Do not enter, will be populated based on other column(s)")</f>
        <v>MR</v>
      </c>
      <c r="H1519" s="522" t="str">
        <f>IFERROR(VLOOKUP(E1519,'Reference data'!$M$2:$O$364, 3,0), "Do not enter, will be populated based on other column(s)")</f>
        <v>Java</v>
      </c>
      <c r="I1519" s="522" t="str">
        <f>IFERROR(VLOOKUP(E1519,'Reference data'!$M$1:$N$364, 2,0), "Do not enter, will be populated based on other column(s)")</f>
        <v>MDRG-RR</v>
      </c>
      <c r="J1519" s="347" t="s">
        <v>442</v>
      </c>
      <c r="K1519" s="525" t="str">
        <f>IFERROR(VLOOKUP(J1519,'Reference data'!$G$2:$H$7, 2, 0), "Do not enter, will be populated based on other column(s)")</f>
        <v>Christine Moretti</v>
      </c>
      <c r="L1519" s="525" t="s">
        <v>1094</v>
      </c>
      <c r="M1519" s="525" t="str">
        <f>IFERROR(VLOOKUP(L1519, 'Reference data'!$J$2:$K$30, 2, 0), "Do not enter, will be populated based on other column(s)")</f>
        <v>Ranjit Rai</v>
      </c>
      <c r="N1519" s="347" t="s">
        <v>283</v>
      </c>
      <c r="P1519" s="347" t="s">
        <v>48</v>
      </c>
      <c r="R1519" s="488"/>
      <c r="S1519" s="488"/>
      <c r="T1519" s="488"/>
      <c r="U1519" s="488"/>
      <c r="V1519" s="488"/>
      <c r="W1519" s="488"/>
      <c r="X1519" s="488"/>
      <c r="Y1519" s="488"/>
      <c r="Z1519" s="488"/>
      <c r="AA1519" s="488"/>
      <c r="AB1519" s="488"/>
      <c r="AC1519" s="488"/>
      <c r="AD1519" s="488"/>
      <c r="AE1519" s="488"/>
      <c r="AF1519" s="488"/>
      <c r="AG1519" s="488"/>
      <c r="AH1519" s="488">
        <v>10</v>
      </c>
      <c r="AI1519" s="488">
        <v>10</v>
      </c>
      <c r="AJ1519" s="488">
        <v>10</v>
      </c>
      <c r="AK1519" s="488">
        <v>10</v>
      </c>
      <c r="AL1519" s="488">
        <v>10</v>
      </c>
      <c r="AM1519" s="488">
        <v>10</v>
      </c>
      <c r="AN1519" s="488">
        <v>10</v>
      </c>
      <c r="AO1519" s="488">
        <v>10</v>
      </c>
      <c r="AP1519" s="488">
        <v>10</v>
      </c>
      <c r="AQ1519" s="488">
        <v>10</v>
      </c>
      <c r="AR1519" s="488">
        <v>10</v>
      </c>
      <c r="AS1519" s="488">
        <v>10</v>
      </c>
    </row>
    <row r="1520" spans="1:45" ht="18" customHeight="1">
      <c r="A1520" s="522" t="str">
        <f>IFERROR(VLOOKUP(B1520, 'Reference data'!$C$2:$D$21, 2, 0), "Do not enter, will be populated based on other column(s)")</f>
        <v>Sustenance</v>
      </c>
      <c r="B1520" s="541" t="s">
        <v>985</v>
      </c>
      <c r="D1520" s="347" t="s">
        <v>2400</v>
      </c>
      <c r="E1520" s="543" t="s">
        <v>1238</v>
      </c>
      <c r="F1520" s="472"/>
      <c r="G1520" s="522" t="str">
        <f>IFERROR(VLOOKUP(E1520,'Reference data'!$M$2:$P$364,4,0), "Do not enter, will be populated based on other column(s)")</f>
        <v>MR</v>
      </c>
      <c r="H1520" s="522" t="str">
        <f>IFERROR(VLOOKUP(E1520,'Reference data'!$M$2:$O$364, 3,0), "Do not enter, will be populated based on other column(s)")</f>
        <v>Java</v>
      </c>
      <c r="I1520" s="522" t="str">
        <f>IFERROR(VLOOKUP(E1520,'Reference data'!$M$1:$N$364, 2,0), "Do not enter, will be populated based on other column(s)")</f>
        <v>MDRG-RR</v>
      </c>
      <c r="J1520" s="347" t="s">
        <v>78</v>
      </c>
      <c r="K1520" s="525" t="str">
        <f>IFERROR(VLOOKUP(J1520,'Reference data'!$G$2:$H$7, 2, 0), "Do not enter, will be populated based on other column(s)")</f>
        <v>Christine Moretti</v>
      </c>
      <c r="L1520" s="525" t="s">
        <v>1094</v>
      </c>
      <c r="M1520" s="525" t="str">
        <f>IFERROR(VLOOKUP(L1520, 'Reference data'!$J$2:$K$30, 2, 0), "Do not enter, will be populated based on other column(s)")</f>
        <v>Ranjit Rai</v>
      </c>
      <c r="N1520" s="347" t="s">
        <v>283</v>
      </c>
      <c r="P1520" s="347" t="s">
        <v>48</v>
      </c>
      <c r="R1520" s="488"/>
      <c r="S1520" s="488"/>
      <c r="T1520" s="488"/>
      <c r="U1520" s="488"/>
      <c r="V1520" s="488"/>
      <c r="W1520" s="488"/>
      <c r="X1520" s="488"/>
      <c r="Y1520" s="488"/>
      <c r="Z1520" s="488"/>
      <c r="AA1520" s="488"/>
      <c r="AB1520" s="488"/>
      <c r="AC1520" s="488"/>
      <c r="AD1520" s="488"/>
      <c r="AE1520" s="488"/>
      <c r="AF1520" s="488"/>
      <c r="AG1520" s="488"/>
      <c r="AH1520" s="488">
        <v>10</v>
      </c>
      <c r="AI1520" s="488">
        <v>10</v>
      </c>
      <c r="AJ1520" s="488">
        <v>10</v>
      </c>
      <c r="AK1520" s="488">
        <v>10</v>
      </c>
      <c r="AL1520" s="488">
        <v>10</v>
      </c>
      <c r="AM1520" s="488">
        <v>10</v>
      </c>
      <c r="AN1520" s="488">
        <v>10</v>
      </c>
      <c r="AO1520" s="488">
        <v>10</v>
      </c>
      <c r="AP1520" s="488">
        <v>10</v>
      </c>
      <c r="AQ1520" s="488">
        <v>10</v>
      </c>
      <c r="AR1520" s="488">
        <v>10</v>
      </c>
      <c r="AS1520" s="488">
        <v>10</v>
      </c>
    </row>
    <row r="1521" spans="1:45" ht="18" customHeight="1">
      <c r="A1521" s="522" t="str">
        <f>IFERROR(VLOOKUP(B1521, 'Reference data'!$C$2:$D$21, 2, 0), "Do not enter, will be populated based on other column(s)")</f>
        <v>Sustenance</v>
      </c>
      <c r="B1521" s="541" t="s">
        <v>985</v>
      </c>
      <c r="D1521" s="347" t="s">
        <v>2400</v>
      </c>
      <c r="E1521" s="543" t="s">
        <v>1198</v>
      </c>
      <c r="F1521" s="472"/>
      <c r="G1521" s="522" t="str">
        <f>IFERROR(VLOOKUP(E1521,'Reference data'!$M$2:$P$364,4,0), "Do not enter, will be populated based on other column(s)")</f>
        <v>MR</v>
      </c>
      <c r="H1521" s="522" t="str">
        <f>IFERROR(VLOOKUP(E1521,'Reference data'!$M$2:$O$364, 3,0), "Do not enter, will be populated based on other column(s)")</f>
        <v>Java</v>
      </c>
      <c r="I1521" s="522" t="str">
        <f>IFERROR(VLOOKUP(E1521,'Reference data'!$M$1:$N$364, 2,0), "Do not enter, will be populated based on other column(s)")</f>
        <v>MDRG-RR</v>
      </c>
      <c r="J1521" s="347" t="s">
        <v>78</v>
      </c>
      <c r="K1521" s="525" t="str">
        <f>IFERROR(VLOOKUP(J1521,'Reference data'!$G$2:$H$7, 2, 0), "Do not enter, will be populated based on other column(s)")</f>
        <v>Christine Moretti</v>
      </c>
      <c r="L1521" s="525" t="s">
        <v>1094</v>
      </c>
      <c r="M1521" s="525" t="str">
        <f>IFERROR(VLOOKUP(L1521, 'Reference data'!$J$2:$K$30, 2, 0), "Do not enter, will be populated based on other column(s)")</f>
        <v>Ranjit Rai</v>
      </c>
      <c r="N1521" s="347" t="s">
        <v>283</v>
      </c>
      <c r="P1521" s="347" t="s">
        <v>48</v>
      </c>
      <c r="R1521" s="488"/>
      <c r="S1521" s="488"/>
      <c r="T1521" s="488"/>
      <c r="U1521" s="488"/>
      <c r="V1521" s="488"/>
      <c r="W1521" s="488"/>
      <c r="X1521" s="488"/>
      <c r="Y1521" s="488"/>
      <c r="Z1521" s="488"/>
      <c r="AA1521" s="488"/>
      <c r="AB1521" s="488"/>
      <c r="AC1521" s="488"/>
      <c r="AD1521" s="488"/>
      <c r="AE1521" s="488"/>
      <c r="AF1521" s="488"/>
      <c r="AG1521" s="488"/>
      <c r="AH1521" s="488">
        <v>10</v>
      </c>
      <c r="AI1521" s="488">
        <v>10</v>
      </c>
      <c r="AJ1521" s="488">
        <v>10</v>
      </c>
      <c r="AK1521" s="488">
        <v>10</v>
      </c>
      <c r="AL1521" s="488">
        <v>10</v>
      </c>
      <c r="AM1521" s="488">
        <v>10</v>
      </c>
      <c r="AN1521" s="488">
        <v>10</v>
      </c>
      <c r="AO1521" s="488">
        <v>10</v>
      </c>
      <c r="AP1521" s="488">
        <v>10</v>
      </c>
      <c r="AQ1521" s="488">
        <v>10</v>
      </c>
      <c r="AR1521" s="488">
        <v>10</v>
      </c>
      <c r="AS1521" s="488">
        <v>10</v>
      </c>
    </row>
    <row r="1522" spans="1:45" ht="18" customHeight="1">
      <c r="A1522" s="522" t="str">
        <f>IFERROR(VLOOKUP(B1522, 'Reference data'!$C$2:$D$21, 2, 0), "Do not enter, will be populated based on other column(s)")</f>
        <v>Sustenance</v>
      </c>
      <c r="B1522" s="541" t="s">
        <v>985</v>
      </c>
      <c r="D1522" s="347" t="s">
        <v>2400</v>
      </c>
      <c r="E1522" s="543" t="s">
        <v>653</v>
      </c>
      <c r="F1522" s="472"/>
      <c r="G1522" s="522" t="str">
        <f>IFERROR(VLOOKUP(E1522,'Reference data'!$M$2:$P$364,4,0), "Do not enter, will be populated based on other column(s)")</f>
        <v>MR</v>
      </c>
      <c r="H1522" s="522" t="str">
        <f>IFERROR(VLOOKUP(E1522,'Reference data'!$M$2:$O$364, 3,0), "Do not enter, will be populated based on other column(s)")</f>
        <v>Java</v>
      </c>
      <c r="I1522" s="522" t="str">
        <f>IFERROR(VLOOKUP(E1522,'Reference data'!$M$1:$N$364, 2,0), "Do not enter, will be populated based on other column(s)")</f>
        <v>MDRG-RR</v>
      </c>
      <c r="J1522" s="347" t="s">
        <v>44</v>
      </c>
      <c r="K1522" s="525" t="str">
        <f>IFERROR(VLOOKUP(J1522,'Reference data'!$G$2:$H$7, 2, 0), "Do not enter, will be populated based on other column(s)")</f>
        <v>Muawiah Qaimari</v>
      </c>
      <c r="L1522" s="525" t="s">
        <v>1094</v>
      </c>
      <c r="M1522" s="525" t="str">
        <f>IFERROR(VLOOKUP(L1522, 'Reference data'!$J$2:$K$30, 2, 0), "Do not enter, will be populated based on other column(s)")</f>
        <v>Ranjit Rai</v>
      </c>
      <c r="N1522" s="347" t="s">
        <v>283</v>
      </c>
      <c r="P1522" s="347" t="s">
        <v>48</v>
      </c>
      <c r="R1522" s="488"/>
      <c r="S1522" s="488"/>
      <c r="T1522" s="488"/>
      <c r="U1522" s="488"/>
      <c r="V1522" s="488"/>
      <c r="W1522" s="488"/>
      <c r="X1522" s="488"/>
      <c r="Y1522" s="488"/>
      <c r="Z1522" s="488"/>
      <c r="AA1522" s="488"/>
      <c r="AB1522" s="488"/>
      <c r="AC1522" s="488"/>
      <c r="AD1522" s="488"/>
      <c r="AE1522" s="488"/>
      <c r="AF1522" s="488"/>
      <c r="AG1522" s="488"/>
      <c r="AH1522" s="488">
        <v>10</v>
      </c>
      <c r="AI1522" s="488">
        <v>10</v>
      </c>
      <c r="AJ1522" s="488">
        <v>10</v>
      </c>
      <c r="AK1522" s="488">
        <v>10</v>
      </c>
      <c r="AL1522" s="488">
        <v>10</v>
      </c>
      <c r="AM1522" s="488">
        <v>10</v>
      </c>
      <c r="AN1522" s="488">
        <v>10</v>
      </c>
      <c r="AO1522" s="488">
        <v>10</v>
      </c>
      <c r="AP1522" s="488">
        <v>10</v>
      </c>
      <c r="AQ1522" s="488">
        <v>10</v>
      </c>
      <c r="AR1522" s="488">
        <v>10</v>
      </c>
      <c r="AS1522" s="488">
        <v>10</v>
      </c>
    </row>
    <row r="1523" spans="1:45" ht="18" customHeight="1">
      <c r="A1523" s="522" t="str">
        <f>IFERROR(VLOOKUP(B1523, 'Reference data'!$C$2:$D$21, 2, 0), "Do not enter, will be populated based on other column(s)")</f>
        <v>Sustenance</v>
      </c>
      <c r="B1523" s="541" t="s">
        <v>985</v>
      </c>
      <c r="D1523" s="347" t="s">
        <v>2400</v>
      </c>
      <c r="E1523" s="543" t="s">
        <v>1337</v>
      </c>
      <c r="F1523" s="472"/>
      <c r="G1523" s="522" t="str">
        <f>IFERROR(VLOOKUP(E1523,'Reference data'!$M$2:$P$364,4,0), "Do not enter, will be populated based on other column(s)")</f>
        <v>MR</v>
      </c>
      <c r="H1523" s="522" t="str">
        <f>IFERROR(VLOOKUP(E1523,'Reference data'!$M$2:$O$364, 3,0), "Do not enter, will be populated based on other column(s)")</f>
        <v>Java</v>
      </c>
      <c r="I1523" s="522" t="str">
        <f>IFERROR(VLOOKUP(E1523,'Reference data'!$M$1:$N$364, 2,0), "Do not enter, will be populated based on other column(s)")</f>
        <v>MDRG-RR</v>
      </c>
      <c r="J1523" s="347" t="s">
        <v>203</v>
      </c>
      <c r="K1523" s="525" t="str">
        <f>IFERROR(VLOOKUP(J1523,'Reference data'!$G$2:$H$7, 2, 0), "Do not enter, will be populated based on other column(s)")</f>
        <v>Muawiah Qaimari</v>
      </c>
      <c r="L1523" s="525" t="s">
        <v>1094</v>
      </c>
      <c r="M1523" s="525" t="str">
        <f>IFERROR(VLOOKUP(L1523, 'Reference data'!$J$2:$K$30, 2, 0), "Do not enter, will be populated based on other column(s)")</f>
        <v>Ranjit Rai</v>
      </c>
      <c r="N1523" s="347" t="s">
        <v>283</v>
      </c>
      <c r="P1523" s="347" t="s">
        <v>48</v>
      </c>
      <c r="R1523" s="488"/>
      <c r="S1523" s="488"/>
      <c r="T1523" s="488"/>
      <c r="U1523" s="488"/>
      <c r="V1523" s="488"/>
      <c r="W1523" s="488"/>
      <c r="X1523" s="488"/>
      <c r="Y1523" s="488"/>
      <c r="Z1523" s="488"/>
      <c r="AA1523" s="488"/>
      <c r="AB1523" s="488"/>
      <c r="AC1523" s="488"/>
      <c r="AD1523" s="488"/>
      <c r="AE1523" s="488"/>
      <c r="AF1523" s="488"/>
      <c r="AG1523" s="488"/>
      <c r="AH1523" s="488">
        <v>10</v>
      </c>
      <c r="AI1523" s="488">
        <v>10</v>
      </c>
      <c r="AJ1523" s="488">
        <v>10</v>
      </c>
      <c r="AK1523" s="488">
        <v>10</v>
      </c>
      <c r="AL1523" s="488">
        <v>10</v>
      </c>
      <c r="AM1523" s="488">
        <v>10</v>
      </c>
      <c r="AN1523" s="488">
        <v>10</v>
      </c>
      <c r="AO1523" s="488">
        <v>10</v>
      </c>
      <c r="AP1523" s="488">
        <v>10</v>
      </c>
      <c r="AQ1523" s="488">
        <v>10</v>
      </c>
      <c r="AR1523" s="488">
        <v>10</v>
      </c>
      <c r="AS1523" s="488">
        <v>10</v>
      </c>
    </row>
    <row r="1524" spans="1:45" ht="18" customHeight="1">
      <c r="A1524" s="522" t="str">
        <f>IFERROR(VLOOKUP(B1524, 'Reference data'!$C$2:$D$21, 2, 0), "Do not enter, will be populated based on other column(s)")</f>
        <v>Enhancement</v>
      </c>
      <c r="B1524" s="541" t="s">
        <v>960</v>
      </c>
      <c r="D1524" s="347" t="s">
        <v>2411</v>
      </c>
      <c r="E1524" s="543" t="s">
        <v>1039</v>
      </c>
      <c r="F1524" s="475"/>
      <c r="G1524" s="522" t="str">
        <f>IFERROR(VLOOKUP(E1524,'Reference data'!$M$2:$P$364,4,0), "Do not enter, will be populated based on other column(s)")</f>
        <v>MR</v>
      </c>
      <c r="H1524" s="522" t="str">
        <f>IFERROR(VLOOKUP(E1524,'Reference data'!$M$2:$O$364, 3,0), "Do not enter, will be populated based on other column(s)")</f>
        <v>Proc C, React JS</v>
      </c>
      <c r="I1524" s="522" t="str">
        <f>IFERROR(VLOOKUP(E1524,'Reference data'!$M$1:$N$364, 2,0), "Do not enter, will be populated based on other column(s)")</f>
        <v>MDRG-RR</v>
      </c>
      <c r="J1524" s="347" t="s">
        <v>78</v>
      </c>
      <c r="K1524" s="525" t="str">
        <f>IFERROR(VLOOKUP(J1524,'Reference data'!$G$2:$H$7, 2, 0), "Do not enter, will be populated based on other column(s)")</f>
        <v>Christine Moretti</v>
      </c>
      <c r="L1524" s="525" t="s">
        <v>1094</v>
      </c>
      <c r="M1524" s="525" t="str">
        <f>IFERROR(VLOOKUP(L1524, 'Reference data'!$J$2:$K$30, 2, 0), "Do not enter, will be populated based on other column(s)")</f>
        <v>Ranjit Rai</v>
      </c>
      <c r="N1524" s="347">
        <v>23.06</v>
      </c>
      <c r="P1524" s="483" t="s">
        <v>48</v>
      </c>
      <c r="Q1524" s="347">
        <v>327</v>
      </c>
      <c r="R1524" s="488"/>
      <c r="S1524" s="488"/>
      <c r="T1524" s="488"/>
      <c r="U1524" s="488"/>
      <c r="V1524" s="488"/>
      <c r="W1524" s="488"/>
      <c r="X1524" s="488"/>
      <c r="Y1524" s="488"/>
      <c r="Z1524" s="488"/>
      <c r="AA1524" s="488"/>
      <c r="AB1524" s="488"/>
      <c r="AC1524" s="488"/>
      <c r="AD1524" s="488"/>
      <c r="AE1524" s="488"/>
      <c r="AF1524" s="488"/>
      <c r="AG1524" s="488"/>
      <c r="AH1524" s="488">
        <v>0</v>
      </c>
      <c r="AI1524" s="488">
        <v>0</v>
      </c>
      <c r="AJ1524" s="488">
        <v>0</v>
      </c>
      <c r="AK1524" s="488">
        <v>0</v>
      </c>
      <c r="AL1524" s="488">
        <v>167</v>
      </c>
      <c r="AM1524" s="488">
        <v>160</v>
      </c>
      <c r="AN1524" s="347">
        <v>0</v>
      </c>
      <c r="AO1524" s="347">
        <v>0</v>
      </c>
      <c r="AP1524" s="347">
        <v>0</v>
      </c>
      <c r="AQ1524" s="347">
        <v>0</v>
      </c>
      <c r="AR1524" s="347">
        <v>0</v>
      </c>
      <c r="AS1524" s="347">
        <v>0</v>
      </c>
    </row>
    <row r="1525" spans="1:45" ht="18" customHeight="1">
      <c r="A1525" s="522" t="str">
        <f>IFERROR(VLOOKUP(B1525, 'Reference data'!$C$2:$D$21, 2, 0), "Do not enter, will be populated based on other column(s)")</f>
        <v>Enhancement</v>
      </c>
      <c r="B1525" s="541" t="s">
        <v>960</v>
      </c>
      <c r="D1525" s="472" t="s">
        <v>2412</v>
      </c>
      <c r="E1525" s="543" t="s">
        <v>1856</v>
      </c>
      <c r="F1525" s="475"/>
      <c r="G1525" s="522" t="str">
        <f>IFERROR(VLOOKUP(E1525,'Reference data'!$M$2:$P$364,4,0), "Do not enter, will be populated based on other column(s)")</f>
        <v>MR</v>
      </c>
      <c r="H1525" s="522" t="str">
        <f>IFERROR(VLOOKUP(E1525,'Reference data'!$M$2:$O$364, 3,0), "Do not enter, will be populated based on other column(s)")</f>
        <v>Java</v>
      </c>
      <c r="I1525" s="522" t="str">
        <f>IFERROR(VLOOKUP(E1525,'Reference data'!$M$1:$N$364, 2,0), "Do not enter, will be populated based on other column(s)")</f>
        <v>MDRG-RR</v>
      </c>
      <c r="J1525" s="472" t="s">
        <v>442</v>
      </c>
      <c r="K1525" s="525" t="str">
        <f>IFERROR(VLOOKUP(J1525,'Reference data'!$G$2:$H$7, 2, 0), "Do not enter, will be populated based on other column(s)")</f>
        <v>Christine Moretti</v>
      </c>
      <c r="L1525" s="525" t="str">
        <f>IFERROR(VLOOKUP(I1525, 'Reference data'!$R$2:$S$55, 2, 0), "Do not enter, will be populated based on other column(s)")</f>
        <v>Narmada Nelluri</v>
      </c>
      <c r="M1525" s="525" t="str">
        <f>IFERROR(VLOOKUP(L1525, 'Reference data'!$J$2:$K$30, 2, 0), "Do not enter, will be populated based on other column(s)")</f>
        <v>Ranjit Rai</v>
      </c>
      <c r="N1525" s="547">
        <v>23.11</v>
      </c>
      <c r="O1525" s="551" t="str">
        <f>VLOOKUP(N1525, 'Reference data'!$U$2:$V$29, 2, 0)</f>
        <v>Nov-23</v>
      </c>
      <c r="P1525" s="483" t="s">
        <v>48</v>
      </c>
      <c r="Q1525" s="488">
        <v>3100</v>
      </c>
      <c r="R1525" s="488">
        <v>300</v>
      </c>
      <c r="S1525" s="488">
        <v>300</v>
      </c>
      <c r="T1525" s="488">
        <v>150</v>
      </c>
      <c r="U1525" s="488"/>
      <c r="V1525" s="488"/>
      <c r="W1525" s="488"/>
      <c r="X1525" s="488"/>
      <c r="Y1525" s="488"/>
      <c r="Z1525" s="488"/>
      <c r="AA1525" s="488"/>
      <c r="AB1525" s="488">
        <v>300</v>
      </c>
      <c r="AC1525" s="488">
        <v>300</v>
      </c>
      <c r="AD1525" s="488">
        <v>150</v>
      </c>
      <c r="AE1525" s="488"/>
      <c r="AF1525" s="488"/>
      <c r="AG1525" s="488"/>
      <c r="AH1525" s="488"/>
      <c r="AI1525" s="488"/>
      <c r="AJ1525" s="488"/>
      <c r="AK1525" s="488">
        <v>80</v>
      </c>
      <c r="AL1525" s="488">
        <v>380</v>
      </c>
      <c r="AM1525" s="488">
        <v>380</v>
      </c>
      <c r="AN1525" s="488">
        <v>380</v>
      </c>
      <c r="AO1525" s="488">
        <v>380</v>
      </c>
      <c r="AP1525" s="488">
        <v>380</v>
      </c>
      <c r="AQ1525" s="488">
        <v>380</v>
      </c>
      <c r="AR1525" s="488">
        <v>380</v>
      </c>
      <c r="AS1525" s="488">
        <v>380</v>
      </c>
    </row>
    <row r="1526" spans="1:45" ht="18" customHeight="1">
      <c r="A1526" s="522" t="str">
        <f>IFERROR(VLOOKUP(B1526, 'Reference data'!$C$2:$D$21, 2, 0), "Do not enter, will be populated based on other column(s)")</f>
        <v>Enhancement</v>
      </c>
      <c r="B1526" s="541" t="s">
        <v>960</v>
      </c>
      <c r="D1526" s="347" t="s">
        <v>2413</v>
      </c>
      <c r="E1526" s="543" t="s">
        <v>1039</v>
      </c>
      <c r="F1526" s="472"/>
      <c r="G1526" s="522" t="str">
        <f>IFERROR(VLOOKUP(E1526,'Reference data'!$M$2:$P$364,4,0), "Do not enter, will be populated based on other column(s)")</f>
        <v>MR</v>
      </c>
      <c r="H1526" s="522" t="str">
        <f>IFERROR(VLOOKUP(E1526,'Reference data'!$M$2:$O$364, 3,0), "Do not enter, will be populated based on other column(s)")</f>
        <v>Proc C, React JS</v>
      </c>
      <c r="I1526" s="522" t="str">
        <f>IFERROR(VLOOKUP(E1526,'Reference data'!$M$1:$N$364, 2,0), "Do not enter, will be populated based on other column(s)")</f>
        <v>MDRG-RR</v>
      </c>
      <c r="J1526" s="347" t="s">
        <v>78</v>
      </c>
      <c r="K1526" s="525" t="str">
        <f>IFERROR(VLOOKUP(J1526,'Reference data'!$G$2:$H$7, 2, 0), "Do not enter, will be populated based on other column(s)")</f>
        <v>Christine Moretti</v>
      </c>
      <c r="L1526" s="525" t="s">
        <v>1094</v>
      </c>
      <c r="M1526" s="525" t="str">
        <f>IFERROR(VLOOKUP(L1526, 'Reference data'!$J$2:$K$30, 2, 0), "Do not enter, will be populated based on other column(s)")</f>
        <v>Ranjit Rai</v>
      </c>
      <c r="N1526" s="347">
        <v>23.05</v>
      </c>
      <c r="P1526" s="483" t="s">
        <v>48</v>
      </c>
      <c r="Q1526" s="347">
        <v>644</v>
      </c>
      <c r="R1526" s="488"/>
      <c r="S1526" s="488"/>
      <c r="T1526" s="488"/>
      <c r="U1526" s="488"/>
      <c r="V1526" s="488"/>
      <c r="W1526" s="488"/>
      <c r="X1526" s="488"/>
      <c r="Y1526" s="488"/>
      <c r="Z1526" s="488"/>
      <c r="AA1526" s="488"/>
      <c r="AB1526" s="488"/>
      <c r="AC1526" s="488"/>
      <c r="AD1526" s="488"/>
      <c r="AE1526" s="488"/>
      <c r="AF1526" s="488"/>
      <c r="AG1526" s="488"/>
      <c r="AH1526" s="488">
        <v>0</v>
      </c>
      <c r="AI1526" s="488">
        <v>0</v>
      </c>
      <c r="AJ1526" s="488">
        <v>0</v>
      </c>
      <c r="AK1526" s="488">
        <v>300</v>
      </c>
      <c r="AL1526" s="488">
        <v>344</v>
      </c>
      <c r="AM1526" s="488">
        <v>0</v>
      </c>
      <c r="AN1526" s="347">
        <v>0</v>
      </c>
      <c r="AO1526" s="347">
        <v>0</v>
      </c>
      <c r="AP1526" s="347">
        <v>0</v>
      </c>
      <c r="AQ1526" s="347">
        <v>0</v>
      </c>
      <c r="AR1526" s="347">
        <v>0</v>
      </c>
      <c r="AS1526" s="347">
        <v>0</v>
      </c>
    </row>
    <row r="1527" spans="1:45" ht="18" customHeight="1">
      <c r="A1527" s="522" t="str">
        <f>IFERROR(VLOOKUP(B1527, 'Reference data'!$C$2:$D$21, 2, 0), "Do not enter, will be populated based on other column(s)")</f>
        <v>Sustenance</v>
      </c>
      <c r="B1527" s="541" t="s">
        <v>88</v>
      </c>
      <c r="C1527" s="347">
        <v>1</v>
      </c>
      <c r="D1527" s="472" t="s">
        <v>2414</v>
      </c>
      <c r="E1527" s="543" t="s">
        <v>271</v>
      </c>
      <c r="F1527" s="475" t="s">
        <v>2415</v>
      </c>
      <c r="G1527" s="522" t="str">
        <f>IFERROR(VLOOKUP(E1527,'Reference data'!$M$2:$P$364,4,0), "Do not enter, will be populated based on other column(s)")</f>
        <v>MF</v>
      </c>
      <c r="H1527" s="522" t="str">
        <f>IFERROR(VLOOKUP(E1527,'Reference data'!$M$2:$O$364, 3,0), "Do not enter, will be populated based on other column(s)")</f>
        <v>Cobol, DB2</v>
      </c>
      <c r="I1527" s="522" t="str">
        <f>IFERROR(VLOOKUP(E1527,'Reference data'!$M$1:$N$364, 2,0), "Do not enter, will be populated based on other column(s)")</f>
        <v>WB-BPP1</v>
      </c>
      <c r="J1527" s="472" t="s">
        <v>44</v>
      </c>
      <c r="K1527" s="525" t="str">
        <f>IFERROR(VLOOKUP(J1527,'Reference data'!$G$2:$H$7, 2, 0), "Do not enter, will be populated based on other column(s)")</f>
        <v>Muawiah Qaimari</v>
      </c>
      <c r="L1527" s="525" t="str">
        <f>IFERROR(VLOOKUP(I1527, 'Reference data'!$R$2:$S$55, 2, 0), "Do not enter, will be populated based on other column(s)")</f>
        <v>Rakesh Koli</v>
      </c>
      <c r="M1527" s="525" t="str">
        <f>IFERROR(VLOOKUP(L1527, 'Reference data'!$J$2:$K$30, 2, 0), "Do not enter, will be populated based on other column(s)")</f>
        <v>Amit Patidar</v>
      </c>
      <c r="N1527" s="472">
        <v>23.11</v>
      </c>
      <c r="O1527" s="551" t="str">
        <f>VLOOKUP(N1527, 'Reference data'!$U$2:$V$29, 2, 0)</f>
        <v>Nov-23</v>
      </c>
      <c r="P1527" s="483" t="s">
        <v>48</v>
      </c>
      <c r="Q1527" s="488">
        <v>150</v>
      </c>
      <c r="R1527" s="488"/>
      <c r="S1527" s="488"/>
      <c r="T1527" s="488"/>
      <c r="U1527" s="488"/>
      <c r="V1527" s="488"/>
      <c r="W1527" s="488"/>
      <c r="X1527" s="488"/>
      <c r="Y1527" s="488"/>
      <c r="Z1527" s="488"/>
      <c r="AA1527" s="488"/>
      <c r="AB1527" s="488"/>
      <c r="AC1527" s="488"/>
      <c r="AD1527" s="488"/>
      <c r="AE1527" s="488"/>
      <c r="AF1527" s="488"/>
      <c r="AG1527" s="488"/>
      <c r="AH1527" s="488"/>
      <c r="AI1527" s="488"/>
      <c r="AJ1527" s="488"/>
      <c r="AK1527" s="488"/>
      <c r="AL1527" s="488"/>
      <c r="AM1527" s="488"/>
      <c r="AN1527" s="488">
        <v>40</v>
      </c>
      <c r="AO1527" s="488">
        <v>10</v>
      </c>
      <c r="AP1527" s="488">
        <v>50</v>
      </c>
      <c r="AQ1527" s="488">
        <v>30</v>
      </c>
      <c r="AR1527" s="488">
        <v>20</v>
      </c>
      <c r="AS1527" s="488"/>
    </row>
    <row r="1528" spans="1:45" ht="14.5">
      <c r="A1528" s="522" t="str">
        <f>IFERROR(VLOOKUP(B1528, 'Reference data'!$C$2:$D$21, 2, 0), "Do not enter, will be populated based on other column(s)")</f>
        <v>Sustenance</v>
      </c>
      <c r="B1528" s="541" t="s">
        <v>88</v>
      </c>
      <c r="C1528" s="347">
        <v>1</v>
      </c>
      <c r="D1528" s="347" t="s">
        <v>2416</v>
      </c>
      <c r="E1528" s="543" t="s">
        <v>1132</v>
      </c>
      <c r="F1528" s="474" t="s">
        <v>2417</v>
      </c>
      <c r="G1528" s="522" t="str">
        <f>IFERROR(VLOOKUP(E1528,'Reference data'!$M$2:$P$364,4,0), "Do not enter, will be populated based on other column(s)")</f>
        <v>MF</v>
      </c>
      <c r="H1528" s="522" t="str">
        <f>IFERROR(VLOOKUP(E1528,'Reference data'!$M$2:$O$364, 3,0), "Do not enter, will be populated based on other column(s)")</f>
        <v>Cobol, DB2</v>
      </c>
      <c r="I1528" s="522" t="str">
        <f>IFERROR(VLOOKUP(E1528,'Reference data'!$M$1:$N$364, 2,0), "Do not enter, will be populated based on other column(s)")</f>
        <v>West Usage</v>
      </c>
      <c r="J1528" s="548" t="s">
        <v>44</v>
      </c>
      <c r="K1528" s="525" t="str">
        <f>IFERROR(VLOOKUP(J1528,'Reference data'!$G$2:$H$7, 2, 0), "Do not enter, will be populated based on other column(s)")</f>
        <v>Muawiah Qaimari</v>
      </c>
      <c r="L1528" s="525" t="str">
        <f>IFERROR(VLOOKUP(I1528, 'Reference data'!$R$2:$S$55, 2, 0), "Do not enter, will be populated based on other column(s)")</f>
        <v>Sanjay Lokhande</v>
      </c>
      <c r="M1528" s="525" t="str">
        <f>IFERROR(VLOOKUP(L1528, 'Reference data'!$J$2:$K$30, 2, 0), "Do not enter, will be populated based on other column(s)")</f>
        <v>Daljeet Arora</v>
      </c>
      <c r="N1528" s="347">
        <v>23.11</v>
      </c>
      <c r="O1528" s="551" t="str">
        <f>VLOOKUP(N1528, 'Reference data'!$U$2:$V$29, 2, 0)</f>
        <v>Nov-23</v>
      </c>
      <c r="P1528" s="483" t="s">
        <v>48</v>
      </c>
      <c r="Q1528" s="488">
        <v>140</v>
      </c>
      <c r="R1528" s="488"/>
      <c r="S1528" s="488"/>
      <c r="T1528" s="488"/>
      <c r="U1528" s="488"/>
      <c r="V1528" s="488"/>
      <c r="W1528" s="488"/>
      <c r="X1528" s="488"/>
      <c r="Y1528" s="488"/>
      <c r="Z1528" s="488"/>
      <c r="AA1528" s="488"/>
      <c r="AB1528" s="488"/>
      <c r="AC1528" s="488"/>
      <c r="AD1528" s="488"/>
      <c r="AE1528" s="488"/>
      <c r="AF1528" s="488"/>
      <c r="AG1528" s="488"/>
      <c r="AH1528" s="488"/>
      <c r="AI1528" s="488">
        <v>20</v>
      </c>
      <c r="AJ1528" s="488">
        <v>10</v>
      </c>
      <c r="AK1528" s="488"/>
      <c r="AL1528" s="488"/>
      <c r="AM1528" s="488">
        <v>10</v>
      </c>
      <c r="AN1528" s="488">
        <v>30</v>
      </c>
      <c r="AO1528" s="488">
        <v>30</v>
      </c>
      <c r="AP1528" s="488">
        <v>30</v>
      </c>
      <c r="AQ1528" s="488"/>
      <c r="AR1528" s="488">
        <v>10</v>
      </c>
      <c r="AS1528" s="488"/>
    </row>
    <row r="1529" spans="1:45" ht="28.5" customHeight="1">
      <c r="A1529" s="522" t="str">
        <f>IFERROR(VLOOKUP(B1529, 'Reference data'!$C$2:$D$21, 2, 0), "Do not enter, will be populated based on other column(s)")</f>
        <v>Enhancement</v>
      </c>
      <c r="B1529" s="541" t="s">
        <v>960</v>
      </c>
      <c r="D1529" s="664" t="s">
        <v>2418</v>
      </c>
      <c r="E1529" s="543" t="s">
        <v>1215</v>
      </c>
      <c r="F1529" s="475"/>
      <c r="G1529" s="522" t="str">
        <f>IFERROR(VLOOKUP(E1529,'Reference data'!$M$2:$P$364,4,0), "Do not enter, will be populated based on other column(s)")</f>
        <v>MF</v>
      </c>
      <c r="H1529" s="522" t="str">
        <f>IFERROR(VLOOKUP(E1529,'Reference data'!$M$2:$O$364, 3,0), "Do not enter, will be populated based on other column(s)")</f>
        <v>Cobol, IMS-DB</v>
      </c>
      <c r="I1529" s="522" t="str">
        <f>IFERROR(VLOOKUP(E1529,'Reference data'!$M$1:$N$364, 2,0), "Do not enter, will be populated based on other column(s)")</f>
        <v xml:space="preserve">SW-CRIS-Billing </v>
      </c>
      <c r="J1529" s="347" t="s">
        <v>44</v>
      </c>
      <c r="K1529" s="525" t="str">
        <f>IFERROR(VLOOKUP(J1529,'Reference data'!$G$2:$H$7, 2, 0), "Do not enter, will be populated based on other column(s)")</f>
        <v>Muawiah Qaimari</v>
      </c>
      <c r="L1529" s="525" t="str">
        <f>IFERROR(VLOOKUP(I1529, 'Reference data'!$R$2:$S$55, 2, 0), "Do not enter, will be populated based on other column(s)")</f>
        <v>Kushagra Mathur</v>
      </c>
      <c r="M1529" s="525" t="str">
        <f>IFERROR(VLOOKUP(L1529, 'Reference data'!$J$2:$K$30, 2, 0), "Do not enter, will be populated based on other column(s)")</f>
        <v>Amit Patidar</v>
      </c>
      <c r="N1529" s="347">
        <v>23.12</v>
      </c>
      <c r="O1529" s="551" t="str">
        <f>VLOOKUP(N1529, 'Reference data'!$U$2:$V$29, 2, 0)</f>
        <v>Dec-23</v>
      </c>
      <c r="P1529" s="483" t="s">
        <v>48</v>
      </c>
      <c r="Q1529" s="488">
        <v>20</v>
      </c>
      <c r="R1529" s="488"/>
      <c r="S1529" s="488"/>
      <c r="T1529" s="488"/>
      <c r="U1529" s="488"/>
      <c r="V1529" s="488"/>
      <c r="W1529" s="488"/>
      <c r="X1529" s="488"/>
      <c r="Y1529" s="488"/>
      <c r="Z1529" s="488"/>
      <c r="AA1529" s="488"/>
      <c r="AB1529" s="488"/>
      <c r="AC1529" s="488"/>
      <c r="AD1529" s="488"/>
      <c r="AE1529" s="488"/>
      <c r="AF1529" s="488"/>
      <c r="AG1529" s="488"/>
      <c r="AH1529" s="488"/>
      <c r="AI1529" s="488"/>
      <c r="AJ1529" s="488"/>
      <c r="AK1529" s="488"/>
      <c r="AL1529" s="488"/>
      <c r="AM1529" s="488"/>
      <c r="AN1529" s="488"/>
      <c r="AO1529" s="488"/>
      <c r="AP1529" s="488"/>
      <c r="AQ1529" s="488"/>
      <c r="AR1529" s="488"/>
      <c r="AS1529" s="488">
        <v>20</v>
      </c>
    </row>
    <row r="1530" spans="1:45" ht="14.5">
      <c r="A1530" s="522" t="str">
        <f>IFERROR(VLOOKUP(B1530, 'Reference data'!$C$2:$D$21, 2, 0), "Do not enter, will be populated based on other column(s)")</f>
        <v>Sustenance</v>
      </c>
      <c r="B1530" s="541" t="s">
        <v>88</v>
      </c>
      <c r="C1530" s="347">
        <v>1</v>
      </c>
      <c r="D1530" s="347" t="s">
        <v>2419</v>
      </c>
      <c r="E1530" s="543" t="s">
        <v>1130</v>
      </c>
      <c r="F1530" s="474" t="s">
        <v>2417</v>
      </c>
      <c r="G1530" s="522" t="str">
        <f>IFERROR(VLOOKUP(E1530,'Reference data'!$M$2:$P$364,4,0), "Do not enter, will be populated based on other column(s)")</f>
        <v>MF</v>
      </c>
      <c r="H1530" s="522" t="str">
        <f>IFERROR(VLOOKUP(E1530,'Reference data'!$M$2:$O$364, 3,0), "Do not enter, will be populated based on other column(s)")</f>
        <v>Cobol, DB2</v>
      </c>
      <c r="I1530" s="522" t="str">
        <f>IFERROR(VLOOKUP(E1530,'Reference data'!$M$1:$N$364, 2,0), "Do not enter, will be populated based on other column(s)")</f>
        <v>West Usage</v>
      </c>
      <c r="J1530" s="548" t="s">
        <v>44</v>
      </c>
      <c r="K1530" s="525" t="str">
        <f>IFERROR(VLOOKUP(J1530,'Reference data'!$G$2:$H$7, 2, 0), "Do not enter, will be populated based on other column(s)")</f>
        <v>Muawiah Qaimari</v>
      </c>
      <c r="L1530" s="525" t="str">
        <f>IFERROR(VLOOKUP(I1530, 'Reference data'!$R$2:$S$55, 2, 0), "Do not enter, will be populated based on other column(s)")</f>
        <v>Sanjay Lokhande</v>
      </c>
      <c r="M1530" s="525" t="str">
        <f>IFERROR(VLOOKUP(L1530, 'Reference data'!$J$2:$K$30, 2, 0), "Do not enter, will be populated based on other column(s)")</f>
        <v>Daljeet Arora</v>
      </c>
      <c r="N1530" s="347">
        <v>23.11</v>
      </c>
      <c r="O1530" s="551" t="str">
        <f>VLOOKUP(N1530, 'Reference data'!$U$2:$V$29, 2, 0)</f>
        <v>Nov-23</v>
      </c>
      <c r="P1530" s="483" t="s">
        <v>48</v>
      </c>
      <c r="Q1530" s="488">
        <v>140</v>
      </c>
      <c r="R1530" s="488"/>
      <c r="S1530" s="488"/>
      <c r="T1530" s="488"/>
      <c r="U1530" s="488"/>
      <c r="V1530" s="488"/>
      <c r="W1530" s="488"/>
      <c r="X1530" s="488"/>
      <c r="Y1530" s="488"/>
      <c r="Z1530" s="488"/>
      <c r="AA1530" s="488"/>
      <c r="AB1530" s="488"/>
      <c r="AC1530" s="488"/>
      <c r="AD1530" s="488"/>
      <c r="AE1530" s="488"/>
      <c r="AF1530" s="488"/>
      <c r="AG1530" s="488"/>
      <c r="AH1530" s="488"/>
      <c r="AI1530" s="488">
        <v>20</v>
      </c>
      <c r="AJ1530" s="488">
        <v>10</v>
      </c>
      <c r="AK1530" s="488"/>
      <c r="AL1530" s="488"/>
      <c r="AM1530" s="488">
        <v>10</v>
      </c>
      <c r="AN1530" s="488">
        <v>30</v>
      </c>
      <c r="AO1530" s="488">
        <v>30</v>
      </c>
      <c r="AP1530" s="488">
        <v>30</v>
      </c>
      <c r="AQ1530" s="488"/>
      <c r="AR1530" s="488">
        <v>10</v>
      </c>
      <c r="AS1530" s="488"/>
    </row>
    <row r="1531" spans="1:45" ht="14.5">
      <c r="A1531" s="522" t="str">
        <f>IFERROR(VLOOKUP(B1531, 'Reference data'!$C$2:$D$21, 2, 0), "Do not enter, will be populated based on other column(s)")</f>
        <v>Sustenance</v>
      </c>
      <c r="B1531" s="541" t="s">
        <v>88</v>
      </c>
      <c r="C1531" s="347">
        <v>1</v>
      </c>
      <c r="D1531" s="347" t="s">
        <v>2420</v>
      </c>
      <c r="E1531" s="543" t="s">
        <v>1299</v>
      </c>
      <c r="F1531" s="474" t="s">
        <v>2417</v>
      </c>
      <c r="G1531" s="522" t="str">
        <f>IFERROR(VLOOKUP(E1531,'Reference data'!$M$2:$P$364,4,0), "Do not enter, will be populated based on other column(s)")</f>
        <v>MF</v>
      </c>
      <c r="H1531" s="522" t="str">
        <f>IFERROR(VLOOKUP(E1531,'Reference data'!$M$2:$O$364, 3,0), "Do not enter, will be populated based on other column(s)")</f>
        <v>Cobol, DB2</v>
      </c>
      <c r="I1531" s="522" t="str">
        <f>IFERROR(VLOOKUP(E1531,'Reference data'!$M$1:$N$364, 2,0), "Do not enter, will be populated based on other column(s)")</f>
        <v>West Usage</v>
      </c>
      <c r="J1531" s="548" t="s">
        <v>44</v>
      </c>
      <c r="K1531" s="525" t="str">
        <f>IFERROR(VLOOKUP(J1531,'Reference data'!$G$2:$H$7, 2, 0), "Do not enter, will be populated based on other column(s)")</f>
        <v>Muawiah Qaimari</v>
      </c>
      <c r="L1531" s="525" t="str">
        <f>IFERROR(VLOOKUP(I1531, 'Reference data'!$R$2:$S$55, 2, 0), "Do not enter, will be populated based on other column(s)")</f>
        <v>Sanjay Lokhande</v>
      </c>
      <c r="M1531" s="525" t="str">
        <f>IFERROR(VLOOKUP(L1531, 'Reference data'!$J$2:$K$30, 2, 0), "Do not enter, will be populated based on other column(s)")</f>
        <v>Daljeet Arora</v>
      </c>
      <c r="N1531" s="347">
        <v>23.11</v>
      </c>
      <c r="O1531" s="551" t="str">
        <f>VLOOKUP(N1531, 'Reference data'!$U$2:$V$29, 2, 0)</f>
        <v>Nov-23</v>
      </c>
      <c r="P1531" s="483" t="s">
        <v>48</v>
      </c>
      <c r="Q1531" s="488">
        <v>140</v>
      </c>
      <c r="R1531" s="488"/>
      <c r="S1531" s="488"/>
      <c r="T1531" s="488"/>
      <c r="U1531" s="488"/>
      <c r="V1531" s="488"/>
      <c r="W1531" s="488"/>
      <c r="X1531" s="488"/>
      <c r="Y1531" s="488"/>
      <c r="Z1531" s="488"/>
      <c r="AA1531" s="488"/>
      <c r="AB1531" s="488"/>
      <c r="AC1531" s="488"/>
      <c r="AD1531" s="488"/>
      <c r="AE1531" s="488"/>
      <c r="AF1531" s="488"/>
      <c r="AG1531" s="488"/>
      <c r="AH1531" s="488"/>
      <c r="AI1531" s="488">
        <v>20</v>
      </c>
      <c r="AJ1531" s="488">
        <v>10</v>
      </c>
      <c r="AK1531" s="488"/>
      <c r="AL1531" s="488"/>
      <c r="AM1531" s="488">
        <v>10</v>
      </c>
      <c r="AN1531" s="488">
        <v>30</v>
      </c>
      <c r="AO1531" s="488">
        <v>30</v>
      </c>
      <c r="AP1531" s="488">
        <v>30</v>
      </c>
      <c r="AQ1531" s="488"/>
      <c r="AR1531" s="488">
        <v>10</v>
      </c>
      <c r="AS1531" s="488"/>
    </row>
    <row r="1532" spans="1:45" ht="18" customHeight="1">
      <c r="A1532" s="522" t="str">
        <f>IFERROR(VLOOKUP(B1532, 'Reference data'!$C$2:$D$21, 2, 0), "Do not enter, will be populated based on other column(s)")</f>
        <v>Enhancement</v>
      </c>
      <c r="B1532" s="541" t="s">
        <v>960</v>
      </c>
      <c r="C1532" s="347">
        <v>4</v>
      </c>
      <c r="D1532" s="347" t="s">
        <v>2421</v>
      </c>
      <c r="E1532" s="543" t="s">
        <v>419</v>
      </c>
      <c r="F1532" s="474" t="s">
        <v>1479</v>
      </c>
      <c r="G1532" s="522" t="str">
        <f>IFERROR(VLOOKUP(E1532,'Reference data'!$M$2:$P$364,4,0), "Do not enter, will be populated based on other column(s)")</f>
        <v>MF</v>
      </c>
      <c r="H1532" s="522" t="str">
        <f>IFERROR(VLOOKUP(E1532,'Reference data'!$M$2:$O$364, 3,0), "Do not enter, will be populated based on other column(s)")</f>
        <v>Cobol, DB2</v>
      </c>
      <c r="I1532" s="522" t="str">
        <f>IFERROR(VLOOKUP(E1532,'Reference data'!$M$1:$N$364, 2,0), "Do not enter, will be populated based on other column(s)")</f>
        <v>SE-BILLING-USAGE</v>
      </c>
      <c r="J1532" s="347" t="s">
        <v>203</v>
      </c>
      <c r="K1532" s="525" t="str">
        <f>IFERROR(VLOOKUP(J1532,'Reference data'!$G$2:$H$7, 2, 0), "Do not enter, will be populated based on other column(s)")</f>
        <v>Muawiah Qaimari</v>
      </c>
      <c r="L1532" s="525" t="str">
        <f>IFERROR(VLOOKUP(I1532, 'Reference data'!$R$2:$S$55, 2, 0), "Do not enter, will be populated based on other column(s)")</f>
        <v>Rudradeep Mandal</v>
      </c>
      <c r="M1532" s="525" t="str">
        <f>IFERROR(VLOOKUP(L1532, 'Reference data'!$J$2:$K$30, 2, 0), "Do not enter, will be populated based on other column(s)")</f>
        <v>Tarun Raghuwanshi</v>
      </c>
      <c r="N1532" s="347">
        <v>23.08</v>
      </c>
      <c r="O1532" s="551" t="str">
        <f>VLOOKUP(N1532, 'Reference data'!$U$2:$V$29, 2, 0)</f>
        <v>Aug-23</v>
      </c>
      <c r="P1532" s="483" t="s">
        <v>48</v>
      </c>
      <c r="Q1532" s="488">
        <v>4500</v>
      </c>
      <c r="R1532" s="488"/>
      <c r="S1532" s="488"/>
      <c r="T1532" s="488"/>
      <c r="U1532" s="488"/>
      <c r="V1532" s="488"/>
      <c r="W1532" s="488"/>
      <c r="X1532" s="488"/>
      <c r="Y1532" s="488"/>
      <c r="Z1532" s="488"/>
      <c r="AA1532" s="488"/>
      <c r="AB1532" s="488"/>
      <c r="AC1532" s="488"/>
      <c r="AD1532" s="488"/>
      <c r="AE1532" s="488"/>
      <c r="AF1532" s="488">
        <v>50</v>
      </c>
      <c r="AG1532" s="488">
        <v>400</v>
      </c>
      <c r="AH1532" s="488">
        <v>700</v>
      </c>
      <c r="AI1532" s="488">
        <v>700</v>
      </c>
      <c r="AJ1532" s="488">
        <v>700</v>
      </c>
      <c r="AK1532" s="488">
        <v>450</v>
      </c>
      <c r="AL1532" s="488">
        <v>450</v>
      </c>
      <c r="AM1532" s="488">
        <v>400</v>
      </c>
      <c r="AN1532" s="488">
        <v>600</v>
      </c>
      <c r="AO1532" s="488">
        <v>500</v>
      </c>
      <c r="AP1532" s="488"/>
      <c r="AQ1532" s="488"/>
      <c r="AR1532" s="488"/>
      <c r="AS1532" s="488"/>
    </row>
    <row r="1533" spans="1:45" ht="18" customHeight="1">
      <c r="A1533" s="522" t="str">
        <f>IFERROR(VLOOKUP(B1533, 'Reference data'!$C$2:$D$21, 2, 0), "Do not enter, will be populated based on other column(s)")</f>
        <v>Enhancement</v>
      </c>
      <c r="B1533" s="555" t="s">
        <v>960</v>
      </c>
      <c r="D1533" s="347" t="s">
        <v>2422</v>
      </c>
      <c r="E1533" s="564" t="s">
        <v>55</v>
      </c>
      <c r="F1533" s="558" t="s">
        <v>2423</v>
      </c>
      <c r="G1533" s="522" t="str">
        <f>IFERROR(VLOOKUP(E1533,'Reference data'!$M$2:$P$364,4,0), "Do not enter, will be populated based on other column(s)")</f>
        <v>MF</v>
      </c>
      <c r="H1533" s="522" t="str">
        <f>IFERROR(VLOOKUP(E1533,'Reference data'!$M$2:$O$364, 3,0), "Do not enter, will be populated based on other column(s)")</f>
        <v>Cobol, DB2</v>
      </c>
      <c r="I1533" s="522" t="str">
        <f>IFERROR(VLOOKUP(E1533,'Reference data'!$M$1:$N$364, 2,0), "Do not enter, will be populated based on other column(s)")</f>
        <v>SW-CRIS</v>
      </c>
      <c r="J1533" s="347" t="s">
        <v>44</v>
      </c>
      <c r="K1533" s="525" t="str">
        <f>IFERROR(VLOOKUP(J1533,'Reference data'!$G$2:$H$7, 2, 0), "Do not enter, will be populated based on other column(s)")</f>
        <v>Muawiah Qaimari</v>
      </c>
      <c r="L1533" s="556" t="str">
        <f>IFERROR(VLOOKUP(I1533, 'Reference data'!$R$2:$S$55, 2, 0), "Do not enter, will be populated based on other column(s)")</f>
        <v>Istiyaqahmed Shaikh</v>
      </c>
      <c r="M1533" s="525" t="str">
        <f>IFERROR(VLOOKUP(L1533, 'Reference data'!$J$2:$K$30, 2, 0), "Do not enter, will be populated based on other column(s)")</f>
        <v>Daljeet Arora</v>
      </c>
      <c r="N1533" s="347">
        <v>23.11</v>
      </c>
      <c r="P1533" s="483" t="s">
        <v>48</v>
      </c>
      <c r="Q1533" s="347">
        <v>890</v>
      </c>
      <c r="R1533" s="488"/>
      <c r="S1533" s="488"/>
      <c r="T1533" s="488"/>
      <c r="U1533" s="488"/>
      <c r="V1533" s="488"/>
      <c r="W1533" s="488"/>
      <c r="X1533" s="488"/>
      <c r="Y1533" s="488"/>
      <c r="Z1533" s="488"/>
      <c r="AA1533" s="488"/>
      <c r="AB1533" s="488"/>
      <c r="AC1533" s="488"/>
      <c r="AD1533" s="488"/>
      <c r="AE1533" s="488"/>
      <c r="AF1533" s="488"/>
      <c r="AG1533" s="488"/>
      <c r="AM1533" s="347">
        <v>50</v>
      </c>
      <c r="AN1533" s="347">
        <v>200</v>
      </c>
      <c r="AO1533" s="347">
        <v>225</v>
      </c>
      <c r="AP1533" s="347">
        <v>225</v>
      </c>
      <c r="AQ1533" s="347">
        <v>140</v>
      </c>
      <c r="AR1533" s="347">
        <v>50</v>
      </c>
    </row>
    <row r="1534" spans="1:45" ht="18" customHeight="1">
      <c r="A1534" s="522" t="str">
        <f>IFERROR(VLOOKUP(B1534, 'Reference data'!$C$2:$D$21, 2, 0), "Do not enter, will be populated based on other column(s)")</f>
        <v>Enhancement</v>
      </c>
      <c r="B1534" s="555" t="s">
        <v>960</v>
      </c>
      <c r="D1534" s="347" t="s">
        <v>2422</v>
      </c>
      <c r="E1534" s="564" t="s">
        <v>56</v>
      </c>
      <c r="F1534" s="558" t="s">
        <v>2423</v>
      </c>
      <c r="G1534" s="522" t="str">
        <f>IFERROR(VLOOKUP(E1534,'Reference data'!$M$2:$P$364,4,0), "Do not enter, will be populated based on other column(s)")</f>
        <v>MF</v>
      </c>
      <c r="H1534" s="522" t="str">
        <f>IFERROR(VLOOKUP(E1534,'Reference data'!$M$2:$O$364, 3,0), "Do not enter, will be populated based on other column(s)")</f>
        <v>Cobol, DB2</v>
      </c>
      <c r="I1534" s="522" t="str">
        <f>IFERROR(VLOOKUP(E1534,'Reference data'!$M$1:$N$364, 2,0), "Do not enter, will be populated based on other column(s)")</f>
        <v>SW-CRIS</v>
      </c>
      <c r="J1534" s="347" t="s">
        <v>44</v>
      </c>
      <c r="K1534" s="525" t="str">
        <f>IFERROR(VLOOKUP(J1534,'Reference data'!$G$2:$H$7, 2, 0), "Do not enter, will be populated based on other column(s)")</f>
        <v>Muawiah Qaimari</v>
      </c>
      <c r="L1534" s="556" t="str">
        <f>IFERROR(VLOOKUP(I1534, 'Reference data'!$R$2:$S$55, 2, 0), "Do not enter, will be populated based on other column(s)")</f>
        <v>Istiyaqahmed Shaikh</v>
      </c>
      <c r="M1534" s="525" t="str">
        <f>IFERROR(VLOOKUP(L1534, 'Reference data'!$J$2:$K$30, 2, 0), "Do not enter, will be populated based on other column(s)")</f>
        <v>Daljeet Arora</v>
      </c>
      <c r="N1534" s="347">
        <v>23.11</v>
      </c>
      <c r="P1534" s="483" t="s">
        <v>48</v>
      </c>
      <c r="Q1534" s="347">
        <v>1240</v>
      </c>
      <c r="R1534" s="488"/>
      <c r="S1534" s="488"/>
      <c r="T1534" s="488"/>
      <c r="U1534" s="488"/>
      <c r="V1534" s="488"/>
      <c r="W1534" s="488"/>
      <c r="X1534" s="488"/>
      <c r="Y1534" s="488"/>
      <c r="Z1534" s="488"/>
      <c r="AA1534" s="488"/>
      <c r="AB1534" s="488"/>
      <c r="AC1534" s="488"/>
      <c r="AD1534" s="488"/>
      <c r="AE1534" s="488"/>
      <c r="AF1534" s="488"/>
      <c r="AG1534" s="488"/>
      <c r="AM1534" s="347">
        <v>50</v>
      </c>
      <c r="AN1534" s="347">
        <v>285</v>
      </c>
      <c r="AO1534" s="347">
        <v>285</v>
      </c>
      <c r="AP1534" s="347">
        <v>285</v>
      </c>
      <c r="AQ1534" s="347">
        <v>285</v>
      </c>
      <c r="AR1534" s="347">
        <v>50</v>
      </c>
    </row>
    <row r="1535" spans="1:45" ht="18" customHeight="1">
      <c r="A1535" s="522" t="str">
        <f>IFERROR(VLOOKUP(B1535, 'Reference data'!$C$2:$D$21, 2, 0), "Do not enter, will be populated based on other column(s)")</f>
        <v>Enhancement</v>
      </c>
      <c r="B1535" s="555" t="s">
        <v>960</v>
      </c>
      <c r="D1535" s="347" t="s">
        <v>2424</v>
      </c>
      <c r="E1535" s="564" t="s">
        <v>54</v>
      </c>
      <c r="F1535" s="558" t="s">
        <v>1520</v>
      </c>
      <c r="G1535" s="522" t="str">
        <f>IFERROR(VLOOKUP(E1535,'Reference data'!$M$2:$P$364,4,0), "Do not enter, will be populated based on other column(s)")</f>
        <v>MF</v>
      </c>
      <c r="H1535" s="522" t="str">
        <f>IFERROR(VLOOKUP(E1535,'Reference data'!$M$2:$O$364, 3,0), "Do not enter, will be populated based on other column(s)")</f>
        <v>Assembler</v>
      </c>
      <c r="I1535" s="522" t="str">
        <f>IFERROR(VLOOKUP(E1535,'Reference data'!$M$1:$N$364, 2,0), "Do not enter, will be populated based on other column(s)")</f>
        <v>SW-CRIS</v>
      </c>
      <c r="J1535" s="347" t="s">
        <v>44</v>
      </c>
      <c r="K1535" s="525" t="str">
        <f>IFERROR(VLOOKUP(J1535,'Reference data'!$G$2:$H$7, 2, 0), "Do not enter, will be populated based on other column(s)")</f>
        <v>Muawiah Qaimari</v>
      </c>
      <c r="L1535" s="556" t="str">
        <f>IFERROR(VLOOKUP(I1535, 'Reference data'!$R$2:$S$55, 2, 0), "Do not enter, will be populated based on other column(s)")</f>
        <v>Istiyaqahmed Shaikh</v>
      </c>
      <c r="M1535" s="525" t="str">
        <f>IFERROR(VLOOKUP(L1535, 'Reference data'!$J$2:$K$30, 2, 0), "Do not enter, will be populated based on other column(s)")</f>
        <v>Daljeet Arora</v>
      </c>
      <c r="N1535" s="347">
        <v>23.11</v>
      </c>
      <c r="P1535" s="483" t="s">
        <v>48</v>
      </c>
      <c r="Q1535" s="347">
        <v>920</v>
      </c>
      <c r="R1535" s="488"/>
      <c r="S1535" s="488"/>
      <c r="T1535" s="488"/>
      <c r="U1535" s="488"/>
      <c r="V1535" s="488"/>
      <c r="W1535" s="488"/>
      <c r="X1535" s="488"/>
      <c r="Y1535" s="488"/>
      <c r="Z1535" s="488"/>
      <c r="AA1535" s="488"/>
      <c r="AB1535" s="488"/>
      <c r="AC1535" s="488"/>
      <c r="AD1535" s="488"/>
      <c r="AE1535" s="488"/>
      <c r="AF1535" s="488"/>
      <c r="AG1535" s="488"/>
      <c r="AM1535" s="347">
        <v>100</v>
      </c>
      <c r="AN1535" s="347">
        <v>200</v>
      </c>
      <c r="AO1535" s="347">
        <v>220</v>
      </c>
      <c r="AP1535" s="347">
        <v>200</v>
      </c>
      <c r="AQ1535" s="347">
        <v>100</v>
      </c>
      <c r="AR1535" s="347">
        <v>100</v>
      </c>
    </row>
    <row r="1536" spans="1:45" ht="18" customHeight="1">
      <c r="A1536" s="522" t="str">
        <f>IFERROR(VLOOKUP(B1536, 'Reference data'!$C$2:$D$21, 2, 0), "Do not enter, will be populated based on other column(s)")</f>
        <v>Enhancement</v>
      </c>
      <c r="B1536" s="555" t="s">
        <v>960</v>
      </c>
      <c r="D1536" s="347" t="s">
        <v>2424</v>
      </c>
      <c r="E1536" s="564" t="s">
        <v>53</v>
      </c>
      <c r="F1536" s="558" t="s">
        <v>1520</v>
      </c>
      <c r="G1536" s="522" t="str">
        <f>IFERROR(VLOOKUP(E1536,'Reference data'!$M$2:$P$364,4,0), "Do not enter, will be populated based on other column(s)")</f>
        <v>MF</v>
      </c>
      <c r="H1536" s="522" t="str">
        <f>IFERROR(VLOOKUP(E1536,'Reference data'!$M$2:$O$364, 3,0), "Do not enter, will be populated based on other column(s)")</f>
        <v>PL1, Assembler</v>
      </c>
      <c r="I1536" s="522" t="str">
        <f>IFERROR(VLOOKUP(E1536,'Reference data'!$M$1:$N$364, 2,0), "Do not enter, will be populated based on other column(s)")</f>
        <v>SW-CRIS</v>
      </c>
      <c r="J1536" s="347" t="s">
        <v>44</v>
      </c>
      <c r="K1536" s="525" t="str">
        <f>IFERROR(VLOOKUP(J1536,'Reference data'!$G$2:$H$7, 2, 0), "Do not enter, will be populated based on other column(s)")</f>
        <v>Muawiah Qaimari</v>
      </c>
      <c r="L1536" s="556" t="str">
        <f>IFERROR(VLOOKUP(I1536, 'Reference data'!$R$2:$S$55, 2, 0), "Do not enter, will be populated based on other column(s)")</f>
        <v>Istiyaqahmed Shaikh</v>
      </c>
      <c r="M1536" s="525" t="str">
        <f>IFERROR(VLOOKUP(L1536, 'Reference data'!$J$2:$K$30, 2, 0), "Do not enter, will be populated based on other column(s)")</f>
        <v>Daljeet Arora</v>
      </c>
      <c r="N1536" s="347">
        <v>23.11</v>
      </c>
      <c r="P1536" s="483" t="s">
        <v>48</v>
      </c>
      <c r="Q1536" s="347">
        <v>80</v>
      </c>
      <c r="R1536" s="488"/>
      <c r="S1536" s="488"/>
      <c r="T1536" s="488"/>
      <c r="U1536" s="488"/>
      <c r="V1536" s="488"/>
      <c r="W1536" s="488"/>
      <c r="X1536" s="488"/>
      <c r="Y1536" s="488"/>
      <c r="Z1536" s="488"/>
      <c r="AA1536" s="488"/>
      <c r="AB1536" s="488"/>
      <c r="AC1536" s="488"/>
      <c r="AD1536" s="488"/>
      <c r="AE1536" s="488"/>
      <c r="AF1536" s="488"/>
      <c r="AG1536" s="488"/>
      <c r="AM1536" s="347">
        <v>10</v>
      </c>
      <c r="AN1536" s="347">
        <v>10</v>
      </c>
      <c r="AO1536" s="347">
        <v>20</v>
      </c>
      <c r="AP1536" s="347">
        <v>20</v>
      </c>
      <c r="AQ1536" s="347">
        <v>10</v>
      </c>
      <c r="AR1536" s="347">
        <v>10</v>
      </c>
    </row>
    <row r="1537" spans="1:44" ht="18" customHeight="1">
      <c r="A1537" s="522" t="str">
        <f>IFERROR(VLOOKUP(B1537, 'Reference data'!$C$2:$D$21, 2, 0), "Do not enter, will be populated based on other column(s)")</f>
        <v>Do not enter, will be populated based on other column(s)</v>
      </c>
      <c r="B1537" s="541"/>
      <c r="E1537" s="543"/>
      <c r="F1537" s="472"/>
      <c r="G1537" s="522" t="str">
        <f>IFERROR(VLOOKUP(E1537,'Reference data'!$M$2:$P$364,4,0), "Do not enter, will be populated based on other column(s)")</f>
        <v>Do not enter, will be populated based on other column(s)</v>
      </c>
      <c r="H1537" s="522" t="str">
        <f>IFERROR(VLOOKUP(E1537,'Reference data'!$M$2:$O$364, 3,0), "Do not enter, will be populated based on other column(s)")</f>
        <v>Do not enter, will be populated based on other column(s)</v>
      </c>
      <c r="I1537" s="522" t="str">
        <f>IFERROR(VLOOKUP(E1537,'Reference data'!$M$1:$N$364, 2,0), "Do not enter, will be populated based on other column(s)")</f>
        <v>Do not enter, will be populated based on other column(s)</v>
      </c>
      <c r="K1537" s="525" t="str">
        <f>IFERROR(VLOOKUP(J1537,'Reference data'!$G$2:$H$7, 2, 0), "Do not enter, will be populated based on other column(s)")</f>
        <v>Do not enter, will be populated based on other column(s)</v>
      </c>
      <c r="L1537" s="525" t="s">
        <v>1094</v>
      </c>
      <c r="M1537" s="525" t="str">
        <f>IFERROR(VLOOKUP(L1537, 'Reference data'!$J$2:$K$30, 2, 0), "Do not enter, will be populated based on other column(s)")</f>
        <v>Ranjit Rai</v>
      </c>
      <c r="P1537" s="483"/>
      <c r="R1537" s="488"/>
      <c r="S1537" s="488"/>
      <c r="T1537" s="488"/>
      <c r="U1537" s="488"/>
      <c r="V1537" s="488"/>
      <c r="W1537" s="488"/>
      <c r="X1537" s="488"/>
      <c r="Y1537" s="488"/>
      <c r="Z1537" s="488"/>
      <c r="AA1537" s="488"/>
      <c r="AB1537" s="488"/>
      <c r="AC1537" s="488"/>
      <c r="AD1537" s="488"/>
      <c r="AE1537" s="488"/>
      <c r="AF1537" s="488"/>
      <c r="AG1537" s="488"/>
      <c r="AH1537" s="488"/>
      <c r="AI1537" s="488"/>
      <c r="AJ1537" s="488"/>
      <c r="AK1537" s="488"/>
      <c r="AL1537" s="488"/>
      <c r="AM1537" s="488"/>
    </row>
    <row r="1538" spans="1:44" ht="18" customHeight="1">
      <c r="A1538" s="522" t="str">
        <f>IFERROR(VLOOKUP(B1538, 'Reference data'!$C$2:$D$21, 2, 0), "Do not enter, will be populated based on other column(s)")</f>
        <v>Do not enter, will be populated based on other column(s)</v>
      </c>
      <c r="B1538" s="541"/>
      <c r="E1538" s="543"/>
      <c r="F1538" s="472"/>
      <c r="G1538" s="522" t="str">
        <f>IFERROR(VLOOKUP(E1538,'Reference data'!$M$2:$P$364,4,0), "Do not enter, will be populated based on other column(s)")</f>
        <v>Do not enter, will be populated based on other column(s)</v>
      </c>
      <c r="H1538" s="522" t="str">
        <f>IFERROR(VLOOKUP(E1538,'Reference data'!$M$2:$O$364, 3,0), "Do not enter, will be populated based on other column(s)")</f>
        <v>Do not enter, will be populated based on other column(s)</v>
      </c>
      <c r="I1538" s="522" t="str">
        <f>IFERROR(VLOOKUP(E1538,'Reference data'!$M$1:$N$364, 2,0), "Do not enter, will be populated based on other column(s)")</f>
        <v>Do not enter, will be populated based on other column(s)</v>
      </c>
      <c r="K1538" s="525" t="str">
        <f>IFERROR(VLOOKUP(J1538,'Reference data'!$G$2:$H$7, 2, 0), "Do not enter, will be populated based on other column(s)")</f>
        <v>Do not enter, will be populated based on other column(s)</v>
      </c>
      <c r="L1538" s="525" t="s">
        <v>1094</v>
      </c>
      <c r="M1538" s="525" t="str">
        <f>IFERROR(VLOOKUP(L1538, 'Reference data'!$J$2:$K$30, 2, 0), "Do not enter, will be populated based on other column(s)")</f>
        <v>Ranjit Rai</v>
      </c>
      <c r="P1538" s="483"/>
      <c r="R1538" s="488"/>
      <c r="S1538" s="488"/>
      <c r="T1538" s="488"/>
      <c r="U1538" s="488"/>
      <c r="V1538" s="488"/>
      <c r="W1538" s="488"/>
      <c r="X1538" s="488"/>
      <c r="Y1538" s="488"/>
      <c r="Z1538" s="488"/>
      <c r="AA1538" s="488"/>
      <c r="AB1538" s="488"/>
      <c r="AC1538" s="488"/>
      <c r="AD1538" s="488"/>
      <c r="AE1538" s="488"/>
      <c r="AF1538" s="488"/>
      <c r="AG1538" s="488"/>
      <c r="AH1538" s="488"/>
      <c r="AI1538" s="488"/>
      <c r="AJ1538" s="488"/>
      <c r="AK1538" s="488"/>
      <c r="AL1538" s="488"/>
      <c r="AM1538" s="488"/>
    </row>
    <row r="1539" spans="1:44" ht="18" customHeight="1">
      <c r="A1539" s="522" t="str">
        <f>IFERROR(VLOOKUP(B1539, 'Reference data'!$C$2:$D$21, 2, 0), "Do not enter, will be populated based on other column(s)")</f>
        <v>Do not enter, will be populated based on other column(s)</v>
      </c>
      <c r="B1539" s="541"/>
      <c r="E1539" s="543"/>
      <c r="F1539" s="472"/>
      <c r="G1539" s="522" t="str">
        <f>IFERROR(VLOOKUP(E1539,'Reference data'!$M$2:$P$364,4,0), "Do not enter, will be populated based on other column(s)")</f>
        <v>Do not enter, will be populated based on other column(s)</v>
      </c>
      <c r="H1539" s="522" t="str">
        <f>IFERROR(VLOOKUP(E1539,'Reference data'!$M$2:$O$364, 3,0), "Do not enter, will be populated based on other column(s)")</f>
        <v>Do not enter, will be populated based on other column(s)</v>
      </c>
      <c r="I1539" s="522" t="str">
        <f>IFERROR(VLOOKUP(E1539,'Reference data'!$M$1:$N$364, 2,0), "Do not enter, will be populated based on other column(s)")</f>
        <v>Do not enter, will be populated based on other column(s)</v>
      </c>
      <c r="K1539" s="525" t="str">
        <f>IFERROR(VLOOKUP(J1539,'Reference data'!$G$2:$H$7, 2, 0), "Do not enter, will be populated based on other column(s)")</f>
        <v>Do not enter, will be populated based on other column(s)</v>
      </c>
      <c r="L1539" s="525" t="s">
        <v>1094</v>
      </c>
      <c r="M1539" s="525" t="str">
        <f>IFERROR(VLOOKUP(L1539, 'Reference data'!$J$2:$K$30, 2, 0), "Do not enter, will be populated based on other column(s)")</f>
        <v>Ranjit Rai</v>
      </c>
      <c r="P1539" s="483"/>
      <c r="R1539" s="488"/>
      <c r="S1539" s="488"/>
      <c r="T1539" s="488"/>
      <c r="U1539" s="488"/>
      <c r="V1539" s="488"/>
      <c r="W1539" s="488"/>
      <c r="X1539" s="488"/>
      <c r="Y1539" s="488"/>
      <c r="Z1539" s="488"/>
      <c r="AA1539" s="488"/>
      <c r="AB1539" s="488"/>
      <c r="AC1539" s="488"/>
      <c r="AD1539" s="488"/>
      <c r="AE1539" s="488"/>
      <c r="AF1539" s="488"/>
      <c r="AG1539" s="488"/>
      <c r="AH1539" s="488"/>
      <c r="AI1539" s="488"/>
      <c r="AJ1539" s="488"/>
      <c r="AK1539" s="488"/>
      <c r="AL1539" s="488"/>
      <c r="AM1539" s="488"/>
    </row>
    <row r="1540" spans="1:44" ht="18" customHeight="1">
      <c r="A1540" s="522" t="str">
        <f>IFERROR(VLOOKUP(B1540, 'Reference data'!$C$2:$D$21, 2, 0), "Do not enter, will be populated based on other column(s)")</f>
        <v>Do not enter, will be populated based on other column(s)</v>
      </c>
      <c r="B1540" s="541"/>
      <c r="E1540" s="543"/>
      <c r="F1540" s="472"/>
      <c r="G1540" s="522" t="str">
        <f>IFERROR(VLOOKUP(E1540,'Reference data'!$M$2:$P$364,4,0), "Do not enter, will be populated based on other column(s)")</f>
        <v>Do not enter, will be populated based on other column(s)</v>
      </c>
      <c r="H1540" s="522" t="str">
        <f>IFERROR(VLOOKUP(E1540,'Reference data'!$M$2:$O$364, 3,0), "Do not enter, will be populated based on other column(s)")</f>
        <v>Do not enter, will be populated based on other column(s)</v>
      </c>
      <c r="I1540" s="522" t="str">
        <f>IFERROR(VLOOKUP(E1540,'Reference data'!$M$1:$N$364, 2,0), "Do not enter, will be populated based on other column(s)")</f>
        <v>Do not enter, will be populated based on other column(s)</v>
      </c>
      <c r="K1540" s="525" t="str">
        <f>IFERROR(VLOOKUP(J1540,'Reference data'!$G$2:$H$7, 2, 0), "Do not enter, will be populated based on other column(s)")</f>
        <v>Do not enter, will be populated based on other column(s)</v>
      </c>
      <c r="L1540" s="525" t="s">
        <v>1094</v>
      </c>
      <c r="M1540" s="525" t="str">
        <f>IFERROR(VLOOKUP(L1540, 'Reference data'!$J$2:$K$30, 2, 0), "Do not enter, will be populated based on other column(s)")</f>
        <v>Ranjit Rai</v>
      </c>
      <c r="P1540" s="483"/>
      <c r="R1540" s="488"/>
      <c r="S1540" s="488"/>
      <c r="T1540" s="488"/>
      <c r="U1540" s="488"/>
      <c r="V1540" s="488"/>
      <c r="W1540" s="488"/>
      <c r="X1540" s="488"/>
      <c r="Y1540" s="488"/>
      <c r="Z1540" s="488"/>
      <c r="AA1540" s="488"/>
      <c r="AB1540" s="488"/>
      <c r="AC1540" s="488"/>
      <c r="AD1540" s="488"/>
      <c r="AE1540" s="488"/>
      <c r="AF1540" s="488"/>
      <c r="AG1540" s="488"/>
      <c r="AH1540" s="488"/>
      <c r="AI1540" s="488"/>
      <c r="AJ1540" s="488"/>
      <c r="AK1540" s="488"/>
      <c r="AL1540" s="488"/>
      <c r="AM1540" s="488"/>
    </row>
    <row r="1541" spans="1:44" ht="18" customHeight="1">
      <c r="A1541" s="522" t="str">
        <f>IFERROR(VLOOKUP(B1541, 'Reference data'!$C$2:$D$21, 2, 0), "Do not enter, will be populated based on other column(s)")</f>
        <v>Do not enter, will be populated based on other column(s)</v>
      </c>
      <c r="B1541" s="541"/>
      <c r="E1541" s="543"/>
      <c r="F1541" s="472"/>
      <c r="G1541" s="522" t="str">
        <f>IFERROR(VLOOKUP(E1541,'Reference data'!$M$2:$P$364,4,0), "Do not enter, will be populated based on other column(s)")</f>
        <v>Do not enter, will be populated based on other column(s)</v>
      </c>
      <c r="H1541" s="522" t="str">
        <f>IFERROR(VLOOKUP(E1541,'Reference data'!$M$2:$O$364, 3,0), "Do not enter, will be populated based on other column(s)")</f>
        <v>Do not enter, will be populated based on other column(s)</v>
      </c>
      <c r="I1541" s="522" t="str">
        <f>IFERROR(VLOOKUP(E1541,'Reference data'!$M$1:$N$364, 2,0), "Do not enter, will be populated based on other column(s)")</f>
        <v>Do not enter, will be populated based on other column(s)</v>
      </c>
      <c r="K1541" s="525" t="str">
        <f>IFERROR(VLOOKUP(J1541,'Reference data'!$G$2:$H$7, 2, 0), "Do not enter, will be populated based on other column(s)")</f>
        <v>Do not enter, will be populated based on other column(s)</v>
      </c>
      <c r="L1541" s="525" t="s">
        <v>1094</v>
      </c>
      <c r="M1541" s="525" t="str">
        <f>IFERROR(VLOOKUP(L1541, 'Reference data'!$J$2:$K$30, 2, 0), "Do not enter, will be populated based on other column(s)")</f>
        <v>Ranjit Rai</v>
      </c>
      <c r="P1541" s="483"/>
      <c r="R1541" s="488"/>
      <c r="S1541" s="488"/>
      <c r="T1541" s="488"/>
      <c r="U1541" s="488"/>
      <c r="V1541" s="488"/>
      <c r="W1541" s="488"/>
      <c r="X1541" s="488"/>
      <c r="Y1541" s="488"/>
      <c r="Z1541" s="488"/>
      <c r="AA1541" s="488"/>
      <c r="AB1541" s="488"/>
      <c r="AC1541" s="488"/>
      <c r="AD1541" s="488"/>
      <c r="AE1541" s="488"/>
      <c r="AF1541" s="488"/>
      <c r="AG1541" s="488"/>
      <c r="AH1541" s="488"/>
      <c r="AI1541" s="488"/>
      <c r="AJ1541" s="488"/>
      <c r="AK1541" s="488"/>
      <c r="AL1541" s="488"/>
      <c r="AM1541" s="488"/>
    </row>
    <row r="1542" spans="1:44" ht="18" customHeight="1">
      <c r="A1542" s="522" t="str">
        <f>IFERROR(VLOOKUP(B1542, 'Reference data'!$C$2:$D$21, 2, 0), "Do not enter, will be populated based on other column(s)")</f>
        <v>Do not enter, will be populated based on other column(s)</v>
      </c>
      <c r="B1542" s="541"/>
      <c r="E1542" s="543"/>
      <c r="F1542" s="472"/>
      <c r="G1542" s="522" t="str">
        <f>IFERROR(VLOOKUP(E1542,'Reference data'!$M$2:$P$364,4,0), "Do not enter, will be populated based on other column(s)")</f>
        <v>Do not enter, will be populated based on other column(s)</v>
      </c>
      <c r="H1542" s="522" t="str">
        <f>IFERROR(VLOOKUP(E1542,'Reference data'!$M$2:$O$364, 3,0), "Do not enter, will be populated based on other column(s)")</f>
        <v>Do not enter, will be populated based on other column(s)</v>
      </c>
      <c r="I1542" s="522" t="str">
        <f>IFERROR(VLOOKUP(E1542,'Reference data'!$M$1:$N$364, 2,0), "Do not enter, will be populated based on other column(s)")</f>
        <v>Do not enter, will be populated based on other column(s)</v>
      </c>
      <c r="K1542" s="525" t="str">
        <f>IFERROR(VLOOKUP(J1542,'Reference data'!$G$2:$H$7, 2, 0), "Do not enter, will be populated based on other column(s)")</f>
        <v>Do not enter, will be populated based on other column(s)</v>
      </c>
      <c r="L1542" s="525" t="s">
        <v>1094</v>
      </c>
      <c r="M1542" s="525" t="str">
        <f>IFERROR(VLOOKUP(L1542, 'Reference data'!$J$2:$K$30, 2, 0), "Do not enter, will be populated based on other column(s)")</f>
        <v>Ranjit Rai</v>
      </c>
      <c r="P1542" s="483"/>
      <c r="R1542" s="488"/>
      <c r="S1542" s="488"/>
      <c r="T1542" s="488"/>
      <c r="U1542" s="488"/>
      <c r="V1542" s="488"/>
      <c r="W1542" s="488"/>
      <c r="X1542" s="488"/>
      <c r="Y1542" s="488"/>
      <c r="Z1542" s="488"/>
      <c r="AA1542" s="488"/>
      <c r="AB1542" s="488"/>
      <c r="AC1542" s="488"/>
      <c r="AD1542" s="488"/>
      <c r="AE1542" s="488"/>
      <c r="AF1542" s="488"/>
      <c r="AG1542" s="488"/>
      <c r="AH1542" s="488"/>
      <c r="AI1542" s="488"/>
      <c r="AJ1542" s="488"/>
      <c r="AK1542" s="488"/>
      <c r="AL1542" s="488"/>
      <c r="AM1542" s="488"/>
    </row>
    <row r="1543" spans="1:44" ht="18" customHeight="1">
      <c r="A1543" s="522" t="str">
        <f>IFERROR(VLOOKUP(B1543, 'Reference data'!$C$2:$D$21, 2, 0), "Do not enter, will be populated based on other column(s)")</f>
        <v>Do not enter, will be populated based on other column(s)</v>
      </c>
      <c r="B1543" s="541"/>
      <c r="E1543" s="543"/>
      <c r="F1543" s="472"/>
      <c r="G1543" s="522" t="str">
        <f>IFERROR(VLOOKUP(E1543,'Reference data'!$M$2:$P$364,4,0), "Do not enter, will be populated based on other column(s)")</f>
        <v>Do not enter, will be populated based on other column(s)</v>
      </c>
      <c r="H1543" s="522" t="str">
        <f>IFERROR(VLOOKUP(E1543,'Reference data'!$M$2:$O$364, 3,0), "Do not enter, will be populated based on other column(s)")</f>
        <v>Do not enter, will be populated based on other column(s)</v>
      </c>
      <c r="I1543" s="522" t="str">
        <f>IFERROR(VLOOKUP(E1543,'Reference data'!$M$1:$N$364, 2,0), "Do not enter, will be populated based on other column(s)")</f>
        <v>Do not enter, will be populated based on other column(s)</v>
      </c>
      <c r="K1543" s="525" t="str">
        <f>IFERROR(VLOOKUP(J1543,'Reference data'!$G$2:$H$7, 2, 0), "Do not enter, will be populated based on other column(s)")</f>
        <v>Do not enter, will be populated based on other column(s)</v>
      </c>
      <c r="L1543" s="525" t="s">
        <v>1094</v>
      </c>
      <c r="M1543" s="525" t="str">
        <f>IFERROR(VLOOKUP(L1543, 'Reference data'!$J$2:$K$30, 2, 0), "Do not enter, will be populated based on other column(s)")</f>
        <v>Ranjit Rai</v>
      </c>
      <c r="P1543" s="483"/>
      <c r="R1543" s="488"/>
      <c r="S1543" s="488"/>
      <c r="T1543" s="488"/>
      <c r="U1543" s="488"/>
      <c r="V1543" s="488"/>
      <c r="W1543" s="488"/>
      <c r="X1543" s="488"/>
      <c r="Y1543" s="488"/>
      <c r="Z1543" s="488"/>
      <c r="AA1543" s="488"/>
      <c r="AB1543" s="488"/>
      <c r="AC1543" s="488"/>
      <c r="AD1543" s="488"/>
      <c r="AE1543" s="488"/>
      <c r="AF1543" s="488"/>
      <c r="AG1543" s="488"/>
      <c r="AH1543" s="488"/>
      <c r="AI1543" s="488"/>
      <c r="AJ1543" s="488"/>
      <c r="AK1543" s="488"/>
      <c r="AL1543" s="488"/>
      <c r="AM1543" s="488"/>
    </row>
    <row r="1544" spans="1:44" ht="18" customHeight="1">
      <c r="A1544" s="522" t="str">
        <f>IFERROR(VLOOKUP(B1544, 'Reference data'!$C$2:$D$21, 2, 0), "Do not enter, will be populated based on other column(s)")</f>
        <v>Do not enter, will be populated based on other column(s)</v>
      </c>
      <c r="B1544" s="541"/>
      <c r="E1544" s="543"/>
      <c r="F1544" s="472"/>
      <c r="G1544" s="522" t="str">
        <f>IFERROR(VLOOKUP(E1544,'Reference data'!$M$2:$P$364,4,0), "Do not enter, will be populated based on other column(s)")</f>
        <v>Do not enter, will be populated based on other column(s)</v>
      </c>
      <c r="H1544" s="522" t="str">
        <f>IFERROR(VLOOKUP(E1544,'Reference data'!$M$2:$O$364, 3,0), "Do not enter, will be populated based on other column(s)")</f>
        <v>Do not enter, will be populated based on other column(s)</v>
      </c>
      <c r="I1544" s="522" t="str">
        <f>IFERROR(VLOOKUP(E1544,'Reference data'!$M$1:$N$364, 2,0), "Do not enter, will be populated based on other column(s)")</f>
        <v>Do not enter, will be populated based on other column(s)</v>
      </c>
      <c r="K1544" s="525" t="str">
        <f>IFERROR(VLOOKUP(J1544,'Reference data'!$G$2:$H$7, 2, 0), "Do not enter, will be populated based on other column(s)")</f>
        <v>Do not enter, will be populated based on other column(s)</v>
      </c>
      <c r="L1544" s="525" t="s">
        <v>1094</v>
      </c>
      <c r="M1544" s="525" t="str">
        <f>IFERROR(VLOOKUP(L1544, 'Reference data'!$J$2:$K$30, 2, 0), "Do not enter, will be populated based on other column(s)")</f>
        <v>Ranjit Rai</v>
      </c>
      <c r="P1544" s="483"/>
      <c r="R1544" s="488"/>
      <c r="S1544" s="488"/>
      <c r="T1544" s="488"/>
      <c r="U1544" s="488"/>
      <c r="V1544" s="488"/>
      <c r="W1544" s="488"/>
      <c r="X1544" s="488"/>
      <c r="Y1544" s="488"/>
      <c r="Z1544" s="488"/>
      <c r="AA1544" s="488"/>
      <c r="AB1544" s="488"/>
      <c r="AC1544" s="488"/>
      <c r="AD1544" s="488"/>
      <c r="AE1544" s="488"/>
      <c r="AF1544" s="488"/>
      <c r="AG1544" s="488"/>
      <c r="AH1544" s="488"/>
      <c r="AI1544" s="488"/>
      <c r="AJ1544" s="488"/>
      <c r="AK1544" s="488"/>
      <c r="AL1544" s="488"/>
      <c r="AM1544" s="488"/>
    </row>
    <row r="1545" spans="1:44" ht="18" customHeight="1">
      <c r="A1545" s="522" t="str">
        <f>IFERROR(VLOOKUP(B1545, 'Reference data'!$C$2:$D$21, 2, 0), "Do not enter, will be populated based on other column(s)")</f>
        <v>Do not enter, will be populated based on other column(s)</v>
      </c>
      <c r="B1545" s="541"/>
      <c r="E1545" s="543"/>
      <c r="F1545" s="472"/>
      <c r="G1545" s="522" t="str">
        <f>IFERROR(VLOOKUP(E1545,'Reference data'!$M$2:$P$364,4,0), "Do not enter, will be populated based on other column(s)")</f>
        <v>Do not enter, will be populated based on other column(s)</v>
      </c>
      <c r="H1545" s="522" t="str">
        <f>IFERROR(VLOOKUP(E1545,'Reference data'!$M$2:$O$364, 3,0), "Do not enter, will be populated based on other column(s)")</f>
        <v>Do not enter, will be populated based on other column(s)</v>
      </c>
      <c r="I1545" s="522" t="str">
        <f>IFERROR(VLOOKUP(E1545,'Reference data'!$M$1:$N$364, 2,0), "Do not enter, will be populated based on other column(s)")</f>
        <v>Do not enter, will be populated based on other column(s)</v>
      </c>
      <c r="K1545" s="525" t="str">
        <f>IFERROR(VLOOKUP(J1545,'Reference data'!$G$2:$H$7, 2, 0), "Do not enter, will be populated based on other column(s)")</f>
        <v>Do not enter, will be populated based on other column(s)</v>
      </c>
      <c r="L1545" s="525" t="s">
        <v>1094</v>
      </c>
      <c r="M1545" s="525" t="str">
        <f>IFERROR(VLOOKUP(L1545, 'Reference data'!$J$2:$K$30, 2, 0), "Do not enter, will be populated based on other column(s)")</f>
        <v>Ranjit Rai</v>
      </c>
      <c r="P1545" s="483"/>
      <c r="R1545" s="488"/>
      <c r="S1545" s="488"/>
      <c r="T1545" s="488"/>
      <c r="U1545" s="488"/>
      <c r="V1545" s="488"/>
      <c r="W1545" s="488"/>
      <c r="X1545" s="488"/>
      <c r="Y1545" s="488"/>
      <c r="Z1545" s="488"/>
      <c r="AA1545" s="488"/>
      <c r="AB1545" s="488"/>
      <c r="AC1545" s="488"/>
      <c r="AD1545" s="488"/>
      <c r="AE1545" s="488"/>
      <c r="AF1545" s="488"/>
      <c r="AG1545" s="488"/>
      <c r="AH1545" s="488"/>
      <c r="AI1545" s="488"/>
      <c r="AJ1545" s="488"/>
      <c r="AK1545" s="488"/>
      <c r="AL1545" s="488"/>
      <c r="AM1545" s="488"/>
    </row>
    <row r="1546" spans="1:44" ht="18" customHeight="1">
      <c r="A1546" s="522" t="str">
        <f>IFERROR(VLOOKUP(B1546, 'Reference data'!$C$2:$D$21, 2, 0), "Do not enter, will be populated based on other column(s)")</f>
        <v>Do not enter, will be populated based on other column(s)</v>
      </c>
      <c r="B1546" s="541"/>
      <c r="E1546" s="543"/>
      <c r="F1546" s="472"/>
      <c r="G1546" s="522" t="str">
        <f>IFERROR(VLOOKUP(E1546,'Reference data'!$M$2:$P$364,4,0), "Do not enter, will be populated based on other column(s)")</f>
        <v>Do not enter, will be populated based on other column(s)</v>
      </c>
      <c r="H1546" s="522" t="str">
        <f>IFERROR(VLOOKUP(E1546,'Reference data'!$M$2:$O$364, 3,0), "Do not enter, will be populated based on other column(s)")</f>
        <v>Do not enter, will be populated based on other column(s)</v>
      </c>
      <c r="I1546" s="522" t="str">
        <f>IFERROR(VLOOKUP(E1546,'Reference data'!$M$1:$N$364, 2,0), "Do not enter, will be populated based on other column(s)")</f>
        <v>Do not enter, will be populated based on other column(s)</v>
      </c>
      <c r="K1546" s="525" t="str">
        <f>IFERROR(VLOOKUP(J1546,'Reference data'!$G$2:$H$7, 2, 0), "Do not enter, will be populated based on other column(s)")</f>
        <v>Do not enter, will be populated based on other column(s)</v>
      </c>
      <c r="L1546" s="525" t="s">
        <v>1094</v>
      </c>
      <c r="M1546" s="525" t="str">
        <f>IFERROR(VLOOKUP(L1546, 'Reference data'!$J$2:$K$30, 2, 0), "Do not enter, will be populated based on other column(s)")</f>
        <v>Ranjit Rai</v>
      </c>
      <c r="P1546" s="483"/>
      <c r="R1546" s="488"/>
      <c r="S1546" s="488"/>
      <c r="T1546" s="488"/>
      <c r="U1546" s="488"/>
      <c r="V1546" s="488"/>
      <c r="W1546" s="488"/>
      <c r="X1546" s="488"/>
      <c r="Y1546" s="488"/>
      <c r="Z1546" s="488"/>
      <c r="AA1546" s="488"/>
      <c r="AB1546" s="488"/>
      <c r="AC1546" s="488"/>
      <c r="AD1546" s="488"/>
      <c r="AE1546" s="488"/>
      <c r="AF1546" s="488"/>
      <c r="AG1546" s="488"/>
      <c r="AH1546" s="488"/>
      <c r="AI1546" s="488"/>
      <c r="AJ1546" s="488"/>
      <c r="AK1546" s="488"/>
      <c r="AL1546" s="488"/>
      <c r="AM1546" s="488"/>
    </row>
    <row r="1547" spans="1:44" ht="18" customHeight="1">
      <c r="A1547" s="522" t="str">
        <f>IFERROR(VLOOKUP(B1547, 'Reference data'!$C$2:$D$21, 2, 0), "Do not enter, will be populated based on other column(s)")</f>
        <v>Do not enter, will be populated based on other column(s)</v>
      </c>
      <c r="B1547" s="541"/>
      <c r="E1547" s="543"/>
      <c r="F1547" s="472"/>
      <c r="G1547" s="522" t="str">
        <f>IFERROR(VLOOKUP(E1547,'Reference data'!$M$2:$P$364,4,0), "Do not enter, will be populated based on other column(s)")</f>
        <v>Do not enter, will be populated based on other column(s)</v>
      </c>
      <c r="H1547" s="522" t="str">
        <f>IFERROR(VLOOKUP(E1547,'Reference data'!$M$2:$O$364, 3,0), "Do not enter, will be populated based on other column(s)")</f>
        <v>Do not enter, will be populated based on other column(s)</v>
      </c>
      <c r="I1547" s="522" t="str">
        <f>IFERROR(VLOOKUP(E1547,'Reference data'!$M$1:$N$364, 2,0), "Do not enter, will be populated based on other column(s)")</f>
        <v>Do not enter, will be populated based on other column(s)</v>
      </c>
      <c r="K1547" s="525" t="str">
        <f>IFERROR(VLOOKUP(J1547,'Reference data'!$G$2:$H$7, 2, 0), "Do not enter, will be populated based on other column(s)")</f>
        <v>Do not enter, will be populated based on other column(s)</v>
      </c>
      <c r="L1547" s="525" t="s">
        <v>1094</v>
      </c>
      <c r="M1547" s="525" t="str">
        <f>IFERROR(VLOOKUP(L1547, 'Reference data'!$J$2:$K$30, 2, 0), "Do not enter, will be populated based on other column(s)")</f>
        <v>Ranjit Rai</v>
      </c>
      <c r="P1547" s="483"/>
      <c r="R1547" s="488"/>
      <c r="S1547" s="488"/>
      <c r="T1547" s="488"/>
      <c r="U1547" s="488"/>
      <c r="V1547" s="488"/>
      <c r="W1547" s="488"/>
      <c r="X1547" s="488"/>
      <c r="Y1547" s="488"/>
      <c r="Z1547" s="488"/>
      <c r="AA1547" s="488"/>
      <c r="AB1547" s="488"/>
      <c r="AC1547" s="488"/>
      <c r="AD1547" s="488"/>
      <c r="AE1547" s="488"/>
      <c r="AF1547" s="488"/>
      <c r="AG1547" s="488"/>
      <c r="AH1547" s="488"/>
      <c r="AI1547" s="488"/>
      <c r="AJ1547" s="488"/>
      <c r="AK1547" s="488"/>
      <c r="AL1547" s="488"/>
      <c r="AM1547" s="488"/>
    </row>
    <row r="1548" spans="1:44" ht="18" customHeight="1">
      <c r="A1548" s="522" t="str">
        <f>IFERROR(VLOOKUP(B1548, 'Reference data'!$C$2:$D$21, 2, 0), "Do not enter, will be populated based on other column(s)")</f>
        <v>Enhancement</v>
      </c>
      <c r="B1548" s="541" t="s">
        <v>960</v>
      </c>
      <c r="D1548" s="347" t="s">
        <v>2425</v>
      </c>
      <c r="E1548" s="543" t="s">
        <v>1233</v>
      </c>
      <c r="F1548" s="472"/>
      <c r="G1548" s="522" t="str">
        <f>IFERROR(VLOOKUP(E1548,'Reference data'!$M$2:$P$364,4,0), "Do not enter, will be populated based on other column(s)")</f>
        <v>MR</v>
      </c>
      <c r="H1548" s="522" t="str">
        <f>IFERROR(VLOOKUP(E1548,'Reference data'!$M$2:$O$364, 3,0), "Do not enter, will be populated based on other column(s)")</f>
        <v>Java</v>
      </c>
      <c r="I1548" s="522" t="str">
        <f>IFERROR(VLOOKUP(E1548,'Reference data'!$M$1:$N$364, 2,0), "Do not enter, will be populated based on other column(s)")</f>
        <v>MDRG-RR</v>
      </c>
      <c r="J1548" s="347" t="s">
        <v>442</v>
      </c>
      <c r="K1548" s="525" t="str">
        <f>IFERROR(VLOOKUP(J1548,'Reference data'!$G$2:$H$7, 2, 0), "Do not enter, will be populated based on other column(s)")</f>
        <v>Christine Moretti</v>
      </c>
      <c r="L1548" s="525" t="s">
        <v>1094</v>
      </c>
      <c r="M1548" s="525" t="str">
        <f>IFERROR(VLOOKUP(L1548, 'Reference data'!$J$2:$K$30, 2, 0), "Do not enter, will be populated based on other column(s)")</f>
        <v>Ranjit Rai</v>
      </c>
      <c r="N1548" s="347" t="s">
        <v>341</v>
      </c>
      <c r="P1548" s="347" t="s">
        <v>342</v>
      </c>
      <c r="Q1548" s="347">
        <v>100</v>
      </c>
      <c r="R1548" s="488"/>
      <c r="S1548" s="488"/>
      <c r="T1548" s="488"/>
      <c r="U1548" s="488"/>
      <c r="V1548" s="488"/>
      <c r="W1548" s="488"/>
      <c r="X1548" s="488"/>
      <c r="Y1548" s="488"/>
      <c r="Z1548" s="488"/>
      <c r="AA1548" s="488"/>
      <c r="AB1548" s="488"/>
      <c r="AC1548" s="488"/>
      <c r="AD1548" s="488"/>
      <c r="AE1548" s="488"/>
      <c r="AF1548" s="488"/>
      <c r="AG1548" s="488"/>
      <c r="AH1548" s="488"/>
      <c r="AI1548" s="488"/>
      <c r="AJ1548" s="488"/>
      <c r="AK1548" s="488"/>
      <c r="AL1548" s="488"/>
      <c r="AM1548" s="488"/>
    </row>
    <row r="1549" spans="1:44" ht="18" customHeight="1">
      <c r="A1549" s="522" t="str">
        <f>IFERROR(VLOOKUP(B1549, 'Reference data'!$C$2:$D$21, 2, 0), "Do not enter, will be populated based on other column(s)")</f>
        <v>Enhancement</v>
      </c>
      <c r="B1549" s="541" t="s">
        <v>960</v>
      </c>
      <c r="D1549" s="347" t="s">
        <v>2425</v>
      </c>
      <c r="E1549" s="543" t="s">
        <v>1141</v>
      </c>
      <c r="F1549" s="472"/>
      <c r="G1549" s="522" t="str">
        <f>IFERROR(VLOOKUP(E1549,'Reference data'!$M$2:$P$364,4,0), "Do not enter, will be populated based on other column(s)")</f>
        <v>MR</v>
      </c>
      <c r="H1549" s="522" t="str">
        <f>IFERROR(VLOOKUP(E1549,'Reference data'!$M$2:$O$364, 3,0), "Do not enter, will be populated based on other column(s)")</f>
        <v>C, C++</v>
      </c>
      <c r="I1549" s="522" t="str">
        <f>IFERROR(VLOOKUP(E1549,'Reference data'!$M$1:$N$364, 2,0), "Do not enter, will be populated based on other column(s)")</f>
        <v>MDRG-RR</v>
      </c>
      <c r="J1549" s="347" t="s">
        <v>442</v>
      </c>
      <c r="K1549" s="525" t="str">
        <f>IFERROR(VLOOKUP(J1549,'Reference data'!$G$2:$H$7, 2, 0), "Do not enter, will be populated based on other column(s)")</f>
        <v>Christine Moretti</v>
      </c>
      <c r="L1549" s="525" t="s">
        <v>1094</v>
      </c>
      <c r="M1549" s="525" t="str">
        <f>IFERROR(VLOOKUP(L1549, 'Reference data'!$J$2:$K$30, 2, 0), "Do not enter, will be populated based on other column(s)")</f>
        <v>Ranjit Rai</v>
      </c>
      <c r="N1549" s="347" t="s">
        <v>341</v>
      </c>
      <c r="P1549" s="347" t="s">
        <v>342</v>
      </c>
      <c r="Q1549" s="347">
        <v>100</v>
      </c>
      <c r="R1549" s="488"/>
      <c r="S1549" s="488"/>
      <c r="T1549" s="488"/>
      <c r="U1549" s="488"/>
      <c r="V1549" s="488"/>
      <c r="W1549" s="488"/>
      <c r="X1549" s="488"/>
      <c r="Y1549" s="488"/>
      <c r="Z1549" s="488"/>
      <c r="AA1549" s="488"/>
      <c r="AB1549" s="488"/>
      <c r="AC1549" s="488"/>
      <c r="AD1549" s="488"/>
      <c r="AE1549" s="488"/>
      <c r="AF1549" s="488"/>
      <c r="AG1549" s="488"/>
      <c r="AH1549" s="488"/>
      <c r="AI1549" s="488"/>
      <c r="AJ1549" s="488"/>
      <c r="AK1549" s="488"/>
      <c r="AL1549" s="488"/>
      <c r="AM1549" s="488"/>
    </row>
    <row r="1550" spans="1:44" ht="14.5">
      <c r="A1550" s="522" t="str">
        <f>IFERROR(VLOOKUP(B1550, 'Reference data'!$C$2:$D$21, 2, 0), "Do not enter, will be populated based on other column(s)")</f>
        <v>Sustenance</v>
      </c>
      <c r="B1550" s="555" t="s">
        <v>88</v>
      </c>
      <c r="D1550" s="347" t="s">
        <v>2426</v>
      </c>
      <c r="E1550" s="564" t="s">
        <v>55</v>
      </c>
      <c r="F1550" s="558" t="s">
        <v>1506</v>
      </c>
      <c r="G1550" s="522" t="str">
        <f>IFERROR(VLOOKUP(E1550,'Reference data'!$M$2:$P$364,4,0), "Do not enter, will be populated based on other column(s)")</f>
        <v>MF</v>
      </c>
      <c r="H1550" s="522" t="str">
        <f>IFERROR(VLOOKUP(E1550,'Reference data'!$M$2:$O$364, 3,0), "Do not enter, will be populated based on other column(s)")</f>
        <v>Cobol, DB2</v>
      </c>
      <c r="I1550" s="522" t="str">
        <f>IFERROR(VLOOKUP(E1550,'Reference data'!$M$1:$N$364, 2,0), "Do not enter, will be populated based on other column(s)")</f>
        <v>SW-CRIS</v>
      </c>
      <c r="J1550" s="347" t="s">
        <v>44</v>
      </c>
      <c r="K1550" s="525" t="str">
        <f>IFERROR(VLOOKUP(J1550,'Reference data'!$G$2:$H$7, 2, 0), "Do not enter, will be populated based on other column(s)")</f>
        <v>Muawiah Qaimari</v>
      </c>
      <c r="L1550" s="556" t="str">
        <f>IFERROR(VLOOKUP(I1550, 'Reference data'!$R$2:$S$55, 2, 0), "Do not enter, will be populated based on other column(s)")</f>
        <v>Istiyaqahmed Shaikh</v>
      </c>
      <c r="M1550" s="525" t="str">
        <f>IFERROR(VLOOKUP(L1550, 'Reference data'!$J$2:$K$30, 2, 0), "Do not enter, will be populated based on other column(s)")</f>
        <v>Daljeet Arora</v>
      </c>
      <c r="N1550" s="347">
        <v>23.11</v>
      </c>
      <c r="P1550" s="347" t="s">
        <v>48</v>
      </c>
      <c r="Q1550" s="347">
        <v>260</v>
      </c>
      <c r="R1550" s="488"/>
      <c r="S1550" s="488"/>
      <c r="T1550" s="488"/>
      <c r="U1550" s="488"/>
      <c r="V1550" s="488"/>
      <c r="W1550" s="488"/>
      <c r="X1550" s="488"/>
      <c r="Y1550" s="488"/>
      <c r="Z1550" s="488"/>
      <c r="AA1550" s="488"/>
      <c r="AB1550" s="488"/>
      <c r="AC1550" s="488"/>
      <c r="AD1550" s="488"/>
      <c r="AE1550" s="488"/>
      <c r="AF1550" s="488"/>
      <c r="AG1550" s="488"/>
      <c r="AO1550" s="347">
        <v>50</v>
      </c>
      <c r="AP1550" s="347">
        <v>80</v>
      </c>
      <c r="AQ1550" s="347">
        <v>80</v>
      </c>
      <c r="AR1550" s="347">
        <v>50</v>
      </c>
    </row>
    <row r="1551" spans="1:44" ht="18" customHeight="1">
      <c r="A1551" s="522" t="str">
        <f>IFERROR(VLOOKUP(B1551, 'Reference data'!$C$2:$D$21, 2, 0), "Do not enter, will be populated based on other column(s)")</f>
        <v>Enhancement</v>
      </c>
      <c r="B1551" s="541" t="s">
        <v>960</v>
      </c>
      <c r="D1551" s="347" t="s">
        <v>2427</v>
      </c>
      <c r="E1551" s="543" t="s">
        <v>1354</v>
      </c>
      <c r="G1551" s="522" t="str">
        <f>IFERROR(VLOOKUP(E1551,'Reference data'!$M$2:$P$364,4,0), "Do not enter, will be populated based on other column(s)")</f>
        <v>MR</v>
      </c>
      <c r="H1551" s="522" t="str">
        <f>IFERROR(VLOOKUP(E1551,'Reference data'!$M$2:$O$364, 3,0), "Do not enter, will be populated based on other column(s)")</f>
        <v>Java</v>
      </c>
      <c r="I1551" s="522" t="str">
        <f>IFERROR(VLOOKUP(E1551,'Reference data'!$M$1:$N$364, 2,0), "Do not enter, will be populated based on other column(s)")</f>
        <v>MDRG-RR</v>
      </c>
      <c r="J1551" s="548" t="s">
        <v>442</v>
      </c>
      <c r="K1551" s="525" t="str">
        <f>IFERROR(VLOOKUP(J1551,'Reference data'!$G$2:$H$7, 2, 0), "Do not enter, will be populated based on other column(s)")</f>
        <v>Christine Moretti</v>
      </c>
      <c r="L1551" s="525" t="str">
        <f>IFERROR(VLOOKUP(I1551, 'Reference data'!$R$2:$S$55, 2, 0), "Do not enter, will be populated based on other column(s)")</f>
        <v>Narmada Nelluri</v>
      </c>
      <c r="M1551" s="525" t="str">
        <f>IFERROR(VLOOKUP(L1551, 'Reference data'!$J$2:$K$30, 2, 0), "Do not enter, will be populated based on other column(s)")</f>
        <v>Ranjit Rai</v>
      </c>
      <c r="N1551" s="347" t="s">
        <v>341</v>
      </c>
      <c r="O1551" s="551" t="str">
        <f>VLOOKUP(N1551, 'Reference data'!$U$2:$V$29, 2, 0)</f>
        <v>TBD</v>
      </c>
      <c r="P1551" s="347" t="s">
        <v>342</v>
      </c>
      <c r="Q1551" s="347">
        <v>45</v>
      </c>
      <c r="R1551" s="488"/>
      <c r="S1551" s="488"/>
      <c r="T1551" s="488"/>
      <c r="U1551" s="488">
        <v>100</v>
      </c>
      <c r="V1551" s="488">
        <v>90</v>
      </c>
      <c r="W1551" s="488"/>
      <c r="X1551" s="488"/>
      <c r="Y1551" s="488"/>
      <c r="Z1551" s="488"/>
      <c r="AA1551" s="488"/>
      <c r="AB1551" s="488"/>
      <c r="AC1551" s="488"/>
      <c r="AD1551" s="488"/>
      <c r="AE1551" s="488"/>
      <c r="AF1551" s="488"/>
      <c r="AG1551" s="488">
        <v>140</v>
      </c>
      <c r="AH1551" s="488"/>
      <c r="AI1551" s="488"/>
      <c r="AJ1551" s="488"/>
      <c r="AK1551" s="488"/>
      <c r="AL1551" s="488"/>
      <c r="AM1551" s="488"/>
    </row>
    <row r="1552" spans="1:44" ht="18" customHeight="1">
      <c r="A1552" s="522" t="str">
        <f>IFERROR(VLOOKUP(B1552, 'Reference data'!$C$2:$D$21, 2, 0), "Do not enter, will be populated based on other column(s)")</f>
        <v>Enhancement</v>
      </c>
      <c r="B1552" s="541" t="s">
        <v>960</v>
      </c>
      <c r="D1552" s="347" t="s">
        <v>2428</v>
      </c>
      <c r="E1552" s="543" t="s">
        <v>1238</v>
      </c>
      <c r="G1552" s="522" t="str">
        <f>IFERROR(VLOOKUP(E1552,'Reference data'!$M$2:$P$364,4,0), "Do not enter, will be populated based on other column(s)")</f>
        <v>MR</v>
      </c>
      <c r="H1552" s="522" t="str">
        <f>IFERROR(VLOOKUP(E1552,'Reference data'!$M$2:$O$364, 3,0), "Do not enter, will be populated based on other column(s)")</f>
        <v>Java</v>
      </c>
      <c r="I1552" s="522" t="str">
        <f>IFERROR(VLOOKUP(E1552,'Reference data'!$M$1:$N$364, 2,0), "Do not enter, will be populated based on other column(s)")</f>
        <v>MDRG-RR</v>
      </c>
      <c r="J1552" s="548" t="s">
        <v>78</v>
      </c>
      <c r="K1552" s="525" t="str">
        <f>IFERROR(VLOOKUP(J1552,'Reference data'!$G$2:$H$7, 2, 0), "Do not enter, will be populated based on other column(s)")</f>
        <v>Christine Moretti</v>
      </c>
      <c r="L1552" s="525" t="str">
        <f>IFERROR(VLOOKUP(I1552, 'Reference data'!$R$2:$S$55, 2, 0), "Do not enter, will be populated based on other column(s)")</f>
        <v>Narmada Nelluri</v>
      </c>
      <c r="M1552" s="525" t="str">
        <f>IFERROR(VLOOKUP(L1552, 'Reference data'!$J$2:$K$30, 2, 0), "Do not enter, will be populated based on other column(s)")</f>
        <v>Ranjit Rai</v>
      </c>
      <c r="N1552" s="347" t="s">
        <v>341</v>
      </c>
      <c r="O1552" s="551" t="str">
        <f>VLOOKUP(N1552, 'Reference data'!$U$2:$V$29, 2, 0)</f>
        <v>TBD</v>
      </c>
      <c r="P1552" s="347" t="s">
        <v>342</v>
      </c>
      <c r="Q1552" s="347">
        <v>145</v>
      </c>
      <c r="R1552" s="488"/>
      <c r="S1552" s="488"/>
      <c r="T1552" s="488"/>
      <c r="U1552" s="488">
        <v>70</v>
      </c>
      <c r="V1552" s="488">
        <v>120</v>
      </c>
      <c r="W1552" s="488">
        <v>100</v>
      </c>
      <c r="X1552" s="488"/>
      <c r="Y1552" s="488"/>
      <c r="Z1552" s="488"/>
      <c r="AA1552" s="488"/>
      <c r="AB1552" s="488"/>
      <c r="AC1552" s="488"/>
      <c r="AD1552" s="488"/>
      <c r="AE1552" s="488"/>
      <c r="AF1552" s="488"/>
      <c r="AG1552" s="488">
        <v>100</v>
      </c>
      <c r="AH1552" s="488"/>
      <c r="AI1552" s="488"/>
      <c r="AJ1552" s="488"/>
      <c r="AK1552" s="488"/>
      <c r="AL1552" s="488"/>
      <c r="AM1552" s="488"/>
    </row>
    <row r="1553" spans="1:46" ht="14.5">
      <c r="A1553" s="522" t="str">
        <f>IFERROR(VLOOKUP(B1553, 'Reference data'!$C$2:$D$21, 2, 0), "Do not enter, will be populated based on other column(s)")</f>
        <v>Sustenance</v>
      </c>
      <c r="B1553" s="541" t="s">
        <v>88</v>
      </c>
      <c r="D1553" s="472" t="s">
        <v>2429</v>
      </c>
      <c r="E1553" s="543" t="s">
        <v>1337</v>
      </c>
      <c r="F1553" s="475" t="s">
        <v>1479</v>
      </c>
      <c r="G1553" s="522" t="str">
        <f>IFERROR(VLOOKUP(E1553,'Reference data'!$M$2:$P$364,4,0), "Do not enter, will be populated based on other column(s)")</f>
        <v>MR</v>
      </c>
      <c r="H1553" s="522" t="str">
        <f>IFERROR(VLOOKUP(E1553,'Reference data'!$M$2:$O$364, 3,0), "Do not enter, will be populated based on other column(s)")</f>
        <v>Java</v>
      </c>
      <c r="I1553" s="522" t="str">
        <f>IFERROR(VLOOKUP(E1553,'Reference data'!$M$1:$N$364, 2,0), "Do not enter, will be populated based on other column(s)")</f>
        <v>MDRG-RR</v>
      </c>
      <c r="J1553" s="347" t="s">
        <v>78</v>
      </c>
      <c r="K1553" s="525" t="str">
        <f>IFERROR(VLOOKUP(J1553,'Reference data'!$G$2:$H$7, 2, 0), "Do not enter, will be populated based on other column(s)")</f>
        <v>Christine Moretti</v>
      </c>
      <c r="L1553" s="525" t="str">
        <f>IFERROR(VLOOKUP(I1553, 'Reference data'!$R$2:$S$55, 2, 0), "Do not enter, will be populated based on other column(s)")</f>
        <v>Narmada Nelluri</v>
      </c>
      <c r="M1553" s="525" t="str">
        <f>IFERROR(VLOOKUP(L1553, 'Reference data'!$J$2:$K$30, 2, 0), "Do not enter, will be populated based on other column(s)")</f>
        <v>Ranjit Rai</v>
      </c>
      <c r="N1553" s="472">
        <v>23.05</v>
      </c>
      <c r="O1553" s="551" t="str">
        <f>VLOOKUP(N1553, 'Reference data'!$U$2:$V$29, 2, 0)</f>
        <v>May-23</v>
      </c>
      <c r="P1553" s="347" t="s">
        <v>48</v>
      </c>
      <c r="Q1553" s="347">
        <v>110</v>
      </c>
      <c r="R1553" s="488"/>
      <c r="S1553" s="488"/>
      <c r="T1553" s="488"/>
      <c r="U1553" s="488"/>
      <c r="V1553" s="488"/>
      <c r="W1553" s="488"/>
      <c r="X1553" s="488"/>
      <c r="Y1553" s="488"/>
      <c r="Z1553" s="488"/>
      <c r="AA1553" s="488"/>
      <c r="AB1553" s="488"/>
      <c r="AC1553" s="488">
        <v>70</v>
      </c>
      <c r="AD1553" s="488"/>
      <c r="AE1553" s="488"/>
      <c r="AF1553" s="488"/>
      <c r="AG1553" s="488"/>
      <c r="AH1553" s="488"/>
      <c r="AI1553" s="488"/>
      <c r="AJ1553" s="488">
        <v>40</v>
      </c>
      <c r="AK1553" s="488">
        <v>40</v>
      </c>
      <c r="AL1553" s="488">
        <v>30</v>
      </c>
      <c r="AM1553" s="488"/>
    </row>
    <row r="1554" spans="1:46" ht="18" customHeight="1">
      <c r="A1554" s="522" t="str">
        <f>IFERROR(VLOOKUP(B1554, 'Reference data'!$C$2:$D$21, 2, 0), "Do not enter, will be populated based on other column(s)")</f>
        <v>Enhancement</v>
      </c>
      <c r="B1554" s="541" t="s">
        <v>960</v>
      </c>
      <c r="D1554" s="347" t="s">
        <v>2430</v>
      </c>
      <c r="E1554" s="543" t="s">
        <v>1856</v>
      </c>
      <c r="G1554" s="522" t="str">
        <f>IFERROR(VLOOKUP(E1554,'Reference data'!$M$2:$P$364,4,0), "Do not enter, will be populated based on other column(s)")</f>
        <v>MR</v>
      </c>
      <c r="H1554" s="522" t="str">
        <f>IFERROR(VLOOKUP(E1554,'Reference data'!$M$2:$O$364, 3,0), "Do not enter, will be populated based on other column(s)")</f>
        <v>Java</v>
      </c>
      <c r="I1554" s="522" t="str">
        <f>IFERROR(VLOOKUP(E1554,'Reference data'!$M$1:$N$364, 2,0), "Do not enter, will be populated based on other column(s)")</f>
        <v>MDRG-RR</v>
      </c>
      <c r="J1554" s="347" t="s">
        <v>442</v>
      </c>
      <c r="K1554" s="525" t="str">
        <f>IFERROR(VLOOKUP(J1554,'Reference data'!$G$2:$H$7, 2, 0), "Do not enter, will be populated based on other column(s)")</f>
        <v>Christine Moretti</v>
      </c>
      <c r="L1554" s="525" t="str">
        <f>IFERROR(VLOOKUP(I1554, 'Reference data'!$R$2:$S$55, 2, 0), "Do not enter, will be populated based on other column(s)")</f>
        <v>Narmada Nelluri</v>
      </c>
      <c r="M1554" s="525" t="str">
        <f>IFERROR(VLOOKUP(L1554, 'Reference data'!$J$2:$K$30, 2, 0), "Do not enter, will be populated based on other column(s)")</f>
        <v>Ranjit Rai</v>
      </c>
      <c r="N1554" s="347" t="s">
        <v>341</v>
      </c>
      <c r="P1554" s="347" t="s">
        <v>342</v>
      </c>
      <c r="Q1554" s="347">
        <v>1100</v>
      </c>
      <c r="R1554" s="488"/>
      <c r="S1554" s="488"/>
      <c r="T1554" s="488"/>
      <c r="U1554" s="488"/>
      <c r="V1554" s="488"/>
      <c r="W1554" s="488"/>
      <c r="X1554" s="488"/>
      <c r="Y1554" s="488"/>
      <c r="Z1554" s="488"/>
      <c r="AA1554" s="488"/>
      <c r="AB1554" s="488"/>
      <c r="AC1554" s="488"/>
      <c r="AD1554" s="488"/>
      <c r="AE1554" s="488"/>
      <c r="AF1554" s="488"/>
      <c r="AG1554" s="488"/>
      <c r="AH1554" s="488"/>
      <c r="AI1554" s="488"/>
      <c r="AJ1554" s="488"/>
      <c r="AK1554" s="488"/>
      <c r="AL1554" s="488"/>
      <c r="AM1554" s="488">
        <v>200</v>
      </c>
      <c r="AN1554" s="488">
        <v>200</v>
      </c>
      <c r="AO1554" s="488">
        <v>200</v>
      </c>
      <c r="AP1554" s="488">
        <v>200</v>
      </c>
      <c r="AQ1554" s="488">
        <v>200</v>
      </c>
      <c r="AR1554" s="488">
        <v>100</v>
      </c>
    </row>
    <row r="1555" spans="1:46" ht="18" customHeight="1">
      <c r="A1555" s="522" t="str">
        <f>IFERROR(VLOOKUP(B1555, 'Reference data'!$C$2:$D$21, 2, 0), "Do not enter, will be populated based on other column(s)")</f>
        <v>Sustenance</v>
      </c>
      <c r="B1555" s="541" t="s">
        <v>88</v>
      </c>
      <c r="D1555" s="347" t="s">
        <v>2431</v>
      </c>
      <c r="E1555" s="543" t="s">
        <v>1856</v>
      </c>
      <c r="F1555" s="474" t="s">
        <v>1571</v>
      </c>
      <c r="G1555" s="522" t="str">
        <f>IFERROR(VLOOKUP(E1555,'Reference data'!$M$2:$P$364,4,0), "Do not enter, will be populated based on other column(s)")</f>
        <v>MR</v>
      </c>
      <c r="H1555" s="522" t="str">
        <f>IFERROR(VLOOKUP(E1555,'Reference data'!$M$2:$O$364, 3,0), "Do not enter, will be populated based on other column(s)")</f>
        <v>Java</v>
      </c>
      <c r="I1555" s="522" t="str">
        <f>IFERROR(VLOOKUP(E1555,'Reference data'!$M$1:$N$364, 2,0), "Do not enter, will be populated based on other column(s)")</f>
        <v>MDRG-RR</v>
      </c>
      <c r="J1555" s="347" t="s">
        <v>442</v>
      </c>
      <c r="K1555" s="525" t="str">
        <f>IFERROR(VLOOKUP(J1555,'Reference data'!$G$2:$H$7, 2, 0), "Do not enter, will be populated based on other column(s)")</f>
        <v>Christine Moretti</v>
      </c>
      <c r="L1555" s="525" t="str">
        <f>IFERROR(VLOOKUP(I1555, 'Reference data'!$R$2:$S$55, 2, 0), "Do not enter, will be populated based on other column(s)")</f>
        <v>Narmada Nelluri</v>
      </c>
      <c r="M1555" s="525" t="str">
        <f>IFERROR(VLOOKUP(L1555, 'Reference data'!$J$2:$K$30, 2, 0), "Do not enter, will be populated based on other column(s)")</f>
        <v>Ranjit Rai</v>
      </c>
      <c r="N1555" s="347">
        <v>23.06</v>
      </c>
      <c r="P1555" s="347" t="s">
        <v>48</v>
      </c>
      <c r="Q1555" s="347">
        <v>70</v>
      </c>
      <c r="R1555" s="488"/>
      <c r="S1555" s="488"/>
      <c r="T1555" s="488"/>
      <c r="U1555" s="488"/>
      <c r="V1555" s="488"/>
      <c r="W1555" s="488"/>
      <c r="X1555" s="488"/>
      <c r="Y1555" s="488"/>
      <c r="Z1555" s="488"/>
      <c r="AA1555" s="488"/>
      <c r="AB1555" s="488"/>
      <c r="AC1555" s="488"/>
      <c r="AD1555" s="488"/>
      <c r="AE1555" s="488"/>
      <c r="AF1555" s="488"/>
      <c r="AG1555" s="488"/>
      <c r="AH1555" s="488"/>
      <c r="AI1555" s="488"/>
      <c r="AJ1555" s="488">
        <v>70</v>
      </c>
      <c r="AK1555" s="488"/>
      <c r="AL1555" s="488"/>
      <c r="AM1555" s="488"/>
    </row>
    <row r="1556" spans="1:46" ht="18" customHeight="1">
      <c r="A1556" s="522" t="str">
        <f>IFERROR(VLOOKUP(B1556, 'Reference data'!$C$2:$D$21, 2, 0), "Do not enter, will be populated based on other column(s)")</f>
        <v>Sustenance</v>
      </c>
      <c r="B1556" s="541" t="s">
        <v>88</v>
      </c>
      <c r="D1556" s="347" t="s">
        <v>2431</v>
      </c>
      <c r="E1556" s="543" t="s">
        <v>1197</v>
      </c>
      <c r="F1556" s="474" t="s">
        <v>1571</v>
      </c>
      <c r="G1556" s="522" t="str">
        <f>IFERROR(VLOOKUP(E1556,'Reference data'!$M$2:$P$364,4,0), "Do not enter, will be populated based on other column(s)")</f>
        <v>MR</v>
      </c>
      <c r="H1556" s="522" t="str">
        <f>IFERROR(VLOOKUP(E1556,'Reference data'!$M$2:$O$364, 3,0), "Do not enter, will be populated based on other column(s)")</f>
        <v>Java</v>
      </c>
      <c r="I1556" s="522" t="str">
        <f>IFERROR(VLOOKUP(E1556,'Reference data'!$M$1:$N$364, 2,0), "Do not enter, will be populated based on other column(s)")</f>
        <v>MDRG-RR</v>
      </c>
      <c r="J1556" s="347" t="s">
        <v>442</v>
      </c>
      <c r="K1556" s="525" t="str">
        <f>IFERROR(VLOOKUP(J1556,'Reference data'!$G$2:$H$7, 2, 0), "Do not enter, will be populated based on other column(s)")</f>
        <v>Christine Moretti</v>
      </c>
      <c r="L1556" s="525" t="str">
        <f>IFERROR(VLOOKUP(I1556, 'Reference data'!$R$2:$S$55, 2, 0), "Do not enter, will be populated based on other column(s)")</f>
        <v>Narmada Nelluri</v>
      </c>
      <c r="M1556" s="525" t="str">
        <f>IFERROR(VLOOKUP(L1556, 'Reference data'!$J$2:$K$30, 2, 0), "Do not enter, will be populated based on other column(s)")</f>
        <v>Ranjit Rai</v>
      </c>
      <c r="N1556" s="347">
        <v>23.06</v>
      </c>
      <c r="P1556" s="347" t="s">
        <v>342</v>
      </c>
      <c r="Q1556" s="347">
        <v>70</v>
      </c>
      <c r="R1556" s="488"/>
      <c r="S1556" s="488"/>
      <c r="T1556" s="488"/>
      <c r="U1556" s="488"/>
      <c r="V1556" s="488"/>
      <c r="W1556" s="488"/>
      <c r="X1556" s="488"/>
      <c r="Y1556" s="488"/>
      <c r="Z1556" s="488"/>
      <c r="AA1556" s="488"/>
      <c r="AB1556" s="488"/>
      <c r="AC1556" s="488"/>
      <c r="AD1556" s="488"/>
      <c r="AE1556" s="488"/>
      <c r="AF1556" s="488"/>
      <c r="AG1556" s="488"/>
      <c r="AH1556" s="488"/>
      <c r="AI1556" s="488"/>
      <c r="AJ1556" s="488"/>
      <c r="AK1556" s="488">
        <v>70</v>
      </c>
      <c r="AL1556" s="488"/>
      <c r="AM1556" s="488"/>
    </row>
    <row r="1557" spans="1:46" ht="18" customHeight="1">
      <c r="A1557" s="522" t="str">
        <f>IFERROR(VLOOKUP(B1557, 'Reference data'!$C$2:$D$21, 2, 0), "Do not enter, will be populated based on other column(s)")</f>
        <v>Enhancement</v>
      </c>
      <c r="B1557" s="541" t="s">
        <v>960</v>
      </c>
      <c r="D1557" s="347" t="s">
        <v>2083</v>
      </c>
      <c r="E1557" s="543" t="s">
        <v>157</v>
      </c>
      <c r="F1557" s="475"/>
      <c r="G1557" s="522" t="str">
        <f>IFERROR(VLOOKUP(E1557,'Reference data'!$M$2:$P$364,4,0), "Do not enter, will be populated based on other column(s)")</f>
        <v>MF</v>
      </c>
      <c r="H1557" s="522" t="str">
        <f>IFERROR(VLOOKUP(E1557,'Reference data'!$M$2:$O$364, 3,0), "Do not enter, will be populated based on other column(s)")</f>
        <v>Cobol, DB2</v>
      </c>
      <c r="I1557" s="522" t="str">
        <f>IFERROR(VLOOKUP(E1557,'Reference data'!$M$1:$N$364, 2,0), "Do not enter, will be populated based on other column(s)")</f>
        <v>WB-SAMW</v>
      </c>
      <c r="J1557" s="347" t="s">
        <v>44</v>
      </c>
      <c r="K1557" s="525" t="str">
        <f>IFERROR(VLOOKUP(J1557,'Reference data'!$G$2:$H$7, 2, 0), "Do not enter, will be populated based on other column(s)")</f>
        <v>Muawiah Qaimari</v>
      </c>
      <c r="L1557" s="525" t="str">
        <f>IFERROR(VLOOKUP(I1557, 'Reference data'!$R$2:$S$55, 2, 0), "Do not enter, will be populated based on other column(s)")</f>
        <v>Swapnil Patil</v>
      </c>
      <c r="M1557" s="525" t="str">
        <f>IFERROR(VLOOKUP(L1557, 'Reference data'!$J$2:$K$30, 2, 0), "Do not enter, will be populated based on other column(s)")</f>
        <v>Amit Patidar</v>
      </c>
      <c r="N1557" s="347">
        <v>23.11</v>
      </c>
      <c r="P1557" s="347" t="s">
        <v>48</v>
      </c>
      <c r="Q1557" s="488">
        <v>620</v>
      </c>
      <c r="R1557" s="488"/>
      <c r="S1557" s="488"/>
      <c r="T1557" s="488"/>
      <c r="U1557" s="488"/>
      <c r="V1557" s="488"/>
      <c r="W1557" s="488"/>
      <c r="X1557" s="488"/>
      <c r="Y1557" s="488"/>
      <c r="Z1557" s="488"/>
      <c r="AA1557" s="488"/>
      <c r="AB1557" s="488"/>
      <c r="AC1557" s="488"/>
      <c r="AD1557" s="488"/>
      <c r="AE1557" s="488"/>
      <c r="AF1557" s="488"/>
      <c r="AG1557" s="488"/>
      <c r="AH1557" s="488"/>
      <c r="AI1557" s="488"/>
      <c r="AJ1557" s="488"/>
      <c r="AK1557" s="488"/>
      <c r="AL1557" s="488">
        <v>100</v>
      </c>
      <c r="AM1557" s="488">
        <v>150</v>
      </c>
      <c r="AN1557" s="488">
        <v>70</v>
      </c>
      <c r="AO1557" s="488">
        <v>150</v>
      </c>
      <c r="AP1557" s="488">
        <v>100</v>
      </c>
      <c r="AQ1557" s="488">
        <v>20</v>
      </c>
      <c r="AR1557" s="488">
        <v>30</v>
      </c>
      <c r="AS1557" s="488"/>
    </row>
    <row r="1558" spans="1:46" ht="14.5">
      <c r="A1558" s="522" t="str">
        <f>IFERROR(VLOOKUP(B1558, 'Reference data'!$C$2:$D$21, 2, 0), "Do not enter, will be populated based on other column(s)")</f>
        <v>Enhancement</v>
      </c>
      <c r="B1558" s="541" t="s">
        <v>960</v>
      </c>
      <c r="D1558" s="347" t="s">
        <v>2295</v>
      </c>
      <c r="E1558" s="543" t="s">
        <v>1348</v>
      </c>
      <c r="F1558" s="474" t="s">
        <v>1571</v>
      </c>
      <c r="G1558" s="522" t="str">
        <f>IFERROR(VLOOKUP(E1558,'Reference data'!$M$2:$P$364,4,0), "Do not enter, will be populated based on other column(s)")</f>
        <v>MF</v>
      </c>
      <c r="H1558" s="522" t="str">
        <f>IFERROR(VLOOKUP(E1558,'Reference data'!$M$2:$O$364, 3,0), "Do not enter, will be populated based on other column(s)")</f>
        <v>Cobol,DB2,CICS</v>
      </c>
      <c r="I1558" s="522" t="str">
        <f>IFERROR(VLOOKUP(E1558,'Reference data'!$M$1:$N$364, 2,0), "Do not enter, will be populated based on other column(s)")</f>
        <v>MW-Billing</v>
      </c>
      <c r="J1558" s="541" t="s">
        <v>44</v>
      </c>
      <c r="K1558" s="525" t="str">
        <f>IFERROR(VLOOKUP(J1558,'Reference data'!$G$2:$H$7, 2, 0), "Do not enter, will be populated based on other column(s)")</f>
        <v>Muawiah Qaimari</v>
      </c>
      <c r="L1558" s="525" t="str">
        <f>IFERROR(VLOOKUP(I1558, 'Reference data'!$R$2:$S$55, 2, 0), "Do not enter, will be populated based on other column(s)")</f>
        <v>Ashish Ranjan</v>
      </c>
      <c r="M1558" s="525" t="str">
        <f>IFERROR(VLOOKUP(L1558, 'Reference data'!$J$2:$K$30, 2, 0), "Do not enter, will be populated based on other column(s)")</f>
        <v>Tarun Raghuwanshi</v>
      </c>
      <c r="N1558" s="347">
        <v>23.08</v>
      </c>
      <c r="O1558" s="551" t="str">
        <f>VLOOKUP(N1558, 'Reference data'!$U$2:$V$29, 2, 0)</f>
        <v>Aug-23</v>
      </c>
      <c r="P1558" s="347" t="s">
        <v>48</v>
      </c>
      <c r="Q1558" s="488">
        <v>700</v>
      </c>
      <c r="R1558" s="488"/>
      <c r="S1558" s="488"/>
      <c r="T1558" s="488"/>
      <c r="U1558" s="488"/>
      <c r="V1558" s="488"/>
      <c r="W1558" s="488"/>
      <c r="X1558" s="488"/>
      <c r="Y1558" s="488"/>
      <c r="Z1558" s="488"/>
      <c r="AA1558" s="488">
        <v>45</v>
      </c>
      <c r="AB1558" s="488">
        <v>45</v>
      </c>
      <c r="AC1558" s="488">
        <v>45</v>
      </c>
      <c r="AD1558" s="488">
        <v>45</v>
      </c>
      <c r="AE1558" s="488"/>
      <c r="AF1558" s="488"/>
      <c r="AG1558" s="488"/>
      <c r="AH1558" s="488">
        <v>80</v>
      </c>
      <c r="AI1558" s="488">
        <v>120</v>
      </c>
      <c r="AJ1558" s="488">
        <v>120</v>
      </c>
      <c r="AK1558" s="488">
        <v>120</v>
      </c>
      <c r="AL1558" s="488">
        <v>100</v>
      </c>
      <c r="AM1558" s="488">
        <v>60</v>
      </c>
      <c r="AN1558" s="488">
        <v>50</v>
      </c>
      <c r="AO1558" s="488">
        <v>50</v>
      </c>
      <c r="AP1558" s="488"/>
      <c r="AQ1558" s="488"/>
      <c r="AR1558" s="488"/>
      <c r="AS1558" s="488"/>
    </row>
    <row r="1559" spans="1:46" ht="18" customHeight="1">
      <c r="A1559" s="522" t="str">
        <f>IFERROR(VLOOKUP(B1559, 'Reference data'!$C$2:$D$21, 2, 0), "Do not enter, will be populated based on other column(s)")</f>
        <v>Enhancement</v>
      </c>
      <c r="B1559" s="541" t="s">
        <v>960</v>
      </c>
      <c r="C1559" s="347">
        <v>1</v>
      </c>
      <c r="D1559" s="549" t="s">
        <v>2432</v>
      </c>
      <c r="E1559" s="543" t="s">
        <v>254</v>
      </c>
      <c r="F1559" s="475"/>
      <c r="G1559" s="522" t="str">
        <f>IFERROR(VLOOKUP(E1559,'Reference data'!$M$2:$P$364,4,0), "Do not enter, will be populated based on other column(s)")</f>
        <v>MR</v>
      </c>
      <c r="H1559" s="522" t="str">
        <f>IFERROR(VLOOKUP(E1559,'Reference data'!$M$2:$O$364, 3,0), "Do not enter, will be populated based on other column(s)")</f>
        <v>Java, Weblogic</v>
      </c>
      <c r="I1559" s="522" t="str">
        <f>IFERROR(VLOOKUP(E1559,'Reference data'!$M$1:$N$364, 2,0), "Do not enter, will be populated based on other column(s)")</f>
        <v>CBS-ATTCRM-SBS</v>
      </c>
      <c r="J1559" s="347" t="s">
        <v>78</v>
      </c>
      <c r="K1559" s="525" t="str">
        <f>IFERROR(VLOOKUP(J1559,'Reference data'!$G$2:$H$7, 2, 0), "Do not enter, will be populated based on other column(s)")</f>
        <v>Christine Moretti</v>
      </c>
      <c r="L1559" s="525" t="s">
        <v>255</v>
      </c>
      <c r="M1559" s="525" t="str">
        <f>IFERROR(VLOOKUP(L1559, 'Reference data'!$J$2:$K$30, 2, 0), "Do not enter, will be populated based on other column(s)")</f>
        <v>Himanshu Mathur</v>
      </c>
      <c r="N1559" s="347">
        <v>23.11</v>
      </c>
      <c r="O1559" s="551" t="str">
        <f>VLOOKUP(N1559, 'Reference data'!$U$2:$V$29, 2, 0)</f>
        <v>Nov-23</v>
      </c>
      <c r="P1559" s="347" t="s">
        <v>48</v>
      </c>
      <c r="Q1559" s="488">
        <v>176</v>
      </c>
      <c r="R1559" s="488"/>
      <c r="S1559" s="488"/>
      <c r="T1559" s="488"/>
      <c r="U1559" s="488"/>
      <c r="V1559" s="488"/>
      <c r="W1559" s="488"/>
      <c r="X1559" s="488"/>
      <c r="Y1559" s="488"/>
      <c r="Z1559" s="488"/>
      <c r="AA1559" s="488"/>
      <c r="AB1559" s="488"/>
      <c r="AC1559" s="488"/>
      <c r="AD1559" s="488"/>
      <c r="AE1559" s="488"/>
      <c r="AF1559" s="488"/>
      <c r="AG1559" s="488"/>
      <c r="AH1559" s="488"/>
      <c r="AI1559" s="488"/>
      <c r="AJ1559" s="488"/>
      <c r="AK1559" s="488"/>
      <c r="AL1559" s="488"/>
      <c r="AM1559" s="488"/>
      <c r="AN1559" s="488"/>
      <c r="AO1559" s="488"/>
      <c r="AP1559" s="488">
        <v>50</v>
      </c>
      <c r="AQ1559" s="488">
        <v>70</v>
      </c>
      <c r="AR1559" s="488">
        <v>56</v>
      </c>
      <c r="AS1559" s="488"/>
    </row>
    <row r="1560" spans="1:46" ht="18" customHeight="1">
      <c r="A1560" s="522" t="str">
        <f>IFERROR(VLOOKUP(B1560, 'Reference data'!$C$2:$D$21, 2, 0), "Do not enter, will be populated based on other column(s)")</f>
        <v>Sustenance</v>
      </c>
      <c r="B1560" s="541" t="s">
        <v>110</v>
      </c>
      <c r="C1560" s="347">
        <v>1</v>
      </c>
      <c r="D1560" s="347" t="s">
        <v>2433</v>
      </c>
      <c r="E1560" s="543" t="s">
        <v>1303</v>
      </c>
      <c r="F1560" s="475"/>
      <c r="G1560" s="522" t="str">
        <f>IFERROR(VLOOKUP(E1560,'Reference data'!$M$2:$P$364,4,0), "Do not enter, will be populated based on other column(s)")</f>
        <v>MF</v>
      </c>
      <c r="H1560" s="522" t="str">
        <f>IFERROR(VLOOKUP(E1560,'Reference data'!$M$2:$O$364, 3,0), "Do not enter, will be populated based on other column(s)")</f>
        <v>Cobol</v>
      </c>
      <c r="I1560" s="522" t="str">
        <f>IFERROR(VLOOKUP(E1560,'Reference data'!$M$1:$N$364, 2,0), "Do not enter, will be populated based on other column(s)")</f>
        <v>SE-BILLING-CARE</v>
      </c>
      <c r="J1560" s="347" t="s">
        <v>203</v>
      </c>
      <c r="K1560" s="525" t="str">
        <f>IFERROR(VLOOKUP(J1560,'Reference data'!$G$2:$H$7, 2, 0), "Do not enter, will be populated based on other column(s)")</f>
        <v>Muawiah Qaimari</v>
      </c>
      <c r="L1560" s="525" t="s">
        <v>414</v>
      </c>
      <c r="M1560" s="525" t="str">
        <f>IFERROR(VLOOKUP(L1560, 'Reference data'!$J$2:$K$30, 2, 0), "Do not enter, will be populated based on other column(s)")</f>
        <v>Tarun Raghuwanshi</v>
      </c>
      <c r="N1560" s="347">
        <v>23.04</v>
      </c>
      <c r="P1560" s="347" t="s">
        <v>48</v>
      </c>
      <c r="Q1560" s="347">
        <v>120</v>
      </c>
      <c r="R1560" s="488"/>
      <c r="S1560" s="488"/>
      <c r="T1560" s="488"/>
      <c r="U1560" s="488"/>
      <c r="V1560" s="488"/>
      <c r="W1560" s="488"/>
      <c r="X1560" s="488"/>
      <c r="Y1560" s="488"/>
      <c r="Z1560" s="488"/>
      <c r="AA1560" s="488"/>
      <c r="AB1560" s="488"/>
      <c r="AC1560" s="488"/>
      <c r="AD1560" s="488"/>
      <c r="AE1560" s="488"/>
      <c r="AF1560" s="488"/>
      <c r="AG1560" s="488"/>
      <c r="AH1560" s="488"/>
      <c r="AI1560" s="488"/>
      <c r="AJ1560" s="488">
        <v>20</v>
      </c>
      <c r="AK1560" s="488">
        <v>100</v>
      </c>
      <c r="AL1560" s="488"/>
      <c r="AM1560" s="488"/>
    </row>
    <row r="1561" spans="1:46" ht="18" customHeight="1">
      <c r="A1561" s="522" t="str">
        <f>IFERROR(VLOOKUP(B1561, 'Reference data'!$C$2:$D$21, 2, 0), "Do not enter, will be populated based on other column(s)")</f>
        <v>Enhancement</v>
      </c>
      <c r="B1561" s="541" t="s">
        <v>960</v>
      </c>
      <c r="C1561" s="347">
        <v>4</v>
      </c>
      <c r="D1561" s="347" t="s">
        <v>2434</v>
      </c>
      <c r="E1561" s="543" t="s">
        <v>458</v>
      </c>
      <c r="F1561" s="475" t="s">
        <v>1479</v>
      </c>
      <c r="G1561" s="522" t="str">
        <f>IFERROR(VLOOKUP(E1561,'Reference data'!$M$2:$P$364,4,0), "Do not enter, will be populated based on other column(s)")</f>
        <v>MF</v>
      </c>
      <c r="H1561" s="522" t="str">
        <f>IFERROR(VLOOKUP(E1561,'Reference data'!$M$2:$O$364, 3,0), "Do not enter, will be populated based on other column(s)")</f>
        <v>Cobol,IMS-DB</v>
      </c>
      <c r="I1561" s="522" t="str">
        <f>IFERROR(VLOOKUP(E1561,'Reference data'!$M$1:$N$364, 2,0), "Do not enter, will be populated based on other column(s)")</f>
        <v>MW-Billing</v>
      </c>
      <c r="J1561" s="347" t="s">
        <v>44</v>
      </c>
      <c r="K1561" s="525" t="str">
        <f>IFERROR(VLOOKUP(J1561,'Reference data'!$G$2:$H$7, 2, 0), "Do not enter, will be populated based on other column(s)")</f>
        <v>Muawiah Qaimari</v>
      </c>
      <c r="L1561" s="525" t="s">
        <v>650</v>
      </c>
      <c r="M1561" s="525" t="s">
        <v>415</v>
      </c>
      <c r="N1561" s="347">
        <v>23.11</v>
      </c>
      <c r="P1561" s="347" t="s">
        <v>48</v>
      </c>
      <c r="Q1561" s="488">
        <v>450</v>
      </c>
      <c r="R1561" s="488"/>
      <c r="S1561" s="488"/>
      <c r="T1561" s="488"/>
      <c r="U1561" s="488"/>
      <c r="V1561" s="488"/>
      <c r="W1561" s="488"/>
      <c r="X1561" s="488"/>
      <c r="Y1561" s="488"/>
      <c r="Z1561" s="488"/>
      <c r="AA1561" s="488"/>
      <c r="AB1561" s="488"/>
      <c r="AC1561" s="488"/>
      <c r="AD1561" s="488"/>
      <c r="AE1561" s="488"/>
      <c r="AF1561" s="488"/>
      <c r="AG1561" s="488"/>
      <c r="AH1561" s="488"/>
      <c r="AI1561" s="488"/>
      <c r="AJ1561" s="488"/>
      <c r="AK1561" s="488"/>
      <c r="AL1561" s="488"/>
      <c r="AM1561" s="488">
        <v>40</v>
      </c>
      <c r="AN1561" s="347">
        <v>40</v>
      </c>
      <c r="AO1561" s="347">
        <v>100</v>
      </c>
      <c r="AP1561" s="347">
        <v>120</v>
      </c>
      <c r="AQ1561" s="347">
        <v>110</v>
      </c>
      <c r="AR1561" s="347">
        <v>40</v>
      </c>
    </row>
    <row r="1562" spans="1:46" ht="18" customHeight="1">
      <c r="A1562" s="522" t="str">
        <f>IFERROR(VLOOKUP(B1562, 'Reference data'!$C$2:$D$21, 2, 0), "Do not enter, will be populated based on other column(s)")</f>
        <v>Sustenance</v>
      </c>
      <c r="B1562" s="541" t="s">
        <v>110</v>
      </c>
      <c r="C1562" s="347">
        <v>1</v>
      </c>
      <c r="D1562" s="347" t="s">
        <v>2435</v>
      </c>
      <c r="E1562" s="543" t="s">
        <v>561</v>
      </c>
      <c r="F1562" s="475"/>
      <c r="G1562" s="522" t="str">
        <f>IFERROR(VLOOKUP(E1562,'Reference data'!$M$2:$P$364,4,0), "Do not enter, will be populated based on other column(s)")</f>
        <v>MF</v>
      </c>
      <c r="H1562" s="522" t="str">
        <f>IFERROR(VLOOKUP(E1562,'Reference data'!$M$2:$O$364, 3,0), "Do not enter, will be populated based on other column(s)")</f>
        <v>Cobol</v>
      </c>
      <c r="I1562" s="522" t="str">
        <f>IFERROR(VLOOKUP(E1562,'Reference data'!$M$1:$N$364, 2,0), "Do not enter, will be populated based on other column(s)")</f>
        <v>SE-BILLING</v>
      </c>
      <c r="J1562" s="347" t="s">
        <v>203</v>
      </c>
      <c r="K1562" s="525" t="str">
        <f>IFERROR(VLOOKUP(J1562,'Reference data'!$G$2:$H$7, 2, 0), "Do not enter, will be populated based on other column(s)")</f>
        <v>Muawiah Qaimari</v>
      </c>
      <c r="L1562" s="525" t="s">
        <v>414</v>
      </c>
      <c r="M1562" s="525" t="str">
        <f>IFERROR(VLOOKUP(L1562, 'Reference data'!$J$2:$K$30, 2, 0), "Do not enter, will be populated based on other column(s)")</f>
        <v>Tarun Raghuwanshi</v>
      </c>
      <c r="N1562" s="347">
        <v>23.04</v>
      </c>
      <c r="P1562" s="347" t="s">
        <v>48</v>
      </c>
      <c r="Q1562" s="347">
        <v>200</v>
      </c>
      <c r="R1562" s="488"/>
      <c r="S1562" s="488"/>
      <c r="T1562" s="488"/>
      <c r="U1562" s="488"/>
      <c r="V1562" s="488"/>
      <c r="W1562" s="488"/>
      <c r="X1562" s="488"/>
      <c r="Y1562" s="488"/>
      <c r="Z1562" s="488"/>
      <c r="AA1562" s="488"/>
      <c r="AB1562" s="488"/>
      <c r="AC1562" s="488"/>
      <c r="AD1562" s="488"/>
      <c r="AE1562" s="488"/>
      <c r="AF1562" s="488"/>
      <c r="AG1562" s="488"/>
      <c r="AH1562" s="488"/>
      <c r="AI1562" s="488"/>
      <c r="AJ1562" s="488"/>
      <c r="AK1562" s="488">
        <v>200</v>
      </c>
      <c r="AL1562" s="488"/>
      <c r="AM1562" s="488"/>
    </row>
    <row r="1563" spans="1:46" ht="18" customHeight="1">
      <c r="A1563" s="522" t="str">
        <f>IFERROR(VLOOKUP(B1563, 'Reference data'!$C$2:$D$21, 2, 0), "Do not enter, will be populated based on other column(s)")</f>
        <v>Enhancement</v>
      </c>
      <c r="B1563" s="541" t="s">
        <v>960</v>
      </c>
      <c r="D1563" s="347" t="s">
        <v>2295</v>
      </c>
      <c r="E1563" s="543" t="s">
        <v>461</v>
      </c>
      <c r="F1563" s="474" t="s">
        <v>1571</v>
      </c>
      <c r="G1563" s="522" t="str">
        <f>IFERROR(VLOOKUP(E1563,'Reference data'!$M$2:$P$364,4,0), "Do not enter, will be populated based on other column(s)")</f>
        <v>MF</v>
      </c>
      <c r="H1563" s="522" t="str">
        <f>IFERROR(VLOOKUP(E1563,'Reference data'!$M$2:$O$364, 3,0), "Do not enter, will be populated based on other column(s)")</f>
        <v>Cobol</v>
      </c>
      <c r="I1563" s="522" t="str">
        <f>IFERROR(VLOOKUP(E1563,'Reference data'!$M$1:$N$364, 2,0), "Do not enter, will be populated based on other column(s)")</f>
        <v>MW-MF-JULIE</v>
      </c>
      <c r="J1563" s="347" t="s">
        <v>44</v>
      </c>
      <c r="K1563" s="525" t="str">
        <f>IFERROR(VLOOKUP(J1563,'Reference data'!$G$2:$H$7, 2, 0), "Do not enter, will be populated based on other column(s)")</f>
        <v>Muawiah Qaimari</v>
      </c>
      <c r="L1563" s="525" t="str">
        <f>IFERROR(VLOOKUP(I1563, 'Reference data'!$R$2:$S$55, 2, 0), "Do not enter, will be populated based on other column(s)")</f>
        <v xml:space="preserve">Hrishikesh Kamathe </v>
      </c>
      <c r="M1563" s="525" t="str">
        <f>IFERROR(VLOOKUP(L1563, 'Reference data'!$J$2:$K$30, 2, 0), "Do not enter, will be populated based on other column(s)")</f>
        <v>Tarun Raghuwanshi</v>
      </c>
      <c r="N1563" s="347">
        <v>23.08</v>
      </c>
      <c r="P1563" s="347" t="s">
        <v>48</v>
      </c>
      <c r="Q1563" s="488">
        <v>279</v>
      </c>
      <c r="R1563" s="488"/>
      <c r="S1563" s="488"/>
      <c r="T1563" s="488"/>
      <c r="U1563" s="488"/>
      <c r="V1563" s="488"/>
      <c r="W1563" s="488"/>
      <c r="X1563" s="488"/>
      <c r="Y1563" s="488"/>
      <c r="Z1563" s="488"/>
      <c r="AA1563" s="488"/>
      <c r="AB1563" s="488"/>
      <c r="AC1563" s="488"/>
      <c r="AD1563" s="488"/>
      <c r="AE1563" s="488"/>
      <c r="AF1563" s="488"/>
      <c r="AG1563" s="488"/>
      <c r="AH1563" s="488"/>
      <c r="AI1563" s="488"/>
      <c r="AJ1563" s="488">
        <v>10</v>
      </c>
      <c r="AK1563" s="488">
        <v>100</v>
      </c>
      <c r="AL1563" s="488">
        <v>60</v>
      </c>
      <c r="AM1563" s="488">
        <v>9</v>
      </c>
      <c r="AN1563" s="488">
        <v>50</v>
      </c>
      <c r="AO1563" s="488">
        <v>50</v>
      </c>
      <c r="AP1563" s="488"/>
      <c r="AQ1563" s="488"/>
      <c r="AR1563" s="488"/>
      <c r="AS1563" s="488"/>
    </row>
    <row r="1564" spans="1:46" ht="18" customHeight="1">
      <c r="A1564" s="522" t="str">
        <f>IFERROR(VLOOKUP(B1564, 'Reference data'!$C$2:$D$21, 2, 0), "Do not enter, will be populated based on other column(s)")</f>
        <v>Sustenance</v>
      </c>
      <c r="B1564" s="541" t="s">
        <v>110</v>
      </c>
      <c r="C1564" s="347">
        <v>1</v>
      </c>
      <c r="D1564" s="347" t="s">
        <v>2436</v>
      </c>
      <c r="E1564" s="543" t="s">
        <v>1212</v>
      </c>
      <c r="F1564" s="475"/>
      <c r="G1564" s="522" t="str">
        <f>IFERROR(VLOOKUP(E1564,'Reference data'!$M$2:$P$364,4,0), "Do not enter, will be populated based on other column(s)")</f>
        <v>MF</v>
      </c>
      <c r="H1564" s="522" t="str">
        <f>IFERROR(VLOOKUP(E1564,'Reference data'!$M$2:$O$364, 3,0), "Do not enter, will be populated based on other column(s)")</f>
        <v>COBOL,DB2,IMS DB</v>
      </c>
      <c r="I1564" s="522" t="str">
        <f>IFERROR(VLOOKUP(E1564,'Reference data'!$M$1:$N$364, 2,0), "Do not enter, will be populated based on other column(s)")</f>
        <v>SE-BILLING-USAGE</v>
      </c>
      <c r="J1564" s="347" t="s">
        <v>203</v>
      </c>
      <c r="K1564" s="525" t="str">
        <f>IFERROR(VLOOKUP(J1564,'Reference data'!$G$2:$H$7, 2, 0), "Do not enter, will be populated based on other column(s)")</f>
        <v>Muawiah Qaimari</v>
      </c>
      <c r="L1564" s="525" t="s">
        <v>414</v>
      </c>
      <c r="M1564" s="525" t="str">
        <f>IFERROR(VLOOKUP(L1564, 'Reference data'!$J$2:$K$30, 2, 0), "Do not enter, will be populated based on other column(s)")</f>
        <v>Tarun Raghuwanshi</v>
      </c>
      <c r="N1564" s="347">
        <v>23.06</v>
      </c>
      <c r="P1564" s="347" t="s">
        <v>48</v>
      </c>
      <c r="Q1564" s="347">
        <v>200</v>
      </c>
      <c r="R1564" s="488"/>
      <c r="S1564" s="488"/>
      <c r="T1564" s="488"/>
      <c r="U1564" s="488"/>
      <c r="V1564" s="488"/>
      <c r="W1564" s="488"/>
      <c r="X1564" s="488"/>
      <c r="Y1564" s="488"/>
      <c r="Z1564" s="488"/>
      <c r="AA1564" s="488"/>
      <c r="AB1564" s="488"/>
      <c r="AC1564" s="488"/>
      <c r="AD1564" s="488"/>
      <c r="AE1564" s="488"/>
      <c r="AF1564" s="488"/>
      <c r="AG1564" s="488"/>
      <c r="AH1564" s="488"/>
      <c r="AI1564" s="488"/>
      <c r="AJ1564" s="488"/>
      <c r="AK1564" s="488"/>
      <c r="AL1564" s="488">
        <v>40</v>
      </c>
      <c r="AM1564" s="488">
        <v>160</v>
      </c>
    </row>
    <row r="1565" spans="1:46" ht="18" customHeight="1">
      <c r="A1565" s="522" t="str">
        <f>IFERROR(VLOOKUP(B1565, 'Reference data'!$C$2:$D$21, 2, 0), "Do not enter, will be populated based on other column(s)")</f>
        <v>Sustenance</v>
      </c>
      <c r="B1565" s="541" t="s">
        <v>110</v>
      </c>
      <c r="C1565" s="347">
        <v>1</v>
      </c>
      <c r="D1565" s="347" t="s">
        <v>2437</v>
      </c>
      <c r="E1565" s="543" t="s">
        <v>1162</v>
      </c>
      <c r="F1565" s="475"/>
      <c r="G1565" s="522" t="str">
        <f>IFERROR(VLOOKUP(E1565,'Reference data'!$M$2:$P$364,4,0), "Do not enter, will be populated based on other column(s)")</f>
        <v>MF</v>
      </c>
      <c r="H1565" s="522" t="str">
        <f>IFERROR(VLOOKUP(E1565,'Reference data'!$M$2:$O$364, 3,0), "Do not enter, will be populated based on other column(s)")</f>
        <v>Cobol, DB2</v>
      </c>
      <c r="I1565" s="522" t="str">
        <f>IFERROR(VLOOKUP(E1565,'Reference data'!$M$1:$N$364, 2,0), "Do not enter, will be populated based on other column(s)")</f>
        <v>SE-BILLING-CARE</v>
      </c>
      <c r="J1565" s="347" t="s">
        <v>203</v>
      </c>
      <c r="K1565" s="525" t="str">
        <f>IFERROR(VLOOKUP(J1565,'Reference data'!$G$2:$H$7, 2, 0), "Do not enter, will be populated based on other column(s)")</f>
        <v>Muawiah Qaimari</v>
      </c>
      <c r="L1565" s="525" t="s">
        <v>414</v>
      </c>
      <c r="M1565" s="525" t="str">
        <f>IFERROR(VLOOKUP(L1565, 'Reference data'!$J$2:$K$30, 2, 0), "Do not enter, will be populated based on other column(s)")</f>
        <v>Tarun Raghuwanshi</v>
      </c>
      <c r="N1565" s="347">
        <v>23.06</v>
      </c>
      <c r="P1565" s="347" t="s">
        <v>48</v>
      </c>
      <c r="Q1565" s="347">
        <v>250</v>
      </c>
      <c r="R1565" s="488"/>
      <c r="S1565" s="488"/>
      <c r="T1565" s="488"/>
      <c r="U1565" s="488"/>
      <c r="V1565" s="488"/>
      <c r="W1565" s="488"/>
      <c r="X1565" s="488"/>
      <c r="Y1565" s="488"/>
      <c r="Z1565" s="488"/>
      <c r="AA1565" s="488"/>
      <c r="AB1565" s="488"/>
      <c r="AC1565" s="488"/>
      <c r="AD1565" s="488"/>
      <c r="AE1565" s="488"/>
      <c r="AF1565" s="488"/>
      <c r="AG1565" s="488"/>
      <c r="AH1565" s="488"/>
      <c r="AI1565" s="488"/>
      <c r="AJ1565" s="488"/>
      <c r="AK1565" s="488"/>
      <c r="AL1565" s="488">
        <v>50</v>
      </c>
      <c r="AM1565" s="488">
        <v>200</v>
      </c>
    </row>
    <row r="1566" spans="1:46" ht="18" customHeight="1">
      <c r="A1566" s="522" t="str">
        <f>IFERROR(VLOOKUP(B1566, 'Reference data'!$C$2:$D$21, 2, 0), "Do not enter, will be populated based on other column(s)")</f>
        <v>Enhancement</v>
      </c>
      <c r="B1566" s="541" t="s">
        <v>960</v>
      </c>
      <c r="C1566" s="347">
        <v>1</v>
      </c>
      <c r="D1566" s="347" t="s">
        <v>2438</v>
      </c>
      <c r="E1566" s="543" t="s">
        <v>1050</v>
      </c>
      <c r="F1566" s="475"/>
      <c r="G1566" s="522" t="str">
        <f>IFERROR(VLOOKUP(E1566,'Reference data'!$M$2:$P$364,4,0), "Do not enter, will be populated based on other column(s)")</f>
        <v>MF</v>
      </c>
      <c r="H1566" s="522" t="str">
        <f>IFERROR(VLOOKUP(E1566,'Reference data'!$M$2:$O$364, 3,0), "Do not enter, will be populated based on other column(s)")</f>
        <v>Cobol</v>
      </c>
      <c r="I1566" s="522" t="str">
        <f>IFERROR(VLOOKUP(E1566,'Reference data'!$M$1:$N$364, 2,0), "Do not enter, will be populated based on other column(s)")</f>
        <v>SE-BILLING-USAGE</v>
      </c>
      <c r="J1566" s="347" t="s">
        <v>203</v>
      </c>
      <c r="K1566" s="525" t="str">
        <f>IFERROR(VLOOKUP(J1566,'Reference data'!$G$2:$H$7, 2, 0), "Do not enter, will be populated based on other column(s)")</f>
        <v>Muawiah Qaimari</v>
      </c>
      <c r="L1566" s="525" t="s">
        <v>414</v>
      </c>
      <c r="M1566" s="525" t="str">
        <f>IFERROR(VLOOKUP(L1566, 'Reference data'!$J$2:$K$30, 2, 0), "Do not enter, will be populated based on other column(s)")</f>
        <v>Tarun Raghuwanshi</v>
      </c>
      <c r="N1566" s="347">
        <v>23.1</v>
      </c>
      <c r="O1566" s="551" t="str">
        <f>VLOOKUP(N1566, 'Reference data'!$U$2:$V$29, 2, 0)</f>
        <v>Oct-23</v>
      </c>
      <c r="P1566" s="347" t="s">
        <v>48</v>
      </c>
      <c r="Q1566" s="347">
        <v>80</v>
      </c>
      <c r="R1566" s="488"/>
      <c r="S1566" s="488"/>
      <c r="T1566" s="488"/>
      <c r="U1566" s="488"/>
      <c r="V1566" s="488"/>
      <c r="W1566" s="488"/>
      <c r="X1566" s="488"/>
      <c r="Y1566" s="488"/>
      <c r="Z1566" s="488"/>
      <c r="AA1566" s="488"/>
      <c r="AB1566" s="488"/>
      <c r="AC1566" s="488"/>
      <c r="AD1566" s="488"/>
      <c r="AE1566" s="488"/>
      <c r="AF1566" s="488"/>
      <c r="AG1566" s="488"/>
      <c r="AH1566" s="488"/>
      <c r="AI1566" s="488"/>
      <c r="AJ1566" s="488"/>
      <c r="AK1566" s="488"/>
      <c r="AL1566" s="488"/>
      <c r="AM1566" s="488"/>
      <c r="AT1566" s="347">
        <v>80</v>
      </c>
    </row>
    <row r="1567" spans="1:46" ht="18" customHeight="1">
      <c r="A1567" s="522" t="str">
        <f>IFERROR(VLOOKUP(B1567, 'Reference data'!$C$2:$D$21, 2, 0), "Do not enter, will be populated based on other column(s)")</f>
        <v>Sustenance</v>
      </c>
      <c r="B1567" s="541" t="s">
        <v>88</v>
      </c>
      <c r="C1567" s="347">
        <v>1</v>
      </c>
      <c r="D1567" s="347" t="s">
        <v>2439</v>
      </c>
      <c r="E1567" s="543" t="s">
        <v>1050</v>
      </c>
      <c r="F1567" s="475" t="s">
        <v>1479</v>
      </c>
      <c r="G1567" s="522" t="str">
        <f>IFERROR(VLOOKUP(E1567,'Reference data'!$M$2:$P$364,4,0), "Do not enter, will be populated based on other column(s)")</f>
        <v>MF</v>
      </c>
      <c r="H1567" s="522" t="str">
        <f>IFERROR(VLOOKUP(E1567,'Reference data'!$M$2:$O$364, 3,0), "Do not enter, will be populated based on other column(s)")</f>
        <v>Cobol</v>
      </c>
      <c r="I1567" s="522" t="str">
        <f>IFERROR(VLOOKUP(E1567,'Reference data'!$M$1:$N$364, 2,0), "Do not enter, will be populated based on other column(s)")</f>
        <v>SE-BILLING-USAGE</v>
      </c>
      <c r="J1567" s="347" t="s">
        <v>203</v>
      </c>
      <c r="K1567" s="525" t="str">
        <f>IFERROR(VLOOKUP(J1567,'Reference data'!$G$2:$H$7, 2, 0), "Do not enter, will be populated based on other column(s)")</f>
        <v>Muawiah Qaimari</v>
      </c>
      <c r="L1567" s="525" t="s">
        <v>414</v>
      </c>
      <c r="M1567" s="525" t="str">
        <f>IFERROR(VLOOKUP(L1567, 'Reference data'!$J$2:$K$30, 2, 0), "Do not enter, will be populated based on other column(s)")</f>
        <v>Tarun Raghuwanshi</v>
      </c>
      <c r="N1567" s="347">
        <v>23.06</v>
      </c>
      <c r="P1567" s="347" t="s">
        <v>48</v>
      </c>
      <c r="Q1567" s="347">
        <v>100</v>
      </c>
      <c r="R1567" s="488"/>
      <c r="S1567" s="488"/>
      <c r="T1567" s="488"/>
      <c r="U1567" s="488"/>
      <c r="V1567" s="488"/>
      <c r="W1567" s="488"/>
      <c r="X1567" s="488"/>
      <c r="Y1567" s="488"/>
      <c r="Z1567" s="488"/>
      <c r="AA1567" s="488"/>
      <c r="AB1567" s="488"/>
      <c r="AC1567" s="488"/>
      <c r="AD1567" s="488"/>
      <c r="AE1567" s="488"/>
      <c r="AF1567" s="488"/>
      <c r="AG1567" s="488"/>
      <c r="AH1567" s="488"/>
      <c r="AI1567" s="488"/>
      <c r="AJ1567" s="488"/>
      <c r="AK1567" s="488"/>
      <c r="AL1567" s="488">
        <v>50</v>
      </c>
      <c r="AM1567" s="488">
        <v>50</v>
      </c>
    </row>
    <row r="1568" spans="1:46" ht="18" customHeight="1">
      <c r="A1568" s="522" t="str">
        <f>IFERROR(VLOOKUP(B1568, 'Reference data'!$C$2:$D$21, 2, 0), "Do not enter, will be populated based on other column(s)")</f>
        <v>Sustenance</v>
      </c>
      <c r="B1568" s="541" t="s">
        <v>88</v>
      </c>
      <c r="C1568" s="347">
        <v>1</v>
      </c>
      <c r="D1568" s="347" t="s">
        <v>2440</v>
      </c>
      <c r="E1568" s="543" t="s">
        <v>590</v>
      </c>
      <c r="F1568" s="475"/>
      <c r="G1568" s="522" t="str">
        <f>IFERROR(VLOOKUP(E1568,'Reference data'!$M$2:$P$364,4,0), "Do not enter, will be populated based on other column(s)")</f>
        <v>MF</v>
      </c>
      <c r="H1568" s="522" t="str">
        <f>IFERROR(VLOOKUP(E1568,'Reference data'!$M$2:$O$364, 3,0), "Do not enter, will be populated based on other column(s)")</f>
        <v>Cobol, DB2, IMS DC</v>
      </c>
      <c r="I1568" s="522" t="str">
        <f>IFERROR(VLOOKUP(E1568,'Reference data'!$M$1:$N$364, 2,0), "Do not enter, will be populated based on other column(s)")</f>
        <v>SE-BILLING-USAGE</v>
      </c>
      <c r="J1568" s="347" t="s">
        <v>203</v>
      </c>
      <c r="K1568" s="525" t="str">
        <f>IFERROR(VLOOKUP(J1568,'Reference data'!$G$2:$H$7, 2, 0), "Do not enter, will be populated based on other column(s)")</f>
        <v>Muawiah Qaimari</v>
      </c>
      <c r="L1568" s="525" t="s">
        <v>414</v>
      </c>
      <c r="M1568" s="525" t="str">
        <f>IFERROR(VLOOKUP(L1568, 'Reference data'!$J$2:$K$30, 2, 0), "Do not enter, will be populated based on other column(s)")</f>
        <v>Tarun Raghuwanshi</v>
      </c>
      <c r="N1568" s="347">
        <v>23.05</v>
      </c>
      <c r="P1568" s="347" t="s">
        <v>48</v>
      </c>
      <c r="Q1568" s="347">
        <v>200</v>
      </c>
      <c r="R1568" s="488"/>
      <c r="S1568" s="488"/>
      <c r="T1568" s="488"/>
      <c r="U1568" s="488"/>
      <c r="V1568" s="488"/>
      <c r="W1568" s="488"/>
      <c r="X1568" s="488"/>
      <c r="Y1568" s="488"/>
      <c r="Z1568" s="488"/>
      <c r="AA1568" s="488"/>
      <c r="AB1568" s="488"/>
      <c r="AC1568" s="488"/>
      <c r="AD1568" s="488"/>
      <c r="AE1568" s="488"/>
      <c r="AF1568" s="488"/>
      <c r="AG1568" s="488"/>
      <c r="AH1568" s="488"/>
      <c r="AI1568" s="488"/>
      <c r="AJ1568" s="488"/>
      <c r="AK1568" s="488"/>
      <c r="AL1568" s="488">
        <v>200</v>
      </c>
      <c r="AM1568" s="488"/>
    </row>
    <row r="1569" spans="1:51" ht="18" customHeight="1">
      <c r="A1569" s="522" t="str">
        <f>IFERROR(VLOOKUP(B1569, 'Reference data'!$C$2:$D$21, 2, 0), "Do not enter, will be populated based on other column(s)")</f>
        <v>Sustenance</v>
      </c>
      <c r="B1569" s="541" t="s">
        <v>88</v>
      </c>
      <c r="C1569" s="347">
        <v>1</v>
      </c>
      <c r="D1569" s="347" t="s">
        <v>2441</v>
      </c>
      <c r="E1569" s="543" t="s">
        <v>469</v>
      </c>
      <c r="F1569" s="475"/>
      <c r="G1569" s="522" t="str">
        <f>IFERROR(VLOOKUP(E1569,'Reference data'!$M$2:$P$364,4,0), "Do not enter, will be populated based on other column(s)")</f>
        <v>MF</v>
      </c>
      <c r="H1569" s="522" t="str">
        <f>IFERROR(VLOOKUP(E1569,'Reference data'!$M$2:$O$364, 3,0), "Do not enter, will be populated based on other column(s)")</f>
        <v>Cobol, IMS-DC</v>
      </c>
      <c r="I1569" s="522" t="str">
        <f>IFERROR(VLOOKUP(E1569,'Reference data'!$M$1:$N$364, 2,0), "Do not enter, will be populated based on other column(s)")</f>
        <v>SE-BILLING</v>
      </c>
      <c r="J1569" s="347" t="s">
        <v>203</v>
      </c>
      <c r="K1569" s="525" t="str">
        <f>IFERROR(VLOOKUP(J1569,'Reference data'!$G$2:$H$7, 2, 0), "Do not enter, will be populated based on other column(s)")</f>
        <v>Muawiah Qaimari</v>
      </c>
      <c r="L1569" s="525" t="s">
        <v>414</v>
      </c>
      <c r="M1569" s="525" t="str">
        <f>IFERROR(VLOOKUP(L1569, 'Reference data'!$J$2:$K$30, 2, 0), "Do not enter, will be populated based on other column(s)")</f>
        <v>Tarun Raghuwanshi</v>
      </c>
      <c r="N1569" s="347">
        <v>23.07</v>
      </c>
      <c r="P1569" s="347" t="s">
        <v>48</v>
      </c>
      <c r="Q1569" s="347">
        <v>30</v>
      </c>
      <c r="R1569" s="488"/>
      <c r="S1569" s="488"/>
      <c r="T1569" s="488"/>
      <c r="U1569" s="488"/>
      <c r="V1569" s="488"/>
      <c r="W1569" s="488"/>
      <c r="X1569" s="488"/>
      <c r="Y1569" s="488"/>
      <c r="Z1569" s="488"/>
      <c r="AA1569" s="488"/>
      <c r="AB1569" s="488"/>
      <c r="AC1569" s="488"/>
      <c r="AD1569" s="488"/>
      <c r="AE1569" s="488"/>
      <c r="AF1569" s="488"/>
      <c r="AG1569" s="488"/>
      <c r="AH1569" s="488"/>
      <c r="AI1569" s="488"/>
      <c r="AJ1569" s="488"/>
      <c r="AK1569" s="488"/>
      <c r="AL1569" s="488"/>
      <c r="AM1569" s="488"/>
      <c r="AN1569" s="347">
        <v>30</v>
      </c>
    </row>
    <row r="1570" spans="1:51" ht="18" customHeight="1">
      <c r="A1570" s="522" t="str">
        <f>IFERROR(VLOOKUP(B1570, 'Reference data'!$C$2:$D$21, 2, 0), "Do not enter, will be populated based on other column(s)")</f>
        <v>Enhancement</v>
      </c>
      <c r="B1570" s="541" t="s">
        <v>960</v>
      </c>
      <c r="D1570" s="347" t="s">
        <v>2313</v>
      </c>
      <c r="E1570" s="543" t="s">
        <v>648</v>
      </c>
      <c r="F1570" s="475" t="s">
        <v>1479</v>
      </c>
      <c r="G1570" s="522" t="str">
        <f>IFERROR(VLOOKUP(E1570,'Reference data'!$M$2:$P$364,4,0), "Do not enter, will be populated based on other column(s)")</f>
        <v>MF</v>
      </c>
      <c r="H1570" s="522" t="str">
        <f>IFERROR(VLOOKUP(E1570,'Reference data'!$M$2:$O$364, 3,0), "Do not enter, will be populated based on other column(s)")</f>
        <v>Cobol, DB2</v>
      </c>
      <c r="I1570" s="522" t="str">
        <f>IFERROR(VLOOKUP(E1570,'Reference data'!$M$1:$N$364, 2,0), "Do not enter, will be populated based on other column(s)")</f>
        <v>JW</v>
      </c>
      <c r="J1570" s="347" t="s">
        <v>44</v>
      </c>
      <c r="K1570" s="525" t="str">
        <f>IFERROR(VLOOKUP(J1570,'Reference data'!$G$2:$H$7, 2, 0), "Do not enter, will be populated based on other column(s)")</f>
        <v>Muawiah Qaimari</v>
      </c>
      <c r="L1570" s="525" t="str">
        <f>IFERROR(VLOOKUP(I1570, 'Reference data'!$R$2:$S$55, 2, 0), "Do not enter, will be populated based on other column(s)")</f>
        <v>Rajan Patil</v>
      </c>
      <c r="M1570" s="525" t="str">
        <f>IFERROR(VLOOKUP(L1570, 'Reference data'!$J$2:$K$30, 2, 0), "Do not enter, will be populated based on other column(s)")</f>
        <v>Tarun Raghuwanshi</v>
      </c>
      <c r="N1570" s="347">
        <v>23.08</v>
      </c>
      <c r="O1570" s="551" t="str">
        <f>VLOOKUP(N1570, 'Reference data'!$U$2:$V$29, 2, 0)</f>
        <v>Aug-23</v>
      </c>
      <c r="P1570" s="347" t="s">
        <v>48</v>
      </c>
      <c r="Q1570" s="488">
        <v>85</v>
      </c>
      <c r="R1570" s="488"/>
      <c r="S1570" s="488"/>
      <c r="T1570" s="488"/>
      <c r="U1570" s="488"/>
      <c r="V1570" s="488"/>
      <c r="W1570" s="488"/>
      <c r="X1570" s="488"/>
      <c r="Y1570" s="488"/>
      <c r="Z1570" s="488"/>
      <c r="AA1570" s="488"/>
      <c r="AB1570" s="488"/>
      <c r="AC1570" s="488"/>
      <c r="AD1570" s="488"/>
      <c r="AE1570" s="488"/>
      <c r="AF1570" s="488"/>
      <c r="AG1570" s="488"/>
      <c r="AH1570" s="488"/>
      <c r="AI1570" s="488"/>
      <c r="AJ1570" s="488">
        <v>20</v>
      </c>
      <c r="AK1570" s="488">
        <v>20</v>
      </c>
      <c r="AL1570" s="488">
        <v>30</v>
      </c>
      <c r="AM1570" s="488">
        <v>15</v>
      </c>
    </row>
    <row r="1571" spans="1:51" ht="18" customHeight="1">
      <c r="A1571" s="522" t="str">
        <f>IFERROR(VLOOKUP(B1571, 'Reference data'!$C$2:$D$21, 2, 0), "Do not enter, will be populated based on other column(s)")</f>
        <v>Sustenance</v>
      </c>
      <c r="B1571" s="541" t="s">
        <v>88</v>
      </c>
      <c r="C1571" s="347">
        <v>1</v>
      </c>
      <c r="D1571" s="347" t="s">
        <v>2442</v>
      </c>
      <c r="E1571" s="543" t="s">
        <v>469</v>
      </c>
      <c r="F1571" s="474" t="s">
        <v>2443</v>
      </c>
      <c r="G1571" s="522" t="str">
        <f>IFERROR(VLOOKUP(E1571,'Reference data'!$M$2:$P$364,4,0), "Do not enter, will be populated based on other column(s)")</f>
        <v>MF</v>
      </c>
      <c r="H1571" s="522" t="str">
        <f>IFERROR(VLOOKUP(E1571,'Reference data'!$M$2:$O$364, 3,0), "Do not enter, will be populated based on other column(s)")</f>
        <v>Cobol, IMS-DC</v>
      </c>
      <c r="I1571" s="522" t="str">
        <f>IFERROR(VLOOKUP(E1571,'Reference data'!$M$1:$N$364, 2,0), "Do not enter, will be populated based on other column(s)")</f>
        <v>SE-BILLING</v>
      </c>
      <c r="J1571" s="347" t="s">
        <v>203</v>
      </c>
      <c r="K1571" s="525" t="str">
        <f>IFERROR(VLOOKUP(J1571,'Reference data'!$G$2:$H$7, 2, 0), "Do not enter, will be populated based on other column(s)")</f>
        <v>Muawiah Qaimari</v>
      </c>
      <c r="L1571" s="525" t="s">
        <v>414</v>
      </c>
      <c r="M1571" s="525" t="str">
        <f>IFERROR(VLOOKUP(L1571, 'Reference data'!$J$2:$K$30, 2, 0), "Do not enter, will be populated based on other column(s)")</f>
        <v>Tarun Raghuwanshi</v>
      </c>
      <c r="N1571" s="347">
        <v>23.04</v>
      </c>
      <c r="P1571" s="347" t="s">
        <v>48</v>
      </c>
      <c r="Q1571" s="347">
        <v>90</v>
      </c>
      <c r="R1571" s="488"/>
      <c r="S1571" s="488"/>
      <c r="T1571" s="488"/>
      <c r="U1571" s="488"/>
      <c r="V1571" s="488"/>
      <c r="W1571" s="488"/>
      <c r="X1571" s="488"/>
      <c r="Y1571" s="488"/>
      <c r="Z1571" s="488"/>
      <c r="AA1571" s="488"/>
      <c r="AB1571" s="488"/>
      <c r="AC1571" s="488"/>
      <c r="AD1571" s="488"/>
      <c r="AE1571" s="488"/>
      <c r="AF1571" s="488"/>
      <c r="AG1571" s="488"/>
      <c r="AH1571" s="488"/>
      <c r="AI1571" s="488"/>
      <c r="AJ1571" s="488"/>
      <c r="AK1571" s="488"/>
      <c r="AL1571" s="488">
        <v>90</v>
      </c>
      <c r="AM1571" s="488"/>
    </row>
    <row r="1572" spans="1:51" ht="18" customHeight="1">
      <c r="A1572" s="522" t="str">
        <f>IFERROR(VLOOKUP(B1572, 'Reference data'!$C$2:$D$21, 2, 0), "Do not enter, will be populated based on other column(s)")</f>
        <v>Enhancement</v>
      </c>
      <c r="B1572" s="541" t="s">
        <v>960</v>
      </c>
      <c r="C1572" s="347">
        <v>1</v>
      </c>
      <c r="D1572" s="347" t="s">
        <v>2083</v>
      </c>
      <c r="E1572" s="543" t="s">
        <v>648</v>
      </c>
      <c r="F1572" s="652"/>
      <c r="G1572" s="522" t="str">
        <f>IFERROR(VLOOKUP(E1572,'Reference data'!$M$2:$P$364,4,0), "Do not enter, will be populated based on other column(s)")</f>
        <v>MF</v>
      </c>
      <c r="H1572" s="522" t="str">
        <f>IFERROR(VLOOKUP(E1572,'Reference data'!$M$2:$O$364, 3,0), "Do not enter, will be populated based on other column(s)")</f>
        <v>Cobol, DB2</v>
      </c>
      <c r="I1572" s="522" t="str">
        <f>IFERROR(VLOOKUP(E1572,'Reference data'!$M$1:$N$364, 2,0), "Do not enter, will be populated based on other column(s)")</f>
        <v>JW</v>
      </c>
      <c r="J1572" s="347" t="s">
        <v>44</v>
      </c>
      <c r="K1572" s="525" t="str">
        <f>IFERROR(VLOOKUP(J1572,'Reference data'!$G$2:$H$7, 2, 0), "Do not enter, will be populated based on other column(s)")</f>
        <v>Muawiah Qaimari</v>
      </c>
      <c r="L1572" s="525" t="str">
        <f>IFERROR(VLOOKUP(I1572, 'Reference data'!$R$2:$S$55, 2, 0), "Do not enter, will be populated based on other column(s)")</f>
        <v>Rajan Patil</v>
      </c>
      <c r="M1572" s="525" t="str">
        <f>IFERROR(VLOOKUP(L1572, 'Reference data'!$J$2:$K$30, 2, 0), "Do not enter, will be populated based on other column(s)")</f>
        <v>Tarun Raghuwanshi</v>
      </c>
      <c r="N1572" s="347">
        <v>23.11</v>
      </c>
      <c r="P1572" s="347" t="s">
        <v>48</v>
      </c>
      <c r="Q1572" s="488">
        <v>645</v>
      </c>
      <c r="R1572" s="488"/>
      <c r="S1572" s="488"/>
      <c r="T1572" s="488"/>
      <c r="U1572" s="488"/>
      <c r="V1572" s="488"/>
      <c r="W1572" s="488"/>
      <c r="X1572" s="488"/>
      <c r="Y1572" s="488"/>
      <c r="Z1572" s="488"/>
      <c r="AA1572" s="488"/>
      <c r="AB1572" s="488"/>
      <c r="AC1572" s="488"/>
      <c r="AD1572" s="488"/>
      <c r="AE1572" s="488"/>
      <c r="AF1572" s="488"/>
      <c r="AG1572" s="488"/>
      <c r="AH1572" s="488"/>
      <c r="AI1572" s="488"/>
      <c r="AJ1572" s="488"/>
      <c r="AK1572" s="488"/>
      <c r="AL1572" s="347">
        <v>40</v>
      </c>
      <c r="AM1572" s="488">
        <v>100</v>
      </c>
      <c r="AN1572" s="488">
        <v>135</v>
      </c>
      <c r="AO1572" s="347">
        <v>125</v>
      </c>
      <c r="AP1572" s="347">
        <v>80</v>
      </c>
      <c r="AQ1572" s="347">
        <v>70</v>
      </c>
      <c r="AR1572" s="347">
        <v>45</v>
      </c>
      <c r="AS1572" s="347">
        <v>25</v>
      </c>
      <c r="AT1572" s="347">
        <v>25</v>
      </c>
    </row>
    <row r="1573" spans="1:51" ht="18" customHeight="1">
      <c r="A1573" s="522" t="str">
        <f>IFERROR(VLOOKUP(B1573, 'Reference data'!$C$2:$D$21, 2, 0), "Do not enter, will be populated based on other column(s)")</f>
        <v>Sustenance</v>
      </c>
      <c r="B1573" s="555" t="s">
        <v>88</v>
      </c>
      <c r="C1573" s="347">
        <v>4</v>
      </c>
      <c r="D1573" s="347" t="s">
        <v>2444</v>
      </c>
      <c r="E1573" s="564" t="s">
        <v>84</v>
      </c>
      <c r="F1573" s="474" t="s">
        <v>1506</v>
      </c>
      <c r="G1573" s="522" t="str">
        <f>IFERROR(VLOOKUP(E1573,'Reference data'!$M$2:$P$364,4,0), "Do not enter, will be populated based on other column(s)")</f>
        <v>MF</v>
      </c>
      <c r="H1573" s="522" t="str">
        <f>IFERROR(VLOOKUP(E1573,'Reference data'!$M$2:$O$364, 3,0), "Do not enter, will be populated based on other column(s)")</f>
        <v>Cobol, IMS-DB, IMS-DC</v>
      </c>
      <c r="I1573" s="522" t="str">
        <f>IFERROR(VLOOKUP(E1573,'Reference data'!$M$1:$N$364, 2,0), "Do not enter, will be populated based on other column(s)")</f>
        <v>BOSS-SW-ABOM</v>
      </c>
      <c r="J1573" s="347" t="s">
        <v>442</v>
      </c>
      <c r="K1573" s="525" t="str">
        <f>IFERROR(VLOOKUP(J1573,'Reference data'!$G$2:$H$7, 2, 0), "Do not enter, will be populated based on other column(s)")</f>
        <v>Christine Moretti</v>
      </c>
      <c r="L1573" s="556" t="str">
        <f>IFERROR(VLOOKUP(I1573, 'Reference data'!$R$2:$S$55, 2, 0), "Do not enter, will be populated based on other column(s)")</f>
        <v>Istiyaqahmed Shaikh</v>
      </c>
      <c r="M1573" s="525" t="str">
        <f>IFERROR(VLOOKUP(L1573, 'Reference data'!$J$2:$K$30, 2, 0), "Do not enter, will be populated based on other column(s)")</f>
        <v>Daljeet Arora</v>
      </c>
      <c r="N1573" s="347">
        <v>23.05</v>
      </c>
      <c r="O1573" s="557" t="str">
        <f>VLOOKUP(N1573, 'Reference data'!$U$2:$V$29, 2, 0)</f>
        <v>May-23</v>
      </c>
      <c r="P1573" s="347" t="s">
        <v>48</v>
      </c>
      <c r="Q1573" s="347">
        <v>60</v>
      </c>
      <c r="R1573" s="488"/>
      <c r="S1573" s="488"/>
      <c r="T1573" s="488"/>
      <c r="U1573" s="488"/>
      <c r="V1573" s="488"/>
      <c r="W1573" s="488"/>
      <c r="X1573" s="488"/>
      <c r="Y1573" s="488"/>
      <c r="Z1573" s="488"/>
      <c r="AA1573" s="488"/>
      <c r="AB1573" s="488"/>
      <c r="AC1573" s="488"/>
      <c r="AD1573" s="488"/>
      <c r="AE1573" s="488"/>
      <c r="AF1573" s="488"/>
      <c r="AG1573" s="488"/>
      <c r="AK1573" s="347">
        <v>30</v>
      </c>
      <c r="AL1573" s="347">
        <v>30</v>
      </c>
    </row>
    <row r="1574" spans="1:51" ht="18" customHeight="1">
      <c r="A1574" s="522" t="str">
        <f>IFERROR(VLOOKUP(B1574, 'Reference data'!$C$2:$D$21, 2, 0), "Do not enter, will be populated based on other column(s)")</f>
        <v>Sustenance</v>
      </c>
      <c r="B1574" s="541" t="s">
        <v>110</v>
      </c>
      <c r="C1574" s="347">
        <v>1</v>
      </c>
      <c r="D1574" s="347" t="s">
        <v>2445</v>
      </c>
      <c r="E1574" s="543" t="s">
        <v>1263</v>
      </c>
      <c r="F1574" s="474"/>
      <c r="G1574" s="522" t="str">
        <f>IFERROR(VLOOKUP(E1574,'Reference data'!$M$2:$P$364,4,0), "Do not enter, will be populated based on other column(s)")</f>
        <v>MR</v>
      </c>
      <c r="H1574" s="522" t="str">
        <f>IFERROR(VLOOKUP(E1574,'Reference data'!$M$2:$O$364, 3,0), "Do not enter, will be populated based on other column(s)")</f>
        <v>Java</v>
      </c>
      <c r="I1574" s="522" t="str">
        <f>IFERROR(VLOOKUP(E1574,'Reference data'!$M$1:$N$364, 2,0), "Do not enter, will be populated based on other column(s)")</f>
        <v>MR-ETM-eDocs</v>
      </c>
      <c r="J1574" s="347" t="s">
        <v>203</v>
      </c>
      <c r="K1574" s="525" t="str">
        <f>IFERROR(VLOOKUP(J1574,'Reference data'!$G$2:$H$7, 2, 0), "Do not enter, will be populated based on other column(s)")</f>
        <v>Muawiah Qaimari</v>
      </c>
      <c r="L1574" s="525" t="s">
        <v>414</v>
      </c>
      <c r="M1574" s="525" t="str">
        <f>IFERROR(VLOOKUP(L1574, 'Reference data'!$J$2:$K$30, 2, 0), "Do not enter, will be populated based on other column(s)")</f>
        <v>Tarun Raghuwanshi</v>
      </c>
      <c r="N1574" s="347">
        <v>23.04</v>
      </c>
      <c r="P1574" s="347" t="s">
        <v>48</v>
      </c>
      <c r="Q1574" s="488">
        <v>50</v>
      </c>
      <c r="R1574" s="488"/>
      <c r="S1574" s="488"/>
      <c r="T1574" s="488"/>
      <c r="U1574" s="488"/>
      <c r="V1574" s="488"/>
      <c r="W1574" s="488"/>
      <c r="X1574" s="488"/>
      <c r="Y1574" s="488"/>
      <c r="Z1574" s="488"/>
      <c r="AA1574" s="488"/>
      <c r="AB1574" s="488"/>
      <c r="AC1574" s="488"/>
      <c r="AD1574" s="488"/>
      <c r="AE1574" s="488"/>
      <c r="AF1574" s="488"/>
      <c r="AG1574" s="488"/>
      <c r="AH1574" s="488"/>
      <c r="AI1574" s="488"/>
      <c r="AJ1574" s="488"/>
      <c r="AK1574" s="488">
        <v>50</v>
      </c>
      <c r="AL1574" s="488"/>
      <c r="AM1574" s="488"/>
    </row>
    <row r="1575" spans="1:51" ht="18" customHeight="1">
      <c r="A1575" s="522" t="str">
        <f>IFERROR(VLOOKUP(B1575, 'Reference data'!$C$2:$D$21, 2, 0), "Do not enter, will be populated based on other column(s)")</f>
        <v>Sustenance</v>
      </c>
      <c r="B1575" s="541" t="s">
        <v>88</v>
      </c>
      <c r="C1575" s="347">
        <v>1</v>
      </c>
      <c r="D1575" s="347" t="s">
        <v>2446</v>
      </c>
      <c r="E1575" s="543" t="s">
        <v>1263</v>
      </c>
      <c r="F1575" s="474" t="s">
        <v>1479</v>
      </c>
      <c r="G1575" s="522" t="str">
        <f>IFERROR(VLOOKUP(E1575,'Reference data'!$M$2:$P$364,4,0), "Do not enter, will be populated based on other column(s)")</f>
        <v>MR</v>
      </c>
      <c r="H1575" s="522" t="str">
        <f>IFERROR(VLOOKUP(E1575,'Reference data'!$M$2:$O$364, 3,0), "Do not enter, will be populated based on other column(s)")</f>
        <v>Java</v>
      </c>
      <c r="I1575" s="522" t="str">
        <f>IFERROR(VLOOKUP(E1575,'Reference data'!$M$1:$N$364, 2,0), "Do not enter, will be populated based on other column(s)")</f>
        <v>MR-ETM-eDocs</v>
      </c>
      <c r="J1575" s="347" t="s">
        <v>203</v>
      </c>
      <c r="K1575" s="525" t="str">
        <f>IFERROR(VLOOKUP(J1575,'Reference data'!$G$2:$H$7, 2, 0), "Do not enter, will be populated based on other column(s)")</f>
        <v>Muawiah Qaimari</v>
      </c>
      <c r="L1575" s="525" t="s">
        <v>414</v>
      </c>
      <c r="M1575" s="525" t="str">
        <f>IFERROR(VLOOKUP(L1575, 'Reference data'!$J$2:$K$30, 2, 0), "Do not enter, will be populated based on other column(s)")</f>
        <v>Tarun Raghuwanshi</v>
      </c>
      <c r="N1575" s="347">
        <v>23.04</v>
      </c>
      <c r="P1575" s="347" t="s">
        <v>48</v>
      </c>
      <c r="Q1575" s="488">
        <v>30</v>
      </c>
      <c r="R1575" s="488"/>
      <c r="S1575" s="488"/>
      <c r="T1575" s="488"/>
      <c r="U1575" s="488"/>
      <c r="V1575" s="488"/>
      <c r="W1575" s="488"/>
      <c r="X1575" s="488"/>
      <c r="Y1575" s="488"/>
      <c r="Z1575" s="488"/>
      <c r="AA1575" s="488"/>
      <c r="AB1575" s="488"/>
      <c r="AC1575" s="488"/>
      <c r="AD1575" s="488"/>
      <c r="AE1575" s="488"/>
      <c r="AF1575" s="488"/>
      <c r="AG1575" s="488"/>
      <c r="AH1575" s="488"/>
      <c r="AI1575" s="488"/>
      <c r="AJ1575" s="488"/>
      <c r="AK1575" s="488">
        <v>30</v>
      </c>
      <c r="AL1575" s="488"/>
      <c r="AM1575" s="488"/>
    </row>
    <row r="1576" spans="1:51" ht="18" customHeight="1">
      <c r="A1576" s="522" t="str">
        <f>IFERROR(VLOOKUP(B1576, 'Reference data'!$C$2:$D$21, 2, 0), "Do not enter, will be populated based on other column(s)")</f>
        <v>Sustenance</v>
      </c>
      <c r="B1576" s="541" t="s">
        <v>989</v>
      </c>
      <c r="C1576" s="347">
        <v>3</v>
      </c>
      <c r="D1576" s="548" t="s">
        <v>2447</v>
      </c>
      <c r="E1576" s="543" t="s">
        <v>1321</v>
      </c>
      <c r="G1576" s="522" t="str">
        <f>IFERROR(VLOOKUP(E1576,'Reference data'!$M$2:$P$364,4,0), "Do not enter, will be populated based on other column(s)")</f>
        <v>MR</v>
      </c>
      <c r="H1576" s="522" t="str">
        <f>IFERROR(VLOOKUP(E1576,'Reference data'!$M$2:$O$364, 3,0), "Do not enter, will be populated based on other column(s)")</f>
        <v>Java</v>
      </c>
      <c r="I1576" s="522" t="str">
        <f>IFERROR(VLOOKUP(E1576,'Reference data'!$M$1:$N$364, 2,0), "Do not enter, will be populated based on other column(s)")</f>
        <v>PUNE-MR-GRP2</v>
      </c>
      <c r="J1576" s="347" t="s">
        <v>78</v>
      </c>
      <c r="K1576" s="525" t="str">
        <f>IFERROR(VLOOKUP(J1576,'Reference data'!$G$2:$H$7, 2, 0), "Do not enter, will be populated based on other column(s)")</f>
        <v>Christine Moretti</v>
      </c>
      <c r="L1576" s="525" t="s">
        <v>414</v>
      </c>
      <c r="M1576" s="525" t="str">
        <f>IFERROR(VLOOKUP(L1576, 'Reference data'!$J$2:$K$30, 2, 0), "Do not enter, will be populated based on other column(s)")</f>
        <v>Tarun Raghuwanshi</v>
      </c>
      <c r="N1576" s="347" t="s">
        <v>283</v>
      </c>
      <c r="P1576" s="347" t="s">
        <v>48</v>
      </c>
      <c r="Q1576" s="488"/>
      <c r="R1576" s="488"/>
      <c r="S1576" s="488"/>
      <c r="T1576" s="488"/>
      <c r="U1576" s="488"/>
      <c r="V1576" s="488"/>
      <c r="W1576" s="488"/>
      <c r="X1576" s="488"/>
      <c r="Y1576" s="488"/>
      <c r="Z1576" s="488"/>
      <c r="AA1576" s="488"/>
      <c r="AB1576" s="488"/>
      <c r="AC1576" s="488"/>
      <c r="AD1576" s="488"/>
      <c r="AE1576" s="488"/>
      <c r="AF1576" s="488"/>
      <c r="AG1576" s="488"/>
      <c r="AH1576" s="488"/>
      <c r="AI1576" s="488"/>
      <c r="AJ1576" s="488"/>
      <c r="AK1576" s="488">
        <v>30</v>
      </c>
      <c r="AL1576" s="488">
        <v>30</v>
      </c>
      <c r="AM1576" s="488">
        <v>30</v>
      </c>
      <c r="AN1576" s="347">
        <v>30</v>
      </c>
      <c r="AO1576" s="347">
        <v>30</v>
      </c>
      <c r="AP1576" s="347">
        <v>30</v>
      </c>
      <c r="AQ1576" s="347">
        <v>30</v>
      </c>
      <c r="AR1576" s="347">
        <v>30</v>
      </c>
      <c r="AS1576" s="347">
        <v>30</v>
      </c>
      <c r="AT1576" s="347">
        <v>30</v>
      </c>
      <c r="AU1576" s="347">
        <v>30</v>
      </c>
      <c r="AV1576" s="347">
        <v>30</v>
      </c>
      <c r="AW1576" s="347">
        <v>30</v>
      </c>
      <c r="AX1576" s="347">
        <v>30</v>
      </c>
      <c r="AY1576" s="347">
        <v>30</v>
      </c>
    </row>
    <row r="1577" spans="1:51" ht="18" customHeight="1">
      <c r="A1577" s="522" t="str">
        <f>IFERROR(VLOOKUP(B1577, 'Reference data'!$C$2:$D$21, 2, 0), "Do not enter, will be populated based on other column(s)")</f>
        <v>Sustenance</v>
      </c>
      <c r="B1577" s="541" t="s">
        <v>990</v>
      </c>
      <c r="C1577" s="347">
        <v>25</v>
      </c>
      <c r="D1577" s="347" t="s">
        <v>2448</v>
      </c>
      <c r="E1577" s="543" t="s">
        <v>1394</v>
      </c>
      <c r="G1577" s="522" t="str">
        <f>IFERROR(VLOOKUP(E1577,'Reference data'!$M$2:$P$364,4,0), "Do not enter, will be populated based on other column(s)")</f>
        <v>MF</v>
      </c>
      <c r="H1577" s="522" t="str">
        <f>IFERROR(VLOOKUP(E1577,'Reference data'!$M$2:$O$364, 3,0), "Do not enter, will be populated based on other column(s)")</f>
        <v>Cobol, IMS-DB, DB2</v>
      </c>
      <c r="I1577" s="522" t="str">
        <f>IFERROR(VLOOKUP(E1577,'Reference data'!$M$1:$N$364, 2,0), "Do not enter, will be populated based on other column(s)")</f>
        <v>SE-BILLING</v>
      </c>
      <c r="J1577" s="347" t="s">
        <v>203</v>
      </c>
      <c r="K1577" s="525" t="str">
        <f>IFERROR(VLOOKUP(J1577,'Reference data'!$G$2:$H$7, 2, 0), "Do not enter, will be populated based on other column(s)")</f>
        <v>Muawiah Qaimari</v>
      </c>
      <c r="L1577" s="525" t="s">
        <v>414</v>
      </c>
      <c r="M1577" s="525" t="str">
        <f>IFERROR(VLOOKUP(L1577, 'Reference data'!$J$2:$K$30, 2, 0), "Do not enter, will be populated based on other column(s)")</f>
        <v>Tarun Raghuwanshi</v>
      </c>
      <c r="N1577" s="347" t="s">
        <v>283</v>
      </c>
      <c r="P1577" s="347" t="s">
        <v>48</v>
      </c>
      <c r="Q1577" s="488"/>
      <c r="R1577" s="488"/>
      <c r="S1577" s="488"/>
      <c r="T1577" s="488"/>
      <c r="U1577" s="488"/>
      <c r="V1577" s="488"/>
      <c r="W1577" s="488"/>
      <c r="X1577" s="488"/>
      <c r="Y1577" s="488"/>
      <c r="Z1577" s="488"/>
      <c r="AA1577" s="488"/>
      <c r="AB1577" s="488"/>
      <c r="AC1577" s="488"/>
      <c r="AD1577" s="488"/>
      <c r="AE1577" s="488"/>
      <c r="AF1577" s="488"/>
      <c r="AG1577" s="488"/>
      <c r="AH1577" s="488"/>
      <c r="AI1577" s="488"/>
      <c r="AJ1577" s="488"/>
      <c r="AK1577" s="488">
        <v>3</v>
      </c>
      <c r="AL1577" s="488">
        <v>3</v>
      </c>
      <c r="AM1577" s="488">
        <v>3</v>
      </c>
      <c r="AN1577" s="347">
        <v>3</v>
      </c>
      <c r="AO1577" s="347">
        <v>3</v>
      </c>
      <c r="AP1577" s="347">
        <v>3</v>
      </c>
      <c r="AQ1577" s="347">
        <v>3</v>
      </c>
      <c r="AR1577" s="347">
        <v>3</v>
      </c>
      <c r="AS1577" s="347">
        <v>3</v>
      </c>
      <c r="AT1577" s="347">
        <v>3</v>
      </c>
      <c r="AU1577" s="347">
        <v>3</v>
      </c>
      <c r="AV1577" s="347">
        <v>3</v>
      </c>
      <c r="AW1577" s="347">
        <v>3</v>
      </c>
      <c r="AX1577" s="347">
        <v>3</v>
      </c>
      <c r="AY1577" s="347">
        <v>3</v>
      </c>
    </row>
    <row r="1578" spans="1:51" ht="18" customHeight="1">
      <c r="A1578" s="522" t="str">
        <f>IFERROR(VLOOKUP(B1578, 'Reference data'!$C$2:$D$21, 2, 0), "Do not enter, will be populated based on other column(s)")</f>
        <v>Sustenance</v>
      </c>
      <c r="B1578" s="541" t="s">
        <v>985</v>
      </c>
      <c r="C1578" s="347">
        <v>1</v>
      </c>
      <c r="D1578" s="347" t="s">
        <v>2289</v>
      </c>
      <c r="E1578" s="543" t="s">
        <v>1144</v>
      </c>
      <c r="G1578" s="522" t="str">
        <f>IFERROR(VLOOKUP(E1578,'Reference data'!$M$2:$P$364,4,0), "Do not enter, will be populated based on other column(s)")</f>
        <v>MR</v>
      </c>
      <c r="H1578" s="522" t="str">
        <f>IFERROR(VLOOKUP(E1578,'Reference data'!$M$2:$O$364, 3,0), "Do not enter, will be populated based on other column(s)")</f>
        <v>Java</v>
      </c>
      <c r="I1578" s="522" t="str">
        <f>IFERROR(VLOOKUP(E1578,'Reference data'!$M$1:$N$364, 2,0), "Do not enter, will be populated based on other column(s)")</f>
        <v>PUNE-MR-GRP2</v>
      </c>
      <c r="J1578" s="347" t="s">
        <v>442</v>
      </c>
      <c r="K1578" s="525" t="str">
        <f>IFERROR(VLOOKUP(J1578,'Reference data'!$G$2:$H$7, 2, 0), "Do not enter, will be populated based on other column(s)")</f>
        <v>Christine Moretti</v>
      </c>
      <c r="L1578" s="525" t="s">
        <v>414</v>
      </c>
      <c r="M1578" s="525" t="str">
        <f>IFERROR(VLOOKUP(L1578, 'Reference data'!$J$2:$K$30, 2, 0), "Do not enter, will be populated based on other column(s)")</f>
        <v>Tarun Raghuwanshi</v>
      </c>
      <c r="N1578" s="347" t="s">
        <v>283</v>
      </c>
      <c r="P1578" s="347" t="s">
        <v>48</v>
      </c>
      <c r="Q1578" s="488"/>
      <c r="R1578" s="488"/>
      <c r="S1578" s="488"/>
      <c r="T1578" s="488"/>
      <c r="U1578" s="488"/>
      <c r="V1578" s="488"/>
      <c r="W1578" s="488"/>
      <c r="X1578" s="488"/>
      <c r="Y1578" s="488"/>
      <c r="Z1578" s="488"/>
      <c r="AA1578" s="488"/>
      <c r="AB1578" s="488"/>
      <c r="AC1578" s="488"/>
      <c r="AD1578" s="488"/>
      <c r="AE1578" s="488"/>
      <c r="AF1578" s="488"/>
      <c r="AG1578" s="488"/>
      <c r="AH1578" s="488"/>
      <c r="AI1578" s="488"/>
      <c r="AJ1578" s="488"/>
      <c r="AK1578" s="488">
        <v>5</v>
      </c>
      <c r="AL1578" s="488">
        <v>5</v>
      </c>
      <c r="AM1578" s="488">
        <v>5</v>
      </c>
      <c r="AN1578" s="347">
        <v>5</v>
      </c>
      <c r="AO1578" s="347">
        <v>5</v>
      </c>
      <c r="AP1578" s="347">
        <v>5</v>
      </c>
      <c r="AQ1578" s="347">
        <v>5</v>
      </c>
      <c r="AR1578" s="347">
        <v>5</v>
      </c>
      <c r="AS1578" s="347">
        <v>5</v>
      </c>
      <c r="AT1578" s="347">
        <v>5</v>
      </c>
      <c r="AU1578" s="347">
        <v>5</v>
      </c>
      <c r="AV1578" s="347">
        <v>5</v>
      </c>
      <c r="AW1578" s="347">
        <v>5</v>
      </c>
      <c r="AX1578" s="347">
        <v>5</v>
      </c>
      <c r="AY1578" s="347">
        <v>5</v>
      </c>
    </row>
    <row r="1579" spans="1:51" ht="18" customHeight="1">
      <c r="A1579" s="522" t="str">
        <f>IFERROR(VLOOKUP(B1579, 'Reference data'!$C$2:$D$21, 2, 0), "Do not enter, will be populated based on other column(s)")</f>
        <v>Sustenance</v>
      </c>
      <c r="B1579" s="541" t="s">
        <v>985</v>
      </c>
      <c r="C1579" s="347">
        <v>1</v>
      </c>
      <c r="D1579" s="347" t="s">
        <v>2289</v>
      </c>
      <c r="E1579" s="543" t="s">
        <v>1363</v>
      </c>
      <c r="G1579" s="522" t="str">
        <f>IFERROR(VLOOKUP(E1579,'Reference data'!$M$2:$P$364,4,0), "Do not enter, will be populated based on other column(s)")</f>
        <v>MR</v>
      </c>
      <c r="H1579" s="522" t="str">
        <f>IFERROR(VLOOKUP(E1579,'Reference data'!$M$2:$O$364, 3,0), "Do not enter, will be populated based on other column(s)")</f>
        <v>Java</v>
      </c>
      <c r="I1579" s="522" t="str">
        <f>IFERROR(VLOOKUP(E1579,'Reference data'!$M$1:$N$364, 2,0), "Do not enter, will be populated based on other column(s)")</f>
        <v>PUNE-MR-GRP2</v>
      </c>
      <c r="J1579" s="347" t="s">
        <v>442</v>
      </c>
      <c r="K1579" s="525" t="str">
        <f>IFERROR(VLOOKUP(J1579,'Reference data'!$G$2:$H$7, 2, 0), "Do not enter, will be populated based on other column(s)")</f>
        <v>Christine Moretti</v>
      </c>
      <c r="L1579" s="525" t="s">
        <v>414</v>
      </c>
      <c r="M1579" s="525" t="str">
        <f>IFERROR(VLOOKUP(L1579, 'Reference data'!$J$2:$K$30, 2, 0), "Do not enter, will be populated based on other column(s)")</f>
        <v>Tarun Raghuwanshi</v>
      </c>
      <c r="N1579" s="347" t="s">
        <v>283</v>
      </c>
      <c r="P1579" s="347" t="s">
        <v>48</v>
      </c>
      <c r="Q1579" s="488"/>
      <c r="R1579" s="488"/>
      <c r="S1579" s="488"/>
      <c r="T1579" s="488"/>
      <c r="U1579" s="488"/>
      <c r="V1579" s="488"/>
      <c r="W1579" s="488"/>
      <c r="X1579" s="488"/>
      <c r="Y1579" s="488"/>
      <c r="Z1579" s="488"/>
      <c r="AA1579" s="488"/>
      <c r="AB1579" s="488"/>
      <c r="AC1579" s="488"/>
      <c r="AD1579" s="488"/>
      <c r="AE1579" s="488"/>
      <c r="AF1579" s="488"/>
      <c r="AG1579" s="488"/>
      <c r="AH1579" s="488"/>
      <c r="AI1579" s="488"/>
      <c r="AJ1579" s="488"/>
      <c r="AK1579" s="488">
        <v>3</v>
      </c>
      <c r="AL1579" s="488">
        <v>3</v>
      </c>
      <c r="AM1579" s="488">
        <v>3</v>
      </c>
      <c r="AN1579" s="347">
        <v>3</v>
      </c>
      <c r="AO1579" s="347">
        <v>3</v>
      </c>
      <c r="AP1579" s="347">
        <v>3</v>
      </c>
      <c r="AQ1579" s="347">
        <v>3</v>
      </c>
      <c r="AR1579" s="347">
        <v>3</v>
      </c>
      <c r="AS1579" s="347">
        <v>3</v>
      </c>
      <c r="AT1579" s="347">
        <v>3</v>
      </c>
      <c r="AU1579" s="347">
        <v>3</v>
      </c>
      <c r="AV1579" s="347">
        <v>3</v>
      </c>
      <c r="AW1579" s="347">
        <v>3</v>
      </c>
      <c r="AX1579" s="347">
        <v>3</v>
      </c>
      <c r="AY1579" s="347">
        <v>3</v>
      </c>
    </row>
    <row r="1580" spans="1:51" ht="18" customHeight="1">
      <c r="A1580" s="522" t="str">
        <f>IFERROR(VLOOKUP(B1580, 'Reference data'!$C$2:$D$21, 2, 0), "Do not enter, will be populated based on other column(s)")</f>
        <v>Sustenance</v>
      </c>
      <c r="B1580" s="541" t="s">
        <v>990</v>
      </c>
      <c r="C1580" s="347">
        <v>26</v>
      </c>
      <c r="D1580" s="347" t="s">
        <v>2448</v>
      </c>
      <c r="E1580" s="543" t="s">
        <v>1396</v>
      </c>
      <c r="G1580" s="522" t="str">
        <f>IFERROR(VLOOKUP(E1580,'Reference data'!$M$2:$P$364,4,0), "Do not enter, will be populated based on other column(s)")</f>
        <v>MF</v>
      </c>
      <c r="H1580" s="522" t="str">
        <f>IFERROR(VLOOKUP(E1580,'Reference data'!$M$2:$O$364, 3,0), "Do not enter, will be populated based on other column(s)")</f>
        <v>Cobol, IMS-DC, DB2</v>
      </c>
      <c r="I1580" s="522" t="str">
        <f>IFERROR(VLOOKUP(E1580,'Reference data'!$M$1:$N$364, 2,0), "Do not enter, will be populated based on other column(s)")</f>
        <v>SE-BILLING-CARE</v>
      </c>
      <c r="J1580" s="347" t="s">
        <v>203</v>
      </c>
      <c r="K1580" s="525" t="str">
        <f>IFERROR(VLOOKUP(J1580,'Reference data'!$G$2:$H$7, 2, 0), "Do not enter, will be populated based on other column(s)")</f>
        <v>Muawiah Qaimari</v>
      </c>
      <c r="L1580" s="525" t="s">
        <v>414</v>
      </c>
      <c r="M1580" s="525" t="str">
        <f>IFERROR(VLOOKUP(L1580, 'Reference data'!$J$2:$K$30, 2, 0), "Do not enter, will be populated based on other column(s)")</f>
        <v>Tarun Raghuwanshi</v>
      </c>
      <c r="N1580" s="347" t="s">
        <v>283</v>
      </c>
      <c r="P1580" s="347" t="s">
        <v>48</v>
      </c>
      <c r="Q1580" s="488"/>
      <c r="R1580" s="488"/>
      <c r="S1580" s="488"/>
      <c r="T1580" s="488"/>
      <c r="U1580" s="488"/>
      <c r="V1580" s="488"/>
      <c r="W1580" s="488"/>
      <c r="X1580" s="488"/>
      <c r="Y1580" s="488"/>
      <c r="Z1580" s="488"/>
      <c r="AA1580" s="488"/>
      <c r="AB1580" s="488"/>
      <c r="AC1580" s="488"/>
      <c r="AD1580" s="488"/>
      <c r="AE1580" s="488"/>
      <c r="AF1580" s="488"/>
      <c r="AG1580" s="488"/>
      <c r="AH1580" s="488"/>
      <c r="AI1580" s="488"/>
      <c r="AJ1580" s="488"/>
      <c r="AK1580" s="488">
        <v>3</v>
      </c>
      <c r="AL1580" s="488">
        <v>3</v>
      </c>
      <c r="AM1580" s="488">
        <v>3</v>
      </c>
      <c r="AN1580" s="347">
        <v>3</v>
      </c>
      <c r="AO1580" s="347">
        <v>3</v>
      </c>
      <c r="AP1580" s="347">
        <v>3</v>
      </c>
      <c r="AQ1580" s="347">
        <v>3</v>
      </c>
      <c r="AR1580" s="347">
        <v>3</v>
      </c>
      <c r="AS1580" s="347">
        <v>3</v>
      </c>
      <c r="AT1580" s="347">
        <v>3</v>
      </c>
      <c r="AU1580" s="347">
        <v>3</v>
      </c>
      <c r="AV1580" s="347">
        <v>3</v>
      </c>
      <c r="AW1580" s="347">
        <v>3</v>
      </c>
      <c r="AX1580" s="347">
        <v>3</v>
      </c>
      <c r="AY1580" s="347">
        <v>3</v>
      </c>
    </row>
    <row r="1581" spans="1:51" ht="18" customHeight="1">
      <c r="A1581" s="522" t="str">
        <f>IFERROR(VLOOKUP(B1581, 'Reference data'!$C$2:$D$21, 2, 0), "Do not enter, will be populated based on other column(s)")</f>
        <v>Sustenance</v>
      </c>
      <c r="B1581" s="541" t="s">
        <v>985</v>
      </c>
      <c r="C1581" s="347">
        <v>78</v>
      </c>
      <c r="D1581" s="347" t="s">
        <v>2289</v>
      </c>
      <c r="E1581" s="543" t="s">
        <v>1396</v>
      </c>
      <c r="G1581" s="522" t="str">
        <f>IFERROR(VLOOKUP(E1581,'Reference data'!$M$2:$P$364,4,0), "Do not enter, will be populated based on other column(s)")</f>
        <v>MF</v>
      </c>
      <c r="H1581" s="522" t="str">
        <f>IFERROR(VLOOKUP(E1581,'Reference data'!$M$2:$O$364, 3,0), "Do not enter, will be populated based on other column(s)")</f>
        <v>Cobol, IMS-DC, DB2</v>
      </c>
      <c r="I1581" s="522" t="str">
        <f>IFERROR(VLOOKUP(E1581,'Reference data'!$M$1:$N$364, 2,0), "Do not enter, will be populated based on other column(s)")</f>
        <v>SE-BILLING-CARE</v>
      </c>
      <c r="J1581" s="347" t="s">
        <v>203</v>
      </c>
      <c r="K1581" s="525" t="str">
        <f>IFERROR(VLOOKUP(J1581,'Reference data'!$G$2:$H$7, 2, 0), "Do not enter, will be populated based on other column(s)")</f>
        <v>Muawiah Qaimari</v>
      </c>
      <c r="L1581" s="525" t="s">
        <v>414</v>
      </c>
      <c r="M1581" s="525" t="str">
        <f>IFERROR(VLOOKUP(L1581, 'Reference data'!$J$2:$K$30, 2, 0), "Do not enter, will be populated based on other column(s)")</f>
        <v>Tarun Raghuwanshi</v>
      </c>
      <c r="N1581" s="347" t="s">
        <v>283</v>
      </c>
      <c r="P1581" s="347" t="s">
        <v>48</v>
      </c>
      <c r="Q1581" s="488"/>
      <c r="R1581" s="488"/>
      <c r="S1581" s="488"/>
      <c r="T1581" s="488"/>
      <c r="U1581" s="488"/>
      <c r="V1581" s="488"/>
      <c r="W1581" s="488"/>
      <c r="X1581" s="488"/>
      <c r="Y1581" s="488"/>
      <c r="Z1581" s="488"/>
      <c r="AA1581" s="488"/>
      <c r="AB1581" s="488"/>
      <c r="AC1581" s="488"/>
      <c r="AD1581" s="488"/>
      <c r="AE1581" s="488"/>
      <c r="AF1581" s="488"/>
      <c r="AG1581" s="488"/>
      <c r="AH1581" s="488"/>
      <c r="AI1581" s="488"/>
      <c r="AJ1581" s="488"/>
      <c r="AK1581" s="488">
        <v>48</v>
      </c>
      <c r="AL1581" s="488">
        <v>48</v>
      </c>
      <c r="AM1581" s="488">
        <v>48</v>
      </c>
      <c r="AN1581" s="347">
        <v>48</v>
      </c>
      <c r="AO1581" s="347">
        <v>48</v>
      </c>
      <c r="AP1581" s="347">
        <v>48</v>
      </c>
      <c r="AQ1581" s="347">
        <v>48</v>
      </c>
      <c r="AR1581" s="347">
        <v>48</v>
      </c>
      <c r="AS1581" s="347">
        <v>48</v>
      </c>
      <c r="AT1581" s="347">
        <v>48</v>
      </c>
      <c r="AU1581" s="347">
        <v>48</v>
      </c>
      <c r="AV1581" s="347">
        <v>48</v>
      </c>
      <c r="AW1581" s="347">
        <v>48</v>
      </c>
      <c r="AX1581" s="347">
        <v>48</v>
      </c>
      <c r="AY1581" s="347">
        <v>48</v>
      </c>
    </row>
    <row r="1582" spans="1:51" ht="18" customHeight="1">
      <c r="A1582" s="522" t="str">
        <f>IFERROR(VLOOKUP(B1582, 'Reference data'!$C$2:$D$21, 2, 0), "Do not enter, will be populated based on other column(s)")</f>
        <v>Sustenance</v>
      </c>
      <c r="B1582" s="541" t="s">
        <v>985</v>
      </c>
      <c r="C1582" s="347">
        <v>3</v>
      </c>
      <c r="D1582" s="347" t="s">
        <v>2289</v>
      </c>
      <c r="E1582" s="543" t="s">
        <v>1321</v>
      </c>
      <c r="G1582" s="522" t="str">
        <f>IFERROR(VLOOKUP(E1582,'Reference data'!$M$2:$P$364,4,0), "Do not enter, will be populated based on other column(s)")</f>
        <v>MR</v>
      </c>
      <c r="H1582" s="522" t="str">
        <f>IFERROR(VLOOKUP(E1582,'Reference data'!$M$2:$O$364, 3,0), "Do not enter, will be populated based on other column(s)")</f>
        <v>Java</v>
      </c>
      <c r="I1582" s="522" t="str">
        <f>IFERROR(VLOOKUP(E1582,'Reference data'!$M$1:$N$364, 2,0), "Do not enter, will be populated based on other column(s)")</f>
        <v>PUNE-MR-GRP2</v>
      </c>
      <c r="J1582" s="347" t="s">
        <v>78</v>
      </c>
      <c r="K1582" s="525" t="str">
        <f>IFERROR(VLOOKUP(J1582,'Reference data'!$G$2:$H$7, 2, 0), "Do not enter, will be populated based on other column(s)")</f>
        <v>Christine Moretti</v>
      </c>
      <c r="L1582" s="525" t="s">
        <v>414</v>
      </c>
      <c r="M1582" s="525" t="str">
        <f>IFERROR(VLOOKUP(L1582, 'Reference data'!$J$2:$K$30, 2, 0), "Do not enter, will be populated based on other column(s)")</f>
        <v>Tarun Raghuwanshi</v>
      </c>
      <c r="N1582" s="347" t="s">
        <v>283</v>
      </c>
      <c r="P1582" s="347" t="s">
        <v>48</v>
      </c>
      <c r="Q1582" s="488"/>
      <c r="R1582" s="488"/>
      <c r="S1582" s="488"/>
      <c r="T1582" s="488"/>
      <c r="U1582" s="488"/>
      <c r="V1582" s="488"/>
      <c r="W1582" s="488"/>
      <c r="X1582" s="488"/>
      <c r="Y1582" s="488"/>
      <c r="Z1582" s="488"/>
      <c r="AA1582" s="488"/>
      <c r="AB1582" s="488"/>
      <c r="AC1582" s="488"/>
      <c r="AD1582" s="488"/>
      <c r="AE1582" s="488"/>
      <c r="AF1582" s="488"/>
      <c r="AG1582" s="488"/>
      <c r="AH1582" s="488"/>
      <c r="AI1582" s="488"/>
      <c r="AJ1582" s="488"/>
      <c r="AK1582" s="488">
        <v>30</v>
      </c>
      <c r="AL1582" s="488">
        <v>30</v>
      </c>
      <c r="AM1582" s="488">
        <v>30</v>
      </c>
      <c r="AN1582" s="347">
        <v>30</v>
      </c>
      <c r="AO1582" s="347">
        <v>30</v>
      </c>
      <c r="AP1582" s="347">
        <v>30</v>
      </c>
      <c r="AQ1582" s="347">
        <v>30</v>
      </c>
      <c r="AR1582" s="347">
        <v>30</v>
      </c>
      <c r="AS1582" s="347">
        <v>30</v>
      </c>
      <c r="AT1582" s="347">
        <v>30</v>
      </c>
      <c r="AU1582" s="347">
        <v>30</v>
      </c>
      <c r="AV1582" s="347">
        <v>30</v>
      </c>
      <c r="AW1582" s="347">
        <v>30</v>
      </c>
      <c r="AX1582" s="347">
        <v>30</v>
      </c>
      <c r="AY1582" s="347">
        <v>30</v>
      </c>
    </row>
    <row r="1583" spans="1:51" ht="18" customHeight="1">
      <c r="A1583" s="522" t="str">
        <f>IFERROR(VLOOKUP(B1583, 'Reference data'!$C$2:$D$21, 2, 0), "Do not enter, will be populated based on other column(s)")</f>
        <v>Sustenance</v>
      </c>
      <c r="B1583" s="541" t="s">
        <v>984</v>
      </c>
      <c r="C1583" s="347">
        <v>3</v>
      </c>
      <c r="D1583" s="347" t="s">
        <v>2449</v>
      </c>
      <c r="E1583" s="543" t="s">
        <v>1321</v>
      </c>
      <c r="G1583" s="522" t="str">
        <f>IFERROR(VLOOKUP(E1583,'Reference data'!$M$2:$P$364,4,0), "Do not enter, will be populated based on other column(s)")</f>
        <v>MR</v>
      </c>
      <c r="H1583" s="522" t="str">
        <f>IFERROR(VLOOKUP(E1583,'Reference data'!$M$2:$O$364, 3,0), "Do not enter, will be populated based on other column(s)")</f>
        <v>Java</v>
      </c>
      <c r="I1583" s="522" t="str">
        <f>IFERROR(VLOOKUP(E1583,'Reference data'!$M$1:$N$364, 2,0), "Do not enter, will be populated based on other column(s)")</f>
        <v>PUNE-MR-GRP2</v>
      </c>
      <c r="J1583" s="347" t="s">
        <v>78</v>
      </c>
      <c r="K1583" s="525" t="str">
        <f>IFERROR(VLOOKUP(J1583,'Reference data'!$G$2:$H$7, 2, 0), "Do not enter, will be populated based on other column(s)")</f>
        <v>Christine Moretti</v>
      </c>
      <c r="L1583" s="525" t="s">
        <v>414</v>
      </c>
      <c r="M1583" s="525" t="str">
        <f>IFERROR(VLOOKUP(L1583, 'Reference data'!$J$2:$K$30, 2, 0), "Do not enter, will be populated based on other column(s)")</f>
        <v>Tarun Raghuwanshi</v>
      </c>
      <c r="N1583" s="347" t="s">
        <v>283</v>
      </c>
      <c r="P1583" s="347" t="s">
        <v>48</v>
      </c>
      <c r="Q1583" s="488"/>
      <c r="R1583" s="488"/>
      <c r="S1583" s="488"/>
      <c r="T1583" s="488"/>
      <c r="U1583" s="488"/>
      <c r="V1583" s="488"/>
      <c r="W1583" s="488"/>
      <c r="X1583" s="488"/>
      <c r="Y1583" s="488"/>
      <c r="Z1583" s="488"/>
      <c r="AA1583" s="488"/>
      <c r="AB1583" s="488"/>
      <c r="AC1583" s="488"/>
      <c r="AD1583" s="488"/>
      <c r="AE1583" s="488"/>
      <c r="AF1583" s="488"/>
      <c r="AG1583" s="488"/>
      <c r="AH1583" s="488"/>
      <c r="AI1583" s="488"/>
      <c r="AJ1583" s="488"/>
      <c r="AK1583" s="488">
        <v>30</v>
      </c>
      <c r="AL1583" s="488">
        <v>30</v>
      </c>
      <c r="AM1583" s="488">
        <v>30</v>
      </c>
      <c r="AN1583" s="347">
        <v>30</v>
      </c>
      <c r="AO1583" s="347">
        <v>30</v>
      </c>
      <c r="AP1583" s="347">
        <v>30</v>
      </c>
      <c r="AQ1583" s="347">
        <v>30</v>
      </c>
      <c r="AR1583" s="347">
        <v>30</v>
      </c>
      <c r="AS1583" s="347">
        <v>30</v>
      </c>
      <c r="AT1583" s="347">
        <v>30</v>
      </c>
      <c r="AU1583" s="347">
        <v>30</v>
      </c>
      <c r="AV1583" s="347">
        <v>30</v>
      </c>
      <c r="AW1583" s="347">
        <v>30</v>
      </c>
      <c r="AX1583" s="347">
        <v>30</v>
      </c>
      <c r="AY1583" s="347">
        <v>30</v>
      </c>
    </row>
    <row r="1584" spans="1:51" ht="18" customHeight="1">
      <c r="A1584" s="522" t="str">
        <f>IFERROR(VLOOKUP(B1584, 'Reference data'!$C$2:$D$21, 2, 0), "Do not enter, will be populated based on other column(s)")</f>
        <v>Sustenance</v>
      </c>
      <c r="B1584" s="541" t="s">
        <v>990</v>
      </c>
      <c r="C1584" s="347">
        <v>27</v>
      </c>
      <c r="D1584" s="347" t="s">
        <v>2448</v>
      </c>
      <c r="E1584" s="543" t="s">
        <v>1397</v>
      </c>
      <c r="G1584" s="522" t="str">
        <f>IFERROR(VLOOKUP(E1584,'Reference data'!$M$2:$P$364,4,0), "Do not enter, will be populated based on other column(s)")</f>
        <v>MF</v>
      </c>
      <c r="H1584" s="522" t="str">
        <f>IFERROR(VLOOKUP(E1584,'Reference data'!$M$2:$O$364, 3,0), "Do not enter, will be populated based on other column(s)")</f>
        <v>Cobol, DB2, IMS DB</v>
      </c>
      <c r="I1584" s="522" t="str">
        <f>IFERROR(VLOOKUP(E1584,'Reference data'!$M$1:$N$364, 2,0), "Do not enter, will be populated based on other column(s)")</f>
        <v>SE-BILLING-USAGE</v>
      </c>
      <c r="J1584" s="347" t="s">
        <v>203</v>
      </c>
      <c r="K1584" s="525" t="str">
        <f>IFERROR(VLOOKUP(J1584,'Reference data'!$G$2:$H$7, 2, 0), "Do not enter, will be populated based on other column(s)")</f>
        <v>Muawiah Qaimari</v>
      </c>
      <c r="L1584" s="525" t="s">
        <v>414</v>
      </c>
      <c r="M1584" s="525" t="str">
        <f>IFERROR(VLOOKUP(L1584, 'Reference data'!$J$2:$K$30, 2, 0), "Do not enter, will be populated based on other column(s)")</f>
        <v>Tarun Raghuwanshi</v>
      </c>
      <c r="N1584" s="347" t="s">
        <v>283</v>
      </c>
      <c r="P1584" s="347" t="s">
        <v>48</v>
      </c>
      <c r="Q1584" s="488"/>
      <c r="R1584" s="488"/>
      <c r="S1584" s="488"/>
      <c r="T1584" s="488"/>
      <c r="U1584" s="488"/>
      <c r="V1584" s="488"/>
      <c r="W1584" s="488"/>
      <c r="X1584" s="488"/>
      <c r="Y1584" s="488"/>
      <c r="Z1584" s="488"/>
      <c r="AA1584" s="488"/>
      <c r="AB1584" s="488"/>
      <c r="AC1584" s="488"/>
      <c r="AD1584" s="488"/>
      <c r="AE1584" s="488"/>
      <c r="AF1584" s="488"/>
      <c r="AG1584" s="488"/>
      <c r="AH1584" s="488"/>
      <c r="AI1584" s="488"/>
      <c r="AJ1584" s="488"/>
      <c r="AK1584" s="488">
        <v>4</v>
      </c>
      <c r="AL1584" s="488">
        <v>4</v>
      </c>
      <c r="AM1584" s="488">
        <v>4</v>
      </c>
      <c r="AN1584" s="347">
        <v>4</v>
      </c>
      <c r="AO1584" s="347">
        <v>4</v>
      </c>
      <c r="AP1584" s="347">
        <v>4</v>
      </c>
      <c r="AQ1584" s="347">
        <v>4</v>
      </c>
      <c r="AR1584" s="347">
        <v>4</v>
      </c>
      <c r="AS1584" s="347">
        <v>4</v>
      </c>
      <c r="AT1584" s="347">
        <v>4</v>
      </c>
      <c r="AU1584" s="347">
        <v>4</v>
      </c>
      <c r="AV1584" s="347">
        <v>4</v>
      </c>
      <c r="AW1584" s="347">
        <v>4</v>
      </c>
      <c r="AX1584" s="347">
        <v>4</v>
      </c>
      <c r="AY1584" s="347">
        <v>4</v>
      </c>
    </row>
    <row r="1585" spans="1:51" ht="18" customHeight="1">
      <c r="A1585" s="522" t="str">
        <f>IFERROR(VLOOKUP(B1585, 'Reference data'!$C$2:$D$21, 2, 0), "Do not enter, will be populated based on other column(s)")</f>
        <v>Sustenance</v>
      </c>
      <c r="B1585" s="541" t="s">
        <v>88</v>
      </c>
      <c r="C1585" s="347">
        <v>78</v>
      </c>
      <c r="D1585" s="347" t="s">
        <v>2450</v>
      </c>
      <c r="E1585" s="543" t="s">
        <v>469</v>
      </c>
      <c r="F1585" s="474" t="s">
        <v>2451</v>
      </c>
      <c r="G1585" s="522" t="str">
        <f>IFERROR(VLOOKUP(E1585,'Reference data'!$M$2:$P$364,4,0), "Do not enter, will be populated based on other column(s)")</f>
        <v>MF</v>
      </c>
      <c r="H1585" s="522" t="str">
        <f>IFERROR(VLOOKUP(E1585,'Reference data'!$M$2:$O$364, 3,0), "Do not enter, will be populated based on other column(s)")</f>
        <v>Cobol, IMS-DC</v>
      </c>
      <c r="I1585" s="522" t="str">
        <f>IFERROR(VLOOKUP(E1585,'Reference data'!$M$1:$N$364, 2,0), "Do not enter, will be populated based on other column(s)")</f>
        <v>SE-BILLING</v>
      </c>
      <c r="J1585" s="347" t="s">
        <v>203</v>
      </c>
      <c r="K1585" s="525" t="str">
        <f>IFERROR(VLOOKUP(J1585,'Reference data'!$G$2:$H$7, 2, 0), "Do not enter, will be populated based on other column(s)")</f>
        <v>Muawiah Qaimari</v>
      </c>
      <c r="L1585" s="525" t="s">
        <v>414</v>
      </c>
      <c r="M1585" s="525" t="str">
        <f>IFERROR(VLOOKUP(L1585, 'Reference data'!$J$2:$K$30, 2, 0), "Do not enter, will be populated based on other column(s)")</f>
        <v>Tarun Raghuwanshi</v>
      </c>
      <c r="N1585" s="347">
        <v>23.04</v>
      </c>
      <c r="P1585" s="347" t="s">
        <v>48</v>
      </c>
      <c r="Q1585" s="488">
        <v>100</v>
      </c>
      <c r="R1585" s="488"/>
      <c r="S1585" s="488"/>
      <c r="T1585" s="488"/>
      <c r="U1585" s="488"/>
      <c r="V1585" s="488"/>
      <c r="W1585" s="488"/>
      <c r="X1585" s="488"/>
      <c r="Y1585" s="488"/>
      <c r="Z1585" s="488"/>
      <c r="AA1585" s="488"/>
      <c r="AB1585" s="488"/>
      <c r="AC1585" s="488"/>
      <c r="AD1585" s="488"/>
      <c r="AE1585" s="488"/>
      <c r="AF1585" s="488"/>
      <c r="AG1585" s="488"/>
      <c r="AH1585" s="488"/>
      <c r="AI1585" s="488"/>
      <c r="AJ1585" s="488"/>
      <c r="AK1585" s="488">
        <v>100</v>
      </c>
      <c r="AL1585" s="488"/>
      <c r="AM1585" s="488"/>
    </row>
    <row r="1586" spans="1:51" ht="18" customHeight="1">
      <c r="A1586" s="522" t="str">
        <f>IFERROR(VLOOKUP(B1586, 'Reference data'!$C$2:$D$21, 2, 0), "Do not enter, will be populated based on other column(s)")</f>
        <v>Sustenance</v>
      </c>
      <c r="B1586" s="541" t="s">
        <v>125</v>
      </c>
      <c r="C1586" s="347">
        <v>1</v>
      </c>
      <c r="D1586" s="347" t="s">
        <v>2452</v>
      </c>
      <c r="E1586" s="543" t="s">
        <v>1365</v>
      </c>
      <c r="F1586" s="474"/>
      <c r="G1586" s="522" t="str">
        <f>IFERROR(VLOOKUP(E1586,'Reference data'!$M$2:$P$364,4,0), "Do not enter, will be populated based on other column(s)")</f>
        <v>MF</v>
      </c>
      <c r="H1586" s="522" t="str">
        <f>IFERROR(VLOOKUP(E1586,'Reference data'!$M$2:$O$364, 3,0), "Do not enter, will be populated based on other column(s)")</f>
        <v>Cobol</v>
      </c>
      <c r="I1586" s="522" t="str">
        <f>IFERROR(VLOOKUP(E1586,'Reference data'!$M$1:$N$364, 2,0), "Do not enter, will be populated based on other column(s)")</f>
        <v>SE-BILLING</v>
      </c>
      <c r="J1586" s="347" t="s">
        <v>203</v>
      </c>
      <c r="K1586" s="525" t="str">
        <f>IFERROR(VLOOKUP(J1586,'Reference data'!$G$2:$H$7, 2, 0), "Do not enter, will be populated based on other column(s)")</f>
        <v>Muawiah Qaimari</v>
      </c>
      <c r="L1586" s="525" t="s">
        <v>414</v>
      </c>
      <c r="M1586" s="525" t="str">
        <f>IFERROR(VLOOKUP(L1586, 'Reference data'!$J$2:$K$30, 2, 0), "Do not enter, will be populated based on other column(s)")</f>
        <v>Tarun Raghuwanshi</v>
      </c>
      <c r="N1586" s="347">
        <v>23.04</v>
      </c>
      <c r="P1586" s="347" t="s">
        <v>48</v>
      </c>
      <c r="Q1586" s="488">
        <v>30</v>
      </c>
      <c r="R1586" s="488"/>
      <c r="S1586" s="488"/>
      <c r="T1586" s="488"/>
      <c r="U1586" s="488"/>
      <c r="V1586" s="488"/>
      <c r="W1586" s="488"/>
      <c r="X1586" s="488"/>
      <c r="Y1586" s="488"/>
      <c r="Z1586" s="488"/>
      <c r="AA1586" s="488"/>
      <c r="AB1586" s="488"/>
      <c r="AC1586" s="488"/>
      <c r="AD1586" s="488"/>
      <c r="AE1586" s="488"/>
      <c r="AF1586" s="488"/>
      <c r="AG1586" s="488"/>
      <c r="AH1586" s="488"/>
      <c r="AI1586" s="488"/>
      <c r="AJ1586" s="488"/>
      <c r="AK1586" s="488">
        <v>30</v>
      </c>
      <c r="AL1586" s="488"/>
      <c r="AM1586" s="488"/>
    </row>
    <row r="1587" spans="1:51" ht="18" customHeight="1">
      <c r="A1587" s="522" t="str">
        <f>IFERROR(VLOOKUP(B1587, 'Reference data'!$C$2:$D$21, 2, 0), "Do not enter, will be populated based on other column(s)")</f>
        <v>Sustenance</v>
      </c>
      <c r="B1587" s="541" t="s">
        <v>990</v>
      </c>
      <c r="C1587" s="347">
        <v>1</v>
      </c>
      <c r="D1587" s="347" t="s">
        <v>2453</v>
      </c>
      <c r="E1587" s="543" t="s">
        <v>1263</v>
      </c>
      <c r="G1587" s="522" t="str">
        <f>IFERROR(VLOOKUP(E1587,'Reference data'!$M$2:$P$364,4,0), "Do not enter, will be populated based on other column(s)")</f>
        <v>MR</v>
      </c>
      <c r="H1587" s="522" t="str">
        <f>IFERROR(VLOOKUP(E1587,'Reference data'!$M$2:$O$364, 3,0), "Do not enter, will be populated based on other column(s)")</f>
        <v>Java</v>
      </c>
      <c r="I1587" s="522" t="str">
        <f>IFERROR(VLOOKUP(E1587,'Reference data'!$M$1:$N$364, 2,0), "Do not enter, will be populated based on other column(s)")</f>
        <v>MR-ETM-eDocs</v>
      </c>
      <c r="J1587" s="347" t="s">
        <v>203</v>
      </c>
      <c r="K1587" s="525" t="str">
        <f>IFERROR(VLOOKUP(J1587,'Reference data'!$G$2:$H$7, 2, 0), "Do not enter, will be populated based on other column(s)")</f>
        <v>Muawiah Qaimari</v>
      </c>
      <c r="L1587" s="525" t="s">
        <v>414</v>
      </c>
      <c r="M1587" s="525" t="str">
        <f>IFERROR(VLOOKUP(L1587, 'Reference data'!$J$2:$K$30, 2, 0), "Do not enter, will be populated based on other column(s)")</f>
        <v>Tarun Raghuwanshi</v>
      </c>
      <c r="N1587" s="347" t="s">
        <v>283</v>
      </c>
      <c r="P1587" s="347" t="s">
        <v>48</v>
      </c>
      <c r="Q1587" s="488"/>
      <c r="R1587" s="488"/>
      <c r="S1587" s="488"/>
      <c r="T1587" s="488"/>
      <c r="U1587" s="488"/>
      <c r="V1587" s="488"/>
      <c r="W1587" s="488"/>
      <c r="X1587" s="488"/>
      <c r="Y1587" s="488"/>
      <c r="Z1587" s="488"/>
      <c r="AA1587" s="488"/>
      <c r="AB1587" s="488"/>
      <c r="AC1587" s="488"/>
      <c r="AD1587" s="488"/>
      <c r="AE1587" s="488"/>
      <c r="AF1587" s="488"/>
      <c r="AG1587" s="488"/>
      <c r="AH1587" s="488"/>
      <c r="AI1587" s="488"/>
      <c r="AJ1587" s="488"/>
      <c r="AK1587" s="488">
        <v>10</v>
      </c>
      <c r="AL1587" s="488">
        <v>10</v>
      </c>
      <c r="AM1587" s="488">
        <v>10</v>
      </c>
      <c r="AN1587" s="347">
        <v>10</v>
      </c>
      <c r="AO1587" s="347">
        <v>10</v>
      </c>
      <c r="AP1587" s="347">
        <v>10</v>
      </c>
      <c r="AQ1587" s="347">
        <v>10</v>
      </c>
      <c r="AR1587" s="347">
        <v>10</v>
      </c>
      <c r="AS1587" s="347">
        <v>10</v>
      </c>
      <c r="AT1587" s="347">
        <v>10</v>
      </c>
      <c r="AU1587" s="347">
        <v>10</v>
      </c>
      <c r="AV1587" s="347">
        <v>10</v>
      </c>
      <c r="AW1587" s="347">
        <v>10</v>
      </c>
      <c r="AX1587" s="347">
        <v>10</v>
      </c>
      <c r="AY1587" s="347">
        <v>10</v>
      </c>
    </row>
    <row r="1588" spans="1:51" ht="18" customHeight="1">
      <c r="A1588" s="522" t="str">
        <f>IFERROR(VLOOKUP(B1588, 'Reference data'!$C$2:$D$21, 2, 0), "Do not enter, will be populated based on other column(s)")</f>
        <v>Sustenance</v>
      </c>
      <c r="B1588" s="541" t="s">
        <v>990</v>
      </c>
      <c r="C1588" s="347">
        <v>1</v>
      </c>
      <c r="D1588" s="347" t="s">
        <v>2453</v>
      </c>
      <c r="E1588" s="543" t="s">
        <v>1252</v>
      </c>
      <c r="G1588" s="522" t="str">
        <f>IFERROR(VLOOKUP(E1588,'Reference data'!$M$2:$P$364,4,0), "Do not enter, will be populated based on other column(s)")</f>
        <v>MR</v>
      </c>
      <c r="H1588" s="522" t="str">
        <f>IFERROR(VLOOKUP(E1588,'Reference data'!$M$2:$O$364, 3,0), "Do not enter, will be populated based on other column(s)")</f>
        <v>.NET, Java</v>
      </c>
      <c r="I1588" s="522" t="str">
        <f>IFERROR(VLOOKUP(E1588,'Reference data'!$M$1:$N$364, 2,0), "Do not enter, will be populated based on other column(s)")</f>
        <v>MDRG-RR</v>
      </c>
      <c r="J1588" s="347" t="s">
        <v>203</v>
      </c>
      <c r="K1588" s="525" t="str">
        <f>IFERROR(VLOOKUP(J1588,'Reference data'!$G$2:$H$7, 2, 0), "Do not enter, will be populated based on other column(s)")</f>
        <v>Muawiah Qaimari</v>
      </c>
      <c r="L1588" s="525" t="s">
        <v>414</v>
      </c>
      <c r="M1588" s="525" t="str">
        <f>IFERROR(VLOOKUP(L1588, 'Reference data'!$J$2:$K$30, 2, 0), "Do not enter, will be populated based on other column(s)")</f>
        <v>Tarun Raghuwanshi</v>
      </c>
      <c r="N1588" s="347" t="s">
        <v>283</v>
      </c>
      <c r="P1588" s="347" t="s">
        <v>48</v>
      </c>
      <c r="Q1588" s="488"/>
      <c r="R1588" s="488"/>
      <c r="S1588" s="488"/>
      <c r="T1588" s="488"/>
      <c r="U1588" s="488"/>
      <c r="V1588" s="488"/>
      <c r="W1588" s="488"/>
      <c r="X1588" s="488"/>
      <c r="Y1588" s="488"/>
      <c r="Z1588" s="488"/>
      <c r="AA1588" s="488"/>
      <c r="AB1588" s="488"/>
      <c r="AC1588" s="488"/>
      <c r="AD1588" s="488"/>
      <c r="AE1588" s="488"/>
      <c r="AF1588" s="488"/>
      <c r="AG1588" s="488"/>
      <c r="AH1588" s="488"/>
      <c r="AI1588" s="488"/>
      <c r="AJ1588" s="488"/>
      <c r="AK1588" s="488">
        <v>4</v>
      </c>
      <c r="AL1588" s="488">
        <v>4</v>
      </c>
      <c r="AM1588" s="488">
        <v>4</v>
      </c>
      <c r="AN1588" s="347">
        <v>4</v>
      </c>
      <c r="AO1588" s="347">
        <v>4</v>
      </c>
      <c r="AP1588" s="347">
        <v>4</v>
      </c>
      <c r="AQ1588" s="347">
        <v>4</v>
      </c>
      <c r="AR1588" s="347">
        <v>4</v>
      </c>
      <c r="AS1588" s="347">
        <v>4</v>
      </c>
      <c r="AT1588" s="347">
        <v>4</v>
      </c>
      <c r="AU1588" s="347">
        <v>4</v>
      </c>
      <c r="AV1588" s="347">
        <v>4</v>
      </c>
      <c r="AW1588" s="347">
        <v>4</v>
      </c>
      <c r="AX1588" s="347">
        <v>4</v>
      </c>
      <c r="AY1588" s="347">
        <v>4</v>
      </c>
    </row>
    <row r="1589" spans="1:51" ht="18" customHeight="1">
      <c r="A1589" s="522" t="str">
        <f>IFERROR(VLOOKUP(B1589, 'Reference data'!$C$2:$D$21, 2, 0), "Do not enter, will be populated based on other column(s)")</f>
        <v>Sustenance</v>
      </c>
      <c r="B1589" s="541" t="s">
        <v>990</v>
      </c>
      <c r="C1589" s="347">
        <v>1</v>
      </c>
      <c r="D1589" s="347" t="s">
        <v>2453</v>
      </c>
      <c r="E1589" s="543" t="s">
        <v>1323</v>
      </c>
      <c r="G1589" s="522" t="str">
        <f>IFERROR(VLOOKUP(E1589,'Reference data'!$M$2:$P$364,4,0), "Do not enter, will be populated based on other column(s)")</f>
        <v>MR</v>
      </c>
      <c r="H1589" s="522" t="str">
        <f>IFERROR(VLOOKUP(E1589,'Reference data'!$M$2:$O$364, 3,0), "Do not enter, will be populated based on other column(s)")</f>
        <v>Java</v>
      </c>
      <c r="I1589" s="522" t="str">
        <f>IFERROR(VLOOKUP(E1589,'Reference data'!$M$1:$N$364, 2,0), "Do not enter, will be populated based on other column(s)")</f>
        <v>PUNE-MR-GRP2</v>
      </c>
      <c r="J1589" s="347" t="s">
        <v>203</v>
      </c>
      <c r="K1589" s="525" t="str">
        <f>IFERROR(VLOOKUP(J1589,'Reference data'!$G$2:$H$7, 2, 0), "Do not enter, will be populated based on other column(s)")</f>
        <v>Muawiah Qaimari</v>
      </c>
      <c r="L1589" s="525" t="s">
        <v>414</v>
      </c>
      <c r="M1589" s="525" t="str">
        <f>IFERROR(VLOOKUP(L1589, 'Reference data'!$J$2:$K$30, 2, 0), "Do not enter, will be populated based on other column(s)")</f>
        <v>Tarun Raghuwanshi</v>
      </c>
      <c r="N1589" s="347" t="s">
        <v>283</v>
      </c>
      <c r="P1589" s="347" t="s">
        <v>48</v>
      </c>
      <c r="Q1589" s="488"/>
      <c r="R1589" s="488"/>
      <c r="S1589" s="488"/>
      <c r="T1589" s="488"/>
      <c r="U1589" s="488"/>
      <c r="V1589" s="488"/>
      <c r="W1589" s="488"/>
      <c r="X1589" s="488"/>
      <c r="Y1589" s="488"/>
      <c r="Z1589" s="488"/>
      <c r="AA1589" s="488"/>
      <c r="AB1589" s="488"/>
      <c r="AC1589" s="488"/>
      <c r="AD1589" s="488"/>
      <c r="AE1589" s="488"/>
      <c r="AF1589" s="488"/>
      <c r="AG1589" s="488"/>
      <c r="AH1589" s="488"/>
      <c r="AI1589" s="488"/>
      <c r="AJ1589" s="488"/>
      <c r="AK1589" s="488">
        <v>4</v>
      </c>
      <c r="AL1589" s="488">
        <v>4</v>
      </c>
      <c r="AM1589" s="488">
        <v>4</v>
      </c>
      <c r="AN1589" s="347">
        <v>4</v>
      </c>
      <c r="AO1589" s="347">
        <v>4</v>
      </c>
      <c r="AP1589" s="347">
        <v>4</v>
      </c>
      <c r="AQ1589" s="347">
        <v>4</v>
      </c>
      <c r="AR1589" s="347">
        <v>4</v>
      </c>
      <c r="AS1589" s="347">
        <v>4</v>
      </c>
      <c r="AT1589" s="347">
        <v>4</v>
      </c>
      <c r="AU1589" s="347">
        <v>4</v>
      </c>
      <c r="AV1589" s="347">
        <v>4</v>
      </c>
      <c r="AW1589" s="347">
        <v>4</v>
      </c>
      <c r="AX1589" s="347">
        <v>4</v>
      </c>
      <c r="AY1589" s="347">
        <v>4</v>
      </c>
    </row>
    <row r="1590" spans="1:51" ht="18" customHeight="1">
      <c r="A1590" s="522" t="str">
        <f>IFERROR(VLOOKUP(B1590, 'Reference data'!$C$2:$D$21, 2, 0), "Do not enter, will be populated based on other column(s)")</f>
        <v>Sustenance</v>
      </c>
      <c r="B1590" s="541" t="s">
        <v>990</v>
      </c>
      <c r="C1590" s="347">
        <v>1</v>
      </c>
      <c r="D1590" s="347" t="s">
        <v>2454</v>
      </c>
      <c r="E1590" s="543" t="s">
        <v>1363</v>
      </c>
      <c r="G1590" s="522" t="str">
        <f>IFERROR(VLOOKUP(E1590,'Reference data'!$M$2:$P$364,4,0), "Do not enter, will be populated based on other column(s)")</f>
        <v>MR</v>
      </c>
      <c r="H1590" s="522" t="str">
        <f>IFERROR(VLOOKUP(E1590,'Reference data'!$M$2:$O$364, 3,0), "Do not enter, will be populated based on other column(s)")</f>
        <v>Java</v>
      </c>
      <c r="I1590" s="522" t="str">
        <f>IFERROR(VLOOKUP(E1590,'Reference data'!$M$1:$N$364, 2,0), "Do not enter, will be populated based on other column(s)")</f>
        <v>PUNE-MR-GRP2</v>
      </c>
      <c r="J1590" s="347" t="s">
        <v>442</v>
      </c>
      <c r="K1590" s="525" t="str">
        <f>IFERROR(VLOOKUP(J1590,'Reference data'!$G$2:$H$7, 2, 0), "Do not enter, will be populated based on other column(s)")</f>
        <v>Christine Moretti</v>
      </c>
      <c r="L1590" s="525" t="s">
        <v>414</v>
      </c>
      <c r="M1590" s="525" t="str">
        <f>IFERROR(VLOOKUP(L1590, 'Reference data'!$J$2:$K$30, 2, 0), "Do not enter, will be populated based on other column(s)")</f>
        <v>Tarun Raghuwanshi</v>
      </c>
      <c r="N1590" s="347" t="s">
        <v>283</v>
      </c>
      <c r="P1590" s="347" t="s">
        <v>48</v>
      </c>
      <c r="Q1590" s="488"/>
      <c r="R1590" s="488"/>
      <c r="S1590" s="488"/>
      <c r="T1590" s="488"/>
      <c r="U1590" s="488"/>
      <c r="V1590" s="488"/>
      <c r="W1590" s="488"/>
      <c r="X1590" s="488"/>
      <c r="Y1590" s="488"/>
      <c r="Z1590" s="488"/>
      <c r="AA1590" s="488"/>
      <c r="AB1590" s="488"/>
      <c r="AC1590" s="488"/>
      <c r="AD1590" s="488"/>
      <c r="AE1590" s="488"/>
      <c r="AF1590" s="488"/>
      <c r="AG1590" s="488"/>
      <c r="AH1590" s="488"/>
      <c r="AI1590" s="488"/>
      <c r="AJ1590" s="488"/>
      <c r="AK1590" s="488">
        <v>4</v>
      </c>
      <c r="AL1590" s="488">
        <v>4</v>
      </c>
      <c r="AM1590" s="488">
        <v>4</v>
      </c>
      <c r="AN1590" s="347">
        <v>4</v>
      </c>
      <c r="AO1590" s="347">
        <v>4</v>
      </c>
      <c r="AP1590" s="347">
        <v>4</v>
      </c>
      <c r="AQ1590" s="347">
        <v>4</v>
      </c>
      <c r="AR1590" s="347">
        <v>4</v>
      </c>
      <c r="AS1590" s="347">
        <v>4</v>
      </c>
      <c r="AT1590" s="347">
        <v>4</v>
      </c>
      <c r="AU1590" s="347">
        <v>4</v>
      </c>
      <c r="AV1590" s="347">
        <v>4</v>
      </c>
      <c r="AW1590" s="347">
        <v>4</v>
      </c>
      <c r="AX1590" s="347">
        <v>4</v>
      </c>
      <c r="AY1590" s="347">
        <v>4</v>
      </c>
    </row>
    <row r="1591" spans="1:51" ht="18" customHeight="1">
      <c r="A1591" s="522" t="str">
        <f>IFERROR(VLOOKUP(B1591, 'Reference data'!$C$2:$D$21, 2, 0), "Do not enter, will be populated based on other column(s)")</f>
        <v>Sustenance</v>
      </c>
      <c r="B1591" s="541" t="s">
        <v>990</v>
      </c>
      <c r="C1591" s="347">
        <v>1</v>
      </c>
      <c r="D1591" s="347" t="s">
        <v>2453</v>
      </c>
      <c r="E1591" s="543" t="s">
        <v>1144</v>
      </c>
      <c r="G1591" s="522" t="str">
        <f>IFERROR(VLOOKUP(E1591,'Reference data'!$M$2:$P$364,4,0), "Do not enter, will be populated based on other column(s)")</f>
        <v>MR</v>
      </c>
      <c r="H1591" s="522" t="str">
        <f>IFERROR(VLOOKUP(E1591,'Reference data'!$M$2:$O$364, 3,0), "Do not enter, will be populated based on other column(s)")</f>
        <v>Java</v>
      </c>
      <c r="I1591" s="522" t="str">
        <f>IFERROR(VLOOKUP(E1591,'Reference data'!$M$1:$N$364, 2,0), "Do not enter, will be populated based on other column(s)")</f>
        <v>PUNE-MR-GRP2</v>
      </c>
      <c r="J1591" s="347" t="s">
        <v>442</v>
      </c>
      <c r="K1591" s="525" t="str">
        <f>IFERROR(VLOOKUP(J1591,'Reference data'!$G$2:$H$7, 2, 0), "Do not enter, will be populated based on other column(s)")</f>
        <v>Christine Moretti</v>
      </c>
      <c r="L1591" s="525" t="s">
        <v>414</v>
      </c>
      <c r="M1591" s="525" t="str">
        <f>IFERROR(VLOOKUP(L1591, 'Reference data'!$J$2:$K$30, 2, 0), "Do not enter, will be populated based on other column(s)")</f>
        <v>Tarun Raghuwanshi</v>
      </c>
      <c r="N1591" s="347" t="s">
        <v>283</v>
      </c>
      <c r="P1591" s="347" t="s">
        <v>48</v>
      </c>
      <c r="Q1591" s="488"/>
      <c r="R1591" s="488"/>
      <c r="S1591" s="488"/>
      <c r="T1591" s="488"/>
      <c r="U1591" s="488"/>
      <c r="V1591" s="488"/>
      <c r="W1591" s="488"/>
      <c r="X1591" s="488"/>
      <c r="Y1591" s="488"/>
      <c r="Z1591" s="488"/>
      <c r="AA1591" s="488"/>
      <c r="AB1591" s="488"/>
      <c r="AC1591" s="488"/>
      <c r="AD1591" s="488"/>
      <c r="AE1591" s="488"/>
      <c r="AF1591" s="488"/>
      <c r="AG1591" s="488"/>
      <c r="AH1591" s="488"/>
      <c r="AI1591" s="488"/>
      <c r="AJ1591" s="488"/>
      <c r="AK1591" s="488">
        <v>4</v>
      </c>
      <c r="AL1591" s="488">
        <v>4</v>
      </c>
      <c r="AM1591" s="488">
        <v>4</v>
      </c>
      <c r="AN1591" s="347">
        <v>4</v>
      </c>
      <c r="AO1591" s="347">
        <v>4</v>
      </c>
      <c r="AP1591" s="347">
        <v>4</v>
      </c>
      <c r="AQ1591" s="347">
        <v>4</v>
      </c>
      <c r="AR1591" s="347">
        <v>4</v>
      </c>
      <c r="AS1591" s="347">
        <v>4</v>
      </c>
      <c r="AT1591" s="347">
        <v>4</v>
      </c>
      <c r="AU1591" s="347">
        <v>4</v>
      </c>
      <c r="AV1591" s="347">
        <v>4</v>
      </c>
      <c r="AW1591" s="347">
        <v>4</v>
      </c>
      <c r="AX1591" s="347">
        <v>4</v>
      </c>
      <c r="AY1591" s="347">
        <v>4</v>
      </c>
    </row>
    <row r="1592" spans="1:51" ht="18" customHeight="1">
      <c r="A1592" s="522" t="str">
        <f>IFERROR(VLOOKUP(B1592, 'Reference data'!$C$2:$D$21, 2, 0), "Do not enter, will be populated based on other column(s)")</f>
        <v>Sustenance</v>
      </c>
      <c r="B1592" s="541" t="s">
        <v>990</v>
      </c>
      <c r="C1592" s="347">
        <v>3</v>
      </c>
      <c r="D1592" s="347" t="s">
        <v>2453</v>
      </c>
      <c r="E1592" s="543" t="s">
        <v>1321</v>
      </c>
      <c r="G1592" s="522" t="str">
        <f>IFERROR(VLOOKUP(E1592,'Reference data'!$M$2:$P$364,4,0), "Do not enter, will be populated based on other column(s)")</f>
        <v>MR</v>
      </c>
      <c r="H1592" s="522" t="str">
        <f>IFERROR(VLOOKUP(E1592,'Reference data'!$M$2:$O$364, 3,0), "Do not enter, will be populated based on other column(s)")</f>
        <v>Java</v>
      </c>
      <c r="I1592" s="522" t="str">
        <f>IFERROR(VLOOKUP(E1592,'Reference data'!$M$1:$N$364, 2,0), "Do not enter, will be populated based on other column(s)")</f>
        <v>PUNE-MR-GRP2</v>
      </c>
      <c r="J1592" s="347" t="s">
        <v>78</v>
      </c>
      <c r="K1592" s="525" t="str">
        <f>IFERROR(VLOOKUP(J1592,'Reference data'!$G$2:$H$7, 2, 0), "Do not enter, will be populated based on other column(s)")</f>
        <v>Christine Moretti</v>
      </c>
      <c r="L1592" s="525" t="s">
        <v>414</v>
      </c>
      <c r="M1592" s="525" t="str">
        <f>IFERROR(VLOOKUP(L1592, 'Reference data'!$J$2:$K$30, 2, 0), "Do not enter, will be populated based on other column(s)")</f>
        <v>Tarun Raghuwanshi</v>
      </c>
      <c r="N1592" s="347" t="s">
        <v>283</v>
      </c>
      <c r="P1592" s="347" t="s">
        <v>48</v>
      </c>
      <c r="Q1592" s="488"/>
      <c r="R1592" s="488"/>
      <c r="S1592" s="488"/>
      <c r="T1592" s="488"/>
      <c r="U1592" s="488"/>
      <c r="V1592" s="488"/>
      <c r="W1592" s="488"/>
      <c r="X1592" s="488"/>
      <c r="Y1592" s="488"/>
      <c r="Z1592" s="488"/>
      <c r="AA1592" s="488"/>
      <c r="AB1592" s="488"/>
      <c r="AC1592" s="488"/>
      <c r="AD1592" s="488"/>
      <c r="AE1592" s="488"/>
      <c r="AF1592" s="488"/>
      <c r="AG1592" s="488"/>
      <c r="AH1592" s="488"/>
      <c r="AI1592" s="488"/>
      <c r="AJ1592" s="488"/>
      <c r="AK1592" s="488">
        <v>2</v>
      </c>
      <c r="AL1592" s="488">
        <v>2</v>
      </c>
      <c r="AM1592" s="488">
        <v>2</v>
      </c>
      <c r="AN1592" s="347">
        <v>2</v>
      </c>
      <c r="AO1592" s="347">
        <v>2</v>
      </c>
      <c r="AP1592" s="347">
        <v>2</v>
      </c>
      <c r="AQ1592" s="347">
        <v>2</v>
      </c>
      <c r="AR1592" s="347">
        <v>2</v>
      </c>
      <c r="AS1592" s="347">
        <v>2</v>
      </c>
      <c r="AT1592" s="347">
        <v>2</v>
      </c>
      <c r="AU1592" s="347">
        <v>2</v>
      </c>
      <c r="AV1592" s="347">
        <v>2</v>
      </c>
      <c r="AW1592" s="347">
        <v>2</v>
      </c>
      <c r="AX1592" s="347">
        <v>2</v>
      </c>
      <c r="AY1592" s="347">
        <v>2</v>
      </c>
    </row>
    <row r="1593" spans="1:51" ht="18" customHeight="1">
      <c r="A1593" s="522" t="str">
        <f>IFERROR(VLOOKUP(B1593, 'Reference data'!$C$2:$D$21, 2, 0), "Do not enter, will be populated based on other column(s)")</f>
        <v>Sustenance</v>
      </c>
      <c r="B1593" s="541" t="s">
        <v>991</v>
      </c>
      <c r="C1593" s="347">
        <v>1</v>
      </c>
      <c r="D1593" s="347" t="s">
        <v>2455</v>
      </c>
      <c r="E1593" s="543" t="s">
        <v>1263</v>
      </c>
      <c r="G1593" s="522" t="str">
        <f>IFERROR(VLOOKUP(E1593,'Reference data'!$M$2:$P$364,4,0), "Do not enter, will be populated based on other column(s)")</f>
        <v>MR</v>
      </c>
      <c r="H1593" s="522" t="str">
        <f>IFERROR(VLOOKUP(E1593,'Reference data'!$M$2:$O$364, 3,0), "Do not enter, will be populated based on other column(s)")</f>
        <v>Java</v>
      </c>
      <c r="I1593" s="522" t="str">
        <f>IFERROR(VLOOKUP(E1593,'Reference data'!$M$1:$N$364, 2,0), "Do not enter, will be populated based on other column(s)")</f>
        <v>MR-ETM-eDocs</v>
      </c>
      <c r="J1593" s="347" t="s">
        <v>203</v>
      </c>
      <c r="K1593" s="525" t="str">
        <f>IFERROR(VLOOKUP(J1593,'Reference data'!$G$2:$H$7, 2, 0), "Do not enter, will be populated based on other column(s)")</f>
        <v>Muawiah Qaimari</v>
      </c>
      <c r="L1593" s="525" t="s">
        <v>414</v>
      </c>
      <c r="M1593" s="525" t="str">
        <f>IFERROR(VLOOKUP(L1593, 'Reference data'!$J$2:$K$30, 2, 0), "Do not enter, will be populated based on other column(s)")</f>
        <v>Tarun Raghuwanshi</v>
      </c>
      <c r="N1593" s="347" t="s">
        <v>283</v>
      </c>
      <c r="P1593" s="347" t="s">
        <v>48</v>
      </c>
      <c r="Q1593" s="488"/>
      <c r="R1593" s="488"/>
      <c r="S1593" s="488"/>
      <c r="T1593" s="488"/>
      <c r="U1593" s="488"/>
      <c r="V1593" s="488"/>
      <c r="W1593" s="488"/>
      <c r="X1593" s="488"/>
      <c r="Y1593" s="488"/>
      <c r="Z1593" s="488"/>
      <c r="AA1593" s="488"/>
      <c r="AB1593" s="488"/>
      <c r="AC1593" s="488"/>
      <c r="AD1593" s="488"/>
      <c r="AE1593" s="488"/>
      <c r="AF1593" s="488"/>
      <c r="AG1593" s="488"/>
      <c r="AH1593" s="488"/>
      <c r="AI1593" s="488"/>
      <c r="AJ1593" s="488"/>
      <c r="AK1593" s="488">
        <v>10</v>
      </c>
      <c r="AL1593" s="488">
        <v>10</v>
      </c>
      <c r="AM1593" s="488">
        <v>10</v>
      </c>
      <c r="AN1593" s="347">
        <v>10</v>
      </c>
      <c r="AO1593" s="347">
        <v>10</v>
      </c>
      <c r="AP1593" s="347">
        <v>10</v>
      </c>
      <c r="AQ1593" s="347">
        <v>10</v>
      </c>
      <c r="AR1593" s="347">
        <v>10</v>
      </c>
      <c r="AS1593" s="347">
        <v>10</v>
      </c>
      <c r="AT1593" s="347">
        <v>10</v>
      </c>
      <c r="AU1593" s="347">
        <v>10</v>
      </c>
      <c r="AV1593" s="347">
        <v>10</v>
      </c>
      <c r="AW1593" s="347">
        <v>10</v>
      </c>
      <c r="AX1593" s="347">
        <v>10</v>
      </c>
      <c r="AY1593" s="347">
        <v>10</v>
      </c>
    </row>
    <row r="1594" spans="1:51" ht="18" customHeight="1">
      <c r="A1594" s="522" t="str">
        <f>IFERROR(VLOOKUP(B1594, 'Reference data'!$C$2:$D$21, 2, 0), "Do not enter, will be populated based on other column(s)")</f>
        <v>Sustenance</v>
      </c>
      <c r="B1594" s="541" t="s">
        <v>991</v>
      </c>
      <c r="C1594" s="347">
        <v>1</v>
      </c>
      <c r="D1594" s="347" t="s">
        <v>2455</v>
      </c>
      <c r="E1594" s="543" t="s">
        <v>1252</v>
      </c>
      <c r="G1594" s="522" t="str">
        <f>IFERROR(VLOOKUP(E1594,'Reference data'!$M$2:$P$364,4,0), "Do not enter, will be populated based on other column(s)")</f>
        <v>MR</v>
      </c>
      <c r="H1594" s="522" t="str">
        <f>IFERROR(VLOOKUP(E1594,'Reference data'!$M$2:$O$364, 3,0), "Do not enter, will be populated based on other column(s)")</f>
        <v>.NET, Java</v>
      </c>
      <c r="I1594" s="522" t="str">
        <f>IFERROR(VLOOKUP(E1594,'Reference data'!$M$1:$N$364, 2,0), "Do not enter, will be populated based on other column(s)")</f>
        <v>MDRG-RR</v>
      </c>
      <c r="J1594" s="347" t="s">
        <v>203</v>
      </c>
      <c r="K1594" s="525" t="str">
        <f>IFERROR(VLOOKUP(J1594,'Reference data'!$G$2:$H$7, 2, 0), "Do not enter, will be populated based on other column(s)")</f>
        <v>Muawiah Qaimari</v>
      </c>
      <c r="L1594" s="525" t="s">
        <v>414</v>
      </c>
      <c r="M1594" s="525" t="str">
        <f>IFERROR(VLOOKUP(L1594, 'Reference data'!$J$2:$K$30, 2, 0), "Do not enter, will be populated based on other column(s)")</f>
        <v>Tarun Raghuwanshi</v>
      </c>
      <c r="N1594" s="347" t="s">
        <v>283</v>
      </c>
      <c r="P1594" s="347" t="s">
        <v>48</v>
      </c>
      <c r="Q1594" s="488"/>
      <c r="R1594" s="488"/>
      <c r="S1594" s="488"/>
      <c r="T1594" s="488"/>
      <c r="U1594" s="488"/>
      <c r="V1594" s="488"/>
      <c r="W1594" s="488"/>
      <c r="X1594" s="488"/>
      <c r="Y1594" s="488"/>
      <c r="Z1594" s="488"/>
      <c r="AA1594" s="488"/>
      <c r="AB1594" s="488"/>
      <c r="AC1594" s="488"/>
      <c r="AD1594" s="488"/>
      <c r="AE1594" s="488"/>
      <c r="AF1594" s="488"/>
      <c r="AG1594" s="488"/>
      <c r="AH1594" s="488"/>
      <c r="AI1594" s="488"/>
      <c r="AJ1594" s="488"/>
      <c r="AK1594" s="488">
        <v>5</v>
      </c>
      <c r="AL1594" s="488">
        <v>5</v>
      </c>
      <c r="AM1594" s="488">
        <v>5</v>
      </c>
      <c r="AN1594" s="347">
        <v>5</v>
      </c>
      <c r="AO1594" s="347">
        <v>5</v>
      </c>
      <c r="AP1594" s="347">
        <v>5</v>
      </c>
      <c r="AQ1594" s="347">
        <v>5</v>
      </c>
      <c r="AR1594" s="347">
        <v>5</v>
      </c>
      <c r="AS1594" s="347">
        <v>5</v>
      </c>
      <c r="AT1594" s="347">
        <v>5</v>
      </c>
      <c r="AU1594" s="347">
        <v>5</v>
      </c>
      <c r="AV1594" s="347">
        <v>5</v>
      </c>
      <c r="AW1594" s="347">
        <v>5</v>
      </c>
      <c r="AX1594" s="347">
        <v>5</v>
      </c>
      <c r="AY1594" s="347">
        <v>5</v>
      </c>
    </row>
    <row r="1595" spans="1:51" ht="18" customHeight="1">
      <c r="A1595" s="522" t="str">
        <f>IFERROR(VLOOKUP(B1595, 'Reference data'!$C$2:$D$21, 2, 0), "Do not enter, will be populated based on other column(s)")</f>
        <v>Sustenance</v>
      </c>
      <c r="B1595" s="541" t="s">
        <v>991</v>
      </c>
      <c r="C1595" s="347">
        <v>1</v>
      </c>
      <c r="D1595" s="347" t="s">
        <v>2455</v>
      </c>
      <c r="E1595" s="543" t="s">
        <v>1323</v>
      </c>
      <c r="G1595" s="522" t="str">
        <f>IFERROR(VLOOKUP(E1595,'Reference data'!$M$2:$P$364,4,0), "Do not enter, will be populated based on other column(s)")</f>
        <v>MR</v>
      </c>
      <c r="H1595" s="522" t="str">
        <f>IFERROR(VLOOKUP(E1595,'Reference data'!$M$2:$O$364, 3,0), "Do not enter, will be populated based on other column(s)")</f>
        <v>Java</v>
      </c>
      <c r="I1595" s="522" t="str">
        <f>IFERROR(VLOOKUP(E1595,'Reference data'!$M$1:$N$364, 2,0), "Do not enter, will be populated based on other column(s)")</f>
        <v>PUNE-MR-GRP2</v>
      </c>
      <c r="J1595" s="347" t="s">
        <v>203</v>
      </c>
      <c r="K1595" s="525" t="str">
        <f>IFERROR(VLOOKUP(J1595,'Reference data'!$G$2:$H$7, 2, 0), "Do not enter, will be populated based on other column(s)")</f>
        <v>Muawiah Qaimari</v>
      </c>
      <c r="L1595" s="525" t="s">
        <v>414</v>
      </c>
      <c r="M1595" s="525" t="str">
        <f>IFERROR(VLOOKUP(L1595, 'Reference data'!$J$2:$K$30, 2, 0), "Do not enter, will be populated based on other column(s)")</f>
        <v>Tarun Raghuwanshi</v>
      </c>
      <c r="N1595" s="347" t="s">
        <v>283</v>
      </c>
      <c r="P1595" s="347" t="s">
        <v>48</v>
      </c>
      <c r="Q1595" s="488"/>
      <c r="R1595" s="488"/>
      <c r="S1595" s="488"/>
      <c r="T1595" s="488"/>
      <c r="U1595" s="488"/>
      <c r="V1595" s="488"/>
      <c r="W1595" s="488"/>
      <c r="X1595" s="488"/>
      <c r="Y1595" s="488"/>
      <c r="Z1595" s="488"/>
      <c r="AA1595" s="488"/>
      <c r="AB1595" s="488"/>
      <c r="AC1595" s="488"/>
      <c r="AD1595" s="488"/>
      <c r="AE1595" s="488"/>
      <c r="AF1595" s="488"/>
      <c r="AG1595" s="488"/>
      <c r="AH1595" s="488"/>
      <c r="AI1595" s="488"/>
      <c r="AJ1595" s="488"/>
      <c r="AK1595" s="488">
        <v>5</v>
      </c>
      <c r="AL1595" s="488">
        <v>5</v>
      </c>
      <c r="AM1595" s="488">
        <v>5</v>
      </c>
      <c r="AN1595" s="347">
        <v>5</v>
      </c>
      <c r="AO1595" s="347">
        <v>5</v>
      </c>
      <c r="AP1595" s="347">
        <v>5</v>
      </c>
      <c r="AQ1595" s="347">
        <v>5</v>
      </c>
      <c r="AR1595" s="347">
        <v>5</v>
      </c>
      <c r="AS1595" s="347">
        <v>5</v>
      </c>
      <c r="AT1595" s="347">
        <v>5</v>
      </c>
      <c r="AU1595" s="347">
        <v>5</v>
      </c>
      <c r="AV1595" s="347">
        <v>5</v>
      </c>
      <c r="AW1595" s="347">
        <v>5</v>
      </c>
      <c r="AX1595" s="347">
        <v>5</v>
      </c>
      <c r="AY1595" s="347">
        <v>5</v>
      </c>
    </row>
    <row r="1596" spans="1:51" ht="18" customHeight="1">
      <c r="A1596" s="522" t="str">
        <f>IFERROR(VLOOKUP(B1596, 'Reference data'!$C$2:$D$21, 2, 0), "Do not enter, will be populated based on other column(s)")</f>
        <v>Sustenance</v>
      </c>
      <c r="B1596" s="541" t="s">
        <v>991</v>
      </c>
      <c r="C1596" s="347">
        <v>1</v>
      </c>
      <c r="D1596" s="347" t="s">
        <v>2455</v>
      </c>
      <c r="E1596" s="543" t="s">
        <v>1363</v>
      </c>
      <c r="G1596" s="522" t="str">
        <f>IFERROR(VLOOKUP(E1596,'Reference data'!$M$2:$P$364,4,0), "Do not enter, will be populated based on other column(s)")</f>
        <v>MR</v>
      </c>
      <c r="H1596" s="522" t="str">
        <f>IFERROR(VLOOKUP(E1596,'Reference data'!$M$2:$O$364, 3,0), "Do not enter, will be populated based on other column(s)")</f>
        <v>Java</v>
      </c>
      <c r="I1596" s="522" t="str">
        <f>IFERROR(VLOOKUP(E1596,'Reference data'!$M$1:$N$364, 2,0), "Do not enter, will be populated based on other column(s)")</f>
        <v>PUNE-MR-GRP2</v>
      </c>
      <c r="J1596" s="347" t="s">
        <v>442</v>
      </c>
      <c r="K1596" s="525" t="str">
        <f>IFERROR(VLOOKUP(J1596,'Reference data'!$G$2:$H$7, 2, 0), "Do not enter, will be populated based on other column(s)")</f>
        <v>Christine Moretti</v>
      </c>
      <c r="L1596" s="525" t="s">
        <v>414</v>
      </c>
      <c r="M1596" s="525" t="str">
        <f>IFERROR(VLOOKUP(L1596, 'Reference data'!$J$2:$K$30, 2, 0), "Do not enter, will be populated based on other column(s)")</f>
        <v>Tarun Raghuwanshi</v>
      </c>
      <c r="N1596" s="347" t="s">
        <v>283</v>
      </c>
      <c r="P1596" s="347" t="s">
        <v>48</v>
      </c>
      <c r="Q1596" s="488"/>
      <c r="R1596" s="488"/>
      <c r="S1596" s="488"/>
      <c r="T1596" s="488"/>
      <c r="U1596" s="488"/>
      <c r="V1596" s="488"/>
      <c r="W1596" s="488"/>
      <c r="X1596" s="488"/>
      <c r="Y1596" s="488"/>
      <c r="Z1596" s="488"/>
      <c r="AA1596" s="488"/>
      <c r="AB1596" s="488"/>
      <c r="AC1596" s="488"/>
      <c r="AD1596" s="488"/>
      <c r="AE1596" s="488"/>
      <c r="AF1596" s="488"/>
      <c r="AG1596" s="488"/>
      <c r="AH1596" s="488"/>
      <c r="AI1596" s="488"/>
      <c r="AJ1596" s="488"/>
      <c r="AK1596" s="488">
        <v>5</v>
      </c>
      <c r="AL1596" s="488">
        <v>5</v>
      </c>
      <c r="AM1596" s="488">
        <v>5</v>
      </c>
      <c r="AN1596" s="347">
        <v>5</v>
      </c>
      <c r="AO1596" s="347">
        <v>5</v>
      </c>
      <c r="AP1596" s="347">
        <v>5</v>
      </c>
      <c r="AQ1596" s="347">
        <v>5</v>
      </c>
      <c r="AR1596" s="347">
        <v>5</v>
      </c>
      <c r="AS1596" s="347">
        <v>5</v>
      </c>
      <c r="AT1596" s="347">
        <v>5</v>
      </c>
      <c r="AU1596" s="347">
        <v>5</v>
      </c>
      <c r="AV1596" s="347">
        <v>5</v>
      </c>
      <c r="AW1596" s="347">
        <v>5</v>
      </c>
      <c r="AX1596" s="347">
        <v>5</v>
      </c>
      <c r="AY1596" s="347">
        <v>5</v>
      </c>
    </row>
    <row r="1597" spans="1:51" ht="18" customHeight="1">
      <c r="A1597" s="522" t="str">
        <f>IFERROR(VLOOKUP(B1597, 'Reference data'!$C$2:$D$21, 2, 0), "Do not enter, will be populated based on other column(s)")</f>
        <v>Sustenance</v>
      </c>
      <c r="B1597" s="541" t="s">
        <v>991</v>
      </c>
      <c r="C1597" s="347">
        <v>1</v>
      </c>
      <c r="D1597" s="347" t="s">
        <v>2455</v>
      </c>
      <c r="E1597" s="543" t="s">
        <v>1144</v>
      </c>
      <c r="G1597" s="522" t="str">
        <f>IFERROR(VLOOKUP(E1597,'Reference data'!$M$2:$P$364,4,0), "Do not enter, will be populated based on other column(s)")</f>
        <v>MR</v>
      </c>
      <c r="H1597" s="522" t="str">
        <f>IFERROR(VLOOKUP(E1597,'Reference data'!$M$2:$O$364, 3,0), "Do not enter, will be populated based on other column(s)")</f>
        <v>Java</v>
      </c>
      <c r="I1597" s="522" t="str">
        <f>IFERROR(VLOOKUP(E1597,'Reference data'!$M$1:$N$364, 2,0), "Do not enter, will be populated based on other column(s)")</f>
        <v>PUNE-MR-GRP2</v>
      </c>
      <c r="J1597" s="347" t="s">
        <v>442</v>
      </c>
      <c r="K1597" s="525" t="str">
        <f>IFERROR(VLOOKUP(J1597,'Reference data'!$G$2:$H$7, 2, 0), "Do not enter, will be populated based on other column(s)")</f>
        <v>Christine Moretti</v>
      </c>
      <c r="L1597" s="525" t="s">
        <v>414</v>
      </c>
      <c r="M1597" s="525" t="str">
        <f>IFERROR(VLOOKUP(L1597, 'Reference data'!$J$2:$K$30, 2, 0), "Do not enter, will be populated based on other column(s)")</f>
        <v>Tarun Raghuwanshi</v>
      </c>
      <c r="N1597" s="347" t="s">
        <v>283</v>
      </c>
      <c r="P1597" s="347" t="s">
        <v>48</v>
      </c>
      <c r="Q1597" s="488"/>
      <c r="R1597" s="488"/>
      <c r="S1597" s="488"/>
      <c r="T1597" s="488"/>
      <c r="U1597" s="488"/>
      <c r="V1597" s="488"/>
      <c r="W1597" s="488"/>
      <c r="X1597" s="488"/>
      <c r="Y1597" s="488"/>
      <c r="Z1597" s="488"/>
      <c r="AA1597" s="488"/>
      <c r="AB1597" s="488"/>
      <c r="AC1597" s="488"/>
      <c r="AD1597" s="488"/>
      <c r="AE1597" s="488"/>
      <c r="AF1597" s="488"/>
      <c r="AG1597" s="488"/>
      <c r="AH1597" s="488"/>
      <c r="AI1597" s="488"/>
      <c r="AJ1597" s="488"/>
      <c r="AK1597" s="488">
        <v>5</v>
      </c>
      <c r="AL1597" s="488">
        <v>5</v>
      </c>
      <c r="AM1597" s="488">
        <v>5</v>
      </c>
      <c r="AN1597" s="347">
        <v>5</v>
      </c>
      <c r="AO1597" s="347">
        <v>5</v>
      </c>
      <c r="AP1597" s="347">
        <v>5</v>
      </c>
      <c r="AQ1597" s="347">
        <v>5</v>
      </c>
      <c r="AR1597" s="347">
        <v>5</v>
      </c>
      <c r="AS1597" s="347">
        <v>5</v>
      </c>
      <c r="AT1597" s="347">
        <v>5</v>
      </c>
      <c r="AU1597" s="347">
        <v>5</v>
      </c>
      <c r="AV1597" s="347">
        <v>5</v>
      </c>
      <c r="AW1597" s="347">
        <v>5</v>
      </c>
      <c r="AX1597" s="347">
        <v>5</v>
      </c>
      <c r="AY1597" s="347">
        <v>5</v>
      </c>
    </row>
    <row r="1598" spans="1:51" ht="18" customHeight="1">
      <c r="A1598" s="522" t="str">
        <f>IFERROR(VLOOKUP(B1598, 'Reference data'!$C$2:$D$21, 2, 0), "Do not enter, will be populated based on other column(s)")</f>
        <v>Sustenance</v>
      </c>
      <c r="B1598" s="541" t="s">
        <v>991</v>
      </c>
      <c r="C1598" s="347">
        <v>3</v>
      </c>
      <c r="D1598" s="347" t="s">
        <v>2455</v>
      </c>
      <c r="E1598" s="543" t="s">
        <v>1321</v>
      </c>
      <c r="G1598" s="522" t="str">
        <f>IFERROR(VLOOKUP(E1598,'Reference data'!$M$2:$P$364,4,0), "Do not enter, will be populated based on other column(s)")</f>
        <v>MR</v>
      </c>
      <c r="H1598" s="522" t="str">
        <f>IFERROR(VLOOKUP(E1598,'Reference data'!$M$2:$O$364, 3,0), "Do not enter, will be populated based on other column(s)")</f>
        <v>Java</v>
      </c>
      <c r="I1598" s="522" t="str">
        <f>IFERROR(VLOOKUP(E1598,'Reference data'!$M$1:$N$364, 2,0), "Do not enter, will be populated based on other column(s)")</f>
        <v>PUNE-MR-GRP2</v>
      </c>
      <c r="J1598" s="347" t="s">
        <v>78</v>
      </c>
      <c r="K1598" s="525" t="str">
        <f>IFERROR(VLOOKUP(J1598,'Reference data'!$G$2:$H$7, 2, 0), "Do not enter, will be populated based on other column(s)")</f>
        <v>Christine Moretti</v>
      </c>
      <c r="L1598" s="525" t="s">
        <v>414</v>
      </c>
      <c r="M1598" s="525" t="str">
        <f>IFERROR(VLOOKUP(L1598, 'Reference data'!$J$2:$K$30, 2, 0), "Do not enter, will be populated based on other column(s)")</f>
        <v>Tarun Raghuwanshi</v>
      </c>
      <c r="N1598" s="347" t="s">
        <v>283</v>
      </c>
      <c r="P1598" s="347" t="s">
        <v>48</v>
      </c>
      <c r="Q1598" s="488"/>
      <c r="R1598" s="488"/>
      <c r="S1598" s="488"/>
      <c r="T1598" s="488"/>
      <c r="U1598" s="488"/>
      <c r="V1598" s="488"/>
      <c r="W1598" s="488"/>
      <c r="X1598" s="488"/>
      <c r="Y1598" s="488"/>
      <c r="Z1598" s="488"/>
      <c r="AA1598" s="488"/>
      <c r="AB1598" s="488"/>
      <c r="AC1598" s="488"/>
      <c r="AD1598" s="488"/>
      <c r="AE1598" s="488"/>
      <c r="AF1598" s="488"/>
      <c r="AG1598" s="488"/>
      <c r="AH1598" s="488"/>
      <c r="AI1598" s="488"/>
      <c r="AJ1598" s="488"/>
      <c r="AK1598" s="488">
        <v>5</v>
      </c>
      <c r="AL1598" s="488">
        <v>5</v>
      </c>
      <c r="AM1598" s="488">
        <v>5</v>
      </c>
      <c r="AN1598" s="347">
        <v>5</v>
      </c>
      <c r="AO1598" s="347">
        <v>5</v>
      </c>
      <c r="AP1598" s="347">
        <v>5</v>
      </c>
      <c r="AQ1598" s="347">
        <v>5</v>
      </c>
      <c r="AR1598" s="347">
        <v>5</v>
      </c>
      <c r="AS1598" s="347">
        <v>5</v>
      </c>
      <c r="AT1598" s="347">
        <v>5</v>
      </c>
      <c r="AU1598" s="347">
        <v>5</v>
      </c>
      <c r="AV1598" s="347">
        <v>5</v>
      </c>
      <c r="AW1598" s="347">
        <v>5</v>
      </c>
      <c r="AX1598" s="347">
        <v>5</v>
      </c>
      <c r="AY1598" s="347">
        <v>5</v>
      </c>
    </row>
    <row r="1599" spans="1:51" ht="18" customHeight="1">
      <c r="A1599" s="522" t="str">
        <f>IFERROR(VLOOKUP(B1599, 'Reference data'!$C$2:$D$21, 2, 0), "Do not enter, will be populated based on other column(s)")</f>
        <v>Sustenance</v>
      </c>
      <c r="B1599" s="541" t="s">
        <v>985</v>
      </c>
      <c r="C1599" s="347">
        <v>1</v>
      </c>
      <c r="D1599" s="347" t="s">
        <v>2289</v>
      </c>
      <c r="E1599" s="543" t="s">
        <v>1263</v>
      </c>
      <c r="G1599" s="522" t="str">
        <f>IFERROR(VLOOKUP(E1599,'Reference data'!$M$2:$P$364,4,0), "Do not enter, will be populated based on other column(s)")</f>
        <v>MR</v>
      </c>
      <c r="H1599" s="522" t="str">
        <f>IFERROR(VLOOKUP(E1599,'Reference data'!$M$2:$O$364, 3,0), "Do not enter, will be populated based on other column(s)")</f>
        <v>Java</v>
      </c>
      <c r="I1599" s="522" t="str">
        <f>IFERROR(VLOOKUP(E1599,'Reference data'!$M$1:$N$364, 2,0), "Do not enter, will be populated based on other column(s)")</f>
        <v>MR-ETM-eDocs</v>
      </c>
      <c r="J1599" s="347" t="s">
        <v>203</v>
      </c>
      <c r="K1599" s="525" t="str">
        <f>IFERROR(VLOOKUP(J1599,'Reference data'!$G$2:$H$7, 2, 0), "Do not enter, will be populated based on other column(s)")</f>
        <v>Muawiah Qaimari</v>
      </c>
      <c r="L1599" s="525" t="s">
        <v>414</v>
      </c>
      <c r="M1599" s="525" t="str">
        <f>IFERROR(VLOOKUP(L1599, 'Reference data'!$J$2:$K$30, 2, 0), "Do not enter, will be populated based on other column(s)")</f>
        <v>Tarun Raghuwanshi</v>
      </c>
      <c r="N1599" s="347" t="s">
        <v>283</v>
      </c>
      <c r="P1599" s="347" t="s">
        <v>48</v>
      </c>
      <c r="Q1599" s="488"/>
      <c r="R1599" s="488"/>
      <c r="S1599" s="488"/>
      <c r="T1599" s="488"/>
      <c r="U1599" s="488"/>
      <c r="V1599" s="488"/>
      <c r="W1599" s="488"/>
      <c r="X1599" s="488"/>
      <c r="Y1599" s="488"/>
      <c r="Z1599" s="488"/>
      <c r="AA1599" s="488"/>
      <c r="AB1599" s="488"/>
      <c r="AC1599" s="488"/>
      <c r="AD1599" s="488"/>
      <c r="AE1599" s="488"/>
      <c r="AF1599" s="488"/>
      <c r="AG1599" s="488"/>
      <c r="AH1599" s="488"/>
      <c r="AI1599" s="488"/>
      <c r="AJ1599" s="488"/>
      <c r="AK1599" s="488">
        <v>25</v>
      </c>
      <c r="AL1599" s="488">
        <v>25</v>
      </c>
      <c r="AM1599" s="488">
        <v>25</v>
      </c>
      <c r="AN1599" s="347">
        <v>25</v>
      </c>
      <c r="AO1599" s="347">
        <v>25</v>
      </c>
      <c r="AP1599" s="347">
        <v>25</v>
      </c>
      <c r="AQ1599" s="347">
        <v>25</v>
      </c>
      <c r="AR1599" s="347">
        <v>25</v>
      </c>
      <c r="AS1599" s="347">
        <v>25</v>
      </c>
      <c r="AT1599" s="347">
        <v>25</v>
      </c>
      <c r="AU1599" s="347">
        <v>25</v>
      </c>
      <c r="AV1599" s="347">
        <v>25</v>
      </c>
      <c r="AW1599" s="347">
        <v>25</v>
      </c>
      <c r="AX1599" s="347">
        <v>25</v>
      </c>
      <c r="AY1599" s="347">
        <v>25</v>
      </c>
    </row>
    <row r="1600" spans="1:51" ht="18" customHeight="1">
      <c r="A1600" s="522" t="str">
        <f>IFERROR(VLOOKUP(B1600, 'Reference data'!$C$2:$D$21, 2, 0), "Do not enter, will be populated based on other column(s)")</f>
        <v>Sustenance</v>
      </c>
      <c r="B1600" s="541" t="s">
        <v>985</v>
      </c>
      <c r="C1600" s="347">
        <v>1</v>
      </c>
      <c r="D1600" s="347" t="s">
        <v>2289</v>
      </c>
      <c r="E1600" s="543" t="s">
        <v>1252</v>
      </c>
      <c r="G1600" s="522" t="str">
        <f>IFERROR(VLOOKUP(E1600,'Reference data'!$M$2:$P$364,4,0), "Do not enter, will be populated based on other column(s)")</f>
        <v>MR</v>
      </c>
      <c r="H1600" s="522" t="str">
        <f>IFERROR(VLOOKUP(E1600,'Reference data'!$M$2:$O$364, 3,0), "Do not enter, will be populated based on other column(s)")</f>
        <v>.NET, Java</v>
      </c>
      <c r="I1600" s="522" t="str">
        <f>IFERROR(VLOOKUP(E1600,'Reference data'!$M$1:$N$364, 2,0), "Do not enter, will be populated based on other column(s)")</f>
        <v>MDRG-RR</v>
      </c>
      <c r="J1600" s="347" t="s">
        <v>203</v>
      </c>
      <c r="K1600" s="525" t="str">
        <f>IFERROR(VLOOKUP(J1600,'Reference data'!$G$2:$H$7, 2, 0), "Do not enter, will be populated based on other column(s)")</f>
        <v>Muawiah Qaimari</v>
      </c>
      <c r="L1600" s="525" t="s">
        <v>414</v>
      </c>
      <c r="M1600" s="525" t="str">
        <f>IFERROR(VLOOKUP(L1600, 'Reference data'!$J$2:$K$30, 2, 0), "Do not enter, will be populated based on other column(s)")</f>
        <v>Tarun Raghuwanshi</v>
      </c>
      <c r="N1600" s="347" t="s">
        <v>283</v>
      </c>
      <c r="P1600" s="347" t="s">
        <v>48</v>
      </c>
      <c r="Q1600" s="488"/>
      <c r="R1600" s="488"/>
      <c r="S1600" s="488"/>
      <c r="T1600" s="488"/>
      <c r="U1600" s="488"/>
      <c r="V1600" s="488"/>
      <c r="W1600" s="488"/>
      <c r="X1600" s="488"/>
      <c r="Y1600" s="488"/>
      <c r="Z1600" s="488"/>
      <c r="AA1600" s="488"/>
      <c r="AB1600" s="488"/>
      <c r="AC1600" s="488"/>
      <c r="AD1600" s="488"/>
      <c r="AE1600" s="488"/>
      <c r="AF1600" s="488"/>
      <c r="AG1600" s="488"/>
      <c r="AH1600" s="488"/>
      <c r="AI1600" s="488"/>
      <c r="AJ1600" s="488"/>
      <c r="AK1600" s="488">
        <v>20</v>
      </c>
      <c r="AL1600" s="488">
        <v>20</v>
      </c>
      <c r="AM1600" s="488">
        <v>20</v>
      </c>
      <c r="AN1600" s="347">
        <v>20</v>
      </c>
      <c r="AO1600" s="347">
        <v>20</v>
      </c>
      <c r="AP1600" s="347">
        <v>20</v>
      </c>
      <c r="AQ1600" s="347">
        <v>20</v>
      </c>
      <c r="AR1600" s="347">
        <v>20</v>
      </c>
      <c r="AS1600" s="347">
        <v>20</v>
      </c>
      <c r="AT1600" s="347">
        <v>20</v>
      </c>
      <c r="AU1600" s="347">
        <v>20</v>
      </c>
      <c r="AV1600" s="347">
        <v>20</v>
      </c>
      <c r="AW1600" s="347">
        <v>20</v>
      </c>
      <c r="AX1600" s="347">
        <v>20</v>
      </c>
      <c r="AY1600" s="347">
        <v>20</v>
      </c>
    </row>
    <row r="1601" spans="1:51" ht="18" customHeight="1">
      <c r="A1601" s="522" t="str">
        <f>IFERROR(VLOOKUP(B1601, 'Reference data'!$C$2:$D$21, 2, 0), "Do not enter, will be populated based on other column(s)")</f>
        <v>Sustenance</v>
      </c>
      <c r="B1601" s="541" t="s">
        <v>985</v>
      </c>
      <c r="C1601" s="347">
        <v>1</v>
      </c>
      <c r="D1601" s="347" t="s">
        <v>2289</v>
      </c>
      <c r="E1601" s="543" t="s">
        <v>1323</v>
      </c>
      <c r="G1601" s="522" t="str">
        <f>IFERROR(VLOOKUP(E1601,'Reference data'!$M$2:$P$364,4,0), "Do not enter, will be populated based on other column(s)")</f>
        <v>MR</v>
      </c>
      <c r="H1601" s="522" t="str">
        <f>IFERROR(VLOOKUP(E1601,'Reference data'!$M$2:$O$364, 3,0), "Do not enter, will be populated based on other column(s)")</f>
        <v>Java</v>
      </c>
      <c r="I1601" s="522" t="str">
        <f>IFERROR(VLOOKUP(E1601,'Reference data'!$M$1:$N$364, 2,0), "Do not enter, will be populated based on other column(s)")</f>
        <v>PUNE-MR-GRP2</v>
      </c>
      <c r="J1601" s="347" t="s">
        <v>203</v>
      </c>
      <c r="K1601" s="525" t="str">
        <f>IFERROR(VLOOKUP(J1601,'Reference data'!$G$2:$H$7, 2, 0), "Do not enter, will be populated based on other column(s)")</f>
        <v>Muawiah Qaimari</v>
      </c>
      <c r="L1601" s="525" t="s">
        <v>414</v>
      </c>
      <c r="M1601" s="525" t="str">
        <f>IFERROR(VLOOKUP(L1601, 'Reference data'!$J$2:$K$30, 2, 0), "Do not enter, will be populated based on other column(s)")</f>
        <v>Tarun Raghuwanshi</v>
      </c>
      <c r="N1601" s="347" t="s">
        <v>283</v>
      </c>
      <c r="P1601" s="347" t="s">
        <v>48</v>
      </c>
      <c r="Q1601" s="488"/>
      <c r="R1601" s="488"/>
      <c r="S1601" s="488"/>
      <c r="T1601" s="488"/>
      <c r="U1601" s="488"/>
      <c r="V1601" s="488"/>
      <c r="W1601" s="488"/>
      <c r="X1601" s="488"/>
      <c r="Y1601" s="488"/>
      <c r="Z1601" s="488"/>
      <c r="AA1601" s="488"/>
      <c r="AB1601" s="488"/>
      <c r="AC1601" s="488"/>
      <c r="AD1601" s="488"/>
      <c r="AE1601" s="488"/>
      <c r="AF1601" s="488"/>
      <c r="AG1601" s="488"/>
      <c r="AH1601" s="488"/>
      <c r="AI1601" s="488"/>
      <c r="AJ1601" s="488"/>
      <c r="AK1601" s="488">
        <v>2</v>
      </c>
      <c r="AL1601" s="488">
        <v>2</v>
      </c>
      <c r="AM1601" s="488">
        <v>2</v>
      </c>
      <c r="AN1601" s="347">
        <v>2</v>
      </c>
      <c r="AO1601" s="347">
        <v>2</v>
      </c>
      <c r="AP1601" s="347">
        <v>2</v>
      </c>
      <c r="AQ1601" s="347">
        <v>2</v>
      </c>
      <c r="AR1601" s="347">
        <v>2</v>
      </c>
      <c r="AS1601" s="347">
        <v>2</v>
      </c>
      <c r="AT1601" s="347">
        <v>2</v>
      </c>
      <c r="AU1601" s="347">
        <v>2</v>
      </c>
      <c r="AV1601" s="347">
        <v>2</v>
      </c>
      <c r="AW1601" s="347">
        <v>2</v>
      </c>
      <c r="AX1601" s="347">
        <v>2</v>
      </c>
      <c r="AY1601" s="347">
        <v>2</v>
      </c>
    </row>
    <row r="1602" spans="1:51" ht="18" customHeight="1">
      <c r="A1602" s="522" t="str">
        <f>IFERROR(VLOOKUP(B1602, 'Reference data'!$C$2:$D$21, 2, 0), "Do not enter, will be populated based on other column(s)")</f>
        <v>Enhancement</v>
      </c>
      <c r="B1602" s="541" t="s">
        <v>960</v>
      </c>
      <c r="C1602" s="347">
        <v>36</v>
      </c>
      <c r="D1602" s="549" t="s">
        <v>2456</v>
      </c>
      <c r="E1602" s="543" t="s">
        <v>469</v>
      </c>
      <c r="F1602" s="475"/>
      <c r="G1602" s="522" t="str">
        <f>IFERROR(VLOOKUP(E1602,'Reference data'!$M$2:$P$364,4,0), "Do not enter, will be populated based on other column(s)")</f>
        <v>MF</v>
      </c>
      <c r="H1602" s="522" t="str">
        <f>IFERROR(VLOOKUP(E1602,'Reference data'!$M$2:$O$364, 3,0), "Do not enter, will be populated based on other column(s)")</f>
        <v>Cobol, IMS-DC</v>
      </c>
      <c r="I1602" s="522" t="str">
        <f>IFERROR(VLOOKUP(E1602,'Reference data'!$M$1:$N$364, 2,0), "Do not enter, will be populated based on other column(s)")</f>
        <v>SE-BILLING</v>
      </c>
      <c r="J1602" s="347" t="s">
        <v>203</v>
      </c>
      <c r="K1602" s="525" t="str">
        <f>IFERROR(VLOOKUP(J1602,'Reference data'!$G$2:$H$7, 2, 0), "Do not enter, will be populated based on other column(s)")</f>
        <v>Muawiah Qaimari</v>
      </c>
      <c r="L1602" s="525" t="s">
        <v>414</v>
      </c>
      <c r="M1602" s="525" t="str">
        <f>IFERROR(VLOOKUP(L1602, 'Reference data'!$J$2:$K$30, 2, 0), "Do not enter, will be populated based on other column(s)")</f>
        <v>Tarun Raghuwanshi</v>
      </c>
      <c r="N1602" s="347">
        <v>24.06</v>
      </c>
      <c r="P1602" s="347" t="s">
        <v>48</v>
      </c>
      <c r="Q1602" s="488">
        <v>4000</v>
      </c>
      <c r="R1602" s="488"/>
      <c r="S1602" s="488"/>
      <c r="T1602" s="488"/>
      <c r="U1602" s="488"/>
      <c r="V1602" s="488"/>
      <c r="W1602" s="488"/>
      <c r="X1602" s="488"/>
      <c r="Y1602" s="488"/>
      <c r="Z1602" s="488"/>
      <c r="AA1602" s="488"/>
      <c r="AB1602" s="488"/>
      <c r="AC1602" s="488"/>
      <c r="AD1602" s="488"/>
      <c r="AE1602" s="488"/>
      <c r="AF1602" s="488"/>
      <c r="AG1602" s="488"/>
      <c r="AH1602" s="488"/>
      <c r="AI1602" s="488"/>
      <c r="AJ1602" s="488"/>
      <c r="AK1602" s="488"/>
      <c r="AL1602" s="488"/>
      <c r="AM1602" s="488"/>
      <c r="AO1602" s="347">
        <v>300</v>
      </c>
      <c r="AP1602" s="347">
        <v>700</v>
      </c>
      <c r="AQ1602" s="347">
        <v>800</v>
      </c>
      <c r="AR1602" s="347">
        <v>800</v>
      </c>
      <c r="AS1602" s="347">
        <v>800</v>
      </c>
      <c r="AT1602" s="347">
        <v>300</v>
      </c>
      <c r="AU1602" s="347">
        <v>300</v>
      </c>
    </row>
    <row r="1603" spans="1:51" ht="18" customHeight="1">
      <c r="A1603" s="522" t="str">
        <f>IFERROR(VLOOKUP(B1603, 'Reference data'!$C$2:$D$21, 2, 0), "Do not enter, will be populated based on other column(s)")</f>
        <v>Enhancement</v>
      </c>
      <c r="B1603" s="541" t="s">
        <v>960</v>
      </c>
      <c r="C1603" s="347">
        <v>1</v>
      </c>
      <c r="D1603" s="347" t="s">
        <v>2457</v>
      </c>
      <c r="E1603" s="543" t="s">
        <v>626</v>
      </c>
      <c r="G1603" s="522" t="str">
        <f>IFERROR(VLOOKUP(E1603,'Reference data'!$M$2:$P$364,4,0), "Do not enter, will be populated based on other column(s)")</f>
        <v>MF</v>
      </c>
      <c r="H1603" s="522" t="str">
        <f>IFERROR(VLOOKUP(E1603,'Reference data'!$M$2:$O$364, 3,0), "Do not enter, will be populated based on other column(s)")</f>
        <v>Cobol</v>
      </c>
      <c r="I1603" s="522" t="str">
        <f>IFERROR(VLOOKUP(E1603,'Reference data'!$M$1:$N$364, 2,0), "Do not enter, will be populated based on other column(s)")</f>
        <v>SE-BILLING</v>
      </c>
      <c r="J1603" s="347" t="s">
        <v>203</v>
      </c>
      <c r="K1603" s="525" t="str">
        <f>IFERROR(VLOOKUP(J1603,'Reference data'!$G$2:$H$7, 2, 0), "Do not enter, will be populated based on other column(s)")</f>
        <v>Muawiah Qaimari</v>
      </c>
      <c r="L1603" s="525" t="s">
        <v>414</v>
      </c>
      <c r="M1603" s="525" t="str">
        <f>IFERROR(VLOOKUP(L1603, 'Reference data'!$J$2:$K$30, 2, 0), "Do not enter, will be populated based on other column(s)")</f>
        <v>Tarun Raghuwanshi</v>
      </c>
      <c r="N1603" s="347">
        <v>24.06</v>
      </c>
      <c r="P1603" s="347" t="s">
        <v>48</v>
      </c>
      <c r="Q1603" s="488"/>
      <c r="R1603" s="488"/>
      <c r="S1603" s="488"/>
      <c r="T1603" s="488"/>
      <c r="U1603" s="488"/>
      <c r="V1603" s="488"/>
      <c r="W1603" s="488"/>
      <c r="X1603" s="488"/>
      <c r="Y1603" s="488"/>
      <c r="Z1603" s="488"/>
      <c r="AA1603" s="488"/>
      <c r="AB1603" s="488"/>
      <c r="AC1603" s="488"/>
      <c r="AD1603" s="488"/>
      <c r="AE1603" s="488"/>
      <c r="AF1603" s="488"/>
      <c r="AG1603" s="488"/>
      <c r="AH1603" s="488"/>
      <c r="AI1603" s="488"/>
      <c r="AJ1603" s="488"/>
      <c r="AK1603" s="488"/>
      <c r="AL1603" s="488"/>
      <c r="AM1603" s="488"/>
    </row>
    <row r="1604" spans="1:51" ht="18" customHeight="1">
      <c r="A1604" s="522" t="str">
        <f>IFERROR(VLOOKUP(B1604, 'Reference data'!$C$2:$D$21, 2, 0), "Do not enter, will be populated based on other column(s)")</f>
        <v>Enhancement</v>
      </c>
      <c r="B1604" s="541" t="s">
        <v>960</v>
      </c>
      <c r="C1604" s="347">
        <v>2</v>
      </c>
      <c r="D1604" s="347" t="s">
        <v>644</v>
      </c>
      <c r="E1604" s="543" t="s">
        <v>1050</v>
      </c>
      <c r="G1604" s="522" t="str">
        <f>IFERROR(VLOOKUP(E1604,'Reference data'!$M$2:$P$364,4,0), "Do not enter, will be populated based on other column(s)")</f>
        <v>MF</v>
      </c>
      <c r="H1604" s="522" t="str">
        <f>IFERROR(VLOOKUP(E1604,'Reference data'!$M$2:$O$364, 3,0), "Do not enter, will be populated based on other column(s)")</f>
        <v>Cobol</v>
      </c>
      <c r="I1604" s="522" t="str">
        <f>IFERROR(VLOOKUP(E1604,'Reference data'!$M$1:$N$364, 2,0), "Do not enter, will be populated based on other column(s)")</f>
        <v>SE-BILLING-USAGE</v>
      </c>
      <c r="J1604" s="347" t="s">
        <v>203</v>
      </c>
      <c r="K1604" s="525" t="str">
        <f>IFERROR(VLOOKUP(J1604,'Reference data'!$G$2:$H$7, 2, 0), "Do not enter, will be populated based on other column(s)")</f>
        <v>Muawiah Qaimari</v>
      </c>
      <c r="L1604" s="525" t="s">
        <v>414</v>
      </c>
      <c r="M1604" s="525" t="str">
        <f>IFERROR(VLOOKUP(L1604, 'Reference data'!$J$2:$K$30, 2, 0), "Do not enter, will be populated based on other column(s)")</f>
        <v>Tarun Raghuwanshi</v>
      </c>
      <c r="N1604" s="347">
        <v>23.11</v>
      </c>
      <c r="O1604" s="551" t="str">
        <f>VLOOKUP(N1604, 'Reference data'!$U$2:$V$29, 2, 0)</f>
        <v>Nov-23</v>
      </c>
      <c r="P1604" s="347" t="s">
        <v>342</v>
      </c>
      <c r="Q1604" s="488">
        <v>250</v>
      </c>
      <c r="R1604" s="488"/>
      <c r="S1604" s="488"/>
      <c r="T1604" s="488"/>
      <c r="U1604" s="488"/>
      <c r="V1604" s="488"/>
      <c r="W1604" s="488"/>
      <c r="X1604" s="488"/>
      <c r="Y1604" s="488"/>
      <c r="Z1604" s="488"/>
      <c r="AA1604" s="488"/>
      <c r="AB1604" s="488"/>
      <c r="AC1604" s="488"/>
      <c r="AD1604" s="488"/>
      <c r="AE1604" s="488"/>
      <c r="AF1604" s="488"/>
      <c r="AG1604" s="488"/>
      <c r="AH1604" s="488"/>
      <c r="AI1604" s="488"/>
      <c r="AJ1604" s="488"/>
      <c r="AK1604" s="488"/>
      <c r="AL1604" s="488"/>
      <c r="AM1604" s="488"/>
      <c r="AP1604" s="347">
        <v>50</v>
      </c>
      <c r="AQ1604" s="347">
        <v>100</v>
      </c>
      <c r="AR1604" s="347">
        <v>100</v>
      </c>
    </row>
    <row r="1605" spans="1:51" ht="18" customHeight="1">
      <c r="A1605" s="522" t="str">
        <f>IFERROR(VLOOKUP(B1605, 'Reference data'!$C$2:$D$21, 2, 0), "Do not enter, will be populated based on other column(s)")</f>
        <v>Enhancement</v>
      </c>
      <c r="B1605" s="541" t="s">
        <v>960</v>
      </c>
      <c r="C1605" s="347">
        <v>1</v>
      </c>
      <c r="D1605" s="347" t="s">
        <v>2083</v>
      </c>
      <c r="E1605" s="543" t="s">
        <v>444</v>
      </c>
      <c r="F1605" s="652"/>
      <c r="G1605" s="522" t="str">
        <f>IFERROR(VLOOKUP(E1605,'Reference data'!$M$2:$P$364,4,0), "Do not enter, will be populated based on other column(s)")</f>
        <v>MF</v>
      </c>
      <c r="H1605" s="522" t="str">
        <f>IFERROR(VLOOKUP(E1605,'Reference data'!$M$2:$O$364, 3,0), "Do not enter, will be populated based on other column(s)")</f>
        <v>Cobol, DB2</v>
      </c>
      <c r="I1605" s="522" t="str">
        <f>IFERROR(VLOOKUP(E1605,'Reference data'!$M$1:$N$364, 2,0), "Do not enter, will be populated based on other column(s)")</f>
        <v>JW</v>
      </c>
      <c r="J1605" s="347" t="s">
        <v>44</v>
      </c>
      <c r="K1605" s="525" t="str">
        <f>IFERROR(VLOOKUP(J1605,'Reference data'!$G$2:$H$7, 2, 0), "Do not enter, will be populated based on other column(s)")</f>
        <v>Muawiah Qaimari</v>
      </c>
      <c r="L1605" s="525" t="str">
        <f>IFERROR(VLOOKUP(I1605, 'Reference data'!$R$2:$S$55, 2, 0), "Do not enter, will be populated based on other column(s)")</f>
        <v>Rajan Patil</v>
      </c>
      <c r="M1605" s="525" t="str">
        <f>IFERROR(VLOOKUP(L1605, 'Reference data'!$J$2:$K$30, 2, 0), "Do not enter, will be populated based on other column(s)")</f>
        <v>Tarun Raghuwanshi</v>
      </c>
      <c r="N1605" s="347">
        <v>23.11</v>
      </c>
      <c r="P1605" s="483" t="s">
        <v>48</v>
      </c>
      <c r="Q1605" s="488">
        <v>720</v>
      </c>
      <c r="R1605" s="488"/>
      <c r="S1605" s="488"/>
      <c r="T1605" s="488"/>
      <c r="U1605" s="488"/>
      <c r="V1605" s="488"/>
      <c r="W1605" s="488"/>
      <c r="X1605" s="488"/>
      <c r="Y1605" s="488"/>
      <c r="Z1605" s="488"/>
      <c r="AA1605" s="488"/>
      <c r="AB1605" s="488"/>
      <c r="AC1605" s="488"/>
      <c r="AD1605" s="488"/>
      <c r="AE1605" s="488"/>
      <c r="AF1605" s="488"/>
      <c r="AG1605" s="488"/>
      <c r="AH1605" s="488"/>
      <c r="AI1605" s="488"/>
      <c r="AJ1605" s="488"/>
      <c r="AK1605" s="488"/>
      <c r="AL1605" s="347">
        <v>30</v>
      </c>
      <c r="AM1605" s="488">
        <v>100</v>
      </c>
      <c r="AN1605" s="488">
        <v>100</v>
      </c>
      <c r="AO1605" s="347">
        <v>130</v>
      </c>
      <c r="AP1605" s="347">
        <v>120</v>
      </c>
      <c r="AQ1605" s="347">
        <v>120</v>
      </c>
      <c r="AR1605" s="347">
        <v>50</v>
      </c>
      <c r="AS1605" s="347">
        <v>50</v>
      </c>
      <c r="AT1605" s="347">
        <v>20</v>
      </c>
    </row>
    <row r="1606" spans="1:51" ht="18" customHeight="1">
      <c r="A1606" s="522" t="str">
        <f>IFERROR(VLOOKUP(B1606, 'Reference data'!$C$2:$D$21, 2, 0), "Do not enter, will be populated based on other column(s)")</f>
        <v>Enhancement</v>
      </c>
      <c r="B1606" s="541" t="s">
        <v>960</v>
      </c>
      <c r="C1606" s="347">
        <v>1</v>
      </c>
      <c r="D1606" s="347" t="s">
        <v>2281</v>
      </c>
      <c r="E1606" s="543" t="s">
        <v>660</v>
      </c>
      <c r="F1606" s="652"/>
      <c r="G1606" s="522" t="str">
        <f>IFERROR(VLOOKUP(E1606,'Reference data'!$M$2:$P$364,4,0), "Do not enter, will be populated based on other column(s)")</f>
        <v>MF</v>
      </c>
      <c r="H1606" s="522" t="str">
        <f>IFERROR(VLOOKUP(E1606,'Reference data'!$M$2:$O$364, 3,0), "Do not enter, will be populated based on other column(s)")</f>
        <v>Cobol, DB2</v>
      </c>
      <c r="I1606" s="522" t="str">
        <f>IFERROR(VLOOKUP(E1606,'Reference data'!$M$1:$N$364, 2,0), "Do not enter, will be populated based on other column(s)")</f>
        <v>JW</v>
      </c>
      <c r="J1606" s="347" t="s">
        <v>44</v>
      </c>
      <c r="K1606" s="525" t="str">
        <f>IFERROR(VLOOKUP(J1606,'Reference data'!$G$2:$H$7, 2, 0), "Do not enter, will be populated based on other column(s)")</f>
        <v>Muawiah Qaimari</v>
      </c>
      <c r="L1606" s="525" t="str">
        <f>IFERROR(VLOOKUP(I1606, 'Reference data'!$R$2:$S$55, 2, 0), "Do not enter, will be populated based on other column(s)")</f>
        <v>Rajan Patil</v>
      </c>
      <c r="M1606" s="525" t="str">
        <f>IFERROR(VLOOKUP(L1606, 'Reference data'!$J$2:$K$30, 2, 0), "Do not enter, will be populated based on other column(s)")</f>
        <v>Tarun Raghuwanshi</v>
      </c>
      <c r="N1606" s="347">
        <v>23.11</v>
      </c>
      <c r="P1606" s="483" t="s">
        <v>48</v>
      </c>
      <c r="Q1606" s="488">
        <v>270</v>
      </c>
      <c r="R1606" s="488"/>
      <c r="S1606" s="488"/>
      <c r="T1606" s="488"/>
      <c r="U1606" s="488"/>
      <c r="V1606" s="488"/>
      <c r="W1606" s="488"/>
      <c r="X1606" s="488"/>
      <c r="Y1606" s="488"/>
      <c r="Z1606" s="488"/>
      <c r="AA1606" s="488"/>
      <c r="AB1606" s="488"/>
      <c r="AC1606" s="488"/>
      <c r="AD1606" s="488"/>
      <c r="AE1606" s="488"/>
      <c r="AF1606" s="488"/>
      <c r="AG1606" s="488"/>
      <c r="AH1606" s="488"/>
      <c r="AI1606" s="488"/>
      <c r="AJ1606" s="488"/>
      <c r="AK1606" s="488"/>
      <c r="AM1606" s="488">
        <v>10</v>
      </c>
      <c r="AN1606" s="488">
        <v>30</v>
      </c>
      <c r="AO1606" s="347">
        <v>30</v>
      </c>
      <c r="AP1606" s="347">
        <v>50</v>
      </c>
      <c r="AQ1606" s="347">
        <v>50</v>
      </c>
      <c r="AR1606" s="347">
        <v>30</v>
      </c>
      <c r="AS1606" s="347">
        <v>50</v>
      </c>
      <c r="AT1606" s="347">
        <v>20</v>
      </c>
    </row>
    <row r="1607" spans="1:51" ht="18" customHeight="1">
      <c r="A1607" s="522" t="str">
        <f>IFERROR(VLOOKUP(B1607, 'Reference data'!$C$2:$D$21, 2, 0), "Do not enter, will be populated based on other column(s)")</f>
        <v>Enhancement</v>
      </c>
      <c r="B1607" s="541" t="s">
        <v>960</v>
      </c>
      <c r="C1607" s="347">
        <v>1</v>
      </c>
      <c r="D1607" s="347" t="s">
        <v>2281</v>
      </c>
      <c r="E1607" s="543" t="s">
        <v>693</v>
      </c>
      <c r="F1607" s="652"/>
      <c r="G1607" s="522" t="str">
        <f>IFERROR(VLOOKUP(E1607,'Reference data'!$M$2:$P$364,4,0), "Do not enter, will be populated based on other column(s)")</f>
        <v>MF</v>
      </c>
      <c r="H1607" s="522" t="str">
        <f>IFERROR(VLOOKUP(E1607,'Reference data'!$M$2:$O$364, 3,0), "Do not enter, will be populated based on other column(s)")</f>
        <v>Cobol, DB2</v>
      </c>
      <c r="I1607" s="522" t="str">
        <f>IFERROR(VLOOKUP(E1607,'Reference data'!$M$1:$N$364, 2,0), "Do not enter, will be populated based on other column(s)")</f>
        <v>JW</v>
      </c>
      <c r="J1607" s="347" t="s">
        <v>44</v>
      </c>
      <c r="K1607" s="525" t="str">
        <f>IFERROR(VLOOKUP(J1607,'Reference data'!$G$2:$H$7, 2, 0), "Do not enter, will be populated based on other column(s)")</f>
        <v>Muawiah Qaimari</v>
      </c>
      <c r="L1607" s="525" t="str">
        <f>IFERROR(VLOOKUP(I1607, 'Reference data'!$R$2:$S$55, 2, 0), "Do not enter, will be populated based on other column(s)")</f>
        <v>Rajan Patil</v>
      </c>
      <c r="M1607" s="525" t="str">
        <f>IFERROR(VLOOKUP(L1607, 'Reference data'!$J$2:$K$30, 2, 0), "Do not enter, will be populated based on other column(s)")</f>
        <v>Tarun Raghuwanshi</v>
      </c>
      <c r="N1607" s="347">
        <v>23.11</v>
      </c>
      <c r="P1607" s="483" t="s">
        <v>48</v>
      </c>
      <c r="Q1607" s="488">
        <v>270</v>
      </c>
      <c r="R1607" s="488"/>
      <c r="S1607" s="488"/>
      <c r="T1607" s="488"/>
      <c r="U1607" s="488"/>
      <c r="V1607" s="488"/>
      <c r="W1607" s="488"/>
      <c r="X1607" s="488"/>
      <c r="Y1607" s="488"/>
      <c r="Z1607" s="488"/>
      <c r="AA1607" s="488"/>
      <c r="AB1607" s="488"/>
      <c r="AC1607" s="488"/>
      <c r="AD1607" s="488"/>
      <c r="AE1607" s="488"/>
      <c r="AF1607" s="488"/>
      <c r="AG1607" s="488"/>
      <c r="AH1607" s="488"/>
      <c r="AI1607" s="488"/>
      <c r="AJ1607" s="488"/>
      <c r="AK1607" s="488"/>
      <c r="AM1607" s="488">
        <v>10</v>
      </c>
      <c r="AN1607" s="488">
        <v>30</v>
      </c>
      <c r="AO1607" s="347">
        <v>30</v>
      </c>
      <c r="AP1607" s="347">
        <v>50</v>
      </c>
      <c r="AQ1607" s="347">
        <v>50</v>
      </c>
      <c r="AR1607" s="347">
        <v>30</v>
      </c>
      <c r="AS1607" s="347">
        <v>50</v>
      </c>
      <c r="AT1607" s="347">
        <v>20</v>
      </c>
    </row>
    <row r="1608" spans="1:51" ht="18" customHeight="1">
      <c r="A1608" s="522" t="str">
        <f>IFERROR(VLOOKUP(B1608, 'Reference data'!$C$2:$D$21, 2, 0), "Do not enter, will be populated based on other column(s)")</f>
        <v>Enhancement</v>
      </c>
      <c r="B1608" s="541" t="s">
        <v>960</v>
      </c>
      <c r="C1608" s="347">
        <v>1</v>
      </c>
      <c r="D1608" s="347" t="s">
        <v>2281</v>
      </c>
      <c r="E1608" s="543" t="s">
        <v>686</v>
      </c>
      <c r="F1608" s="652"/>
      <c r="G1608" s="522" t="str">
        <f>IFERROR(VLOOKUP(E1608,'Reference data'!$M$2:$P$364,4,0), "Do not enter, will be populated based on other column(s)")</f>
        <v>MF</v>
      </c>
      <c r="H1608" s="522" t="str">
        <f>IFERROR(VLOOKUP(E1608,'Reference data'!$M$2:$O$364, 3,0), "Do not enter, will be populated based on other column(s)")</f>
        <v>Cobol, DB2</v>
      </c>
      <c r="I1608" s="522" t="str">
        <f>IFERROR(VLOOKUP(E1608,'Reference data'!$M$1:$N$364, 2,0), "Do not enter, will be populated based on other column(s)")</f>
        <v>JW</v>
      </c>
      <c r="J1608" s="347" t="s">
        <v>44</v>
      </c>
      <c r="K1608" s="525" t="str">
        <f>IFERROR(VLOOKUP(J1608,'Reference data'!$G$2:$H$7, 2, 0), "Do not enter, will be populated based on other column(s)")</f>
        <v>Muawiah Qaimari</v>
      </c>
      <c r="L1608" s="525" t="str">
        <f>IFERROR(VLOOKUP(I1608, 'Reference data'!$R$2:$S$55, 2, 0), "Do not enter, will be populated based on other column(s)")</f>
        <v>Rajan Patil</v>
      </c>
      <c r="M1608" s="525" t="str">
        <f>IFERROR(VLOOKUP(L1608, 'Reference data'!$J$2:$K$30, 2, 0), "Do not enter, will be populated based on other column(s)")</f>
        <v>Tarun Raghuwanshi</v>
      </c>
      <c r="N1608" s="347">
        <v>23.11</v>
      </c>
      <c r="P1608" s="483" t="s">
        <v>48</v>
      </c>
      <c r="Q1608" s="488">
        <v>220</v>
      </c>
      <c r="R1608" s="488"/>
      <c r="S1608" s="488"/>
      <c r="T1608" s="488"/>
      <c r="U1608" s="488"/>
      <c r="V1608" s="488"/>
      <c r="W1608" s="488"/>
      <c r="X1608" s="488"/>
      <c r="Y1608" s="488"/>
      <c r="Z1608" s="488"/>
      <c r="AA1608" s="488"/>
      <c r="AB1608" s="488"/>
      <c r="AC1608" s="488"/>
      <c r="AD1608" s="488"/>
      <c r="AE1608" s="488"/>
      <c r="AF1608" s="488"/>
      <c r="AG1608" s="488"/>
      <c r="AH1608" s="488"/>
      <c r="AI1608" s="488"/>
      <c r="AJ1608" s="488"/>
      <c r="AK1608" s="488"/>
      <c r="AM1608" s="488">
        <v>10</v>
      </c>
      <c r="AN1608" s="488">
        <v>30</v>
      </c>
      <c r="AO1608" s="347">
        <v>30</v>
      </c>
      <c r="AP1608" s="347">
        <v>30</v>
      </c>
      <c r="AQ1608" s="347">
        <v>30</v>
      </c>
      <c r="AR1608" s="347">
        <v>30</v>
      </c>
      <c r="AS1608" s="347">
        <v>50</v>
      </c>
      <c r="AT1608" s="347">
        <v>10</v>
      </c>
    </row>
    <row r="1609" spans="1:51" ht="18" customHeight="1">
      <c r="A1609" s="522" t="str">
        <f>IFERROR(VLOOKUP(B1609, 'Reference data'!$C$2:$D$21, 2, 0), "Do not enter, will be populated based on other column(s)")</f>
        <v>Do not enter, will be populated based on other column(s)</v>
      </c>
      <c r="B1609" s="541"/>
      <c r="D1609" s="548"/>
      <c r="E1609" s="543"/>
      <c r="G1609" s="522" t="str">
        <f>IFERROR(VLOOKUP(E1609,'Reference data'!$M$2:$P$364,4,0), "Do not enter, will be populated based on other column(s)")</f>
        <v>Do not enter, will be populated based on other column(s)</v>
      </c>
      <c r="H1609" s="522" t="str">
        <f>IFERROR(VLOOKUP(E1609,'Reference data'!$M$2:$O$364, 3,0), "Do not enter, will be populated based on other column(s)")</f>
        <v>Do not enter, will be populated based on other column(s)</v>
      </c>
      <c r="I1609" s="522" t="str">
        <f>IFERROR(VLOOKUP(E1609,'Reference data'!$M$1:$N$364, 2,0), "Do not enter, will be populated based on other column(s)")</f>
        <v>Do not enter, will be populated based on other column(s)</v>
      </c>
      <c r="K1609" s="525" t="str">
        <f>IFERROR(VLOOKUP(J1609,'Reference data'!$G$2:$H$7, 2, 0), "Do not enter, will be populated based on other column(s)")</f>
        <v>Do not enter, will be populated based on other column(s)</v>
      </c>
      <c r="L1609" s="525" t="s">
        <v>1097</v>
      </c>
      <c r="M1609" s="525" t="str">
        <f>IFERROR(VLOOKUP(L1609, 'Reference data'!$J$2:$K$30, 2, 0), "Do not enter, will be populated based on other column(s)")</f>
        <v>Dinesh Bansal (Gurgaon)</v>
      </c>
      <c r="P1609" s="483"/>
      <c r="Q1609" s="488"/>
      <c r="R1609" s="488"/>
      <c r="S1609" s="488"/>
      <c r="T1609" s="488"/>
      <c r="U1609" s="488"/>
      <c r="V1609" s="488"/>
      <c r="W1609" s="488"/>
      <c r="X1609" s="488"/>
      <c r="Y1609" s="488"/>
      <c r="Z1609" s="488"/>
      <c r="AA1609" s="488"/>
      <c r="AB1609" s="488"/>
      <c r="AC1609" s="488"/>
      <c r="AD1609" s="488"/>
      <c r="AE1609" s="488"/>
      <c r="AF1609" s="488"/>
      <c r="AG1609" s="488"/>
      <c r="AH1609" s="488"/>
      <c r="AI1609" s="488"/>
      <c r="AJ1609" s="488"/>
      <c r="AK1609" s="488"/>
      <c r="AL1609" s="488"/>
      <c r="AM1609" s="488"/>
    </row>
    <row r="1610" spans="1:51" ht="18" customHeight="1">
      <c r="A1610" s="522" t="str">
        <f>IFERROR(VLOOKUP(B1610, 'Reference data'!$C$2:$D$21, 2, 0), "Do not enter, will be populated based on other column(s)")</f>
        <v>Do not enter, will be populated based on other column(s)</v>
      </c>
      <c r="B1610" s="541"/>
      <c r="E1610" s="543"/>
      <c r="G1610" s="522" t="str">
        <f>IFERROR(VLOOKUP(E1610,'Reference data'!$M$2:$P$364,4,0), "Do not enter, will be populated based on other column(s)")</f>
        <v>Do not enter, will be populated based on other column(s)</v>
      </c>
      <c r="H1610" s="522" t="str">
        <f>IFERROR(VLOOKUP(E1610,'Reference data'!$M$2:$O$364, 3,0), "Do not enter, will be populated based on other column(s)")</f>
        <v>Do not enter, will be populated based on other column(s)</v>
      </c>
      <c r="I1610" s="522" t="str">
        <f>IFERROR(VLOOKUP(E1610,'Reference data'!$M$1:$N$364, 2,0), "Do not enter, will be populated based on other column(s)")</f>
        <v>Do not enter, will be populated based on other column(s)</v>
      </c>
      <c r="K1610" s="525" t="str">
        <f>IFERROR(VLOOKUP(J1610,'Reference data'!$G$2:$H$7, 2, 0), "Do not enter, will be populated based on other column(s)")</f>
        <v>Do not enter, will be populated based on other column(s)</v>
      </c>
      <c r="L1610" s="525" t="s">
        <v>1097</v>
      </c>
      <c r="M1610" s="525" t="str">
        <f>IFERROR(VLOOKUP(L1610, 'Reference data'!$J$2:$K$30, 2, 0), "Do not enter, will be populated based on other column(s)")</f>
        <v>Dinesh Bansal (Gurgaon)</v>
      </c>
      <c r="P1610" s="483"/>
      <c r="Q1610" s="488"/>
      <c r="R1610" s="488"/>
      <c r="S1610" s="488"/>
      <c r="T1610" s="488"/>
      <c r="U1610" s="488"/>
      <c r="V1610" s="488"/>
      <c r="W1610" s="488"/>
      <c r="X1610" s="488"/>
      <c r="Y1610" s="488"/>
      <c r="Z1610" s="488"/>
      <c r="AA1610" s="488"/>
      <c r="AB1610" s="488"/>
      <c r="AC1610" s="488"/>
      <c r="AD1610" s="488"/>
      <c r="AE1610" s="488"/>
      <c r="AF1610" s="488"/>
      <c r="AG1610" s="488"/>
      <c r="AH1610" s="488"/>
      <c r="AI1610" s="488"/>
      <c r="AJ1610" s="488"/>
      <c r="AK1610" s="488"/>
      <c r="AL1610" s="488"/>
      <c r="AM1610" s="488"/>
    </row>
    <row r="1611" spans="1:51" ht="18" customHeight="1">
      <c r="A1611" s="522" t="str">
        <f>IFERROR(VLOOKUP(B1611, 'Reference data'!$C$2:$D$21, 2, 0), "Do not enter, will be populated based on other column(s)")</f>
        <v>Do not enter, will be populated based on other column(s)</v>
      </c>
      <c r="B1611" s="541"/>
      <c r="D1611" s="548"/>
      <c r="E1611" s="543"/>
      <c r="G1611" s="522" t="str">
        <f>IFERROR(VLOOKUP(E1611,'Reference data'!$M$2:$P$364,4,0), "Do not enter, will be populated based on other column(s)")</f>
        <v>Do not enter, will be populated based on other column(s)</v>
      </c>
      <c r="H1611" s="522" t="str">
        <f>IFERROR(VLOOKUP(E1611,'Reference data'!$M$2:$O$364, 3,0), "Do not enter, will be populated based on other column(s)")</f>
        <v>Do not enter, will be populated based on other column(s)</v>
      </c>
      <c r="I1611" s="522" t="str">
        <f>IFERROR(VLOOKUP(E1611,'Reference data'!$M$1:$N$364, 2,0), "Do not enter, will be populated based on other column(s)")</f>
        <v>Do not enter, will be populated based on other column(s)</v>
      </c>
      <c r="K1611" s="525" t="str">
        <f>IFERROR(VLOOKUP(J1611,'Reference data'!$G$2:$H$7, 2, 0), "Do not enter, will be populated based on other column(s)")</f>
        <v>Do not enter, will be populated based on other column(s)</v>
      </c>
      <c r="L1611" s="525" t="s">
        <v>1097</v>
      </c>
      <c r="M1611" s="525" t="str">
        <f>IFERROR(VLOOKUP(L1611, 'Reference data'!$J$2:$K$30, 2, 0), "Do not enter, will be populated based on other column(s)")</f>
        <v>Dinesh Bansal (Gurgaon)</v>
      </c>
      <c r="P1611" s="483"/>
      <c r="Q1611" s="488"/>
      <c r="R1611" s="488"/>
      <c r="S1611" s="488"/>
      <c r="T1611" s="488"/>
      <c r="U1611" s="488"/>
      <c r="V1611" s="488"/>
      <c r="W1611" s="488"/>
      <c r="X1611" s="488"/>
      <c r="Y1611" s="488"/>
      <c r="Z1611" s="488"/>
      <c r="AA1611" s="488"/>
      <c r="AB1611" s="488"/>
      <c r="AC1611" s="488"/>
      <c r="AD1611" s="488"/>
      <c r="AE1611" s="488"/>
      <c r="AF1611" s="488"/>
      <c r="AG1611" s="488"/>
      <c r="AH1611" s="488"/>
      <c r="AI1611" s="488"/>
      <c r="AJ1611" s="488"/>
      <c r="AK1611" s="488"/>
      <c r="AL1611" s="488"/>
      <c r="AM1611" s="488"/>
    </row>
    <row r="1612" spans="1:51" ht="18" customHeight="1">
      <c r="A1612" s="522" t="str">
        <f>IFERROR(VLOOKUP(B1612, 'Reference data'!$C$2:$D$21, 2, 0), "Do not enter, will be populated based on other column(s)")</f>
        <v>Do not enter, will be populated based on other column(s)</v>
      </c>
      <c r="B1612" s="541"/>
      <c r="D1612" s="548"/>
      <c r="E1612" s="543"/>
      <c r="G1612" s="522" t="str">
        <f>IFERROR(VLOOKUP(E1612,'Reference data'!$M$2:$P$364,4,0), "Do not enter, will be populated based on other column(s)")</f>
        <v>Do not enter, will be populated based on other column(s)</v>
      </c>
      <c r="H1612" s="522" t="str">
        <f>IFERROR(VLOOKUP(E1612,'Reference data'!$M$2:$O$364, 3,0), "Do not enter, will be populated based on other column(s)")</f>
        <v>Do not enter, will be populated based on other column(s)</v>
      </c>
      <c r="I1612" s="522" t="str">
        <f>IFERROR(VLOOKUP(E1612,'Reference data'!$M$1:$N$364, 2,0), "Do not enter, will be populated based on other column(s)")</f>
        <v>Do not enter, will be populated based on other column(s)</v>
      </c>
      <c r="K1612" s="525" t="str">
        <f>IFERROR(VLOOKUP(J1612,'Reference data'!$G$2:$H$7, 2, 0), "Do not enter, will be populated based on other column(s)")</f>
        <v>Do not enter, will be populated based on other column(s)</v>
      </c>
      <c r="L1612" s="525" t="s">
        <v>1097</v>
      </c>
      <c r="M1612" s="525" t="str">
        <f>IFERROR(VLOOKUP(L1612, 'Reference data'!$J$2:$K$30, 2, 0), "Do not enter, will be populated based on other column(s)")</f>
        <v>Dinesh Bansal (Gurgaon)</v>
      </c>
      <c r="P1612" s="483"/>
      <c r="Q1612" s="488"/>
      <c r="R1612" s="488"/>
      <c r="S1612" s="488"/>
      <c r="T1612" s="488"/>
      <c r="U1612" s="488"/>
      <c r="V1612" s="488"/>
      <c r="W1612" s="488"/>
      <c r="X1612" s="488"/>
      <c r="Y1612" s="488"/>
      <c r="Z1612" s="488"/>
      <c r="AA1612" s="488"/>
      <c r="AB1612" s="488"/>
      <c r="AC1612" s="488"/>
      <c r="AD1612" s="488"/>
      <c r="AE1612" s="488"/>
      <c r="AF1612" s="488"/>
      <c r="AG1612" s="488"/>
      <c r="AH1612" s="488"/>
      <c r="AI1612" s="488"/>
      <c r="AJ1612" s="488"/>
      <c r="AK1612" s="488"/>
      <c r="AL1612" s="488"/>
      <c r="AM1612" s="488"/>
    </row>
    <row r="1613" spans="1:51" ht="18" customHeight="1">
      <c r="A1613" s="522" t="str">
        <f>IFERROR(VLOOKUP(B1613, 'Reference data'!$C$2:$D$21, 2, 0), "Do not enter, will be populated based on other column(s)")</f>
        <v>Do not enter, will be populated based on other column(s)</v>
      </c>
      <c r="B1613" s="541"/>
      <c r="E1613" s="543"/>
      <c r="G1613" s="522" t="str">
        <f>IFERROR(VLOOKUP(E1613,'Reference data'!$M$2:$P$364,4,0), "Do not enter, will be populated based on other column(s)")</f>
        <v>Do not enter, will be populated based on other column(s)</v>
      </c>
      <c r="H1613" s="522" t="str">
        <f>IFERROR(VLOOKUP(E1613,'Reference data'!$M$2:$O$364, 3,0), "Do not enter, will be populated based on other column(s)")</f>
        <v>Do not enter, will be populated based on other column(s)</v>
      </c>
      <c r="I1613" s="522" t="str">
        <f>IFERROR(VLOOKUP(E1613,'Reference data'!$M$1:$N$364, 2,0), "Do not enter, will be populated based on other column(s)")</f>
        <v>Do not enter, will be populated based on other column(s)</v>
      </c>
      <c r="K1613" s="525" t="str">
        <f>IFERROR(VLOOKUP(J1613,'Reference data'!$G$2:$H$7, 2, 0), "Do not enter, will be populated based on other column(s)")</f>
        <v>Do not enter, will be populated based on other column(s)</v>
      </c>
      <c r="L1613" s="525" t="s">
        <v>1097</v>
      </c>
      <c r="M1613" s="525" t="str">
        <f>IFERROR(VLOOKUP(L1613, 'Reference data'!$J$2:$K$30, 2, 0), "Do not enter, will be populated based on other column(s)")</f>
        <v>Dinesh Bansal (Gurgaon)</v>
      </c>
      <c r="P1613" s="483"/>
      <c r="Q1613" s="488"/>
      <c r="R1613" s="488"/>
      <c r="S1613" s="488"/>
      <c r="T1613" s="488"/>
      <c r="U1613" s="488"/>
      <c r="V1613" s="488"/>
      <c r="W1613" s="488"/>
      <c r="X1613" s="488"/>
      <c r="Y1613" s="488"/>
      <c r="Z1613" s="488"/>
      <c r="AA1613" s="488"/>
      <c r="AB1613" s="488"/>
      <c r="AC1613" s="488"/>
      <c r="AD1613" s="488"/>
      <c r="AE1613" s="488"/>
      <c r="AF1613" s="488"/>
      <c r="AG1613" s="488"/>
      <c r="AH1613" s="488"/>
      <c r="AI1613" s="488"/>
      <c r="AJ1613" s="488"/>
      <c r="AK1613" s="488"/>
      <c r="AL1613" s="488"/>
      <c r="AM1613" s="488"/>
    </row>
    <row r="1614" spans="1:51" ht="18" customHeight="1">
      <c r="A1614" s="522" t="str">
        <f>IFERROR(VLOOKUP(B1614, 'Reference data'!$C$2:$D$21, 2, 0), "Do not enter, will be populated based on other column(s)")</f>
        <v>Do not enter, will be populated based on other column(s)</v>
      </c>
      <c r="B1614" s="548"/>
      <c r="C1614" s="548"/>
      <c r="D1614" s="548"/>
      <c r="E1614" s="548"/>
      <c r="F1614" s="548"/>
      <c r="G1614" s="522" t="str">
        <f>IFERROR(VLOOKUP(E1614,'Reference data'!$M$2:$P$364,4,0), "Do not enter, will be populated based on other column(s)")</f>
        <v>Do not enter, will be populated based on other column(s)</v>
      </c>
      <c r="H1614" s="522" t="str">
        <f>IFERROR(VLOOKUP(E1614,'Reference data'!$M$2:$O$364, 3,0), "Do not enter, will be populated based on other column(s)")</f>
        <v>Do not enter, will be populated based on other column(s)</v>
      </c>
      <c r="I1614" s="522" t="str">
        <f>IFERROR(VLOOKUP(E1614,'Reference data'!$M$1:$N$364, 2,0), "Do not enter, will be populated based on other column(s)")</f>
        <v>Do not enter, will be populated based on other column(s)</v>
      </c>
      <c r="J1614" s="548"/>
      <c r="K1614" s="525" t="str">
        <f>IFERROR(VLOOKUP(J1614,'Reference data'!$G$2:$H$7, 2, 0), "Do not enter, will be populated based on other column(s)")</f>
        <v>Do not enter, will be populated based on other column(s)</v>
      </c>
      <c r="L1614" s="671" t="s">
        <v>1097</v>
      </c>
      <c r="M1614" s="525" t="str">
        <f>IFERROR(VLOOKUP(L1614, 'Reference data'!$J$2:$K$30, 2, 0), "Do not enter, will be populated based on other column(s)")</f>
        <v>Dinesh Bansal (Gurgaon)</v>
      </c>
      <c r="P1614" s="483"/>
      <c r="Q1614" s="488"/>
      <c r="R1614" s="488"/>
      <c r="S1614" s="488"/>
      <c r="T1614" s="488"/>
      <c r="U1614" s="488"/>
      <c r="V1614" s="488"/>
      <c r="W1614" s="488"/>
      <c r="X1614" s="488"/>
      <c r="Y1614" s="488"/>
      <c r="Z1614" s="488"/>
      <c r="AA1614" s="488"/>
      <c r="AB1614" s="488"/>
      <c r="AC1614" s="488"/>
      <c r="AD1614" s="488"/>
      <c r="AE1614" s="488"/>
      <c r="AF1614" s="488"/>
      <c r="AG1614" s="488"/>
      <c r="AH1614" s="488"/>
      <c r="AI1614" s="488"/>
      <c r="AJ1614" s="488"/>
      <c r="AK1614" s="488"/>
      <c r="AL1614" s="488"/>
      <c r="AM1614" s="488"/>
    </row>
    <row r="1615" spans="1:51" ht="18" customHeight="1">
      <c r="A1615" s="522" t="str">
        <f>IFERROR(VLOOKUP(B1615, 'Reference data'!$C$2:$D$21, 2, 0), "Do not enter, will be populated based on other column(s)")</f>
        <v>Do not enter, will be populated based on other column(s)</v>
      </c>
      <c r="B1615" s="548"/>
      <c r="C1615" s="548"/>
      <c r="D1615" s="548"/>
      <c r="E1615" s="548"/>
      <c r="F1615" s="548"/>
      <c r="G1615" s="522" t="str">
        <f>IFERROR(VLOOKUP(E1615,'Reference data'!$M$2:$P$364,4,0), "Do not enter, will be populated based on other column(s)")</f>
        <v>Do not enter, will be populated based on other column(s)</v>
      </c>
      <c r="H1615" s="522" t="str">
        <f>IFERROR(VLOOKUP(E1615,'Reference data'!$M$2:$O$364, 3,0), "Do not enter, will be populated based on other column(s)")</f>
        <v>Do not enter, will be populated based on other column(s)</v>
      </c>
      <c r="I1615" s="522" t="str">
        <f>IFERROR(VLOOKUP(E1615,'Reference data'!$M$1:$N$364, 2,0), "Do not enter, will be populated based on other column(s)")</f>
        <v>Do not enter, will be populated based on other column(s)</v>
      </c>
      <c r="J1615" s="548"/>
      <c r="K1615" s="525" t="str">
        <f>IFERROR(VLOOKUP(J1615,'Reference data'!$G$2:$H$7, 2, 0), "Do not enter, will be populated based on other column(s)")</f>
        <v>Do not enter, will be populated based on other column(s)</v>
      </c>
      <c r="L1615" s="671" t="s">
        <v>1097</v>
      </c>
      <c r="M1615" s="525" t="str">
        <f>IFERROR(VLOOKUP(L1615, 'Reference data'!$J$2:$K$30, 2, 0), "Do not enter, will be populated based on other column(s)")</f>
        <v>Dinesh Bansal (Gurgaon)</v>
      </c>
      <c r="N1615" s="483"/>
      <c r="P1615" s="483"/>
      <c r="Q1615" s="488"/>
      <c r="R1615" s="488"/>
      <c r="S1615" s="488"/>
      <c r="T1615" s="488"/>
      <c r="U1615" s="488"/>
      <c r="V1615" s="488"/>
      <c r="W1615" s="488"/>
      <c r="X1615" s="488"/>
      <c r="Y1615" s="488"/>
      <c r="Z1615" s="488"/>
      <c r="AA1615" s="488"/>
      <c r="AB1615" s="488"/>
      <c r="AC1615" s="488"/>
      <c r="AD1615" s="488"/>
      <c r="AE1615" s="488"/>
      <c r="AF1615" s="488"/>
      <c r="AG1615" s="488"/>
      <c r="AH1615" s="488"/>
      <c r="AI1615" s="488"/>
      <c r="AJ1615" s="488"/>
      <c r="AK1615" s="488"/>
      <c r="AL1615" s="488"/>
      <c r="AM1615" s="488"/>
    </row>
    <row r="1616" spans="1:51" ht="18" customHeight="1">
      <c r="A1616" s="522" t="str">
        <f>IFERROR(VLOOKUP(B1616, 'Reference data'!$C$2:$D$21, 2, 0), "Do not enter, will be populated based on other column(s)")</f>
        <v>Sustenance</v>
      </c>
      <c r="B1616" s="548" t="s">
        <v>983</v>
      </c>
      <c r="C1616" s="548">
        <v>1</v>
      </c>
      <c r="D1616" s="548" t="s">
        <v>2458</v>
      </c>
      <c r="E1616" s="548" t="s">
        <v>1392</v>
      </c>
      <c r="F1616" s="548" t="s">
        <v>1506</v>
      </c>
      <c r="G1616" s="522" t="str">
        <f>IFERROR(VLOOKUP(E1616,'Reference data'!$M$2:$P$364,4,0), "Do not enter, will be populated based on other column(s)")</f>
        <v>MR</v>
      </c>
      <c r="H1616" s="522" t="str">
        <f>IFERROR(VLOOKUP(E1616,'Reference data'!$M$2:$O$364, 3,0), "Do not enter, will be populated based on other column(s)")</f>
        <v>Java</v>
      </c>
      <c r="I1616" s="522" t="str">
        <f>IFERROR(VLOOKUP(E1616,'Reference data'!$M$1:$N$364, 2,0), "Do not enter, will be populated based on other column(s)")</f>
        <v>MA-SOAP</v>
      </c>
      <c r="J1616" s="548" t="s">
        <v>442</v>
      </c>
      <c r="K1616" s="525" t="str">
        <f>IFERROR(VLOOKUP(J1616,'Reference data'!$G$2:$H$7, 2, 0), "Do not enter, will be populated based on other column(s)")</f>
        <v>Christine Moretti</v>
      </c>
      <c r="L1616" s="671" t="s">
        <v>1097</v>
      </c>
      <c r="M1616" s="525" t="str">
        <f>IFERROR(VLOOKUP(L1616, 'Reference data'!$J$2:$K$30, 2, 0), "Do not enter, will be populated based on other column(s)")</f>
        <v>Dinesh Bansal (Gurgaon)</v>
      </c>
      <c r="N1616" s="347" t="s">
        <v>283</v>
      </c>
      <c r="O1616" s="672"/>
      <c r="P1616" s="347" t="s">
        <v>342</v>
      </c>
      <c r="Q1616" s="488"/>
      <c r="R1616" s="488"/>
      <c r="S1616" s="488"/>
      <c r="T1616" s="488"/>
      <c r="U1616" s="488"/>
      <c r="V1616" s="488"/>
      <c r="W1616" s="488"/>
      <c r="X1616" s="488"/>
      <c r="Y1616" s="488"/>
      <c r="Z1616" s="488"/>
      <c r="AA1616" s="488"/>
      <c r="AB1616" s="488"/>
      <c r="AC1616" s="488"/>
      <c r="AD1616" s="488"/>
      <c r="AE1616" s="488"/>
      <c r="AF1616" s="488"/>
      <c r="AG1616" s="488"/>
      <c r="AH1616" s="347">
        <v>30</v>
      </c>
      <c r="AI1616" s="347">
        <v>30</v>
      </c>
      <c r="AJ1616" s="347">
        <v>30</v>
      </c>
      <c r="AK1616" s="347">
        <v>30</v>
      </c>
      <c r="AL1616" s="347">
        <v>30</v>
      </c>
      <c r="AM1616" s="347">
        <v>30</v>
      </c>
      <c r="AN1616" s="347">
        <v>30</v>
      </c>
      <c r="AO1616" s="347">
        <v>30</v>
      </c>
      <c r="AP1616" s="347">
        <v>30</v>
      </c>
      <c r="AQ1616" s="347">
        <v>30</v>
      </c>
      <c r="AR1616" s="347">
        <v>30</v>
      </c>
    </row>
    <row r="1617" spans="1:44" ht="18" customHeight="1">
      <c r="A1617" s="522" t="str">
        <f>IFERROR(VLOOKUP(B1617, 'Reference data'!$C$2:$D$21, 2, 0), "Do not enter, will be populated based on other column(s)")</f>
        <v>Sustenance</v>
      </c>
      <c r="B1617" s="548" t="s">
        <v>983</v>
      </c>
      <c r="C1617" s="548">
        <v>1</v>
      </c>
      <c r="D1617" s="548" t="s">
        <v>2459</v>
      </c>
      <c r="E1617" s="548" t="s">
        <v>1370</v>
      </c>
      <c r="F1617" s="548" t="s">
        <v>1506</v>
      </c>
      <c r="G1617" s="522" t="str">
        <f>IFERROR(VLOOKUP(E1617,'Reference data'!$M$2:$P$364,4,0), "Do not enter, will be populated based on other column(s)")</f>
        <v>MR</v>
      </c>
      <c r="H1617" s="522" t="str">
        <f>IFERROR(VLOOKUP(E1617,'Reference data'!$M$2:$O$364, 3,0), "Do not enter, will be populated based on other column(s)")</f>
        <v>Java</v>
      </c>
      <c r="I1617" s="522" t="str">
        <f>IFERROR(VLOOKUP(E1617,'Reference data'!$M$1:$N$364, 2,0), "Do not enter, will be populated based on other column(s)")</f>
        <v>MA-SOAP</v>
      </c>
      <c r="J1617" s="548" t="s">
        <v>442</v>
      </c>
      <c r="K1617" s="525" t="str">
        <f>IFERROR(VLOOKUP(J1617,'Reference data'!$G$2:$H$7, 2, 0), "Do not enter, will be populated based on other column(s)")</f>
        <v>Christine Moretti</v>
      </c>
      <c r="L1617" s="671" t="s">
        <v>1097</v>
      </c>
      <c r="M1617" s="525" t="str">
        <f>IFERROR(VLOOKUP(L1617, 'Reference data'!$J$2:$K$30, 2, 0), "Do not enter, will be populated based on other column(s)")</f>
        <v>Dinesh Bansal (Gurgaon)</v>
      </c>
      <c r="N1617" s="347" t="s">
        <v>283</v>
      </c>
      <c r="O1617" s="672"/>
      <c r="P1617" s="347" t="s">
        <v>342</v>
      </c>
      <c r="Q1617" s="488"/>
      <c r="R1617" s="488"/>
      <c r="S1617" s="488"/>
      <c r="T1617" s="488"/>
      <c r="U1617" s="488"/>
      <c r="V1617" s="488"/>
      <c r="W1617" s="488"/>
      <c r="X1617" s="488"/>
      <c r="Y1617" s="488"/>
      <c r="Z1617" s="488"/>
      <c r="AA1617" s="488"/>
      <c r="AB1617" s="488"/>
      <c r="AC1617" s="488"/>
      <c r="AD1617" s="488"/>
      <c r="AE1617" s="488"/>
      <c r="AF1617" s="488"/>
      <c r="AG1617" s="488"/>
      <c r="AH1617" s="347">
        <v>30</v>
      </c>
      <c r="AI1617" s="347">
        <v>30</v>
      </c>
      <c r="AJ1617" s="347">
        <v>30</v>
      </c>
      <c r="AK1617" s="347">
        <v>30</v>
      </c>
      <c r="AL1617" s="347">
        <v>30</v>
      </c>
      <c r="AM1617" s="347">
        <v>30</v>
      </c>
      <c r="AN1617" s="347">
        <v>30</v>
      </c>
      <c r="AO1617" s="347">
        <v>30</v>
      </c>
      <c r="AP1617" s="347">
        <v>30</v>
      </c>
      <c r="AQ1617" s="347">
        <v>30</v>
      </c>
      <c r="AR1617" s="347">
        <v>30</v>
      </c>
    </row>
    <row r="1618" spans="1:44" ht="18" customHeight="1">
      <c r="A1618" s="522" t="str">
        <f>IFERROR(VLOOKUP(B1618, 'Reference data'!$C$2:$D$21, 2, 0), "Do not enter, will be populated based on other column(s)")</f>
        <v>Sustenance</v>
      </c>
      <c r="B1618" s="548" t="s">
        <v>983</v>
      </c>
      <c r="C1618" s="548">
        <v>1</v>
      </c>
      <c r="D1618" s="548" t="s">
        <v>2460</v>
      </c>
      <c r="E1618" s="548" t="s">
        <v>510</v>
      </c>
      <c r="F1618" s="548" t="s">
        <v>1506</v>
      </c>
      <c r="G1618" s="522" t="str">
        <f>IFERROR(VLOOKUP(E1618,'Reference data'!$M$2:$P$364,4,0), "Do not enter, will be populated based on other column(s)")</f>
        <v>MR</v>
      </c>
      <c r="H1618" s="522" t="str">
        <f>IFERROR(VLOOKUP(E1618,'Reference data'!$M$2:$O$364, 3,0), "Do not enter, will be populated based on other column(s)")</f>
        <v>Java</v>
      </c>
      <c r="I1618" s="522" t="str">
        <f>IFERROR(VLOOKUP(E1618,'Reference data'!$M$1:$N$364, 2,0), "Do not enter, will be populated based on other column(s)")</f>
        <v>MA-SOAP</v>
      </c>
      <c r="J1618" s="548" t="s">
        <v>442</v>
      </c>
      <c r="K1618" s="525" t="str">
        <f>IFERROR(VLOOKUP(J1618,'Reference data'!$G$2:$H$7, 2, 0), "Do not enter, will be populated based on other column(s)")</f>
        <v>Christine Moretti</v>
      </c>
      <c r="L1618" s="671" t="s">
        <v>1097</v>
      </c>
      <c r="M1618" s="525" t="str">
        <f>IFERROR(VLOOKUP(L1618, 'Reference data'!$J$2:$K$30, 2, 0), "Do not enter, will be populated based on other column(s)")</f>
        <v>Dinesh Bansal (Gurgaon)</v>
      </c>
      <c r="N1618" s="347" t="s">
        <v>283</v>
      </c>
      <c r="O1618" s="672"/>
      <c r="P1618" s="347" t="s">
        <v>342</v>
      </c>
      <c r="Q1618" s="488"/>
      <c r="R1618" s="488"/>
      <c r="S1618" s="488"/>
      <c r="T1618" s="488"/>
      <c r="U1618" s="488"/>
      <c r="V1618" s="488"/>
      <c r="W1618" s="488"/>
      <c r="X1618" s="488"/>
      <c r="Y1618" s="488"/>
      <c r="Z1618" s="488"/>
      <c r="AA1618" s="488"/>
      <c r="AB1618" s="488"/>
      <c r="AC1618" s="488"/>
      <c r="AD1618" s="488"/>
      <c r="AE1618" s="488"/>
      <c r="AF1618" s="488"/>
      <c r="AG1618" s="488"/>
      <c r="AH1618" s="347">
        <v>30</v>
      </c>
      <c r="AI1618" s="347">
        <v>30</v>
      </c>
      <c r="AJ1618" s="347">
        <v>30</v>
      </c>
      <c r="AK1618" s="347">
        <v>30</v>
      </c>
      <c r="AL1618" s="347">
        <v>30</v>
      </c>
      <c r="AM1618" s="347">
        <v>30</v>
      </c>
      <c r="AN1618" s="347">
        <v>30</v>
      </c>
      <c r="AO1618" s="347">
        <v>30</v>
      </c>
      <c r="AP1618" s="347">
        <v>30</v>
      </c>
      <c r="AQ1618" s="347">
        <v>30</v>
      </c>
      <c r="AR1618" s="347">
        <v>30</v>
      </c>
    </row>
    <row r="1619" spans="1:44" ht="18" customHeight="1">
      <c r="A1619" s="522" t="str">
        <f>IFERROR(VLOOKUP(B1619, 'Reference data'!$C$2:$D$21, 2, 0), "Do not enter, will be populated based on other column(s)")</f>
        <v>Sustenance</v>
      </c>
      <c r="B1619" s="548" t="s">
        <v>983</v>
      </c>
      <c r="C1619" s="548">
        <v>1</v>
      </c>
      <c r="D1619" s="548" t="s">
        <v>2460</v>
      </c>
      <c r="E1619" s="548" t="s">
        <v>1275</v>
      </c>
      <c r="F1619" s="548" t="s">
        <v>1506</v>
      </c>
      <c r="G1619" s="522" t="str">
        <f>IFERROR(VLOOKUP(E1619,'Reference data'!$M$2:$P$364,4,0), "Do not enter, will be populated based on other column(s)")</f>
        <v>MR</v>
      </c>
      <c r="H1619" s="522" t="str">
        <f>IFERROR(VLOOKUP(E1619,'Reference data'!$M$2:$O$364, 3,0), "Do not enter, will be populated based on other column(s)")</f>
        <v>Java</v>
      </c>
      <c r="I1619" s="522" t="str">
        <f>IFERROR(VLOOKUP(E1619,'Reference data'!$M$1:$N$364, 2,0), "Do not enter, will be populated based on other column(s)")</f>
        <v>MA-SOAP</v>
      </c>
      <c r="J1619" s="548" t="s">
        <v>442</v>
      </c>
      <c r="K1619" s="525" t="str">
        <f>IFERROR(VLOOKUP(J1619,'Reference data'!$G$2:$H$7, 2, 0), "Do not enter, will be populated based on other column(s)")</f>
        <v>Christine Moretti</v>
      </c>
      <c r="L1619" s="671" t="s">
        <v>1097</v>
      </c>
      <c r="M1619" s="525" t="str">
        <f>IFERROR(VLOOKUP(L1619, 'Reference data'!$J$2:$K$30, 2, 0), "Do not enter, will be populated based on other column(s)")</f>
        <v>Dinesh Bansal (Gurgaon)</v>
      </c>
      <c r="N1619" s="347" t="s">
        <v>283</v>
      </c>
      <c r="O1619" s="672"/>
      <c r="P1619" s="347" t="s">
        <v>342</v>
      </c>
      <c r="Q1619" s="488"/>
      <c r="R1619" s="488"/>
      <c r="S1619" s="488"/>
      <c r="T1619" s="488"/>
      <c r="U1619" s="488"/>
      <c r="V1619" s="488"/>
      <c r="W1619" s="488"/>
      <c r="X1619" s="488"/>
      <c r="Y1619" s="488"/>
      <c r="Z1619" s="488"/>
      <c r="AA1619" s="488"/>
      <c r="AB1619" s="488"/>
      <c r="AC1619" s="488"/>
      <c r="AD1619" s="488"/>
      <c r="AE1619" s="488"/>
      <c r="AF1619" s="488"/>
      <c r="AG1619" s="488"/>
      <c r="AH1619" s="347">
        <v>15</v>
      </c>
      <c r="AI1619" s="347">
        <v>15</v>
      </c>
      <c r="AJ1619" s="347">
        <v>15</v>
      </c>
      <c r="AK1619" s="347">
        <v>15</v>
      </c>
      <c r="AL1619" s="347">
        <v>15</v>
      </c>
      <c r="AM1619" s="347">
        <v>15</v>
      </c>
      <c r="AN1619" s="347">
        <v>15</v>
      </c>
      <c r="AO1619" s="347">
        <v>15</v>
      </c>
      <c r="AP1619" s="347">
        <v>15</v>
      </c>
      <c r="AQ1619" s="347">
        <v>15</v>
      </c>
      <c r="AR1619" s="347">
        <v>15</v>
      </c>
    </row>
    <row r="1620" spans="1:44" ht="18" customHeight="1">
      <c r="A1620" s="522" t="str">
        <f>IFERROR(VLOOKUP(B1620, 'Reference data'!$C$2:$D$21, 2, 0), "Do not enter, will be populated based on other column(s)")</f>
        <v>Sustenance</v>
      </c>
      <c r="B1620" s="548" t="s">
        <v>983</v>
      </c>
      <c r="C1620" s="548">
        <v>1</v>
      </c>
      <c r="D1620" s="548" t="s">
        <v>2460</v>
      </c>
      <c r="E1620" s="548" t="s">
        <v>1330</v>
      </c>
      <c r="F1620" s="548" t="s">
        <v>1506</v>
      </c>
      <c r="G1620" s="522" t="str">
        <f>IFERROR(VLOOKUP(E1620,'Reference data'!$M$2:$P$364,4,0), "Do not enter, will be populated based on other column(s)")</f>
        <v>MR</v>
      </c>
      <c r="H1620" s="522" t="str">
        <f>IFERROR(VLOOKUP(E1620,'Reference data'!$M$2:$O$364, 3,0), "Do not enter, will be populated based on other column(s)")</f>
        <v>Java</v>
      </c>
      <c r="I1620" s="522" t="str">
        <f>IFERROR(VLOOKUP(E1620,'Reference data'!$M$1:$N$364, 2,0), "Do not enter, will be populated based on other column(s)")</f>
        <v>MA-SOAP</v>
      </c>
      <c r="J1620" s="548" t="s">
        <v>442</v>
      </c>
      <c r="K1620" s="525" t="str">
        <f>IFERROR(VLOOKUP(J1620,'Reference data'!$G$2:$H$7, 2, 0), "Do not enter, will be populated based on other column(s)")</f>
        <v>Christine Moretti</v>
      </c>
      <c r="L1620" s="671" t="s">
        <v>1097</v>
      </c>
      <c r="M1620" s="525" t="str">
        <f>IFERROR(VLOOKUP(L1620, 'Reference data'!$J$2:$K$30, 2, 0), "Do not enter, will be populated based on other column(s)")</f>
        <v>Dinesh Bansal (Gurgaon)</v>
      </c>
      <c r="N1620" s="347" t="s">
        <v>283</v>
      </c>
      <c r="O1620" s="672"/>
      <c r="P1620" s="347" t="s">
        <v>342</v>
      </c>
      <c r="Q1620" s="488"/>
      <c r="R1620" s="488"/>
      <c r="S1620" s="488"/>
      <c r="T1620" s="488"/>
      <c r="U1620" s="488"/>
      <c r="V1620" s="488"/>
      <c r="W1620" s="488"/>
      <c r="X1620" s="488"/>
      <c r="Y1620" s="488"/>
      <c r="Z1620" s="488"/>
      <c r="AA1620" s="488"/>
      <c r="AB1620" s="488"/>
      <c r="AC1620" s="488"/>
      <c r="AD1620" s="488"/>
      <c r="AE1620" s="488"/>
      <c r="AF1620" s="488"/>
      <c r="AG1620" s="488"/>
      <c r="AH1620" s="347">
        <v>15</v>
      </c>
      <c r="AI1620" s="347">
        <v>15</v>
      </c>
      <c r="AJ1620" s="347">
        <v>15</v>
      </c>
      <c r="AK1620" s="347">
        <v>15</v>
      </c>
      <c r="AL1620" s="347">
        <v>15</v>
      </c>
      <c r="AM1620" s="347">
        <v>15</v>
      </c>
      <c r="AN1620" s="347">
        <v>15</v>
      </c>
      <c r="AO1620" s="347">
        <v>15</v>
      </c>
      <c r="AP1620" s="347">
        <v>15</v>
      </c>
      <c r="AQ1620" s="347">
        <v>15</v>
      </c>
      <c r="AR1620" s="347">
        <v>15</v>
      </c>
    </row>
    <row r="1621" spans="1:44" ht="18" customHeight="1">
      <c r="A1621" s="522" t="str">
        <f>IFERROR(VLOOKUP(B1621, 'Reference data'!$C$2:$D$21, 2, 0), "Do not enter, will be populated based on other column(s)")</f>
        <v>Sustenance</v>
      </c>
      <c r="B1621" s="548" t="s">
        <v>984</v>
      </c>
      <c r="C1621" s="548">
        <v>1</v>
      </c>
      <c r="D1621" s="548" t="s">
        <v>2461</v>
      </c>
      <c r="E1621" s="548" t="s">
        <v>510</v>
      </c>
      <c r="F1621" s="548" t="s">
        <v>1506</v>
      </c>
      <c r="G1621" s="522" t="str">
        <f>IFERROR(VLOOKUP(E1621,'Reference data'!$M$2:$P$364,4,0), "Do not enter, will be populated based on other column(s)")</f>
        <v>MR</v>
      </c>
      <c r="H1621" s="522" t="str">
        <f>IFERROR(VLOOKUP(E1621,'Reference data'!$M$2:$O$364, 3,0), "Do not enter, will be populated based on other column(s)")</f>
        <v>Java</v>
      </c>
      <c r="I1621" s="522" t="str">
        <f>IFERROR(VLOOKUP(E1621,'Reference data'!$M$1:$N$364, 2,0), "Do not enter, will be populated based on other column(s)")</f>
        <v>MA-SOAP</v>
      </c>
      <c r="J1621" s="548" t="s">
        <v>442</v>
      </c>
      <c r="K1621" s="525" t="str">
        <f>IFERROR(VLOOKUP(J1621,'Reference data'!$G$2:$H$7, 2, 0), "Do not enter, will be populated based on other column(s)")</f>
        <v>Christine Moretti</v>
      </c>
      <c r="L1621" s="671" t="s">
        <v>1097</v>
      </c>
      <c r="M1621" s="525" t="str">
        <f>IFERROR(VLOOKUP(L1621, 'Reference data'!$J$2:$K$30, 2, 0), "Do not enter, will be populated based on other column(s)")</f>
        <v>Dinesh Bansal (Gurgaon)</v>
      </c>
      <c r="N1621" s="347" t="s">
        <v>283</v>
      </c>
      <c r="O1621" s="672"/>
      <c r="P1621" s="347" t="s">
        <v>48</v>
      </c>
      <c r="Q1621" s="488"/>
      <c r="R1621" s="488"/>
      <c r="S1621" s="488"/>
      <c r="T1621" s="488"/>
      <c r="U1621" s="488"/>
      <c r="V1621" s="488"/>
      <c r="W1621" s="488"/>
      <c r="X1621" s="488"/>
      <c r="Y1621" s="488"/>
      <c r="Z1621" s="488"/>
      <c r="AA1621" s="488"/>
      <c r="AB1621" s="488"/>
      <c r="AC1621" s="488"/>
      <c r="AD1621" s="488"/>
      <c r="AE1621" s="488"/>
      <c r="AF1621" s="488"/>
      <c r="AG1621" s="488"/>
      <c r="AH1621" s="347">
        <v>30</v>
      </c>
      <c r="AI1621" s="347">
        <v>30</v>
      </c>
      <c r="AJ1621" s="347">
        <v>30</v>
      </c>
      <c r="AK1621" s="347">
        <v>30</v>
      </c>
      <c r="AL1621" s="347">
        <v>30</v>
      </c>
      <c r="AM1621" s="347">
        <v>30</v>
      </c>
      <c r="AN1621" s="347">
        <v>30</v>
      </c>
      <c r="AO1621" s="347">
        <v>30</v>
      </c>
      <c r="AP1621" s="347">
        <v>30</v>
      </c>
      <c r="AQ1621" s="347">
        <v>30</v>
      </c>
      <c r="AR1621" s="347">
        <v>30</v>
      </c>
    </row>
    <row r="1622" spans="1:44" ht="18" customHeight="1">
      <c r="A1622" s="522" t="str">
        <f>IFERROR(VLOOKUP(B1622, 'Reference data'!$C$2:$D$21, 2, 0), "Do not enter, will be populated based on other column(s)")</f>
        <v>Sustenance</v>
      </c>
      <c r="B1622" s="548" t="s">
        <v>984</v>
      </c>
      <c r="C1622" s="548">
        <v>1</v>
      </c>
      <c r="D1622" s="548" t="s">
        <v>2461</v>
      </c>
      <c r="E1622" s="548" t="s">
        <v>1370</v>
      </c>
      <c r="F1622" s="548" t="s">
        <v>1506</v>
      </c>
      <c r="G1622" s="522" t="str">
        <f>IFERROR(VLOOKUP(E1622,'Reference data'!$M$2:$P$364,4,0), "Do not enter, will be populated based on other column(s)")</f>
        <v>MR</v>
      </c>
      <c r="H1622" s="522" t="str">
        <f>IFERROR(VLOOKUP(E1622,'Reference data'!$M$2:$O$364, 3,0), "Do not enter, will be populated based on other column(s)")</f>
        <v>Java</v>
      </c>
      <c r="I1622" s="522" t="str">
        <f>IFERROR(VLOOKUP(E1622,'Reference data'!$M$1:$N$364, 2,0), "Do not enter, will be populated based on other column(s)")</f>
        <v>MA-SOAP</v>
      </c>
      <c r="J1622" s="548" t="s">
        <v>442</v>
      </c>
      <c r="K1622" s="525" t="str">
        <f>IFERROR(VLOOKUP(J1622,'Reference data'!$G$2:$H$7, 2, 0), "Do not enter, will be populated based on other column(s)")</f>
        <v>Christine Moretti</v>
      </c>
      <c r="L1622" s="671" t="s">
        <v>1097</v>
      </c>
      <c r="M1622" s="525" t="str">
        <f>IFERROR(VLOOKUP(L1622, 'Reference data'!$J$2:$K$30, 2, 0), "Do not enter, will be populated based on other column(s)")</f>
        <v>Dinesh Bansal (Gurgaon)</v>
      </c>
      <c r="N1622" s="347" t="s">
        <v>283</v>
      </c>
      <c r="O1622" s="672"/>
      <c r="P1622" s="347" t="s">
        <v>48</v>
      </c>
      <c r="Q1622" s="488"/>
      <c r="R1622" s="488"/>
      <c r="S1622" s="488"/>
      <c r="T1622" s="488"/>
      <c r="U1622" s="488"/>
      <c r="V1622" s="488"/>
      <c r="W1622" s="488"/>
      <c r="X1622" s="488"/>
      <c r="Y1622" s="488"/>
      <c r="Z1622" s="488"/>
      <c r="AA1622" s="488"/>
      <c r="AB1622" s="488"/>
      <c r="AC1622" s="488"/>
      <c r="AD1622" s="488"/>
      <c r="AE1622" s="488"/>
      <c r="AF1622" s="488"/>
      <c r="AG1622" s="488"/>
      <c r="AH1622" s="347">
        <v>30</v>
      </c>
      <c r="AI1622" s="347">
        <v>30</v>
      </c>
      <c r="AJ1622" s="347">
        <v>30</v>
      </c>
      <c r="AK1622" s="347">
        <v>30</v>
      </c>
      <c r="AL1622" s="347">
        <v>30</v>
      </c>
      <c r="AM1622" s="347">
        <v>30</v>
      </c>
      <c r="AN1622" s="347">
        <v>30</v>
      </c>
      <c r="AO1622" s="347">
        <v>30</v>
      </c>
      <c r="AP1622" s="347">
        <v>30</v>
      </c>
      <c r="AQ1622" s="347">
        <v>30</v>
      </c>
      <c r="AR1622" s="347">
        <v>30</v>
      </c>
    </row>
    <row r="1623" spans="1:44" ht="18" customHeight="1">
      <c r="A1623" s="522" t="str">
        <f>IFERROR(VLOOKUP(B1623, 'Reference data'!$C$2:$D$21, 2, 0), "Do not enter, will be populated based on other column(s)")</f>
        <v>Sustenance</v>
      </c>
      <c r="B1623" s="548" t="s">
        <v>984</v>
      </c>
      <c r="C1623" s="548">
        <v>1</v>
      </c>
      <c r="D1623" s="548" t="s">
        <v>2461</v>
      </c>
      <c r="E1623" s="548" t="s">
        <v>1392</v>
      </c>
      <c r="F1623" s="548" t="s">
        <v>1506</v>
      </c>
      <c r="G1623" s="522" t="str">
        <f>IFERROR(VLOOKUP(E1623,'Reference data'!$M$2:$P$364,4,0), "Do not enter, will be populated based on other column(s)")</f>
        <v>MR</v>
      </c>
      <c r="H1623" s="522" t="str">
        <f>IFERROR(VLOOKUP(E1623,'Reference data'!$M$2:$O$364, 3,0), "Do not enter, will be populated based on other column(s)")</f>
        <v>Java</v>
      </c>
      <c r="I1623" s="522" t="str">
        <f>IFERROR(VLOOKUP(E1623,'Reference data'!$M$1:$N$364, 2,0), "Do not enter, will be populated based on other column(s)")</f>
        <v>MA-SOAP</v>
      </c>
      <c r="J1623" s="548" t="s">
        <v>442</v>
      </c>
      <c r="K1623" s="525" t="str">
        <f>IFERROR(VLOOKUP(J1623,'Reference data'!$G$2:$H$7, 2, 0), "Do not enter, will be populated based on other column(s)")</f>
        <v>Christine Moretti</v>
      </c>
      <c r="L1623" s="671" t="s">
        <v>1097</v>
      </c>
      <c r="M1623" s="525" t="str">
        <f>IFERROR(VLOOKUP(L1623, 'Reference data'!$J$2:$K$30, 2, 0), "Do not enter, will be populated based on other column(s)")</f>
        <v>Dinesh Bansal (Gurgaon)</v>
      </c>
      <c r="N1623" s="347" t="s">
        <v>283</v>
      </c>
      <c r="O1623" s="672"/>
      <c r="P1623" s="347" t="s">
        <v>48</v>
      </c>
      <c r="Q1623" s="488"/>
      <c r="R1623" s="488"/>
      <c r="S1623" s="488"/>
      <c r="T1623" s="488"/>
      <c r="U1623" s="488"/>
      <c r="V1623" s="488"/>
      <c r="W1623" s="488"/>
      <c r="X1623" s="488"/>
      <c r="Y1623" s="488"/>
      <c r="Z1623" s="488"/>
      <c r="AA1623" s="488"/>
      <c r="AB1623" s="488"/>
      <c r="AC1623" s="488"/>
      <c r="AD1623" s="488"/>
      <c r="AE1623" s="488"/>
      <c r="AF1623" s="488"/>
      <c r="AG1623" s="488"/>
      <c r="AH1623" s="347">
        <v>25</v>
      </c>
      <c r="AI1623" s="347">
        <v>25</v>
      </c>
      <c r="AJ1623" s="347">
        <v>25</v>
      </c>
      <c r="AK1623" s="347">
        <v>25</v>
      </c>
      <c r="AL1623" s="347">
        <v>25</v>
      </c>
      <c r="AM1623" s="347">
        <v>25</v>
      </c>
      <c r="AN1623" s="347">
        <v>25</v>
      </c>
      <c r="AO1623" s="347">
        <v>25</v>
      </c>
      <c r="AP1623" s="347">
        <v>25</v>
      </c>
      <c r="AQ1623" s="347">
        <v>25</v>
      </c>
      <c r="AR1623" s="347">
        <v>25</v>
      </c>
    </row>
    <row r="1624" spans="1:44" ht="18" customHeight="1">
      <c r="A1624" s="522" t="str">
        <f>IFERROR(VLOOKUP(B1624, 'Reference data'!$C$2:$D$21, 2, 0), "Do not enter, will be populated based on other column(s)")</f>
        <v>Sustenance</v>
      </c>
      <c r="B1624" s="548" t="s">
        <v>984</v>
      </c>
      <c r="C1624" s="548">
        <v>1</v>
      </c>
      <c r="D1624" s="548" t="s">
        <v>2461</v>
      </c>
      <c r="E1624" s="548" t="s">
        <v>1275</v>
      </c>
      <c r="F1624" s="548" t="s">
        <v>1506</v>
      </c>
      <c r="G1624" s="522" t="str">
        <f>IFERROR(VLOOKUP(E1624,'Reference data'!$M$2:$P$364,4,0), "Do not enter, will be populated based on other column(s)")</f>
        <v>MR</v>
      </c>
      <c r="H1624" s="522" t="str">
        <f>IFERROR(VLOOKUP(E1624,'Reference data'!$M$2:$O$364, 3,0), "Do not enter, will be populated based on other column(s)")</f>
        <v>Java</v>
      </c>
      <c r="I1624" s="522" t="str">
        <f>IFERROR(VLOOKUP(E1624,'Reference data'!$M$1:$N$364, 2,0), "Do not enter, will be populated based on other column(s)")</f>
        <v>MA-SOAP</v>
      </c>
      <c r="J1624" s="548" t="s">
        <v>442</v>
      </c>
      <c r="K1624" s="525" t="str">
        <f>IFERROR(VLOOKUP(J1624,'Reference data'!$G$2:$H$7, 2, 0), "Do not enter, will be populated based on other column(s)")</f>
        <v>Christine Moretti</v>
      </c>
      <c r="L1624" s="671" t="s">
        <v>1097</v>
      </c>
      <c r="M1624" s="525" t="str">
        <f>IFERROR(VLOOKUP(L1624, 'Reference data'!$J$2:$K$30, 2, 0), "Do not enter, will be populated based on other column(s)")</f>
        <v>Dinesh Bansal (Gurgaon)</v>
      </c>
      <c r="N1624" s="347" t="s">
        <v>283</v>
      </c>
      <c r="O1624" s="672"/>
      <c r="P1624" s="347" t="s">
        <v>48</v>
      </c>
      <c r="Q1624" s="488"/>
      <c r="R1624" s="488"/>
      <c r="S1624" s="488"/>
      <c r="T1624" s="488"/>
      <c r="U1624" s="488"/>
      <c r="V1624" s="488"/>
      <c r="W1624" s="488"/>
      <c r="X1624" s="488"/>
      <c r="Y1624" s="488"/>
      <c r="Z1624" s="488"/>
      <c r="AA1624" s="488"/>
      <c r="AB1624" s="488"/>
      <c r="AC1624" s="488"/>
      <c r="AD1624" s="488"/>
      <c r="AE1624" s="488"/>
      <c r="AF1624" s="488"/>
      <c r="AG1624" s="488"/>
      <c r="AH1624" s="347">
        <v>15</v>
      </c>
      <c r="AI1624" s="347">
        <v>15</v>
      </c>
      <c r="AJ1624" s="347">
        <v>15</v>
      </c>
      <c r="AK1624" s="347">
        <v>15</v>
      </c>
      <c r="AL1624" s="347">
        <v>15</v>
      </c>
      <c r="AM1624" s="347">
        <v>15</v>
      </c>
      <c r="AN1624" s="347">
        <v>15</v>
      </c>
      <c r="AO1624" s="347">
        <v>15</v>
      </c>
      <c r="AP1624" s="347">
        <v>15</v>
      </c>
      <c r="AQ1624" s="347">
        <v>15</v>
      </c>
      <c r="AR1624" s="347">
        <v>15</v>
      </c>
    </row>
    <row r="1625" spans="1:44" ht="18" customHeight="1">
      <c r="A1625" s="522" t="str">
        <f>IFERROR(VLOOKUP(B1625, 'Reference data'!$C$2:$D$21, 2, 0), "Do not enter, will be populated based on other column(s)")</f>
        <v>Sustenance</v>
      </c>
      <c r="B1625" s="548" t="s">
        <v>984</v>
      </c>
      <c r="C1625" s="548">
        <v>1</v>
      </c>
      <c r="D1625" s="548" t="s">
        <v>2461</v>
      </c>
      <c r="E1625" s="548" t="s">
        <v>1330</v>
      </c>
      <c r="F1625" s="548" t="s">
        <v>1506</v>
      </c>
      <c r="G1625" s="522" t="str">
        <f>IFERROR(VLOOKUP(E1625,'Reference data'!$M$2:$P$364,4,0), "Do not enter, will be populated based on other column(s)")</f>
        <v>MR</v>
      </c>
      <c r="H1625" s="522" t="str">
        <f>IFERROR(VLOOKUP(E1625,'Reference data'!$M$2:$O$364, 3,0), "Do not enter, will be populated based on other column(s)")</f>
        <v>Java</v>
      </c>
      <c r="I1625" s="522" t="str">
        <f>IFERROR(VLOOKUP(E1625,'Reference data'!$M$1:$N$364, 2,0), "Do not enter, will be populated based on other column(s)")</f>
        <v>MA-SOAP</v>
      </c>
      <c r="J1625" s="548" t="s">
        <v>442</v>
      </c>
      <c r="K1625" s="525" t="str">
        <f>IFERROR(VLOOKUP(J1625,'Reference data'!$G$2:$H$7, 2, 0), "Do not enter, will be populated based on other column(s)")</f>
        <v>Christine Moretti</v>
      </c>
      <c r="L1625" s="671" t="s">
        <v>1097</v>
      </c>
      <c r="M1625" s="525" t="str">
        <f>IFERROR(VLOOKUP(L1625, 'Reference data'!$J$2:$K$30, 2, 0), "Do not enter, will be populated based on other column(s)")</f>
        <v>Dinesh Bansal (Gurgaon)</v>
      </c>
      <c r="N1625" s="347" t="s">
        <v>283</v>
      </c>
      <c r="O1625" s="672"/>
      <c r="P1625" s="347" t="s">
        <v>48</v>
      </c>
      <c r="Q1625" s="488"/>
      <c r="R1625" s="488"/>
      <c r="S1625" s="488"/>
      <c r="T1625" s="488"/>
      <c r="U1625" s="488"/>
      <c r="V1625" s="488"/>
      <c r="W1625" s="488"/>
      <c r="X1625" s="488"/>
      <c r="Y1625" s="488"/>
      <c r="Z1625" s="488"/>
      <c r="AA1625" s="488"/>
      <c r="AB1625" s="488"/>
      <c r="AC1625" s="488"/>
      <c r="AD1625" s="488"/>
      <c r="AE1625" s="488"/>
      <c r="AF1625" s="488"/>
      <c r="AG1625" s="488"/>
      <c r="AH1625" s="347">
        <v>15</v>
      </c>
      <c r="AI1625" s="347">
        <v>15</v>
      </c>
      <c r="AJ1625" s="347">
        <v>15</v>
      </c>
      <c r="AK1625" s="347">
        <v>15</v>
      </c>
      <c r="AL1625" s="347">
        <v>15</v>
      </c>
      <c r="AM1625" s="347">
        <v>15</v>
      </c>
      <c r="AN1625" s="347">
        <v>15</v>
      </c>
      <c r="AO1625" s="347">
        <v>15</v>
      </c>
      <c r="AP1625" s="347">
        <v>15</v>
      </c>
      <c r="AQ1625" s="347">
        <v>15</v>
      </c>
      <c r="AR1625" s="347">
        <v>15</v>
      </c>
    </row>
    <row r="1626" spans="1:44" ht="18" customHeight="1">
      <c r="A1626" s="522" t="str">
        <f>IFERROR(VLOOKUP(B1626, 'Reference data'!$C$2:$D$21, 2, 0), "Do not enter, will be populated based on other column(s)")</f>
        <v>Sustenance</v>
      </c>
      <c r="B1626" s="548" t="s">
        <v>989</v>
      </c>
      <c r="C1626" s="548">
        <v>1</v>
      </c>
      <c r="D1626" s="548" t="s">
        <v>2462</v>
      </c>
      <c r="E1626" s="548" t="s">
        <v>1392</v>
      </c>
      <c r="F1626" s="548" t="s">
        <v>1506</v>
      </c>
      <c r="G1626" s="522" t="str">
        <f>IFERROR(VLOOKUP(E1626,'Reference data'!$M$2:$P$364,4,0), "Do not enter, will be populated based on other column(s)")</f>
        <v>MR</v>
      </c>
      <c r="H1626" s="522" t="str">
        <f>IFERROR(VLOOKUP(E1626,'Reference data'!$M$2:$O$364, 3,0), "Do not enter, will be populated based on other column(s)")</f>
        <v>Java</v>
      </c>
      <c r="I1626" s="522" t="str">
        <f>IFERROR(VLOOKUP(E1626,'Reference data'!$M$1:$N$364, 2,0), "Do not enter, will be populated based on other column(s)")</f>
        <v>MA-SOAP</v>
      </c>
      <c r="J1626" s="548" t="s">
        <v>442</v>
      </c>
      <c r="K1626" s="525" t="str">
        <f>IFERROR(VLOOKUP(J1626,'Reference data'!$G$2:$H$7, 2, 0), "Do not enter, will be populated based on other column(s)")</f>
        <v>Christine Moretti</v>
      </c>
      <c r="L1626" s="671" t="s">
        <v>1097</v>
      </c>
      <c r="M1626" s="525" t="str">
        <f>IFERROR(VLOOKUP(L1626, 'Reference data'!$J$2:$K$30, 2, 0), "Do not enter, will be populated based on other column(s)")</f>
        <v>Dinesh Bansal (Gurgaon)</v>
      </c>
      <c r="N1626" s="347" t="s">
        <v>283</v>
      </c>
      <c r="O1626" s="672"/>
      <c r="P1626" s="347" t="s">
        <v>48</v>
      </c>
      <c r="Q1626" s="488"/>
      <c r="R1626" s="488"/>
      <c r="S1626" s="488"/>
      <c r="T1626" s="488"/>
      <c r="U1626" s="488"/>
      <c r="V1626" s="488"/>
      <c r="W1626" s="488"/>
      <c r="X1626" s="488"/>
      <c r="Y1626" s="488"/>
      <c r="Z1626" s="488"/>
      <c r="AA1626" s="488"/>
      <c r="AB1626" s="488"/>
      <c r="AC1626" s="488"/>
      <c r="AD1626" s="488"/>
      <c r="AE1626" s="488"/>
      <c r="AF1626" s="488"/>
      <c r="AG1626" s="488"/>
      <c r="AH1626" s="347">
        <v>0</v>
      </c>
      <c r="AI1626" s="347">
        <v>0</v>
      </c>
      <c r="AJ1626" s="347">
        <v>0</v>
      </c>
      <c r="AK1626" s="347">
        <v>5</v>
      </c>
      <c r="AL1626" s="347">
        <v>0</v>
      </c>
      <c r="AM1626" s="347">
        <v>0</v>
      </c>
      <c r="AN1626" s="347">
        <v>0</v>
      </c>
      <c r="AO1626" s="347">
        <v>5</v>
      </c>
      <c r="AP1626" s="347">
        <v>0</v>
      </c>
      <c r="AQ1626" s="347">
        <v>0</v>
      </c>
      <c r="AR1626" s="347">
        <v>0</v>
      </c>
    </row>
    <row r="1627" spans="1:44" ht="18" customHeight="1">
      <c r="A1627" s="522" t="str">
        <f>IFERROR(VLOOKUP(B1627, 'Reference data'!$C$2:$D$21, 2, 0), "Do not enter, will be populated based on other column(s)")</f>
        <v>Sustenance</v>
      </c>
      <c r="B1627" s="548" t="s">
        <v>989</v>
      </c>
      <c r="C1627" s="548">
        <v>1</v>
      </c>
      <c r="D1627" s="548" t="s">
        <v>2463</v>
      </c>
      <c r="E1627" s="548" t="s">
        <v>1370</v>
      </c>
      <c r="F1627" s="548" t="s">
        <v>1506</v>
      </c>
      <c r="G1627" s="522" t="str">
        <f>IFERROR(VLOOKUP(E1627,'Reference data'!$M$2:$P$364,4,0), "Do not enter, will be populated based on other column(s)")</f>
        <v>MR</v>
      </c>
      <c r="H1627" s="522" t="str">
        <f>IFERROR(VLOOKUP(E1627,'Reference data'!$M$2:$O$364, 3,0), "Do not enter, will be populated based on other column(s)")</f>
        <v>Java</v>
      </c>
      <c r="I1627" s="522" t="str">
        <f>IFERROR(VLOOKUP(E1627,'Reference data'!$M$1:$N$364, 2,0), "Do not enter, will be populated based on other column(s)")</f>
        <v>MA-SOAP</v>
      </c>
      <c r="J1627" s="548" t="s">
        <v>442</v>
      </c>
      <c r="K1627" s="525" t="str">
        <f>IFERROR(VLOOKUP(J1627,'Reference data'!$G$2:$H$7, 2, 0), "Do not enter, will be populated based on other column(s)")</f>
        <v>Christine Moretti</v>
      </c>
      <c r="L1627" s="671" t="s">
        <v>1097</v>
      </c>
      <c r="M1627" s="525" t="str">
        <f>IFERROR(VLOOKUP(L1627, 'Reference data'!$J$2:$K$30, 2, 0), "Do not enter, will be populated based on other column(s)")</f>
        <v>Dinesh Bansal (Gurgaon)</v>
      </c>
      <c r="N1627" s="347" t="s">
        <v>283</v>
      </c>
      <c r="O1627" s="672"/>
      <c r="P1627" s="347" t="s">
        <v>48</v>
      </c>
      <c r="Q1627" s="488"/>
      <c r="R1627" s="488"/>
      <c r="S1627" s="488"/>
      <c r="T1627" s="488"/>
      <c r="U1627" s="488"/>
      <c r="V1627" s="488"/>
      <c r="W1627" s="488"/>
      <c r="X1627" s="488"/>
      <c r="Y1627" s="488"/>
      <c r="Z1627" s="488"/>
      <c r="AA1627" s="488"/>
      <c r="AB1627" s="488"/>
      <c r="AC1627" s="488"/>
      <c r="AD1627" s="488"/>
      <c r="AE1627" s="488"/>
      <c r="AF1627" s="488"/>
      <c r="AG1627" s="488"/>
      <c r="AH1627" s="347">
        <v>25</v>
      </c>
      <c r="AI1627" s="347">
        <v>25</v>
      </c>
      <c r="AJ1627" s="347">
        <v>25</v>
      </c>
      <c r="AK1627" s="347">
        <v>25</v>
      </c>
      <c r="AL1627" s="347">
        <v>25</v>
      </c>
      <c r="AM1627" s="347">
        <v>25</v>
      </c>
      <c r="AN1627" s="347">
        <v>25</v>
      </c>
      <c r="AO1627" s="347">
        <v>25</v>
      </c>
      <c r="AP1627" s="347">
        <v>25</v>
      </c>
      <c r="AQ1627" s="347">
        <v>25</v>
      </c>
      <c r="AR1627" s="347">
        <v>25</v>
      </c>
    </row>
    <row r="1628" spans="1:44" ht="18" customHeight="1">
      <c r="A1628" s="522" t="str">
        <f>IFERROR(VLOOKUP(B1628, 'Reference data'!$C$2:$D$21, 2, 0), "Do not enter, will be populated based on other column(s)")</f>
        <v>Sustenance</v>
      </c>
      <c r="B1628" s="548" t="s">
        <v>989</v>
      </c>
      <c r="C1628" s="548">
        <v>1</v>
      </c>
      <c r="D1628" s="548" t="s">
        <v>2463</v>
      </c>
      <c r="E1628" s="548" t="s">
        <v>510</v>
      </c>
      <c r="F1628" s="548" t="s">
        <v>1506</v>
      </c>
      <c r="G1628" s="522" t="str">
        <f>IFERROR(VLOOKUP(E1628,'Reference data'!$M$2:$P$364,4,0), "Do not enter, will be populated based on other column(s)")</f>
        <v>MR</v>
      </c>
      <c r="H1628" s="522" t="str">
        <f>IFERROR(VLOOKUP(E1628,'Reference data'!$M$2:$O$364, 3,0), "Do not enter, will be populated based on other column(s)")</f>
        <v>Java</v>
      </c>
      <c r="I1628" s="522" t="str">
        <f>IFERROR(VLOOKUP(E1628,'Reference data'!$M$1:$N$364, 2,0), "Do not enter, will be populated based on other column(s)")</f>
        <v>MA-SOAP</v>
      </c>
      <c r="J1628" s="548" t="s">
        <v>442</v>
      </c>
      <c r="K1628" s="525" t="str">
        <f>IFERROR(VLOOKUP(J1628,'Reference data'!$G$2:$H$7, 2, 0), "Do not enter, will be populated based on other column(s)")</f>
        <v>Christine Moretti</v>
      </c>
      <c r="L1628" s="671" t="s">
        <v>1097</v>
      </c>
      <c r="M1628" s="525" t="str">
        <f>IFERROR(VLOOKUP(L1628, 'Reference data'!$J$2:$K$30, 2, 0), "Do not enter, will be populated based on other column(s)")</f>
        <v>Dinesh Bansal (Gurgaon)</v>
      </c>
      <c r="N1628" s="347" t="s">
        <v>283</v>
      </c>
      <c r="O1628" s="672"/>
      <c r="P1628" s="347" t="s">
        <v>48</v>
      </c>
      <c r="Q1628" s="488"/>
      <c r="R1628" s="488"/>
      <c r="S1628" s="488"/>
      <c r="T1628" s="488"/>
      <c r="U1628" s="488"/>
      <c r="V1628" s="488"/>
      <c r="W1628" s="488"/>
      <c r="X1628" s="488"/>
      <c r="Y1628" s="488"/>
      <c r="Z1628" s="488"/>
      <c r="AA1628" s="488"/>
      <c r="AB1628" s="488"/>
      <c r="AC1628" s="488"/>
      <c r="AD1628" s="488"/>
      <c r="AE1628" s="488"/>
      <c r="AF1628" s="488"/>
      <c r="AG1628" s="488"/>
      <c r="AH1628" s="347">
        <v>20</v>
      </c>
      <c r="AI1628" s="347">
        <v>20</v>
      </c>
      <c r="AJ1628" s="347">
        <v>20</v>
      </c>
      <c r="AK1628" s="347">
        <v>20</v>
      </c>
      <c r="AL1628" s="347">
        <v>20</v>
      </c>
      <c r="AM1628" s="347">
        <v>20</v>
      </c>
      <c r="AN1628" s="347">
        <v>20</v>
      </c>
      <c r="AO1628" s="347">
        <v>20</v>
      </c>
      <c r="AP1628" s="347">
        <v>20</v>
      </c>
      <c r="AQ1628" s="347">
        <v>20</v>
      </c>
      <c r="AR1628" s="347">
        <v>20</v>
      </c>
    </row>
    <row r="1629" spans="1:44" ht="18" customHeight="1">
      <c r="A1629" s="522" t="str">
        <f>IFERROR(VLOOKUP(B1629, 'Reference data'!$C$2:$D$21, 2, 0), "Do not enter, will be populated based on other column(s)")</f>
        <v>Sustenance</v>
      </c>
      <c r="B1629" s="548" t="s">
        <v>989</v>
      </c>
      <c r="C1629" s="548">
        <v>1</v>
      </c>
      <c r="D1629" s="548" t="s">
        <v>2463</v>
      </c>
      <c r="E1629" s="548" t="s">
        <v>1275</v>
      </c>
      <c r="F1629" s="548" t="s">
        <v>1506</v>
      </c>
      <c r="G1629" s="522" t="str">
        <f>IFERROR(VLOOKUP(E1629,'Reference data'!$M$2:$P$364,4,0), "Do not enter, will be populated based on other column(s)")</f>
        <v>MR</v>
      </c>
      <c r="H1629" s="522" t="str">
        <f>IFERROR(VLOOKUP(E1629,'Reference data'!$M$2:$O$364, 3,0), "Do not enter, will be populated based on other column(s)")</f>
        <v>Java</v>
      </c>
      <c r="I1629" s="522" t="str">
        <f>IFERROR(VLOOKUP(E1629,'Reference data'!$M$1:$N$364, 2,0), "Do not enter, will be populated based on other column(s)")</f>
        <v>MA-SOAP</v>
      </c>
      <c r="J1629" s="548" t="s">
        <v>442</v>
      </c>
      <c r="K1629" s="525" t="str">
        <f>IFERROR(VLOOKUP(J1629,'Reference data'!$G$2:$H$7, 2, 0), "Do not enter, will be populated based on other column(s)")</f>
        <v>Christine Moretti</v>
      </c>
      <c r="L1629" s="671" t="s">
        <v>1097</v>
      </c>
      <c r="M1629" s="525" t="str">
        <f>IFERROR(VLOOKUP(L1629, 'Reference data'!$J$2:$K$30, 2, 0), "Do not enter, will be populated based on other column(s)")</f>
        <v>Dinesh Bansal (Gurgaon)</v>
      </c>
      <c r="N1629" s="347" t="s">
        <v>283</v>
      </c>
      <c r="O1629" s="672"/>
      <c r="P1629" s="347" t="s">
        <v>48</v>
      </c>
      <c r="Q1629" s="488"/>
      <c r="R1629" s="488"/>
      <c r="S1629" s="488"/>
      <c r="T1629" s="488"/>
      <c r="U1629" s="488"/>
      <c r="V1629" s="488"/>
      <c r="W1629" s="488"/>
      <c r="X1629" s="488"/>
      <c r="Y1629" s="488"/>
      <c r="Z1629" s="488"/>
      <c r="AA1629" s="488"/>
      <c r="AB1629" s="488"/>
      <c r="AC1629" s="488"/>
      <c r="AD1629" s="488"/>
      <c r="AE1629" s="488"/>
      <c r="AF1629" s="488"/>
      <c r="AG1629" s="488"/>
      <c r="AH1629" s="347">
        <v>10</v>
      </c>
      <c r="AI1629" s="347">
        <v>10</v>
      </c>
      <c r="AJ1629" s="347">
        <v>10</v>
      </c>
      <c r="AK1629" s="347">
        <v>10</v>
      </c>
      <c r="AL1629" s="347">
        <v>10</v>
      </c>
      <c r="AM1629" s="347">
        <v>10</v>
      </c>
      <c r="AN1629" s="347">
        <v>10</v>
      </c>
      <c r="AO1629" s="347">
        <v>10</v>
      </c>
      <c r="AP1629" s="347">
        <v>10</v>
      </c>
      <c r="AQ1629" s="347">
        <v>10</v>
      </c>
      <c r="AR1629" s="347">
        <v>10</v>
      </c>
    </row>
    <row r="1630" spans="1:44" ht="18" customHeight="1">
      <c r="A1630" s="522" t="str">
        <f>IFERROR(VLOOKUP(B1630, 'Reference data'!$C$2:$D$21, 2, 0), "Do not enter, will be populated based on other column(s)")</f>
        <v>Sustenance</v>
      </c>
      <c r="B1630" s="548" t="s">
        <v>989</v>
      </c>
      <c r="C1630" s="548">
        <v>1</v>
      </c>
      <c r="D1630" s="548" t="s">
        <v>2463</v>
      </c>
      <c r="E1630" s="548" t="s">
        <v>1330</v>
      </c>
      <c r="F1630" s="548" t="s">
        <v>1506</v>
      </c>
      <c r="G1630" s="522" t="str">
        <f>IFERROR(VLOOKUP(E1630,'Reference data'!$M$2:$P$364,4,0), "Do not enter, will be populated based on other column(s)")</f>
        <v>MR</v>
      </c>
      <c r="H1630" s="522" t="str">
        <f>IFERROR(VLOOKUP(E1630,'Reference data'!$M$2:$O$364, 3,0), "Do not enter, will be populated based on other column(s)")</f>
        <v>Java</v>
      </c>
      <c r="I1630" s="522" t="str">
        <f>IFERROR(VLOOKUP(E1630,'Reference data'!$M$1:$N$364, 2,0), "Do not enter, will be populated based on other column(s)")</f>
        <v>MA-SOAP</v>
      </c>
      <c r="J1630" s="548" t="s">
        <v>442</v>
      </c>
      <c r="K1630" s="525" t="str">
        <f>IFERROR(VLOOKUP(J1630,'Reference data'!$G$2:$H$7, 2, 0), "Do not enter, will be populated based on other column(s)")</f>
        <v>Christine Moretti</v>
      </c>
      <c r="L1630" s="671" t="s">
        <v>1097</v>
      </c>
      <c r="M1630" s="525" t="str">
        <f>IFERROR(VLOOKUP(L1630, 'Reference data'!$J$2:$K$30, 2, 0), "Do not enter, will be populated based on other column(s)")</f>
        <v>Dinesh Bansal (Gurgaon)</v>
      </c>
      <c r="N1630" s="347" t="s">
        <v>283</v>
      </c>
      <c r="O1630" s="672"/>
      <c r="P1630" s="347" t="s">
        <v>48</v>
      </c>
      <c r="Q1630" s="488"/>
      <c r="R1630" s="488"/>
      <c r="S1630" s="488"/>
      <c r="T1630" s="488"/>
      <c r="U1630" s="488"/>
      <c r="V1630" s="488"/>
      <c r="W1630" s="488"/>
      <c r="X1630" s="488"/>
      <c r="Y1630" s="488"/>
      <c r="Z1630" s="488"/>
      <c r="AA1630" s="488"/>
      <c r="AB1630" s="488"/>
      <c r="AC1630" s="488"/>
      <c r="AD1630" s="488"/>
      <c r="AE1630" s="488"/>
      <c r="AF1630" s="488"/>
      <c r="AG1630" s="488"/>
      <c r="AH1630" s="347">
        <v>10</v>
      </c>
      <c r="AI1630" s="347">
        <v>10</v>
      </c>
      <c r="AJ1630" s="347">
        <v>10</v>
      </c>
      <c r="AK1630" s="347">
        <v>10</v>
      </c>
      <c r="AL1630" s="347">
        <v>10</v>
      </c>
      <c r="AM1630" s="347">
        <v>10</v>
      </c>
      <c r="AN1630" s="347">
        <v>10</v>
      </c>
      <c r="AO1630" s="347">
        <v>10</v>
      </c>
      <c r="AP1630" s="347">
        <v>10</v>
      </c>
      <c r="AQ1630" s="347">
        <v>10</v>
      </c>
      <c r="AR1630" s="347">
        <v>10</v>
      </c>
    </row>
    <row r="1631" spans="1:44" ht="18" customHeight="1">
      <c r="A1631" s="522" t="str">
        <f>IFERROR(VLOOKUP(B1631, 'Reference data'!$C$2:$D$21, 2, 0), "Do not enter, will be populated based on other column(s)")</f>
        <v>Sustenance</v>
      </c>
      <c r="B1631" s="548" t="s">
        <v>987</v>
      </c>
      <c r="C1631" s="548">
        <v>1</v>
      </c>
      <c r="D1631" s="548" t="s">
        <v>2464</v>
      </c>
      <c r="E1631" s="548" t="s">
        <v>1392</v>
      </c>
      <c r="F1631" s="548" t="s">
        <v>1506</v>
      </c>
      <c r="G1631" s="522" t="str">
        <f>IFERROR(VLOOKUP(E1631,'Reference data'!$M$2:$P$364,4,0), "Do not enter, will be populated based on other column(s)")</f>
        <v>MR</v>
      </c>
      <c r="H1631" s="522" t="str">
        <f>IFERROR(VLOOKUP(E1631,'Reference data'!$M$2:$O$364, 3,0), "Do not enter, will be populated based on other column(s)")</f>
        <v>Java</v>
      </c>
      <c r="I1631" s="522" t="str">
        <f>IFERROR(VLOOKUP(E1631,'Reference data'!$M$1:$N$364, 2,0), "Do not enter, will be populated based on other column(s)")</f>
        <v>MA-SOAP</v>
      </c>
      <c r="J1631" s="548" t="s">
        <v>442</v>
      </c>
      <c r="K1631" s="525" t="str">
        <f>IFERROR(VLOOKUP(J1631,'Reference data'!$G$2:$H$7, 2, 0), "Do not enter, will be populated based on other column(s)")</f>
        <v>Christine Moretti</v>
      </c>
      <c r="L1631" s="671" t="s">
        <v>1097</v>
      </c>
      <c r="M1631" s="525" t="str">
        <f>IFERROR(VLOOKUP(L1631, 'Reference data'!$J$2:$K$30, 2, 0), "Do not enter, will be populated based on other column(s)")</f>
        <v>Dinesh Bansal (Gurgaon)</v>
      </c>
      <c r="N1631" s="347" t="s">
        <v>283</v>
      </c>
      <c r="O1631" s="672"/>
      <c r="P1631" s="347" t="s">
        <v>48</v>
      </c>
      <c r="Q1631" s="488"/>
      <c r="R1631" s="488"/>
      <c r="S1631" s="488"/>
      <c r="T1631" s="488"/>
      <c r="U1631" s="488"/>
      <c r="V1631" s="488"/>
      <c r="W1631" s="488"/>
      <c r="X1631" s="488"/>
      <c r="Y1631" s="488"/>
      <c r="Z1631" s="488"/>
      <c r="AA1631" s="488"/>
      <c r="AB1631" s="488"/>
      <c r="AC1631" s="488"/>
      <c r="AD1631" s="488"/>
      <c r="AE1631" s="488"/>
      <c r="AF1631" s="488"/>
      <c r="AG1631" s="488"/>
      <c r="AH1631" s="347">
        <v>20</v>
      </c>
      <c r="AI1631" s="347">
        <v>20</v>
      </c>
      <c r="AJ1631" s="347">
        <v>20</v>
      </c>
      <c r="AK1631" s="347">
        <v>20</v>
      </c>
      <c r="AL1631" s="347">
        <v>20</v>
      </c>
      <c r="AM1631" s="347">
        <v>20</v>
      </c>
      <c r="AN1631" s="347">
        <v>20</v>
      </c>
      <c r="AO1631" s="347">
        <v>20</v>
      </c>
      <c r="AP1631" s="347">
        <v>20</v>
      </c>
      <c r="AQ1631" s="347">
        <v>20</v>
      </c>
      <c r="AR1631" s="347">
        <v>20</v>
      </c>
    </row>
    <row r="1632" spans="1:44" ht="18" customHeight="1">
      <c r="A1632" s="522" t="str">
        <f>IFERROR(VLOOKUP(B1632, 'Reference data'!$C$2:$D$21, 2, 0), "Do not enter, will be populated based on other column(s)")</f>
        <v>Sustenance</v>
      </c>
      <c r="B1632" s="548" t="s">
        <v>987</v>
      </c>
      <c r="C1632" s="548">
        <v>1</v>
      </c>
      <c r="D1632" s="548" t="s">
        <v>2465</v>
      </c>
      <c r="E1632" s="548" t="s">
        <v>1370</v>
      </c>
      <c r="F1632" s="548" t="s">
        <v>1506</v>
      </c>
      <c r="G1632" s="522" t="str">
        <f>IFERROR(VLOOKUP(E1632,'Reference data'!$M$2:$P$364,4,0), "Do not enter, will be populated based on other column(s)")</f>
        <v>MR</v>
      </c>
      <c r="H1632" s="522" t="str">
        <f>IFERROR(VLOOKUP(E1632,'Reference data'!$M$2:$O$364, 3,0), "Do not enter, will be populated based on other column(s)")</f>
        <v>Java</v>
      </c>
      <c r="I1632" s="522" t="str">
        <f>IFERROR(VLOOKUP(E1632,'Reference data'!$M$1:$N$364, 2,0), "Do not enter, will be populated based on other column(s)")</f>
        <v>MA-SOAP</v>
      </c>
      <c r="J1632" s="548" t="s">
        <v>442</v>
      </c>
      <c r="K1632" s="525" t="str">
        <f>IFERROR(VLOOKUP(J1632,'Reference data'!$G$2:$H$7, 2, 0), "Do not enter, will be populated based on other column(s)")</f>
        <v>Christine Moretti</v>
      </c>
      <c r="L1632" s="671" t="s">
        <v>1097</v>
      </c>
      <c r="M1632" s="525" t="str">
        <f>IFERROR(VLOOKUP(L1632, 'Reference data'!$J$2:$K$30, 2, 0), "Do not enter, will be populated based on other column(s)")</f>
        <v>Dinesh Bansal (Gurgaon)</v>
      </c>
      <c r="N1632" s="347" t="s">
        <v>283</v>
      </c>
      <c r="O1632" s="672"/>
      <c r="P1632" s="347" t="s">
        <v>48</v>
      </c>
      <c r="Q1632" s="488"/>
      <c r="R1632" s="488"/>
      <c r="S1632" s="488"/>
      <c r="T1632" s="488"/>
      <c r="U1632" s="488"/>
      <c r="V1632" s="488"/>
      <c r="W1632" s="488"/>
      <c r="X1632" s="488"/>
      <c r="Y1632" s="488"/>
      <c r="Z1632" s="488"/>
      <c r="AA1632" s="488"/>
      <c r="AB1632" s="488"/>
      <c r="AC1632" s="488"/>
      <c r="AD1632" s="488"/>
      <c r="AE1632" s="488"/>
      <c r="AF1632" s="488"/>
      <c r="AG1632" s="488"/>
      <c r="AH1632" s="347">
        <v>20</v>
      </c>
      <c r="AI1632" s="347">
        <v>20</v>
      </c>
      <c r="AJ1632" s="347">
        <v>20</v>
      </c>
      <c r="AK1632" s="347">
        <v>20</v>
      </c>
      <c r="AL1632" s="347">
        <v>20</v>
      </c>
      <c r="AM1632" s="347">
        <v>20</v>
      </c>
      <c r="AN1632" s="347">
        <v>20</v>
      </c>
      <c r="AO1632" s="347">
        <v>20</v>
      </c>
      <c r="AP1632" s="347">
        <v>20</v>
      </c>
      <c r="AQ1632" s="347">
        <v>20</v>
      </c>
      <c r="AR1632" s="347">
        <v>20</v>
      </c>
    </row>
    <row r="1633" spans="1:44" ht="18" customHeight="1">
      <c r="A1633" s="522" t="str">
        <f>IFERROR(VLOOKUP(B1633, 'Reference data'!$C$2:$D$21, 2, 0), "Do not enter, will be populated based on other column(s)")</f>
        <v>Sustenance</v>
      </c>
      <c r="B1633" s="548" t="s">
        <v>987</v>
      </c>
      <c r="C1633" s="548">
        <v>1</v>
      </c>
      <c r="D1633" s="548" t="s">
        <v>2465</v>
      </c>
      <c r="E1633" s="548" t="s">
        <v>510</v>
      </c>
      <c r="F1633" s="548" t="s">
        <v>1506</v>
      </c>
      <c r="G1633" s="522" t="str">
        <f>IFERROR(VLOOKUP(E1633,'Reference data'!$M$2:$P$364,4,0), "Do not enter, will be populated based on other column(s)")</f>
        <v>MR</v>
      </c>
      <c r="H1633" s="522" t="str">
        <f>IFERROR(VLOOKUP(E1633,'Reference data'!$M$2:$O$364, 3,0), "Do not enter, will be populated based on other column(s)")</f>
        <v>Java</v>
      </c>
      <c r="I1633" s="522" t="str">
        <f>IFERROR(VLOOKUP(E1633,'Reference data'!$M$1:$N$364, 2,0), "Do not enter, will be populated based on other column(s)")</f>
        <v>MA-SOAP</v>
      </c>
      <c r="J1633" s="548" t="s">
        <v>442</v>
      </c>
      <c r="K1633" s="525" t="str">
        <f>IFERROR(VLOOKUP(J1633,'Reference data'!$G$2:$H$7, 2, 0), "Do not enter, will be populated based on other column(s)")</f>
        <v>Christine Moretti</v>
      </c>
      <c r="L1633" s="671" t="s">
        <v>1097</v>
      </c>
      <c r="M1633" s="525" t="str">
        <f>IFERROR(VLOOKUP(L1633, 'Reference data'!$J$2:$K$30, 2, 0), "Do not enter, will be populated based on other column(s)")</f>
        <v>Dinesh Bansal (Gurgaon)</v>
      </c>
      <c r="N1633" s="347" t="s">
        <v>283</v>
      </c>
      <c r="O1633" s="672"/>
      <c r="P1633" s="347" t="s">
        <v>48</v>
      </c>
      <c r="Q1633" s="488"/>
      <c r="R1633" s="488"/>
      <c r="S1633" s="488"/>
      <c r="T1633" s="488"/>
      <c r="U1633" s="488"/>
      <c r="V1633" s="488"/>
      <c r="W1633" s="488"/>
      <c r="X1633" s="488"/>
      <c r="Y1633" s="488"/>
      <c r="Z1633" s="488"/>
      <c r="AA1633" s="488"/>
      <c r="AB1633" s="488"/>
      <c r="AC1633" s="488"/>
      <c r="AD1633" s="488"/>
      <c r="AE1633" s="488"/>
      <c r="AF1633" s="488"/>
      <c r="AG1633" s="488"/>
      <c r="AH1633" s="347">
        <v>20</v>
      </c>
      <c r="AI1633" s="347">
        <v>20</v>
      </c>
      <c r="AJ1633" s="347">
        <v>20</v>
      </c>
      <c r="AK1633" s="347">
        <v>20</v>
      </c>
      <c r="AL1633" s="347">
        <v>20</v>
      </c>
      <c r="AM1633" s="347">
        <v>20</v>
      </c>
      <c r="AN1633" s="347">
        <v>20</v>
      </c>
      <c r="AO1633" s="347">
        <v>20</v>
      </c>
      <c r="AP1633" s="347">
        <v>20</v>
      </c>
      <c r="AQ1633" s="347">
        <v>20</v>
      </c>
      <c r="AR1633" s="347">
        <v>20</v>
      </c>
    </row>
    <row r="1634" spans="1:44" ht="18" customHeight="1">
      <c r="A1634" s="522" t="str">
        <f>IFERROR(VLOOKUP(B1634, 'Reference data'!$C$2:$D$21, 2, 0), "Do not enter, will be populated based on other column(s)")</f>
        <v>Sustenance</v>
      </c>
      <c r="B1634" s="548" t="s">
        <v>987</v>
      </c>
      <c r="C1634" s="548">
        <v>1</v>
      </c>
      <c r="D1634" s="548" t="s">
        <v>2465</v>
      </c>
      <c r="E1634" s="548" t="s">
        <v>1275</v>
      </c>
      <c r="F1634" s="548" t="s">
        <v>1506</v>
      </c>
      <c r="G1634" s="522" t="str">
        <f>IFERROR(VLOOKUP(E1634,'Reference data'!$M$2:$P$364,4,0), "Do not enter, will be populated based on other column(s)")</f>
        <v>MR</v>
      </c>
      <c r="H1634" s="522" t="str">
        <f>IFERROR(VLOOKUP(E1634,'Reference data'!$M$2:$O$364, 3,0), "Do not enter, will be populated based on other column(s)")</f>
        <v>Java</v>
      </c>
      <c r="I1634" s="522" t="str">
        <f>IFERROR(VLOOKUP(E1634,'Reference data'!$M$1:$N$364, 2,0), "Do not enter, will be populated based on other column(s)")</f>
        <v>MA-SOAP</v>
      </c>
      <c r="J1634" s="548" t="s">
        <v>442</v>
      </c>
      <c r="K1634" s="525" t="str">
        <f>IFERROR(VLOOKUP(J1634,'Reference data'!$G$2:$H$7, 2, 0), "Do not enter, will be populated based on other column(s)")</f>
        <v>Christine Moretti</v>
      </c>
      <c r="L1634" s="671" t="s">
        <v>1097</v>
      </c>
      <c r="M1634" s="525" t="str">
        <f>IFERROR(VLOOKUP(L1634, 'Reference data'!$J$2:$K$30, 2, 0), "Do not enter, will be populated based on other column(s)")</f>
        <v>Dinesh Bansal (Gurgaon)</v>
      </c>
      <c r="N1634" s="347" t="s">
        <v>283</v>
      </c>
      <c r="O1634" s="672"/>
      <c r="P1634" s="347" t="s">
        <v>48</v>
      </c>
      <c r="Q1634" s="488"/>
      <c r="R1634" s="488"/>
      <c r="S1634" s="488"/>
      <c r="T1634" s="488"/>
      <c r="U1634" s="488"/>
      <c r="V1634" s="488"/>
      <c r="W1634" s="488"/>
      <c r="X1634" s="488"/>
      <c r="Y1634" s="488"/>
      <c r="Z1634" s="488"/>
      <c r="AA1634" s="488"/>
      <c r="AB1634" s="488"/>
      <c r="AC1634" s="488"/>
      <c r="AD1634" s="488"/>
      <c r="AE1634" s="488"/>
      <c r="AF1634" s="488"/>
      <c r="AG1634" s="488"/>
      <c r="AH1634" s="347">
        <v>5</v>
      </c>
      <c r="AI1634" s="347">
        <v>5</v>
      </c>
      <c r="AJ1634" s="347">
        <v>5</v>
      </c>
      <c r="AK1634" s="347">
        <v>5</v>
      </c>
      <c r="AL1634" s="347">
        <v>5</v>
      </c>
      <c r="AM1634" s="347">
        <v>5</v>
      </c>
      <c r="AN1634" s="347">
        <v>5</v>
      </c>
      <c r="AO1634" s="347">
        <v>5</v>
      </c>
      <c r="AP1634" s="347">
        <v>5</v>
      </c>
      <c r="AQ1634" s="347">
        <v>5</v>
      </c>
      <c r="AR1634" s="347">
        <v>5</v>
      </c>
    </row>
    <row r="1635" spans="1:44" ht="18" customHeight="1">
      <c r="A1635" s="522" t="str">
        <f>IFERROR(VLOOKUP(B1635, 'Reference data'!$C$2:$D$21, 2, 0), "Do not enter, will be populated based on other column(s)")</f>
        <v>Sustenance</v>
      </c>
      <c r="B1635" s="548" t="s">
        <v>987</v>
      </c>
      <c r="C1635" s="548">
        <v>1</v>
      </c>
      <c r="D1635" s="548" t="s">
        <v>2465</v>
      </c>
      <c r="E1635" s="548" t="s">
        <v>1330</v>
      </c>
      <c r="F1635" s="548" t="s">
        <v>1506</v>
      </c>
      <c r="G1635" s="522" t="str">
        <f>IFERROR(VLOOKUP(E1635,'Reference data'!$M$2:$P$364,4,0), "Do not enter, will be populated based on other column(s)")</f>
        <v>MR</v>
      </c>
      <c r="H1635" s="522" t="str">
        <f>IFERROR(VLOOKUP(E1635,'Reference data'!$M$2:$O$364, 3,0), "Do not enter, will be populated based on other column(s)")</f>
        <v>Java</v>
      </c>
      <c r="I1635" s="522" t="str">
        <f>IFERROR(VLOOKUP(E1635,'Reference data'!$M$1:$N$364, 2,0), "Do not enter, will be populated based on other column(s)")</f>
        <v>MA-SOAP</v>
      </c>
      <c r="J1635" s="548" t="s">
        <v>442</v>
      </c>
      <c r="K1635" s="525" t="str">
        <f>IFERROR(VLOOKUP(J1635,'Reference data'!$G$2:$H$7, 2, 0), "Do not enter, will be populated based on other column(s)")</f>
        <v>Christine Moretti</v>
      </c>
      <c r="L1635" s="671" t="s">
        <v>1097</v>
      </c>
      <c r="M1635" s="525" t="str">
        <f>IFERROR(VLOOKUP(L1635, 'Reference data'!$J$2:$K$30, 2, 0), "Do not enter, will be populated based on other column(s)")</f>
        <v>Dinesh Bansal (Gurgaon)</v>
      </c>
      <c r="N1635" s="347" t="s">
        <v>283</v>
      </c>
      <c r="O1635" s="672"/>
      <c r="P1635" s="347" t="s">
        <v>48</v>
      </c>
      <c r="Q1635" s="488"/>
      <c r="R1635" s="488"/>
      <c r="S1635" s="488"/>
      <c r="T1635" s="488"/>
      <c r="U1635" s="488"/>
      <c r="V1635" s="488"/>
      <c r="W1635" s="488"/>
      <c r="X1635" s="488"/>
      <c r="Y1635" s="488"/>
      <c r="Z1635" s="488"/>
      <c r="AA1635" s="488"/>
      <c r="AB1635" s="488"/>
      <c r="AC1635" s="488"/>
      <c r="AD1635" s="488"/>
      <c r="AE1635" s="488"/>
      <c r="AF1635" s="488"/>
      <c r="AG1635" s="488"/>
      <c r="AH1635" s="347">
        <v>5</v>
      </c>
      <c r="AI1635" s="347">
        <v>5</v>
      </c>
      <c r="AJ1635" s="347">
        <v>5</v>
      </c>
      <c r="AK1635" s="347">
        <v>5</v>
      </c>
      <c r="AL1635" s="347">
        <v>5</v>
      </c>
      <c r="AM1635" s="347">
        <v>5</v>
      </c>
      <c r="AN1635" s="347">
        <v>5</v>
      </c>
      <c r="AO1635" s="347">
        <v>5</v>
      </c>
      <c r="AP1635" s="347">
        <v>5</v>
      </c>
      <c r="AQ1635" s="347">
        <v>5</v>
      </c>
      <c r="AR1635" s="347">
        <v>5</v>
      </c>
    </row>
    <row r="1636" spans="1:44" ht="18" customHeight="1">
      <c r="A1636" s="522" t="str">
        <f>IFERROR(VLOOKUP(B1636, 'Reference data'!$C$2:$D$21, 2, 0), "Do not enter, will be populated based on other column(s)")</f>
        <v>Sustenance</v>
      </c>
      <c r="B1636" s="541" t="s">
        <v>990</v>
      </c>
      <c r="C1636" s="347">
        <v>1</v>
      </c>
      <c r="D1636" s="548" t="s">
        <v>2466</v>
      </c>
      <c r="E1636" s="548" t="s">
        <v>1392</v>
      </c>
      <c r="F1636" s="347" t="s">
        <v>1506</v>
      </c>
      <c r="G1636" s="522" t="str">
        <f>IFERROR(VLOOKUP(E1636,'Reference data'!$M$2:$P$364,4,0), "Do not enter, will be populated based on other column(s)")</f>
        <v>MR</v>
      </c>
      <c r="H1636" s="522" t="str">
        <f>IFERROR(VLOOKUP(E1636,'Reference data'!$M$2:$O$364, 3,0), "Do not enter, will be populated based on other column(s)")</f>
        <v>Java</v>
      </c>
      <c r="I1636" s="522" t="str">
        <f>IFERROR(VLOOKUP(E1636,'Reference data'!$M$1:$N$364, 2,0), "Do not enter, will be populated based on other column(s)")</f>
        <v>MA-SOAP</v>
      </c>
      <c r="J1636" s="347" t="s">
        <v>442</v>
      </c>
      <c r="K1636" s="525" t="str">
        <f>IFERROR(VLOOKUP(J1636,'Reference data'!$G$2:$H$7, 2, 0), "Do not enter, will be populated based on other column(s)")</f>
        <v>Christine Moretti</v>
      </c>
      <c r="L1636" s="525" t="s">
        <v>1097</v>
      </c>
      <c r="M1636" s="525" t="str">
        <f>IFERROR(VLOOKUP(L1636, 'Reference data'!$J$2:$K$30, 2, 0), "Do not enter, will be populated based on other column(s)")</f>
        <v>Dinesh Bansal (Gurgaon)</v>
      </c>
      <c r="N1636" s="347" t="s">
        <v>283</v>
      </c>
      <c r="O1636" s="672"/>
      <c r="P1636" s="347" t="s">
        <v>48</v>
      </c>
      <c r="Q1636" s="488"/>
      <c r="R1636" s="488"/>
      <c r="S1636" s="488"/>
      <c r="T1636" s="488"/>
      <c r="U1636" s="488"/>
      <c r="V1636" s="488"/>
      <c r="W1636" s="488"/>
      <c r="X1636" s="488"/>
      <c r="Y1636" s="488"/>
      <c r="Z1636" s="488"/>
      <c r="AA1636" s="488"/>
      <c r="AB1636" s="488"/>
      <c r="AC1636" s="488"/>
      <c r="AD1636" s="488"/>
      <c r="AE1636" s="488"/>
      <c r="AF1636" s="488"/>
      <c r="AG1636" s="488"/>
      <c r="AH1636" s="347">
        <v>5</v>
      </c>
      <c r="AI1636" s="347">
        <v>5</v>
      </c>
      <c r="AJ1636" s="347">
        <v>5</v>
      </c>
      <c r="AK1636" s="347">
        <v>5</v>
      </c>
      <c r="AL1636" s="347">
        <v>5</v>
      </c>
      <c r="AM1636" s="347">
        <v>5</v>
      </c>
      <c r="AN1636" s="347">
        <v>5</v>
      </c>
      <c r="AO1636" s="347">
        <v>5</v>
      </c>
      <c r="AP1636" s="347">
        <v>5</v>
      </c>
      <c r="AQ1636" s="347">
        <v>5</v>
      </c>
      <c r="AR1636" s="347">
        <v>5</v>
      </c>
    </row>
    <row r="1637" spans="1:44" ht="18" customHeight="1">
      <c r="A1637" s="522" t="str">
        <f>IFERROR(VLOOKUP(B1637, 'Reference data'!$C$2:$D$21, 2, 0), "Do not enter, will be populated based on other column(s)")</f>
        <v>Sustenance</v>
      </c>
      <c r="B1637" s="541" t="s">
        <v>990</v>
      </c>
      <c r="C1637" s="347">
        <v>1</v>
      </c>
      <c r="D1637" s="548" t="s">
        <v>2466</v>
      </c>
      <c r="E1637" s="548" t="s">
        <v>1370</v>
      </c>
      <c r="F1637" s="347" t="s">
        <v>1506</v>
      </c>
      <c r="G1637" s="522" t="str">
        <f>IFERROR(VLOOKUP(E1637,'Reference data'!$M$2:$P$364,4,0), "Do not enter, will be populated based on other column(s)")</f>
        <v>MR</v>
      </c>
      <c r="H1637" s="522" t="str">
        <f>IFERROR(VLOOKUP(E1637,'Reference data'!$M$2:$O$364, 3,0), "Do not enter, will be populated based on other column(s)")</f>
        <v>Java</v>
      </c>
      <c r="I1637" s="522" t="str">
        <f>IFERROR(VLOOKUP(E1637,'Reference data'!$M$1:$N$364, 2,0), "Do not enter, will be populated based on other column(s)")</f>
        <v>MA-SOAP</v>
      </c>
      <c r="J1637" s="347" t="s">
        <v>442</v>
      </c>
      <c r="K1637" s="525" t="str">
        <f>IFERROR(VLOOKUP(J1637,'Reference data'!$G$2:$H$7, 2, 0), "Do not enter, will be populated based on other column(s)")</f>
        <v>Christine Moretti</v>
      </c>
      <c r="L1637" s="525" t="s">
        <v>1097</v>
      </c>
      <c r="M1637" s="525" t="str">
        <f>IFERROR(VLOOKUP(L1637, 'Reference data'!$J$2:$K$30, 2, 0), "Do not enter, will be populated based on other column(s)")</f>
        <v>Dinesh Bansal (Gurgaon)</v>
      </c>
      <c r="N1637" s="347" t="s">
        <v>283</v>
      </c>
      <c r="O1637" s="672"/>
      <c r="P1637" s="347" t="s">
        <v>48</v>
      </c>
      <c r="Q1637" s="488"/>
      <c r="R1637" s="488"/>
      <c r="S1637" s="488"/>
      <c r="T1637" s="488"/>
      <c r="U1637" s="488"/>
      <c r="V1637" s="488"/>
      <c r="W1637" s="488"/>
      <c r="X1637" s="488"/>
      <c r="Y1637" s="488"/>
      <c r="Z1637" s="488"/>
      <c r="AA1637" s="488"/>
      <c r="AB1637" s="488"/>
      <c r="AC1637" s="488"/>
      <c r="AD1637" s="488"/>
      <c r="AE1637" s="488"/>
      <c r="AF1637" s="488"/>
      <c r="AG1637" s="488"/>
      <c r="AH1637" s="347">
        <v>5</v>
      </c>
      <c r="AI1637" s="347">
        <v>5</v>
      </c>
      <c r="AJ1637" s="347">
        <v>5</v>
      </c>
      <c r="AK1637" s="347">
        <v>5</v>
      </c>
      <c r="AL1637" s="347">
        <v>5</v>
      </c>
      <c r="AM1637" s="347">
        <v>5</v>
      </c>
      <c r="AN1637" s="347">
        <v>5</v>
      </c>
      <c r="AO1637" s="347">
        <v>5</v>
      </c>
      <c r="AP1637" s="347">
        <v>5</v>
      </c>
      <c r="AQ1637" s="347">
        <v>5</v>
      </c>
      <c r="AR1637" s="347">
        <v>5</v>
      </c>
    </row>
    <row r="1638" spans="1:44" ht="18" customHeight="1">
      <c r="A1638" s="522" t="str">
        <f>IFERROR(VLOOKUP(B1638, 'Reference data'!$C$2:$D$21, 2, 0), "Do not enter, will be populated based on other column(s)")</f>
        <v>Sustenance</v>
      </c>
      <c r="B1638" s="541" t="s">
        <v>990</v>
      </c>
      <c r="C1638" s="347">
        <v>1</v>
      </c>
      <c r="D1638" s="548" t="s">
        <v>2466</v>
      </c>
      <c r="E1638" s="548" t="s">
        <v>510</v>
      </c>
      <c r="F1638" s="347" t="s">
        <v>1506</v>
      </c>
      <c r="G1638" s="522" t="str">
        <f>IFERROR(VLOOKUP(E1638,'Reference data'!$M$2:$P$364,4,0), "Do not enter, will be populated based on other column(s)")</f>
        <v>MR</v>
      </c>
      <c r="H1638" s="522" t="str">
        <f>IFERROR(VLOOKUP(E1638,'Reference data'!$M$2:$O$364, 3,0), "Do not enter, will be populated based on other column(s)")</f>
        <v>Java</v>
      </c>
      <c r="I1638" s="522" t="str">
        <f>IFERROR(VLOOKUP(E1638,'Reference data'!$M$1:$N$364, 2,0), "Do not enter, will be populated based on other column(s)")</f>
        <v>MA-SOAP</v>
      </c>
      <c r="J1638" s="347" t="s">
        <v>442</v>
      </c>
      <c r="K1638" s="525" t="str">
        <f>IFERROR(VLOOKUP(J1638,'Reference data'!$G$2:$H$7, 2, 0), "Do not enter, will be populated based on other column(s)")</f>
        <v>Christine Moretti</v>
      </c>
      <c r="L1638" s="525" t="s">
        <v>1097</v>
      </c>
      <c r="M1638" s="525" t="str">
        <f>IFERROR(VLOOKUP(L1638, 'Reference data'!$J$2:$K$30, 2, 0), "Do not enter, will be populated based on other column(s)")</f>
        <v>Dinesh Bansal (Gurgaon)</v>
      </c>
      <c r="N1638" s="347" t="s">
        <v>283</v>
      </c>
      <c r="O1638" s="672"/>
      <c r="P1638" s="347" t="s">
        <v>48</v>
      </c>
      <c r="Q1638" s="488"/>
      <c r="R1638" s="488"/>
      <c r="S1638" s="488"/>
      <c r="T1638" s="488"/>
      <c r="U1638" s="488"/>
      <c r="V1638" s="488"/>
      <c r="W1638" s="488"/>
      <c r="X1638" s="488"/>
      <c r="Y1638" s="488"/>
      <c r="Z1638" s="488"/>
      <c r="AA1638" s="488"/>
      <c r="AB1638" s="488"/>
      <c r="AC1638" s="488"/>
      <c r="AD1638" s="488"/>
      <c r="AE1638" s="488"/>
      <c r="AF1638" s="488"/>
      <c r="AG1638" s="488"/>
      <c r="AH1638" s="347">
        <v>5</v>
      </c>
      <c r="AI1638" s="347">
        <v>5</v>
      </c>
      <c r="AJ1638" s="347">
        <v>5</v>
      </c>
      <c r="AK1638" s="347">
        <v>5</v>
      </c>
      <c r="AL1638" s="347">
        <v>5</v>
      </c>
      <c r="AM1638" s="347">
        <v>5</v>
      </c>
      <c r="AN1638" s="347">
        <v>5</v>
      </c>
      <c r="AO1638" s="347">
        <v>5</v>
      </c>
      <c r="AP1638" s="347">
        <v>5</v>
      </c>
      <c r="AQ1638" s="347">
        <v>5</v>
      </c>
      <c r="AR1638" s="347">
        <v>5</v>
      </c>
    </row>
    <row r="1639" spans="1:44" ht="18" customHeight="1">
      <c r="A1639" s="522" t="str">
        <f>IFERROR(VLOOKUP(B1639, 'Reference data'!$C$2:$D$21, 2, 0), "Do not enter, will be populated based on other column(s)")</f>
        <v>Sustenance</v>
      </c>
      <c r="B1639" s="541" t="s">
        <v>990</v>
      </c>
      <c r="C1639" s="347">
        <v>1</v>
      </c>
      <c r="D1639" s="548" t="s">
        <v>2466</v>
      </c>
      <c r="E1639" s="548" t="s">
        <v>1275</v>
      </c>
      <c r="F1639" s="347" t="s">
        <v>1506</v>
      </c>
      <c r="G1639" s="522" t="str">
        <f>IFERROR(VLOOKUP(E1639,'Reference data'!$M$2:$P$364,4,0), "Do not enter, will be populated based on other column(s)")</f>
        <v>MR</v>
      </c>
      <c r="H1639" s="522" t="str">
        <f>IFERROR(VLOOKUP(E1639,'Reference data'!$M$2:$O$364, 3,0), "Do not enter, will be populated based on other column(s)")</f>
        <v>Java</v>
      </c>
      <c r="I1639" s="522" t="str">
        <f>IFERROR(VLOOKUP(E1639,'Reference data'!$M$1:$N$364, 2,0), "Do not enter, will be populated based on other column(s)")</f>
        <v>MA-SOAP</v>
      </c>
      <c r="J1639" s="347" t="s">
        <v>442</v>
      </c>
      <c r="K1639" s="525" t="str">
        <f>IFERROR(VLOOKUP(J1639,'Reference data'!$G$2:$H$7, 2, 0), "Do not enter, will be populated based on other column(s)")</f>
        <v>Christine Moretti</v>
      </c>
      <c r="L1639" s="525" t="s">
        <v>1097</v>
      </c>
      <c r="M1639" s="525" t="str">
        <f>IFERROR(VLOOKUP(L1639, 'Reference data'!$J$2:$K$30, 2, 0), "Do not enter, will be populated based on other column(s)")</f>
        <v>Dinesh Bansal (Gurgaon)</v>
      </c>
      <c r="N1639" s="347" t="s">
        <v>283</v>
      </c>
      <c r="O1639" s="672"/>
      <c r="P1639" s="347" t="s">
        <v>48</v>
      </c>
      <c r="Q1639" s="488"/>
      <c r="R1639" s="488"/>
      <c r="S1639" s="488"/>
      <c r="T1639" s="488"/>
      <c r="U1639" s="488"/>
      <c r="V1639" s="488"/>
      <c r="W1639" s="488"/>
      <c r="X1639" s="488"/>
      <c r="Y1639" s="488"/>
      <c r="Z1639" s="488"/>
      <c r="AA1639" s="488"/>
      <c r="AB1639" s="488"/>
      <c r="AC1639" s="488"/>
      <c r="AD1639" s="488"/>
      <c r="AE1639" s="488"/>
      <c r="AF1639" s="488"/>
      <c r="AG1639" s="488"/>
      <c r="AH1639" s="347">
        <v>5</v>
      </c>
      <c r="AI1639" s="347">
        <v>5</v>
      </c>
      <c r="AJ1639" s="347">
        <v>5</v>
      </c>
      <c r="AK1639" s="347">
        <v>5</v>
      </c>
      <c r="AL1639" s="347">
        <v>5</v>
      </c>
      <c r="AM1639" s="347">
        <v>5</v>
      </c>
      <c r="AN1639" s="347">
        <v>5</v>
      </c>
      <c r="AO1639" s="347">
        <v>5</v>
      </c>
      <c r="AP1639" s="347">
        <v>5</v>
      </c>
      <c r="AQ1639" s="347">
        <v>5</v>
      </c>
      <c r="AR1639" s="347">
        <v>5</v>
      </c>
    </row>
    <row r="1640" spans="1:44" ht="18" customHeight="1">
      <c r="A1640" s="522" t="str">
        <f>IFERROR(VLOOKUP(B1640, 'Reference data'!$C$2:$D$21, 2, 0), "Do not enter, will be populated based on other column(s)")</f>
        <v>Sustenance</v>
      </c>
      <c r="B1640" s="541" t="s">
        <v>990</v>
      </c>
      <c r="C1640" s="347">
        <v>1</v>
      </c>
      <c r="D1640" s="548" t="s">
        <v>2466</v>
      </c>
      <c r="E1640" s="548" t="s">
        <v>1330</v>
      </c>
      <c r="F1640" s="347" t="s">
        <v>1506</v>
      </c>
      <c r="G1640" s="522" t="str">
        <f>IFERROR(VLOOKUP(E1640,'Reference data'!$M$2:$P$364,4,0), "Do not enter, will be populated based on other column(s)")</f>
        <v>MR</v>
      </c>
      <c r="H1640" s="522" t="str">
        <f>IFERROR(VLOOKUP(E1640,'Reference data'!$M$2:$O$364, 3,0), "Do not enter, will be populated based on other column(s)")</f>
        <v>Java</v>
      </c>
      <c r="I1640" s="522" t="str">
        <f>IFERROR(VLOOKUP(E1640,'Reference data'!$M$1:$N$364, 2,0), "Do not enter, will be populated based on other column(s)")</f>
        <v>MA-SOAP</v>
      </c>
      <c r="J1640" s="347" t="s">
        <v>442</v>
      </c>
      <c r="K1640" s="525" t="str">
        <f>IFERROR(VLOOKUP(J1640,'Reference data'!$G$2:$H$7, 2, 0), "Do not enter, will be populated based on other column(s)")</f>
        <v>Christine Moretti</v>
      </c>
      <c r="L1640" s="525" t="s">
        <v>1097</v>
      </c>
      <c r="M1640" s="525" t="str">
        <f>IFERROR(VLOOKUP(L1640, 'Reference data'!$J$2:$K$30, 2, 0), "Do not enter, will be populated based on other column(s)")</f>
        <v>Dinesh Bansal (Gurgaon)</v>
      </c>
      <c r="N1640" s="347" t="s">
        <v>283</v>
      </c>
      <c r="O1640" s="672"/>
      <c r="P1640" s="347" t="s">
        <v>48</v>
      </c>
      <c r="Q1640" s="488"/>
      <c r="R1640" s="488"/>
      <c r="S1640" s="488"/>
      <c r="T1640" s="488"/>
      <c r="U1640" s="488"/>
      <c r="V1640" s="488"/>
      <c r="W1640" s="488"/>
      <c r="X1640" s="488"/>
      <c r="Y1640" s="488"/>
      <c r="Z1640" s="488"/>
      <c r="AA1640" s="488"/>
      <c r="AB1640" s="488"/>
      <c r="AC1640" s="488"/>
      <c r="AD1640" s="488"/>
      <c r="AE1640" s="488"/>
      <c r="AF1640" s="488"/>
      <c r="AG1640" s="488"/>
      <c r="AH1640" s="347">
        <v>5</v>
      </c>
      <c r="AI1640" s="347">
        <v>5</v>
      </c>
      <c r="AJ1640" s="347">
        <v>5</v>
      </c>
      <c r="AK1640" s="347">
        <v>5</v>
      </c>
      <c r="AL1640" s="347">
        <v>5</v>
      </c>
      <c r="AM1640" s="347">
        <v>5</v>
      </c>
      <c r="AN1640" s="347">
        <v>5</v>
      </c>
      <c r="AO1640" s="347">
        <v>5</v>
      </c>
      <c r="AP1640" s="347">
        <v>5</v>
      </c>
      <c r="AQ1640" s="347">
        <v>5</v>
      </c>
      <c r="AR1640" s="347">
        <v>5</v>
      </c>
    </row>
    <row r="1641" spans="1:44" ht="18" customHeight="1">
      <c r="A1641" s="522" t="str">
        <f>IFERROR(VLOOKUP(B1641, 'Reference data'!$C$2:$D$21, 2, 0), "Do not enter, will be populated based on other column(s)")</f>
        <v>Sustenance</v>
      </c>
      <c r="B1641" s="541" t="s">
        <v>993</v>
      </c>
      <c r="C1641" s="347">
        <v>1</v>
      </c>
      <c r="D1641" s="548" t="s">
        <v>2467</v>
      </c>
      <c r="E1641" s="548" t="s">
        <v>1392</v>
      </c>
      <c r="F1641" s="347" t="s">
        <v>1506</v>
      </c>
      <c r="G1641" s="522" t="str">
        <f>IFERROR(VLOOKUP(E1641,'Reference data'!$M$2:$P$364,4,0), "Do not enter, will be populated based on other column(s)")</f>
        <v>MR</v>
      </c>
      <c r="H1641" s="522" t="str">
        <f>IFERROR(VLOOKUP(E1641,'Reference data'!$M$2:$O$364, 3,0), "Do not enter, will be populated based on other column(s)")</f>
        <v>Java</v>
      </c>
      <c r="I1641" s="522" t="str">
        <f>IFERROR(VLOOKUP(E1641,'Reference data'!$M$1:$N$364, 2,0), "Do not enter, will be populated based on other column(s)")</f>
        <v>MA-SOAP</v>
      </c>
      <c r="J1641" s="347" t="s">
        <v>442</v>
      </c>
      <c r="K1641" s="525" t="str">
        <f>IFERROR(VLOOKUP(J1641,'Reference data'!$G$2:$H$7, 2, 0), "Do not enter, will be populated based on other column(s)")</f>
        <v>Christine Moretti</v>
      </c>
      <c r="L1641" s="525" t="s">
        <v>1097</v>
      </c>
      <c r="M1641" s="525" t="str">
        <f>IFERROR(VLOOKUP(L1641, 'Reference data'!$J$2:$K$30, 2, 0), "Do not enter, will be populated based on other column(s)")</f>
        <v>Dinesh Bansal (Gurgaon)</v>
      </c>
      <c r="N1641" s="347" t="s">
        <v>283</v>
      </c>
      <c r="O1641" s="672"/>
      <c r="P1641" s="347" t="s">
        <v>48</v>
      </c>
      <c r="Q1641" s="488"/>
      <c r="R1641" s="488"/>
      <c r="S1641" s="488"/>
      <c r="T1641" s="488"/>
      <c r="U1641" s="488"/>
      <c r="V1641" s="488"/>
      <c r="W1641" s="488"/>
      <c r="X1641" s="488"/>
      <c r="Y1641" s="488"/>
      <c r="Z1641" s="488"/>
      <c r="AA1641" s="488"/>
      <c r="AB1641" s="488"/>
      <c r="AC1641" s="488"/>
      <c r="AD1641" s="488"/>
      <c r="AE1641" s="488"/>
      <c r="AF1641" s="488"/>
      <c r="AG1641" s="488"/>
      <c r="AH1641" s="347">
        <v>6</v>
      </c>
      <c r="AI1641" s="347">
        <v>6</v>
      </c>
      <c r="AJ1641" s="347">
        <v>6</v>
      </c>
      <c r="AK1641" s="347">
        <v>6</v>
      </c>
      <c r="AL1641" s="347">
        <v>6</v>
      </c>
      <c r="AM1641" s="347">
        <v>6</v>
      </c>
      <c r="AN1641" s="347">
        <v>6</v>
      </c>
      <c r="AO1641" s="347">
        <v>6</v>
      </c>
      <c r="AP1641" s="347">
        <v>6</v>
      </c>
      <c r="AQ1641" s="347">
        <v>6</v>
      </c>
      <c r="AR1641" s="347">
        <v>6</v>
      </c>
    </row>
    <row r="1642" spans="1:44" ht="18" customHeight="1">
      <c r="A1642" s="522" t="str">
        <f>IFERROR(VLOOKUP(B1642, 'Reference data'!$C$2:$D$21, 2, 0), "Do not enter, will be populated based on other column(s)")</f>
        <v>Sustenance</v>
      </c>
      <c r="B1642" s="541" t="s">
        <v>993</v>
      </c>
      <c r="C1642" s="347">
        <v>1</v>
      </c>
      <c r="D1642" s="548" t="s">
        <v>2467</v>
      </c>
      <c r="E1642" s="548" t="s">
        <v>1370</v>
      </c>
      <c r="F1642" s="347" t="s">
        <v>1506</v>
      </c>
      <c r="G1642" s="522" t="str">
        <f>IFERROR(VLOOKUP(E1642,'Reference data'!$M$2:$P$364,4,0), "Do not enter, will be populated based on other column(s)")</f>
        <v>MR</v>
      </c>
      <c r="H1642" s="522" t="str">
        <f>IFERROR(VLOOKUP(E1642,'Reference data'!$M$2:$O$364, 3,0), "Do not enter, will be populated based on other column(s)")</f>
        <v>Java</v>
      </c>
      <c r="I1642" s="522" t="str">
        <f>IFERROR(VLOOKUP(E1642,'Reference data'!$M$1:$N$364, 2,0), "Do not enter, will be populated based on other column(s)")</f>
        <v>MA-SOAP</v>
      </c>
      <c r="J1642" s="347" t="s">
        <v>442</v>
      </c>
      <c r="K1642" s="525" t="str">
        <f>IFERROR(VLOOKUP(J1642,'Reference data'!$G$2:$H$7, 2, 0), "Do not enter, will be populated based on other column(s)")</f>
        <v>Christine Moretti</v>
      </c>
      <c r="L1642" s="525" t="s">
        <v>1097</v>
      </c>
      <c r="M1642" s="525" t="str">
        <f>IFERROR(VLOOKUP(L1642, 'Reference data'!$J$2:$K$30, 2, 0), "Do not enter, will be populated based on other column(s)")</f>
        <v>Dinesh Bansal (Gurgaon)</v>
      </c>
      <c r="N1642" s="347" t="s">
        <v>283</v>
      </c>
      <c r="O1642" s="672"/>
      <c r="P1642" s="347" t="s">
        <v>48</v>
      </c>
      <c r="Q1642" s="488"/>
      <c r="R1642" s="488"/>
      <c r="S1642" s="488"/>
      <c r="T1642" s="488"/>
      <c r="U1642" s="488"/>
      <c r="V1642" s="488"/>
      <c r="W1642" s="488"/>
      <c r="X1642" s="488"/>
      <c r="Y1642" s="488"/>
      <c r="Z1642" s="488"/>
      <c r="AA1642" s="488"/>
      <c r="AB1642" s="488"/>
      <c r="AC1642" s="488"/>
      <c r="AD1642" s="488"/>
      <c r="AE1642" s="488"/>
      <c r="AF1642" s="488"/>
      <c r="AG1642" s="488"/>
      <c r="AH1642" s="347">
        <v>3</v>
      </c>
      <c r="AI1642" s="347">
        <v>3</v>
      </c>
      <c r="AJ1642" s="347">
        <v>3</v>
      </c>
      <c r="AK1642" s="347">
        <v>3</v>
      </c>
      <c r="AL1642" s="347">
        <v>3</v>
      </c>
      <c r="AM1642" s="347">
        <v>3</v>
      </c>
      <c r="AN1642" s="347">
        <v>3</v>
      </c>
      <c r="AO1642" s="347">
        <v>3</v>
      </c>
      <c r="AP1642" s="347">
        <v>3</v>
      </c>
      <c r="AQ1642" s="347">
        <v>3</v>
      </c>
      <c r="AR1642" s="347">
        <v>3</v>
      </c>
    </row>
    <row r="1643" spans="1:44" ht="18" customHeight="1">
      <c r="A1643" s="522" t="str">
        <f>IFERROR(VLOOKUP(B1643, 'Reference data'!$C$2:$D$21, 2, 0), "Do not enter, will be populated based on other column(s)")</f>
        <v>Sustenance</v>
      </c>
      <c r="B1643" s="541" t="s">
        <v>986</v>
      </c>
      <c r="C1643" s="347">
        <v>1</v>
      </c>
      <c r="D1643" s="548" t="s">
        <v>2104</v>
      </c>
      <c r="E1643" s="548" t="s">
        <v>1392</v>
      </c>
      <c r="F1643" s="347" t="s">
        <v>1506</v>
      </c>
      <c r="G1643" s="522" t="str">
        <f>IFERROR(VLOOKUP(E1643,'Reference data'!$M$2:$P$364,4,0), "Do not enter, will be populated based on other column(s)")</f>
        <v>MR</v>
      </c>
      <c r="H1643" s="522" t="str">
        <f>IFERROR(VLOOKUP(E1643,'Reference data'!$M$2:$O$364, 3,0), "Do not enter, will be populated based on other column(s)")</f>
        <v>Java</v>
      </c>
      <c r="I1643" s="522" t="str">
        <f>IFERROR(VLOOKUP(E1643,'Reference data'!$M$1:$N$364, 2,0), "Do not enter, will be populated based on other column(s)")</f>
        <v>MA-SOAP</v>
      </c>
      <c r="J1643" s="347" t="s">
        <v>442</v>
      </c>
      <c r="K1643" s="525" t="str">
        <f>IFERROR(VLOOKUP(J1643,'Reference data'!$G$2:$H$7, 2, 0), "Do not enter, will be populated based on other column(s)")</f>
        <v>Christine Moretti</v>
      </c>
      <c r="L1643" s="525" t="s">
        <v>1097</v>
      </c>
      <c r="M1643" s="525" t="str">
        <f>IFERROR(VLOOKUP(L1643, 'Reference data'!$J$2:$K$30, 2, 0), "Do not enter, will be populated based on other column(s)")</f>
        <v>Dinesh Bansal (Gurgaon)</v>
      </c>
      <c r="N1643" s="347" t="s">
        <v>283</v>
      </c>
      <c r="O1643" s="672"/>
      <c r="P1643" s="347" t="s">
        <v>48</v>
      </c>
      <c r="Q1643" s="488"/>
      <c r="R1643" s="488"/>
      <c r="S1643" s="488"/>
      <c r="T1643" s="488"/>
      <c r="U1643" s="488"/>
      <c r="V1643" s="488"/>
      <c r="W1643" s="488"/>
      <c r="X1643" s="488"/>
      <c r="Y1643" s="488"/>
      <c r="Z1643" s="488"/>
      <c r="AA1643" s="488"/>
      <c r="AB1643" s="488"/>
      <c r="AC1643" s="488"/>
      <c r="AD1643" s="488"/>
      <c r="AE1643" s="488"/>
      <c r="AF1643" s="488"/>
      <c r="AG1643" s="488"/>
      <c r="AH1643" s="347">
        <v>88</v>
      </c>
      <c r="AI1643" s="347">
        <v>88</v>
      </c>
      <c r="AJ1643" s="347">
        <v>88</v>
      </c>
      <c r="AK1643" s="347">
        <v>88</v>
      </c>
      <c r="AL1643" s="347">
        <v>88</v>
      </c>
      <c r="AM1643" s="347">
        <v>88</v>
      </c>
      <c r="AN1643" s="347">
        <v>88</v>
      </c>
      <c r="AO1643" s="347">
        <v>88</v>
      </c>
      <c r="AP1643" s="347">
        <v>88</v>
      </c>
      <c r="AQ1643" s="347">
        <v>88</v>
      </c>
      <c r="AR1643" s="347">
        <v>88</v>
      </c>
    </row>
    <row r="1644" spans="1:44" ht="18" customHeight="1">
      <c r="A1644" s="522" t="str">
        <f>IFERROR(VLOOKUP(B1644, 'Reference data'!$C$2:$D$21, 2, 0), "Do not enter, will be populated based on other column(s)")</f>
        <v>Sustenance</v>
      </c>
      <c r="B1644" s="541" t="s">
        <v>985</v>
      </c>
      <c r="C1644" s="347">
        <v>1</v>
      </c>
      <c r="D1644" s="548" t="s">
        <v>2468</v>
      </c>
      <c r="E1644" s="548" t="s">
        <v>1392</v>
      </c>
      <c r="F1644" s="347" t="s">
        <v>1506</v>
      </c>
      <c r="G1644" s="522" t="str">
        <f>IFERROR(VLOOKUP(E1644,'Reference data'!$M$2:$P$364,4,0), "Do not enter, will be populated based on other column(s)")</f>
        <v>MR</v>
      </c>
      <c r="H1644" s="522" t="str">
        <f>IFERROR(VLOOKUP(E1644,'Reference data'!$M$2:$O$364, 3,0), "Do not enter, will be populated based on other column(s)")</f>
        <v>Java</v>
      </c>
      <c r="I1644" s="522" t="str">
        <f>IFERROR(VLOOKUP(E1644,'Reference data'!$M$1:$N$364, 2,0), "Do not enter, will be populated based on other column(s)")</f>
        <v>MA-SOAP</v>
      </c>
      <c r="J1644" s="347" t="s">
        <v>442</v>
      </c>
      <c r="K1644" s="525" t="str">
        <f>IFERROR(VLOOKUP(J1644,'Reference data'!$G$2:$H$7, 2, 0), "Do not enter, will be populated based on other column(s)")</f>
        <v>Christine Moretti</v>
      </c>
      <c r="L1644" s="525" t="s">
        <v>1097</v>
      </c>
      <c r="M1644" s="525" t="str">
        <f>IFERROR(VLOOKUP(L1644, 'Reference data'!$J$2:$K$30, 2, 0), "Do not enter, will be populated based on other column(s)")</f>
        <v>Dinesh Bansal (Gurgaon)</v>
      </c>
      <c r="N1644" s="347" t="s">
        <v>283</v>
      </c>
      <c r="P1644" s="347" t="s">
        <v>48</v>
      </c>
      <c r="Q1644" s="488"/>
      <c r="R1644" s="488"/>
      <c r="S1644" s="488"/>
      <c r="T1644" s="488"/>
      <c r="U1644" s="488"/>
      <c r="V1644" s="488"/>
      <c r="W1644" s="488"/>
      <c r="X1644" s="488"/>
      <c r="Y1644" s="488"/>
      <c r="Z1644" s="488"/>
      <c r="AA1644" s="488"/>
      <c r="AB1644" s="488"/>
      <c r="AC1644" s="488"/>
      <c r="AD1644" s="488"/>
      <c r="AE1644" s="488"/>
      <c r="AF1644" s="488"/>
      <c r="AG1644" s="488"/>
      <c r="AH1644" s="347">
        <v>10</v>
      </c>
      <c r="AI1644" s="347">
        <v>10</v>
      </c>
      <c r="AJ1644" s="347">
        <v>10</v>
      </c>
      <c r="AK1644" s="347">
        <v>10</v>
      </c>
      <c r="AL1644" s="347">
        <v>10</v>
      </c>
      <c r="AM1644" s="347">
        <v>10</v>
      </c>
      <c r="AN1644" s="347">
        <v>10</v>
      </c>
      <c r="AO1644" s="347">
        <v>10</v>
      </c>
      <c r="AP1644" s="347">
        <v>10</v>
      </c>
      <c r="AQ1644" s="347">
        <v>10</v>
      </c>
      <c r="AR1644" s="347">
        <v>10</v>
      </c>
    </row>
    <row r="1645" spans="1:44" ht="18" customHeight="1">
      <c r="A1645" s="522" t="str">
        <f>IFERROR(VLOOKUP(B1645, 'Reference data'!$C$2:$D$21, 2, 0), "Do not enter, will be populated based on other column(s)")</f>
        <v>Sustenance</v>
      </c>
      <c r="B1645" s="541" t="s">
        <v>985</v>
      </c>
      <c r="C1645" s="347">
        <v>1</v>
      </c>
      <c r="D1645" s="548" t="s">
        <v>2468</v>
      </c>
      <c r="E1645" s="548" t="s">
        <v>1370</v>
      </c>
      <c r="F1645" s="347" t="s">
        <v>1506</v>
      </c>
      <c r="G1645" s="522" t="str">
        <f>IFERROR(VLOOKUP(E1645,'Reference data'!$M$2:$P$364,4,0), "Do not enter, will be populated based on other column(s)")</f>
        <v>MR</v>
      </c>
      <c r="H1645" s="522" t="str">
        <f>IFERROR(VLOOKUP(E1645,'Reference data'!$M$2:$O$364, 3,0), "Do not enter, will be populated based on other column(s)")</f>
        <v>Java</v>
      </c>
      <c r="I1645" s="522" t="str">
        <f>IFERROR(VLOOKUP(E1645,'Reference data'!$M$1:$N$364, 2,0), "Do not enter, will be populated based on other column(s)")</f>
        <v>MA-SOAP</v>
      </c>
      <c r="J1645" s="347" t="s">
        <v>442</v>
      </c>
      <c r="K1645" s="525" t="str">
        <f>IFERROR(VLOOKUP(J1645,'Reference data'!$G$2:$H$7, 2, 0), "Do not enter, will be populated based on other column(s)")</f>
        <v>Christine Moretti</v>
      </c>
      <c r="L1645" s="525" t="s">
        <v>1097</v>
      </c>
      <c r="M1645" s="525" t="str">
        <f>IFERROR(VLOOKUP(L1645, 'Reference data'!$J$2:$K$30, 2, 0), "Do not enter, will be populated based on other column(s)")</f>
        <v>Dinesh Bansal (Gurgaon)</v>
      </c>
      <c r="N1645" s="347" t="s">
        <v>283</v>
      </c>
      <c r="P1645" s="347" t="s">
        <v>48</v>
      </c>
      <c r="Q1645" s="488"/>
      <c r="R1645" s="488"/>
      <c r="S1645" s="488"/>
      <c r="T1645" s="488"/>
      <c r="U1645" s="488"/>
      <c r="V1645" s="488"/>
      <c r="W1645" s="488"/>
      <c r="X1645" s="488"/>
      <c r="Y1645" s="488"/>
      <c r="Z1645" s="488"/>
      <c r="AA1645" s="488"/>
      <c r="AB1645" s="488"/>
      <c r="AC1645" s="488"/>
      <c r="AD1645" s="488"/>
      <c r="AE1645" s="488"/>
      <c r="AF1645" s="488"/>
      <c r="AG1645" s="488"/>
      <c r="AH1645" s="347">
        <v>10</v>
      </c>
      <c r="AI1645" s="347">
        <v>10</v>
      </c>
      <c r="AJ1645" s="347">
        <v>10</v>
      </c>
      <c r="AK1645" s="347">
        <v>10</v>
      </c>
      <c r="AL1645" s="347">
        <v>10</v>
      </c>
      <c r="AM1645" s="347">
        <v>10</v>
      </c>
      <c r="AN1645" s="347">
        <v>10</v>
      </c>
      <c r="AO1645" s="347">
        <v>10</v>
      </c>
      <c r="AP1645" s="347">
        <v>10</v>
      </c>
      <c r="AQ1645" s="347">
        <v>10</v>
      </c>
      <c r="AR1645" s="347">
        <v>10</v>
      </c>
    </row>
    <row r="1646" spans="1:44" ht="18" customHeight="1">
      <c r="A1646" s="522" t="str">
        <f>IFERROR(VLOOKUP(B1646, 'Reference data'!$C$2:$D$21, 2, 0), "Do not enter, will be populated based on other column(s)")</f>
        <v>Sustenance</v>
      </c>
      <c r="B1646" s="541" t="s">
        <v>985</v>
      </c>
      <c r="C1646" s="347">
        <v>1</v>
      </c>
      <c r="D1646" s="548" t="s">
        <v>2468</v>
      </c>
      <c r="E1646" s="548" t="s">
        <v>510</v>
      </c>
      <c r="F1646" s="347" t="s">
        <v>1506</v>
      </c>
      <c r="G1646" s="522" t="str">
        <f>IFERROR(VLOOKUP(E1646,'Reference data'!$M$2:$P$364,4,0), "Do not enter, will be populated based on other column(s)")</f>
        <v>MR</v>
      </c>
      <c r="H1646" s="522" t="str">
        <f>IFERROR(VLOOKUP(E1646,'Reference data'!$M$2:$O$364, 3,0), "Do not enter, will be populated based on other column(s)")</f>
        <v>Java</v>
      </c>
      <c r="I1646" s="522" t="str">
        <f>IFERROR(VLOOKUP(E1646,'Reference data'!$M$1:$N$364, 2,0), "Do not enter, will be populated based on other column(s)")</f>
        <v>MA-SOAP</v>
      </c>
      <c r="J1646" s="347" t="s">
        <v>442</v>
      </c>
      <c r="K1646" s="525" t="str">
        <f>IFERROR(VLOOKUP(J1646,'Reference data'!$G$2:$H$7, 2, 0), "Do not enter, will be populated based on other column(s)")</f>
        <v>Christine Moretti</v>
      </c>
      <c r="L1646" s="525" t="s">
        <v>1097</v>
      </c>
      <c r="M1646" s="525" t="str">
        <f>IFERROR(VLOOKUP(L1646, 'Reference data'!$J$2:$K$30, 2, 0), "Do not enter, will be populated based on other column(s)")</f>
        <v>Dinesh Bansal (Gurgaon)</v>
      </c>
      <c r="N1646" s="347" t="s">
        <v>283</v>
      </c>
      <c r="P1646" s="347" t="s">
        <v>48</v>
      </c>
      <c r="Q1646" s="488"/>
      <c r="R1646" s="488"/>
      <c r="S1646" s="488"/>
      <c r="T1646" s="488"/>
      <c r="U1646" s="488"/>
      <c r="V1646" s="488"/>
      <c r="W1646" s="488"/>
      <c r="X1646" s="488"/>
      <c r="Y1646" s="488"/>
      <c r="Z1646" s="488"/>
      <c r="AA1646" s="488"/>
      <c r="AB1646" s="488"/>
      <c r="AC1646" s="488"/>
      <c r="AD1646" s="488"/>
      <c r="AE1646" s="488"/>
      <c r="AF1646" s="488"/>
      <c r="AG1646" s="488"/>
      <c r="AH1646" s="347">
        <v>10</v>
      </c>
      <c r="AI1646" s="347">
        <v>10</v>
      </c>
      <c r="AJ1646" s="347">
        <v>10</v>
      </c>
      <c r="AK1646" s="347">
        <v>10</v>
      </c>
      <c r="AL1646" s="347">
        <v>10</v>
      </c>
      <c r="AM1646" s="347">
        <v>10</v>
      </c>
      <c r="AN1646" s="347">
        <v>10</v>
      </c>
      <c r="AO1646" s="347">
        <v>10</v>
      </c>
      <c r="AP1646" s="347">
        <v>10</v>
      </c>
      <c r="AQ1646" s="347">
        <v>10</v>
      </c>
      <c r="AR1646" s="347">
        <v>10</v>
      </c>
    </row>
    <row r="1647" spans="1:44" ht="18" customHeight="1">
      <c r="A1647" s="522" t="str">
        <f>IFERROR(VLOOKUP(B1647, 'Reference data'!$C$2:$D$21, 2, 0), "Do not enter, will be populated based on other column(s)")</f>
        <v>Sustenance</v>
      </c>
      <c r="B1647" s="548" t="s">
        <v>985</v>
      </c>
      <c r="C1647" s="548">
        <v>1</v>
      </c>
      <c r="D1647" s="548" t="s">
        <v>2468</v>
      </c>
      <c r="E1647" s="548" t="s">
        <v>1275</v>
      </c>
      <c r="F1647" s="548" t="s">
        <v>1506</v>
      </c>
      <c r="G1647" s="522" t="str">
        <f>IFERROR(VLOOKUP(E1647,'Reference data'!$M$2:$P$364,4,0), "Do not enter, will be populated based on other column(s)")</f>
        <v>MR</v>
      </c>
      <c r="H1647" s="522" t="str">
        <f>IFERROR(VLOOKUP(E1647,'Reference data'!$M$2:$O$364, 3,0), "Do not enter, will be populated based on other column(s)")</f>
        <v>Java</v>
      </c>
      <c r="I1647" s="522" t="str">
        <f>IFERROR(VLOOKUP(E1647,'Reference data'!$M$1:$N$364, 2,0), "Do not enter, will be populated based on other column(s)")</f>
        <v>MA-SOAP</v>
      </c>
      <c r="J1647" s="548" t="s">
        <v>442</v>
      </c>
      <c r="K1647" s="525" t="str">
        <f>IFERROR(VLOOKUP(J1647,'Reference data'!$G$2:$H$7, 2, 0), "Do not enter, will be populated based on other column(s)")</f>
        <v>Christine Moretti</v>
      </c>
      <c r="L1647" s="671" t="s">
        <v>1097</v>
      </c>
      <c r="M1647" s="525" t="str">
        <f>IFERROR(VLOOKUP(L1647, 'Reference data'!$J$2:$K$30, 2, 0), "Do not enter, will be populated based on other column(s)")</f>
        <v>Dinesh Bansal (Gurgaon)</v>
      </c>
      <c r="N1647" s="548" t="s">
        <v>283</v>
      </c>
      <c r="P1647" s="548" t="s">
        <v>48</v>
      </c>
      <c r="Q1647" s="548"/>
      <c r="R1647" s="488"/>
      <c r="S1647" s="488"/>
      <c r="T1647" s="488"/>
      <c r="U1647" s="488"/>
      <c r="V1647" s="488"/>
      <c r="W1647" s="488"/>
      <c r="X1647" s="488"/>
      <c r="Y1647" s="488"/>
      <c r="Z1647" s="488"/>
      <c r="AA1647" s="488"/>
      <c r="AB1647" s="488"/>
      <c r="AC1647" s="488"/>
      <c r="AD1647" s="488"/>
      <c r="AE1647" s="488"/>
      <c r="AF1647" s="488"/>
      <c r="AG1647" s="488"/>
      <c r="AH1647" s="548">
        <v>10</v>
      </c>
      <c r="AI1647" s="548">
        <v>10</v>
      </c>
      <c r="AJ1647" s="347">
        <v>10</v>
      </c>
      <c r="AK1647" s="347">
        <v>10</v>
      </c>
      <c r="AL1647" s="347">
        <v>10</v>
      </c>
      <c r="AM1647" s="347">
        <v>10</v>
      </c>
      <c r="AN1647" s="347">
        <v>10</v>
      </c>
      <c r="AO1647" s="347">
        <v>10</v>
      </c>
      <c r="AP1647" s="347">
        <v>10</v>
      </c>
      <c r="AQ1647" s="347">
        <v>10</v>
      </c>
      <c r="AR1647" s="347">
        <v>10</v>
      </c>
    </row>
    <row r="1648" spans="1:44" ht="18" customHeight="1">
      <c r="A1648" s="522" t="str">
        <f>IFERROR(VLOOKUP(B1648, 'Reference data'!$C$2:$D$21, 2, 0), "Do not enter, will be populated based on other column(s)")</f>
        <v>Sustenance</v>
      </c>
      <c r="B1648" s="548" t="s">
        <v>985</v>
      </c>
      <c r="C1648" s="548">
        <v>1</v>
      </c>
      <c r="D1648" s="548" t="s">
        <v>2468</v>
      </c>
      <c r="E1648" s="548" t="s">
        <v>1330</v>
      </c>
      <c r="F1648" s="548" t="s">
        <v>1506</v>
      </c>
      <c r="G1648" s="522" t="str">
        <f>IFERROR(VLOOKUP(E1648,'Reference data'!$M$2:$P$364,4,0), "Do not enter, will be populated based on other column(s)")</f>
        <v>MR</v>
      </c>
      <c r="H1648" s="522" t="str">
        <f>IFERROR(VLOOKUP(E1648,'Reference data'!$M$2:$O$364, 3,0), "Do not enter, will be populated based on other column(s)")</f>
        <v>Java</v>
      </c>
      <c r="I1648" s="522" t="str">
        <f>IFERROR(VLOOKUP(E1648,'Reference data'!$M$1:$N$364, 2,0), "Do not enter, will be populated based on other column(s)")</f>
        <v>MA-SOAP</v>
      </c>
      <c r="J1648" s="548" t="s">
        <v>442</v>
      </c>
      <c r="K1648" s="525" t="str">
        <f>IFERROR(VLOOKUP(J1648,'Reference data'!$G$2:$H$7, 2, 0), "Do not enter, will be populated based on other column(s)")</f>
        <v>Christine Moretti</v>
      </c>
      <c r="L1648" s="671" t="s">
        <v>1097</v>
      </c>
      <c r="M1648" s="525" t="str">
        <f>IFERROR(VLOOKUP(L1648, 'Reference data'!$J$2:$K$30, 2, 0), "Do not enter, will be populated based on other column(s)")</f>
        <v>Dinesh Bansal (Gurgaon)</v>
      </c>
      <c r="N1648" s="548" t="s">
        <v>283</v>
      </c>
      <c r="P1648" s="548" t="s">
        <v>48</v>
      </c>
      <c r="Q1648" s="548"/>
      <c r="R1648" s="488"/>
      <c r="S1648" s="488"/>
      <c r="T1648" s="488"/>
      <c r="U1648" s="488"/>
      <c r="V1648" s="488"/>
      <c r="W1648" s="488"/>
      <c r="X1648" s="488"/>
      <c r="Y1648" s="488"/>
      <c r="Z1648" s="488"/>
      <c r="AA1648" s="488"/>
      <c r="AB1648" s="488"/>
      <c r="AC1648" s="488"/>
      <c r="AD1648" s="488"/>
      <c r="AE1648" s="488"/>
      <c r="AF1648" s="488"/>
      <c r="AG1648" s="488"/>
      <c r="AH1648" s="548">
        <v>10</v>
      </c>
      <c r="AI1648" s="548">
        <v>10</v>
      </c>
      <c r="AJ1648" s="347">
        <v>10</v>
      </c>
      <c r="AK1648" s="347">
        <v>10</v>
      </c>
      <c r="AL1648" s="347">
        <v>10</v>
      </c>
      <c r="AM1648" s="347">
        <v>10</v>
      </c>
      <c r="AN1648" s="347">
        <v>10</v>
      </c>
      <c r="AO1648" s="347">
        <v>10</v>
      </c>
      <c r="AP1648" s="347">
        <v>10</v>
      </c>
      <c r="AQ1648" s="347">
        <v>10</v>
      </c>
      <c r="AR1648" s="347">
        <v>10</v>
      </c>
    </row>
    <row r="1649" spans="1:44" ht="18" customHeight="1">
      <c r="A1649" s="522" t="str">
        <f>IFERROR(VLOOKUP(B1649, 'Reference data'!$C$2:$D$21, 2, 0), "Do not enter, will be populated based on other column(s)")</f>
        <v>Sustenance</v>
      </c>
      <c r="B1649" s="548" t="s">
        <v>992</v>
      </c>
      <c r="C1649" s="548">
        <v>1</v>
      </c>
      <c r="D1649" s="548" t="s">
        <v>1778</v>
      </c>
      <c r="E1649" s="548" t="s">
        <v>1392</v>
      </c>
      <c r="F1649" s="548" t="s">
        <v>1506</v>
      </c>
      <c r="G1649" s="522" t="str">
        <f>IFERROR(VLOOKUP(E1649,'Reference data'!$M$2:$P$364,4,0), "Do not enter, will be populated based on other column(s)")</f>
        <v>MR</v>
      </c>
      <c r="H1649" s="522" t="str">
        <f>IFERROR(VLOOKUP(E1649,'Reference data'!$M$2:$O$364, 3,0), "Do not enter, will be populated based on other column(s)")</f>
        <v>Java</v>
      </c>
      <c r="I1649" s="522" t="str">
        <f>IFERROR(VLOOKUP(E1649,'Reference data'!$M$1:$N$364, 2,0), "Do not enter, will be populated based on other column(s)")</f>
        <v>MA-SOAP</v>
      </c>
      <c r="J1649" s="548" t="s">
        <v>442</v>
      </c>
      <c r="K1649" s="525" t="str">
        <f>IFERROR(VLOOKUP(J1649,'Reference data'!$G$2:$H$7, 2, 0), "Do not enter, will be populated based on other column(s)")</f>
        <v>Christine Moretti</v>
      </c>
      <c r="L1649" s="671" t="s">
        <v>1097</v>
      </c>
      <c r="M1649" s="525" t="str">
        <f>IFERROR(VLOOKUP(L1649, 'Reference data'!$J$2:$K$30, 2, 0), "Do not enter, will be populated based on other column(s)")</f>
        <v>Dinesh Bansal (Gurgaon)</v>
      </c>
      <c r="N1649" s="548" t="s">
        <v>283</v>
      </c>
      <c r="P1649" s="548" t="s">
        <v>48</v>
      </c>
      <c r="Q1649" s="548"/>
      <c r="R1649" s="488"/>
      <c r="S1649" s="488"/>
      <c r="T1649" s="488"/>
      <c r="U1649" s="488"/>
      <c r="V1649" s="488"/>
      <c r="W1649" s="488"/>
      <c r="X1649" s="488"/>
      <c r="Y1649" s="488"/>
      <c r="Z1649" s="488"/>
      <c r="AA1649" s="488"/>
      <c r="AB1649" s="488"/>
      <c r="AC1649" s="488"/>
      <c r="AD1649" s="488"/>
      <c r="AE1649" s="488"/>
      <c r="AF1649" s="488"/>
      <c r="AG1649" s="488"/>
      <c r="AH1649" s="548">
        <v>10</v>
      </c>
      <c r="AI1649" s="548">
        <v>10</v>
      </c>
      <c r="AJ1649" s="347">
        <v>10</v>
      </c>
      <c r="AK1649" s="347">
        <v>10</v>
      </c>
      <c r="AL1649" s="347">
        <v>10</v>
      </c>
      <c r="AM1649" s="347">
        <v>10</v>
      </c>
      <c r="AN1649" s="347">
        <v>10</v>
      </c>
      <c r="AO1649" s="347">
        <v>10</v>
      </c>
      <c r="AP1649" s="347">
        <v>10</v>
      </c>
      <c r="AQ1649" s="347">
        <v>10</v>
      </c>
      <c r="AR1649" s="347">
        <v>10</v>
      </c>
    </row>
    <row r="1650" spans="1:44" ht="18" customHeight="1">
      <c r="A1650" s="522" t="str">
        <f>IFERROR(VLOOKUP(B1650, 'Reference data'!$C$2:$D$21, 2, 0), "Do not enter, will be populated based on other column(s)")</f>
        <v>Sustenance</v>
      </c>
      <c r="B1650" s="548" t="s">
        <v>988</v>
      </c>
      <c r="C1650" s="548">
        <v>1</v>
      </c>
      <c r="D1650" s="548" t="s">
        <v>2469</v>
      </c>
      <c r="E1650" s="548" t="s">
        <v>510</v>
      </c>
      <c r="F1650" s="548" t="s">
        <v>1506</v>
      </c>
      <c r="G1650" s="522" t="str">
        <f>IFERROR(VLOOKUP(E1650,'Reference data'!$M$2:$P$364,4,0), "Do not enter, will be populated based on other column(s)")</f>
        <v>MR</v>
      </c>
      <c r="H1650" s="522" t="str">
        <f>IFERROR(VLOOKUP(E1650,'Reference data'!$M$2:$O$364, 3,0), "Do not enter, will be populated based on other column(s)")</f>
        <v>Java</v>
      </c>
      <c r="I1650" s="522" t="str">
        <f>IFERROR(VLOOKUP(E1650,'Reference data'!$M$1:$N$364, 2,0), "Do not enter, will be populated based on other column(s)")</f>
        <v>MA-SOAP</v>
      </c>
      <c r="J1650" s="548" t="s">
        <v>442</v>
      </c>
      <c r="K1650" s="525" t="str">
        <f>IFERROR(VLOOKUP(J1650,'Reference data'!$G$2:$H$7, 2, 0), "Do not enter, will be populated based on other column(s)")</f>
        <v>Christine Moretti</v>
      </c>
      <c r="L1650" s="671" t="s">
        <v>1097</v>
      </c>
      <c r="M1650" s="525" t="str">
        <f>IFERROR(VLOOKUP(L1650, 'Reference data'!$J$2:$K$30, 2, 0), "Do not enter, will be populated based on other column(s)")</f>
        <v>Dinesh Bansal (Gurgaon)</v>
      </c>
      <c r="N1650" s="548" t="s">
        <v>283</v>
      </c>
      <c r="P1650" s="548" t="s">
        <v>48</v>
      </c>
      <c r="Q1650" s="548"/>
      <c r="R1650" s="488"/>
      <c r="S1650" s="488"/>
      <c r="T1650" s="488"/>
      <c r="U1650" s="488"/>
      <c r="V1650" s="488"/>
      <c r="W1650" s="488"/>
      <c r="X1650" s="488"/>
      <c r="Y1650" s="488"/>
      <c r="Z1650" s="488"/>
      <c r="AA1650" s="488"/>
      <c r="AB1650" s="488"/>
      <c r="AC1650" s="488"/>
      <c r="AD1650" s="488"/>
      <c r="AE1650" s="488"/>
      <c r="AF1650" s="488"/>
      <c r="AG1650" s="488"/>
      <c r="AH1650" s="548">
        <v>40</v>
      </c>
      <c r="AI1650" s="548">
        <v>40</v>
      </c>
      <c r="AJ1650" s="347">
        <v>40</v>
      </c>
      <c r="AK1650" s="347">
        <v>40</v>
      </c>
      <c r="AL1650" s="347">
        <v>40</v>
      </c>
      <c r="AM1650" s="347">
        <v>40</v>
      </c>
      <c r="AN1650" s="347">
        <v>40</v>
      </c>
      <c r="AO1650" s="347">
        <v>40</v>
      </c>
      <c r="AP1650" s="347">
        <v>40</v>
      </c>
      <c r="AQ1650" s="347">
        <v>40</v>
      </c>
      <c r="AR1650" s="347">
        <v>40</v>
      </c>
    </row>
    <row r="1651" spans="1:44" ht="18" customHeight="1">
      <c r="A1651" s="522" t="str">
        <f>IFERROR(VLOOKUP(B1651, 'Reference data'!$C$2:$D$21, 2, 0), "Do not enter, will be populated based on other column(s)")</f>
        <v>Sustenance</v>
      </c>
      <c r="B1651" s="548" t="s">
        <v>988</v>
      </c>
      <c r="C1651" s="548">
        <v>1</v>
      </c>
      <c r="D1651" s="548" t="s">
        <v>2469</v>
      </c>
      <c r="E1651" s="548" t="s">
        <v>1370</v>
      </c>
      <c r="F1651" s="548" t="s">
        <v>1506</v>
      </c>
      <c r="G1651" s="522" t="str">
        <f>IFERROR(VLOOKUP(E1651,'Reference data'!$M$2:$P$364,4,0), "Do not enter, will be populated based on other column(s)")</f>
        <v>MR</v>
      </c>
      <c r="H1651" s="522" t="str">
        <f>IFERROR(VLOOKUP(E1651,'Reference data'!$M$2:$O$364, 3,0), "Do not enter, will be populated based on other column(s)")</f>
        <v>Java</v>
      </c>
      <c r="I1651" s="522" t="str">
        <f>IFERROR(VLOOKUP(E1651,'Reference data'!$M$1:$N$364, 2,0), "Do not enter, will be populated based on other column(s)")</f>
        <v>MA-SOAP</v>
      </c>
      <c r="J1651" s="548" t="s">
        <v>442</v>
      </c>
      <c r="K1651" s="525" t="str">
        <f>IFERROR(VLOOKUP(J1651,'Reference data'!$G$2:$H$7, 2, 0), "Do not enter, will be populated based on other column(s)")</f>
        <v>Christine Moretti</v>
      </c>
      <c r="L1651" s="671" t="s">
        <v>1097</v>
      </c>
      <c r="M1651" s="525" t="str">
        <f>IFERROR(VLOOKUP(L1651, 'Reference data'!$J$2:$K$30, 2, 0), "Do not enter, will be populated based on other column(s)")</f>
        <v>Dinesh Bansal (Gurgaon)</v>
      </c>
      <c r="N1651" s="548" t="s">
        <v>283</v>
      </c>
      <c r="P1651" s="548" t="s">
        <v>48</v>
      </c>
      <c r="Q1651" s="548"/>
      <c r="R1651" s="488"/>
      <c r="S1651" s="488"/>
      <c r="T1651" s="488"/>
      <c r="U1651" s="488"/>
      <c r="V1651" s="488"/>
      <c r="W1651" s="488"/>
      <c r="X1651" s="488"/>
      <c r="Y1651" s="488"/>
      <c r="Z1651" s="488"/>
      <c r="AA1651" s="488"/>
      <c r="AB1651" s="488"/>
      <c r="AC1651" s="488"/>
      <c r="AD1651" s="488"/>
      <c r="AE1651" s="488"/>
      <c r="AF1651" s="488"/>
      <c r="AG1651" s="488"/>
      <c r="AH1651" s="548">
        <v>40</v>
      </c>
      <c r="AI1651" s="548">
        <v>40</v>
      </c>
      <c r="AJ1651" s="347">
        <v>40</v>
      </c>
      <c r="AK1651" s="347">
        <v>40</v>
      </c>
      <c r="AL1651" s="347">
        <v>40</v>
      </c>
      <c r="AM1651" s="347">
        <v>40</v>
      </c>
      <c r="AN1651" s="347">
        <v>40</v>
      </c>
      <c r="AO1651" s="347">
        <v>40</v>
      </c>
      <c r="AP1651" s="347">
        <v>40</v>
      </c>
      <c r="AQ1651" s="347">
        <v>40</v>
      </c>
      <c r="AR1651" s="347">
        <v>40</v>
      </c>
    </row>
    <row r="1652" spans="1:44" ht="18" customHeight="1">
      <c r="A1652" s="522" t="str">
        <f>IFERROR(VLOOKUP(B1652, 'Reference data'!$C$2:$D$21, 2, 0), "Do not enter, will be populated based on other column(s)")</f>
        <v>Sustenance</v>
      </c>
      <c r="B1652" s="548" t="s">
        <v>988</v>
      </c>
      <c r="C1652" s="548">
        <v>1</v>
      </c>
      <c r="D1652" s="548" t="s">
        <v>2469</v>
      </c>
      <c r="E1652" s="548" t="s">
        <v>1330</v>
      </c>
      <c r="F1652" s="548" t="s">
        <v>1506</v>
      </c>
      <c r="G1652" s="522" t="str">
        <f>IFERROR(VLOOKUP(E1652,'Reference data'!$M$2:$P$364,4,0), "Do not enter, will be populated based on other column(s)")</f>
        <v>MR</v>
      </c>
      <c r="H1652" s="522" t="str">
        <f>IFERROR(VLOOKUP(E1652,'Reference data'!$M$2:$O$364, 3,0), "Do not enter, will be populated based on other column(s)")</f>
        <v>Java</v>
      </c>
      <c r="I1652" s="522" t="str">
        <f>IFERROR(VLOOKUP(E1652,'Reference data'!$M$1:$N$364, 2,0), "Do not enter, will be populated based on other column(s)")</f>
        <v>MA-SOAP</v>
      </c>
      <c r="J1652" s="548" t="s">
        <v>442</v>
      </c>
      <c r="K1652" s="525" t="str">
        <f>IFERROR(VLOOKUP(J1652,'Reference data'!$G$2:$H$7, 2, 0), "Do not enter, will be populated based on other column(s)")</f>
        <v>Christine Moretti</v>
      </c>
      <c r="L1652" s="671" t="s">
        <v>1097</v>
      </c>
      <c r="M1652" s="525" t="str">
        <f>IFERROR(VLOOKUP(L1652, 'Reference data'!$J$2:$K$30, 2, 0), "Do not enter, will be populated based on other column(s)")</f>
        <v>Dinesh Bansal (Gurgaon)</v>
      </c>
      <c r="N1652" s="548" t="s">
        <v>283</v>
      </c>
      <c r="P1652" s="548" t="s">
        <v>48</v>
      </c>
      <c r="Q1652" s="548"/>
      <c r="R1652" s="488"/>
      <c r="S1652" s="488"/>
      <c r="T1652" s="488"/>
      <c r="U1652" s="488"/>
      <c r="V1652" s="488"/>
      <c r="W1652" s="488"/>
      <c r="X1652" s="488"/>
      <c r="Y1652" s="488"/>
      <c r="Z1652" s="488"/>
      <c r="AA1652" s="488"/>
      <c r="AB1652" s="488"/>
      <c r="AC1652" s="488"/>
      <c r="AD1652" s="488"/>
      <c r="AE1652" s="488"/>
      <c r="AF1652" s="488"/>
      <c r="AG1652" s="488"/>
      <c r="AH1652" s="548">
        <v>15</v>
      </c>
      <c r="AI1652" s="548">
        <v>15</v>
      </c>
      <c r="AJ1652" s="347">
        <v>15</v>
      </c>
      <c r="AK1652" s="347">
        <v>15</v>
      </c>
      <c r="AL1652" s="347">
        <v>15</v>
      </c>
      <c r="AM1652" s="347">
        <v>15</v>
      </c>
      <c r="AN1652" s="347">
        <v>15</v>
      </c>
      <c r="AO1652" s="347">
        <v>15</v>
      </c>
      <c r="AP1652" s="347">
        <v>15</v>
      </c>
      <c r="AQ1652" s="347">
        <v>15</v>
      </c>
      <c r="AR1652" s="347">
        <v>15</v>
      </c>
    </row>
    <row r="1653" spans="1:44" ht="18" customHeight="1">
      <c r="A1653" s="522" t="str">
        <f>IFERROR(VLOOKUP(B1653, 'Reference data'!$C$2:$D$21, 2, 0), "Do not enter, will be populated based on other column(s)")</f>
        <v>Sustenance</v>
      </c>
      <c r="B1653" s="548" t="s">
        <v>988</v>
      </c>
      <c r="C1653" s="548">
        <v>1</v>
      </c>
      <c r="D1653" s="548" t="s">
        <v>2469</v>
      </c>
      <c r="E1653" s="548" t="s">
        <v>1275</v>
      </c>
      <c r="F1653" s="548" t="s">
        <v>1506</v>
      </c>
      <c r="G1653" s="522" t="str">
        <f>IFERROR(VLOOKUP(E1653,'Reference data'!$M$2:$P$364,4,0), "Do not enter, will be populated based on other column(s)")</f>
        <v>MR</v>
      </c>
      <c r="H1653" s="522" t="str">
        <f>IFERROR(VLOOKUP(E1653,'Reference data'!$M$2:$O$364, 3,0), "Do not enter, will be populated based on other column(s)")</f>
        <v>Java</v>
      </c>
      <c r="I1653" s="522" t="str">
        <f>IFERROR(VLOOKUP(E1653,'Reference data'!$M$1:$N$364, 2,0), "Do not enter, will be populated based on other column(s)")</f>
        <v>MA-SOAP</v>
      </c>
      <c r="J1653" s="548" t="s">
        <v>442</v>
      </c>
      <c r="K1653" s="525" t="str">
        <f>IFERROR(VLOOKUP(J1653,'Reference data'!$G$2:$H$7, 2, 0), "Do not enter, will be populated based on other column(s)")</f>
        <v>Christine Moretti</v>
      </c>
      <c r="L1653" s="671" t="s">
        <v>1097</v>
      </c>
      <c r="M1653" s="525" t="str">
        <f>IFERROR(VLOOKUP(L1653, 'Reference data'!$J$2:$K$30, 2, 0), "Do not enter, will be populated based on other column(s)")</f>
        <v>Dinesh Bansal (Gurgaon)</v>
      </c>
      <c r="N1653" s="548" t="s">
        <v>283</v>
      </c>
      <c r="P1653" s="548" t="s">
        <v>48</v>
      </c>
      <c r="Q1653" s="548"/>
      <c r="R1653" s="488"/>
      <c r="S1653" s="488"/>
      <c r="T1653" s="488"/>
      <c r="U1653" s="488"/>
      <c r="V1653" s="488"/>
      <c r="W1653" s="488"/>
      <c r="X1653" s="488"/>
      <c r="Y1653" s="488"/>
      <c r="Z1653" s="488"/>
      <c r="AA1653" s="488"/>
      <c r="AB1653" s="488"/>
      <c r="AC1653" s="488"/>
      <c r="AD1653" s="488"/>
      <c r="AE1653" s="488"/>
      <c r="AF1653" s="488"/>
      <c r="AG1653" s="488"/>
      <c r="AH1653" s="548">
        <v>15</v>
      </c>
      <c r="AI1653" s="548">
        <v>15</v>
      </c>
      <c r="AJ1653" s="347">
        <v>15</v>
      </c>
      <c r="AK1653" s="347">
        <v>15</v>
      </c>
      <c r="AL1653" s="347">
        <v>15</v>
      </c>
      <c r="AM1653" s="347">
        <v>15</v>
      </c>
      <c r="AN1653" s="347">
        <v>15</v>
      </c>
      <c r="AO1653" s="347">
        <v>15</v>
      </c>
      <c r="AP1653" s="347">
        <v>15</v>
      </c>
      <c r="AQ1653" s="347">
        <v>15</v>
      </c>
      <c r="AR1653" s="347">
        <v>15</v>
      </c>
    </row>
    <row r="1654" spans="1:44" ht="18" customHeight="1">
      <c r="A1654" s="522" t="str">
        <f>IFERROR(VLOOKUP(B1654, 'Reference data'!$C$2:$D$21, 2, 0), "Do not enter, will be populated based on other column(s)")</f>
        <v>Sustenance</v>
      </c>
      <c r="B1654" s="548" t="s">
        <v>991</v>
      </c>
      <c r="C1654" s="548">
        <v>1</v>
      </c>
      <c r="D1654" s="548" t="s">
        <v>2470</v>
      </c>
      <c r="E1654" s="548" t="s">
        <v>1392</v>
      </c>
      <c r="F1654" s="548" t="s">
        <v>1506</v>
      </c>
      <c r="G1654" s="522" t="str">
        <f>IFERROR(VLOOKUP(E1654,'Reference data'!$M$2:$P$364,4,0), "Do not enter, will be populated based on other column(s)")</f>
        <v>MR</v>
      </c>
      <c r="H1654" s="522" t="str">
        <f>IFERROR(VLOOKUP(E1654,'Reference data'!$M$2:$O$364, 3,0), "Do not enter, will be populated based on other column(s)")</f>
        <v>Java</v>
      </c>
      <c r="I1654" s="522" t="str">
        <f>IFERROR(VLOOKUP(E1654,'Reference data'!$M$1:$N$364, 2,0), "Do not enter, will be populated based on other column(s)")</f>
        <v>MA-SOAP</v>
      </c>
      <c r="J1654" s="548" t="s">
        <v>442</v>
      </c>
      <c r="K1654" s="525" t="str">
        <f>IFERROR(VLOOKUP(J1654,'Reference data'!$G$2:$H$7, 2, 0), "Do not enter, will be populated based on other column(s)")</f>
        <v>Christine Moretti</v>
      </c>
      <c r="L1654" s="671" t="s">
        <v>1097</v>
      </c>
      <c r="M1654" s="525" t="str">
        <f>IFERROR(VLOOKUP(L1654, 'Reference data'!$J$2:$K$30, 2, 0), "Do not enter, will be populated based on other column(s)")</f>
        <v>Dinesh Bansal (Gurgaon)</v>
      </c>
      <c r="N1654" s="548" t="s">
        <v>283</v>
      </c>
      <c r="P1654" s="548" t="s">
        <v>48</v>
      </c>
      <c r="Q1654" s="548"/>
      <c r="R1654" s="488"/>
      <c r="S1654" s="488"/>
      <c r="T1654" s="488"/>
      <c r="U1654" s="488"/>
      <c r="V1654" s="488"/>
      <c r="W1654" s="488"/>
      <c r="X1654" s="488"/>
      <c r="Y1654" s="488"/>
      <c r="Z1654" s="488"/>
      <c r="AA1654" s="488"/>
      <c r="AB1654" s="488"/>
      <c r="AC1654" s="488"/>
      <c r="AD1654" s="488"/>
      <c r="AE1654" s="488"/>
      <c r="AF1654" s="488"/>
      <c r="AG1654" s="488"/>
      <c r="AH1654" s="548">
        <v>5</v>
      </c>
      <c r="AI1654" s="548">
        <v>5</v>
      </c>
      <c r="AJ1654" s="347">
        <v>5</v>
      </c>
      <c r="AK1654" s="347">
        <v>5</v>
      </c>
      <c r="AL1654" s="347">
        <v>5</v>
      </c>
      <c r="AM1654" s="347">
        <v>5</v>
      </c>
      <c r="AN1654" s="347">
        <v>5</v>
      </c>
      <c r="AO1654" s="347">
        <v>5</v>
      </c>
      <c r="AP1654" s="347">
        <v>5</v>
      </c>
      <c r="AQ1654" s="347">
        <v>5</v>
      </c>
      <c r="AR1654" s="347">
        <v>5</v>
      </c>
    </row>
    <row r="1655" spans="1:44" ht="18" customHeight="1">
      <c r="A1655" s="522" t="str">
        <f>IFERROR(VLOOKUP(B1655, 'Reference data'!$C$2:$D$21, 2, 0), "Do not enter, will be populated based on other column(s)")</f>
        <v>Sustenance</v>
      </c>
      <c r="B1655" s="548" t="s">
        <v>991</v>
      </c>
      <c r="C1655" s="548">
        <v>1</v>
      </c>
      <c r="D1655" s="548" t="s">
        <v>2470</v>
      </c>
      <c r="E1655" s="548" t="s">
        <v>510</v>
      </c>
      <c r="F1655" s="548" t="s">
        <v>1506</v>
      </c>
      <c r="G1655" s="522" t="str">
        <f>IFERROR(VLOOKUP(E1655,'Reference data'!$M$2:$P$364,4,0), "Do not enter, will be populated based on other column(s)")</f>
        <v>MR</v>
      </c>
      <c r="H1655" s="522" t="str">
        <f>IFERROR(VLOOKUP(E1655,'Reference data'!$M$2:$O$364, 3,0), "Do not enter, will be populated based on other column(s)")</f>
        <v>Java</v>
      </c>
      <c r="I1655" s="522" t="str">
        <f>IFERROR(VLOOKUP(E1655,'Reference data'!$M$1:$N$364, 2,0), "Do not enter, will be populated based on other column(s)")</f>
        <v>MA-SOAP</v>
      </c>
      <c r="J1655" s="548" t="s">
        <v>442</v>
      </c>
      <c r="K1655" s="525" t="str">
        <f>IFERROR(VLOOKUP(J1655,'Reference data'!$G$2:$H$7, 2, 0), "Do not enter, will be populated based on other column(s)")</f>
        <v>Christine Moretti</v>
      </c>
      <c r="L1655" s="671" t="s">
        <v>1097</v>
      </c>
      <c r="M1655" s="525" t="str">
        <f>IFERROR(VLOOKUP(L1655, 'Reference data'!$J$2:$K$30, 2, 0), "Do not enter, will be populated based on other column(s)")</f>
        <v>Dinesh Bansal (Gurgaon)</v>
      </c>
      <c r="N1655" s="548" t="s">
        <v>283</v>
      </c>
      <c r="P1655" s="548" t="s">
        <v>48</v>
      </c>
      <c r="Q1655" s="548"/>
      <c r="R1655" s="488"/>
      <c r="S1655" s="488"/>
      <c r="T1655" s="488"/>
      <c r="U1655" s="488"/>
      <c r="V1655" s="488"/>
      <c r="W1655" s="488"/>
      <c r="X1655" s="488"/>
      <c r="Y1655" s="488"/>
      <c r="Z1655" s="488"/>
      <c r="AA1655" s="488"/>
      <c r="AB1655" s="488"/>
      <c r="AC1655" s="488"/>
      <c r="AD1655" s="488"/>
      <c r="AE1655" s="488"/>
      <c r="AF1655" s="488"/>
      <c r="AG1655" s="488"/>
      <c r="AH1655" s="548">
        <v>5</v>
      </c>
      <c r="AI1655" s="548">
        <v>5</v>
      </c>
      <c r="AJ1655" s="347">
        <v>5</v>
      </c>
      <c r="AK1655" s="347">
        <v>5</v>
      </c>
      <c r="AL1655" s="347">
        <v>5</v>
      </c>
      <c r="AM1655" s="347">
        <v>5</v>
      </c>
      <c r="AN1655" s="347">
        <v>5</v>
      </c>
      <c r="AO1655" s="347">
        <v>5</v>
      </c>
      <c r="AP1655" s="347">
        <v>5</v>
      </c>
      <c r="AQ1655" s="347">
        <v>5</v>
      </c>
      <c r="AR1655" s="347">
        <v>5</v>
      </c>
    </row>
    <row r="1656" spans="1:44" ht="18" customHeight="1">
      <c r="A1656" s="522" t="str">
        <f>IFERROR(VLOOKUP(B1656, 'Reference data'!$C$2:$D$21, 2, 0), "Do not enter, will be populated based on other column(s)")</f>
        <v>Sustenance</v>
      </c>
      <c r="B1656" s="548" t="s">
        <v>991</v>
      </c>
      <c r="C1656" s="548">
        <v>1</v>
      </c>
      <c r="D1656" s="548" t="s">
        <v>2470</v>
      </c>
      <c r="E1656" s="548" t="s">
        <v>1370</v>
      </c>
      <c r="F1656" s="548" t="s">
        <v>1506</v>
      </c>
      <c r="G1656" s="522" t="str">
        <f>IFERROR(VLOOKUP(E1656,'Reference data'!$M$2:$P$364,4,0), "Do not enter, will be populated based on other column(s)")</f>
        <v>MR</v>
      </c>
      <c r="H1656" s="522" t="str">
        <f>IFERROR(VLOOKUP(E1656,'Reference data'!$M$2:$O$364, 3,0), "Do not enter, will be populated based on other column(s)")</f>
        <v>Java</v>
      </c>
      <c r="I1656" s="522" t="str">
        <f>IFERROR(VLOOKUP(E1656,'Reference data'!$M$1:$N$364, 2,0), "Do not enter, will be populated based on other column(s)")</f>
        <v>MA-SOAP</v>
      </c>
      <c r="J1656" s="548" t="s">
        <v>442</v>
      </c>
      <c r="K1656" s="525" t="str">
        <f>IFERROR(VLOOKUP(J1656,'Reference data'!$G$2:$H$7, 2, 0), "Do not enter, will be populated based on other column(s)")</f>
        <v>Christine Moretti</v>
      </c>
      <c r="L1656" s="671" t="s">
        <v>1097</v>
      </c>
      <c r="M1656" s="525" t="str">
        <f>IFERROR(VLOOKUP(L1656, 'Reference data'!$J$2:$K$30, 2, 0), "Do not enter, will be populated based on other column(s)")</f>
        <v>Dinesh Bansal (Gurgaon)</v>
      </c>
      <c r="N1656" s="548" t="s">
        <v>283</v>
      </c>
      <c r="P1656" s="548" t="s">
        <v>48</v>
      </c>
      <c r="Q1656" s="548"/>
      <c r="R1656" s="488"/>
      <c r="S1656" s="488"/>
      <c r="T1656" s="488"/>
      <c r="U1656" s="488"/>
      <c r="V1656" s="488"/>
      <c r="W1656" s="488"/>
      <c r="X1656" s="488"/>
      <c r="Y1656" s="488"/>
      <c r="Z1656" s="488"/>
      <c r="AA1656" s="488"/>
      <c r="AB1656" s="488"/>
      <c r="AC1656" s="488"/>
      <c r="AD1656" s="488"/>
      <c r="AE1656" s="488"/>
      <c r="AF1656" s="488"/>
      <c r="AG1656" s="488"/>
      <c r="AH1656" s="548">
        <v>5</v>
      </c>
      <c r="AI1656" s="548">
        <v>5</v>
      </c>
      <c r="AJ1656" s="347">
        <v>5</v>
      </c>
      <c r="AK1656" s="347">
        <v>5</v>
      </c>
      <c r="AL1656" s="347">
        <v>5</v>
      </c>
      <c r="AM1656" s="347">
        <v>5</v>
      </c>
      <c r="AN1656" s="347">
        <v>5</v>
      </c>
      <c r="AO1656" s="347">
        <v>5</v>
      </c>
      <c r="AP1656" s="347">
        <v>5</v>
      </c>
      <c r="AQ1656" s="347">
        <v>5</v>
      </c>
      <c r="AR1656" s="347">
        <v>5</v>
      </c>
    </row>
    <row r="1657" spans="1:44" ht="18" customHeight="1">
      <c r="A1657" s="522" t="str">
        <f>IFERROR(VLOOKUP(B1657, 'Reference data'!$C$2:$D$21, 2, 0), "Do not enter, will be populated based on other column(s)")</f>
        <v>Sustenance</v>
      </c>
      <c r="B1657" s="548" t="s">
        <v>88</v>
      </c>
      <c r="C1657" s="548">
        <v>1</v>
      </c>
      <c r="D1657" s="548" t="s">
        <v>2471</v>
      </c>
      <c r="E1657" s="548" t="s">
        <v>510</v>
      </c>
      <c r="F1657" s="566" t="s">
        <v>1571</v>
      </c>
      <c r="G1657" s="522" t="str">
        <f>IFERROR(VLOOKUP(E1657,'Reference data'!$M$2:$P$364,4,0), "Do not enter, will be populated based on other column(s)")</f>
        <v>MR</v>
      </c>
      <c r="H1657" s="522" t="str">
        <f>IFERROR(VLOOKUP(E1657,'Reference data'!$M$2:$O$364, 3,0), "Do not enter, will be populated based on other column(s)")</f>
        <v>Java</v>
      </c>
      <c r="I1657" s="522" t="str">
        <f>IFERROR(VLOOKUP(E1657,'Reference data'!$M$1:$N$364, 2,0), "Do not enter, will be populated based on other column(s)")</f>
        <v>MA-SOAP</v>
      </c>
      <c r="J1657" s="548" t="s">
        <v>442</v>
      </c>
      <c r="K1657" s="525" t="str">
        <f>IFERROR(VLOOKUP(J1657,'Reference data'!$G$2:$H$7, 2, 0), "Do not enter, will be populated based on other column(s)")</f>
        <v>Christine Moretti</v>
      </c>
      <c r="L1657" s="671" t="s">
        <v>1097</v>
      </c>
      <c r="M1657" s="525" t="str">
        <f>IFERROR(VLOOKUP(L1657, 'Reference data'!$J$2:$K$30, 2, 0), "Do not enter, will be populated based on other column(s)")</f>
        <v>Dinesh Bansal (Gurgaon)</v>
      </c>
      <c r="N1657" s="548">
        <v>23.06</v>
      </c>
      <c r="P1657" s="548" t="s">
        <v>48</v>
      </c>
      <c r="Q1657" s="548">
        <v>40</v>
      </c>
      <c r="R1657" s="488"/>
      <c r="S1657" s="488"/>
      <c r="T1657" s="488"/>
      <c r="U1657" s="488"/>
      <c r="V1657" s="488"/>
      <c r="W1657" s="488"/>
      <c r="X1657" s="488"/>
      <c r="Y1657" s="488"/>
      <c r="Z1657" s="488"/>
      <c r="AA1657" s="488"/>
      <c r="AB1657" s="488"/>
      <c r="AC1657" s="488"/>
      <c r="AD1657" s="488"/>
      <c r="AE1657" s="488"/>
      <c r="AF1657" s="488"/>
      <c r="AG1657" s="488"/>
      <c r="AH1657" s="548"/>
      <c r="AI1657" s="548"/>
      <c r="AL1657" s="347">
        <v>20</v>
      </c>
      <c r="AM1657" s="347">
        <v>20</v>
      </c>
    </row>
    <row r="1658" spans="1:44" ht="18" customHeight="1">
      <c r="A1658" s="522" t="str">
        <f>IFERROR(VLOOKUP(B1658, 'Reference data'!$C$2:$D$21, 2, 0), "Do not enter, will be populated based on other column(s)")</f>
        <v>Sustenance</v>
      </c>
      <c r="B1658" s="548" t="s">
        <v>88</v>
      </c>
      <c r="C1658" s="548">
        <v>1</v>
      </c>
      <c r="D1658" s="548" t="s">
        <v>2471</v>
      </c>
      <c r="E1658" s="548" t="s">
        <v>1370</v>
      </c>
      <c r="F1658" s="566" t="s">
        <v>1571</v>
      </c>
      <c r="G1658" s="522" t="str">
        <f>IFERROR(VLOOKUP(E1658,'Reference data'!$M$2:$P$364,4,0), "Do not enter, will be populated based on other column(s)")</f>
        <v>MR</v>
      </c>
      <c r="H1658" s="522" t="str">
        <f>IFERROR(VLOOKUP(E1658,'Reference data'!$M$2:$O$364, 3,0), "Do not enter, will be populated based on other column(s)")</f>
        <v>Java</v>
      </c>
      <c r="I1658" s="522" t="str">
        <f>IFERROR(VLOOKUP(E1658,'Reference data'!$M$1:$N$364, 2,0), "Do not enter, will be populated based on other column(s)")</f>
        <v>MA-SOAP</v>
      </c>
      <c r="J1658" s="548" t="s">
        <v>442</v>
      </c>
      <c r="K1658" s="525" t="str">
        <f>IFERROR(VLOOKUP(J1658,'Reference data'!$G$2:$H$7, 2, 0), "Do not enter, will be populated based on other column(s)")</f>
        <v>Christine Moretti</v>
      </c>
      <c r="L1658" s="671" t="s">
        <v>1097</v>
      </c>
      <c r="M1658" s="525" t="str">
        <f>IFERROR(VLOOKUP(L1658, 'Reference data'!$J$2:$K$30, 2, 0), "Do not enter, will be populated based on other column(s)")</f>
        <v>Dinesh Bansal (Gurgaon)</v>
      </c>
      <c r="N1658" s="548">
        <v>23.06</v>
      </c>
      <c r="P1658" s="548" t="s">
        <v>48</v>
      </c>
      <c r="Q1658" s="548">
        <v>15</v>
      </c>
      <c r="R1658" s="488"/>
      <c r="S1658" s="488"/>
      <c r="T1658" s="488"/>
      <c r="U1658" s="488"/>
      <c r="V1658" s="488"/>
      <c r="W1658" s="488"/>
      <c r="X1658" s="488"/>
      <c r="Y1658" s="488"/>
      <c r="Z1658" s="488"/>
      <c r="AA1658" s="488"/>
      <c r="AB1658" s="488"/>
      <c r="AC1658" s="488"/>
      <c r="AD1658" s="488"/>
      <c r="AE1658" s="488"/>
      <c r="AF1658" s="488"/>
      <c r="AG1658" s="488"/>
      <c r="AH1658" s="548"/>
      <c r="AI1658" s="548"/>
      <c r="AM1658" s="347">
        <v>15</v>
      </c>
    </row>
    <row r="1659" spans="1:44" ht="18" customHeight="1">
      <c r="A1659" s="522" t="str">
        <f>IFERROR(VLOOKUP(B1659, 'Reference data'!$C$2:$D$21, 2, 0), "Do not enter, will be populated based on other column(s)")</f>
        <v>Sustenance</v>
      </c>
      <c r="B1659" s="548" t="s">
        <v>88</v>
      </c>
      <c r="C1659" s="548">
        <v>1</v>
      </c>
      <c r="D1659" s="548" t="s">
        <v>2472</v>
      </c>
      <c r="E1659" s="548" t="s">
        <v>1370</v>
      </c>
      <c r="F1659" s="566" t="s">
        <v>1571</v>
      </c>
      <c r="G1659" s="522" t="str">
        <f>IFERROR(VLOOKUP(E1659,'Reference data'!$M$2:$P$364,4,0), "Do not enter, will be populated based on other column(s)")</f>
        <v>MR</v>
      </c>
      <c r="H1659" s="522" t="str">
        <f>IFERROR(VLOOKUP(E1659,'Reference data'!$M$2:$O$364, 3,0), "Do not enter, will be populated based on other column(s)")</f>
        <v>Java</v>
      </c>
      <c r="I1659" s="522" t="str">
        <f>IFERROR(VLOOKUP(E1659,'Reference data'!$M$1:$N$364, 2,0), "Do not enter, will be populated based on other column(s)")</f>
        <v>MA-SOAP</v>
      </c>
      <c r="J1659" s="548" t="s">
        <v>442</v>
      </c>
      <c r="K1659" s="525" t="str">
        <f>IFERROR(VLOOKUP(J1659,'Reference data'!$G$2:$H$7, 2, 0), "Do not enter, will be populated based on other column(s)")</f>
        <v>Christine Moretti</v>
      </c>
      <c r="L1659" s="671" t="s">
        <v>1097</v>
      </c>
      <c r="M1659" s="525" t="str">
        <f>IFERROR(VLOOKUP(L1659, 'Reference data'!$J$2:$K$30, 2, 0), "Do not enter, will be populated based on other column(s)")</f>
        <v>Dinesh Bansal (Gurgaon)</v>
      </c>
      <c r="N1659" s="548">
        <v>23.05</v>
      </c>
      <c r="P1659" s="548" t="s">
        <v>48</v>
      </c>
      <c r="Q1659" s="548">
        <v>55</v>
      </c>
      <c r="R1659" s="488"/>
      <c r="S1659" s="488"/>
      <c r="T1659" s="488"/>
      <c r="U1659" s="488"/>
      <c r="V1659" s="488"/>
      <c r="W1659" s="488"/>
      <c r="X1659" s="488"/>
      <c r="Y1659" s="488"/>
      <c r="Z1659" s="488"/>
      <c r="AA1659" s="488"/>
      <c r="AB1659" s="488"/>
      <c r="AC1659" s="488"/>
      <c r="AD1659" s="488"/>
      <c r="AE1659" s="488"/>
      <c r="AF1659" s="488"/>
      <c r="AG1659" s="488"/>
      <c r="AH1659" s="548"/>
      <c r="AI1659" s="548"/>
      <c r="AK1659" s="347">
        <v>0</v>
      </c>
      <c r="AL1659" s="347">
        <v>55</v>
      </c>
    </row>
    <row r="1660" spans="1:44" ht="18" customHeight="1">
      <c r="A1660" s="522" t="str">
        <f>IFERROR(VLOOKUP(B1660, 'Reference data'!$C$2:$D$21, 2, 0), "Do not enter, will be populated based on other column(s)")</f>
        <v>Sustenance</v>
      </c>
      <c r="B1660" s="548" t="s">
        <v>88</v>
      </c>
      <c r="C1660" s="548">
        <v>1</v>
      </c>
      <c r="D1660" s="548" t="s">
        <v>2473</v>
      </c>
      <c r="E1660" s="548" t="s">
        <v>1370</v>
      </c>
      <c r="F1660" s="566" t="s">
        <v>1571</v>
      </c>
      <c r="G1660" s="522" t="str">
        <f>IFERROR(VLOOKUP(E1660,'Reference data'!$M$2:$P$364,4,0), "Do not enter, will be populated based on other column(s)")</f>
        <v>MR</v>
      </c>
      <c r="H1660" s="522" t="str">
        <f>IFERROR(VLOOKUP(E1660,'Reference data'!$M$2:$O$364, 3,0), "Do not enter, will be populated based on other column(s)")</f>
        <v>Java</v>
      </c>
      <c r="I1660" s="522" t="str">
        <f>IFERROR(VLOOKUP(E1660,'Reference data'!$M$1:$N$364, 2,0), "Do not enter, will be populated based on other column(s)")</f>
        <v>MA-SOAP</v>
      </c>
      <c r="J1660" s="548" t="s">
        <v>442</v>
      </c>
      <c r="K1660" s="525" t="str">
        <f>IFERROR(VLOOKUP(J1660,'Reference data'!$G$2:$H$7, 2, 0), "Do not enter, will be populated based on other column(s)")</f>
        <v>Christine Moretti</v>
      </c>
      <c r="L1660" s="671" t="s">
        <v>1097</v>
      </c>
      <c r="M1660" s="525" t="str">
        <f>IFERROR(VLOOKUP(L1660, 'Reference data'!$J$2:$K$30, 2, 0), "Do not enter, will be populated based on other column(s)")</f>
        <v>Dinesh Bansal (Gurgaon)</v>
      </c>
      <c r="N1660" s="548">
        <v>23.07</v>
      </c>
      <c r="P1660" s="548" t="s">
        <v>48</v>
      </c>
      <c r="Q1660" s="548">
        <v>425</v>
      </c>
      <c r="R1660" s="488"/>
      <c r="S1660" s="488"/>
      <c r="T1660" s="488"/>
      <c r="U1660" s="488"/>
      <c r="V1660" s="488"/>
      <c r="W1660" s="488"/>
      <c r="X1660" s="488"/>
      <c r="Y1660" s="488"/>
      <c r="Z1660" s="488"/>
      <c r="AA1660" s="488"/>
      <c r="AB1660" s="488"/>
      <c r="AC1660" s="488"/>
      <c r="AD1660" s="488"/>
      <c r="AE1660" s="488"/>
      <c r="AF1660" s="488"/>
      <c r="AG1660" s="488"/>
      <c r="AH1660" s="548"/>
      <c r="AI1660" s="548"/>
      <c r="AM1660" s="347">
        <v>230</v>
      </c>
      <c r="AN1660" s="347">
        <v>195</v>
      </c>
    </row>
    <row r="1661" spans="1:44" ht="18" customHeight="1">
      <c r="A1661" s="522" t="str">
        <f>IFERROR(VLOOKUP(B1661, 'Reference data'!$C$2:$D$21, 2, 0), "Do not enter, will be populated based on other column(s)")</f>
        <v>Sustenance</v>
      </c>
      <c r="B1661" s="548" t="s">
        <v>110</v>
      </c>
      <c r="C1661" s="548">
        <v>1</v>
      </c>
      <c r="D1661" s="548" t="s">
        <v>2474</v>
      </c>
      <c r="E1661" s="548" t="s">
        <v>1370</v>
      </c>
      <c r="F1661" s="566" t="s">
        <v>1571</v>
      </c>
      <c r="G1661" s="522" t="str">
        <f>IFERROR(VLOOKUP(E1661,'Reference data'!$M$2:$P$364,4,0), "Do not enter, will be populated based on other column(s)")</f>
        <v>MR</v>
      </c>
      <c r="H1661" s="522" t="str">
        <f>IFERROR(VLOOKUP(E1661,'Reference data'!$M$2:$O$364, 3,0), "Do not enter, will be populated based on other column(s)")</f>
        <v>Java</v>
      </c>
      <c r="I1661" s="522" t="str">
        <f>IFERROR(VLOOKUP(E1661,'Reference data'!$M$1:$N$364, 2,0), "Do not enter, will be populated based on other column(s)")</f>
        <v>MA-SOAP</v>
      </c>
      <c r="J1661" s="548" t="s">
        <v>442</v>
      </c>
      <c r="K1661" s="525" t="str">
        <f>IFERROR(VLOOKUP(J1661,'Reference data'!$G$2:$H$7, 2, 0), "Do not enter, will be populated based on other column(s)")</f>
        <v>Christine Moretti</v>
      </c>
      <c r="L1661" s="671" t="s">
        <v>1097</v>
      </c>
      <c r="M1661" s="525" t="str">
        <f>IFERROR(VLOOKUP(L1661, 'Reference data'!$J$2:$K$30, 2, 0), "Do not enter, will be populated based on other column(s)")</f>
        <v>Dinesh Bansal (Gurgaon)</v>
      </c>
      <c r="N1661" s="548">
        <v>23.07</v>
      </c>
      <c r="P1661" s="548" t="s">
        <v>48</v>
      </c>
      <c r="Q1661" s="548">
        <v>55</v>
      </c>
      <c r="R1661" s="488"/>
      <c r="S1661" s="488"/>
      <c r="T1661" s="488"/>
      <c r="U1661" s="488"/>
      <c r="V1661" s="488"/>
      <c r="W1661" s="488"/>
      <c r="X1661" s="488"/>
      <c r="Y1661" s="488"/>
      <c r="Z1661" s="488"/>
      <c r="AA1661" s="488"/>
      <c r="AB1661" s="488"/>
      <c r="AC1661" s="488"/>
      <c r="AD1661" s="488"/>
      <c r="AE1661" s="488"/>
      <c r="AF1661" s="488"/>
      <c r="AG1661" s="488"/>
      <c r="AH1661" s="548"/>
      <c r="AI1661" s="548"/>
      <c r="AM1661" s="347">
        <v>30</v>
      </c>
      <c r="AN1661" s="347">
        <v>25</v>
      </c>
    </row>
    <row r="1662" spans="1:44" ht="18" customHeight="1">
      <c r="A1662" s="522" t="str">
        <f>IFERROR(VLOOKUP(B1662, 'Reference data'!$C$2:$D$21, 2, 0), "Do not enter, will be populated based on other column(s)")</f>
        <v>Enhancement</v>
      </c>
      <c r="B1662" s="548" t="s">
        <v>960</v>
      </c>
      <c r="C1662" s="548">
        <v>1</v>
      </c>
      <c r="D1662" s="548" t="s">
        <v>2475</v>
      </c>
      <c r="E1662" s="548" t="s">
        <v>510</v>
      </c>
      <c r="F1662" s="548" t="s">
        <v>1684</v>
      </c>
      <c r="G1662" s="522" t="str">
        <f>IFERROR(VLOOKUP(E1662,'Reference data'!$M$2:$P$364,4,0), "Do not enter, will be populated based on other column(s)")</f>
        <v>MR</v>
      </c>
      <c r="H1662" s="522" t="str">
        <f>IFERROR(VLOOKUP(E1662,'Reference data'!$M$2:$O$364, 3,0), "Do not enter, will be populated based on other column(s)")</f>
        <v>Java</v>
      </c>
      <c r="I1662" s="522" t="str">
        <f>IFERROR(VLOOKUP(E1662,'Reference data'!$M$1:$N$364, 2,0), "Do not enter, will be populated based on other column(s)")</f>
        <v>MA-SOAP</v>
      </c>
      <c r="J1662" s="548" t="s">
        <v>442</v>
      </c>
      <c r="K1662" s="525" t="str">
        <f>IFERROR(VLOOKUP(J1662,'Reference data'!$G$2:$H$7, 2, 0), "Do not enter, will be populated based on other column(s)")</f>
        <v>Christine Moretti</v>
      </c>
      <c r="L1662" s="671" t="s">
        <v>1097</v>
      </c>
      <c r="M1662" s="525" t="str">
        <f>IFERROR(VLOOKUP(L1662, 'Reference data'!$J$2:$K$30, 2, 0), "Do not enter, will be populated based on other column(s)")</f>
        <v>Dinesh Bansal (Gurgaon)</v>
      </c>
      <c r="N1662" s="548"/>
      <c r="P1662" s="548" t="s">
        <v>342</v>
      </c>
      <c r="Q1662" s="548">
        <v>90</v>
      </c>
      <c r="R1662" s="488"/>
      <c r="S1662" s="488"/>
      <c r="T1662" s="488"/>
      <c r="U1662" s="488"/>
      <c r="V1662" s="488"/>
      <c r="W1662" s="488"/>
      <c r="X1662" s="488"/>
      <c r="Y1662" s="488"/>
      <c r="Z1662" s="488"/>
      <c r="AA1662" s="488"/>
      <c r="AB1662" s="488"/>
      <c r="AC1662" s="488"/>
      <c r="AD1662" s="488"/>
      <c r="AE1662" s="488"/>
      <c r="AF1662" s="488"/>
      <c r="AG1662" s="488"/>
      <c r="AH1662" s="548"/>
      <c r="AI1662" s="548"/>
    </row>
    <row r="1663" spans="1:44" ht="18" customHeight="1">
      <c r="A1663" s="522" t="str">
        <f>IFERROR(VLOOKUP(B1663, 'Reference data'!$C$2:$D$21, 2, 0), "Do not enter, will be populated based on other column(s)")</f>
        <v>Enhancement</v>
      </c>
      <c r="B1663" s="548" t="s">
        <v>960</v>
      </c>
      <c r="C1663" s="548">
        <v>1</v>
      </c>
      <c r="D1663" s="548" t="s">
        <v>2475</v>
      </c>
      <c r="E1663" s="548" t="s">
        <v>1370</v>
      </c>
      <c r="F1663" s="548" t="s">
        <v>1684</v>
      </c>
      <c r="G1663" s="522" t="str">
        <f>IFERROR(VLOOKUP(E1663,'Reference data'!$M$2:$P$364,4,0), "Do not enter, will be populated based on other column(s)")</f>
        <v>MR</v>
      </c>
      <c r="H1663" s="522" t="str">
        <f>IFERROR(VLOOKUP(E1663,'Reference data'!$M$2:$O$364, 3,0), "Do not enter, will be populated based on other column(s)")</f>
        <v>Java</v>
      </c>
      <c r="I1663" s="522" t="str">
        <f>IFERROR(VLOOKUP(E1663,'Reference data'!$M$1:$N$364, 2,0), "Do not enter, will be populated based on other column(s)")</f>
        <v>MA-SOAP</v>
      </c>
      <c r="J1663" s="548" t="s">
        <v>442</v>
      </c>
      <c r="K1663" s="525" t="str">
        <f>IFERROR(VLOOKUP(J1663,'Reference data'!$G$2:$H$7, 2, 0), "Do not enter, will be populated based on other column(s)")</f>
        <v>Christine Moretti</v>
      </c>
      <c r="L1663" s="86" t="s">
        <v>1097</v>
      </c>
      <c r="M1663" s="525" t="str">
        <f>IFERROR(VLOOKUP(L1663, 'Reference data'!$J$2:$K$30, 2, 0), "Do not enter, will be populated based on other column(s)")</f>
        <v>Dinesh Bansal (Gurgaon)</v>
      </c>
      <c r="P1663" s="548" t="s">
        <v>342</v>
      </c>
      <c r="Q1663" s="548">
        <v>110</v>
      </c>
      <c r="R1663" s="488"/>
      <c r="S1663" s="488"/>
      <c r="T1663" s="488"/>
      <c r="U1663" s="488"/>
      <c r="V1663" s="488"/>
      <c r="W1663" s="488"/>
      <c r="X1663" s="488"/>
      <c r="Y1663" s="488"/>
      <c r="Z1663" s="488"/>
      <c r="AA1663" s="488"/>
      <c r="AB1663" s="488"/>
      <c r="AC1663" s="488"/>
      <c r="AD1663" s="488"/>
      <c r="AE1663" s="488"/>
      <c r="AF1663" s="488"/>
      <c r="AG1663" s="488"/>
    </row>
    <row r="1664" spans="1:44" ht="18" customHeight="1">
      <c r="A1664" s="522" t="str">
        <f>IFERROR(VLOOKUP(B1664, 'Reference data'!$C$2:$D$21, 2, 0), "Do not enter, will be populated based on other column(s)")</f>
        <v>Enhancement</v>
      </c>
      <c r="B1664" s="548" t="s">
        <v>960</v>
      </c>
      <c r="C1664" s="548">
        <v>1</v>
      </c>
      <c r="D1664" s="548" t="s">
        <v>2475</v>
      </c>
      <c r="E1664" s="548" t="s">
        <v>493</v>
      </c>
      <c r="F1664" s="548" t="s">
        <v>1684</v>
      </c>
      <c r="G1664" s="522" t="str">
        <f>IFERROR(VLOOKUP(E1664,'Reference data'!$M$2:$P$364,4,0), "Do not enter, will be populated based on other column(s)")</f>
        <v>MR</v>
      </c>
      <c r="H1664" s="522" t="str">
        <f>IFERROR(VLOOKUP(E1664,'Reference data'!$M$2:$O$364, 3,0), "Do not enter, will be populated based on other column(s)")</f>
        <v>Java</v>
      </c>
      <c r="I1664" s="522" t="str">
        <f>IFERROR(VLOOKUP(E1664,'Reference data'!$M$1:$N$364, 2,0), "Do not enter, will be populated based on other column(s)")</f>
        <v>MA-SOAP</v>
      </c>
      <c r="J1664" s="548" t="s">
        <v>442</v>
      </c>
      <c r="K1664" s="525" t="str">
        <f>IFERROR(VLOOKUP(J1664,'Reference data'!$G$2:$H$7, 2, 0), "Do not enter, will be populated based on other column(s)")</f>
        <v>Christine Moretti</v>
      </c>
      <c r="L1664" s="86" t="s">
        <v>1097</v>
      </c>
      <c r="M1664" s="525" t="str">
        <f>IFERROR(VLOOKUP(L1664, 'Reference data'!$J$2:$K$30, 2, 0), "Do not enter, will be populated based on other column(s)")</f>
        <v>Dinesh Bansal (Gurgaon)</v>
      </c>
      <c r="P1664" s="548" t="s">
        <v>342</v>
      </c>
      <c r="Q1664" s="548">
        <v>120</v>
      </c>
      <c r="R1664" s="488"/>
      <c r="S1664" s="488"/>
      <c r="T1664" s="488"/>
      <c r="U1664" s="488"/>
      <c r="V1664" s="488"/>
      <c r="W1664" s="488"/>
      <c r="X1664" s="488"/>
      <c r="Y1664" s="488"/>
      <c r="Z1664" s="488"/>
      <c r="AA1664" s="488"/>
      <c r="AB1664" s="488"/>
      <c r="AC1664" s="488"/>
      <c r="AD1664" s="488"/>
      <c r="AE1664" s="488"/>
      <c r="AF1664" s="488"/>
      <c r="AG1664" s="488"/>
    </row>
    <row r="1665" spans="1:39" ht="18" customHeight="1">
      <c r="A1665" s="522" t="str">
        <f>IFERROR(VLOOKUP(B1665, 'Reference data'!$C$2:$D$21, 2, 0), "Do not enter, will be populated based on other column(s)")</f>
        <v>Enhancement</v>
      </c>
      <c r="B1665" s="548" t="s">
        <v>960</v>
      </c>
      <c r="C1665" s="548">
        <v>1</v>
      </c>
      <c r="D1665" s="548" t="s">
        <v>2476</v>
      </c>
      <c r="E1665" s="548" t="s">
        <v>1370</v>
      </c>
      <c r="F1665" s="548" t="s">
        <v>1684</v>
      </c>
      <c r="G1665" s="522" t="str">
        <f>IFERROR(VLOOKUP(E1665,'Reference data'!$M$2:$P$364,4,0), "Do not enter, will be populated based on other column(s)")</f>
        <v>MR</v>
      </c>
      <c r="H1665" s="522" t="str">
        <f>IFERROR(VLOOKUP(E1665,'Reference data'!$M$2:$O$364, 3,0), "Do not enter, will be populated based on other column(s)")</f>
        <v>Java</v>
      </c>
      <c r="I1665" s="522" t="str">
        <f>IFERROR(VLOOKUP(E1665,'Reference data'!$M$1:$N$364, 2,0), "Do not enter, will be populated based on other column(s)")</f>
        <v>MA-SOAP</v>
      </c>
      <c r="J1665" s="548" t="s">
        <v>442</v>
      </c>
      <c r="K1665" s="525" t="str">
        <f>IFERROR(VLOOKUP(J1665,'Reference data'!$G$2:$H$7, 2, 0), "Do not enter, will be populated based on other column(s)")</f>
        <v>Christine Moretti</v>
      </c>
      <c r="L1665" s="86" t="s">
        <v>1097</v>
      </c>
      <c r="M1665" s="525" t="str">
        <f>IFERROR(VLOOKUP(L1665, 'Reference data'!$J$2:$K$30, 2, 0), "Do not enter, will be populated based on other column(s)")</f>
        <v>Dinesh Bansal (Gurgaon)</v>
      </c>
      <c r="P1665" s="548" t="s">
        <v>342</v>
      </c>
      <c r="Q1665" s="548">
        <v>3000</v>
      </c>
      <c r="R1665" s="488"/>
      <c r="S1665" s="488"/>
      <c r="T1665" s="488"/>
      <c r="U1665" s="488"/>
      <c r="V1665" s="488"/>
      <c r="W1665" s="488"/>
      <c r="X1665" s="488"/>
      <c r="Y1665" s="488"/>
      <c r="Z1665" s="488"/>
      <c r="AA1665" s="488"/>
      <c r="AB1665" s="488"/>
      <c r="AC1665" s="488"/>
      <c r="AD1665" s="488"/>
      <c r="AE1665" s="488"/>
      <c r="AF1665" s="488"/>
      <c r="AG1665" s="488"/>
    </row>
    <row r="1666" spans="1:39" ht="18" customHeight="1">
      <c r="A1666" s="522" t="str">
        <f>IFERROR(VLOOKUP(B1666, 'Reference data'!$C$2:$D$21, 2, 0), "Do not enter, will be populated based on other column(s)")</f>
        <v>Enhancement</v>
      </c>
      <c r="B1666" s="548" t="s">
        <v>960</v>
      </c>
      <c r="C1666" s="548">
        <v>1</v>
      </c>
      <c r="D1666" s="548" t="s">
        <v>2477</v>
      </c>
      <c r="E1666" s="548" t="s">
        <v>1370</v>
      </c>
      <c r="F1666" s="548" t="s">
        <v>1684</v>
      </c>
      <c r="G1666" s="522" t="str">
        <f>IFERROR(VLOOKUP(E1666,'Reference data'!$M$2:$P$364,4,0), "Do not enter, will be populated based on other column(s)")</f>
        <v>MR</v>
      </c>
      <c r="H1666" s="522" t="str">
        <f>IFERROR(VLOOKUP(E1666,'Reference data'!$M$2:$O$364, 3,0), "Do not enter, will be populated based on other column(s)")</f>
        <v>Java</v>
      </c>
      <c r="I1666" s="522" t="str">
        <f>IFERROR(VLOOKUP(E1666,'Reference data'!$M$1:$N$364, 2,0), "Do not enter, will be populated based on other column(s)")</f>
        <v>MA-SOAP</v>
      </c>
      <c r="J1666" s="548" t="s">
        <v>442</v>
      </c>
      <c r="K1666" s="525" t="str">
        <f>IFERROR(VLOOKUP(J1666,'Reference data'!$G$2:$H$7, 2, 0), "Do not enter, will be populated based on other column(s)")</f>
        <v>Christine Moretti</v>
      </c>
      <c r="L1666" s="86" t="s">
        <v>1097</v>
      </c>
      <c r="M1666" s="525" t="str">
        <f>IFERROR(VLOOKUP(L1666, 'Reference data'!$J$2:$K$30, 2, 0), "Do not enter, will be populated based on other column(s)")</f>
        <v>Dinesh Bansal (Gurgaon)</v>
      </c>
      <c r="P1666" s="548" t="s">
        <v>342</v>
      </c>
      <c r="Q1666" s="548">
        <v>250</v>
      </c>
      <c r="R1666" s="488"/>
      <c r="S1666" s="488"/>
      <c r="T1666" s="488"/>
      <c r="U1666" s="488"/>
      <c r="V1666" s="488"/>
      <c r="W1666" s="488"/>
      <c r="X1666" s="488"/>
      <c r="Y1666" s="488"/>
      <c r="Z1666" s="488"/>
      <c r="AA1666" s="488"/>
      <c r="AB1666" s="488"/>
      <c r="AC1666" s="488"/>
      <c r="AD1666" s="488"/>
      <c r="AE1666" s="488"/>
      <c r="AF1666" s="488"/>
      <c r="AG1666" s="488"/>
    </row>
    <row r="1667" spans="1:39" ht="18" customHeight="1">
      <c r="A1667" s="522" t="str">
        <f>IFERROR(VLOOKUP(B1667, 'Reference data'!$C$2:$D$21, 2, 0), "Do not enter, will be populated based on other column(s)")</f>
        <v>Do not enter, will be populated based on other column(s)</v>
      </c>
      <c r="B1667" s="548"/>
      <c r="C1667" s="548"/>
      <c r="D1667" s="548"/>
      <c r="E1667" s="548"/>
      <c r="F1667" s="548"/>
      <c r="G1667" s="522" t="str">
        <f>IFERROR(VLOOKUP(E1667,'Reference data'!$M$2:$P$364,4,0), "Do not enter, will be populated based on other column(s)")</f>
        <v>Do not enter, will be populated based on other column(s)</v>
      </c>
      <c r="H1667" s="522" t="str">
        <f>IFERROR(VLOOKUP(E1667,'Reference data'!$M$2:$O$364, 3,0), "Do not enter, will be populated based on other column(s)")</f>
        <v>Do not enter, will be populated based on other column(s)</v>
      </c>
      <c r="I1667" s="522" t="str">
        <f>IFERROR(VLOOKUP(E1667,'Reference data'!$M$1:$N$364, 2,0), "Do not enter, will be populated based on other column(s)")</f>
        <v>Do not enter, will be populated based on other column(s)</v>
      </c>
      <c r="K1667" s="525" t="str">
        <f>IFERROR(VLOOKUP(J1667,'Reference data'!$G$2:$H$7, 2, 0), "Do not enter, will be populated based on other column(s)")</f>
        <v>Do not enter, will be populated based on other column(s)</v>
      </c>
      <c r="L1667" s="86" t="s">
        <v>1097</v>
      </c>
      <c r="M1667" s="525" t="str">
        <f>IFERROR(VLOOKUP(L1667, 'Reference data'!$J$2:$K$30, 2, 0), "Do not enter, will be populated based on other column(s)")</f>
        <v>Dinesh Bansal (Gurgaon)</v>
      </c>
      <c r="Q1667" s="548"/>
      <c r="R1667" s="488"/>
      <c r="S1667" s="488"/>
      <c r="T1667" s="488"/>
      <c r="U1667" s="488"/>
      <c r="V1667" s="488"/>
      <c r="W1667" s="488"/>
      <c r="X1667" s="488"/>
      <c r="Y1667" s="488"/>
      <c r="Z1667" s="488"/>
      <c r="AA1667" s="488"/>
      <c r="AB1667" s="488"/>
      <c r="AC1667" s="488"/>
      <c r="AD1667" s="488"/>
      <c r="AE1667" s="488"/>
      <c r="AF1667" s="488"/>
      <c r="AG1667" s="488"/>
    </row>
    <row r="1668" spans="1:39" ht="18" customHeight="1">
      <c r="A1668" s="522" t="str">
        <f>IFERROR(VLOOKUP(B1668, 'Reference data'!$C$2:$D$21, 2, 0), "Do not enter, will be populated based on other column(s)")</f>
        <v>Do not enter, will be populated based on other column(s)</v>
      </c>
      <c r="B1668" s="548"/>
      <c r="C1668" s="548"/>
      <c r="D1668" s="548"/>
      <c r="E1668" s="548"/>
      <c r="F1668" s="548"/>
      <c r="G1668" s="522" t="str">
        <f>IFERROR(VLOOKUP(E1668,'Reference data'!$M$2:$P$364,4,0), "Do not enter, will be populated based on other column(s)")</f>
        <v>Do not enter, will be populated based on other column(s)</v>
      </c>
      <c r="H1668" s="522" t="str">
        <f>IFERROR(VLOOKUP(E1668,'Reference data'!$M$2:$O$364, 3,0), "Do not enter, will be populated based on other column(s)")</f>
        <v>Do not enter, will be populated based on other column(s)</v>
      </c>
      <c r="I1668" s="522" t="str">
        <f>IFERROR(VLOOKUP(E1668,'Reference data'!$M$1:$N$364, 2,0), "Do not enter, will be populated based on other column(s)")</f>
        <v>Do not enter, will be populated based on other column(s)</v>
      </c>
      <c r="K1668" s="525" t="str">
        <f>IFERROR(VLOOKUP(J1668,'Reference data'!$G$2:$H$7, 2, 0), "Do not enter, will be populated based on other column(s)")</f>
        <v>Do not enter, will be populated based on other column(s)</v>
      </c>
      <c r="L1668" s="86" t="s">
        <v>1097</v>
      </c>
      <c r="M1668" s="525" t="str">
        <f>IFERROR(VLOOKUP(L1668, 'Reference data'!$J$2:$K$30, 2, 0), "Do not enter, will be populated based on other column(s)")</f>
        <v>Dinesh Bansal (Gurgaon)</v>
      </c>
      <c r="Q1668" s="548"/>
      <c r="R1668" s="488"/>
      <c r="S1668" s="488"/>
      <c r="T1668" s="488"/>
      <c r="U1668" s="488"/>
      <c r="V1668" s="488"/>
      <c r="W1668" s="488"/>
      <c r="X1668" s="488"/>
      <c r="Y1668" s="488"/>
      <c r="Z1668" s="488"/>
      <c r="AA1668" s="488"/>
      <c r="AB1668" s="488"/>
      <c r="AC1668" s="488"/>
      <c r="AD1668" s="488"/>
      <c r="AE1668" s="488"/>
      <c r="AF1668" s="488"/>
      <c r="AG1668" s="488"/>
    </row>
    <row r="1669" spans="1:39" ht="18" customHeight="1">
      <c r="A1669" s="522" t="str">
        <f>IFERROR(VLOOKUP(B1669, 'Reference data'!$C$2:$D$21, 2, 0), "Do not enter, will be populated based on other column(s)")</f>
        <v>Do not enter, will be populated based on other column(s)</v>
      </c>
      <c r="B1669" s="548"/>
      <c r="C1669" s="548"/>
      <c r="D1669" s="548"/>
      <c r="E1669" s="548"/>
      <c r="F1669" s="548"/>
      <c r="G1669" s="522" t="str">
        <f>IFERROR(VLOOKUP(E1669,'Reference data'!$M$2:$P$364,4,0), "Do not enter, will be populated based on other column(s)")</f>
        <v>Do not enter, will be populated based on other column(s)</v>
      </c>
      <c r="H1669" s="522" t="str">
        <f>IFERROR(VLOOKUP(E1669,'Reference data'!$M$2:$O$364, 3,0), "Do not enter, will be populated based on other column(s)")</f>
        <v>Do not enter, will be populated based on other column(s)</v>
      </c>
      <c r="I1669" s="522" t="str">
        <f>IFERROR(VLOOKUP(E1669,'Reference data'!$M$1:$N$364, 2,0), "Do not enter, will be populated based on other column(s)")</f>
        <v>Do not enter, will be populated based on other column(s)</v>
      </c>
      <c r="K1669" s="525" t="str">
        <f>IFERROR(VLOOKUP(J1669,'Reference data'!$G$2:$H$7, 2, 0), "Do not enter, will be populated based on other column(s)")</f>
        <v>Do not enter, will be populated based on other column(s)</v>
      </c>
      <c r="L1669" s="86" t="s">
        <v>1097</v>
      </c>
      <c r="M1669" s="525" t="str">
        <f>IFERROR(VLOOKUP(L1669, 'Reference data'!$J$2:$K$30, 2, 0), "Do not enter, will be populated based on other column(s)")</f>
        <v>Dinesh Bansal (Gurgaon)</v>
      </c>
      <c r="Q1669" s="548"/>
      <c r="R1669" s="488"/>
      <c r="S1669" s="488"/>
      <c r="T1669" s="488"/>
      <c r="U1669" s="488"/>
      <c r="V1669" s="488"/>
      <c r="W1669" s="488"/>
      <c r="X1669" s="488"/>
      <c r="Y1669" s="488"/>
      <c r="Z1669" s="488"/>
      <c r="AA1669" s="488"/>
      <c r="AB1669" s="488"/>
      <c r="AC1669" s="488"/>
      <c r="AD1669" s="488"/>
      <c r="AE1669" s="488"/>
      <c r="AF1669" s="488"/>
      <c r="AG1669" s="488"/>
    </row>
    <row r="1670" spans="1:39" ht="18" customHeight="1">
      <c r="A1670" s="522" t="str">
        <f>IFERROR(VLOOKUP(B1670, 'Reference data'!$C$2:$D$21, 2, 0), "Do not enter, will be populated based on other column(s)")</f>
        <v>Do not enter, will be populated based on other column(s)</v>
      </c>
      <c r="B1670" s="548"/>
      <c r="C1670" s="548"/>
      <c r="D1670" s="548"/>
      <c r="E1670" s="548"/>
      <c r="F1670" s="548"/>
      <c r="G1670" s="522" t="str">
        <f>IFERROR(VLOOKUP(E1670,'Reference data'!$M$2:$P$364,4,0), "Do not enter, will be populated based on other column(s)")</f>
        <v>Do not enter, will be populated based on other column(s)</v>
      </c>
      <c r="H1670" s="522" t="str">
        <f>IFERROR(VLOOKUP(E1670,'Reference data'!$M$2:$O$364, 3,0), "Do not enter, will be populated based on other column(s)")</f>
        <v>Do not enter, will be populated based on other column(s)</v>
      </c>
      <c r="I1670" s="522" t="str">
        <f>IFERROR(VLOOKUP(E1670,'Reference data'!$M$1:$N$364, 2,0), "Do not enter, will be populated based on other column(s)")</f>
        <v>Do not enter, will be populated based on other column(s)</v>
      </c>
      <c r="K1670" s="525" t="str">
        <f>IFERROR(VLOOKUP(J1670,'Reference data'!$G$2:$H$7, 2, 0), "Do not enter, will be populated based on other column(s)")</f>
        <v>Do not enter, will be populated based on other column(s)</v>
      </c>
      <c r="L1670" s="86" t="s">
        <v>1097</v>
      </c>
      <c r="M1670" s="525" t="str">
        <f>IFERROR(VLOOKUP(L1670, 'Reference data'!$J$2:$K$30, 2, 0), "Do not enter, will be populated based on other column(s)")</f>
        <v>Dinesh Bansal (Gurgaon)</v>
      </c>
      <c r="Q1670" s="548"/>
      <c r="R1670" s="488"/>
      <c r="S1670" s="488"/>
      <c r="T1670" s="488"/>
      <c r="U1670" s="488"/>
      <c r="V1670" s="488"/>
      <c r="W1670" s="488"/>
      <c r="X1670" s="488"/>
      <c r="Y1670" s="488"/>
      <c r="Z1670" s="488"/>
      <c r="AA1670" s="488"/>
      <c r="AB1670" s="488"/>
      <c r="AC1670" s="488"/>
      <c r="AD1670" s="488"/>
      <c r="AE1670" s="488"/>
      <c r="AF1670" s="488"/>
      <c r="AG1670" s="488"/>
    </row>
    <row r="1671" spans="1:39" ht="18" customHeight="1">
      <c r="A1671" s="522" t="str">
        <f>IFERROR(VLOOKUP(B1671, 'Reference data'!$C$2:$D$21, 2, 0), "Do not enter, will be populated based on other column(s)")</f>
        <v>Do not enter, will be populated based on other column(s)</v>
      </c>
      <c r="B1671" s="548"/>
      <c r="C1671" s="548"/>
      <c r="D1671" s="548"/>
      <c r="E1671" s="548"/>
      <c r="F1671" s="548"/>
      <c r="G1671" s="522" t="str">
        <f>IFERROR(VLOOKUP(E1671,'Reference data'!$M$2:$P$364,4,0), "Do not enter, will be populated based on other column(s)")</f>
        <v>Do not enter, will be populated based on other column(s)</v>
      </c>
      <c r="H1671" s="522" t="str">
        <f>IFERROR(VLOOKUP(E1671,'Reference data'!$M$2:$O$364, 3,0), "Do not enter, will be populated based on other column(s)")</f>
        <v>Do not enter, will be populated based on other column(s)</v>
      </c>
      <c r="I1671" s="522" t="str">
        <f>IFERROR(VLOOKUP(E1671,'Reference data'!$M$1:$N$364, 2,0), "Do not enter, will be populated based on other column(s)")</f>
        <v>Do not enter, will be populated based on other column(s)</v>
      </c>
      <c r="K1671" s="525" t="str">
        <f>IFERROR(VLOOKUP(J1671,'Reference data'!$G$2:$H$7, 2, 0), "Do not enter, will be populated based on other column(s)")</f>
        <v>Do not enter, will be populated based on other column(s)</v>
      </c>
      <c r="L1671" s="86" t="s">
        <v>1097</v>
      </c>
      <c r="M1671" s="525" t="str">
        <f>IFERROR(VLOOKUP(L1671, 'Reference data'!$J$2:$K$30, 2, 0), "Do not enter, will be populated based on other column(s)")</f>
        <v>Dinesh Bansal (Gurgaon)</v>
      </c>
      <c r="Q1671" s="548"/>
      <c r="R1671" s="488"/>
      <c r="S1671" s="488"/>
      <c r="T1671" s="488"/>
      <c r="U1671" s="488"/>
      <c r="V1671" s="488"/>
      <c r="W1671" s="488"/>
      <c r="X1671" s="488"/>
      <c r="Y1671" s="488"/>
      <c r="Z1671" s="488"/>
      <c r="AA1671" s="488"/>
      <c r="AB1671" s="488"/>
      <c r="AC1671" s="488"/>
      <c r="AD1671" s="488"/>
      <c r="AE1671" s="488"/>
      <c r="AF1671" s="488"/>
      <c r="AG1671" s="488"/>
    </row>
    <row r="1672" spans="1:39" ht="18" customHeight="1">
      <c r="A1672" s="522" t="str">
        <f>IFERROR(VLOOKUP(B1672, 'Reference data'!$C$2:$D$21, 2, 0), "Do not enter, will be populated based on other column(s)")</f>
        <v>Do not enter, will be populated based on other column(s)</v>
      </c>
      <c r="B1672" s="548"/>
      <c r="C1672" s="548"/>
      <c r="D1672" s="548"/>
      <c r="E1672" s="548"/>
      <c r="F1672" s="548"/>
      <c r="G1672" s="522" t="str">
        <f>IFERROR(VLOOKUP(E1672,'Reference data'!$M$2:$P$364,4,0), "Do not enter, will be populated based on other column(s)")</f>
        <v>Do not enter, will be populated based on other column(s)</v>
      </c>
      <c r="H1672" s="522" t="str">
        <f>IFERROR(VLOOKUP(E1672,'Reference data'!$M$2:$O$364, 3,0), "Do not enter, will be populated based on other column(s)")</f>
        <v>Do not enter, will be populated based on other column(s)</v>
      </c>
      <c r="I1672" s="522" t="str">
        <f>IFERROR(VLOOKUP(E1672,'Reference data'!$M$1:$N$364, 2,0), "Do not enter, will be populated based on other column(s)")</f>
        <v>Do not enter, will be populated based on other column(s)</v>
      </c>
      <c r="K1672" s="525" t="str">
        <f>IFERROR(VLOOKUP(J1672,'Reference data'!$G$2:$H$7, 2, 0), "Do not enter, will be populated based on other column(s)")</f>
        <v>Do not enter, will be populated based on other column(s)</v>
      </c>
      <c r="L1672" s="86" t="s">
        <v>1097</v>
      </c>
      <c r="M1672" s="525" t="str">
        <f>IFERROR(VLOOKUP(L1672, 'Reference data'!$J$2:$K$30, 2, 0), "Do not enter, will be populated based on other column(s)")</f>
        <v>Dinesh Bansal (Gurgaon)</v>
      </c>
      <c r="Q1672" s="548"/>
      <c r="R1672" s="488"/>
      <c r="S1672" s="488"/>
      <c r="T1672" s="488"/>
      <c r="U1672" s="488"/>
      <c r="V1672" s="488"/>
      <c r="W1672" s="488"/>
      <c r="X1672" s="488"/>
      <c r="Y1672" s="488"/>
      <c r="Z1672" s="488"/>
      <c r="AA1672" s="488"/>
      <c r="AB1672" s="488"/>
      <c r="AC1672" s="488"/>
      <c r="AD1672" s="488"/>
      <c r="AE1672" s="488"/>
      <c r="AF1672" s="488"/>
      <c r="AG1672" s="488"/>
    </row>
    <row r="1673" spans="1:39" ht="18" customHeight="1">
      <c r="A1673" s="522" t="str">
        <f>IFERROR(VLOOKUP(B1673, 'Reference data'!$C$2:$D$21, 2, 0), "Do not enter, will be populated based on other column(s)")</f>
        <v>Do not enter, will be populated based on other column(s)</v>
      </c>
      <c r="B1673" s="548"/>
      <c r="C1673" s="548"/>
      <c r="D1673" s="548"/>
      <c r="E1673" s="548"/>
      <c r="F1673" s="548"/>
      <c r="G1673" s="522" t="str">
        <f>IFERROR(VLOOKUP(E1673,'Reference data'!$M$2:$P$364,4,0), "Do not enter, will be populated based on other column(s)")</f>
        <v>Do not enter, will be populated based on other column(s)</v>
      </c>
      <c r="H1673" s="522" t="str">
        <f>IFERROR(VLOOKUP(E1673,'Reference data'!$M$2:$O$364, 3,0), "Do not enter, will be populated based on other column(s)")</f>
        <v>Do not enter, will be populated based on other column(s)</v>
      </c>
      <c r="I1673" s="522" t="str">
        <f>IFERROR(VLOOKUP(E1673,'Reference data'!$M$1:$N$364, 2,0), "Do not enter, will be populated based on other column(s)")</f>
        <v>Do not enter, will be populated based on other column(s)</v>
      </c>
      <c r="K1673" s="525" t="str">
        <f>IFERROR(VLOOKUP(J1673,'Reference data'!$G$2:$H$7, 2, 0), "Do not enter, will be populated based on other column(s)")</f>
        <v>Do not enter, will be populated based on other column(s)</v>
      </c>
      <c r="L1673" s="86" t="s">
        <v>1097</v>
      </c>
      <c r="M1673" s="525" t="str">
        <f>IFERROR(VLOOKUP(L1673, 'Reference data'!$J$2:$K$30, 2, 0), "Do not enter, will be populated based on other column(s)")</f>
        <v>Dinesh Bansal (Gurgaon)</v>
      </c>
      <c r="Q1673" s="548"/>
      <c r="R1673" s="488"/>
      <c r="S1673" s="488"/>
      <c r="T1673" s="488"/>
      <c r="U1673" s="488"/>
      <c r="V1673" s="488"/>
      <c r="W1673" s="488"/>
      <c r="X1673" s="488"/>
      <c r="Y1673" s="488"/>
      <c r="Z1673" s="488"/>
      <c r="AA1673" s="488"/>
      <c r="AB1673" s="488"/>
      <c r="AC1673" s="488"/>
      <c r="AD1673" s="488"/>
      <c r="AE1673" s="488"/>
      <c r="AF1673" s="488"/>
      <c r="AG1673" s="488"/>
    </row>
    <row r="1674" spans="1:39" ht="18" customHeight="1">
      <c r="A1674" s="522" t="str">
        <f>IFERROR(VLOOKUP(B1674, 'Reference data'!$C$2:$D$21, 2, 0), "Do not enter, will be populated based on other column(s)")</f>
        <v>Do not enter, will be populated based on other column(s)</v>
      </c>
      <c r="B1674" s="548"/>
      <c r="C1674" s="548"/>
      <c r="D1674" s="548"/>
      <c r="E1674" s="548"/>
      <c r="F1674" s="548"/>
      <c r="G1674" s="522" t="str">
        <f>IFERROR(VLOOKUP(E1674,'Reference data'!$M$2:$P$364,4,0), "Do not enter, will be populated based on other column(s)")</f>
        <v>Do not enter, will be populated based on other column(s)</v>
      </c>
      <c r="H1674" s="522" t="str">
        <f>IFERROR(VLOOKUP(E1674,'Reference data'!$M$2:$O$364, 3,0), "Do not enter, will be populated based on other column(s)")</f>
        <v>Do not enter, will be populated based on other column(s)</v>
      </c>
      <c r="I1674" s="522" t="str">
        <f>IFERROR(VLOOKUP(E1674,'Reference data'!$M$1:$N$364, 2,0), "Do not enter, will be populated based on other column(s)")</f>
        <v>Do not enter, will be populated based on other column(s)</v>
      </c>
      <c r="K1674" s="525" t="str">
        <f>IFERROR(VLOOKUP(J1674,'Reference data'!$G$2:$H$7, 2, 0), "Do not enter, will be populated based on other column(s)")</f>
        <v>Do not enter, will be populated based on other column(s)</v>
      </c>
      <c r="L1674" s="525" t="s">
        <v>1097</v>
      </c>
      <c r="M1674" s="525" t="str">
        <f>IFERROR(VLOOKUP(L1674, 'Reference data'!$J$2:$K$30, 2, 0), "Do not enter, will be populated based on other column(s)")</f>
        <v>Dinesh Bansal (Gurgaon)</v>
      </c>
      <c r="P1674" s="483"/>
      <c r="Q1674" s="548"/>
      <c r="R1674" s="488"/>
      <c r="S1674" s="488"/>
      <c r="T1674" s="488"/>
      <c r="U1674" s="488"/>
      <c r="V1674" s="488"/>
      <c r="W1674" s="488"/>
      <c r="X1674" s="488"/>
      <c r="Y1674" s="488"/>
      <c r="Z1674" s="488"/>
      <c r="AA1674" s="488"/>
      <c r="AB1674" s="488"/>
      <c r="AC1674" s="488"/>
      <c r="AD1674" s="488"/>
      <c r="AE1674" s="488"/>
      <c r="AF1674" s="488"/>
      <c r="AG1674" s="488"/>
      <c r="AH1674" s="488"/>
      <c r="AI1674" s="488"/>
      <c r="AJ1674" s="488"/>
      <c r="AK1674" s="488"/>
      <c r="AL1674" s="488"/>
      <c r="AM1674" s="488"/>
    </row>
    <row r="1675" spans="1:39" ht="18" customHeight="1">
      <c r="A1675" s="522" t="str">
        <f>IFERROR(VLOOKUP(B1675, 'Reference data'!$C$2:$D$21, 2, 0), "Do not enter, will be populated based on other column(s)")</f>
        <v>Do not enter, will be populated based on other column(s)</v>
      </c>
      <c r="B1675" s="541"/>
      <c r="D1675" s="548"/>
      <c r="E1675" s="543"/>
      <c r="G1675" s="522" t="str">
        <f>IFERROR(VLOOKUP(E1675,'Reference data'!$M$2:$P$364,4,0), "Do not enter, will be populated based on other column(s)")</f>
        <v>Do not enter, will be populated based on other column(s)</v>
      </c>
      <c r="H1675" s="522" t="str">
        <f>IFERROR(VLOOKUP(E1675,'Reference data'!$M$2:$O$364, 3,0), "Do not enter, will be populated based on other column(s)")</f>
        <v>Do not enter, will be populated based on other column(s)</v>
      </c>
      <c r="I1675" s="522" t="str">
        <f>IFERROR(VLOOKUP(E1675,'Reference data'!$M$1:$N$364, 2,0), "Do not enter, will be populated based on other column(s)")</f>
        <v>Do not enter, will be populated based on other column(s)</v>
      </c>
      <c r="K1675" s="525" t="str">
        <f>IFERROR(VLOOKUP(J1675,'Reference data'!$G$2:$H$7, 2, 0), "Do not enter, will be populated based on other column(s)")</f>
        <v>Do not enter, will be populated based on other column(s)</v>
      </c>
      <c r="L1675" s="525" t="s">
        <v>1097</v>
      </c>
      <c r="M1675" s="525" t="str">
        <f>IFERROR(VLOOKUP(L1675, 'Reference data'!$J$2:$K$30, 2, 0), "Do not enter, will be populated based on other column(s)")</f>
        <v>Dinesh Bansal (Gurgaon)</v>
      </c>
      <c r="P1675" s="483"/>
      <c r="Q1675" s="548"/>
      <c r="R1675" s="488"/>
      <c r="S1675" s="488"/>
      <c r="T1675" s="488"/>
      <c r="U1675" s="488"/>
      <c r="V1675" s="488"/>
      <c r="W1675" s="488"/>
      <c r="X1675" s="488"/>
      <c r="Y1675" s="488"/>
      <c r="Z1675" s="488"/>
      <c r="AA1675" s="488"/>
      <c r="AB1675" s="488"/>
      <c r="AC1675" s="488"/>
      <c r="AD1675" s="488"/>
      <c r="AE1675" s="488"/>
      <c r="AF1675" s="488"/>
      <c r="AG1675" s="488"/>
      <c r="AH1675" s="488"/>
      <c r="AI1675" s="488"/>
      <c r="AJ1675" s="488"/>
      <c r="AK1675" s="488"/>
      <c r="AL1675" s="488"/>
      <c r="AM1675" s="488"/>
    </row>
    <row r="1676" spans="1:39" ht="18" customHeight="1">
      <c r="A1676" s="522" t="str">
        <f>IFERROR(VLOOKUP(B1676, 'Reference data'!$C$2:$D$21, 2, 0), "Do not enter, will be populated based on other column(s)")</f>
        <v>Do not enter, will be populated based on other column(s)</v>
      </c>
      <c r="B1676" s="541"/>
      <c r="D1676" s="548"/>
      <c r="E1676" s="543"/>
      <c r="G1676" s="522" t="str">
        <f>IFERROR(VLOOKUP(E1676,'Reference data'!$M$2:$P$364,4,0), "Do not enter, will be populated based on other column(s)")</f>
        <v>Do not enter, will be populated based on other column(s)</v>
      </c>
      <c r="H1676" s="522" t="str">
        <f>IFERROR(VLOOKUP(E1676,'Reference data'!$M$2:$O$364, 3,0), "Do not enter, will be populated based on other column(s)")</f>
        <v>Do not enter, will be populated based on other column(s)</v>
      </c>
      <c r="I1676" s="522" t="str">
        <f>IFERROR(VLOOKUP(E1676,'Reference data'!$M$1:$N$364, 2,0), "Do not enter, will be populated based on other column(s)")</f>
        <v>Do not enter, will be populated based on other column(s)</v>
      </c>
      <c r="K1676" s="525" t="str">
        <f>IFERROR(VLOOKUP(J1676,'Reference data'!$G$2:$H$7, 2, 0), "Do not enter, will be populated based on other column(s)")</f>
        <v>Do not enter, will be populated based on other column(s)</v>
      </c>
      <c r="L1676" s="525" t="s">
        <v>1097</v>
      </c>
      <c r="M1676" s="525" t="str">
        <f>IFERROR(VLOOKUP(L1676, 'Reference data'!$J$2:$K$30, 2, 0), "Do not enter, will be populated based on other column(s)")</f>
        <v>Dinesh Bansal (Gurgaon)</v>
      </c>
      <c r="P1676" s="483"/>
      <c r="Q1676" s="548"/>
      <c r="R1676" s="488"/>
      <c r="S1676" s="488"/>
      <c r="T1676" s="488"/>
      <c r="U1676" s="488"/>
      <c r="V1676" s="488"/>
      <c r="W1676" s="488"/>
      <c r="X1676" s="488"/>
      <c r="Y1676" s="488"/>
      <c r="Z1676" s="488"/>
      <c r="AA1676" s="488"/>
      <c r="AB1676" s="488"/>
      <c r="AC1676" s="488"/>
      <c r="AD1676" s="488"/>
      <c r="AE1676" s="488"/>
      <c r="AF1676" s="488"/>
      <c r="AG1676" s="488"/>
      <c r="AH1676" s="488"/>
      <c r="AI1676" s="488"/>
      <c r="AJ1676" s="488"/>
      <c r="AK1676" s="488"/>
      <c r="AL1676" s="488"/>
      <c r="AM1676" s="488"/>
    </row>
    <row r="1677" spans="1:39" ht="18" customHeight="1">
      <c r="A1677" s="522" t="str">
        <f>IFERROR(VLOOKUP(B1677, 'Reference data'!$C$2:$D$21, 2, 0), "Do not enter, will be populated based on other column(s)")</f>
        <v>Do not enter, will be populated based on other column(s)</v>
      </c>
      <c r="B1677" s="541"/>
      <c r="D1677" s="548"/>
      <c r="E1677" s="543"/>
      <c r="G1677" s="522" t="str">
        <f>IFERROR(VLOOKUP(E1677,'Reference data'!$M$2:$P$364,4,0), "Do not enter, will be populated based on other column(s)")</f>
        <v>Do not enter, will be populated based on other column(s)</v>
      </c>
      <c r="H1677" s="522" t="str">
        <f>IFERROR(VLOOKUP(E1677,'Reference data'!$M$2:$O$364, 3,0), "Do not enter, will be populated based on other column(s)")</f>
        <v>Do not enter, will be populated based on other column(s)</v>
      </c>
      <c r="I1677" s="522" t="str">
        <f>IFERROR(VLOOKUP(E1677,'Reference data'!$M$1:$N$364, 2,0), "Do not enter, will be populated based on other column(s)")</f>
        <v>Do not enter, will be populated based on other column(s)</v>
      </c>
      <c r="K1677" s="525" t="str">
        <f>IFERROR(VLOOKUP(J1677,'Reference data'!$G$2:$H$7, 2, 0), "Do not enter, will be populated based on other column(s)")</f>
        <v>Do not enter, will be populated based on other column(s)</v>
      </c>
      <c r="L1677" s="525" t="s">
        <v>1097</v>
      </c>
      <c r="M1677" s="525" t="str">
        <f>IFERROR(VLOOKUP(L1677, 'Reference data'!$J$2:$K$30, 2, 0), "Do not enter, will be populated based on other column(s)")</f>
        <v>Dinesh Bansal (Gurgaon)</v>
      </c>
      <c r="P1677" s="483"/>
      <c r="Q1677" s="488"/>
      <c r="R1677" s="488"/>
      <c r="S1677" s="488"/>
      <c r="T1677" s="488"/>
      <c r="U1677" s="488"/>
      <c r="V1677" s="488"/>
      <c r="W1677" s="488"/>
      <c r="X1677" s="488"/>
      <c r="Y1677" s="488"/>
      <c r="Z1677" s="488"/>
      <c r="AA1677" s="488"/>
      <c r="AB1677" s="488"/>
      <c r="AC1677" s="488"/>
      <c r="AD1677" s="488"/>
      <c r="AE1677" s="488"/>
      <c r="AF1677" s="488"/>
      <c r="AG1677" s="488"/>
      <c r="AH1677" s="488"/>
      <c r="AI1677" s="488"/>
      <c r="AJ1677" s="488"/>
      <c r="AK1677" s="488"/>
      <c r="AL1677" s="488"/>
      <c r="AM1677" s="488"/>
    </row>
    <row r="1678" spans="1:39" ht="18" customHeight="1">
      <c r="A1678" s="522" t="str">
        <f>IFERROR(VLOOKUP(B1678, 'Reference data'!$C$2:$D$21, 2, 0), "Do not enter, will be populated based on other column(s)")</f>
        <v>Do not enter, will be populated based on other column(s)</v>
      </c>
      <c r="B1678" s="541"/>
      <c r="D1678" s="548"/>
      <c r="E1678" s="543"/>
      <c r="G1678" s="522" t="str">
        <f>IFERROR(VLOOKUP(E1678,'Reference data'!$M$2:$P$364,4,0), "Do not enter, will be populated based on other column(s)")</f>
        <v>Do not enter, will be populated based on other column(s)</v>
      </c>
      <c r="H1678" s="522" t="str">
        <f>IFERROR(VLOOKUP(E1678,'Reference data'!$M$2:$O$364, 3,0), "Do not enter, will be populated based on other column(s)")</f>
        <v>Do not enter, will be populated based on other column(s)</v>
      </c>
      <c r="I1678" s="522" t="str">
        <f>IFERROR(VLOOKUP(E1678,'Reference data'!$M$1:$N$364, 2,0), "Do not enter, will be populated based on other column(s)")</f>
        <v>Do not enter, will be populated based on other column(s)</v>
      </c>
      <c r="K1678" s="525" t="str">
        <f>IFERROR(VLOOKUP(J1678,'Reference data'!$G$2:$H$7, 2, 0), "Do not enter, will be populated based on other column(s)")</f>
        <v>Do not enter, will be populated based on other column(s)</v>
      </c>
      <c r="L1678" s="525" t="s">
        <v>1097</v>
      </c>
      <c r="M1678" s="525" t="str">
        <f>IFERROR(VLOOKUP(L1678, 'Reference data'!$J$2:$K$30, 2, 0), "Do not enter, will be populated based on other column(s)")</f>
        <v>Dinesh Bansal (Gurgaon)</v>
      </c>
      <c r="P1678" s="483"/>
      <c r="Q1678" s="488"/>
      <c r="R1678" s="488"/>
      <c r="S1678" s="488"/>
      <c r="T1678" s="488"/>
      <c r="U1678" s="488"/>
      <c r="V1678" s="488"/>
      <c r="W1678" s="488"/>
      <c r="X1678" s="488"/>
      <c r="Y1678" s="488"/>
      <c r="Z1678" s="488"/>
      <c r="AA1678" s="488"/>
      <c r="AB1678" s="488"/>
      <c r="AC1678" s="488"/>
      <c r="AD1678" s="488"/>
      <c r="AE1678" s="488"/>
      <c r="AF1678" s="488"/>
      <c r="AG1678" s="488"/>
      <c r="AH1678" s="488"/>
      <c r="AI1678" s="488"/>
      <c r="AJ1678" s="488"/>
      <c r="AK1678" s="488"/>
      <c r="AL1678" s="488"/>
      <c r="AM1678" s="488"/>
    </row>
    <row r="1679" spans="1:39" ht="18" customHeight="1">
      <c r="A1679" s="522" t="str">
        <f>IFERROR(VLOOKUP(B1679, 'Reference data'!$C$2:$D$21, 2, 0), "Do not enter, will be populated based on other column(s)")</f>
        <v>Do not enter, will be populated based on other column(s)</v>
      </c>
      <c r="B1679" s="541"/>
      <c r="D1679" s="548"/>
      <c r="E1679" s="543"/>
      <c r="G1679" s="522" t="str">
        <f>IFERROR(VLOOKUP(E1679,'Reference data'!$M$2:$P$364,4,0), "Do not enter, will be populated based on other column(s)")</f>
        <v>Do not enter, will be populated based on other column(s)</v>
      </c>
      <c r="H1679" s="522" t="str">
        <f>IFERROR(VLOOKUP(E1679,'Reference data'!$M$2:$O$364, 3,0), "Do not enter, will be populated based on other column(s)")</f>
        <v>Do not enter, will be populated based on other column(s)</v>
      </c>
      <c r="I1679" s="522" t="str">
        <f>IFERROR(VLOOKUP(E1679,'Reference data'!$M$1:$N$364, 2,0), "Do not enter, will be populated based on other column(s)")</f>
        <v>Do not enter, will be populated based on other column(s)</v>
      </c>
      <c r="K1679" s="525" t="str">
        <f>IFERROR(VLOOKUP(J1679,'Reference data'!$G$2:$H$7, 2, 0), "Do not enter, will be populated based on other column(s)")</f>
        <v>Do not enter, will be populated based on other column(s)</v>
      </c>
      <c r="L1679" s="525" t="s">
        <v>1097</v>
      </c>
      <c r="M1679" s="525" t="str">
        <f>IFERROR(VLOOKUP(L1679, 'Reference data'!$J$2:$K$30, 2, 0), "Do not enter, will be populated based on other column(s)")</f>
        <v>Dinesh Bansal (Gurgaon)</v>
      </c>
      <c r="P1679" s="483"/>
      <c r="Q1679" s="488"/>
      <c r="R1679" s="488"/>
      <c r="S1679" s="488"/>
      <c r="T1679" s="488"/>
      <c r="U1679" s="488"/>
      <c r="V1679" s="488"/>
      <c r="W1679" s="488"/>
      <c r="X1679" s="488"/>
      <c r="Y1679" s="488"/>
      <c r="Z1679" s="488"/>
      <c r="AA1679" s="488"/>
      <c r="AB1679" s="488"/>
      <c r="AC1679" s="488"/>
      <c r="AD1679" s="488"/>
      <c r="AE1679" s="488"/>
      <c r="AF1679" s="488"/>
      <c r="AG1679" s="488"/>
      <c r="AH1679" s="488"/>
      <c r="AI1679" s="488"/>
      <c r="AJ1679" s="488"/>
      <c r="AK1679" s="488"/>
      <c r="AL1679" s="488"/>
      <c r="AM1679" s="488"/>
    </row>
    <row r="1680" spans="1:39" ht="18" customHeight="1">
      <c r="A1680" s="522" t="str">
        <f>IFERROR(VLOOKUP(B1680, 'Reference data'!$C$2:$D$21, 2, 0), "Do not enter, will be populated based on other column(s)")</f>
        <v>Do not enter, will be populated based on other column(s)</v>
      </c>
      <c r="B1680" s="541"/>
      <c r="D1680" s="548"/>
      <c r="E1680" s="543"/>
      <c r="G1680" s="522" t="str">
        <f>IFERROR(VLOOKUP(E1680,'Reference data'!$M$2:$P$364,4,0), "Do not enter, will be populated based on other column(s)")</f>
        <v>Do not enter, will be populated based on other column(s)</v>
      </c>
      <c r="H1680" s="522" t="str">
        <f>IFERROR(VLOOKUP(E1680,'Reference data'!$M$2:$O$364, 3,0), "Do not enter, will be populated based on other column(s)")</f>
        <v>Do not enter, will be populated based on other column(s)</v>
      </c>
      <c r="I1680" s="522" t="str">
        <f>IFERROR(VLOOKUP(E1680,'Reference data'!$M$1:$N$364, 2,0), "Do not enter, will be populated based on other column(s)")</f>
        <v>Do not enter, will be populated based on other column(s)</v>
      </c>
      <c r="K1680" s="525" t="str">
        <f>IFERROR(VLOOKUP(J1680,'Reference data'!$G$2:$H$7, 2, 0), "Do not enter, will be populated based on other column(s)")</f>
        <v>Do not enter, will be populated based on other column(s)</v>
      </c>
      <c r="L1680" s="525" t="s">
        <v>1097</v>
      </c>
      <c r="M1680" s="525" t="str">
        <f>IFERROR(VLOOKUP(L1680, 'Reference data'!$J$2:$K$30, 2, 0), "Do not enter, will be populated based on other column(s)")</f>
        <v>Dinesh Bansal (Gurgaon)</v>
      </c>
      <c r="P1680" s="483"/>
      <c r="Q1680" s="488"/>
      <c r="R1680" s="488"/>
      <c r="S1680" s="488"/>
      <c r="T1680" s="488"/>
      <c r="U1680" s="488"/>
      <c r="V1680" s="488"/>
      <c r="W1680" s="488"/>
      <c r="X1680" s="488"/>
      <c r="Y1680" s="488"/>
      <c r="Z1680" s="488"/>
      <c r="AA1680" s="488"/>
      <c r="AB1680" s="488"/>
      <c r="AC1680" s="488"/>
      <c r="AD1680" s="488"/>
      <c r="AE1680" s="488"/>
      <c r="AF1680" s="488"/>
      <c r="AG1680" s="488"/>
      <c r="AH1680" s="488"/>
      <c r="AI1680" s="488"/>
      <c r="AJ1680" s="488"/>
      <c r="AK1680" s="488"/>
      <c r="AL1680" s="488"/>
      <c r="AM1680" s="488"/>
    </row>
    <row r="1681" spans="1:42" ht="18" customHeight="1">
      <c r="A1681" s="522" t="str">
        <f>IFERROR(VLOOKUP(B1681, 'Reference data'!$C$2:$D$21, 2, 0), "Do not enter, will be populated based on other column(s)")</f>
        <v>Do not enter, will be populated based on other column(s)</v>
      </c>
      <c r="B1681" s="541"/>
      <c r="E1681" s="543"/>
      <c r="G1681" s="522" t="str">
        <f>IFERROR(VLOOKUP(E1681,'Reference data'!$M$2:$P$364,4,0), "Do not enter, will be populated based on other column(s)")</f>
        <v>Do not enter, will be populated based on other column(s)</v>
      </c>
      <c r="H1681" s="522" t="str">
        <f>IFERROR(VLOOKUP(E1681,'Reference data'!$M$2:$O$364, 3,0), "Do not enter, will be populated based on other column(s)")</f>
        <v>Do not enter, will be populated based on other column(s)</v>
      </c>
      <c r="I1681" s="522" t="str">
        <f>IFERROR(VLOOKUP(E1681,'Reference data'!$M$1:$N$364, 2,0), "Do not enter, will be populated based on other column(s)")</f>
        <v>Do not enter, will be populated based on other column(s)</v>
      </c>
      <c r="K1681" s="525" t="str">
        <f>IFERROR(VLOOKUP(J1681,'Reference data'!$G$2:$H$7, 2, 0), "Do not enter, will be populated based on other column(s)")</f>
        <v>Do not enter, will be populated based on other column(s)</v>
      </c>
      <c r="L1681" s="525" t="s">
        <v>1097</v>
      </c>
      <c r="M1681" s="525" t="str">
        <f>IFERROR(VLOOKUP(L1681, 'Reference data'!$J$2:$K$30, 2, 0), "Do not enter, will be populated based on other column(s)")</f>
        <v>Dinesh Bansal (Gurgaon)</v>
      </c>
      <c r="P1681" s="483"/>
      <c r="Q1681" s="488"/>
      <c r="R1681" s="488"/>
      <c r="S1681" s="488"/>
      <c r="T1681" s="488"/>
      <c r="U1681" s="488"/>
      <c r="V1681" s="488"/>
      <c r="W1681" s="488"/>
      <c r="X1681" s="488"/>
      <c r="Y1681" s="488"/>
      <c r="Z1681" s="488"/>
      <c r="AA1681" s="488"/>
      <c r="AB1681" s="488"/>
      <c r="AC1681" s="488"/>
      <c r="AD1681" s="488"/>
      <c r="AE1681" s="488"/>
      <c r="AF1681" s="488"/>
      <c r="AG1681" s="488"/>
      <c r="AH1681" s="488"/>
      <c r="AI1681" s="488"/>
      <c r="AJ1681" s="488"/>
      <c r="AK1681" s="488"/>
      <c r="AL1681" s="488"/>
      <c r="AM1681" s="488"/>
    </row>
    <row r="1682" spans="1:42" ht="18" customHeight="1">
      <c r="A1682" s="522" t="str">
        <f>IFERROR(VLOOKUP(B1682, 'Reference data'!$C$2:$D$21, 2, 0), "Do not enter, will be populated based on other column(s)")</f>
        <v>Do not enter, will be populated based on other column(s)</v>
      </c>
      <c r="B1682" s="541"/>
      <c r="E1682" s="543"/>
      <c r="G1682" s="522" t="str">
        <f>IFERROR(VLOOKUP(E1682,'Reference data'!$M$2:$P$364,4,0), "Do not enter, will be populated based on other column(s)")</f>
        <v>Do not enter, will be populated based on other column(s)</v>
      </c>
      <c r="H1682" s="522" t="str">
        <f>IFERROR(VLOOKUP(E1682,'Reference data'!$M$2:$O$364, 3,0), "Do not enter, will be populated based on other column(s)")</f>
        <v>Do not enter, will be populated based on other column(s)</v>
      </c>
      <c r="I1682" s="522" t="str">
        <f>IFERROR(VLOOKUP(E1682,'Reference data'!$M$1:$N$364, 2,0), "Do not enter, will be populated based on other column(s)")</f>
        <v>Do not enter, will be populated based on other column(s)</v>
      </c>
      <c r="K1682" s="525" t="str">
        <f>IFERROR(VLOOKUP(J1682,'Reference data'!$G$2:$H$7, 2, 0), "Do not enter, will be populated based on other column(s)")</f>
        <v>Do not enter, will be populated based on other column(s)</v>
      </c>
      <c r="L1682" s="525" t="s">
        <v>1097</v>
      </c>
      <c r="M1682" s="525" t="str">
        <f>IFERROR(VLOOKUP(L1682, 'Reference data'!$J$2:$K$30, 2, 0), "Do not enter, will be populated based on other column(s)")</f>
        <v>Dinesh Bansal (Gurgaon)</v>
      </c>
      <c r="P1682" s="483"/>
      <c r="Q1682" s="488"/>
      <c r="R1682" s="488"/>
      <c r="S1682" s="488"/>
      <c r="T1682" s="488"/>
      <c r="U1682" s="488"/>
      <c r="V1682" s="488"/>
      <c r="W1682" s="488"/>
      <c r="X1682" s="488"/>
      <c r="Y1682" s="488"/>
      <c r="Z1682" s="488"/>
      <c r="AA1682" s="488"/>
      <c r="AB1682" s="488"/>
      <c r="AC1682" s="488"/>
      <c r="AD1682" s="488"/>
      <c r="AE1682" s="488"/>
      <c r="AF1682" s="488"/>
      <c r="AG1682" s="488"/>
      <c r="AH1682" s="488"/>
      <c r="AI1682" s="488"/>
      <c r="AJ1682" s="488"/>
      <c r="AK1682" s="488"/>
      <c r="AL1682" s="488"/>
      <c r="AM1682" s="488"/>
    </row>
    <row r="1683" spans="1:42" ht="18" customHeight="1">
      <c r="A1683" s="522" t="str">
        <f>IFERROR(VLOOKUP(B1683, 'Reference data'!$C$2:$D$21, 2, 0), "Do not enter, will be populated based on other column(s)")</f>
        <v>Do not enter, will be populated based on other column(s)</v>
      </c>
      <c r="B1683" s="541"/>
      <c r="E1683" s="543"/>
      <c r="G1683" s="522" t="str">
        <f>IFERROR(VLOOKUP(E1683,'Reference data'!$M$2:$P$364,4,0), "Do not enter, will be populated based on other column(s)")</f>
        <v>Do not enter, will be populated based on other column(s)</v>
      </c>
      <c r="H1683" s="522" t="str">
        <f>IFERROR(VLOOKUP(E1683,'Reference data'!$M$2:$O$364, 3,0), "Do not enter, will be populated based on other column(s)")</f>
        <v>Do not enter, will be populated based on other column(s)</v>
      </c>
      <c r="I1683" s="522" t="str">
        <f>IFERROR(VLOOKUP(E1683,'Reference data'!$M$1:$N$364, 2,0), "Do not enter, will be populated based on other column(s)")</f>
        <v>Do not enter, will be populated based on other column(s)</v>
      </c>
      <c r="K1683" s="525" t="str">
        <f>IFERROR(VLOOKUP(J1683,'Reference data'!$G$2:$H$7, 2, 0), "Do not enter, will be populated based on other column(s)")</f>
        <v>Do not enter, will be populated based on other column(s)</v>
      </c>
      <c r="L1683" s="525" t="s">
        <v>1097</v>
      </c>
      <c r="M1683" s="525" t="str">
        <f>IFERROR(VLOOKUP(L1683, 'Reference data'!$J$2:$K$30, 2, 0), "Do not enter, will be populated based on other column(s)")</f>
        <v>Dinesh Bansal (Gurgaon)</v>
      </c>
      <c r="P1683" s="483"/>
      <c r="Q1683" s="488"/>
      <c r="R1683" s="488"/>
      <c r="S1683" s="488"/>
      <c r="T1683" s="488"/>
      <c r="U1683" s="488"/>
      <c r="V1683" s="488"/>
      <c r="W1683" s="488"/>
      <c r="X1683" s="488"/>
      <c r="Y1683" s="488"/>
      <c r="Z1683" s="488"/>
      <c r="AA1683" s="488"/>
      <c r="AB1683" s="488"/>
      <c r="AC1683" s="488"/>
      <c r="AD1683" s="488"/>
      <c r="AE1683" s="488"/>
      <c r="AF1683" s="488"/>
      <c r="AG1683" s="488"/>
      <c r="AH1683" s="488"/>
      <c r="AI1683" s="488"/>
      <c r="AJ1683" s="488"/>
      <c r="AK1683" s="488"/>
      <c r="AL1683" s="488"/>
      <c r="AM1683" s="488"/>
    </row>
    <row r="1684" spans="1:42" ht="18" customHeight="1">
      <c r="A1684" s="522" t="str">
        <f>IFERROR(VLOOKUP(B1684, 'Reference data'!$C$2:$D$21, 2, 0), "Do not enter, will be populated based on other column(s)")</f>
        <v>Do not enter, will be populated based on other column(s)</v>
      </c>
      <c r="B1684" s="541"/>
      <c r="E1684" s="543"/>
      <c r="G1684" s="522" t="str">
        <f>IFERROR(VLOOKUP(E1684,'Reference data'!$M$2:$P$364,4,0), "Do not enter, will be populated based on other column(s)")</f>
        <v>Do not enter, will be populated based on other column(s)</v>
      </c>
      <c r="H1684" s="522" t="str">
        <f>IFERROR(VLOOKUP(E1684,'Reference data'!$M$2:$O$364, 3,0), "Do not enter, will be populated based on other column(s)")</f>
        <v>Do not enter, will be populated based on other column(s)</v>
      </c>
      <c r="I1684" s="522" t="str">
        <f>IFERROR(VLOOKUP(E1684,'Reference data'!$M$1:$N$364, 2,0), "Do not enter, will be populated based on other column(s)")</f>
        <v>Do not enter, will be populated based on other column(s)</v>
      </c>
      <c r="K1684" s="525" t="str">
        <f>IFERROR(VLOOKUP(J1684,'Reference data'!$G$2:$H$7, 2, 0), "Do not enter, will be populated based on other column(s)")</f>
        <v>Do not enter, will be populated based on other column(s)</v>
      </c>
      <c r="L1684" s="525" t="s">
        <v>1097</v>
      </c>
      <c r="M1684" s="525" t="str">
        <f>IFERROR(VLOOKUP(L1684, 'Reference data'!$J$2:$K$30, 2, 0), "Do not enter, will be populated based on other column(s)")</f>
        <v>Dinesh Bansal (Gurgaon)</v>
      </c>
      <c r="P1684" s="483"/>
      <c r="Q1684" s="488"/>
      <c r="R1684" s="488"/>
      <c r="S1684" s="488"/>
      <c r="T1684" s="488"/>
      <c r="U1684" s="488"/>
      <c r="V1684" s="488"/>
      <c r="W1684" s="488"/>
      <c r="X1684" s="488"/>
      <c r="Y1684" s="488"/>
      <c r="Z1684" s="488"/>
      <c r="AA1684" s="488"/>
      <c r="AB1684" s="488"/>
      <c r="AC1684" s="488"/>
      <c r="AD1684" s="488"/>
      <c r="AE1684" s="488"/>
      <c r="AF1684" s="488"/>
      <c r="AG1684" s="488"/>
      <c r="AH1684" s="488"/>
      <c r="AI1684" s="488"/>
      <c r="AJ1684" s="488"/>
      <c r="AK1684" s="488"/>
      <c r="AL1684" s="488"/>
      <c r="AM1684" s="488"/>
    </row>
    <row r="1685" spans="1:42" ht="18" customHeight="1">
      <c r="A1685" s="522" t="str">
        <f>IFERROR(VLOOKUP(B1685, 'Reference data'!$C$2:$D$21, 2, 0), "Do not enter, will be populated based on other column(s)")</f>
        <v>Do not enter, will be populated based on other column(s)</v>
      </c>
      <c r="B1685" s="541"/>
      <c r="E1685" s="543"/>
      <c r="G1685" s="522" t="str">
        <f>IFERROR(VLOOKUP(E1685,'Reference data'!$M$2:$P$364,4,0), "Do not enter, will be populated based on other column(s)")</f>
        <v>Do not enter, will be populated based on other column(s)</v>
      </c>
      <c r="H1685" s="522" t="str">
        <f>IFERROR(VLOOKUP(E1685,'Reference data'!$M$2:$O$364, 3,0), "Do not enter, will be populated based on other column(s)")</f>
        <v>Do not enter, will be populated based on other column(s)</v>
      </c>
      <c r="I1685" s="522" t="str">
        <f>IFERROR(VLOOKUP(E1685,'Reference data'!$M$1:$N$364, 2,0), "Do not enter, will be populated based on other column(s)")</f>
        <v>Do not enter, will be populated based on other column(s)</v>
      </c>
      <c r="K1685" s="525" t="str">
        <f>IFERROR(VLOOKUP(J1685,'Reference data'!$G$2:$H$7, 2, 0), "Do not enter, will be populated based on other column(s)")</f>
        <v>Do not enter, will be populated based on other column(s)</v>
      </c>
      <c r="L1685" s="525" t="s">
        <v>1097</v>
      </c>
      <c r="M1685" s="525" t="str">
        <f>IFERROR(VLOOKUP(L1685, 'Reference data'!$J$2:$K$30, 2, 0), "Do not enter, will be populated based on other column(s)")</f>
        <v>Dinesh Bansal (Gurgaon)</v>
      </c>
      <c r="P1685" s="483"/>
      <c r="Q1685" s="488"/>
      <c r="R1685" s="488"/>
      <c r="S1685" s="488"/>
      <c r="T1685" s="488"/>
      <c r="U1685" s="488"/>
      <c r="V1685" s="488"/>
      <c r="W1685" s="488"/>
      <c r="X1685" s="488"/>
      <c r="Y1685" s="488"/>
      <c r="Z1685" s="488"/>
      <c r="AA1685" s="488"/>
      <c r="AB1685" s="488"/>
      <c r="AC1685" s="488"/>
      <c r="AD1685" s="488"/>
      <c r="AE1685" s="488"/>
      <c r="AF1685" s="488"/>
      <c r="AG1685" s="488"/>
      <c r="AH1685" s="488"/>
      <c r="AI1685" s="488"/>
      <c r="AJ1685" s="488"/>
      <c r="AK1685" s="488"/>
      <c r="AL1685" s="488"/>
      <c r="AM1685" s="488"/>
    </row>
    <row r="1686" spans="1:42" ht="18" customHeight="1">
      <c r="A1686" s="522" t="str">
        <f>IFERROR(VLOOKUP(B1686, 'Reference data'!$C$2:$D$21, 2, 0), "Do not enter, will be populated based on other column(s)")</f>
        <v>Do not enter, will be populated based on other column(s)</v>
      </c>
      <c r="B1686" s="541"/>
      <c r="E1686" s="543"/>
      <c r="G1686" s="522" t="str">
        <f>IFERROR(VLOOKUP(E1686,'Reference data'!$M$2:$P$364,4,0), "Do not enter, will be populated based on other column(s)")</f>
        <v>Do not enter, will be populated based on other column(s)</v>
      </c>
      <c r="H1686" s="522" t="str">
        <f>IFERROR(VLOOKUP(E1686,'Reference data'!$M$2:$O$364, 3,0), "Do not enter, will be populated based on other column(s)")</f>
        <v>Do not enter, will be populated based on other column(s)</v>
      </c>
      <c r="I1686" s="522" t="str">
        <f>IFERROR(VLOOKUP(E1686,'Reference data'!$M$1:$N$364, 2,0), "Do not enter, will be populated based on other column(s)")</f>
        <v>Do not enter, will be populated based on other column(s)</v>
      </c>
      <c r="K1686" s="525" t="str">
        <f>IFERROR(VLOOKUP(J1686,'Reference data'!$G$2:$H$7, 2, 0), "Do not enter, will be populated based on other column(s)")</f>
        <v>Do not enter, will be populated based on other column(s)</v>
      </c>
      <c r="L1686" s="525" t="s">
        <v>1097</v>
      </c>
      <c r="M1686" s="525" t="str">
        <f>IFERROR(VLOOKUP(L1686, 'Reference data'!$J$2:$K$30, 2, 0), "Do not enter, will be populated based on other column(s)")</f>
        <v>Dinesh Bansal (Gurgaon)</v>
      </c>
      <c r="P1686" s="483"/>
      <c r="Q1686" s="488"/>
      <c r="R1686" s="488"/>
      <c r="S1686" s="488"/>
      <c r="T1686" s="488"/>
      <c r="U1686" s="488"/>
      <c r="V1686" s="488"/>
      <c r="W1686" s="488"/>
      <c r="X1686" s="488"/>
      <c r="Y1686" s="488"/>
      <c r="Z1686" s="488"/>
      <c r="AA1686" s="488"/>
      <c r="AB1686" s="488"/>
      <c r="AC1686" s="488"/>
      <c r="AD1686" s="488"/>
      <c r="AE1686" s="488"/>
      <c r="AF1686" s="488"/>
      <c r="AG1686" s="488"/>
      <c r="AH1686" s="488"/>
      <c r="AI1686" s="488"/>
      <c r="AJ1686" s="488"/>
      <c r="AK1686" s="488"/>
      <c r="AL1686" s="488"/>
      <c r="AM1686" s="488"/>
    </row>
    <row r="1687" spans="1:42" ht="18" customHeight="1">
      <c r="A1687" s="522" t="str">
        <f>IFERROR(VLOOKUP(B1687, 'Reference data'!$C$2:$D$21, 2, 0), "Do not enter, will be populated based on other column(s)")</f>
        <v>Do not enter, will be populated based on other column(s)</v>
      </c>
      <c r="B1687" s="542"/>
      <c r="C1687" s="483"/>
      <c r="D1687" s="483"/>
      <c r="E1687" s="544"/>
      <c r="F1687" s="483"/>
      <c r="G1687" s="522" t="str">
        <f>IFERROR(VLOOKUP(E1687,'Reference data'!$M$2:$P$364,4,0), "Do not enter, will be populated based on other column(s)")</f>
        <v>Do not enter, will be populated based on other column(s)</v>
      </c>
      <c r="H1687" s="522" t="str">
        <f>IFERROR(VLOOKUP(E1687,'Reference data'!$M$2:$O$364, 3,0), "Do not enter, will be populated based on other column(s)")</f>
        <v>Do not enter, will be populated based on other column(s)</v>
      </c>
      <c r="I1687" s="522" t="str">
        <f>IFERROR(VLOOKUP(E1687,'Reference data'!$M$1:$N$364, 2,0), "Do not enter, will be populated based on other column(s)")</f>
        <v>Do not enter, will be populated based on other column(s)</v>
      </c>
      <c r="J1687" s="483"/>
      <c r="K1687" s="525" t="str">
        <f>IFERROR(VLOOKUP(J1687,'Reference data'!$G$2:$H$7, 2, 0), "Do not enter, will be populated based on other column(s)")</f>
        <v>Do not enter, will be populated based on other column(s)</v>
      </c>
      <c r="L1687" s="526" t="s">
        <v>1097</v>
      </c>
      <c r="M1687" s="525" t="str">
        <f>IFERROR(VLOOKUP(L1687, 'Reference data'!$J$2:$K$30, 2, 0), "Do not enter, will be populated based on other column(s)")</f>
        <v>Dinesh Bansal (Gurgaon)</v>
      </c>
      <c r="N1687" s="483"/>
      <c r="P1687" s="483"/>
      <c r="Q1687" s="488"/>
      <c r="R1687" s="488"/>
      <c r="S1687" s="488"/>
      <c r="T1687" s="488"/>
      <c r="U1687" s="488"/>
      <c r="V1687" s="488"/>
      <c r="W1687" s="488"/>
      <c r="X1687" s="488"/>
      <c r="Y1687" s="488"/>
      <c r="Z1687" s="488"/>
      <c r="AA1687" s="488"/>
      <c r="AB1687" s="488"/>
      <c r="AC1687" s="488"/>
      <c r="AD1687" s="488"/>
      <c r="AE1687" s="488"/>
      <c r="AF1687" s="488"/>
      <c r="AG1687" s="488"/>
      <c r="AH1687" s="488"/>
      <c r="AI1687" s="488"/>
      <c r="AJ1687" s="488"/>
      <c r="AK1687" s="488"/>
      <c r="AL1687" s="488"/>
      <c r="AM1687" s="488"/>
    </row>
    <row r="1688" spans="1:42" ht="18" customHeight="1">
      <c r="A1688" s="522" t="str">
        <f>IFERROR(VLOOKUP(B1688, 'Reference data'!$C$2:$D$21, 2, 0), "Do not enter, will be populated based on other column(s)")</f>
        <v>Sustenance</v>
      </c>
      <c r="B1688" s="541" t="s">
        <v>988</v>
      </c>
      <c r="C1688" s="347">
        <v>2</v>
      </c>
      <c r="D1688" s="481" t="s">
        <v>2478</v>
      </c>
      <c r="E1688" s="543" t="s">
        <v>1287</v>
      </c>
      <c r="F1688" s="347" t="s">
        <v>1506</v>
      </c>
      <c r="G1688" s="522" t="str">
        <f>IFERROR(VLOOKUP(E1688,'Reference data'!$M$2:$P$364,4,0), "Do not enter, will be populated based on other column(s)")</f>
        <v>MR</v>
      </c>
      <c r="H1688" s="522" t="str">
        <f>IFERROR(VLOOKUP(E1688,'Reference data'!$M$2:$O$364, 3,0), "Do not enter, will be populated based on other column(s)")</f>
        <v>Java</v>
      </c>
      <c r="I1688" s="522" t="str">
        <f>IFERROR(VLOOKUP(E1688,'Reference data'!$M$1:$N$364, 2,0), "Do not enter, will be populated based on other column(s)")</f>
        <v>BOOM-BIGSYS</v>
      </c>
      <c r="J1688" s="347" t="s">
        <v>78</v>
      </c>
      <c r="K1688" s="525" t="str">
        <f>IFERROR(VLOOKUP(J1688,'Reference data'!$G$2:$H$7, 2, 0), "Do not enter, will be populated based on other column(s)")</f>
        <v>Christine Moretti</v>
      </c>
      <c r="L1688" s="525" t="s">
        <v>231</v>
      </c>
      <c r="M1688" s="525" t="str">
        <f>IFERROR(VLOOKUP(L1688, 'Reference data'!$J$2:$K$30, 2, 0), "Do not enter, will be populated based on other column(s)")</f>
        <v>Dinesh Bansal (Gurgaon)</v>
      </c>
      <c r="N1688" s="472" t="s">
        <v>283</v>
      </c>
      <c r="O1688" s="646" t="s">
        <v>48</v>
      </c>
      <c r="P1688" s="347" t="s">
        <v>48</v>
      </c>
      <c r="Q1688" s="488"/>
      <c r="R1688" s="488"/>
      <c r="S1688" s="488"/>
      <c r="T1688" s="488"/>
      <c r="U1688" s="488"/>
      <c r="V1688" s="488"/>
      <c r="W1688" s="488"/>
      <c r="X1688" s="488"/>
      <c r="Y1688" s="488"/>
      <c r="Z1688" s="488"/>
      <c r="AA1688" s="488"/>
      <c r="AB1688" s="488"/>
      <c r="AC1688" s="488"/>
      <c r="AD1688" s="488"/>
      <c r="AE1688" s="488"/>
      <c r="AF1688" s="488"/>
      <c r="AG1688" s="488"/>
      <c r="AK1688" s="347">
        <v>45</v>
      </c>
      <c r="AL1688" s="347">
        <v>45</v>
      </c>
      <c r="AM1688" s="347">
        <v>45</v>
      </c>
      <c r="AN1688" s="347">
        <v>45</v>
      </c>
      <c r="AO1688" s="347">
        <v>45</v>
      </c>
      <c r="AP1688" s="347">
        <v>45</v>
      </c>
    </row>
    <row r="1689" spans="1:42" ht="18" customHeight="1">
      <c r="A1689" s="522" t="str">
        <f>IFERROR(VLOOKUP(B1689, 'Reference data'!$C$2:$D$21, 2, 0), "Do not enter, will be populated based on other column(s)")</f>
        <v>Sustenance</v>
      </c>
      <c r="B1689" s="541" t="s">
        <v>989</v>
      </c>
      <c r="C1689" s="347">
        <v>2</v>
      </c>
      <c r="D1689" s="488" t="s">
        <v>2479</v>
      </c>
      <c r="E1689" s="543" t="s">
        <v>1287</v>
      </c>
      <c r="F1689" s="347" t="s">
        <v>1506</v>
      </c>
      <c r="G1689" s="522" t="str">
        <f>IFERROR(VLOOKUP(E1689,'Reference data'!$M$2:$P$364,4,0), "Do not enter, will be populated based on other column(s)")</f>
        <v>MR</v>
      </c>
      <c r="H1689" s="522" t="str">
        <f>IFERROR(VLOOKUP(E1689,'Reference data'!$M$2:$O$364, 3,0), "Do not enter, will be populated based on other column(s)")</f>
        <v>Java</v>
      </c>
      <c r="I1689" s="522" t="str">
        <f>IFERROR(VLOOKUP(E1689,'Reference data'!$M$1:$N$364, 2,0), "Do not enter, will be populated based on other column(s)")</f>
        <v>BOOM-BIGSYS</v>
      </c>
      <c r="J1689" s="347" t="s">
        <v>78</v>
      </c>
      <c r="K1689" s="525" t="str">
        <f>IFERROR(VLOOKUP(J1689,'Reference data'!$G$2:$H$7, 2, 0), "Do not enter, will be populated based on other column(s)")</f>
        <v>Christine Moretti</v>
      </c>
      <c r="L1689" s="525" t="s">
        <v>231</v>
      </c>
      <c r="M1689" s="525" t="str">
        <f>IFERROR(VLOOKUP(L1689, 'Reference data'!$J$2:$K$30, 2, 0), "Do not enter, will be populated based on other column(s)")</f>
        <v>Dinesh Bansal (Gurgaon)</v>
      </c>
      <c r="N1689" s="472" t="s">
        <v>283</v>
      </c>
      <c r="O1689" s="646" t="s">
        <v>48</v>
      </c>
      <c r="P1689" s="347" t="s">
        <v>48</v>
      </c>
      <c r="Q1689" s="488"/>
      <c r="R1689" s="488"/>
      <c r="S1689" s="488"/>
      <c r="T1689" s="488"/>
      <c r="U1689" s="488"/>
      <c r="V1689" s="488"/>
      <c r="W1689" s="488"/>
      <c r="X1689" s="488"/>
      <c r="Y1689" s="488"/>
      <c r="Z1689" s="488"/>
      <c r="AA1689" s="488"/>
      <c r="AB1689" s="488"/>
      <c r="AC1689" s="488"/>
      <c r="AD1689" s="488"/>
      <c r="AE1689" s="488"/>
      <c r="AF1689" s="488"/>
      <c r="AG1689" s="488"/>
      <c r="AK1689" s="347">
        <v>40</v>
      </c>
      <c r="AL1689" s="347">
        <v>40</v>
      </c>
      <c r="AM1689" s="347">
        <v>40</v>
      </c>
      <c r="AN1689" s="347">
        <v>40</v>
      </c>
      <c r="AO1689" s="347">
        <v>40</v>
      </c>
      <c r="AP1689" s="347">
        <v>40</v>
      </c>
    </row>
    <row r="1690" spans="1:42" ht="18" customHeight="1">
      <c r="A1690" s="522" t="str">
        <f>IFERROR(VLOOKUP(B1690, 'Reference data'!$C$2:$D$21, 2, 0), "Do not enter, will be populated based on other column(s)")</f>
        <v>Sustenance</v>
      </c>
      <c r="B1690" s="541" t="s">
        <v>992</v>
      </c>
      <c r="C1690" s="347">
        <v>2</v>
      </c>
      <c r="D1690" s="488" t="s">
        <v>1778</v>
      </c>
      <c r="E1690" s="543" t="s">
        <v>1287</v>
      </c>
      <c r="F1690" s="347" t="s">
        <v>1506</v>
      </c>
      <c r="G1690" s="522" t="str">
        <f>IFERROR(VLOOKUP(E1690,'Reference data'!$M$2:$P$364,4,0), "Do not enter, will be populated based on other column(s)")</f>
        <v>MR</v>
      </c>
      <c r="H1690" s="522" t="str">
        <f>IFERROR(VLOOKUP(E1690,'Reference data'!$M$2:$O$364, 3,0), "Do not enter, will be populated based on other column(s)")</f>
        <v>Java</v>
      </c>
      <c r="I1690" s="522" t="str">
        <f>IFERROR(VLOOKUP(E1690,'Reference data'!$M$1:$N$364, 2,0), "Do not enter, will be populated based on other column(s)")</f>
        <v>BOOM-BIGSYS</v>
      </c>
      <c r="J1690" s="347" t="s">
        <v>78</v>
      </c>
      <c r="K1690" s="525" t="str">
        <f>IFERROR(VLOOKUP(J1690,'Reference data'!$G$2:$H$7, 2, 0), "Do not enter, will be populated based on other column(s)")</f>
        <v>Christine Moretti</v>
      </c>
      <c r="L1690" s="525" t="s">
        <v>231</v>
      </c>
      <c r="M1690" s="525" t="str">
        <f>IFERROR(VLOOKUP(L1690, 'Reference data'!$J$2:$K$30, 2, 0), "Do not enter, will be populated based on other column(s)")</f>
        <v>Dinesh Bansal (Gurgaon)</v>
      </c>
      <c r="N1690" s="472" t="s">
        <v>283</v>
      </c>
      <c r="O1690" s="646" t="s">
        <v>48</v>
      </c>
      <c r="P1690" s="347" t="s">
        <v>48</v>
      </c>
      <c r="Q1690" s="488"/>
      <c r="R1690" s="488"/>
      <c r="S1690" s="488"/>
      <c r="T1690" s="488"/>
      <c r="U1690" s="488"/>
      <c r="V1690" s="488"/>
      <c r="W1690" s="488"/>
      <c r="X1690" s="488"/>
      <c r="Y1690" s="488"/>
      <c r="Z1690" s="488"/>
      <c r="AA1690" s="488"/>
      <c r="AB1690" s="488"/>
      <c r="AC1690" s="488"/>
      <c r="AD1690" s="488"/>
      <c r="AE1690" s="488"/>
      <c r="AF1690" s="488"/>
      <c r="AG1690" s="488"/>
      <c r="AK1690" s="347">
        <v>40</v>
      </c>
      <c r="AL1690" s="347">
        <v>40</v>
      </c>
      <c r="AM1690" s="347">
        <v>40</v>
      </c>
      <c r="AN1690" s="347">
        <v>40</v>
      </c>
      <c r="AO1690" s="347">
        <v>40</v>
      </c>
      <c r="AP1690" s="347">
        <v>40</v>
      </c>
    </row>
    <row r="1691" spans="1:42" ht="18" customHeight="1">
      <c r="A1691" s="522" t="str">
        <f>IFERROR(VLOOKUP(B1691, 'Reference data'!$C$2:$D$21, 2, 0), "Do not enter, will be populated based on other column(s)")</f>
        <v>Sustenance</v>
      </c>
      <c r="B1691" s="541" t="s">
        <v>987</v>
      </c>
      <c r="C1691" s="347">
        <v>2</v>
      </c>
      <c r="D1691" s="488" t="s">
        <v>2480</v>
      </c>
      <c r="E1691" s="543" t="s">
        <v>1287</v>
      </c>
      <c r="F1691" s="347" t="s">
        <v>1506</v>
      </c>
      <c r="G1691" s="522" t="str">
        <f>IFERROR(VLOOKUP(E1691,'Reference data'!$M$2:$P$364,4,0), "Do not enter, will be populated based on other column(s)")</f>
        <v>MR</v>
      </c>
      <c r="H1691" s="522" t="str">
        <f>IFERROR(VLOOKUP(E1691,'Reference data'!$M$2:$O$364, 3,0), "Do not enter, will be populated based on other column(s)")</f>
        <v>Java</v>
      </c>
      <c r="I1691" s="522" t="str">
        <f>IFERROR(VLOOKUP(E1691,'Reference data'!$M$1:$N$364, 2,0), "Do not enter, will be populated based on other column(s)")</f>
        <v>BOOM-BIGSYS</v>
      </c>
      <c r="J1691" s="347" t="s">
        <v>78</v>
      </c>
      <c r="K1691" s="525" t="str">
        <f>IFERROR(VLOOKUP(J1691,'Reference data'!$G$2:$H$7, 2, 0), "Do not enter, will be populated based on other column(s)")</f>
        <v>Christine Moretti</v>
      </c>
      <c r="L1691" s="525" t="s">
        <v>231</v>
      </c>
      <c r="M1691" s="525" t="str">
        <f>IFERROR(VLOOKUP(L1691, 'Reference data'!$J$2:$K$30, 2, 0), "Do not enter, will be populated based on other column(s)")</f>
        <v>Dinesh Bansal (Gurgaon)</v>
      </c>
      <c r="N1691" s="472" t="s">
        <v>283</v>
      </c>
      <c r="O1691" s="646" t="s">
        <v>48</v>
      </c>
      <c r="P1691" s="347" t="s">
        <v>48</v>
      </c>
      <c r="Q1691" s="488"/>
      <c r="R1691" s="488"/>
      <c r="S1691" s="488"/>
      <c r="T1691" s="488"/>
      <c r="U1691" s="488"/>
      <c r="V1691" s="488"/>
      <c r="W1691" s="488"/>
      <c r="X1691" s="488"/>
      <c r="Y1691" s="488"/>
      <c r="Z1691" s="488"/>
      <c r="AA1691" s="488"/>
      <c r="AB1691" s="488"/>
      <c r="AC1691" s="488"/>
      <c r="AD1691" s="488"/>
      <c r="AE1691" s="488"/>
      <c r="AF1691" s="488"/>
      <c r="AG1691" s="488"/>
      <c r="AK1691" s="347">
        <v>35</v>
      </c>
      <c r="AL1691" s="347">
        <v>35</v>
      </c>
      <c r="AM1691" s="347">
        <v>35</v>
      </c>
      <c r="AN1691" s="347">
        <v>35</v>
      </c>
      <c r="AO1691" s="347">
        <v>35</v>
      </c>
      <c r="AP1691" s="347">
        <v>35</v>
      </c>
    </row>
    <row r="1692" spans="1:42" ht="18" customHeight="1">
      <c r="A1692" s="522" t="str">
        <f>IFERROR(VLOOKUP(B1692, 'Reference data'!$C$2:$D$21, 2, 0), "Do not enter, will be populated based on other column(s)")</f>
        <v>Sustenance</v>
      </c>
      <c r="B1692" s="541" t="s">
        <v>990</v>
      </c>
      <c r="C1692" s="347">
        <v>2</v>
      </c>
      <c r="D1692" s="488" t="s">
        <v>2481</v>
      </c>
      <c r="E1692" s="543" t="s">
        <v>1287</v>
      </c>
      <c r="F1692" s="347" t="s">
        <v>1506</v>
      </c>
      <c r="G1692" s="522" t="str">
        <f>IFERROR(VLOOKUP(E1692,'Reference data'!$M$2:$P$364,4,0), "Do not enter, will be populated based on other column(s)")</f>
        <v>MR</v>
      </c>
      <c r="H1692" s="522" t="str">
        <f>IFERROR(VLOOKUP(E1692,'Reference data'!$M$2:$O$364, 3,0), "Do not enter, will be populated based on other column(s)")</f>
        <v>Java</v>
      </c>
      <c r="I1692" s="522" t="str">
        <f>IFERROR(VLOOKUP(E1692,'Reference data'!$M$1:$N$364, 2,0), "Do not enter, will be populated based on other column(s)")</f>
        <v>BOOM-BIGSYS</v>
      </c>
      <c r="J1692" s="347" t="s">
        <v>78</v>
      </c>
      <c r="K1692" s="525" t="str">
        <f>IFERROR(VLOOKUP(J1692,'Reference data'!$G$2:$H$7, 2, 0), "Do not enter, will be populated based on other column(s)")</f>
        <v>Christine Moretti</v>
      </c>
      <c r="L1692" s="525" t="s">
        <v>231</v>
      </c>
      <c r="M1692" s="525" t="str">
        <f>IFERROR(VLOOKUP(L1692, 'Reference data'!$J$2:$K$30, 2, 0), "Do not enter, will be populated based on other column(s)")</f>
        <v>Dinesh Bansal (Gurgaon)</v>
      </c>
      <c r="N1692" s="472" t="s">
        <v>283</v>
      </c>
      <c r="O1692" s="646" t="s">
        <v>48</v>
      </c>
      <c r="P1692" s="347" t="s">
        <v>48</v>
      </c>
      <c r="Q1692" s="488"/>
      <c r="R1692" s="488"/>
      <c r="S1692" s="488"/>
      <c r="T1692" s="488"/>
      <c r="U1692" s="488"/>
      <c r="V1692" s="488"/>
      <c r="W1692" s="488"/>
      <c r="X1692" s="488"/>
      <c r="Y1692" s="488"/>
      <c r="Z1692" s="488"/>
      <c r="AA1692" s="488"/>
      <c r="AB1692" s="488"/>
      <c r="AC1692" s="488"/>
      <c r="AD1692" s="488"/>
      <c r="AE1692" s="488"/>
      <c r="AF1692" s="488"/>
      <c r="AG1692" s="488"/>
      <c r="AK1692" s="347">
        <v>5</v>
      </c>
      <c r="AL1692" s="347">
        <v>5</v>
      </c>
      <c r="AM1692" s="347">
        <v>5</v>
      </c>
      <c r="AN1692" s="347">
        <v>5</v>
      </c>
      <c r="AO1692" s="347">
        <v>5</v>
      </c>
      <c r="AP1692" s="347">
        <v>5</v>
      </c>
    </row>
    <row r="1693" spans="1:42" ht="18" customHeight="1">
      <c r="A1693" s="522" t="str">
        <f>IFERROR(VLOOKUP(B1693, 'Reference data'!$C$2:$D$21, 2, 0), "Do not enter, will be populated based on other column(s)")</f>
        <v>Do not enter, will be populated based on other column(s)</v>
      </c>
      <c r="B1693" s="542"/>
      <c r="C1693" s="483"/>
      <c r="D1693" s="503" t="s">
        <v>2467</v>
      </c>
      <c r="E1693" s="544"/>
      <c r="F1693" s="483"/>
      <c r="G1693" s="522" t="str">
        <f>IFERROR(VLOOKUP(E1693,'Reference data'!$M$2:$P$364,4,0), "Do not enter, will be populated based on other column(s)")</f>
        <v>Do not enter, will be populated based on other column(s)</v>
      </c>
      <c r="H1693" s="522" t="str">
        <f>IFERROR(VLOOKUP(E1693,'Reference data'!$M$2:$O$364, 3,0), "Do not enter, will be populated based on other column(s)")</f>
        <v>Do not enter, will be populated based on other column(s)</v>
      </c>
      <c r="I1693" s="522" t="str">
        <f>IFERROR(VLOOKUP(E1693,'Reference data'!$M$1:$N$364, 2,0), "Do not enter, will be populated based on other column(s)")</f>
        <v>Do not enter, will be populated based on other column(s)</v>
      </c>
      <c r="J1693" s="483"/>
      <c r="K1693" s="525" t="str">
        <f>IFERROR(VLOOKUP(J1693,'Reference data'!$G$2:$H$7, 2, 0), "Do not enter, will be populated based on other column(s)")</f>
        <v>Do not enter, will be populated based on other column(s)</v>
      </c>
      <c r="L1693" s="526" t="s">
        <v>231</v>
      </c>
      <c r="M1693" s="525" t="str">
        <f>IFERROR(VLOOKUP(L1693, 'Reference data'!$J$2:$K$30, 2, 0), "Do not enter, will be populated based on other column(s)")</f>
        <v>Dinesh Bansal (Gurgaon)</v>
      </c>
      <c r="N1693" s="472"/>
      <c r="O1693" s="646" t="s">
        <v>48</v>
      </c>
      <c r="P1693" s="483"/>
      <c r="Q1693" s="503"/>
      <c r="R1693" s="488"/>
      <c r="S1693" s="488"/>
      <c r="T1693" s="488"/>
      <c r="U1693" s="488"/>
      <c r="V1693" s="488"/>
      <c r="W1693" s="488"/>
      <c r="X1693" s="488"/>
      <c r="Y1693" s="488"/>
      <c r="Z1693" s="488"/>
      <c r="AA1693" s="488"/>
      <c r="AB1693" s="488"/>
      <c r="AC1693" s="488"/>
      <c r="AD1693" s="488"/>
      <c r="AE1693" s="488"/>
      <c r="AF1693" s="488"/>
      <c r="AG1693" s="488"/>
      <c r="AH1693" s="503"/>
      <c r="AI1693" s="503"/>
      <c r="AJ1693" s="503"/>
      <c r="AK1693" s="503"/>
      <c r="AL1693" s="503"/>
      <c r="AM1693" s="503"/>
      <c r="AN1693" s="579"/>
    </row>
    <row r="1694" spans="1:42" ht="18" customHeight="1">
      <c r="A1694" s="522" t="str">
        <f>IFERROR(VLOOKUP(B1694, 'Reference data'!$C$2:$D$21, 2, 0), "Do not enter, will be populated based on other column(s)")</f>
        <v>Sustenance</v>
      </c>
      <c r="B1694" s="594" t="s">
        <v>986</v>
      </c>
      <c r="C1694" s="505">
        <v>4</v>
      </c>
      <c r="D1694" s="506" t="s">
        <v>2104</v>
      </c>
      <c r="E1694" s="596" t="s">
        <v>1287</v>
      </c>
      <c r="F1694" s="505" t="s">
        <v>1506</v>
      </c>
      <c r="G1694" s="522" t="str">
        <f>IFERROR(VLOOKUP(E1694,'Reference data'!$M$2:$P$364,4,0), "Do not enter, will be populated based on other column(s)")</f>
        <v>MR</v>
      </c>
      <c r="H1694" s="522" t="str">
        <f>IFERROR(VLOOKUP(E1694,'Reference data'!$M$2:$O$364, 3,0), "Do not enter, will be populated based on other column(s)")</f>
        <v>Java</v>
      </c>
      <c r="I1694" s="522" t="str">
        <f>IFERROR(VLOOKUP(E1694,'Reference data'!$M$1:$N$364, 2,0), "Do not enter, will be populated based on other column(s)")</f>
        <v>BOOM-BIGSYS</v>
      </c>
      <c r="J1694" s="505" t="s">
        <v>78</v>
      </c>
      <c r="K1694" s="525" t="str">
        <f>IFERROR(VLOOKUP(J1694,'Reference data'!$G$2:$H$7, 2, 0), "Do not enter, will be populated based on other column(s)")</f>
        <v>Christine Moretti</v>
      </c>
      <c r="L1694" s="597" t="s">
        <v>231</v>
      </c>
      <c r="M1694" s="525" t="str">
        <f>IFERROR(VLOOKUP(L1694, 'Reference data'!$J$2:$K$30, 2, 0), "Do not enter, will be populated based on other column(s)")</f>
        <v>Dinesh Bansal (Gurgaon)</v>
      </c>
      <c r="N1694" s="600" t="s">
        <v>283</v>
      </c>
      <c r="O1694" s="646" t="s">
        <v>48</v>
      </c>
      <c r="P1694" s="347" t="s">
        <v>48</v>
      </c>
      <c r="Q1694" s="506"/>
      <c r="R1694" s="488"/>
      <c r="S1694" s="488"/>
      <c r="T1694" s="488"/>
      <c r="U1694" s="488"/>
      <c r="V1694" s="488"/>
      <c r="W1694" s="488"/>
      <c r="X1694" s="488"/>
      <c r="Y1694" s="488"/>
      <c r="Z1694" s="488"/>
      <c r="AA1694" s="488"/>
      <c r="AB1694" s="488"/>
      <c r="AC1694" s="488"/>
      <c r="AD1694" s="488"/>
      <c r="AE1694" s="488"/>
      <c r="AF1694" s="488"/>
      <c r="AG1694" s="502"/>
      <c r="AH1694" s="505"/>
      <c r="AI1694" s="505"/>
      <c r="AJ1694" s="505"/>
      <c r="AK1694" s="505">
        <v>88</v>
      </c>
      <c r="AL1694" s="505">
        <v>88</v>
      </c>
      <c r="AM1694" s="505">
        <v>88</v>
      </c>
      <c r="AN1694" s="579">
        <v>88</v>
      </c>
      <c r="AO1694" s="347">
        <v>88</v>
      </c>
      <c r="AP1694" s="347">
        <v>88</v>
      </c>
    </row>
    <row r="1695" spans="1:42" ht="18" customHeight="1">
      <c r="A1695" s="522" t="str">
        <f>IFERROR(VLOOKUP(B1695, 'Reference data'!$C$2:$D$21, 2, 0), "Do not enter, will be populated based on other column(s)")</f>
        <v>Sustenance</v>
      </c>
      <c r="B1695" s="632" t="s">
        <v>983</v>
      </c>
      <c r="C1695" s="484">
        <v>2</v>
      </c>
      <c r="D1695" s="488" t="s">
        <v>2482</v>
      </c>
      <c r="E1695" s="625" t="s">
        <v>1371</v>
      </c>
      <c r="F1695" s="484" t="s">
        <v>1506</v>
      </c>
      <c r="G1695" s="522" t="str">
        <f>IFERROR(VLOOKUP(E1695,'Reference data'!$M$2:$P$364,4,0), "Do not enter, will be populated based on other column(s)")</f>
        <v>MR</v>
      </c>
      <c r="H1695" s="522" t="str">
        <f>IFERROR(VLOOKUP(E1695,'Reference data'!$M$2:$O$364, 3,0), "Do not enter, will be populated based on other column(s)")</f>
        <v>Java</v>
      </c>
      <c r="I1695" s="522" t="str">
        <f>IFERROR(VLOOKUP(E1695,'Reference data'!$M$1:$N$364, 2,0), "Do not enter, will be populated based on other column(s)")</f>
        <v>CODES-ULTS</v>
      </c>
      <c r="J1695" s="484" t="s">
        <v>78</v>
      </c>
      <c r="K1695" s="525" t="str">
        <f>IFERROR(VLOOKUP(J1695,'Reference data'!$G$2:$H$7, 2, 0), "Do not enter, will be populated based on other column(s)")</f>
        <v>Christine Moretti</v>
      </c>
      <c r="L1695" s="627" t="s">
        <v>231</v>
      </c>
      <c r="M1695" s="525" t="str">
        <f>IFERROR(VLOOKUP(L1695, 'Reference data'!$J$2:$K$30, 2, 0), "Do not enter, will be populated based on other column(s)")</f>
        <v>Dinesh Bansal (Gurgaon)</v>
      </c>
      <c r="N1695" s="648" t="s">
        <v>283</v>
      </c>
      <c r="O1695" s="646" t="s">
        <v>48</v>
      </c>
      <c r="P1695" s="347" t="s">
        <v>48</v>
      </c>
      <c r="Q1695" s="504"/>
      <c r="R1695" s="488"/>
      <c r="S1695" s="488"/>
      <c r="T1695" s="488"/>
      <c r="U1695" s="488"/>
      <c r="V1695" s="488"/>
      <c r="W1695" s="488"/>
      <c r="X1695" s="488"/>
      <c r="Y1695" s="488"/>
      <c r="Z1695" s="488"/>
      <c r="AA1695" s="488"/>
      <c r="AB1695" s="488"/>
      <c r="AC1695" s="488"/>
      <c r="AD1695" s="488"/>
      <c r="AE1695" s="488"/>
      <c r="AF1695" s="488"/>
      <c r="AG1695" s="488"/>
      <c r="AH1695" s="484"/>
      <c r="AI1695" s="484"/>
      <c r="AJ1695" s="484"/>
      <c r="AK1695" s="484">
        <v>45</v>
      </c>
      <c r="AL1695" s="484">
        <v>45</v>
      </c>
      <c r="AM1695" s="484">
        <v>45</v>
      </c>
      <c r="AN1695" s="347">
        <v>45</v>
      </c>
      <c r="AO1695" s="347">
        <v>45</v>
      </c>
      <c r="AP1695" s="347">
        <v>45</v>
      </c>
    </row>
    <row r="1696" spans="1:42" ht="18" customHeight="1">
      <c r="A1696" s="522" t="str">
        <f>IFERROR(VLOOKUP(B1696, 'Reference data'!$C$2:$D$21, 2, 0), "Do not enter, will be populated based on other column(s)")</f>
        <v>Sustenance</v>
      </c>
      <c r="B1696" s="541" t="s">
        <v>984</v>
      </c>
      <c r="C1696" s="347">
        <v>2</v>
      </c>
      <c r="D1696" s="488" t="s">
        <v>2483</v>
      </c>
      <c r="E1696" s="543" t="s">
        <v>1371</v>
      </c>
      <c r="F1696" s="347" t="s">
        <v>1506</v>
      </c>
      <c r="G1696" s="522" t="str">
        <f>IFERROR(VLOOKUP(E1696,'Reference data'!$M$2:$P$364,4,0), "Do not enter, will be populated based on other column(s)")</f>
        <v>MR</v>
      </c>
      <c r="H1696" s="522" t="str">
        <f>IFERROR(VLOOKUP(E1696,'Reference data'!$M$2:$O$364, 3,0), "Do not enter, will be populated based on other column(s)")</f>
        <v>Java</v>
      </c>
      <c r="I1696" s="522" t="str">
        <f>IFERROR(VLOOKUP(E1696,'Reference data'!$M$1:$N$364, 2,0), "Do not enter, will be populated based on other column(s)")</f>
        <v>CODES-ULTS</v>
      </c>
      <c r="J1696" s="347" t="s">
        <v>78</v>
      </c>
      <c r="K1696" s="525" t="str">
        <f>IFERROR(VLOOKUP(J1696,'Reference data'!$G$2:$H$7, 2, 0), "Do not enter, will be populated based on other column(s)")</f>
        <v>Christine Moretti</v>
      </c>
      <c r="L1696" s="525" t="str">
        <f>IFERROR(VLOOKUP(I1696, 'Reference data'!$R$2:$S$55, 2, 0), "Do not enter, will be populated based on other column(s)")</f>
        <v>Sahil Jain</v>
      </c>
      <c r="M1696" s="525" t="str">
        <f>IFERROR(VLOOKUP(L1696, 'Reference data'!$J$2:$K$30, 2, 0), "Do not enter, will be populated based on other column(s)")</f>
        <v>Dinesh Bansal (Gurgaon)</v>
      </c>
      <c r="N1696" s="472" t="s">
        <v>283</v>
      </c>
      <c r="O1696" s="598" t="str">
        <f>VLOOKUP(N1696, 'Reference data'!$U$2:$V$29, 2, 0)</f>
        <v>Ongoing</v>
      </c>
      <c r="P1696" s="347" t="s">
        <v>48</v>
      </c>
      <c r="Q1696" s="488"/>
      <c r="R1696" s="488"/>
      <c r="S1696" s="488"/>
      <c r="T1696" s="488"/>
      <c r="U1696" s="488"/>
      <c r="V1696" s="488"/>
      <c r="W1696" s="488"/>
      <c r="X1696" s="488"/>
      <c r="Y1696" s="488"/>
      <c r="Z1696" s="488"/>
      <c r="AA1696" s="488"/>
      <c r="AB1696" s="488">
        <v>86</v>
      </c>
      <c r="AC1696" s="488">
        <v>86</v>
      </c>
      <c r="AD1696" s="488">
        <v>86</v>
      </c>
      <c r="AE1696" s="488">
        <v>86</v>
      </c>
      <c r="AF1696" s="488">
        <v>86</v>
      </c>
      <c r="AG1696" s="488">
        <v>86</v>
      </c>
      <c r="AK1696" s="347">
        <v>30</v>
      </c>
      <c r="AL1696" s="347">
        <v>30</v>
      </c>
      <c r="AM1696" s="347">
        <v>30</v>
      </c>
      <c r="AN1696" s="347">
        <v>30</v>
      </c>
      <c r="AO1696" s="347">
        <v>30</v>
      </c>
      <c r="AP1696" s="347">
        <v>30</v>
      </c>
    </row>
    <row r="1697" spans="1:44" ht="18" customHeight="1">
      <c r="A1697" s="522" t="str">
        <f>IFERROR(VLOOKUP(B1697, 'Reference data'!$C$2:$D$21, 2, 0), "Do not enter, will be populated based on other column(s)")</f>
        <v>Sustenance</v>
      </c>
      <c r="B1697" s="542" t="s">
        <v>985</v>
      </c>
      <c r="C1697" s="483">
        <v>2</v>
      </c>
      <c r="D1697" s="503" t="s">
        <v>2484</v>
      </c>
      <c r="E1697" s="544" t="s">
        <v>1371</v>
      </c>
      <c r="F1697" s="483" t="s">
        <v>1506</v>
      </c>
      <c r="G1697" s="522" t="str">
        <f>IFERROR(VLOOKUP(E1697,'Reference data'!$M$2:$P$364,4,0), "Do not enter, will be populated based on other column(s)")</f>
        <v>MR</v>
      </c>
      <c r="H1697" s="522" t="str">
        <f>IFERROR(VLOOKUP(E1697,'Reference data'!$M$2:$O$364, 3,0), "Do not enter, will be populated based on other column(s)")</f>
        <v>Java</v>
      </c>
      <c r="I1697" s="522" t="str">
        <f>IFERROR(VLOOKUP(E1697,'Reference data'!$M$1:$N$364, 2,0), "Do not enter, will be populated based on other column(s)")</f>
        <v>CODES-ULTS</v>
      </c>
      <c r="J1697" s="483" t="s">
        <v>78</v>
      </c>
      <c r="K1697" s="525" t="str">
        <f>IFERROR(VLOOKUP(J1697,'Reference data'!$G$2:$H$7, 2, 0), "Do not enter, will be populated based on other column(s)")</f>
        <v>Christine Moretti</v>
      </c>
      <c r="L1697" s="526" t="s">
        <v>231</v>
      </c>
      <c r="M1697" s="525" t="str">
        <f>IFERROR(VLOOKUP(L1697, 'Reference data'!$J$2:$K$30, 2, 0), "Do not enter, will be populated based on other column(s)")</f>
        <v>Dinesh Bansal (Gurgaon)</v>
      </c>
      <c r="N1697" s="593" t="s">
        <v>283</v>
      </c>
      <c r="O1697" s="646" t="s">
        <v>48</v>
      </c>
      <c r="P1697" s="347" t="s">
        <v>48</v>
      </c>
      <c r="Q1697" s="503"/>
      <c r="R1697" s="488"/>
      <c r="S1697" s="488"/>
      <c r="T1697" s="488"/>
      <c r="U1697" s="488"/>
      <c r="V1697" s="488"/>
      <c r="W1697" s="488"/>
      <c r="X1697" s="488"/>
      <c r="Y1697" s="488"/>
      <c r="Z1697" s="488"/>
      <c r="AA1697" s="488"/>
      <c r="AB1697" s="488"/>
      <c r="AC1697" s="488"/>
      <c r="AD1697" s="488"/>
      <c r="AE1697" s="488"/>
      <c r="AF1697" s="488"/>
      <c r="AG1697" s="488"/>
      <c r="AH1697" s="483"/>
      <c r="AI1697" s="483"/>
      <c r="AJ1697" s="483"/>
      <c r="AK1697" s="483">
        <v>20</v>
      </c>
      <c r="AL1697" s="483">
        <v>20</v>
      </c>
      <c r="AM1697" s="483">
        <v>20</v>
      </c>
      <c r="AN1697" s="483">
        <v>20</v>
      </c>
      <c r="AO1697" s="483">
        <v>20</v>
      </c>
      <c r="AP1697" s="483">
        <v>20</v>
      </c>
    </row>
    <row r="1698" spans="1:44" ht="18" customHeight="1">
      <c r="A1698" s="522" t="str">
        <f>IFERROR(VLOOKUP(B1698, 'Reference data'!$C$2:$D$21, 2, 0), "Do not enter, will be populated based on other column(s)")</f>
        <v>Sustenance</v>
      </c>
      <c r="B1698" s="594" t="s">
        <v>983</v>
      </c>
      <c r="C1698" s="505">
        <v>2</v>
      </c>
      <c r="D1698" s="506" t="s">
        <v>2485</v>
      </c>
      <c r="E1698" s="596" t="s">
        <v>1287</v>
      </c>
      <c r="F1698" s="505" t="s">
        <v>1506</v>
      </c>
      <c r="G1698" s="522" t="str">
        <f>IFERROR(VLOOKUP(E1698,'Reference data'!$M$2:$P$364,4,0), "Do not enter, will be populated based on other column(s)")</f>
        <v>MR</v>
      </c>
      <c r="H1698" s="522" t="str">
        <f>IFERROR(VLOOKUP(E1698,'Reference data'!$M$2:$O$364, 3,0), "Do not enter, will be populated based on other column(s)")</f>
        <v>Java</v>
      </c>
      <c r="I1698" s="522" t="str">
        <f>IFERROR(VLOOKUP(E1698,'Reference data'!$M$1:$N$364, 2,0), "Do not enter, will be populated based on other column(s)")</f>
        <v>BOOM-BIGSYS</v>
      </c>
      <c r="J1698" s="505" t="s">
        <v>78</v>
      </c>
      <c r="K1698" s="525" t="str">
        <f>IFERROR(VLOOKUP(J1698,'Reference data'!$G$2:$H$7, 2, 0), "Do not enter, will be populated based on other column(s)")</f>
        <v>Christine Moretti</v>
      </c>
      <c r="L1698" s="597" t="s">
        <v>231</v>
      </c>
      <c r="M1698" s="525" t="str">
        <f>IFERROR(VLOOKUP(L1698, 'Reference data'!$J$2:$K$30, 2, 0), "Do not enter, will be populated based on other column(s)")</f>
        <v>Dinesh Bansal (Gurgaon)</v>
      </c>
      <c r="N1698" s="600" t="s">
        <v>283</v>
      </c>
      <c r="O1698" s="646" t="s">
        <v>48</v>
      </c>
      <c r="P1698" s="347" t="s">
        <v>48</v>
      </c>
      <c r="Q1698" s="506"/>
      <c r="R1698" s="508"/>
      <c r="S1698" s="488"/>
      <c r="T1698" s="488"/>
      <c r="U1698" s="488"/>
      <c r="V1698" s="488"/>
      <c r="W1698" s="488"/>
      <c r="X1698" s="488"/>
      <c r="Y1698" s="488"/>
      <c r="Z1698" s="488"/>
      <c r="AA1698" s="488"/>
      <c r="AB1698" s="488"/>
      <c r="AC1698" s="488"/>
      <c r="AD1698" s="488"/>
      <c r="AE1698" s="488"/>
      <c r="AF1698" s="488"/>
      <c r="AG1698" s="502"/>
      <c r="AH1698" s="505"/>
      <c r="AI1698" s="505"/>
      <c r="AJ1698" s="505"/>
      <c r="AK1698" s="505">
        <v>55</v>
      </c>
      <c r="AL1698" s="505">
        <v>55</v>
      </c>
      <c r="AM1698" s="505">
        <v>55</v>
      </c>
      <c r="AN1698" s="505">
        <v>55</v>
      </c>
      <c r="AO1698" s="505">
        <v>55</v>
      </c>
      <c r="AP1698" s="505">
        <v>55</v>
      </c>
    </row>
    <row r="1699" spans="1:44" ht="18" customHeight="1">
      <c r="A1699" s="522" t="str">
        <f>IFERROR(VLOOKUP(B1699, 'Reference data'!$C$2:$D$21, 2, 0), "Do not enter, will be populated based on other column(s)")</f>
        <v>Sustenance</v>
      </c>
      <c r="B1699" s="632" t="s">
        <v>992</v>
      </c>
      <c r="C1699" s="484">
        <v>2</v>
      </c>
      <c r="D1699" s="504" t="s">
        <v>1778</v>
      </c>
      <c r="E1699" s="625" t="s">
        <v>1371</v>
      </c>
      <c r="F1699" s="484" t="s">
        <v>1506</v>
      </c>
      <c r="G1699" s="522" t="str">
        <f>IFERROR(VLOOKUP(E1699,'Reference data'!$M$2:$P$364,4,0), "Do not enter, will be populated based on other column(s)")</f>
        <v>MR</v>
      </c>
      <c r="H1699" s="522" t="str">
        <f>IFERROR(VLOOKUP(E1699,'Reference data'!$M$2:$O$364, 3,0), "Do not enter, will be populated based on other column(s)")</f>
        <v>Java</v>
      </c>
      <c r="I1699" s="522" t="str">
        <f>IFERROR(VLOOKUP(E1699,'Reference data'!$M$1:$N$364, 2,0), "Do not enter, will be populated based on other column(s)")</f>
        <v>CODES-ULTS</v>
      </c>
      <c r="J1699" s="484" t="s">
        <v>78</v>
      </c>
      <c r="K1699" s="525" t="str">
        <f>IFERROR(VLOOKUP(J1699,'Reference data'!$G$2:$H$7, 2, 0), "Do not enter, will be populated based on other column(s)")</f>
        <v>Christine Moretti</v>
      </c>
      <c r="L1699" s="627" t="s">
        <v>231</v>
      </c>
      <c r="M1699" s="525" t="str">
        <f>IFERROR(VLOOKUP(L1699, 'Reference data'!$J$2:$K$30, 2, 0), "Do not enter, will be populated based on other column(s)")</f>
        <v>Dinesh Bansal (Gurgaon)</v>
      </c>
      <c r="N1699" s="648" t="s">
        <v>283</v>
      </c>
      <c r="O1699" s="646" t="s">
        <v>48</v>
      </c>
      <c r="P1699" s="347" t="s">
        <v>48</v>
      </c>
      <c r="Q1699" s="504"/>
      <c r="R1699" s="488"/>
      <c r="S1699" s="488"/>
      <c r="T1699" s="488"/>
      <c r="U1699" s="488"/>
      <c r="V1699" s="488"/>
      <c r="W1699" s="488"/>
      <c r="X1699" s="488"/>
      <c r="Y1699" s="488"/>
      <c r="Z1699" s="488"/>
      <c r="AA1699" s="488"/>
      <c r="AB1699" s="488"/>
      <c r="AC1699" s="488"/>
      <c r="AD1699" s="488"/>
      <c r="AE1699" s="488"/>
      <c r="AF1699" s="488"/>
      <c r="AG1699" s="488"/>
      <c r="AH1699" s="484"/>
      <c r="AI1699" s="484"/>
      <c r="AJ1699" s="484"/>
      <c r="AK1699" s="484">
        <v>0</v>
      </c>
      <c r="AL1699" s="347">
        <v>0</v>
      </c>
      <c r="AM1699" s="347">
        <v>0</v>
      </c>
      <c r="AN1699" s="347">
        <v>0</v>
      </c>
      <c r="AO1699" s="347">
        <v>0</v>
      </c>
      <c r="AP1699" s="347">
        <v>0</v>
      </c>
    </row>
    <row r="1700" spans="1:44" ht="18" customHeight="1">
      <c r="A1700" s="522" t="str">
        <f>IFERROR(VLOOKUP(B1700, 'Reference data'!$C$2:$D$21, 2, 0), "Do not enter, will be populated based on other column(s)")</f>
        <v>Sustenance</v>
      </c>
      <c r="B1700" s="541" t="s">
        <v>988</v>
      </c>
      <c r="C1700" s="347">
        <v>2</v>
      </c>
      <c r="D1700" s="481" t="s">
        <v>2478</v>
      </c>
      <c r="E1700" s="543" t="s">
        <v>1371</v>
      </c>
      <c r="F1700" s="347" t="s">
        <v>1506</v>
      </c>
      <c r="G1700" s="522" t="str">
        <f>IFERROR(VLOOKUP(E1700,'Reference data'!$M$2:$P$364,4,0), "Do not enter, will be populated based on other column(s)")</f>
        <v>MR</v>
      </c>
      <c r="H1700" s="522" t="str">
        <f>IFERROR(VLOOKUP(E1700,'Reference data'!$M$2:$O$364, 3,0), "Do not enter, will be populated based on other column(s)")</f>
        <v>Java</v>
      </c>
      <c r="I1700" s="522" t="str">
        <f>IFERROR(VLOOKUP(E1700,'Reference data'!$M$1:$N$364, 2,0), "Do not enter, will be populated based on other column(s)")</f>
        <v>CODES-ULTS</v>
      </c>
      <c r="J1700" s="347" t="s">
        <v>78</v>
      </c>
      <c r="K1700" s="525" t="str">
        <f>IFERROR(VLOOKUP(J1700,'Reference data'!$G$2:$H$7, 2, 0), "Do not enter, will be populated based on other column(s)")</f>
        <v>Christine Moretti</v>
      </c>
      <c r="L1700" s="525" t="s">
        <v>231</v>
      </c>
      <c r="M1700" s="525" t="str">
        <f>IFERROR(VLOOKUP(L1700, 'Reference data'!$J$2:$K$30, 2, 0), "Do not enter, will be populated based on other column(s)")</f>
        <v>Dinesh Bansal (Gurgaon)</v>
      </c>
      <c r="N1700" s="472" t="s">
        <v>283</v>
      </c>
      <c r="O1700" s="646" t="s">
        <v>48</v>
      </c>
      <c r="P1700" s="347" t="s">
        <v>48</v>
      </c>
      <c r="Q1700" s="488"/>
      <c r="R1700" s="488"/>
      <c r="S1700" s="488"/>
      <c r="T1700" s="488"/>
      <c r="U1700" s="488"/>
      <c r="V1700" s="488"/>
      <c r="W1700" s="488"/>
      <c r="X1700" s="488"/>
      <c r="Y1700" s="488"/>
      <c r="Z1700" s="488"/>
      <c r="AA1700" s="488"/>
      <c r="AB1700" s="488"/>
      <c r="AC1700" s="488"/>
      <c r="AD1700" s="488"/>
      <c r="AE1700" s="488"/>
      <c r="AF1700" s="488"/>
      <c r="AG1700" s="488"/>
      <c r="AK1700" s="347">
        <v>40</v>
      </c>
      <c r="AL1700" s="347">
        <v>40</v>
      </c>
      <c r="AM1700" s="347">
        <v>40</v>
      </c>
      <c r="AN1700" s="347">
        <v>40</v>
      </c>
      <c r="AO1700" s="347">
        <v>40</v>
      </c>
      <c r="AP1700" s="347">
        <v>40</v>
      </c>
    </row>
    <row r="1701" spans="1:44" ht="18" customHeight="1">
      <c r="A1701" s="522" t="str">
        <f>IFERROR(VLOOKUP(B1701, 'Reference data'!$C$2:$D$21, 2, 0), "Do not enter, will be populated based on other column(s)")</f>
        <v>Sustenance</v>
      </c>
      <c r="B1701" s="541" t="s">
        <v>989</v>
      </c>
      <c r="C1701" s="347">
        <v>2</v>
      </c>
      <c r="D1701" s="488" t="s">
        <v>2486</v>
      </c>
      <c r="E1701" s="543" t="s">
        <v>1371</v>
      </c>
      <c r="F1701" s="347" t="s">
        <v>1506</v>
      </c>
      <c r="G1701" s="522" t="str">
        <f>IFERROR(VLOOKUP(E1701,'Reference data'!$M$2:$P$364,4,0), "Do not enter, will be populated based on other column(s)")</f>
        <v>MR</v>
      </c>
      <c r="H1701" s="522" t="str">
        <f>IFERROR(VLOOKUP(E1701,'Reference data'!$M$2:$O$364, 3,0), "Do not enter, will be populated based on other column(s)")</f>
        <v>Java</v>
      </c>
      <c r="I1701" s="522" t="str">
        <f>IFERROR(VLOOKUP(E1701,'Reference data'!$M$1:$N$364, 2,0), "Do not enter, will be populated based on other column(s)")</f>
        <v>CODES-ULTS</v>
      </c>
      <c r="J1701" s="347" t="s">
        <v>78</v>
      </c>
      <c r="K1701" s="525" t="str">
        <f>IFERROR(VLOOKUP(J1701,'Reference data'!$G$2:$H$7, 2, 0), "Do not enter, will be populated based on other column(s)")</f>
        <v>Christine Moretti</v>
      </c>
      <c r="L1701" s="525" t="s">
        <v>231</v>
      </c>
      <c r="M1701" s="525" t="str">
        <f>IFERROR(VLOOKUP(L1701, 'Reference data'!$J$2:$K$30, 2, 0), "Do not enter, will be populated based on other column(s)")</f>
        <v>Dinesh Bansal (Gurgaon)</v>
      </c>
      <c r="N1701" s="472" t="s">
        <v>283</v>
      </c>
      <c r="O1701" s="646" t="s">
        <v>48</v>
      </c>
      <c r="P1701" s="347" t="s">
        <v>48</v>
      </c>
      <c r="Q1701" s="488"/>
      <c r="R1701" s="488"/>
      <c r="S1701" s="488"/>
      <c r="T1701" s="488"/>
      <c r="U1701" s="488"/>
      <c r="V1701" s="488"/>
      <c r="W1701" s="488"/>
      <c r="X1701" s="488"/>
      <c r="Y1701" s="488"/>
      <c r="Z1701" s="488"/>
      <c r="AA1701" s="488"/>
      <c r="AB1701" s="488"/>
      <c r="AC1701" s="488"/>
      <c r="AD1701" s="488"/>
      <c r="AE1701" s="488"/>
      <c r="AF1701" s="488"/>
      <c r="AG1701" s="488"/>
      <c r="AK1701" s="347">
        <v>15</v>
      </c>
      <c r="AL1701" s="347">
        <v>15</v>
      </c>
      <c r="AM1701" s="347">
        <v>15</v>
      </c>
      <c r="AN1701" s="347">
        <v>15</v>
      </c>
      <c r="AO1701" s="347">
        <v>15</v>
      </c>
      <c r="AP1701" s="347">
        <v>15</v>
      </c>
    </row>
    <row r="1702" spans="1:44" ht="18" customHeight="1">
      <c r="A1702" s="522" t="str">
        <f>IFERROR(VLOOKUP(B1702, 'Reference data'!$C$2:$D$21, 2, 0), "Do not enter, will be populated based on other column(s)")</f>
        <v>Sustenance</v>
      </c>
      <c r="B1702" s="614" t="s">
        <v>110</v>
      </c>
      <c r="C1702" s="485"/>
      <c r="D1702" s="485" t="s">
        <v>233</v>
      </c>
      <c r="E1702" s="673" t="s">
        <v>1287</v>
      </c>
      <c r="F1702" s="647" t="s">
        <v>1571</v>
      </c>
      <c r="G1702" s="522" t="str">
        <f>IFERROR(VLOOKUP(E1702,'Reference data'!$M$2:$P$364,4,0), "Do not enter, will be populated based on other column(s)")</f>
        <v>MR</v>
      </c>
      <c r="H1702" s="522" t="str">
        <f>IFERROR(VLOOKUP(E1702,'Reference data'!$M$2:$O$364, 3,0), "Do not enter, will be populated based on other column(s)")</f>
        <v>Java</v>
      </c>
      <c r="I1702" s="522" t="str">
        <f>IFERROR(VLOOKUP(E1702,'Reference data'!$M$1:$N$364, 2,0), "Do not enter, will be populated based on other column(s)")</f>
        <v>BOOM-BIGSYS</v>
      </c>
      <c r="J1702" s="485" t="s">
        <v>78</v>
      </c>
      <c r="K1702" s="525" t="str">
        <f>IFERROR(VLOOKUP(J1702,'Reference data'!$G$2:$H$7, 2, 0), "Do not enter, will be populated based on other column(s)")</f>
        <v>Christine Moretti</v>
      </c>
      <c r="L1702" s="674" t="str">
        <f>IFERROR(VLOOKUP(I1702, 'Reference data'!$R$2:$S$55, 2, 0), "Do not enter, will be populated based on other column(s)")</f>
        <v>Sahil Jain</v>
      </c>
      <c r="M1702" s="525" t="str">
        <f>IFERROR(VLOOKUP(L1702, 'Reference data'!$J$2:$K$30, 2, 0), "Do not enter, will be populated based on other column(s)")</f>
        <v>Dinesh Bansal (Gurgaon)</v>
      </c>
      <c r="N1702" s="675">
        <v>22.1</v>
      </c>
      <c r="O1702" s="598" t="str">
        <f>VLOOKUP(N1702, 'Reference data'!$U$2:$V$29, 2, 0)</f>
        <v>Oct-22</v>
      </c>
      <c r="P1702" s="347" t="s">
        <v>342</v>
      </c>
      <c r="Q1702" s="488">
        <v>300</v>
      </c>
      <c r="R1702" s="488"/>
      <c r="S1702" s="488"/>
      <c r="T1702" s="488"/>
      <c r="U1702" s="488"/>
      <c r="V1702" s="488"/>
      <c r="W1702" s="488"/>
      <c r="X1702" s="488"/>
      <c r="Y1702" s="488"/>
      <c r="Z1702" s="488"/>
      <c r="AA1702" s="488"/>
      <c r="AB1702" s="488">
        <v>30</v>
      </c>
      <c r="AC1702" s="488">
        <v>90</v>
      </c>
      <c r="AD1702" s="488">
        <v>90</v>
      </c>
      <c r="AE1702" s="488">
        <v>90</v>
      </c>
      <c r="AF1702" s="488"/>
      <c r="AG1702" s="488"/>
      <c r="AH1702" s="488"/>
      <c r="AI1702" s="488"/>
      <c r="AJ1702" s="488"/>
      <c r="AK1702" s="488"/>
      <c r="AL1702" s="488"/>
      <c r="AM1702" s="488"/>
      <c r="AN1702" s="579"/>
    </row>
    <row r="1703" spans="1:44" ht="18" customHeight="1">
      <c r="A1703" s="522" t="str">
        <f>IFERROR(VLOOKUP(B1703, 'Reference data'!$C$2:$D$21, 2, 0), "Do not enter, will be populated based on other column(s)")</f>
        <v>Sustenance</v>
      </c>
      <c r="B1703" s="541" t="s">
        <v>992</v>
      </c>
      <c r="C1703" s="347">
        <v>2</v>
      </c>
      <c r="D1703" s="488" t="s">
        <v>1778</v>
      </c>
      <c r="E1703" s="543" t="s">
        <v>1371</v>
      </c>
      <c r="F1703" s="347" t="s">
        <v>1506</v>
      </c>
      <c r="G1703" s="522" t="str">
        <f>IFERROR(VLOOKUP(E1703,'Reference data'!$M$2:$P$364,4,0), "Do not enter, will be populated based on other column(s)")</f>
        <v>MR</v>
      </c>
      <c r="H1703" s="522" t="str">
        <f>IFERROR(VLOOKUP(E1703,'Reference data'!$M$2:$O$364, 3,0), "Do not enter, will be populated based on other column(s)")</f>
        <v>Java</v>
      </c>
      <c r="I1703" s="522" t="str">
        <f>IFERROR(VLOOKUP(E1703,'Reference data'!$M$1:$N$364, 2,0), "Do not enter, will be populated based on other column(s)")</f>
        <v>CODES-ULTS</v>
      </c>
      <c r="J1703" s="347" t="s">
        <v>78</v>
      </c>
      <c r="K1703" s="525" t="str">
        <f>IFERROR(VLOOKUP(J1703,'Reference data'!$G$2:$H$7, 2, 0), "Do not enter, will be populated based on other column(s)")</f>
        <v>Christine Moretti</v>
      </c>
      <c r="L1703" s="525" t="s">
        <v>231</v>
      </c>
      <c r="M1703" s="525" t="str">
        <f>IFERROR(VLOOKUP(L1703, 'Reference data'!$J$2:$K$30, 2, 0), "Do not enter, will be populated based on other column(s)")</f>
        <v>Dinesh Bansal (Gurgaon)</v>
      </c>
      <c r="N1703" s="472" t="s">
        <v>283</v>
      </c>
      <c r="O1703" s="646" t="s">
        <v>48</v>
      </c>
      <c r="P1703" s="347" t="s">
        <v>48</v>
      </c>
      <c r="Q1703" s="488"/>
      <c r="R1703" s="488"/>
      <c r="S1703" s="488"/>
      <c r="T1703" s="488"/>
      <c r="U1703" s="488"/>
      <c r="V1703" s="488"/>
      <c r="W1703" s="488"/>
      <c r="X1703" s="488"/>
      <c r="Y1703" s="488"/>
      <c r="Z1703" s="488"/>
      <c r="AA1703" s="488"/>
      <c r="AB1703" s="488"/>
      <c r="AC1703" s="488"/>
      <c r="AD1703" s="488"/>
      <c r="AE1703" s="488"/>
      <c r="AF1703" s="488"/>
      <c r="AG1703" s="488"/>
      <c r="AK1703" s="347">
        <v>0</v>
      </c>
      <c r="AL1703" s="347">
        <v>0</v>
      </c>
      <c r="AM1703" s="347">
        <v>0</v>
      </c>
      <c r="AN1703" s="579">
        <v>0</v>
      </c>
      <c r="AO1703" s="347">
        <v>0</v>
      </c>
      <c r="AP1703" s="347">
        <v>0</v>
      </c>
    </row>
    <row r="1704" spans="1:44" ht="18" customHeight="1">
      <c r="A1704" s="522" t="str">
        <f>IFERROR(VLOOKUP(B1704, 'Reference data'!$C$2:$D$21, 2, 0), "Do not enter, will be populated based on other column(s)")</f>
        <v>Sustenance</v>
      </c>
      <c r="B1704" s="541" t="s">
        <v>987</v>
      </c>
      <c r="C1704" s="347">
        <v>2</v>
      </c>
      <c r="D1704" s="481" t="s">
        <v>2487</v>
      </c>
      <c r="E1704" s="543" t="s">
        <v>1371</v>
      </c>
      <c r="F1704" s="347" t="s">
        <v>1506</v>
      </c>
      <c r="G1704" s="522" t="str">
        <f>IFERROR(VLOOKUP(E1704,'Reference data'!$M$2:$P$364,4,0), "Do not enter, will be populated based on other column(s)")</f>
        <v>MR</v>
      </c>
      <c r="H1704" s="522" t="str">
        <f>IFERROR(VLOOKUP(E1704,'Reference data'!$M$2:$O$364, 3,0), "Do not enter, will be populated based on other column(s)")</f>
        <v>Java</v>
      </c>
      <c r="I1704" s="522" t="str">
        <f>IFERROR(VLOOKUP(E1704,'Reference data'!$M$1:$N$364, 2,0), "Do not enter, will be populated based on other column(s)")</f>
        <v>CODES-ULTS</v>
      </c>
      <c r="J1704" s="347" t="s">
        <v>78</v>
      </c>
      <c r="K1704" s="525" t="str">
        <f>IFERROR(VLOOKUP(J1704,'Reference data'!$G$2:$H$7, 2, 0), "Do not enter, will be populated based on other column(s)")</f>
        <v>Christine Moretti</v>
      </c>
      <c r="L1704" s="525" t="s">
        <v>231</v>
      </c>
      <c r="M1704" s="525" t="str">
        <f>IFERROR(VLOOKUP(L1704, 'Reference data'!$J$2:$K$30, 2, 0), "Do not enter, will be populated based on other column(s)")</f>
        <v>Dinesh Bansal (Gurgaon)</v>
      </c>
      <c r="N1704" s="472" t="s">
        <v>283</v>
      </c>
      <c r="O1704" s="646" t="s">
        <v>48</v>
      </c>
      <c r="P1704" s="347" t="s">
        <v>48</v>
      </c>
      <c r="Q1704" s="488"/>
      <c r="R1704" s="488"/>
      <c r="S1704" s="488"/>
      <c r="T1704" s="488"/>
      <c r="U1704" s="488"/>
      <c r="V1704" s="488"/>
      <c r="W1704" s="488"/>
      <c r="X1704" s="488"/>
      <c r="Y1704" s="488"/>
      <c r="Z1704" s="488"/>
      <c r="AA1704" s="488"/>
      <c r="AB1704" s="488"/>
      <c r="AC1704" s="488"/>
      <c r="AD1704" s="488"/>
      <c r="AE1704" s="488"/>
      <c r="AF1704" s="488"/>
      <c r="AG1704" s="488"/>
      <c r="AK1704" s="347">
        <v>35</v>
      </c>
      <c r="AL1704" s="347">
        <v>35</v>
      </c>
      <c r="AM1704" s="347">
        <v>35</v>
      </c>
      <c r="AN1704" s="347">
        <v>35</v>
      </c>
      <c r="AO1704" s="347">
        <v>35</v>
      </c>
      <c r="AP1704" s="347">
        <v>35</v>
      </c>
    </row>
    <row r="1705" spans="1:44" ht="18" customHeight="1">
      <c r="A1705" s="522" t="str">
        <f>IFERROR(VLOOKUP(B1705, 'Reference data'!$C$2:$D$21, 2, 0), "Do not enter, will be populated based on other column(s)")</f>
        <v>Enhancement</v>
      </c>
      <c r="B1705" s="614" t="s">
        <v>960</v>
      </c>
      <c r="C1705" s="485"/>
      <c r="D1705" s="676" t="s">
        <v>2488</v>
      </c>
      <c r="E1705" s="673" t="s">
        <v>230</v>
      </c>
      <c r="F1705" s="647" t="s">
        <v>1571</v>
      </c>
      <c r="G1705" s="522" t="str">
        <f>IFERROR(VLOOKUP(E1705,'Reference data'!$M$2:$P$364,4,0), "Do not enter, will be populated based on other column(s)")</f>
        <v>MR</v>
      </c>
      <c r="H1705" s="522" t="str">
        <f>IFERROR(VLOOKUP(E1705,'Reference data'!$M$2:$O$364, 3,0), "Do not enter, will be populated based on other column(s)")</f>
        <v>Java</v>
      </c>
      <c r="I1705" s="522" t="str">
        <f>IFERROR(VLOOKUP(E1705,'Reference data'!$M$1:$N$364, 2,0), "Do not enter, will be populated based on other column(s)")</f>
        <v>BOOM-BIGSYS</v>
      </c>
      <c r="J1705" s="485" t="s">
        <v>78</v>
      </c>
      <c r="K1705" s="525" t="str">
        <f>IFERROR(VLOOKUP(J1705,'Reference data'!$G$2:$H$7, 2, 0), "Do not enter, will be populated based on other column(s)")</f>
        <v>Christine Moretti</v>
      </c>
      <c r="L1705" s="674" t="str">
        <f>IFERROR(VLOOKUP(I1705, 'Reference data'!$R$2:$S$55, 2, 0), "Do not enter, will be populated based on other column(s)")</f>
        <v>Sahil Jain</v>
      </c>
      <c r="M1705" s="525" t="str">
        <f>IFERROR(VLOOKUP(L1705, 'Reference data'!$J$2:$K$30, 2, 0), "Do not enter, will be populated based on other column(s)")</f>
        <v>Dinesh Bansal (Gurgaon)</v>
      </c>
      <c r="N1705" s="619">
        <v>22.09</v>
      </c>
      <c r="O1705" s="598" t="str">
        <f>VLOOKUP(N1705, 'Reference data'!$U$2:$V$29, 2, 0)</f>
        <v>Sep-22</v>
      </c>
      <c r="P1705" s="347" t="s">
        <v>342</v>
      </c>
      <c r="Q1705" s="503">
        <v>540</v>
      </c>
      <c r="R1705" s="488"/>
      <c r="S1705" s="488"/>
      <c r="T1705" s="488"/>
      <c r="U1705" s="488"/>
      <c r="V1705" s="488"/>
      <c r="W1705" s="488"/>
      <c r="X1705" s="488"/>
      <c r="Y1705" s="488"/>
      <c r="Z1705" s="488"/>
      <c r="AA1705" s="488"/>
      <c r="AB1705" s="488">
        <v>180</v>
      </c>
      <c r="AC1705" s="488">
        <v>180</v>
      </c>
      <c r="AD1705" s="488">
        <v>180</v>
      </c>
      <c r="AE1705" s="488"/>
      <c r="AF1705" s="488"/>
      <c r="AG1705" s="488"/>
      <c r="AH1705" s="503"/>
      <c r="AI1705" s="503"/>
      <c r="AJ1705" s="503"/>
      <c r="AK1705" s="503"/>
      <c r="AL1705" s="503"/>
      <c r="AM1705" s="503"/>
      <c r="AN1705" s="579"/>
    </row>
    <row r="1706" spans="1:44" ht="18" customHeight="1">
      <c r="A1706" s="522" t="str">
        <f>IFERROR(VLOOKUP(B1706, 'Reference data'!$C$2:$D$21, 2, 0), "Do not enter, will be populated based on other column(s)")</f>
        <v>Enhancement</v>
      </c>
      <c r="B1706" s="594" t="s">
        <v>960</v>
      </c>
      <c r="C1706" s="505"/>
      <c r="D1706" s="677" t="s">
        <v>234</v>
      </c>
      <c r="E1706" s="596" t="s">
        <v>1287</v>
      </c>
      <c r="F1706" s="647" t="s">
        <v>1571</v>
      </c>
      <c r="G1706" s="522" t="str">
        <f>IFERROR(VLOOKUP(E1706,'Reference data'!$M$2:$P$364,4,0), "Do not enter, will be populated based on other column(s)")</f>
        <v>MR</v>
      </c>
      <c r="H1706" s="522" t="str">
        <f>IFERROR(VLOOKUP(E1706,'Reference data'!$M$2:$O$364, 3,0), "Do not enter, will be populated based on other column(s)")</f>
        <v>Java</v>
      </c>
      <c r="I1706" s="522" t="str">
        <f>IFERROR(VLOOKUP(E1706,'Reference data'!$M$1:$N$364, 2,0), "Do not enter, will be populated based on other column(s)")</f>
        <v>BOOM-BIGSYS</v>
      </c>
      <c r="J1706" s="505" t="s">
        <v>78</v>
      </c>
      <c r="K1706" s="525" t="str">
        <f>IFERROR(VLOOKUP(J1706,'Reference data'!$G$2:$H$7, 2, 0), "Do not enter, will be populated based on other column(s)")</f>
        <v>Christine Moretti</v>
      </c>
      <c r="L1706" s="597" t="str">
        <f>IFERROR(VLOOKUP(I1706, 'Reference data'!$R$2:$S$55, 2, 0), "Do not enter, will be populated based on other column(s)")</f>
        <v>Sahil Jain</v>
      </c>
      <c r="M1706" s="525" t="str">
        <f>IFERROR(VLOOKUP(L1706, 'Reference data'!$J$2:$K$30, 2, 0), "Do not enter, will be populated based on other column(s)")</f>
        <v>Dinesh Bansal (Gurgaon)</v>
      </c>
      <c r="N1706" s="600">
        <v>22.09</v>
      </c>
      <c r="O1706" s="598" t="str">
        <f>VLOOKUP(N1706, 'Reference data'!$U$2:$V$29, 2, 0)</f>
        <v>Sep-22</v>
      </c>
      <c r="P1706" s="347" t="s">
        <v>342</v>
      </c>
      <c r="Q1706" s="506">
        <v>2120</v>
      </c>
      <c r="R1706" s="488"/>
      <c r="S1706" s="488"/>
      <c r="T1706" s="488"/>
      <c r="U1706" s="488"/>
      <c r="V1706" s="488"/>
      <c r="W1706" s="488"/>
      <c r="X1706" s="488"/>
      <c r="Y1706" s="488"/>
      <c r="Z1706" s="488"/>
      <c r="AA1706" s="488"/>
      <c r="AB1706" s="488">
        <v>860</v>
      </c>
      <c r="AC1706" s="488">
        <v>720</v>
      </c>
      <c r="AD1706" s="488">
        <v>180</v>
      </c>
      <c r="AE1706" s="488">
        <v>90</v>
      </c>
      <c r="AF1706" s="488"/>
      <c r="AG1706" s="502"/>
      <c r="AH1706" s="506"/>
      <c r="AI1706" s="506"/>
      <c r="AJ1706" s="506"/>
      <c r="AK1706" s="506"/>
      <c r="AL1706" s="506"/>
      <c r="AM1706" s="506"/>
      <c r="AN1706" s="579"/>
    </row>
    <row r="1707" spans="1:44" ht="18" customHeight="1">
      <c r="A1707" s="522" t="str">
        <f>IFERROR(VLOOKUP(B1707, 'Reference data'!$C$2:$D$21, 2, 0), "Do not enter, will be populated based on other column(s)")</f>
        <v>Sustenance</v>
      </c>
      <c r="B1707" s="632" t="s">
        <v>990</v>
      </c>
      <c r="C1707" s="484">
        <v>2</v>
      </c>
      <c r="D1707" s="504" t="s">
        <v>2489</v>
      </c>
      <c r="E1707" s="625" t="s">
        <v>1371</v>
      </c>
      <c r="F1707" s="484" t="s">
        <v>1506</v>
      </c>
      <c r="G1707" s="522" t="str">
        <f>IFERROR(VLOOKUP(E1707,'Reference data'!$M$2:$P$364,4,0), "Do not enter, will be populated based on other column(s)")</f>
        <v>MR</v>
      </c>
      <c r="H1707" s="522" t="str">
        <f>IFERROR(VLOOKUP(E1707,'Reference data'!$M$2:$O$364, 3,0), "Do not enter, will be populated based on other column(s)")</f>
        <v>Java</v>
      </c>
      <c r="I1707" s="522" t="str">
        <f>IFERROR(VLOOKUP(E1707,'Reference data'!$M$1:$N$364, 2,0), "Do not enter, will be populated based on other column(s)")</f>
        <v>CODES-ULTS</v>
      </c>
      <c r="J1707" s="484" t="s">
        <v>78</v>
      </c>
      <c r="K1707" s="525" t="str">
        <f>IFERROR(VLOOKUP(J1707,'Reference data'!$G$2:$H$7, 2, 0), "Do not enter, will be populated based on other column(s)")</f>
        <v>Christine Moretti</v>
      </c>
      <c r="L1707" s="627" t="s">
        <v>231</v>
      </c>
      <c r="M1707" s="525" t="str">
        <f>IFERROR(VLOOKUP(L1707, 'Reference data'!$J$2:$K$30, 2, 0), "Do not enter, will be populated based on other column(s)")</f>
        <v>Dinesh Bansal (Gurgaon)</v>
      </c>
      <c r="N1707" s="648" t="s">
        <v>283</v>
      </c>
      <c r="O1707" s="646" t="s">
        <v>48</v>
      </c>
      <c r="P1707" s="347" t="s">
        <v>48</v>
      </c>
      <c r="Q1707" s="504"/>
      <c r="R1707" s="488"/>
      <c r="S1707" s="488"/>
      <c r="T1707" s="488"/>
      <c r="U1707" s="488"/>
      <c r="V1707" s="488"/>
      <c r="W1707" s="488"/>
      <c r="X1707" s="488"/>
      <c r="Y1707" s="488"/>
      <c r="Z1707" s="488"/>
      <c r="AA1707" s="488"/>
      <c r="AB1707" s="488"/>
      <c r="AC1707" s="488"/>
      <c r="AD1707" s="488"/>
      <c r="AE1707" s="488"/>
      <c r="AF1707" s="488"/>
      <c r="AG1707" s="488"/>
      <c r="AH1707" s="484"/>
      <c r="AI1707" s="484"/>
      <c r="AJ1707" s="484"/>
      <c r="AK1707" s="484">
        <v>5</v>
      </c>
      <c r="AL1707" s="484">
        <v>5</v>
      </c>
      <c r="AM1707" s="484">
        <v>5</v>
      </c>
      <c r="AN1707" s="347">
        <v>5</v>
      </c>
      <c r="AO1707" s="347">
        <v>5</v>
      </c>
      <c r="AP1707" s="347">
        <v>5</v>
      </c>
    </row>
    <row r="1708" spans="1:44" ht="18" customHeight="1">
      <c r="A1708" s="522" t="str">
        <f>IFERROR(VLOOKUP(B1708, 'Reference data'!$C$2:$D$21, 2, 0), "Do not enter, will be populated based on other column(s)")</f>
        <v>Do not enter, will be populated based on other column(s)</v>
      </c>
      <c r="B1708" s="614"/>
      <c r="C1708" s="485"/>
      <c r="D1708" s="527"/>
      <c r="E1708" s="673"/>
      <c r="F1708" s="485"/>
      <c r="G1708" s="522" t="str">
        <f>IFERROR(VLOOKUP(E1708,'Reference data'!$M$2:$P$364,4,0), "Do not enter, will be populated based on other column(s)")</f>
        <v>Do not enter, will be populated based on other column(s)</v>
      </c>
      <c r="H1708" s="522" t="str">
        <f>IFERROR(VLOOKUP(E1708,'Reference data'!$M$2:$O$364, 3,0), "Do not enter, will be populated based on other column(s)")</f>
        <v>Do not enter, will be populated based on other column(s)</v>
      </c>
      <c r="I1708" s="522" t="str">
        <f>IFERROR(VLOOKUP(E1708,'Reference data'!$M$1:$N$364, 2,0), "Do not enter, will be populated based on other column(s)")</f>
        <v>Do not enter, will be populated based on other column(s)</v>
      </c>
      <c r="J1708" s="485"/>
      <c r="K1708" s="525" t="str">
        <f>IFERROR(VLOOKUP(J1708,'Reference data'!$G$2:$H$7, 2, 0), "Do not enter, will be populated based on other column(s)")</f>
        <v>Do not enter, will be populated based on other column(s)</v>
      </c>
      <c r="L1708" s="674" t="s">
        <v>231</v>
      </c>
      <c r="M1708" s="525" t="str">
        <f>IFERROR(VLOOKUP(L1708, 'Reference data'!$J$2:$K$30, 2, 0), "Do not enter, will be populated based on other column(s)")</f>
        <v>Dinesh Bansal (Gurgaon)</v>
      </c>
      <c r="N1708" s="619"/>
      <c r="O1708" s="646" t="s">
        <v>48</v>
      </c>
      <c r="P1708" s="483"/>
      <c r="Q1708" s="503"/>
      <c r="R1708" s="488"/>
      <c r="S1708" s="488"/>
      <c r="T1708" s="488"/>
      <c r="U1708" s="488"/>
      <c r="V1708" s="488"/>
      <c r="W1708" s="488"/>
      <c r="X1708" s="488"/>
      <c r="Y1708" s="488"/>
      <c r="Z1708" s="488"/>
      <c r="AA1708" s="488"/>
      <c r="AB1708" s="488"/>
      <c r="AC1708" s="488"/>
      <c r="AD1708" s="488"/>
      <c r="AE1708" s="488"/>
      <c r="AF1708" s="488"/>
      <c r="AG1708" s="488"/>
      <c r="AH1708" s="503"/>
      <c r="AI1708" s="503"/>
      <c r="AJ1708" s="503"/>
      <c r="AK1708" s="503"/>
      <c r="AL1708" s="503"/>
      <c r="AM1708" s="503"/>
      <c r="AN1708" s="579"/>
    </row>
    <row r="1709" spans="1:44" ht="18" customHeight="1">
      <c r="A1709" s="522" t="str">
        <f>IFERROR(VLOOKUP(B1709, 'Reference data'!$C$2:$D$21, 2, 0), "Do not enter, will be populated based on other column(s)")</f>
        <v>Sustenance</v>
      </c>
      <c r="B1709" s="594" t="s">
        <v>88</v>
      </c>
      <c r="C1709" s="505">
        <v>1</v>
      </c>
      <c r="D1709" s="678" t="s">
        <v>2490</v>
      </c>
      <c r="E1709" s="596" t="s">
        <v>1371</v>
      </c>
      <c r="F1709" s="505" t="s">
        <v>2491</v>
      </c>
      <c r="G1709" s="522" t="str">
        <f>IFERROR(VLOOKUP(E1709,'Reference data'!$M$2:$P$364,4,0), "Do not enter, will be populated based on other column(s)")</f>
        <v>MR</v>
      </c>
      <c r="H1709" s="522" t="str">
        <f>IFERROR(VLOOKUP(E1709,'Reference data'!$M$2:$O$364, 3,0), "Do not enter, will be populated based on other column(s)")</f>
        <v>Java</v>
      </c>
      <c r="I1709" s="522" t="str">
        <f>IFERROR(VLOOKUP(E1709,'Reference data'!$M$1:$N$364, 2,0), "Do not enter, will be populated based on other column(s)")</f>
        <v>CODES-ULTS</v>
      </c>
      <c r="J1709" s="505"/>
      <c r="K1709" s="525" t="str">
        <f>IFERROR(VLOOKUP(J1709,'Reference data'!$G$2:$H$7, 2, 0), "Do not enter, will be populated based on other column(s)")</f>
        <v>Do not enter, will be populated based on other column(s)</v>
      </c>
      <c r="L1709" s="597" t="s">
        <v>231</v>
      </c>
      <c r="M1709" s="525" t="str">
        <f>IFERROR(VLOOKUP(L1709, 'Reference data'!$J$2:$K$30, 2, 0), "Do not enter, will be populated based on other column(s)")</f>
        <v>Dinesh Bansal (Gurgaon)</v>
      </c>
      <c r="N1709" s="600" t="s">
        <v>341</v>
      </c>
      <c r="O1709" s="679" t="s">
        <v>48</v>
      </c>
      <c r="P1709" s="483"/>
      <c r="Q1709" s="506"/>
      <c r="R1709" s="488"/>
      <c r="S1709" s="488"/>
      <c r="T1709" s="488"/>
      <c r="U1709" s="488"/>
      <c r="V1709" s="488"/>
      <c r="W1709" s="488"/>
      <c r="X1709" s="488"/>
      <c r="Y1709" s="488"/>
      <c r="Z1709" s="488"/>
      <c r="AA1709" s="488"/>
      <c r="AB1709" s="488"/>
      <c r="AC1709" s="488"/>
      <c r="AD1709" s="488"/>
      <c r="AE1709" s="488"/>
      <c r="AF1709" s="488"/>
      <c r="AG1709" s="502"/>
      <c r="AH1709" s="506"/>
      <c r="AI1709" s="506"/>
      <c r="AJ1709" s="506"/>
      <c r="AK1709" s="506"/>
      <c r="AL1709" s="506"/>
      <c r="AM1709" s="506"/>
    </row>
    <row r="1710" spans="1:44" ht="18" customHeight="1">
      <c r="A1710" s="522" t="str">
        <f>IFERROR(VLOOKUP(B1710, 'Reference data'!$C$2:$D$21, 2, 0), "Do not enter, will be populated based on other column(s)")</f>
        <v>Enhancement</v>
      </c>
      <c r="B1710" s="632" t="s">
        <v>960</v>
      </c>
      <c r="C1710" s="484">
        <v>1</v>
      </c>
      <c r="D1710" s="484" t="s">
        <v>2492</v>
      </c>
      <c r="E1710" s="625" t="s">
        <v>648</v>
      </c>
      <c r="F1710" s="705"/>
      <c r="G1710" s="522" t="str">
        <f>IFERROR(VLOOKUP(E1710,'Reference data'!$M$2:$P$364,4,0), "Do not enter, will be populated based on other column(s)")</f>
        <v>MF</v>
      </c>
      <c r="H1710" s="522" t="str">
        <f>IFERROR(VLOOKUP(E1710,'Reference data'!$M$2:$O$364, 3,0), "Do not enter, will be populated based on other column(s)")</f>
        <v>Cobol, DB2</v>
      </c>
      <c r="I1710" s="522" t="str">
        <f>IFERROR(VLOOKUP(E1710,'Reference data'!$M$1:$N$364, 2,0), "Do not enter, will be populated based on other column(s)")</f>
        <v>JW</v>
      </c>
      <c r="J1710" s="505" t="s">
        <v>44</v>
      </c>
      <c r="K1710" s="525" t="str">
        <f>IFERROR(VLOOKUP(J1710,'Reference data'!$G$2:$H$7, 2, 0), "Do not enter, will be populated based on other column(s)")</f>
        <v>Muawiah Qaimari</v>
      </c>
      <c r="L1710" s="627" t="str">
        <f>IFERROR(VLOOKUP(I1710, 'Reference data'!$R$2:$S$55, 2, 0), "Do not enter, will be populated based on other column(s)")</f>
        <v>Rajan Patil</v>
      </c>
      <c r="M1710" s="525" t="str">
        <f>IFERROR(VLOOKUP(L1710, 'Reference data'!$J$2:$K$30, 2, 0), "Do not enter, will be populated based on other column(s)")</f>
        <v>Tarun Raghuwanshi</v>
      </c>
      <c r="N1710" s="484">
        <v>23.08</v>
      </c>
      <c r="P1710" s="347" t="s">
        <v>48</v>
      </c>
      <c r="Q1710" s="504">
        <v>115</v>
      </c>
      <c r="R1710" s="488"/>
      <c r="S1710" s="488"/>
      <c r="T1710" s="488"/>
      <c r="U1710" s="488"/>
      <c r="V1710" s="488"/>
      <c r="W1710" s="488"/>
      <c r="X1710" s="488"/>
      <c r="Y1710" s="488"/>
      <c r="Z1710" s="488"/>
      <c r="AA1710" s="488"/>
      <c r="AB1710" s="488"/>
      <c r="AC1710" s="488"/>
      <c r="AD1710" s="488"/>
      <c r="AE1710" s="488"/>
      <c r="AF1710" s="488"/>
      <c r="AG1710" s="488"/>
      <c r="AH1710" s="504"/>
      <c r="AI1710" s="504"/>
      <c r="AJ1710" s="504"/>
      <c r="AK1710" s="504"/>
      <c r="AL1710" s="484">
        <v>20</v>
      </c>
      <c r="AM1710" s="504">
        <v>20</v>
      </c>
      <c r="AN1710" s="488">
        <v>40</v>
      </c>
      <c r="AO1710" s="347">
        <v>35</v>
      </c>
    </row>
    <row r="1711" spans="1:44" ht="18" customHeight="1">
      <c r="A1711" s="522" t="str">
        <f>IFERROR(VLOOKUP(B1711, 'Reference data'!$C$2:$D$21, 2, 0), "Do not enter, will be populated based on other column(s)")</f>
        <v>Sustenance</v>
      </c>
      <c r="B1711" s="541" t="s">
        <v>88</v>
      </c>
      <c r="C1711" s="347">
        <v>1</v>
      </c>
      <c r="D1711" s="482" t="s">
        <v>2493</v>
      </c>
      <c r="E1711" s="543" t="s">
        <v>1371</v>
      </c>
      <c r="F1711" s="474" t="s">
        <v>1571</v>
      </c>
      <c r="G1711" s="522" t="str">
        <f>IFERROR(VLOOKUP(E1711,'Reference data'!$M$2:$P$364,4,0), "Do not enter, will be populated based on other column(s)")</f>
        <v>MR</v>
      </c>
      <c r="H1711" s="522" t="str">
        <f>IFERROR(VLOOKUP(E1711,'Reference data'!$M$2:$O$364, 3,0), "Do not enter, will be populated based on other column(s)")</f>
        <v>Java</v>
      </c>
      <c r="I1711" s="522" t="str">
        <f>IFERROR(VLOOKUP(E1711,'Reference data'!$M$1:$N$364, 2,0), "Do not enter, will be populated based on other column(s)")</f>
        <v>CODES-ULTS</v>
      </c>
      <c r="J1711" s="505" t="s">
        <v>78</v>
      </c>
      <c r="K1711" s="525" t="str">
        <f>IFERROR(VLOOKUP(J1711,'Reference data'!$G$2:$H$7, 2, 0), "Do not enter, will be populated based on other column(s)")</f>
        <v>Christine Moretti</v>
      </c>
      <c r="L1711" s="525" t="s">
        <v>231</v>
      </c>
      <c r="M1711" s="525" t="str">
        <f>IFERROR(VLOOKUP(L1711, 'Reference data'!$J$2:$K$30, 2, 0), "Do not enter, will be populated based on other column(s)")</f>
        <v>Dinesh Bansal (Gurgaon)</v>
      </c>
      <c r="N1711" s="472">
        <v>23.04</v>
      </c>
      <c r="O1711" s="671" t="s">
        <v>48</v>
      </c>
      <c r="P1711" s="347" t="s">
        <v>48</v>
      </c>
      <c r="Q1711" s="488"/>
      <c r="R1711" s="488"/>
      <c r="S1711" s="488"/>
      <c r="T1711" s="488"/>
      <c r="U1711" s="488"/>
      <c r="V1711" s="488"/>
      <c r="W1711" s="488"/>
      <c r="X1711" s="488"/>
      <c r="Y1711" s="488"/>
      <c r="Z1711" s="488"/>
      <c r="AA1711" s="488"/>
      <c r="AB1711" s="488"/>
      <c r="AC1711" s="488"/>
      <c r="AD1711" s="488"/>
      <c r="AE1711" s="488"/>
      <c r="AF1711" s="488"/>
      <c r="AG1711" s="488"/>
      <c r="AH1711" s="488"/>
      <c r="AI1711" s="488"/>
      <c r="AJ1711" s="488"/>
      <c r="AK1711" s="488">
        <v>20</v>
      </c>
      <c r="AL1711" s="488"/>
      <c r="AM1711" s="488"/>
    </row>
    <row r="1712" spans="1:44" ht="18" customHeight="1">
      <c r="A1712" s="522" t="str">
        <f>IFERROR(VLOOKUP(B1712, 'Reference data'!$C$2:$D$21, 2, 0), "Do not enter, will be populated based on other column(s)")</f>
        <v>Enhancement</v>
      </c>
      <c r="B1712" s="541" t="s">
        <v>960</v>
      </c>
      <c r="C1712" s="347">
        <v>1</v>
      </c>
      <c r="D1712" s="693" t="s">
        <v>2494</v>
      </c>
      <c r="E1712" s="543" t="s">
        <v>648</v>
      </c>
      <c r="F1712" s="475" t="s">
        <v>1479</v>
      </c>
      <c r="G1712" s="522" t="str">
        <f>IFERROR(VLOOKUP(E1712,'Reference data'!$M$2:$P$364,4,0), "Do not enter, will be populated based on other column(s)")</f>
        <v>MF</v>
      </c>
      <c r="H1712" s="522" t="str">
        <f>IFERROR(VLOOKUP(E1712,'Reference data'!$M$2:$O$364, 3,0), "Do not enter, will be populated based on other column(s)")</f>
        <v>Cobol, DB2</v>
      </c>
      <c r="I1712" s="522" t="str">
        <f>IFERROR(VLOOKUP(E1712,'Reference data'!$M$1:$N$364, 2,0), "Do not enter, will be populated based on other column(s)")</f>
        <v>JW</v>
      </c>
      <c r="J1712" s="505" t="s">
        <v>44</v>
      </c>
      <c r="K1712" s="525" t="str">
        <f>IFERROR(VLOOKUP(J1712,'Reference data'!$G$2:$H$7, 2, 0), "Do not enter, will be populated based on other column(s)")</f>
        <v>Muawiah Qaimari</v>
      </c>
      <c r="L1712" s="525" t="str">
        <f>IFERROR(VLOOKUP(I1712, 'Reference data'!$R$2:$S$55, 2, 0), "Do not enter, will be populated based on other column(s)")</f>
        <v>Rajan Patil</v>
      </c>
      <c r="M1712" s="525" t="str">
        <f>IFERROR(VLOOKUP(L1712, 'Reference data'!$J$2:$K$30, 2, 0), "Do not enter, will be populated based on other column(s)")</f>
        <v>Tarun Raghuwanshi</v>
      </c>
      <c r="N1712" s="347">
        <v>23.11</v>
      </c>
      <c r="P1712" s="347" t="s">
        <v>48</v>
      </c>
      <c r="Q1712" s="488">
        <v>140</v>
      </c>
      <c r="R1712" s="488"/>
      <c r="S1712" s="488"/>
      <c r="T1712" s="488"/>
      <c r="U1712" s="488"/>
      <c r="V1712" s="488"/>
      <c r="W1712" s="488"/>
      <c r="X1712" s="488"/>
      <c r="Y1712" s="488"/>
      <c r="Z1712" s="488"/>
      <c r="AA1712" s="488"/>
      <c r="AB1712" s="488"/>
      <c r="AC1712" s="488"/>
      <c r="AD1712" s="488"/>
      <c r="AE1712" s="488"/>
      <c r="AF1712" s="488"/>
      <c r="AG1712" s="488"/>
      <c r="AH1712" s="488"/>
      <c r="AI1712" s="488"/>
      <c r="AJ1712" s="488"/>
      <c r="AK1712" s="488"/>
      <c r="AL1712" s="488"/>
      <c r="AM1712" s="488">
        <v>20</v>
      </c>
      <c r="AN1712" s="347">
        <v>30</v>
      </c>
      <c r="AO1712" s="347">
        <v>30</v>
      </c>
      <c r="AP1712" s="347">
        <v>40</v>
      </c>
      <c r="AQ1712" s="347">
        <v>20</v>
      </c>
      <c r="AR1712" s="347">
        <v>20</v>
      </c>
    </row>
    <row r="1713" spans="1:44" ht="18" customHeight="1">
      <c r="A1713" s="522" t="str">
        <f>IFERROR(VLOOKUP(B1713, 'Reference data'!$C$2:$D$21, 2, 0), "Do not enter, will be populated based on other column(s)")</f>
        <v>Sustenance</v>
      </c>
      <c r="B1713" s="541" t="s">
        <v>88</v>
      </c>
      <c r="C1713" s="347">
        <v>1</v>
      </c>
      <c r="D1713" s="482" t="s">
        <v>2495</v>
      </c>
      <c r="E1713" s="543" t="s">
        <v>1371</v>
      </c>
      <c r="F1713" s="474" t="s">
        <v>1571</v>
      </c>
      <c r="G1713" s="522" t="str">
        <f>IFERROR(VLOOKUP(E1713,'Reference data'!$M$2:$P$364,4,0), "Do not enter, will be populated based on other column(s)")</f>
        <v>MR</v>
      </c>
      <c r="H1713" s="522" t="str">
        <f>IFERROR(VLOOKUP(E1713,'Reference data'!$M$2:$O$364, 3,0), "Do not enter, will be populated based on other column(s)")</f>
        <v>Java</v>
      </c>
      <c r="I1713" s="522" t="str">
        <f>IFERROR(VLOOKUP(E1713,'Reference data'!$M$1:$N$364, 2,0), "Do not enter, will be populated based on other column(s)")</f>
        <v>CODES-ULTS</v>
      </c>
      <c r="J1713" s="505" t="s">
        <v>78</v>
      </c>
      <c r="K1713" s="525" t="str">
        <f>IFERROR(VLOOKUP(J1713,'Reference data'!$G$2:$H$7, 2, 0), "Do not enter, will be populated based on other column(s)")</f>
        <v>Christine Moretti</v>
      </c>
      <c r="L1713" s="525" t="s">
        <v>231</v>
      </c>
      <c r="M1713" s="525" t="str">
        <f>IFERROR(VLOOKUP(L1713, 'Reference data'!$J$2:$K$30, 2, 0), "Do not enter, will be populated based on other column(s)")</f>
        <v>Dinesh Bansal (Gurgaon)</v>
      </c>
      <c r="N1713" s="472">
        <v>23.05</v>
      </c>
      <c r="O1713" s="671" t="s">
        <v>48</v>
      </c>
      <c r="P1713" s="347" t="s">
        <v>48</v>
      </c>
      <c r="Q1713" s="488"/>
      <c r="R1713" s="488"/>
      <c r="S1713" s="488"/>
      <c r="T1713" s="488"/>
      <c r="U1713" s="488"/>
      <c r="V1713" s="488"/>
      <c r="W1713" s="488"/>
      <c r="X1713" s="488"/>
      <c r="Y1713" s="488"/>
      <c r="Z1713" s="488"/>
      <c r="AA1713" s="488"/>
      <c r="AB1713" s="488"/>
      <c r="AC1713" s="488"/>
      <c r="AD1713" s="488"/>
      <c r="AE1713" s="488"/>
      <c r="AF1713" s="488"/>
      <c r="AG1713" s="488"/>
      <c r="AH1713" s="488"/>
      <c r="AI1713" s="488"/>
      <c r="AJ1713" s="488"/>
      <c r="AK1713" s="488">
        <v>100</v>
      </c>
      <c r="AL1713" s="488">
        <v>300</v>
      </c>
      <c r="AM1713" s="488"/>
    </row>
    <row r="1714" spans="1:44" ht="18" customHeight="1">
      <c r="A1714" s="522" t="str">
        <f>IFERROR(VLOOKUP(B1714, 'Reference data'!$C$2:$D$21, 2, 0), "Do not enter, will be populated based on other column(s)")</f>
        <v>Sustenance</v>
      </c>
      <c r="B1714" s="541" t="s">
        <v>983</v>
      </c>
      <c r="C1714" s="347">
        <v>2</v>
      </c>
      <c r="D1714" s="482" t="s">
        <v>2496</v>
      </c>
      <c r="E1714" s="543" t="s">
        <v>1371</v>
      </c>
      <c r="F1714" s="474" t="s">
        <v>1506</v>
      </c>
      <c r="G1714" s="522" t="str">
        <f>IFERROR(VLOOKUP(E1714,'Reference data'!$M$2:$P$364,4,0), "Do not enter, will be populated based on other column(s)")</f>
        <v>MR</v>
      </c>
      <c r="H1714" s="522" t="str">
        <f>IFERROR(VLOOKUP(E1714,'Reference data'!$M$2:$O$364, 3,0), "Do not enter, will be populated based on other column(s)")</f>
        <v>Java</v>
      </c>
      <c r="I1714" s="522" t="str">
        <f>IFERROR(VLOOKUP(E1714,'Reference data'!$M$1:$N$364, 2,0), "Do not enter, will be populated based on other column(s)")</f>
        <v>CODES-ULTS</v>
      </c>
      <c r="J1714" s="505" t="s">
        <v>78</v>
      </c>
      <c r="K1714" s="525" t="str">
        <f>IFERROR(VLOOKUP(J1714,'Reference data'!$G$2:$H$7, 2, 0), "Do not enter, will be populated based on other column(s)")</f>
        <v>Christine Moretti</v>
      </c>
      <c r="L1714" s="525" t="s">
        <v>231</v>
      </c>
      <c r="M1714" s="525" t="str">
        <f>IFERROR(VLOOKUP(L1714, 'Reference data'!$J$2:$K$30, 2, 0), "Do not enter, will be populated based on other column(s)")</f>
        <v>Dinesh Bansal (Gurgaon)</v>
      </c>
      <c r="N1714" s="472" t="s">
        <v>283</v>
      </c>
      <c r="O1714" s="671" t="s">
        <v>48</v>
      </c>
      <c r="P1714" s="347" t="s">
        <v>48</v>
      </c>
      <c r="Q1714" s="488"/>
      <c r="R1714" s="488"/>
      <c r="S1714" s="488"/>
      <c r="T1714" s="488"/>
      <c r="U1714" s="488"/>
      <c r="V1714" s="488"/>
      <c r="W1714" s="488"/>
      <c r="X1714" s="488"/>
      <c r="Y1714" s="488"/>
      <c r="Z1714" s="488"/>
      <c r="AA1714" s="488"/>
      <c r="AB1714" s="488"/>
      <c r="AC1714" s="488"/>
      <c r="AD1714" s="488"/>
      <c r="AE1714" s="488"/>
      <c r="AF1714" s="488"/>
      <c r="AG1714" s="488"/>
      <c r="AK1714" s="347">
        <v>45</v>
      </c>
      <c r="AL1714" s="347">
        <v>45</v>
      </c>
      <c r="AM1714" s="347">
        <v>45</v>
      </c>
      <c r="AN1714" s="347">
        <v>45</v>
      </c>
      <c r="AO1714" s="347">
        <v>45</v>
      </c>
      <c r="AP1714" s="347">
        <v>45</v>
      </c>
    </row>
    <row r="1715" spans="1:44" ht="18" customHeight="1">
      <c r="A1715" s="522" t="str">
        <f>IFERROR(VLOOKUP(B1715, 'Reference data'!$C$2:$D$21, 2, 0), "Do not enter, will be populated based on other column(s)")</f>
        <v>Sustenance</v>
      </c>
      <c r="B1715" s="541" t="s">
        <v>88</v>
      </c>
      <c r="C1715" s="347">
        <v>1</v>
      </c>
      <c r="D1715" s="482" t="s">
        <v>2497</v>
      </c>
      <c r="E1715" s="543" t="s">
        <v>1371</v>
      </c>
      <c r="F1715" s="474" t="s">
        <v>1571</v>
      </c>
      <c r="G1715" s="522" t="str">
        <f>IFERROR(VLOOKUP(E1715,'Reference data'!$M$2:$P$364,4,0), "Do not enter, will be populated based on other column(s)")</f>
        <v>MR</v>
      </c>
      <c r="H1715" s="522" t="str">
        <f>IFERROR(VLOOKUP(E1715,'Reference data'!$M$2:$O$364, 3,0), "Do not enter, will be populated based on other column(s)")</f>
        <v>Java</v>
      </c>
      <c r="I1715" s="522" t="str">
        <f>IFERROR(VLOOKUP(E1715,'Reference data'!$M$1:$N$364, 2,0), "Do not enter, will be populated based on other column(s)")</f>
        <v>CODES-ULTS</v>
      </c>
      <c r="J1715" s="505" t="s">
        <v>78</v>
      </c>
      <c r="K1715" s="525" t="str">
        <f>IFERROR(VLOOKUP(J1715,'Reference data'!$G$2:$H$7, 2, 0), "Do not enter, will be populated based on other column(s)")</f>
        <v>Christine Moretti</v>
      </c>
      <c r="L1715" s="525" t="s">
        <v>231</v>
      </c>
      <c r="M1715" s="525" t="str">
        <f>IFERROR(VLOOKUP(L1715, 'Reference data'!$J$2:$K$30, 2, 0), "Do not enter, will be populated based on other column(s)")</f>
        <v>Dinesh Bansal (Gurgaon)</v>
      </c>
      <c r="N1715" s="472">
        <v>23.06</v>
      </c>
      <c r="O1715" s="671" t="s">
        <v>48</v>
      </c>
      <c r="P1715" s="347" t="s">
        <v>48</v>
      </c>
      <c r="Q1715" s="488"/>
      <c r="R1715" s="488"/>
      <c r="S1715" s="488"/>
      <c r="T1715" s="488"/>
      <c r="U1715" s="488"/>
      <c r="V1715" s="488"/>
      <c r="W1715" s="488"/>
      <c r="X1715" s="488"/>
      <c r="Y1715" s="488"/>
      <c r="Z1715" s="488"/>
      <c r="AA1715" s="488"/>
      <c r="AB1715" s="488"/>
      <c r="AC1715" s="488"/>
      <c r="AD1715" s="488"/>
      <c r="AE1715" s="488"/>
      <c r="AF1715" s="488"/>
      <c r="AG1715" s="488"/>
      <c r="AH1715" s="488"/>
      <c r="AI1715" s="488"/>
      <c r="AJ1715" s="488"/>
      <c r="AK1715" s="488"/>
      <c r="AL1715" s="488"/>
      <c r="AM1715" s="488">
        <v>120</v>
      </c>
    </row>
    <row r="1716" spans="1:44" ht="18" customHeight="1">
      <c r="A1716" s="522" t="str">
        <f>IFERROR(VLOOKUP(B1716, 'Reference data'!$C$2:$D$21, 2, 0), "Do not enter, will be populated based on other column(s)")</f>
        <v>Sustenance</v>
      </c>
      <c r="B1716" s="541" t="s">
        <v>88</v>
      </c>
      <c r="C1716" s="347">
        <v>1</v>
      </c>
      <c r="D1716" s="482" t="s">
        <v>2498</v>
      </c>
      <c r="E1716" s="543" t="s">
        <v>241</v>
      </c>
      <c r="F1716" s="474" t="s">
        <v>1571</v>
      </c>
      <c r="G1716" s="522" t="str">
        <f>IFERROR(VLOOKUP(E1716,'Reference data'!$M$2:$P$364,4,0), "Do not enter, will be populated based on other column(s)")</f>
        <v>MR</v>
      </c>
      <c r="H1716" s="522" t="str">
        <f>IFERROR(VLOOKUP(E1716,'Reference data'!$M$2:$O$364, 3,0), "Do not enter, will be populated based on other column(s)")</f>
        <v>Java</v>
      </c>
      <c r="I1716" s="522" t="str">
        <f>IFERROR(VLOOKUP(E1716,'Reference data'!$M$1:$N$364, 2,0), "Do not enter, will be populated based on other column(s)")</f>
        <v>CODES-ULTS</v>
      </c>
      <c r="J1716" s="505" t="s">
        <v>78</v>
      </c>
      <c r="K1716" s="525" t="str">
        <f>IFERROR(VLOOKUP(J1716,'Reference data'!$G$2:$H$7, 2, 0), "Do not enter, will be populated based on other column(s)")</f>
        <v>Christine Moretti</v>
      </c>
      <c r="L1716" s="525" t="s">
        <v>231</v>
      </c>
      <c r="M1716" s="525" t="str">
        <f>IFERROR(VLOOKUP(L1716, 'Reference data'!$J$2:$K$30, 2, 0), "Do not enter, will be populated based on other column(s)")</f>
        <v>Dinesh Bansal (Gurgaon)</v>
      </c>
      <c r="N1716" s="472">
        <v>23.05</v>
      </c>
      <c r="O1716" s="671" t="s">
        <v>48</v>
      </c>
      <c r="P1716" s="347" t="s">
        <v>48</v>
      </c>
      <c r="Q1716" s="488"/>
      <c r="R1716" s="488"/>
      <c r="S1716" s="488"/>
      <c r="T1716" s="488"/>
      <c r="U1716" s="488"/>
      <c r="V1716" s="488"/>
      <c r="W1716" s="488"/>
      <c r="X1716" s="488"/>
      <c r="Y1716" s="488"/>
      <c r="Z1716" s="488"/>
      <c r="AA1716" s="488"/>
      <c r="AB1716" s="488"/>
      <c r="AC1716" s="488"/>
      <c r="AD1716" s="488"/>
      <c r="AE1716" s="488"/>
      <c r="AF1716" s="488"/>
      <c r="AG1716" s="488"/>
      <c r="AH1716" s="488"/>
      <c r="AI1716" s="488"/>
      <c r="AJ1716" s="488"/>
      <c r="AK1716" s="488"/>
      <c r="AL1716" s="488">
        <v>120</v>
      </c>
      <c r="AM1716" s="488"/>
    </row>
    <row r="1717" spans="1:44" ht="18" customHeight="1">
      <c r="A1717" s="522" t="str">
        <f>IFERROR(VLOOKUP(B1717, 'Reference data'!$C$2:$D$21, 2, 0), "Do not enter, will be populated based on other column(s)")</f>
        <v>Enhancement</v>
      </c>
      <c r="B1717" s="541" t="s">
        <v>960</v>
      </c>
      <c r="C1717" s="347">
        <v>1</v>
      </c>
      <c r="D1717" s="484" t="s">
        <v>2499</v>
      </c>
      <c r="E1717" s="543" t="s">
        <v>664</v>
      </c>
      <c r="F1717" s="475"/>
      <c r="G1717" s="522" t="str">
        <f>IFERROR(VLOOKUP(E1717,'Reference data'!$M$2:$P$364,4,0), "Do not enter, will be populated based on other column(s)")</f>
        <v>MF</v>
      </c>
      <c r="H1717" s="522" t="str">
        <f>IFERROR(VLOOKUP(E1717,'Reference data'!$M$2:$O$364, 3,0), "Do not enter, will be populated based on other column(s)")</f>
        <v>Cobol, DB2</v>
      </c>
      <c r="I1717" s="522" t="str">
        <f>IFERROR(VLOOKUP(E1717,'Reference data'!$M$1:$N$364, 2,0), "Do not enter, will be populated based on other column(s)")</f>
        <v>JW</v>
      </c>
      <c r="J1717" s="505" t="s">
        <v>44</v>
      </c>
      <c r="K1717" s="525" t="str">
        <f>IFERROR(VLOOKUP(J1717,'Reference data'!$G$2:$H$7, 2, 0), "Do not enter, will be populated based on other column(s)")</f>
        <v>Muawiah Qaimari</v>
      </c>
      <c r="L1717" s="525" t="str">
        <f>IFERROR(VLOOKUP(I1717, 'Reference data'!$R$2:$S$55, 2, 0), "Do not enter, will be populated based on other column(s)")</f>
        <v>Rajan Patil</v>
      </c>
      <c r="M1717" s="525" t="str">
        <f>IFERROR(VLOOKUP(L1717, 'Reference data'!$J$2:$K$30, 2, 0), "Do not enter, will be populated based on other column(s)")</f>
        <v>Tarun Raghuwanshi</v>
      </c>
      <c r="N1717" s="347">
        <v>23.08</v>
      </c>
      <c r="P1717" s="347" t="s">
        <v>48</v>
      </c>
      <c r="Q1717" s="488">
        <v>80</v>
      </c>
      <c r="R1717" s="488"/>
      <c r="S1717" s="488"/>
      <c r="T1717" s="488"/>
      <c r="U1717" s="488"/>
      <c r="V1717" s="488"/>
      <c r="W1717" s="488"/>
      <c r="X1717" s="488"/>
      <c r="Y1717" s="488"/>
      <c r="Z1717" s="488"/>
      <c r="AA1717" s="488"/>
      <c r="AB1717" s="488"/>
      <c r="AC1717" s="488"/>
      <c r="AD1717" s="488"/>
      <c r="AE1717" s="488"/>
      <c r="AF1717" s="488"/>
      <c r="AG1717" s="488"/>
      <c r="AH1717" s="488"/>
      <c r="AI1717" s="488"/>
      <c r="AJ1717" s="488"/>
      <c r="AK1717" s="488"/>
      <c r="AL1717" s="488"/>
      <c r="AM1717" s="488">
        <v>20</v>
      </c>
      <c r="AN1717" s="347">
        <v>60</v>
      </c>
    </row>
    <row r="1718" spans="1:44" ht="18" customHeight="1">
      <c r="A1718" s="522" t="str">
        <f>IFERROR(VLOOKUP(B1718, 'Reference data'!$C$2:$D$21, 2, 0), "Do not enter, will be populated based on other column(s)")</f>
        <v>Enhancement</v>
      </c>
      <c r="B1718" s="541" t="s">
        <v>960</v>
      </c>
      <c r="C1718" s="347">
        <v>1</v>
      </c>
      <c r="D1718" s="693" t="s">
        <v>2500</v>
      </c>
      <c r="E1718" s="543" t="s">
        <v>458</v>
      </c>
      <c r="F1718" s="475" t="s">
        <v>1479</v>
      </c>
      <c r="G1718" s="522" t="str">
        <f>IFERROR(VLOOKUP(E1718,'Reference data'!$M$2:$P$364,4,0), "Do not enter, will be populated based on other column(s)")</f>
        <v>MF</v>
      </c>
      <c r="H1718" s="522" t="str">
        <f>IFERROR(VLOOKUP(E1718,'Reference data'!$M$2:$O$364, 3,0), "Do not enter, will be populated based on other column(s)")</f>
        <v>Cobol,IMS-DB</v>
      </c>
      <c r="I1718" s="522" t="str">
        <f>IFERROR(VLOOKUP(E1718,'Reference data'!$M$1:$N$364, 2,0), "Do not enter, will be populated based on other column(s)")</f>
        <v>MW-Billing</v>
      </c>
      <c r="J1718" s="347" t="s">
        <v>44</v>
      </c>
      <c r="K1718" s="525" t="str">
        <f>IFERROR(VLOOKUP(J1718,'Reference data'!$G$2:$H$7, 2, 0), "Do not enter, will be populated based on other column(s)")</f>
        <v>Muawiah Qaimari</v>
      </c>
      <c r="L1718" s="525" t="s">
        <v>650</v>
      </c>
      <c r="M1718" s="525" t="str">
        <f>IFERROR(VLOOKUP(L1718, 'Reference data'!$J$2:$K$30, 2, 0), "Do not enter, will be populated based on other column(s)")</f>
        <v>Tarun Raghuwanshi</v>
      </c>
      <c r="N1718" s="347">
        <v>23.11</v>
      </c>
      <c r="P1718" s="483" t="s">
        <v>48</v>
      </c>
      <c r="Q1718" s="488">
        <v>190</v>
      </c>
      <c r="R1718" s="488"/>
      <c r="S1718" s="488"/>
      <c r="T1718" s="488"/>
      <c r="U1718" s="488"/>
      <c r="V1718" s="488"/>
      <c r="W1718" s="488"/>
      <c r="X1718" s="488"/>
      <c r="Y1718" s="488"/>
      <c r="Z1718" s="488"/>
      <c r="AA1718" s="488"/>
      <c r="AB1718" s="488"/>
      <c r="AC1718" s="488"/>
      <c r="AD1718" s="488"/>
      <c r="AE1718" s="488"/>
      <c r="AF1718" s="488"/>
      <c r="AG1718" s="488"/>
      <c r="AH1718" s="488"/>
      <c r="AI1718" s="488"/>
      <c r="AJ1718" s="488"/>
      <c r="AK1718" s="488"/>
      <c r="AL1718" s="488"/>
      <c r="AM1718" s="488"/>
      <c r="AN1718" s="347">
        <v>10</v>
      </c>
      <c r="AO1718" s="347">
        <v>40</v>
      </c>
      <c r="AP1718" s="347">
        <v>60</v>
      </c>
      <c r="AQ1718" s="347">
        <v>60</v>
      </c>
      <c r="AR1718" s="347">
        <v>20</v>
      </c>
    </row>
    <row r="1719" spans="1:44" ht="18" customHeight="1">
      <c r="A1719" s="522" t="str">
        <f>IFERROR(VLOOKUP(B1719, 'Reference data'!$C$2:$D$21, 2, 0), "Do not enter, will be populated based on other column(s)")</f>
        <v>Enhancement</v>
      </c>
      <c r="B1719" s="541" t="s">
        <v>960</v>
      </c>
      <c r="C1719" s="347">
        <v>3</v>
      </c>
      <c r="D1719" s="693" t="s">
        <v>2501</v>
      </c>
      <c r="E1719" s="596" t="s">
        <v>1348</v>
      </c>
      <c r="F1719" s="652" t="s">
        <v>2502</v>
      </c>
      <c r="G1719" s="522" t="str">
        <f>IFERROR(VLOOKUP(E1719,'Reference data'!$M$2:$P$364,4,0), "Do not enter, will be populated based on other column(s)")</f>
        <v>MF</v>
      </c>
      <c r="H1719" s="522" t="str">
        <f>IFERROR(VLOOKUP(E1719,'Reference data'!$M$2:$O$364, 3,0), "Do not enter, will be populated based on other column(s)")</f>
        <v>Cobol,DB2,CICS</v>
      </c>
      <c r="I1719" s="522" t="str">
        <f>IFERROR(VLOOKUP(E1719,'Reference data'!$M$1:$N$364, 2,0), "Do not enter, will be populated based on other column(s)")</f>
        <v>MW-Billing</v>
      </c>
      <c r="J1719" s="505" t="s">
        <v>442</v>
      </c>
      <c r="K1719" s="525" t="str">
        <f>IFERROR(VLOOKUP(J1719,'Reference data'!$G$2:$H$7, 2, 0), "Do not enter, will be populated based on other column(s)")</f>
        <v>Christine Moretti</v>
      </c>
      <c r="L1719" s="525" t="s">
        <v>650</v>
      </c>
      <c r="M1719" s="525" t="str">
        <f>IFERROR(VLOOKUP(L1719, 'Reference data'!$J$2:$K$30, 2, 0), "Do not enter, will be populated based on other column(s)")</f>
        <v>Tarun Raghuwanshi</v>
      </c>
      <c r="N1719" s="347">
        <v>23.12</v>
      </c>
      <c r="P1719" s="347" t="s">
        <v>48</v>
      </c>
      <c r="Q1719" s="488">
        <v>335</v>
      </c>
      <c r="R1719" s="488"/>
      <c r="S1719" s="488"/>
      <c r="T1719" s="488"/>
      <c r="U1719" s="488"/>
      <c r="V1719" s="488"/>
      <c r="W1719" s="488"/>
      <c r="X1719" s="488"/>
      <c r="Y1719" s="488"/>
      <c r="Z1719" s="488"/>
      <c r="AA1719" s="488"/>
      <c r="AB1719" s="488"/>
      <c r="AC1719" s="488"/>
      <c r="AD1719" s="488"/>
      <c r="AE1719" s="488"/>
      <c r="AF1719" s="488"/>
      <c r="AG1719" s="488"/>
      <c r="AH1719" s="488"/>
      <c r="AI1719" s="488"/>
      <c r="AJ1719" s="488"/>
      <c r="AK1719" s="488"/>
      <c r="AL1719" s="488"/>
      <c r="AM1719" s="488"/>
      <c r="AN1719" s="347">
        <v>10</v>
      </c>
      <c r="AO1719" s="347">
        <v>80</v>
      </c>
      <c r="AP1719" s="347">
        <v>110</v>
      </c>
      <c r="AQ1719" s="347">
        <v>110</v>
      </c>
      <c r="AR1719" s="347">
        <v>25</v>
      </c>
    </row>
    <row r="1720" spans="1:44" ht="18" customHeight="1">
      <c r="A1720" s="522" t="str">
        <f>IFERROR(VLOOKUP(B1720, 'Reference data'!$C$2:$D$21, 2, 0), "Do not enter, will be populated based on other column(s)")</f>
        <v>Enhancement</v>
      </c>
      <c r="B1720" s="541" t="s">
        <v>960</v>
      </c>
      <c r="C1720" s="347">
        <v>1</v>
      </c>
      <c r="D1720" s="670" t="s">
        <v>2475</v>
      </c>
      <c r="E1720" s="596" t="s">
        <v>230</v>
      </c>
      <c r="F1720" s="347" t="s">
        <v>1684</v>
      </c>
      <c r="G1720" s="522" t="str">
        <f>IFERROR(VLOOKUP(E1720,'Reference data'!$M$2:$P$364,4,0), "Do not enter, will be populated based on other column(s)")</f>
        <v>MR</v>
      </c>
      <c r="H1720" s="522" t="str">
        <f>IFERROR(VLOOKUP(E1720,'Reference data'!$M$2:$O$364, 3,0), "Do not enter, will be populated based on other column(s)")</f>
        <v>Java</v>
      </c>
      <c r="I1720" s="522" t="str">
        <f>IFERROR(VLOOKUP(E1720,'Reference data'!$M$1:$N$364, 2,0), "Do not enter, will be populated based on other column(s)")</f>
        <v>BOOM-BIGSYS</v>
      </c>
      <c r="J1720" s="347" t="s">
        <v>78</v>
      </c>
      <c r="K1720" s="525" t="str">
        <f>IFERROR(VLOOKUP(J1720,'Reference data'!$G$2:$H$7, 2, 0), "Do not enter, will be populated based on other column(s)")</f>
        <v>Christine Moretti</v>
      </c>
      <c r="L1720" s="525" t="s">
        <v>231</v>
      </c>
      <c r="M1720" s="525" t="str">
        <f>IFERROR(VLOOKUP(L1720, 'Reference data'!$J$2:$K$30, 2, 0), "Do not enter, will be populated based on other column(s)")</f>
        <v>Dinesh Bansal (Gurgaon)</v>
      </c>
      <c r="N1720" s="472" t="s">
        <v>341</v>
      </c>
      <c r="O1720" s="671" t="s">
        <v>48</v>
      </c>
      <c r="P1720" s="483" t="s">
        <v>342</v>
      </c>
      <c r="Q1720" s="488">
        <v>140</v>
      </c>
      <c r="R1720" s="488"/>
      <c r="S1720" s="488"/>
      <c r="T1720" s="488"/>
      <c r="U1720" s="488"/>
      <c r="V1720" s="488"/>
      <c r="W1720" s="488"/>
      <c r="X1720" s="488"/>
      <c r="Y1720" s="488"/>
      <c r="Z1720" s="488"/>
      <c r="AA1720" s="488"/>
      <c r="AB1720" s="488"/>
      <c r="AC1720" s="488"/>
      <c r="AD1720" s="488"/>
      <c r="AE1720" s="488"/>
      <c r="AF1720" s="488"/>
      <c r="AG1720" s="488"/>
      <c r="AH1720" s="488"/>
      <c r="AI1720" s="488"/>
      <c r="AJ1720" s="488"/>
      <c r="AK1720" s="488"/>
      <c r="AL1720" s="488"/>
      <c r="AM1720" s="488"/>
    </row>
    <row r="1721" spans="1:44" ht="18" customHeight="1">
      <c r="A1721" s="522" t="str">
        <f>IFERROR(VLOOKUP(B1721, 'Reference data'!$C$2:$D$21, 2, 0), "Do not enter, will be populated based on other column(s)")</f>
        <v>Enhancement</v>
      </c>
      <c r="B1721" s="541" t="s">
        <v>960</v>
      </c>
      <c r="C1721" s="347">
        <v>1</v>
      </c>
      <c r="D1721" s="670" t="s">
        <v>2503</v>
      </c>
      <c r="E1721" s="543" t="s">
        <v>230</v>
      </c>
      <c r="F1721" s="347" t="s">
        <v>1684</v>
      </c>
      <c r="G1721" s="522" t="str">
        <f>IFERROR(VLOOKUP(E1721,'Reference data'!$M$2:$P$364,4,0), "Do not enter, will be populated based on other column(s)")</f>
        <v>MR</v>
      </c>
      <c r="H1721" s="522" t="str">
        <f>IFERROR(VLOOKUP(E1721,'Reference data'!$M$2:$O$364, 3,0), "Do not enter, will be populated based on other column(s)")</f>
        <v>Java</v>
      </c>
      <c r="I1721" s="522" t="str">
        <f>IFERROR(VLOOKUP(E1721,'Reference data'!$M$1:$N$364, 2,0), "Do not enter, will be populated based on other column(s)")</f>
        <v>BOOM-BIGSYS</v>
      </c>
      <c r="J1721" s="347" t="s">
        <v>78</v>
      </c>
      <c r="K1721" s="525" t="str">
        <f>IFERROR(VLOOKUP(J1721,'Reference data'!$G$2:$H$7, 2, 0), "Do not enter, will be populated based on other column(s)")</f>
        <v>Christine Moretti</v>
      </c>
      <c r="L1721" s="525" t="s">
        <v>231</v>
      </c>
      <c r="M1721" s="525" t="str">
        <f>IFERROR(VLOOKUP(L1721, 'Reference data'!$J$2:$K$30, 2, 0), "Do not enter, will be populated based on other column(s)")</f>
        <v>Dinesh Bansal (Gurgaon)</v>
      </c>
      <c r="N1721" s="472" t="s">
        <v>341</v>
      </c>
      <c r="O1721" s="671" t="s">
        <v>48</v>
      </c>
      <c r="P1721" s="483" t="s">
        <v>342</v>
      </c>
      <c r="Q1721" s="488">
        <v>270</v>
      </c>
      <c r="R1721" s="488"/>
      <c r="S1721" s="488"/>
      <c r="T1721" s="488"/>
      <c r="U1721" s="488"/>
      <c r="V1721" s="488"/>
      <c r="W1721" s="488"/>
      <c r="X1721" s="488"/>
      <c r="Y1721" s="488"/>
      <c r="Z1721" s="488"/>
      <c r="AA1721" s="488"/>
      <c r="AB1721" s="488"/>
      <c r="AC1721" s="488"/>
      <c r="AD1721" s="488"/>
      <c r="AE1721" s="488"/>
      <c r="AF1721" s="488"/>
      <c r="AG1721" s="488"/>
      <c r="AH1721" s="488"/>
      <c r="AI1721" s="488"/>
      <c r="AJ1721" s="488"/>
      <c r="AK1721" s="488"/>
      <c r="AL1721" s="488"/>
      <c r="AM1721" s="488"/>
    </row>
    <row r="1722" spans="1:44" ht="18" customHeight="1">
      <c r="A1722" s="522" t="str">
        <f>IFERROR(VLOOKUP(B1722, 'Reference data'!$C$2:$D$21, 2, 0), "Do not enter, will be populated based on other column(s)")</f>
        <v>Enhancement</v>
      </c>
      <c r="B1722" s="541" t="s">
        <v>960</v>
      </c>
      <c r="C1722" s="347">
        <v>1</v>
      </c>
      <c r="D1722" s="670" t="s">
        <v>2503</v>
      </c>
      <c r="E1722" s="543" t="s">
        <v>235</v>
      </c>
      <c r="F1722" s="347" t="s">
        <v>1684</v>
      </c>
      <c r="G1722" s="522" t="str">
        <f>IFERROR(VLOOKUP(E1722,'Reference data'!$M$2:$P$364,4,0), "Do not enter, will be populated based on other column(s)")</f>
        <v>MR</v>
      </c>
      <c r="H1722" s="522" t="str">
        <f>IFERROR(VLOOKUP(E1722,'Reference data'!$M$2:$O$364, 3,0), "Do not enter, will be populated based on other column(s)")</f>
        <v>Java</v>
      </c>
      <c r="I1722" s="522" t="str">
        <f>IFERROR(VLOOKUP(E1722,'Reference data'!$M$1:$N$364, 2,0), "Do not enter, will be populated based on other column(s)")</f>
        <v>BOOM-BIGSYS</v>
      </c>
      <c r="J1722" s="347" t="s">
        <v>78</v>
      </c>
      <c r="K1722" s="525" t="str">
        <f>IFERROR(VLOOKUP(J1722,'Reference data'!$G$2:$H$7, 2, 0), "Do not enter, will be populated based on other column(s)")</f>
        <v>Christine Moretti</v>
      </c>
      <c r="L1722" s="525" t="s">
        <v>231</v>
      </c>
      <c r="M1722" s="525" t="str">
        <f>IFERROR(VLOOKUP(L1722, 'Reference data'!$J$2:$K$30, 2, 0), "Do not enter, will be populated based on other column(s)")</f>
        <v>Dinesh Bansal (Gurgaon)</v>
      </c>
      <c r="N1722" s="472" t="s">
        <v>341</v>
      </c>
      <c r="O1722" s="671" t="s">
        <v>48</v>
      </c>
      <c r="P1722" s="483" t="s">
        <v>342</v>
      </c>
      <c r="Q1722" s="488">
        <v>200</v>
      </c>
      <c r="R1722" s="488"/>
      <c r="S1722" s="488"/>
      <c r="T1722" s="488"/>
      <c r="U1722" s="488"/>
      <c r="V1722" s="488"/>
      <c r="W1722" s="488"/>
      <c r="X1722" s="488"/>
      <c r="Y1722" s="488"/>
      <c r="Z1722" s="488"/>
      <c r="AA1722" s="488"/>
      <c r="AB1722" s="488"/>
      <c r="AC1722" s="488"/>
      <c r="AD1722" s="488"/>
      <c r="AE1722" s="488"/>
      <c r="AF1722" s="488"/>
      <c r="AG1722" s="488"/>
      <c r="AH1722" s="488"/>
      <c r="AI1722" s="488"/>
      <c r="AJ1722" s="488"/>
      <c r="AK1722" s="488"/>
      <c r="AL1722" s="488"/>
      <c r="AM1722" s="488"/>
    </row>
    <row r="1723" spans="1:44" ht="18" customHeight="1">
      <c r="A1723" s="522" t="str">
        <f>IFERROR(VLOOKUP(B1723, 'Reference data'!$C$2:$D$21, 2, 0), "Do not enter, will be populated based on other column(s)")</f>
        <v>Sustenance</v>
      </c>
      <c r="B1723" s="555" t="s">
        <v>88</v>
      </c>
      <c r="D1723" s="347" t="s">
        <v>2504</v>
      </c>
      <c r="E1723" s="564" t="s">
        <v>1243</v>
      </c>
      <c r="F1723" s="558" t="s">
        <v>1506</v>
      </c>
      <c r="G1723" s="522" t="str">
        <f>IFERROR(VLOOKUP(E1723,'Reference data'!$M$2:$P$364,4,0), "Do not enter, will be populated based on other column(s)")</f>
        <v>MF</v>
      </c>
      <c r="H1723" s="522" t="str">
        <f>IFERROR(VLOOKUP(E1723,'Reference data'!$M$2:$O$364, 3,0), "Do not enter, will be populated based on other column(s)")</f>
        <v>Tandem, Powerbuilder</v>
      </c>
      <c r="I1723" s="522" t="str">
        <f>IFERROR(VLOOKUP(E1723,'Reference data'!$M$1:$N$364, 2,0), "Do not enter, will be populated based on other column(s)")</f>
        <v>Tandem</v>
      </c>
      <c r="J1723" s="347" t="s">
        <v>442</v>
      </c>
      <c r="K1723" s="525" t="str">
        <f>IFERROR(VLOOKUP(J1723,'Reference data'!$G$2:$H$7, 2, 0), "Do not enter, will be populated based on other column(s)")</f>
        <v>Christine Moretti</v>
      </c>
      <c r="L1723" s="556" t="s">
        <v>46</v>
      </c>
      <c r="M1723" s="525" t="str">
        <f>IFERROR(VLOOKUP(L1723, 'Reference data'!$J$2:$K$30, 2, 0), "Do not enter, will be populated based on other column(s)")</f>
        <v>Daljeet Arora</v>
      </c>
      <c r="N1723" s="347">
        <v>23.08</v>
      </c>
      <c r="P1723" s="483" t="s">
        <v>48</v>
      </c>
      <c r="Q1723" s="347">
        <v>1000</v>
      </c>
      <c r="R1723" s="488"/>
      <c r="S1723" s="488"/>
      <c r="T1723" s="488"/>
      <c r="U1723" s="488"/>
      <c r="V1723" s="488"/>
      <c r="W1723" s="488"/>
      <c r="X1723" s="488"/>
      <c r="Y1723" s="488"/>
      <c r="Z1723" s="488"/>
      <c r="AA1723" s="488"/>
      <c r="AB1723" s="488"/>
      <c r="AC1723" s="488"/>
      <c r="AD1723" s="488"/>
      <c r="AE1723" s="488"/>
      <c r="AF1723" s="488"/>
      <c r="AG1723" s="488"/>
      <c r="AL1723" s="347">
        <v>250</v>
      </c>
      <c r="AM1723" s="347">
        <v>250</v>
      </c>
      <c r="AN1723" s="347">
        <v>250</v>
      </c>
      <c r="AO1723" s="347">
        <v>250</v>
      </c>
    </row>
    <row r="1724" spans="1:44" ht="18" customHeight="1">
      <c r="A1724" s="522" t="str">
        <f>IFERROR(VLOOKUP(B1724, 'Reference data'!$C$2:$D$21, 2, 0), "Do not enter, will be populated based on other column(s)")</f>
        <v>Enhancement</v>
      </c>
      <c r="B1724" s="555" t="s">
        <v>960</v>
      </c>
      <c r="D1724" s="347" t="s">
        <v>2505</v>
      </c>
      <c r="E1724" s="564" t="s">
        <v>54</v>
      </c>
      <c r="F1724" s="667" t="s">
        <v>2315</v>
      </c>
      <c r="G1724" s="522" t="str">
        <f>IFERROR(VLOOKUP(E1724,'Reference data'!$M$2:$P$364,4,0), "Do not enter, will be populated based on other column(s)")</f>
        <v>MF</v>
      </c>
      <c r="H1724" s="522" t="str">
        <f>IFERROR(VLOOKUP(E1724,'Reference data'!$M$2:$O$364, 3,0), "Do not enter, will be populated based on other column(s)")</f>
        <v>Assembler</v>
      </c>
      <c r="I1724" s="522" t="str">
        <f>IFERROR(VLOOKUP(E1724,'Reference data'!$M$1:$N$364, 2,0), "Do not enter, will be populated based on other column(s)")</f>
        <v>SW-CRIS</v>
      </c>
      <c r="J1724" s="347" t="s">
        <v>44</v>
      </c>
      <c r="K1724" s="525" t="str">
        <f>IFERROR(VLOOKUP(J1724,'Reference data'!$G$2:$H$7, 2, 0), "Do not enter, will be populated based on other column(s)")</f>
        <v>Muawiah Qaimari</v>
      </c>
      <c r="L1724" s="556" t="s">
        <v>46</v>
      </c>
      <c r="M1724" s="525" t="str">
        <f>IFERROR(VLOOKUP(L1724, 'Reference data'!$J$2:$K$30, 2, 0), "Do not enter, will be populated based on other column(s)")</f>
        <v>Daljeet Arora</v>
      </c>
      <c r="N1724" s="347">
        <v>23.11</v>
      </c>
      <c r="P1724" s="483" t="s">
        <v>48</v>
      </c>
      <c r="Q1724" s="347">
        <v>2260</v>
      </c>
      <c r="R1724" s="488"/>
      <c r="S1724" s="488"/>
      <c r="T1724" s="488"/>
      <c r="U1724" s="488"/>
      <c r="V1724" s="488"/>
      <c r="W1724" s="488"/>
      <c r="X1724" s="488"/>
      <c r="Y1724" s="488"/>
      <c r="Z1724" s="488"/>
      <c r="AA1724" s="488"/>
      <c r="AB1724" s="488"/>
      <c r="AC1724" s="488"/>
      <c r="AD1724" s="488"/>
      <c r="AE1724" s="488"/>
      <c r="AF1724" s="488"/>
      <c r="AG1724" s="488"/>
      <c r="AM1724" s="347">
        <v>160</v>
      </c>
      <c r="AN1724" s="347">
        <v>300</v>
      </c>
      <c r="AO1724" s="347">
        <v>400</v>
      </c>
      <c r="AP1724" s="347">
        <v>500</v>
      </c>
      <c r="AQ1724" s="347">
        <v>500</v>
      </c>
      <c r="AR1724" s="347">
        <v>400</v>
      </c>
    </row>
    <row r="1725" spans="1:44" ht="18" customHeight="1">
      <c r="A1725" s="522" t="str">
        <f>IFERROR(VLOOKUP(B1725, 'Reference data'!$C$2:$D$21, 2, 0), "Do not enter, will be populated based on other column(s)")</f>
        <v>Enhancement</v>
      </c>
      <c r="B1725" s="541" t="s">
        <v>960</v>
      </c>
      <c r="C1725" s="347">
        <v>1</v>
      </c>
      <c r="D1725" s="681" t="s">
        <v>2475</v>
      </c>
      <c r="E1725" s="543" t="s">
        <v>235</v>
      </c>
      <c r="F1725" s="347" t="s">
        <v>1684</v>
      </c>
      <c r="G1725" s="522" t="str">
        <f>IFERROR(VLOOKUP(E1725,'Reference data'!$M$2:$P$364,4,0), "Do not enter, will be populated based on other column(s)")</f>
        <v>MR</v>
      </c>
      <c r="H1725" s="522" t="str">
        <f>IFERROR(VLOOKUP(E1725,'Reference data'!$M$2:$O$364, 3,0), "Do not enter, will be populated based on other column(s)")</f>
        <v>Java</v>
      </c>
      <c r="I1725" s="522" t="str">
        <f>IFERROR(VLOOKUP(E1725,'Reference data'!$M$1:$N$364, 2,0), "Do not enter, will be populated based on other column(s)")</f>
        <v>BOOM-BIGSYS</v>
      </c>
      <c r="J1725" s="347" t="s">
        <v>78</v>
      </c>
      <c r="K1725" s="525" t="str">
        <f>IFERROR(VLOOKUP(J1725,'Reference data'!$G$2:$H$7, 2, 0), "Do not enter, will be populated based on other column(s)")</f>
        <v>Christine Moretti</v>
      </c>
      <c r="L1725" s="525" t="s">
        <v>231</v>
      </c>
      <c r="M1725" s="525" t="str">
        <f>IFERROR(VLOOKUP(L1725, 'Reference data'!$J$2:$K$30, 2, 0), "Do not enter, will be populated based on other column(s)")</f>
        <v>Dinesh Bansal (Gurgaon)</v>
      </c>
      <c r="N1725" s="472" t="s">
        <v>341</v>
      </c>
      <c r="O1725" s="671" t="s">
        <v>48</v>
      </c>
      <c r="P1725" s="483" t="s">
        <v>342</v>
      </c>
      <c r="Q1725" s="488">
        <v>90</v>
      </c>
      <c r="R1725" s="488"/>
      <c r="S1725" s="488"/>
      <c r="T1725" s="488"/>
      <c r="U1725" s="488"/>
      <c r="V1725" s="488"/>
      <c r="W1725" s="488"/>
      <c r="X1725" s="488"/>
      <c r="Y1725" s="488"/>
      <c r="Z1725" s="488"/>
      <c r="AA1725" s="488"/>
      <c r="AB1725" s="488"/>
      <c r="AC1725" s="488"/>
      <c r="AD1725" s="488"/>
      <c r="AE1725" s="488"/>
      <c r="AF1725" s="488"/>
      <c r="AG1725" s="488"/>
      <c r="AH1725" s="488"/>
      <c r="AI1725" s="488"/>
      <c r="AJ1725" s="488"/>
      <c r="AK1725" s="488"/>
      <c r="AL1725" s="488"/>
      <c r="AM1725" s="488"/>
    </row>
    <row r="1726" spans="1:44" ht="18" customHeight="1">
      <c r="A1726" s="522" t="str">
        <f>IFERROR(VLOOKUP(B1726, 'Reference data'!$C$2:$D$21, 2, 0), "Do not enter, will be populated based on other column(s)")</f>
        <v>Do not enter, will be populated based on other column(s)</v>
      </c>
      <c r="B1726" s="541"/>
      <c r="D1726" s="482"/>
      <c r="E1726" s="543"/>
      <c r="G1726" s="522" t="str">
        <f>IFERROR(VLOOKUP(E1726,'Reference data'!$M$2:$P$364,4,0), "Do not enter, will be populated based on other column(s)")</f>
        <v>Do not enter, will be populated based on other column(s)</v>
      </c>
      <c r="H1726" s="522" t="str">
        <f>IFERROR(VLOOKUP(E1726,'Reference data'!$M$2:$O$364, 3,0), "Do not enter, will be populated based on other column(s)")</f>
        <v>Do not enter, will be populated based on other column(s)</v>
      </c>
      <c r="I1726" s="522" t="str">
        <f>IFERROR(VLOOKUP(E1726,'Reference data'!$M$1:$N$364, 2,0), "Do not enter, will be populated based on other column(s)")</f>
        <v>Do not enter, will be populated based on other column(s)</v>
      </c>
      <c r="K1726" s="525" t="str">
        <f>IFERROR(VLOOKUP(J1726,'Reference data'!$G$2:$H$7, 2, 0), "Do not enter, will be populated based on other column(s)")</f>
        <v>Do not enter, will be populated based on other column(s)</v>
      </c>
      <c r="L1726" s="525" t="s">
        <v>231</v>
      </c>
      <c r="M1726" s="525" t="str">
        <f>IFERROR(VLOOKUP(L1726, 'Reference data'!$J$2:$K$30, 2, 0), "Do not enter, will be populated based on other column(s)")</f>
        <v>Dinesh Bansal (Gurgaon)</v>
      </c>
      <c r="N1726" s="472"/>
      <c r="O1726" s="671" t="s">
        <v>48</v>
      </c>
      <c r="P1726" s="483"/>
      <c r="Q1726" s="488"/>
      <c r="R1726" s="488"/>
      <c r="S1726" s="488"/>
      <c r="T1726" s="488"/>
      <c r="U1726" s="488"/>
      <c r="V1726" s="488"/>
      <c r="W1726" s="488"/>
      <c r="X1726" s="488"/>
      <c r="Y1726" s="488"/>
      <c r="Z1726" s="488"/>
      <c r="AA1726" s="488"/>
      <c r="AB1726" s="488"/>
      <c r="AC1726" s="488"/>
      <c r="AD1726" s="488"/>
      <c r="AE1726" s="488"/>
      <c r="AF1726" s="488"/>
      <c r="AG1726" s="488"/>
      <c r="AH1726" s="488"/>
      <c r="AI1726" s="488"/>
      <c r="AJ1726" s="488"/>
      <c r="AK1726" s="488"/>
      <c r="AL1726" s="488"/>
      <c r="AM1726" s="488"/>
    </row>
    <row r="1727" spans="1:44" ht="18" customHeight="1">
      <c r="A1727" s="522" t="str">
        <f>IFERROR(VLOOKUP(B1727, 'Reference data'!$C$2:$D$21, 2, 0), "Do not enter, will be populated based on other column(s)")</f>
        <v>Enhancement</v>
      </c>
      <c r="B1727" s="555" t="s">
        <v>960</v>
      </c>
      <c r="D1727" s="484" t="s">
        <v>2505</v>
      </c>
      <c r="E1727" s="564" t="s">
        <v>53</v>
      </c>
      <c r="F1727" s="667" t="s">
        <v>2315</v>
      </c>
      <c r="G1727" s="522" t="str">
        <f>IFERROR(VLOOKUP(E1727,'Reference data'!$M$2:$P$364,4,0), "Do not enter, will be populated based on other column(s)")</f>
        <v>MF</v>
      </c>
      <c r="H1727" s="522" t="str">
        <f>IFERROR(VLOOKUP(E1727,'Reference data'!$M$2:$O$364, 3,0), "Do not enter, will be populated based on other column(s)")</f>
        <v>PL1, Assembler</v>
      </c>
      <c r="I1727" s="522" t="str">
        <f>IFERROR(VLOOKUP(E1727,'Reference data'!$M$1:$N$364, 2,0), "Do not enter, will be populated based on other column(s)")</f>
        <v>SW-CRIS</v>
      </c>
      <c r="J1727" s="347" t="s">
        <v>44</v>
      </c>
      <c r="K1727" s="525" t="str">
        <f>IFERROR(VLOOKUP(J1727,'Reference data'!$G$2:$H$7, 2, 0), "Do not enter, will be populated based on other column(s)")</f>
        <v>Muawiah Qaimari</v>
      </c>
      <c r="L1727" s="556" t="s">
        <v>46</v>
      </c>
      <c r="M1727" s="525" t="str">
        <f>IFERROR(VLOOKUP(L1727, 'Reference data'!$J$2:$K$30, 2, 0), "Do not enter, will be populated based on other column(s)")</f>
        <v>Daljeet Arora</v>
      </c>
      <c r="N1727" s="347">
        <v>23.11</v>
      </c>
      <c r="P1727" s="483" t="s">
        <v>48</v>
      </c>
      <c r="Q1727" s="347">
        <v>1120</v>
      </c>
      <c r="R1727" s="488"/>
      <c r="S1727" s="488"/>
      <c r="T1727" s="488"/>
      <c r="U1727" s="488"/>
      <c r="V1727" s="488"/>
      <c r="W1727" s="488"/>
      <c r="X1727" s="488"/>
      <c r="Y1727" s="488"/>
      <c r="Z1727" s="488"/>
      <c r="AA1727" s="488"/>
      <c r="AB1727" s="488"/>
      <c r="AC1727" s="488"/>
      <c r="AD1727" s="488"/>
      <c r="AE1727" s="488"/>
      <c r="AF1727" s="488"/>
      <c r="AG1727" s="488"/>
      <c r="AM1727" s="347">
        <v>100</v>
      </c>
      <c r="AN1727" s="347">
        <v>100</v>
      </c>
      <c r="AO1727" s="347">
        <v>200</v>
      </c>
      <c r="AP1727" s="347">
        <v>250</v>
      </c>
      <c r="AQ1727" s="347">
        <v>250</v>
      </c>
      <c r="AR1727" s="347">
        <v>220</v>
      </c>
    </row>
    <row r="1728" spans="1:44" ht="18" customHeight="1">
      <c r="A1728" s="522" t="str">
        <f>IFERROR(VLOOKUP(B1728, 'Reference data'!$C$2:$D$21, 2, 0), "Do not enter, will be populated based on other column(s)")</f>
        <v>Enhancement</v>
      </c>
      <c r="B1728" s="541" t="s">
        <v>960</v>
      </c>
      <c r="D1728" s="347" t="s">
        <v>2506</v>
      </c>
      <c r="E1728" s="543" t="s">
        <v>1274</v>
      </c>
      <c r="F1728" s="347" t="s">
        <v>1746</v>
      </c>
      <c r="G1728" s="522" t="str">
        <f>IFERROR(VLOOKUP(E1728,'Reference data'!$M$2:$P$364,4,0), "Do not enter, will be populated based on other column(s)")</f>
        <v>MR</v>
      </c>
      <c r="H1728" s="522" t="str">
        <f>IFERROR(VLOOKUP(E1728,'Reference data'!$M$2:$O$364, 3,0), "Do not enter, will be populated based on other column(s)")</f>
        <v>Java</v>
      </c>
      <c r="I1728" s="522" t="str">
        <f>IFERROR(VLOOKUP(E1728,'Reference data'!$M$1:$N$364, 2,0), "Do not enter, will be populated based on other column(s)")</f>
        <v>Gal-SAF</v>
      </c>
      <c r="J1728" s="347" t="s">
        <v>78</v>
      </c>
      <c r="K1728" s="525" t="str">
        <f>IFERROR(VLOOKUP(J1728,'Reference data'!$G$2:$H$7, 2, 0), "Do not enter, will be populated based on other column(s)")</f>
        <v>Christine Moretti</v>
      </c>
      <c r="L1728" s="525" t="s">
        <v>489</v>
      </c>
      <c r="M1728" s="525" t="str">
        <f>IFERROR(VLOOKUP(L1728, 'Reference data'!$J$2:$K$30, 2, 0), "Do not enter, will be populated based on other column(s)")</f>
        <v>Dinesh Bansal (Gurgaon)</v>
      </c>
      <c r="N1728" s="347" t="s">
        <v>1114</v>
      </c>
      <c r="P1728" s="483" t="s">
        <v>342</v>
      </c>
      <c r="Q1728" s="488">
        <v>785</v>
      </c>
      <c r="R1728" s="488"/>
      <c r="S1728" s="488"/>
      <c r="T1728" s="488"/>
      <c r="U1728" s="488"/>
      <c r="V1728" s="488"/>
      <c r="W1728" s="488"/>
      <c r="X1728" s="488"/>
      <c r="Y1728" s="488"/>
      <c r="Z1728" s="488"/>
      <c r="AA1728" s="488"/>
      <c r="AB1728" s="488"/>
      <c r="AC1728" s="488"/>
      <c r="AD1728" s="488"/>
      <c r="AE1728" s="488"/>
      <c r="AF1728" s="488"/>
      <c r="AG1728" s="488"/>
      <c r="AH1728" s="488"/>
      <c r="AI1728" s="488"/>
      <c r="AJ1728" s="488"/>
      <c r="AK1728" s="488"/>
      <c r="AL1728" s="488"/>
      <c r="AM1728" s="488"/>
    </row>
    <row r="1729" spans="1:44" ht="18" customHeight="1">
      <c r="A1729" s="522" t="str">
        <f>IFERROR(VLOOKUP(B1729, 'Reference data'!$C$2:$D$21, 2, 0), "Do not enter, will be populated based on other column(s)")</f>
        <v>Enhancement</v>
      </c>
      <c r="B1729" s="541" t="s">
        <v>960</v>
      </c>
      <c r="D1729" s="625" t="s">
        <v>2507</v>
      </c>
      <c r="E1729" s="543" t="s">
        <v>1274</v>
      </c>
      <c r="F1729" s="347" t="s">
        <v>1746</v>
      </c>
      <c r="G1729" s="522" t="str">
        <f>IFERROR(VLOOKUP(E1729,'Reference data'!$M$2:$P$364,4,0), "Do not enter, will be populated based on other column(s)")</f>
        <v>MR</v>
      </c>
      <c r="H1729" s="522" t="str">
        <f>IFERROR(VLOOKUP(E1729,'Reference data'!$M$2:$O$364, 3,0), "Do not enter, will be populated based on other column(s)")</f>
        <v>Java</v>
      </c>
      <c r="I1729" s="522" t="str">
        <f>IFERROR(VLOOKUP(E1729,'Reference data'!$M$1:$N$364, 2,0), "Do not enter, will be populated based on other column(s)")</f>
        <v>Gal-SAF</v>
      </c>
      <c r="J1729" s="347" t="s">
        <v>78</v>
      </c>
      <c r="K1729" s="525" t="str">
        <f>IFERROR(VLOOKUP(J1729,'Reference data'!$G$2:$H$7, 2, 0), "Do not enter, will be populated based on other column(s)")</f>
        <v>Christine Moretti</v>
      </c>
      <c r="L1729" s="525" t="s">
        <v>489</v>
      </c>
      <c r="M1729" s="525" t="str">
        <f>IFERROR(VLOOKUP(L1729, 'Reference data'!$J$2:$K$30, 2, 0), "Do not enter, will be populated based on other column(s)")</f>
        <v>Dinesh Bansal (Gurgaon)</v>
      </c>
      <c r="N1729" s="347" t="s">
        <v>1114</v>
      </c>
      <c r="P1729" s="483" t="s">
        <v>342</v>
      </c>
      <c r="Q1729" s="488">
        <v>2595</v>
      </c>
      <c r="R1729" s="488"/>
      <c r="S1729" s="488"/>
      <c r="T1729" s="488"/>
      <c r="U1729" s="488"/>
      <c r="V1729" s="488"/>
      <c r="W1729" s="488"/>
      <c r="X1729" s="488"/>
      <c r="Y1729" s="488"/>
      <c r="Z1729" s="488"/>
      <c r="AA1729" s="488"/>
      <c r="AB1729" s="488"/>
      <c r="AC1729" s="488"/>
      <c r="AD1729" s="488"/>
      <c r="AE1729" s="488"/>
      <c r="AF1729" s="488"/>
      <c r="AG1729" s="488"/>
      <c r="AH1729" s="488"/>
      <c r="AI1729" s="488"/>
      <c r="AJ1729" s="488"/>
      <c r="AK1729" s="488"/>
      <c r="AL1729" s="488"/>
      <c r="AM1729" s="488"/>
    </row>
    <row r="1730" spans="1:44" ht="18" customHeight="1">
      <c r="A1730" s="522" t="str">
        <f>IFERROR(VLOOKUP(B1730, 'Reference data'!$C$2:$D$21, 2, 0), "Do not enter, will be populated based on other column(s)")</f>
        <v>Enhancement</v>
      </c>
      <c r="B1730" s="555" t="s">
        <v>960</v>
      </c>
      <c r="D1730" s="484" t="s">
        <v>2505</v>
      </c>
      <c r="E1730" s="564" t="s">
        <v>51</v>
      </c>
      <c r="F1730" s="667" t="s">
        <v>2315</v>
      </c>
      <c r="G1730" s="522" t="str">
        <f>IFERROR(VLOOKUP(E1730,'Reference data'!$M$2:$P$364,4,0), "Do not enter, will be populated based on other column(s)")</f>
        <v>MF</v>
      </c>
      <c r="H1730" s="522" t="str">
        <f>IFERROR(VLOOKUP(E1730,'Reference data'!$M$2:$O$364, 3,0), "Do not enter, will be populated based on other column(s)")</f>
        <v>Assembler</v>
      </c>
      <c r="I1730" s="522" t="str">
        <f>IFERROR(VLOOKUP(E1730,'Reference data'!$M$1:$N$364, 2,0), "Do not enter, will be populated based on other column(s)")</f>
        <v>SW-CRIS</v>
      </c>
      <c r="J1730" s="347" t="s">
        <v>44</v>
      </c>
      <c r="K1730" s="525" t="str">
        <f>IFERROR(VLOOKUP(J1730,'Reference data'!$G$2:$H$7, 2, 0), "Do not enter, will be populated based on other column(s)")</f>
        <v>Muawiah Qaimari</v>
      </c>
      <c r="L1730" s="556" t="s">
        <v>46</v>
      </c>
      <c r="M1730" s="525" t="str">
        <f>IFERROR(VLOOKUP(L1730, 'Reference data'!$J$2:$K$30, 2, 0), "Do not enter, will be populated based on other column(s)")</f>
        <v>Daljeet Arora</v>
      </c>
      <c r="N1730" s="347">
        <v>23.11</v>
      </c>
      <c r="P1730" s="483" t="s">
        <v>48</v>
      </c>
      <c r="Q1730" s="347">
        <v>855</v>
      </c>
      <c r="R1730" s="488"/>
      <c r="S1730" s="488"/>
      <c r="T1730" s="488"/>
      <c r="U1730" s="488"/>
      <c r="V1730" s="488"/>
      <c r="W1730" s="488"/>
      <c r="X1730" s="488"/>
      <c r="Y1730" s="488"/>
      <c r="Z1730" s="488"/>
      <c r="AA1730" s="488"/>
      <c r="AB1730" s="488"/>
      <c r="AC1730" s="488"/>
      <c r="AD1730" s="488"/>
      <c r="AE1730" s="488"/>
      <c r="AF1730" s="488"/>
      <c r="AG1730" s="488"/>
      <c r="AM1730" s="347">
        <v>75</v>
      </c>
      <c r="AN1730" s="347">
        <v>75</v>
      </c>
      <c r="AO1730" s="347">
        <v>175</v>
      </c>
      <c r="AP1730" s="347">
        <v>175</v>
      </c>
      <c r="AQ1730" s="347">
        <v>175</v>
      </c>
      <c r="AR1730" s="347">
        <v>175</v>
      </c>
    </row>
    <row r="1731" spans="1:44" ht="18" customHeight="1">
      <c r="A1731" s="522" t="str">
        <f>IFERROR(VLOOKUP(B1731, 'Reference data'!$C$2:$D$21, 2, 0), "Do not enter, will be populated based on other column(s)")</f>
        <v>Enhancement</v>
      </c>
      <c r="B1731" s="541" t="s">
        <v>960</v>
      </c>
      <c r="D1731" s="625" t="s">
        <v>2507</v>
      </c>
      <c r="E1731" s="543" t="s">
        <v>1288</v>
      </c>
      <c r="F1731" s="347" t="s">
        <v>1746</v>
      </c>
      <c r="G1731" s="522" t="str">
        <f>IFERROR(VLOOKUP(E1731,'Reference data'!$M$2:$P$364,4,0), "Do not enter, will be populated based on other column(s)")</f>
        <v>MR</v>
      </c>
      <c r="H1731" s="522" t="str">
        <f>IFERROR(VLOOKUP(E1731,'Reference data'!$M$2:$O$364, 3,0), "Do not enter, will be populated based on other column(s)")</f>
        <v>C, C++</v>
      </c>
      <c r="I1731" s="522" t="str">
        <f>IFERROR(VLOOKUP(E1731,'Reference data'!$M$1:$N$364, 2,0), "Do not enter, will be populated based on other column(s)")</f>
        <v>RNS</v>
      </c>
      <c r="J1731" s="347" t="s">
        <v>78</v>
      </c>
      <c r="K1731" s="525" t="str">
        <f>IFERROR(VLOOKUP(J1731,'Reference data'!$G$2:$H$7, 2, 0), "Do not enter, will be populated based on other column(s)")</f>
        <v>Christine Moretti</v>
      </c>
      <c r="L1731" s="525" t="s">
        <v>489</v>
      </c>
      <c r="M1731" s="525" t="str">
        <f>IFERROR(VLOOKUP(L1731, 'Reference data'!$J$2:$K$30, 2, 0), "Do not enter, will be populated based on other column(s)")</f>
        <v>Dinesh Bansal (Gurgaon)</v>
      </c>
      <c r="N1731" s="347" t="s">
        <v>1114</v>
      </c>
      <c r="P1731" s="483" t="s">
        <v>342</v>
      </c>
      <c r="Q1731" s="488">
        <v>3320</v>
      </c>
      <c r="R1731" s="488"/>
      <c r="S1731" s="488"/>
      <c r="T1731" s="488"/>
      <c r="U1731" s="488"/>
      <c r="V1731" s="488"/>
      <c r="W1731" s="488"/>
      <c r="X1731" s="488"/>
      <c r="Y1731" s="488"/>
      <c r="Z1731" s="488"/>
      <c r="AA1731" s="488"/>
      <c r="AB1731" s="488"/>
      <c r="AC1731" s="488"/>
      <c r="AD1731" s="488"/>
      <c r="AE1731" s="488"/>
      <c r="AF1731" s="488"/>
      <c r="AG1731" s="488"/>
      <c r="AH1731" s="488"/>
      <c r="AI1731" s="488"/>
      <c r="AJ1731" s="488"/>
      <c r="AK1731" s="488"/>
      <c r="AL1731" s="488"/>
      <c r="AM1731" s="488"/>
    </row>
    <row r="1732" spans="1:44" ht="18" customHeight="1">
      <c r="A1732" s="522" t="str">
        <f>IFERROR(VLOOKUP(B1732, 'Reference data'!$C$2:$D$21, 2, 0), "Do not enter, will be populated based on other column(s)")</f>
        <v>Enhancement</v>
      </c>
      <c r="B1732" s="541" t="s">
        <v>960</v>
      </c>
      <c r="D1732" s="625" t="s">
        <v>2508</v>
      </c>
      <c r="E1732" s="543" t="s">
        <v>1288</v>
      </c>
      <c r="F1732" s="347" t="s">
        <v>1506</v>
      </c>
      <c r="G1732" s="522" t="str">
        <f>IFERROR(VLOOKUP(E1732,'Reference data'!$M$2:$P$364,4,0), "Do not enter, will be populated based on other column(s)")</f>
        <v>MR</v>
      </c>
      <c r="H1732" s="522" t="str">
        <f>IFERROR(VLOOKUP(E1732,'Reference data'!$M$2:$O$364, 3,0), "Do not enter, will be populated based on other column(s)")</f>
        <v>C, C++</v>
      </c>
      <c r="I1732" s="522" t="str">
        <f>IFERROR(VLOOKUP(E1732,'Reference data'!$M$1:$N$364, 2,0), "Do not enter, will be populated based on other column(s)")</f>
        <v>RNS</v>
      </c>
      <c r="J1732" s="347" t="s">
        <v>78</v>
      </c>
      <c r="K1732" s="525" t="str">
        <f>IFERROR(VLOOKUP(J1732,'Reference data'!$G$2:$H$7, 2, 0), "Do not enter, will be populated based on other column(s)")</f>
        <v>Christine Moretti</v>
      </c>
      <c r="L1732" s="525" t="s">
        <v>489</v>
      </c>
      <c r="M1732" s="525" t="str">
        <f>IFERROR(VLOOKUP(L1732, 'Reference data'!$J$2:$K$30, 2, 0), "Do not enter, will be populated based on other column(s)")</f>
        <v>Dinesh Bansal (Gurgaon)</v>
      </c>
      <c r="N1732" s="347" t="s">
        <v>341</v>
      </c>
      <c r="P1732" s="483" t="s">
        <v>48</v>
      </c>
      <c r="Q1732" s="488">
        <v>160</v>
      </c>
      <c r="R1732" s="488"/>
      <c r="S1732" s="488"/>
      <c r="T1732" s="488"/>
      <c r="U1732" s="488"/>
      <c r="V1732" s="488"/>
      <c r="W1732" s="488"/>
      <c r="X1732" s="488"/>
      <c r="Y1732" s="488"/>
      <c r="Z1732" s="488"/>
      <c r="AA1732" s="488"/>
      <c r="AB1732" s="488"/>
      <c r="AC1732" s="488"/>
      <c r="AD1732" s="488"/>
      <c r="AE1732" s="488"/>
      <c r="AF1732" s="488"/>
      <c r="AG1732" s="488"/>
      <c r="AH1732" s="488"/>
      <c r="AI1732" s="488"/>
      <c r="AJ1732" s="488"/>
      <c r="AK1732" s="488"/>
      <c r="AL1732" s="488"/>
      <c r="AM1732" s="488"/>
    </row>
    <row r="1733" spans="1:44" ht="18" customHeight="1">
      <c r="A1733" s="522" t="str">
        <f>IFERROR(VLOOKUP(B1733, 'Reference data'!$C$2:$D$21, 2, 0), "Do not enter, will be populated based on other column(s)")</f>
        <v>Enhancement</v>
      </c>
      <c r="B1733" s="555" t="s">
        <v>960</v>
      </c>
      <c r="D1733" s="484" t="s">
        <v>2509</v>
      </c>
      <c r="E1733" s="564" t="s">
        <v>54</v>
      </c>
      <c r="F1733" s="667" t="s">
        <v>2315</v>
      </c>
      <c r="G1733" s="522" t="str">
        <f>IFERROR(VLOOKUP(E1733,'Reference data'!$M$2:$P$364,4,0), "Do not enter, will be populated based on other column(s)")</f>
        <v>MF</v>
      </c>
      <c r="H1733" s="522" t="str">
        <f>IFERROR(VLOOKUP(E1733,'Reference data'!$M$2:$O$364, 3,0), "Do not enter, will be populated based on other column(s)")</f>
        <v>Assembler</v>
      </c>
      <c r="I1733" s="522" t="str">
        <f>IFERROR(VLOOKUP(E1733,'Reference data'!$M$1:$N$364, 2,0), "Do not enter, will be populated based on other column(s)")</f>
        <v>SW-CRIS</v>
      </c>
      <c r="J1733" s="347" t="s">
        <v>44</v>
      </c>
      <c r="K1733" s="525" t="str">
        <f>IFERROR(VLOOKUP(J1733,'Reference data'!$G$2:$H$7, 2, 0), "Do not enter, will be populated based on other column(s)")</f>
        <v>Muawiah Qaimari</v>
      </c>
      <c r="L1733" s="556" t="s">
        <v>46</v>
      </c>
      <c r="M1733" s="525" t="str">
        <f>IFERROR(VLOOKUP(L1733, 'Reference data'!$J$2:$K$30, 2, 0), "Do not enter, will be populated based on other column(s)")</f>
        <v>Daljeet Arora</v>
      </c>
      <c r="N1733" s="347">
        <v>23.11</v>
      </c>
      <c r="P1733" s="483" t="s">
        <v>48</v>
      </c>
      <c r="Q1733" s="347">
        <v>3250</v>
      </c>
      <c r="R1733" s="488"/>
      <c r="S1733" s="488"/>
      <c r="T1733" s="488"/>
      <c r="U1733" s="488"/>
      <c r="V1733" s="488"/>
      <c r="W1733" s="488"/>
      <c r="X1733" s="488"/>
      <c r="Y1733" s="488"/>
      <c r="Z1733" s="488"/>
      <c r="AA1733" s="488"/>
      <c r="AB1733" s="488"/>
      <c r="AC1733" s="488"/>
      <c r="AD1733" s="488"/>
      <c r="AE1733" s="488"/>
      <c r="AF1733" s="488"/>
      <c r="AG1733" s="488"/>
      <c r="AM1733" s="347">
        <v>100</v>
      </c>
      <c r="AN1733" s="347">
        <v>700</v>
      </c>
      <c r="AO1733" s="347">
        <v>700</v>
      </c>
      <c r="AP1733" s="347">
        <v>700</v>
      </c>
      <c r="AQ1733" s="347">
        <v>600</v>
      </c>
      <c r="AR1733" s="347">
        <v>450</v>
      </c>
    </row>
    <row r="1734" spans="1:44" ht="18" customHeight="1">
      <c r="A1734" s="522" t="str">
        <f>IFERROR(VLOOKUP(B1734, 'Reference data'!$C$2:$D$21, 2, 0), "Do not enter, will be populated based on other column(s)")</f>
        <v>Enhancement</v>
      </c>
      <c r="B1734" s="541" t="s">
        <v>960</v>
      </c>
      <c r="D1734" s="347" t="s">
        <v>2510</v>
      </c>
      <c r="E1734" s="543" t="s">
        <v>1274</v>
      </c>
      <c r="F1734" s="347" t="s">
        <v>1746</v>
      </c>
      <c r="G1734" s="522" t="str">
        <f>IFERROR(VLOOKUP(E1734,'Reference data'!$M$2:$P$364,4,0), "Do not enter, will be populated based on other column(s)")</f>
        <v>MR</v>
      </c>
      <c r="H1734" s="522" t="str">
        <f>IFERROR(VLOOKUP(E1734,'Reference data'!$M$2:$O$364, 3,0), "Do not enter, will be populated based on other column(s)")</f>
        <v>Java</v>
      </c>
      <c r="I1734" s="522" t="str">
        <f>IFERROR(VLOOKUP(E1734,'Reference data'!$M$1:$N$364, 2,0), "Do not enter, will be populated based on other column(s)")</f>
        <v>Gal-SAF</v>
      </c>
      <c r="J1734" s="347" t="s">
        <v>78</v>
      </c>
      <c r="K1734" s="525" t="str">
        <f>IFERROR(VLOOKUP(J1734,'Reference data'!$G$2:$H$7, 2, 0), "Do not enter, will be populated based on other column(s)")</f>
        <v>Christine Moretti</v>
      </c>
      <c r="L1734" s="525" t="s">
        <v>489</v>
      </c>
      <c r="M1734" s="525" t="str">
        <f>IFERROR(VLOOKUP(L1734, 'Reference data'!$J$2:$K$30, 2, 0), "Do not enter, will be populated based on other column(s)")</f>
        <v>Dinesh Bansal (Gurgaon)</v>
      </c>
      <c r="N1734" s="347" t="s">
        <v>1114</v>
      </c>
      <c r="P1734" s="483" t="s">
        <v>342</v>
      </c>
      <c r="Q1734" s="488">
        <v>3280</v>
      </c>
      <c r="R1734" s="488"/>
      <c r="S1734" s="488"/>
      <c r="T1734" s="488"/>
      <c r="U1734" s="488"/>
      <c r="V1734" s="488"/>
      <c r="W1734" s="488"/>
      <c r="X1734" s="488"/>
      <c r="Y1734" s="488"/>
      <c r="Z1734" s="488"/>
      <c r="AA1734" s="488"/>
      <c r="AB1734" s="488"/>
      <c r="AC1734" s="488"/>
      <c r="AD1734" s="488"/>
      <c r="AE1734" s="488"/>
      <c r="AF1734" s="488"/>
      <c r="AG1734" s="488"/>
      <c r="AH1734" s="488"/>
      <c r="AI1734" s="488"/>
      <c r="AJ1734" s="488"/>
      <c r="AK1734" s="488"/>
      <c r="AL1734" s="488"/>
      <c r="AM1734" s="488"/>
    </row>
    <row r="1735" spans="1:44" ht="18" customHeight="1" thickBot="1">
      <c r="A1735" s="522" t="str">
        <f>IFERROR(VLOOKUP(B1735, 'Reference data'!$C$2:$D$21, 2, 0), "Do not enter, will be populated based on other column(s)")</f>
        <v>Sustenance</v>
      </c>
      <c r="B1735" s="541" t="s">
        <v>88</v>
      </c>
      <c r="D1735" s="347" t="s">
        <v>1753</v>
      </c>
      <c r="E1735" s="543" t="s">
        <v>1356</v>
      </c>
      <c r="F1735" s="347" t="s">
        <v>1571</v>
      </c>
      <c r="G1735" s="522" t="str">
        <f>IFERROR(VLOOKUP(E1735,'Reference data'!$M$2:$P$364,4,0), "Do not enter, will be populated based on other column(s)")</f>
        <v>MR</v>
      </c>
      <c r="H1735" s="522" t="str">
        <f>IFERROR(VLOOKUP(E1735,'Reference data'!$M$2:$O$364, 3,0), "Do not enter, will be populated based on other column(s)")</f>
        <v>Java</v>
      </c>
      <c r="I1735" s="522" t="str">
        <f>IFERROR(VLOOKUP(E1735,'Reference data'!$M$1:$N$364, 2,0), "Do not enter, will be populated based on other column(s)")</f>
        <v>Gal-SAF</v>
      </c>
      <c r="J1735" s="347" t="s">
        <v>78</v>
      </c>
      <c r="K1735" s="525" t="str">
        <f>IFERROR(VLOOKUP(J1735,'Reference data'!$G$2:$H$7, 2, 0), "Do not enter, will be populated based on other column(s)")</f>
        <v>Christine Moretti</v>
      </c>
      <c r="L1735" s="525" t="s">
        <v>489</v>
      </c>
      <c r="M1735" s="525" t="str">
        <f>IFERROR(VLOOKUP(L1735, 'Reference data'!$J$2:$K$30, 2, 0), "Do not enter, will be populated based on other column(s)")</f>
        <v>Dinesh Bansal (Gurgaon)</v>
      </c>
      <c r="N1735" s="347">
        <v>23.06</v>
      </c>
      <c r="P1735" s="483" t="s">
        <v>48</v>
      </c>
      <c r="Q1735" s="488">
        <v>80</v>
      </c>
      <c r="R1735" s="488"/>
      <c r="S1735" s="488"/>
      <c r="T1735" s="488"/>
      <c r="U1735" s="488"/>
      <c r="V1735" s="488"/>
      <c r="W1735" s="488"/>
      <c r="X1735" s="488"/>
      <c r="Y1735" s="488"/>
      <c r="Z1735" s="488"/>
      <c r="AA1735" s="488"/>
      <c r="AB1735" s="488"/>
      <c r="AC1735" s="488"/>
      <c r="AD1735" s="488"/>
      <c r="AE1735" s="488"/>
      <c r="AF1735" s="488"/>
      <c r="AG1735" s="488"/>
      <c r="AH1735" s="488"/>
      <c r="AI1735" s="488"/>
      <c r="AJ1735" s="488"/>
      <c r="AK1735" s="488"/>
      <c r="AL1735" s="488"/>
      <c r="AM1735" s="488"/>
    </row>
    <row r="1736" spans="1:44" ht="18" customHeight="1">
      <c r="A1736" s="522" t="str">
        <f>IFERROR(VLOOKUP(B1736, 'Reference data'!$C$2:$D$21, 2, 0), "Do not enter, will be populated based on other column(s)")</f>
        <v>Sustenance</v>
      </c>
      <c r="B1736" s="682" t="s">
        <v>983</v>
      </c>
      <c r="C1736" s="347">
        <v>3</v>
      </c>
      <c r="D1736" s="528" t="s">
        <v>2511</v>
      </c>
      <c r="E1736" s="543" t="s">
        <v>1390</v>
      </c>
      <c r="F1736" s="347" t="s">
        <v>1506</v>
      </c>
      <c r="G1736" s="522" t="str">
        <f>IFERROR(VLOOKUP(E1736,'Reference data'!$M$2:$P$364,4,0), "Do not enter, will be populated based on other column(s)")</f>
        <v>MR</v>
      </c>
      <c r="H1736" s="522" t="str">
        <f>IFERROR(VLOOKUP(E1736,'Reference data'!$M$2:$O$364, 3,0), "Do not enter, will be populated based on other column(s)")</f>
        <v>C, C++</v>
      </c>
      <c r="I1736" s="522" t="str">
        <f>IFERROR(VLOOKUP(E1736,'Reference data'!$M$1:$N$364, 2,0), "Do not enter, will be populated based on other column(s)")</f>
        <v>Freedom C Apps</v>
      </c>
      <c r="J1736" s="347" t="s">
        <v>78</v>
      </c>
      <c r="K1736" s="525" t="str">
        <f>IFERROR(VLOOKUP(J1736,'Reference data'!$G$2:$H$7, 2, 0), "Do not enter, will be populated based on other column(s)")</f>
        <v>Christine Moretti</v>
      </c>
      <c r="L1736" s="525" t="s">
        <v>489</v>
      </c>
      <c r="M1736" s="525" t="str">
        <f>IFERROR(VLOOKUP(L1736, 'Reference data'!$J$2:$K$30, 2, 0), "Do not enter, will be populated based on other column(s)")</f>
        <v>Dinesh Bansal (Gurgaon)</v>
      </c>
      <c r="N1736" s="347" t="s">
        <v>283</v>
      </c>
      <c r="P1736" s="347" t="s">
        <v>48</v>
      </c>
      <c r="Q1736" s="488"/>
      <c r="R1736" s="488"/>
      <c r="S1736" s="488"/>
      <c r="T1736" s="488"/>
      <c r="U1736" s="488"/>
      <c r="V1736" s="488"/>
      <c r="W1736" s="488"/>
      <c r="X1736" s="488"/>
      <c r="Y1736" s="488"/>
      <c r="Z1736" s="488"/>
      <c r="AA1736" s="488"/>
      <c r="AB1736" s="488"/>
      <c r="AC1736" s="488"/>
      <c r="AD1736" s="488"/>
      <c r="AE1736" s="488"/>
      <c r="AF1736" s="488"/>
      <c r="AG1736" s="488"/>
      <c r="AH1736" s="347">
        <v>140</v>
      </c>
      <c r="AI1736" s="347">
        <v>140</v>
      </c>
      <c r="AJ1736" s="347">
        <v>140</v>
      </c>
      <c r="AK1736" s="347">
        <v>140</v>
      </c>
      <c r="AL1736" s="347">
        <v>140</v>
      </c>
      <c r="AM1736" s="347">
        <v>140</v>
      </c>
      <c r="AN1736" s="347">
        <v>140</v>
      </c>
      <c r="AO1736" s="347">
        <v>140</v>
      </c>
      <c r="AP1736" s="347">
        <v>140</v>
      </c>
    </row>
    <row r="1737" spans="1:44" ht="18" customHeight="1">
      <c r="A1737" s="522" t="str">
        <f>IFERROR(VLOOKUP(B1737, 'Reference data'!$C$2:$D$21, 2, 0), "Do not enter, will be populated based on other column(s)")</f>
        <v>Sustenance</v>
      </c>
      <c r="B1737" s="683" t="s">
        <v>984</v>
      </c>
      <c r="C1737" s="347">
        <v>3</v>
      </c>
      <c r="D1737" s="488" t="s">
        <v>2512</v>
      </c>
      <c r="E1737" s="543" t="s">
        <v>1390</v>
      </c>
      <c r="F1737" s="347" t="s">
        <v>1506</v>
      </c>
      <c r="G1737" s="522" t="str">
        <f>IFERROR(VLOOKUP(E1737,'Reference data'!$M$2:$P$364,4,0), "Do not enter, will be populated based on other column(s)")</f>
        <v>MR</v>
      </c>
      <c r="H1737" s="522" t="str">
        <f>IFERROR(VLOOKUP(E1737,'Reference data'!$M$2:$O$364, 3,0), "Do not enter, will be populated based on other column(s)")</f>
        <v>C, C++</v>
      </c>
      <c r="I1737" s="522" t="str">
        <f>IFERROR(VLOOKUP(E1737,'Reference data'!$M$1:$N$364, 2,0), "Do not enter, will be populated based on other column(s)")</f>
        <v>Freedom C Apps</v>
      </c>
      <c r="J1737" s="347" t="s">
        <v>78</v>
      </c>
      <c r="K1737" s="525" t="str">
        <f>IFERROR(VLOOKUP(J1737,'Reference data'!$G$2:$H$7, 2, 0), "Do not enter, will be populated based on other column(s)")</f>
        <v>Christine Moretti</v>
      </c>
      <c r="L1737" s="525" t="s">
        <v>489</v>
      </c>
      <c r="M1737" s="525" t="str">
        <f>IFERROR(VLOOKUP(L1737, 'Reference data'!$J$2:$K$30, 2, 0), "Do not enter, will be populated based on other column(s)")</f>
        <v>Dinesh Bansal (Gurgaon)</v>
      </c>
      <c r="N1737" s="347" t="s">
        <v>283</v>
      </c>
      <c r="P1737" s="347" t="s">
        <v>48</v>
      </c>
      <c r="Q1737" s="488"/>
      <c r="R1737" s="488"/>
      <c r="S1737" s="488"/>
      <c r="T1737" s="488"/>
      <c r="U1737" s="488"/>
      <c r="V1737" s="488"/>
      <c r="W1737" s="488"/>
      <c r="X1737" s="488"/>
      <c r="Y1737" s="488"/>
      <c r="Z1737" s="488"/>
      <c r="AA1737" s="488"/>
      <c r="AB1737" s="488"/>
      <c r="AC1737" s="488"/>
      <c r="AD1737" s="488"/>
      <c r="AE1737" s="488"/>
      <c r="AF1737" s="488"/>
      <c r="AG1737" s="488"/>
      <c r="AH1737" s="347">
        <v>135</v>
      </c>
      <c r="AI1737" s="347">
        <v>135</v>
      </c>
      <c r="AJ1737" s="347">
        <v>135</v>
      </c>
      <c r="AK1737" s="347">
        <v>135</v>
      </c>
      <c r="AL1737" s="347">
        <v>135</v>
      </c>
      <c r="AM1737" s="347">
        <v>135</v>
      </c>
      <c r="AN1737" s="347">
        <v>135</v>
      </c>
      <c r="AO1737" s="347">
        <v>135</v>
      </c>
      <c r="AP1737" s="347">
        <v>135</v>
      </c>
    </row>
    <row r="1738" spans="1:44" ht="18" customHeight="1">
      <c r="A1738" s="522" t="str">
        <f>IFERROR(VLOOKUP(B1738, 'Reference data'!$C$2:$D$21, 2, 0), "Do not enter, will be populated based on other column(s)")</f>
        <v>Sustenance</v>
      </c>
      <c r="B1738" s="683" t="s">
        <v>985</v>
      </c>
      <c r="C1738" s="347">
        <v>3</v>
      </c>
      <c r="D1738" s="528" t="s">
        <v>2484</v>
      </c>
      <c r="E1738" s="543" t="s">
        <v>1390</v>
      </c>
      <c r="F1738" s="347" t="s">
        <v>1506</v>
      </c>
      <c r="G1738" s="522" t="str">
        <f>IFERROR(VLOOKUP(E1738,'Reference data'!$M$2:$P$364,4,0), "Do not enter, will be populated based on other column(s)")</f>
        <v>MR</v>
      </c>
      <c r="H1738" s="522" t="str">
        <f>IFERROR(VLOOKUP(E1738,'Reference data'!$M$2:$O$364, 3,0), "Do not enter, will be populated based on other column(s)")</f>
        <v>C, C++</v>
      </c>
      <c r="I1738" s="522" t="str">
        <f>IFERROR(VLOOKUP(E1738,'Reference data'!$M$1:$N$364, 2,0), "Do not enter, will be populated based on other column(s)")</f>
        <v>Freedom C Apps</v>
      </c>
      <c r="J1738" s="347" t="s">
        <v>78</v>
      </c>
      <c r="K1738" s="525" t="str">
        <f>IFERROR(VLOOKUP(J1738,'Reference data'!$G$2:$H$7, 2, 0), "Do not enter, will be populated based on other column(s)")</f>
        <v>Christine Moretti</v>
      </c>
      <c r="L1738" s="525" t="s">
        <v>489</v>
      </c>
      <c r="M1738" s="525" t="str">
        <f>IFERROR(VLOOKUP(L1738, 'Reference data'!$J$2:$K$30, 2, 0), "Do not enter, will be populated based on other column(s)")</f>
        <v>Dinesh Bansal (Gurgaon)</v>
      </c>
      <c r="N1738" s="347" t="s">
        <v>283</v>
      </c>
      <c r="P1738" s="347" t="s">
        <v>48</v>
      </c>
      <c r="Q1738" s="488"/>
      <c r="R1738" s="488"/>
      <c r="S1738" s="488"/>
      <c r="T1738" s="488"/>
      <c r="U1738" s="488"/>
      <c r="V1738" s="488"/>
      <c r="W1738" s="488"/>
      <c r="X1738" s="488"/>
      <c r="Y1738" s="488"/>
      <c r="Z1738" s="488"/>
      <c r="AA1738" s="488"/>
      <c r="AB1738" s="488"/>
      <c r="AC1738" s="488"/>
      <c r="AD1738" s="488"/>
      <c r="AE1738" s="488"/>
      <c r="AF1738" s="488"/>
      <c r="AG1738" s="488"/>
      <c r="AH1738" s="347">
        <v>70</v>
      </c>
      <c r="AI1738" s="347">
        <v>70</v>
      </c>
      <c r="AJ1738" s="347">
        <v>70</v>
      </c>
      <c r="AK1738" s="347">
        <v>70</v>
      </c>
      <c r="AL1738" s="347">
        <v>70</v>
      </c>
      <c r="AM1738" s="347">
        <v>70</v>
      </c>
      <c r="AN1738" s="347">
        <v>70</v>
      </c>
      <c r="AO1738" s="347">
        <v>70</v>
      </c>
      <c r="AP1738" s="347">
        <v>70</v>
      </c>
    </row>
    <row r="1739" spans="1:44" ht="18" customHeight="1">
      <c r="A1739" s="522" t="str">
        <f>IFERROR(VLOOKUP(B1739, 'Reference data'!$C$2:$D$21, 2, 0), "Do not enter, will be populated based on other column(s)")</f>
        <v>Sustenance</v>
      </c>
      <c r="B1739" s="683" t="s">
        <v>992</v>
      </c>
      <c r="C1739" s="347">
        <v>3</v>
      </c>
      <c r="D1739" s="488" t="s">
        <v>1778</v>
      </c>
      <c r="E1739" s="543" t="s">
        <v>1390</v>
      </c>
      <c r="F1739" s="347" t="s">
        <v>1506</v>
      </c>
      <c r="G1739" s="522" t="str">
        <f>IFERROR(VLOOKUP(E1739,'Reference data'!$M$2:$P$364,4,0), "Do not enter, will be populated based on other column(s)")</f>
        <v>MR</v>
      </c>
      <c r="H1739" s="522" t="str">
        <f>IFERROR(VLOOKUP(E1739,'Reference data'!$M$2:$O$364, 3,0), "Do not enter, will be populated based on other column(s)")</f>
        <v>C, C++</v>
      </c>
      <c r="I1739" s="522" t="str">
        <f>IFERROR(VLOOKUP(E1739,'Reference data'!$M$1:$N$364, 2,0), "Do not enter, will be populated based on other column(s)")</f>
        <v>Freedom C Apps</v>
      </c>
      <c r="J1739" s="347" t="s">
        <v>78</v>
      </c>
      <c r="K1739" s="525" t="str">
        <f>IFERROR(VLOOKUP(J1739,'Reference data'!$G$2:$H$7, 2, 0), "Do not enter, will be populated based on other column(s)")</f>
        <v>Christine Moretti</v>
      </c>
      <c r="L1739" s="525" t="s">
        <v>489</v>
      </c>
      <c r="M1739" s="525" t="str">
        <f>IFERROR(VLOOKUP(L1739, 'Reference data'!$J$2:$K$30, 2, 0), "Do not enter, will be populated based on other column(s)")</f>
        <v>Dinesh Bansal (Gurgaon)</v>
      </c>
      <c r="N1739" s="347" t="s">
        <v>283</v>
      </c>
      <c r="P1739" s="347" t="s">
        <v>48</v>
      </c>
      <c r="Q1739" s="488"/>
      <c r="R1739" s="488"/>
      <c r="S1739" s="488"/>
      <c r="T1739" s="488"/>
      <c r="U1739" s="488"/>
      <c r="V1739" s="488"/>
      <c r="W1739" s="488"/>
      <c r="X1739" s="488"/>
      <c r="Y1739" s="488"/>
      <c r="Z1739" s="488"/>
      <c r="AA1739" s="488"/>
      <c r="AB1739" s="488"/>
      <c r="AC1739" s="488"/>
      <c r="AD1739" s="488"/>
      <c r="AE1739" s="488"/>
      <c r="AF1739" s="488"/>
      <c r="AG1739" s="488"/>
      <c r="AH1739" s="347">
        <v>0</v>
      </c>
      <c r="AI1739" s="347">
        <v>0</v>
      </c>
      <c r="AJ1739" s="347">
        <v>0</v>
      </c>
      <c r="AK1739" s="347">
        <v>0</v>
      </c>
      <c r="AL1739" s="347">
        <v>0</v>
      </c>
      <c r="AM1739" s="347">
        <v>0</v>
      </c>
      <c r="AN1739" s="347">
        <v>0</v>
      </c>
      <c r="AO1739" s="347">
        <v>0</v>
      </c>
      <c r="AP1739" s="347">
        <v>0</v>
      </c>
    </row>
    <row r="1740" spans="1:44" ht="18" customHeight="1">
      <c r="A1740" s="522" t="str">
        <f>IFERROR(VLOOKUP(B1740, 'Reference data'!$C$2:$D$21, 2, 0), "Do not enter, will be populated based on other column(s)")</f>
        <v>Sustenance</v>
      </c>
      <c r="B1740" s="683" t="s">
        <v>988</v>
      </c>
      <c r="C1740" s="347">
        <v>3</v>
      </c>
      <c r="D1740" s="481" t="s">
        <v>2513</v>
      </c>
      <c r="E1740" s="543" t="s">
        <v>1390</v>
      </c>
      <c r="F1740" s="347" t="s">
        <v>1506</v>
      </c>
      <c r="G1740" s="522" t="str">
        <f>IFERROR(VLOOKUP(E1740,'Reference data'!$M$2:$P$364,4,0), "Do not enter, will be populated based on other column(s)")</f>
        <v>MR</v>
      </c>
      <c r="H1740" s="522" t="str">
        <f>IFERROR(VLOOKUP(E1740,'Reference data'!$M$2:$O$364, 3,0), "Do not enter, will be populated based on other column(s)")</f>
        <v>C, C++</v>
      </c>
      <c r="I1740" s="522" t="str">
        <f>IFERROR(VLOOKUP(E1740,'Reference data'!$M$1:$N$364, 2,0), "Do not enter, will be populated based on other column(s)")</f>
        <v>Freedom C Apps</v>
      </c>
      <c r="J1740" s="347" t="s">
        <v>78</v>
      </c>
      <c r="K1740" s="525" t="str">
        <f>IFERROR(VLOOKUP(J1740,'Reference data'!$G$2:$H$7, 2, 0), "Do not enter, will be populated based on other column(s)")</f>
        <v>Christine Moretti</v>
      </c>
      <c r="L1740" s="525" t="s">
        <v>489</v>
      </c>
      <c r="M1740" s="525" t="str">
        <f>IFERROR(VLOOKUP(L1740, 'Reference data'!$J$2:$K$30, 2, 0), "Do not enter, will be populated based on other column(s)")</f>
        <v>Dinesh Bansal (Gurgaon)</v>
      </c>
      <c r="N1740" s="347" t="s">
        <v>283</v>
      </c>
      <c r="P1740" s="347" t="s">
        <v>48</v>
      </c>
      <c r="Q1740" s="488"/>
      <c r="R1740" s="488"/>
      <c r="S1740" s="488"/>
      <c r="T1740" s="488"/>
      <c r="U1740" s="488"/>
      <c r="V1740" s="488"/>
      <c r="W1740" s="488"/>
      <c r="X1740" s="488"/>
      <c r="Y1740" s="488"/>
      <c r="Z1740" s="488"/>
      <c r="AA1740" s="488"/>
      <c r="AB1740" s="488"/>
      <c r="AC1740" s="488"/>
      <c r="AD1740" s="488"/>
      <c r="AE1740" s="488"/>
      <c r="AF1740" s="488"/>
      <c r="AG1740" s="488"/>
      <c r="AH1740" s="347">
        <v>0</v>
      </c>
      <c r="AI1740" s="347">
        <v>0</v>
      </c>
      <c r="AJ1740" s="347">
        <v>0</v>
      </c>
      <c r="AK1740" s="347">
        <v>0</v>
      </c>
      <c r="AL1740" s="347">
        <v>0</v>
      </c>
      <c r="AM1740" s="347">
        <v>0</v>
      </c>
      <c r="AN1740" s="347">
        <v>0</v>
      </c>
      <c r="AO1740" s="347">
        <v>0</v>
      </c>
      <c r="AP1740" s="347">
        <v>0</v>
      </c>
    </row>
    <row r="1741" spans="1:44" ht="18" customHeight="1">
      <c r="A1741" s="522" t="str">
        <f>IFERROR(VLOOKUP(B1741, 'Reference data'!$C$2:$D$21, 2, 0), "Do not enter, will be populated based on other column(s)")</f>
        <v>Sustenance</v>
      </c>
      <c r="B1741" s="683" t="s">
        <v>989</v>
      </c>
      <c r="C1741" s="347">
        <v>3</v>
      </c>
      <c r="D1741" s="488" t="s">
        <v>2514</v>
      </c>
      <c r="E1741" s="543" t="s">
        <v>1390</v>
      </c>
      <c r="F1741" s="347" t="s">
        <v>1506</v>
      </c>
      <c r="G1741" s="522" t="str">
        <f>IFERROR(VLOOKUP(E1741,'Reference data'!$M$2:$P$364,4,0), "Do not enter, will be populated based on other column(s)")</f>
        <v>MR</v>
      </c>
      <c r="H1741" s="522" t="str">
        <f>IFERROR(VLOOKUP(E1741,'Reference data'!$M$2:$O$364, 3,0), "Do not enter, will be populated based on other column(s)")</f>
        <v>C, C++</v>
      </c>
      <c r="I1741" s="522" t="str">
        <f>IFERROR(VLOOKUP(E1741,'Reference data'!$M$1:$N$364, 2,0), "Do not enter, will be populated based on other column(s)")</f>
        <v>Freedom C Apps</v>
      </c>
      <c r="J1741" s="347" t="s">
        <v>78</v>
      </c>
      <c r="K1741" s="525" t="str">
        <f>IFERROR(VLOOKUP(J1741,'Reference data'!$G$2:$H$7, 2, 0), "Do not enter, will be populated based on other column(s)")</f>
        <v>Christine Moretti</v>
      </c>
      <c r="L1741" s="525" t="s">
        <v>489</v>
      </c>
      <c r="M1741" s="525" t="str">
        <f>IFERROR(VLOOKUP(L1741, 'Reference data'!$J$2:$K$30, 2, 0), "Do not enter, will be populated based on other column(s)")</f>
        <v>Dinesh Bansal (Gurgaon)</v>
      </c>
      <c r="N1741" s="347" t="s">
        <v>283</v>
      </c>
      <c r="P1741" s="347" t="s">
        <v>48</v>
      </c>
      <c r="Q1741" s="488"/>
      <c r="R1741" s="488"/>
      <c r="S1741" s="488"/>
      <c r="T1741" s="488"/>
      <c r="U1741" s="488"/>
      <c r="V1741" s="488"/>
      <c r="W1741" s="488"/>
      <c r="X1741" s="488"/>
      <c r="Y1741" s="488"/>
      <c r="Z1741" s="488"/>
      <c r="AA1741" s="488"/>
      <c r="AB1741" s="488"/>
      <c r="AC1741" s="488"/>
      <c r="AD1741" s="488"/>
      <c r="AE1741" s="488"/>
      <c r="AF1741" s="488"/>
      <c r="AG1741" s="488"/>
      <c r="AH1741" s="347">
        <v>0</v>
      </c>
      <c r="AI1741" s="347">
        <v>0</v>
      </c>
      <c r="AJ1741" s="347">
        <v>0</v>
      </c>
      <c r="AK1741" s="347">
        <v>0</v>
      </c>
      <c r="AL1741" s="347">
        <v>0</v>
      </c>
      <c r="AM1741" s="347">
        <v>0</v>
      </c>
      <c r="AN1741" s="347">
        <v>0</v>
      </c>
      <c r="AO1741" s="347">
        <v>0</v>
      </c>
      <c r="AP1741" s="347">
        <v>0</v>
      </c>
    </row>
    <row r="1742" spans="1:44" ht="18" customHeight="1">
      <c r="A1742" s="522" t="str">
        <f>IFERROR(VLOOKUP(B1742, 'Reference data'!$C$2:$D$21, 2, 0), "Do not enter, will be populated based on other column(s)")</f>
        <v>Sustenance</v>
      </c>
      <c r="B1742" s="683" t="s">
        <v>992</v>
      </c>
      <c r="C1742" s="347">
        <v>3</v>
      </c>
      <c r="D1742" s="488" t="s">
        <v>1778</v>
      </c>
      <c r="E1742" s="543" t="s">
        <v>1390</v>
      </c>
      <c r="F1742" s="347" t="s">
        <v>1506</v>
      </c>
      <c r="G1742" s="522" t="str">
        <f>IFERROR(VLOOKUP(E1742,'Reference data'!$M$2:$P$364,4,0), "Do not enter, will be populated based on other column(s)")</f>
        <v>MR</v>
      </c>
      <c r="H1742" s="522" t="str">
        <f>IFERROR(VLOOKUP(E1742,'Reference data'!$M$2:$O$364, 3,0), "Do not enter, will be populated based on other column(s)")</f>
        <v>C, C++</v>
      </c>
      <c r="I1742" s="522" t="str">
        <f>IFERROR(VLOOKUP(E1742,'Reference data'!$M$1:$N$364, 2,0), "Do not enter, will be populated based on other column(s)")</f>
        <v>Freedom C Apps</v>
      </c>
      <c r="J1742" s="347" t="s">
        <v>78</v>
      </c>
      <c r="K1742" s="525" t="str">
        <f>IFERROR(VLOOKUP(J1742,'Reference data'!$G$2:$H$7, 2, 0), "Do not enter, will be populated based on other column(s)")</f>
        <v>Christine Moretti</v>
      </c>
      <c r="L1742" s="525" t="s">
        <v>489</v>
      </c>
      <c r="M1742" s="525" t="str">
        <f>IFERROR(VLOOKUP(L1742, 'Reference data'!$J$2:$K$30, 2, 0), "Do not enter, will be populated based on other column(s)")</f>
        <v>Dinesh Bansal (Gurgaon)</v>
      </c>
      <c r="N1742" s="347" t="s">
        <v>283</v>
      </c>
      <c r="P1742" s="347" t="s">
        <v>48</v>
      </c>
      <c r="Q1742" s="488"/>
      <c r="R1742" s="488"/>
      <c r="S1742" s="488"/>
      <c r="T1742" s="488"/>
      <c r="U1742" s="488"/>
      <c r="V1742" s="488"/>
      <c r="W1742" s="488"/>
      <c r="X1742" s="488"/>
      <c r="Y1742" s="488"/>
      <c r="Z1742" s="488"/>
      <c r="AA1742" s="488"/>
      <c r="AB1742" s="488"/>
      <c r="AC1742" s="488"/>
      <c r="AD1742" s="488"/>
      <c r="AE1742" s="488"/>
      <c r="AF1742" s="488"/>
      <c r="AG1742" s="488"/>
      <c r="AH1742" s="347">
        <v>42</v>
      </c>
      <c r="AI1742" s="347">
        <v>42</v>
      </c>
      <c r="AJ1742" s="347">
        <v>42</v>
      </c>
      <c r="AK1742" s="347">
        <v>42</v>
      </c>
      <c r="AL1742" s="347">
        <v>42</v>
      </c>
      <c r="AM1742" s="347">
        <v>42</v>
      </c>
      <c r="AN1742" s="347">
        <v>42</v>
      </c>
      <c r="AO1742" s="347">
        <v>42</v>
      </c>
      <c r="AP1742" s="347">
        <v>42</v>
      </c>
    </row>
    <row r="1743" spans="1:44" ht="18" customHeight="1">
      <c r="A1743" s="522" t="str">
        <f>IFERROR(VLOOKUP(B1743, 'Reference data'!$C$2:$D$21, 2, 0), "Do not enter, will be populated based on other column(s)")</f>
        <v>Sustenance</v>
      </c>
      <c r="B1743" s="683" t="s">
        <v>987</v>
      </c>
      <c r="C1743" s="347">
        <v>3</v>
      </c>
      <c r="D1743" s="529" t="s">
        <v>2515</v>
      </c>
      <c r="E1743" s="543" t="s">
        <v>1390</v>
      </c>
      <c r="F1743" s="347" t="s">
        <v>1506</v>
      </c>
      <c r="G1743" s="522" t="str">
        <f>IFERROR(VLOOKUP(E1743,'Reference data'!$M$2:$P$364,4,0), "Do not enter, will be populated based on other column(s)")</f>
        <v>MR</v>
      </c>
      <c r="H1743" s="522" t="str">
        <f>IFERROR(VLOOKUP(E1743,'Reference data'!$M$2:$O$364, 3,0), "Do not enter, will be populated based on other column(s)")</f>
        <v>C, C++</v>
      </c>
      <c r="I1743" s="522" t="str">
        <f>IFERROR(VLOOKUP(E1743,'Reference data'!$M$1:$N$364, 2,0), "Do not enter, will be populated based on other column(s)")</f>
        <v>Freedom C Apps</v>
      </c>
      <c r="J1743" s="347" t="s">
        <v>78</v>
      </c>
      <c r="K1743" s="525" t="str">
        <f>IFERROR(VLOOKUP(J1743,'Reference data'!$G$2:$H$7, 2, 0), "Do not enter, will be populated based on other column(s)")</f>
        <v>Christine Moretti</v>
      </c>
      <c r="L1743" s="525" t="s">
        <v>489</v>
      </c>
      <c r="M1743" s="525" t="str">
        <f>IFERROR(VLOOKUP(L1743, 'Reference data'!$J$2:$K$30, 2, 0), "Do not enter, will be populated based on other column(s)")</f>
        <v>Dinesh Bansal (Gurgaon)</v>
      </c>
      <c r="N1743" s="347" t="s">
        <v>283</v>
      </c>
      <c r="P1743" s="347" t="s">
        <v>48</v>
      </c>
      <c r="Q1743" s="488"/>
      <c r="R1743" s="488"/>
      <c r="S1743" s="488"/>
      <c r="T1743" s="488"/>
      <c r="U1743" s="488"/>
      <c r="V1743" s="488"/>
      <c r="W1743" s="488"/>
      <c r="X1743" s="488"/>
      <c r="Y1743" s="488"/>
      <c r="Z1743" s="488"/>
      <c r="AA1743" s="488"/>
      <c r="AB1743" s="488"/>
      <c r="AC1743" s="488"/>
      <c r="AD1743" s="488"/>
      <c r="AE1743" s="488"/>
      <c r="AF1743" s="488"/>
      <c r="AG1743" s="488"/>
      <c r="AH1743" s="347">
        <v>75</v>
      </c>
      <c r="AI1743" s="347">
        <v>75</v>
      </c>
      <c r="AJ1743" s="347">
        <v>75</v>
      </c>
      <c r="AK1743" s="347">
        <v>75</v>
      </c>
      <c r="AL1743" s="347">
        <v>75</v>
      </c>
      <c r="AM1743" s="347">
        <v>75</v>
      </c>
      <c r="AN1743" s="347">
        <v>75</v>
      </c>
      <c r="AO1743" s="347">
        <v>75</v>
      </c>
      <c r="AP1743" s="347">
        <v>75</v>
      </c>
    </row>
    <row r="1744" spans="1:44" ht="18" customHeight="1">
      <c r="A1744" s="522" t="str">
        <f>IFERROR(VLOOKUP(B1744, 'Reference data'!$C$2:$D$21, 2, 0), "Do not enter, will be populated based on other column(s)")</f>
        <v>Sustenance</v>
      </c>
      <c r="B1744" s="683" t="s">
        <v>990</v>
      </c>
      <c r="C1744" s="347">
        <v>3</v>
      </c>
      <c r="D1744" s="488" t="s">
        <v>990</v>
      </c>
      <c r="E1744" s="543" t="s">
        <v>1390</v>
      </c>
      <c r="F1744" s="347" t="s">
        <v>1506</v>
      </c>
      <c r="G1744" s="522" t="str">
        <f>IFERROR(VLOOKUP(E1744,'Reference data'!$M$2:$P$364,4,0), "Do not enter, will be populated based on other column(s)")</f>
        <v>MR</v>
      </c>
      <c r="H1744" s="522" t="str">
        <f>IFERROR(VLOOKUP(E1744,'Reference data'!$M$2:$O$364, 3,0), "Do not enter, will be populated based on other column(s)")</f>
        <v>C, C++</v>
      </c>
      <c r="I1744" s="522" t="str">
        <f>IFERROR(VLOOKUP(E1744,'Reference data'!$M$1:$N$364, 2,0), "Do not enter, will be populated based on other column(s)")</f>
        <v>Freedom C Apps</v>
      </c>
      <c r="J1744" s="347" t="s">
        <v>78</v>
      </c>
      <c r="K1744" s="525" t="str">
        <f>IFERROR(VLOOKUP(J1744,'Reference data'!$G$2:$H$7, 2, 0), "Do not enter, will be populated based on other column(s)")</f>
        <v>Christine Moretti</v>
      </c>
      <c r="L1744" s="525" t="s">
        <v>489</v>
      </c>
      <c r="M1744" s="525" t="str">
        <f>IFERROR(VLOOKUP(L1744, 'Reference data'!$J$2:$K$30, 2, 0), "Do not enter, will be populated based on other column(s)")</f>
        <v>Dinesh Bansal (Gurgaon)</v>
      </c>
      <c r="N1744" s="347" t="s">
        <v>283</v>
      </c>
      <c r="P1744" s="347" t="s">
        <v>48</v>
      </c>
      <c r="Q1744" s="488"/>
      <c r="R1744" s="488"/>
      <c r="S1744" s="488"/>
      <c r="T1744" s="488"/>
      <c r="U1744" s="488"/>
      <c r="V1744" s="488"/>
      <c r="W1744" s="488"/>
      <c r="X1744" s="488"/>
      <c r="Y1744" s="488"/>
      <c r="Z1744" s="488"/>
      <c r="AA1744" s="488"/>
      <c r="AB1744" s="488"/>
      <c r="AC1744" s="488"/>
      <c r="AD1744" s="488"/>
      <c r="AE1744" s="488"/>
      <c r="AF1744" s="488"/>
      <c r="AG1744" s="488"/>
      <c r="AH1744" s="347">
        <v>10</v>
      </c>
      <c r="AI1744" s="347">
        <v>10</v>
      </c>
      <c r="AJ1744" s="347">
        <v>10</v>
      </c>
      <c r="AK1744" s="347">
        <v>10</v>
      </c>
      <c r="AL1744" s="347">
        <v>10</v>
      </c>
      <c r="AM1744" s="347">
        <v>10</v>
      </c>
      <c r="AN1744" s="347">
        <v>10</v>
      </c>
      <c r="AO1744" s="347">
        <v>10</v>
      </c>
      <c r="AP1744" s="347">
        <v>10</v>
      </c>
    </row>
    <row r="1745" spans="1:44" ht="18" customHeight="1">
      <c r="A1745" s="522" t="str">
        <f>IFERROR(VLOOKUP(B1745, 'Reference data'!$C$2:$D$21, 2, 0), "Do not enter, will be populated based on other column(s)")</f>
        <v>Sustenance</v>
      </c>
      <c r="B1745" s="683" t="s">
        <v>993</v>
      </c>
      <c r="C1745" s="347">
        <v>3</v>
      </c>
      <c r="D1745" s="488" t="s">
        <v>2467</v>
      </c>
      <c r="E1745" s="543" t="s">
        <v>1390</v>
      </c>
      <c r="F1745" s="347" t="s">
        <v>1506</v>
      </c>
      <c r="G1745" s="522" t="str">
        <f>IFERROR(VLOOKUP(E1745,'Reference data'!$M$2:$P$364,4,0), "Do not enter, will be populated based on other column(s)")</f>
        <v>MR</v>
      </c>
      <c r="H1745" s="522" t="str">
        <f>IFERROR(VLOOKUP(E1745,'Reference data'!$M$2:$O$364, 3,0), "Do not enter, will be populated based on other column(s)")</f>
        <v>C, C++</v>
      </c>
      <c r="I1745" s="522" t="str">
        <f>IFERROR(VLOOKUP(E1745,'Reference data'!$M$1:$N$364, 2,0), "Do not enter, will be populated based on other column(s)")</f>
        <v>Freedom C Apps</v>
      </c>
      <c r="J1745" s="347" t="s">
        <v>78</v>
      </c>
      <c r="K1745" s="525" t="str">
        <f>IFERROR(VLOOKUP(J1745,'Reference data'!$G$2:$H$7, 2, 0), "Do not enter, will be populated based on other column(s)")</f>
        <v>Christine Moretti</v>
      </c>
      <c r="L1745" s="525" t="s">
        <v>489</v>
      </c>
      <c r="M1745" s="525" t="str">
        <f>IFERROR(VLOOKUP(L1745, 'Reference data'!$J$2:$K$30, 2, 0), "Do not enter, will be populated based on other column(s)")</f>
        <v>Dinesh Bansal (Gurgaon)</v>
      </c>
      <c r="N1745" s="347" t="s">
        <v>283</v>
      </c>
      <c r="P1745" s="347" t="s">
        <v>48</v>
      </c>
      <c r="Q1745" s="488"/>
      <c r="R1745" s="488"/>
      <c r="S1745" s="488"/>
      <c r="T1745" s="488"/>
      <c r="U1745" s="488"/>
      <c r="V1745" s="488"/>
      <c r="W1745" s="488"/>
      <c r="X1745" s="488"/>
      <c r="Y1745" s="488"/>
      <c r="Z1745" s="488"/>
      <c r="AA1745" s="488"/>
      <c r="AB1745" s="488"/>
      <c r="AC1745" s="488"/>
      <c r="AD1745" s="488"/>
      <c r="AE1745" s="488"/>
      <c r="AF1745" s="488"/>
      <c r="AG1745" s="488"/>
      <c r="AH1745" s="347">
        <v>8</v>
      </c>
      <c r="AI1745" s="347">
        <v>8</v>
      </c>
      <c r="AJ1745" s="347">
        <v>8</v>
      </c>
      <c r="AK1745" s="347">
        <v>8</v>
      </c>
      <c r="AL1745" s="347">
        <v>8</v>
      </c>
      <c r="AM1745" s="347">
        <v>8</v>
      </c>
      <c r="AN1745" s="347">
        <v>8</v>
      </c>
      <c r="AO1745" s="347">
        <v>8</v>
      </c>
      <c r="AP1745" s="347">
        <v>16</v>
      </c>
    </row>
    <row r="1746" spans="1:44" ht="18" customHeight="1">
      <c r="A1746" s="522" t="str">
        <f>IFERROR(VLOOKUP(B1746, 'Reference data'!$C$2:$D$21, 2, 0), "Do not enter, will be populated based on other column(s)")</f>
        <v>Sustenance</v>
      </c>
      <c r="B1746" s="541" t="s">
        <v>986</v>
      </c>
      <c r="C1746" s="347">
        <v>5</v>
      </c>
      <c r="D1746" s="488" t="s">
        <v>2104</v>
      </c>
      <c r="E1746" s="543" t="s">
        <v>1390</v>
      </c>
      <c r="F1746" s="347" t="s">
        <v>1506</v>
      </c>
      <c r="G1746" s="522" t="str">
        <f>IFERROR(VLOOKUP(E1746,'Reference data'!$M$2:$P$364,4,0), "Do not enter, will be populated based on other column(s)")</f>
        <v>MR</v>
      </c>
      <c r="H1746" s="522" t="str">
        <f>IFERROR(VLOOKUP(E1746,'Reference data'!$M$2:$O$364, 3,0), "Do not enter, will be populated based on other column(s)")</f>
        <v>C, C++</v>
      </c>
      <c r="I1746" s="522" t="str">
        <f>IFERROR(VLOOKUP(E1746,'Reference data'!$M$1:$N$364, 2,0), "Do not enter, will be populated based on other column(s)")</f>
        <v>Freedom C Apps</v>
      </c>
      <c r="J1746" s="347" t="s">
        <v>78</v>
      </c>
      <c r="K1746" s="525" t="str">
        <f>IFERROR(VLOOKUP(J1746,'Reference data'!$G$2:$H$7, 2, 0), "Do not enter, will be populated based on other column(s)")</f>
        <v>Christine Moretti</v>
      </c>
      <c r="L1746" s="525" t="s">
        <v>489</v>
      </c>
      <c r="M1746" s="525" t="str">
        <f>IFERROR(VLOOKUP(L1746, 'Reference data'!$J$2:$K$30, 2, 0), "Do not enter, will be populated based on other column(s)")</f>
        <v>Dinesh Bansal (Gurgaon)</v>
      </c>
      <c r="N1746" s="347" t="s">
        <v>283</v>
      </c>
      <c r="P1746" s="347" t="s">
        <v>48</v>
      </c>
      <c r="Q1746" s="488"/>
      <c r="R1746" s="488"/>
      <c r="S1746" s="488"/>
      <c r="T1746" s="488"/>
      <c r="U1746" s="488"/>
      <c r="V1746" s="488"/>
      <c r="W1746" s="488"/>
      <c r="X1746" s="488"/>
      <c r="Y1746" s="488"/>
      <c r="Z1746" s="488"/>
      <c r="AA1746" s="488"/>
      <c r="AB1746" s="488"/>
      <c r="AC1746" s="488"/>
      <c r="AD1746" s="488"/>
      <c r="AE1746" s="488"/>
      <c r="AF1746" s="488"/>
      <c r="AG1746" s="488"/>
      <c r="AH1746" s="347">
        <v>0</v>
      </c>
      <c r="AI1746" s="347">
        <v>0</v>
      </c>
      <c r="AJ1746" s="347">
        <v>0</v>
      </c>
      <c r="AK1746" s="347">
        <v>44</v>
      </c>
      <c r="AL1746" s="347">
        <v>44</v>
      </c>
      <c r="AM1746" s="347">
        <v>44</v>
      </c>
      <c r="AN1746" s="347">
        <v>44</v>
      </c>
      <c r="AO1746" s="347">
        <v>44</v>
      </c>
      <c r="AP1746" s="347">
        <v>44</v>
      </c>
    </row>
    <row r="1747" spans="1:44" ht="18" customHeight="1" thickBot="1">
      <c r="A1747" s="522" t="str">
        <f>IFERROR(VLOOKUP(B1747, 'Reference data'!$C$2:$D$21, 2, 0), "Do not enter, will be populated based on other column(s)")</f>
        <v>Do not enter, will be populated based on other column(s)</v>
      </c>
      <c r="B1747" s="541"/>
      <c r="E1747" s="543"/>
      <c r="G1747" s="522" t="str">
        <f>IFERROR(VLOOKUP(E1747,'Reference data'!$M$2:$P$364,4,0), "Do not enter, will be populated based on other column(s)")</f>
        <v>Do not enter, will be populated based on other column(s)</v>
      </c>
      <c r="H1747" s="522" t="str">
        <f>IFERROR(VLOOKUP(E1747,'Reference data'!$M$2:$O$364, 3,0), "Do not enter, will be populated based on other column(s)")</f>
        <v>Do not enter, will be populated based on other column(s)</v>
      </c>
      <c r="I1747" s="522" t="str">
        <f>IFERROR(VLOOKUP(E1747,'Reference data'!$M$1:$N$364, 2,0), "Do not enter, will be populated based on other column(s)")</f>
        <v>Do not enter, will be populated based on other column(s)</v>
      </c>
      <c r="K1747" s="525" t="str">
        <f>IFERROR(VLOOKUP(J1747,'Reference data'!$G$2:$H$7, 2, 0), "Do not enter, will be populated based on other column(s)")</f>
        <v>Do not enter, will be populated based on other column(s)</v>
      </c>
      <c r="L1747" s="525" t="s">
        <v>489</v>
      </c>
      <c r="M1747" s="525" t="str">
        <f>IFERROR(VLOOKUP(L1747, 'Reference data'!$J$2:$K$30, 2, 0), "Do not enter, will be populated based on other column(s)")</f>
        <v>Dinesh Bansal (Gurgaon)</v>
      </c>
      <c r="P1747" s="483"/>
      <c r="Q1747" s="488"/>
      <c r="R1747" s="488"/>
      <c r="S1747" s="488"/>
      <c r="T1747" s="488"/>
      <c r="U1747" s="488"/>
      <c r="V1747" s="488"/>
      <c r="W1747" s="488"/>
      <c r="X1747" s="488"/>
      <c r="Y1747" s="488"/>
      <c r="Z1747" s="488"/>
      <c r="AA1747" s="488"/>
      <c r="AB1747" s="488"/>
      <c r="AC1747" s="488"/>
      <c r="AD1747" s="488"/>
      <c r="AE1747" s="488"/>
      <c r="AF1747" s="488"/>
      <c r="AG1747" s="488"/>
      <c r="AH1747" s="488"/>
      <c r="AI1747" s="488"/>
      <c r="AJ1747" s="488"/>
      <c r="AK1747" s="488"/>
      <c r="AL1747" s="488"/>
      <c r="AM1747" s="488"/>
    </row>
    <row r="1748" spans="1:44" ht="18" customHeight="1">
      <c r="A1748" s="522" t="str">
        <f>IFERROR(VLOOKUP(B1748, 'Reference data'!$C$2:$D$21, 2, 0), "Do not enter, will be populated based on other column(s)")</f>
        <v>Sustenance</v>
      </c>
      <c r="B1748" s="682" t="s">
        <v>983</v>
      </c>
      <c r="C1748" s="347">
        <v>2</v>
      </c>
      <c r="D1748" s="528" t="s">
        <v>2511</v>
      </c>
      <c r="E1748" s="543" t="s">
        <v>1391</v>
      </c>
      <c r="F1748" s="347" t="s">
        <v>1506</v>
      </c>
      <c r="G1748" s="522" t="str">
        <f>IFERROR(VLOOKUP(E1748,'Reference data'!$M$2:$P$364,4,0), "Do not enter, will be populated based on other column(s)")</f>
        <v>MR</v>
      </c>
      <c r="H1748" s="522" t="str">
        <f>IFERROR(VLOOKUP(E1748,'Reference data'!$M$2:$O$364, 3,0), "Do not enter, will be populated based on other column(s)")</f>
        <v>Java</v>
      </c>
      <c r="I1748" s="522" t="str">
        <f>IFERROR(VLOOKUP(E1748,'Reference data'!$M$1:$N$364, 2,0), "Do not enter, will be populated based on other column(s)")</f>
        <v>Gal-SAF</v>
      </c>
      <c r="J1748" s="347" t="s">
        <v>78</v>
      </c>
      <c r="K1748" s="525" t="str">
        <f>IFERROR(VLOOKUP(J1748,'Reference data'!$G$2:$H$7, 2, 0), "Do not enter, will be populated based on other column(s)")</f>
        <v>Christine Moretti</v>
      </c>
      <c r="L1748" s="525" t="s">
        <v>489</v>
      </c>
      <c r="M1748" s="525" t="str">
        <f>IFERROR(VLOOKUP(L1748, 'Reference data'!$J$2:$K$30, 2, 0), "Do not enter, will be populated based on other column(s)")</f>
        <v>Dinesh Bansal (Gurgaon)</v>
      </c>
      <c r="N1748" s="347" t="s">
        <v>283</v>
      </c>
      <c r="P1748" s="347" t="s">
        <v>48</v>
      </c>
      <c r="Q1748" s="488"/>
      <c r="R1748" s="488"/>
      <c r="S1748" s="488"/>
      <c r="T1748" s="488"/>
      <c r="U1748" s="488"/>
      <c r="V1748" s="488"/>
      <c r="W1748" s="488"/>
      <c r="X1748" s="488"/>
      <c r="Y1748" s="488"/>
      <c r="Z1748" s="488"/>
      <c r="AA1748" s="488"/>
      <c r="AB1748" s="488"/>
      <c r="AC1748" s="488"/>
      <c r="AD1748" s="488"/>
      <c r="AE1748" s="488"/>
      <c r="AF1748" s="488"/>
      <c r="AG1748" s="488"/>
      <c r="AH1748" s="347">
        <v>0</v>
      </c>
      <c r="AI1748" s="347">
        <v>0</v>
      </c>
      <c r="AJ1748" s="347">
        <v>0</v>
      </c>
      <c r="AK1748" s="347">
        <v>0</v>
      </c>
      <c r="AL1748" s="347">
        <v>0</v>
      </c>
      <c r="AM1748" s="347">
        <v>0</v>
      </c>
      <c r="AN1748" s="347">
        <v>0</v>
      </c>
      <c r="AO1748" s="347">
        <v>0</v>
      </c>
      <c r="AP1748" s="347">
        <v>0</v>
      </c>
    </row>
    <row r="1749" spans="1:44" ht="18" customHeight="1">
      <c r="A1749" s="522" t="str">
        <f>IFERROR(VLOOKUP(B1749, 'Reference data'!$C$2:$D$21, 2, 0), "Do not enter, will be populated based on other column(s)")</f>
        <v>Sustenance</v>
      </c>
      <c r="B1749" s="683" t="s">
        <v>984</v>
      </c>
      <c r="C1749" s="347">
        <v>2</v>
      </c>
      <c r="D1749" s="488" t="s">
        <v>2512</v>
      </c>
      <c r="E1749" s="543" t="s">
        <v>1391</v>
      </c>
      <c r="F1749" s="347" t="s">
        <v>1506</v>
      </c>
      <c r="G1749" s="522" t="str">
        <f>IFERROR(VLOOKUP(E1749,'Reference data'!$M$2:$P$364,4,0), "Do not enter, will be populated based on other column(s)")</f>
        <v>MR</v>
      </c>
      <c r="H1749" s="522" t="str">
        <f>IFERROR(VLOOKUP(E1749,'Reference data'!$M$2:$O$364, 3,0), "Do not enter, will be populated based on other column(s)")</f>
        <v>Java</v>
      </c>
      <c r="I1749" s="522" t="str">
        <f>IFERROR(VLOOKUP(E1749,'Reference data'!$M$1:$N$364, 2,0), "Do not enter, will be populated based on other column(s)")</f>
        <v>Gal-SAF</v>
      </c>
      <c r="J1749" s="347" t="s">
        <v>78</v>
      </c>
      <c r="K1749" s="525" t="str">
        <f>IFERROR(VLOOKUP(J1749,'Reference data'!$G$2:$H$7, 2, 0), "Do not enter, will be populated based on other column(s)")</f>
        <v>Christine Moretti</v>
      </c>
      <c r="L1749" s="525" t="s">
        <v>489</v>
      </c>
      <c r="M1749" s="525" t="str">
        <f>IFERROR(VLOOKUP(L1749, 'Reference data'!$J$2:$K$30, 2, 0), "Do not enter, will be populated based on other column(s)")</f>
        <v>Dinesh Bansal (Gurgaon)</v>
      </c>
      <c r="N1749" s="347" t="s">
        <v>283</v>
      </c>
      <c r="P1749" s="347" t="s">
        <v>48</v>
      </c>
      <c r="Q1749" s="488"/>
      <c r="R1749" s="488"/>
      <c r="S1749" s="488"/>
      <c r="T1749" s="488"/>
      <c r="U1749" s="488"/>
      <c r="V1749" s="488"/>
      <c r="W1749" s="488"/>
      <c r="X1749" s="488"/>
      <c r="Y1749" s="488"/>
      <c r="Z1749" s="488"/>
      <c r="AA1749" s="488"/>
      <c r="AB1749" s="488"/>
      <c r="AC1749" s="488"/>
      <c r="AD1749" s="488"/>
      <c r="AE1749" s="488"/>
      <c r="AF1749" s="488"/>
      <c r="AG1749" s="488"/>
      <c r="AH1749" s="347">
        <v>25</v>
      </c>
      <c r="AI1749" s="347">
        <v>25</v>
      </c>
      <c r="AJ1749" s="347">
        <v>25</v>
      </c>
      <c r="AK1749" s="347">
        <v>25</v>
      </c>
      <c r="AL1749" s="347">
        <v>25</v>
      </c>
      <c r="AM1749" s="347">
        <v>25</v>
      </c>
      <c r="AN1749" s="347">
        <v>25</v>
      </c>
      <c r="AO1749" s="347">
        <v>25</v>
      </c>
      <c r="AP1749" s="347">
        <v>25</v>
      </c>
    </row>
    <row r="1750" spans="1:44" ht="18" customHeight="1">
      <c r="A1750" s="522" t="str">
        <f>IFERROR(VLOOKUP(B1750, 'Reference data'!$C$2:$D$21, 2, 0), "Do not enter, will be populated based on other column(s)")</f>
        <v>Sustenance</v>
      </c>
      <c r="B1750" s="683" t="s">
        <v>985</v>
      </c>
      <c r="C1750" s="347">
        <v>2</v>
      </c>
      <c r="D1750" s="488" t="s">
        <v>2484</v>
      </c>
      <c r="E1750" s="543" t="s">
        <v>1391</v>
      </c>
      <c r="F1750" s="347" t="s">
        <v>1506</v>
      </c>
      <c r="G1750" s="522" t="str">
        <f>IFERROR(VLOOKUP(E1750,'Reference data'!$M$2:$P$364,4,0), "Do not enter, will be populated based on other column(s)")</f>
        <v>MR</v>
      </c>
      <c r="H1750" s="522" t="str">
        <f>IFERROR(VLOOKUP(E1750,'Reference data'!$M$2:$O$364, 3,0), "Do not enter, will be populated based on other column(s)")</f>
        <v>Java</v>
      </c>
      <c r="I1750" s="522" t="str">
        <f>IFERROR(VLOOKUP(E1750,'Reference data'!$M$1:$N$364, 2,0), "Do not enter, will be populated based on other column(s)")</f>
        <v>Gal-SAF</v>
      </c>
      <c r="J1750" s="347" t="s">
        <v>78</v>
      </c>
      <c r="K1750" s="525" t="str">
        <f>IFERROR(VLOOKUP(J1750,'Reference data'!$G$2:$H$7, 2, 0), "Do not enter, will be populated based on other column(s)")</f>
        <v>Christine Moretti</v>
      </c>
      <c r="L1750" s="525" t="s">
        <v>489</v>
      </c>
      <c r="M1750" s="525" t="str">
        <f>IFERROR(VLOOKUP(L1750, 'Reference data'!$J$2:$K$30, 2, 0), "Do not enter, will be populated based on other column(s)")</f>
        <v>Dinesh Bansal (Gurgaon)</v>
      </c>
      <c r="N1750" s="347" t="s">
        <v>283</v>
      </c>
      <c r="P1750" s="347" t="s">
        <v>48</v>
      </c>
      <c r="Q1750" s="488"/>
      <c r="R1750" s="488"/>
      <c r="S1750" s="488"/>
      <c r="T1750" s="488"/>
      <c r="U1750" s="488"/>
      <c r="V1750" s="488"/>
      <c r="W1750" s="488"/>
      <c r="X1750" s="488"/>
      <c r="Y1750" s="488"/>
      <c r="Z1750" s="488"/>
      <c r="AA1750" s="488"/>
      <c r="AB1750" s="488"/>
      <c r="AC1750" s="488"/>
      <c r="AD1750" s="488"/>
      <c r="AE1750" s="488"/>
      <c r="AF1750" s="488"/>
      <c r="AG1750" s="488"/>
      <c r="AH1750" s="347">
        <v>10</v>
      </c>
      <c r="AI1750" s="347">
        <v>10</v>
      </c>
      <c r="AJ1750" s="347">
        <v>10</v>
      </c>
      <c r="AK1750" s="347">
        <v>10</v>
      </c>
      <c r="AL1750" s="347">
        <v>10</v>
      </c>
      <c r="AM1750" s="347">
        <v>10</v>
      </c>
      <c r="AN1750" s="347">
        <v>10</v>
      </c>
      <c r="AO1750" s="347">
        <v>10</v>
      </c>
      <c r="AP1750" s="347">
        <v>10</v>
      </c>
    </row>
    <row r="1751" spans="1:44" ht="18" customHeight="1">
      <c r="A1751" s="522" t="str">
        <f>IFERROR(VLOOKUP(B1751, 'Reference data'!$C$2:$D$21, 2, 0), "Do not enter, will be populated based on other column(s)")</f>
        <v>Sustenance</v>
      </c>
      <c r="B1751" s="683" t="s">
        <v>992</v>
      </c>
      <c r="C1751" s="347">
        <v>2</v>
      </c>
      <c r="D1751" s="488" t="s">
        <v>1778</v>
      </c>
      <c r="E1751" s="543" t="s">
        <v>1391</v>
      </c>
      <c r="F1751" s="347" t="s">
        <v>1506</v>
      </c>
      <c r="G1751" s="522" t="str">
        <f>IFERROR(VLOOKUP(E1751,'Reference data'!$M$2:$P$364,4,0), "Do not enter, will be populated based on other column(s)")</f>
        <v>MR</v>
      </c>
      <c r="H1751" s="522" t="str">
        <f>IFERROR(VLOOKUP(E1751,'Reference data'!$M$2:$O$364, 3,0), "Do not enter, will be populated based on other column(s)")</f>
        <v>Java</v>
      </c>
      <c r="I1751" s="522" t="str">
        <f>IFERROR(VLOOKUP(E1751,'Reference data'!$M$1:$N$364, 2,0), "Do not enter, will be populated based on other column(s)")</f>
        <v>Gal-SAF</v>
      </c>
      <c r="J1751" s="347" t="s">
        <v>78</v>
      </c>
      <c r="K1751" s="525" t="str">
        <f>IFERROR(VLOOKUP(J1751,'Reference data'!$G$2:$H$7, 2, 0), "Do not enter, will be populated based on other column(s)")</f>
        <v>Christine Moretti</v>
      </c>
      <c r="L1751" s="525" t="s">
        <v>489</v>
      </c>
      <c r="M1751" s="525" t="str">
        <f>IFERROR(VLOOKUP(L1751, 'Reference data'!$J$2:$K$30, 2, 0), "Do not enter, will be populated based on other column(s)")</f>
        <v>Dinesh Bansal (Gurgaon)</v>
      </c>
      <c r="N1751" s="347" t="s">
        <v>283</v>
      </c>
      <c r="P1751" s="347" t="s">
        <v>48</v>
      </c>
      <c r="Q1751" s="488"/>
      <c r="R1751" s="488"/>
      <c r="S1751" s="488"/>
      <c r="T1751" s="488"/>
      <c r="U1751" s="488"/>
      <c r="V1751" s="488"/>
      <c r="W1751" s="488"/>
      <c r="X1751" s="488"/>
      <c r="Y1751" s="488"/>
      <c r="Z1751" s="488"/>
      <c r="AA1751" s="488"/>
      <c r="AB1751" s="488"/>
      <c r="AC1751" s="488"/>
      <c r="AD1751" s="488"/>
      <c r="AE1751" s="488"/>
      <c r="AF1751" s="488"/>
      <c r="AG1751" s="488"/>
      <c r="AH1751" s="347">
        <v>8</v>
      </c>
      <c r="AI1751" s="347">
        <v>8</v>
      </c>
      <c r="AJ1751" s="347">
        <v>8</v>
      </c>
      <c r="AK1751" s="347">
        <v>8</v>
      </c>
      <c r="AL1751" s="347">
        <v>8</v>
      </c>
      <c r="AM1751" s="347">
        <v>8</v>
      </c>
      <c r="AN1751" s="347">
        <v>8</v>
      </c>
      <c r="AO1751" s="347">
        <v>8</v>
      </c>
      <c r="AP1751" s="347">
        <v>8</v>
      </c>
    </row>
    <row r="1752" spans="1:44" ht="18" customHeight="1">
      <c r="A1752" s="522" t="str">
        <f>IFERROR(VLOOKUP(B1752, 'Reference data'!$C$2:$D$21, 2, 0), "Do not enter, will be populated based on other column(s)")</f>
        <v>Sustenance</v>
      </c>
      <c r="B1752" s="683" t="s">
        <v>988</v>
      </c>
      <c r="C1752" s="347">
        <v>2</v>
      </c>
      <c r="D1752" s="530" t="s">
        <v>2513</v>
      </c>
      <c r="E1752" s="543" t="s">
        <v>1391</v>
      </c>
      <c r="F1752" s="347" t="s">
        <v>1506</v>
      </c>
      <c r="G1752" s="522" t="str">
        <f>IFERROR(VLOOKUP(E1752,'Reference data'!$M$2:$P$364,4,0), "Do not enter, will be populated based on other column(s)")</f>
        <v>MR</v>
      </c>
      <c r="H1752" s="522" t="str">
        <f>IFERROR(VLOOKUP(E1752,'Reference data'!$M$2:$O$364, 3,0), "Do not enter, will be populated based on other column(s)")</f>
        <v>Java</v>
      </c>
      <c r="I1752" s="522" t="str">
        <f>IFERROR(VLOOKUP(E1752,'Reference data'!$M$1:$N$364, 2,0), "Do not enter, will be populated based on other column(s)")</f>
        <v>Gal-SAF</v>
      </c>
      <c r="J1752" s="347" t="s">
        <v>78</v>
      </c>
      <c r="K1752" s="525" t="str">
        <f>IFERROR(VLOOKUP(J1752,'Reference data'!$G$2:$H$7, 2, 0), "Do not enter, will be populated based on other column(s)")</f>
        <v>Christine Moretti</v>
      </c>
      <c r="L1752" s="525" t="s">
        <v>489</v>
      </c>
      <c r="M1752" s="525" t="str">
        <f>IFERROR(VLOOKUP(L1752, 'Reference data'!$J$2:$K$30, 2, 0), "Do not enter, will be populated based on other column(s)")</f>
        <v>Dinesh Bansal (Gurgaon)</v>
      </c>
      <c r="N1752" s="347" t="s">
        <v>283</v>
      </c>
      <c r="P1752" s="347" t="s">
        <v>48</v>
      </c>
      <c r="Q1752" s="488"/>
      <c r="R1752" s="488"/>
      <c r="S1752" s="488"/>
      <c r="T1752" s="488"/>
      <c r="U1752" s="488"/>
      <c r="V1752" s="488"/>
      <c r="W1752" s="488"/>
      <c r="X1752" s="488"/>
      <c r="Y1752" s="488"/>
      <c r="Z1752" s="488"/>
      <c r="AA1752" s="488"/>
      <c r="AB1752" s="488"/>
      <c r="AC1752" s="488"/>
      <c r="AD1752" s="488"/>
      <c r="AE1752" s="488"/>
      <c r="AF1752" s="488"/>
      <c r="AG1752" s="488"/>
      <c r="AH1752" s="347">
        <v>90</v>
      </c>
      <c r="AI1752" s="347">
        <v>90</v>
      </c>
      <c r="AJ1752" s="347">
        <v>90</v>
      </c>
      <c r="AK1752" s="347">
        <v>90</v>
      </c>
      <c r="AL1752" s="347">
        <v>90</v>
      </c>
      <c r="AM1752" s="347">
        <v>90</v>
      </c>
      <c r="AN1752" s="347">
        <v>90</v>
      </c>
      <c r="AO1752" s="347">
        <v>90</v>
      </c>
      <c r="AP1752" s="347">
        <v>90</v>
      </c>
    </row>
    <row r="1753" spans="1:44" ht="18" customHeight="1">
      <c r="A1753" s="522" t="str">
        <f>IFERROR(VLOOKUP(B1753, 'Reference data'!$C$2:$D$21, 2, 0), "Do not enter, will be populated based on other column(s)")</f>
        <v>Sustenance</v>
      </c>
      <c r="B1753" s="683" t="s">
        <v>989</v>
      </c>
      <c r="C1753" s="347">
        <v>2</v>
      </c>
      <c r="D1753" s="488" t="s">
        <v>2514</v>
      </c>
      <c r="E1753" s="543" t="s">
        <v>1391</v>
      </c>
      <c r="F1753" s="347" t="s">
        <v>1506</v>
      </c>
      <c r="G1753" s="522" t="str">
        <f>IFERROR(VLOOKUP(E1753,'Reference data'!$M$2:$P$364,4,0), "Do not enter, will be populated based on other column(s)")</f>
        <v>MR</v>
      </c>
      <c r="H1753" s="522" t="str">
        <f>IFERROR(VLOOKUP(E1753,'Reference data'!$M$2:$O$364, 3,0), "Do not enter, will be populated based on other column(s)")</f>
        <v>Java</v>
      </c>
      <c r="I1753" s="522" t="str">
        <f>IFERROR(VLOOKUP(E1753,'Reference data'!$M$1:$N$364, 2,0), "Do not enter, will be populated based on other column(s)")</f>
        <v>Gal-SAF</v>
      </c>
      <c r="J1753" s="347" t="s">
        <v>78</v>
      </c>
      <c r="K1753" s="525" t="str">
        <f>IFERROR(VLOOKUP(J1753,'Reference data'!$G$2:$H$7, 2, 0), "Do not enter, will be populated based on other column(s)")</f>
        <v>Christine Moretti</v>
      </c>
      <c r="L1753" s="525" t="s">
        <v>489</v>
      </c>
      <c r="M1753" s="525" t="str">
        <f>IFERROR(VLOOKUP(L1753, 'Reference data'!$J$2:$K$30, 2, 0), "Do not enter, will be populated based on other column(s)")</f>
        <v>Dinesh Bansal (Gurgaon)</v>
      </c>
      <c r="N1753" s="347" t="s">
        <v>283</v>
      </c>
      <c r="P1753" s="347" t="s">
        <v>48</v>
      </c>
      <c r="Q1753" s="488"/>
      <c r="R1753" s="488"/>
      <c r="S1753" s="488"/>
      <c r="T1753" s="488"/>
      <c r="U1753" s="488"/>
      <c r="V1753" s="488"/>
      <c r="W1753" s="488"/>
      <c r="X1753" s="488"/>
      <c r="Y1753" s="488"/>
      <c r="Z1753" s="488"/>
      <c r="AA1753" s="488"/>
      <c r="AB1753" s="488"/>
      <c r="AC1753" s="488"/>
      <c r="AD1753" s="488"/>
      <c r="AE1753" s="488"/>
      <c r="AF1753" s="488"/>
      <c r="AG1753" s="488"/>
      <c r="AH1753" s="347">
        <v>0</v>
      </c>
      <c r="AI1753" s="347">
        <v>0</v>
      </c>
      <c r="AJ1753" s="347">
        <v>0</v>
      </c>
      <c r="AK1753" s="347">
        <v>0</v>
      </c>
      <c r="AL1753" s="347">
        <v>0</v>
      </c>
      <c r="AM1753" s="347">
        <v>0</v>
      </c>
      <c r="AN1753" s="347">
        <v>0</v>
      </c>
      <c r="AO1753" s="347">
        <v>0</v>
      </c>
      <c r="AP1753" s="347">
        <v>0</v>
      </c>
    </row>
    <row r="1754" spans="1:44" ht="18" customHeight="1">
      <c r="A1754" s="522" t="str">
        <f>IFERROR(VLOOKUP(B1754, 'Reference data'!$C$2:$D$21, 2, 0), "Do not enter, will be populated based on other column(s)")</f>
        <v>Sustenance</v>
      </c>
      <c r="B1754" s="683" t="s">
        <v>992</v>
      </c>
      <c r="C1754" s="347">
        <v>2</v>
      </c>
      <c r="D1754" s="488" t="s">
        <v>1778</v>
      </c>
      <c r="E1754" s="543" t="s">
        <v>1391</v>
      </c>
      <c r="F1754" s="347" t="s">
        <v>1506</v>
      </c>
      <c r="G1754" s="522" t="str">
        <f>IFERROR(VLOOKUP(E1754,'Reference data'!$M$2:$P$364,4,0), "Do not enter, will be populated based on other column(s)")</f>
        <v>MR</v>
      </c>
      <c r="H1754" s="522" t="str">
        <f>IFERROR(VLOOKUP(E1754,'Reference data'!$M$2:$O$364, 3,0), "Do not enter, will be populated based on other column(s)")</f>
        <v>Java</v>
      </c>
      <c r="I1754" s="522" t="str">
        <f>IFERROR(VLOOKUP(E1754,'Reference data'!$M$1:$N$364, 2,0), "Do not enter, will be populated based on other column(s)")</f>
        <v>Gal-SAF</v>
      </c>
      <c r="J1754" s="347" t="s">
        <v>78</v>
      </c>
      <c r="K1754" s="525" t="str">
        <f>IFERROR(VLOOKUP(J1754,'Reference data'!$G$2:$H$7, 2, 0), "Do not enter, will be populated based on other column(s)")</f>
        <v>Christine Moretti</v>
      </c>
      <c r="L1754" s="525" t="s">
        <v>489</v>
      </c>
      <c r="M1754" s="525" t="str">
        <f>IFERROR(VLOOKUP(L1754, 'Reference data'!$J$2:$K$30, 2, 0), "Do not enter, will be populated based on other column(s)")</f>
        <v>Dinesh Bansal (Gurgaon)</v>
      </c>
      <c r="N1754" s="347" t="s">
        <v>283</v>
      </c>
      <c r="P1754" s="347" t="s">
        <v>48</v>
      </c>
      <c r="Q1754" s="488"/>
      <c r="R1754" s="488"/>
      <c r="S1754" s="488"/>
      <c r="T1754" s="488"/>
      <c r="U1754" s="488"/>
      <c r="V1754" s="488"/>
      <c r="W1754" s="488"/>
      <c r="X1754" s="488"/>
      <c r="Y1754" s="488"/>
      <c r="Z1754" s="488"/>
      <c r="AA1754" s="488"/>
      <c r="AB1754" s="488"/>
      <c r="AC1754" s="488"/>
      <c r="AD1754" s="488"/>
      <c r="AE1754" s="488"/>
      <c r="AF1754" s="488"/>
      <c r="AG1754" s="488"/>
      <c r="AH1754" s="347">
        <v>60</v>
      </c>
      <c r="AI1754" s="347">
        <v>60</v>
      </c>
      <c r="AJ1754" s="347">
        <v>60</v>
      </c>
      <c r="AK1754" s="347">
        <v>60</v>
      </c>
      <c r="AL1754" s="347">
        <v>60</v>
      </c>
      <c r="AM1754" s="347">
        <v>60</v>
      </c>
      <c r="AN1754" s="347">
        <v>60</v>
      </c>
      <c r="AO1754" s="347">
        <v>60</v>
      </c>
      <c r="AP1754" s="347">
        <v>60</v>
      </c>
    </row>
    <row r="1755" spans="1:44" ht="18" customHeight="1">
      <c r="A1755" s="522" t="str">
        <f>IFERROR(VLOOKUP(B1755, 'Reference data'!$C$2:$D$21, 2, 0), "Do not enter, will be populated based on other column(s)")</f>
        <v>Sustenance</v>
      </c>
      <c r="B1755" s="683" t="s">
        <v>987</v>
      </c>
      <c r="C1755" s="347">
        <v>2</v>
      </c>
      <c r="D1755" s="531" t="s">
        <v>2515</v>
      </c>
      <c r="E1755" s="543" t="s">
        <v>1391</v>
      </c>
      <c r="F1755" s="347" t="s">
        <v>1506</v>
      </c>
      <c r="G1755" s="522" t="str">
        <f>IFERROR(VLOOKUP(E1755,'Reference data'!$M$2:$P$364,4,0), "Do not enter, will be populated based on other column(s)")</f>
        <v>MR</v>
      </c>
      <c r="H1755" s="522" t="str">
        <f>IFERROR(VLOOKUP(E1755,'Reference data'!$M$2:$O$364, 3,0), "Do not enter, will be populated based on other column(s)")</f>
        <v>Java</v>
      </c>
      <c r="I1755" s="522" t="str">
        <f>IFERROR(VLOOKUP(E1755,'Reference data'!$M$1:$N$364, 2,0), "Do not enter, will be populated based on other column(s)")</f>
        <v>Gal-SAF</v>
      </c>
      <c r="J1755" s="347" t="s">
        <v>78</v>
      </c>
      <c r="K1755" s="525" t="str">
        <f>IFERROR(VLOOKUP(J1755,'Reference data'!$G$2:$H$7, 2, 0), "Do not enter, will be populated based on other column(s)")</f>
        <v>Christine Moretti</v>
      </c>
      <c r="L1755" s="525" t="s">
        <v>489</v>
      </c>
      <c r="M1755" s="525" t="str">
        <f>IFERROR(VLOOKUP(L1755, 'Reference data'!$J$2:$K$30, 2, 0), "Do not enter, will be populated based on other column(s)")</f>
        <v>Dinesh Bansal (Gurgaon)</v>
      </c>
      <c r="N1755" s="347" t="s">
        <v>283</v>
      </c>
      <c r="P1755" s="347" t="s">
        <v>48</v>
      </c>
      <c r="Q1755" s="488"/>
      <c r="R1755" s="488"/>
      <c r="S1755" s="488"/>
      <c r="T1755" s="488"/>
      <c r="U1755" s="488"/>
      <c r="V1755" s="488"/>
      <c r="W1755" s="488"/>
      <c r="X1755" s="488"/>
      <c r="Y1755" s="488"/>
      <c r="Z1755" s="488"/>
      <c r="AA1755" s="488"/>
      <c r="AB1755" s="488"/>
      <c r="AC1755" s="488"/>
      <c r="AD1755" s="488"/>
      <c r="AE1755" s="488"/>
      <c r="AF1755" s="488"/>
      <c r="AG1755" s="488"/>
      <c r="AH1755" s="347">
        <v>0</v>
      </c>
      <c r="AI1755" s="347">
        <v>0</v>
      </c>
      <c r="AJ1755" s="347">
        <v>0</v>
      </c>
      <c r="AK1755" s="347">
        <v>0</v>
      </c>
      <c r="AL1755" s="347">
        <v>0</v>
      </c>
      <c r="AM1755" s="347">
        <v>0</v>
      </c>
      <c r="AN1755" s="347">
        <v>0</v>
      </c>
      <c r="AO1755" s="347">
        <v>0</v>
      </c>
      <c r="AP1755" s="347">
        <v>0</v>
      </c>
    </row>
    <row r="1756" spans="1:44" ht="18" customHeight="1">
      <c r="A1756" s="522" t="str">
        <f>IFERROR(VLOOKUP(B1756, 'Reference data'!$C$2:$D$21, 2, 0), "Do not enter, will be populated based on other column(s)")</f>
        <v>Sustenance</v>
      </c>
      <c r="B1756" s="683" t="s">
        <v>990</v>
      </c>
      <c r="C1756" s="347">
        <v>2</v>
      </c>
      <c r="D1756" s="488" t="s">
        <v>990</v>
      </c>
      <c r="E1756" s="543" t="s">
        <v>1391</v>
      </c>
      <c r="F1756" s="347" t="s">
        <v>1506</v>
      </c>
      <c r="G1756" s="522" t="str">
        <f>IFERROR(VLOOKUP(E1756,'Reference data'!$M$2:$P$364,4,0), "Do not enter, will be populated based on other column(s)")</f>
        <v>MR</v>
      </c>
      <c r="H1756" s="522" t="str">
        <f>IFERROR(VLOOKUP(E1756,'Reference data'!$M$2:$O$364, 3,0), "Do not enter, will be populated based on other column(s)")</f>
        <v>Java</v>
      </c>
      <c r="I1756" s="522" t="str">
        <f>IFERROR(VLOOKUP(E1756,'Reference data'!$M$1:$N$364, 2,0), "Do not enter, will be populated based on other column(s)")</f>
        <v>Gal-SAF</v>
      </c>
      <c r="J1756" s="347" t="s">
        <v>78</v>
      </c>
      <c r="K1756" s="525" t="str">
        <f>IFERROR(VLOOKUP(J1756,'Reference data'!$G$2:$H$7, 2, 0), "Do not enter, will be populated based on other column(s)")</f>
        <v>Christine Moretti</v>
      </c>
      <c r="L1756" s="525" t="s">
        <v>489</v>
      </c>
      <c r="M1756" s="525" t="str">
        <f>IFERROR(VLOOKUP(L1756, 'Reference data'!$J$2:$K$30, 2, 0), "Do not enter, will be populated based on other column(s)")</f>
        <v>Dinesh Bansal (Gurgaon)</v>
      </c>
      <c r="N1756" s="347" t="s">
        <v>283</v>
      </c>
      <c r="P1756" s="347" t="s">
        <v>48</v>
      </c>
      <c r="Q1756" s="488"/>
      <c r="R1756" s="488"/>
      <c r="S1756" s="488"/>
      <c r="T1756" s="488"/>
      <c r="U1756" s="488"/>
      <c r="V1756" s="488"/>
      <c r="W1756" s="488"/>
      <c r="X1756" s="488"/>
      <c r="Y1756" s="488"/>
      <c r="Z1756" s="488"/>
      <c r="AA1756" s="488"/>
      <c r="AB1756" s="488"/>
      <c r="AC1756" s="488"/>
      <c r="AD1756" s="488"/>
      <c r="AE1756" s="488"/>
      <c r="AF1756" s="488"/>
      <c r="AG1756" s="488"/>
      <c r="AH1756" s="347">
        <v>0</v>
      </c>
      <c r="AI1756" s="347">
        <v>0</v>
      </c>
      <c r="AJ1756" s="347">
        <v>0</v>
      </c>
      <c r="AK1756" s="347">
        <v>0</v>
      </c>
      <c r="AL1756" s="347">
        <v>0</v>
      </c>
      <c r="AM1756" s="347">
        <v>0</v>
      </c>
      <c r="AN1756" s="347">
        <v>0</v>
      </c>
      <c r="AO1756" s="347">
        <v>0</v>
      </c>
    </row>
    <row r="1757" spans="1:44" ht="18" customHeight="1">
      <c r="A1757" s="522" t="str">
        <f>IFERROR(VLOOKUP(B1757, 'Reference data'!$C$2:$D$21, 2, 0), "Do not enter, will be populated based on other column(s)")</f>
        <v>Sustenance</v>
      </c>
      <c r="B1757" s="683" t="s">
        <v>983</v>
      </c>
      <c r="C1757" s="347">
        <v>2</v>
      </c>
      <c r="D1757" s="488" t="s">
        <v>2467</v>
      </c>
      <c r="E1757" s="543" t="s">
        <v>1391</v>
      </c>
      <c r="F1757" s="347" t="s">
        <v>1506</v>
      </c>
      <c r="G1757" s="522" t="str">
        <f>IFERROR(VLOOKUP(E1757,'Reference data'!$M$2:$P$364,4,0), "Do not enter, will be populated based on other column(s)")</f>
        <v>MR</v>
      </c>
      <c r="H1757" s="522" t="str">
        <f>IFERROR(VLOOKUP(E1757,'Reference data'!$M$2:$O$364, 3,0), "Do not enter, will be populated based on other column(s)")</f>
        <v>Java</v>
      </c>
      <c r="I1757" s="522" t="str">
        <f>IFERROR(VLOOKUP(E1757,'Reference data'!$M$1:$N$364, 2,0), "Do not enter, will be populated based on other column(s)")</f>
        <v>Gal-SAF</v>
      </c>
      <c r="J1757" s="347" t="s">
        <v>78</v>
      </c>
      <c r="K1757" s="525" t="str">
        <f>IFERROR(VLOOKUP(J1757,'Reference data'!$G$2:$H$7, 2, 0), "Do not enter, will be populated based on other column(s)")</f>
        <v>Christine Moretti</v>
      </c>
      <c r="L1757" s="525" t="s">
        <v>489</v>
      </c>
      <c r="M1757" s="525" t="str">
        <f>IFERROR(VLOOKUP(L1757, 'Reference data'!$J$2:$K$30, 2, 0), "Do not enter, will be populated based on other column(s)")</f>
        <v>Dinesh Bansal (Gurgaon)</v>
      </c>
      <c r="N1757" s="347" t="s">
        <v>283</v>
      </c>
      <c r="P1757" s="347" t="s">
        <v>48</v>
      </c>
      <c r="Q1757" s="488"/>
      <c r="R1757" s="488"/>
      <c r="S1757" s="488"/>
      <c r="T1757" s="488"/>
      <c r="U1757" s="488"/>
      <c r="V1757" s="488"/>
      <c r="W1757" s="488"/>
      <c r="X1757" s="488"/>
      <c r="Y1757" s="488"/>
      <c r="Z1757" s="488"/>
      <c r="AA1757" s="488"/>
      <c r="AB1757" s="488"/>
      <c r="AC1757" s="488"/>
      <c r="AD1757" s="488"/>
      <c r="AE1757" s="488"/>
      <c r="AF1757" s="488"/>
      <c r="AG1757" s="488"/>
      <c r="AH1757" s="347">
        <v>0</v>
      </c>
      <c r="AI1757" s="347">
        <v>0</v>
      </c>
      <c r="AJ1757" s="347">
        <v>0</v>
      </c>
      <c r="AK1757" s="347">
        <v>0</v>
      </c>
      <c r="AL1757" s="347">
        <v>0</v>
      </c>
      <c r="AM1757" s="347">
        <v>0</v>
      </c>
      <c r="AN1757" s="347">
        <v>0</v>
      </c>
      <c r="AO1757" s="347">
        <v>0</v>
      </c>
    </row>
    <row r="1758" spans="1:44" ht="18" customHeight="1" thickBot="1">
      <c r="A1758" s="522" t="str">
        <f>IFERROR(VLOOKUP(B1758, 'Reference data'!$C$2:$D$21, 2, 0), "Do not enter, will be populated based on other column(s)")</f>
        <v>Enhancement</v>
      </c>
      <c r="B1758" s="684" t="s">
        <v>960</v>
      </c>
      <c r="D1758" s="488" t="s">
        <v>2507</v>
      </c>
      <c r="E1758" s="543" t="s">
        <v>1356</v>
      </c>
      <c r="F1758" s="347" t="s">
        <v>1746</v>
      </c>
      <c r="G1758" s="522" t="str">
        <f>IFERROR(VLOOKUP(E1758,'Reference data'!$M$2:$P$364,4,0), "Do not enter, will be populated based on other column(s)")</f>
        <v>MR</v>
      </c>
      <c r="H1758" s="522" t="str">
        <f>IFERROR(VLOOKUP(E1758,'Reference data'!$M$2:$O$364, 3,0), "Do not enter, will be populated based on other column(s)")</f>
        <v>Java</v>
      </c>
      <c r="I1758" s="522" t="str">
        <f>IFERROR(VLOOKUP(E1758,'Reference data'!$M$1:$N$364, 2,0), "Do not enter, will be populated based on other column(s)")</f>
        <v>Gal-SAF</v>
      </c>
      <c r="J1758" s="347" t="s">
        <v>78</v>
      </c>
      <c r="K1758" s="525" t="str">
        <f>IFERROR(VLOOKUP(J1758,'Reference data'!$G$2:$H$7, 2, 0), "Do not enter, will be populated based on other column(s)")</f>
        <v>Christine Moretti</v>
      </c>
      <c r="L1758" s="525" t="s">
        <v>489</v>
      </c>
      <c r="M1758" s="525" t="str">
        <f>IFERROR(VLOOKUP(L1758, 'Reference data'!$J$2:$K$30, 2, 0), "Do not enter, will be populated based on other column(s)")</f>
        <v>Dinesh Bansal (Gurgaon)</v>
      </c>
      <c r="N1758" s="347" t="s">
        <v>1114</v>
      </c>
      <c r="P1758" s="483" t="s">
        <v>342</v>
      </c>
      <c r="Q1758" s="488">
        <v>2450</v>
      </c>
      <c r="R1758" s="488"/>
      <c r="S1758" s="488"/>
      <c r="T1758" s="488"/>
      <c r="U1758" s="488"/>
      <c r="V1758" s="488"/>
      <c r="W1758" s="488"/>
      <c r="X1758" s="488"/>
      <c r="Y1758" s="488"/>
      <c r="Z1758" s="488"/>
      <c r="AA1758" s="488"/>
      <c r="AB1758" s="488"/>
      <c r="AC1758" s="488"/>
      <c r="AD1758" s="488"/>
      <c r="AE1758" s="488"/>
      <c r="AF1758" s="488"/>
      <c r="AG1758" s="488"/>
      <c r="AH1758" s="488"/>
      <c r="AI1758" s="488"/>
      <c r="AJ1758" s="488"/>
      <c r="AK1758" s="488"/>
      <c r="AL1758" s="488"/>
      <c r="AM1758" s="488"/>
    </row>
    <row r="1759" spans="1:44" ht="18" customHeight="1">
      <c r="A1759" s="522" t="str">
        <f>IFERROR(VLOOKUP(B1759, 'Reference data'!$C$2:$D$21, 2, 0), "Do not enter, will be populated based on other column(s)")</f>
        <v>Enhancement</v>
      </c>
      <c r="B1759" s="555" t="s">
        <v>960</v>
      </c>
      <c r="D1759" s="347" t="s">
        <v>2509</v>
      </c>
      <c r="E1759" s="564" t="s">
        <v>53</v>
      </c>
      <c r="F1759" s="667" t="s">
        <v>2315</v>
      </c>
      <c r="G1759" s="522" t="str">
        <f>IFERROR(VLOOKUP(E1759,'Reference data'!$M$2:$P$364,4,0), "Do not enter, will be populated based on other column(s)")</f>
        <v>MF</v>
      </c>
      <c r="H1759" s="522" t="str">
        <f>IFERROR(VLOOKUP(E1759,'Reference data'!$M$2:$O$364, 3,0), "Do not enter, will be populated based on other column(s)")</f>
        <v>PL1, Assembler</v>
      </c>
      <c r="I1759" s="522" t="str">
        <f>IFERROR(VLOOKUP(E1759,'Reference data'!$M$1:$N$364, 2,0), "Do not enter, will be populated based on other column(s)")</f>
        <v>SW-CRIS</v>
      </c>
      <c r="J1759" s="347" t="s">
        <v>44</v>
      </c>
      <c r="K1759" s="525" t="str">
        <f>IFERROR(VLOOKUP(J1759,'Reference data'!$G$2:$H$7, 2, 0), "Do not enter, will be populated based on other column(s)")</f>
        <v>Muawiah Qaimari</v>
      </c>
      <c r="L1759" s="556" t="s">
        <v>46</v>
      </c>
      <c r="M1759" s="525" t="str">
        <f>IFERROR(VLOOKUP(L1759, 'Reference data'!$J$2:$K$30, 2, 0), "Do not enter, will be populated based on other column(s)")</f>
        <v>Daljeet Arora</v>
      </c>
      <c r="N1759" s="347">
        <v>23.11</v>
      </c>
      <c r="P1759" s="483" t="s">
        <v>48</v>
      </c>
      <c r="Q1759" s="347">
        <v>2100</v>
      </c>
      <c r="R1759" s="488"/>
      <c r="S1759" s="488"/>
      <c r="T1759" s="488"/>
      <c r="U1759" s="488"/>
      <c r="V1759" s="488"/>
      <c r="W1759" s="488"/>
      <c r="X1759" s="488"/>
      <c r="Y1759" s="488"/>
      <c r="Z1759" s="488"/>
      <c r="AA1759" s="488"/>
      <c r="AB1759" s="488"/>
      <c r="AC1759" s="488"/>
      <c r="AD1759" s="488"/>
      <c r="AE1759" s="488"/>
      <c r="AF1759" s="488"/>
      <c r="AG1759" s="488"/>
      <c r="AM1759" s="347">
        <v>100</v>
      </c>
      <c r="AN1759" s="347">
        <v>500</v>
      </c>
      <c r="AO1759" s="347">
        <v>500</v>
      </c>
      <c r="AP1759" s="347">
        <v>500</v>
      </c>
      <c r="AQ1759" s="347">
        <v>300</v>
      </c>
      <c r="AR1759" s="347">
        <v>200</v>
      </c>
    </row>
    <row r="1760" spans="1:44" ht="18" customHeight="1">
      <c r="A1760" s="522" t="str">
        <f>IFERROR(VLOOKUP(B1760, 'Reference data'!$C$2:$D$21, 2, 0), "Do not enter, will be populated based on other column(s)")</f>
        <v>Enhancement</v>
      </c>
      <c r="B1760" s="541" t="s">
        <v>960</v>
      </c>
      <c r="D1760" s="347" t="s">
        <v>1757</v>
      </c>
      <c r="E1760" s="543" t="s">
        <v>1356</v>
      </c>
      <c r="F1760" s="347" t="s">
        <v>1746</v>
      </c>
      <c r="G1760" s="522" t="str">
        <f>IFERROR(VLOOKUP(E1760,'Reference data'!$M$2:$P$364,4,0), "Do not enter, will be populated based on other column(s)")</f>
        <v>MR</v>
      </c>
      <c r="H1760" s="522" t="str">
        <f>IFERROR(VLOOKUP(E1760,'Reference data'!$M$2:$O$364, 3,0), "Do not enter, will be populated based on other column(s)")</f>
        <v>Java</v>
      </c>
      <c r="I1760" s="522" t="str">
        <f>IFERROR(VLOOKUP(E1760,'Reference data'!$M$1:$N$364, 2,0), "Do not enter, will be populated based on other column(s)")</f>
        <v>Gal-SAF</v>
      </c>
      <c r="J1760" s="347" t="s">
        <v>78</v>
      </c>
      <c r="K1760" s="525" t="str">
        <f>IFERROR(VLOOKUP(J1760,'Reference data'!$G$2:$H$7, 2, 0), "Do not enter, will be populated based on other column(s)")</f>
        <v>Christine Moretti</v>
      </c>
      <c r="L1760" s="525" t="s">
        <v>489</v>
      </c>
      <c r="M1760" s="525" t="str">
        <f>IFERROR(VLOOKUP(L1760, 'Reference data'!$J$2:$K$30, 2, 0), "Do not enter, will be populated based on other column(s)")</f>
        <v>Dinesh Bansal (Gurgaon)</v>
      </c>
      <c r="N1760" s="347" t="s">
        <v>1114</v>
      </c>
      <c r="P1760" s="483" t="s">
        <v>342</v>
      </c>
      <c r="Q1760" s="488">
        <v>90</v>
      </c>
      <c r="R1760" s="488"/>
      <c r="S1760" s="488"/>
      <c r="T1760" s="488"/>
      <c r="U1760" s="488"/>
      <c r="V1760" s="488"/>
      <c r="W1760" s="488"/>
      <c r="X1760" s="488"/>
      <c r="Y1760" s="488"/>
      <c r="Z1760" s="488"/>
      <c r="AA1760" s="488"/>
      <c r="AB1760" s="488"/>
      <c r="AC1760" s="488"/>
      <c r="AD1760" s="488"/>
      <c r="AE1760" s="488"/>
      <c r="AF1760" s="488"/>
      <c r="AG1760" s="488"/>
      <c r="AH1760" s="488"/>
      <c r="AI1760" s="488"/>
      <c r="AJ1760" s="488"/>
      <c r="AK1760" s="488"/>
      <c r="AL1760" s="488"/>
      <c r="AM1760" s="488"/>
    </row>
    <row r="1761" spans="1:44" ht="18" customHeight="1">
      <c r="A1761" s="522" t="str">
        <f>IFERROR(VLOOKUP(B1761, 'Reference data'!$C$2:$D$21, 2, 0), "Do not enter, will be populated based on other column(s)")</f>
        <v>Enhancement</v>
      </c>
      <c r="B1761" s="555" t="s">
        <v>960</v>
      </c>
      <c r="D1761" s="347" t="s">
        <v>2509</v>
      </c>
      <c r="E1761" s="564" t="s">
        <v>51</v>
      </c>
      <c r="F1761" s="667" t="s">
        <v>2315</v>
      </c>
      <c r="G1761" s="522" t="str">
        <f>IFERROR(VLOOKUP(E1761,'Reference data'!$M$2:$P$364,4,0), "Do not enter, will be populated based on other column(s)")</f>
        <v>MF</v>
      </c>
      <c r="H1761" s="522" t="str">
        <f>IFERROR(VLOOKUP(E1761,'Reference data'!$M$2:$O$364, 3,0), "Do not enter, will be populated based on other column(s)")</f>
        <v>Assembler</v>
      </c>
      <c r="I1761" s="522" t="str">
        <f>IFERROR(VLOOKUP(E1761,'Reference data'!$M$1:$N$364, 2,0), "Do not enter, will be populated based on other column(s)")</f>
        <v>SW-CRIS</v>
      </c>
      <c r="J1761" s="347" t="s">
        <v>44</v>
      </c>
      <c r="K1761" s="525" t="str">
        <f>IFERROR(VLOOKUP(J1761,'Reference data'!$G$2:$H$7, 2, 0), "Do not enter, will be populated based on other column(s)")</f>
        <v>Muawiah Qaimari</v>
      </c>
      <c r="L1761" s="556" t="s">
        <v>46</v>
      </c>
      <c r="M1761" s="525" t="str">
        <f>IFERROR(VLOOKUP(L1761, 'Reference data'!$J$2:$K$30, 2, 0), "Do not enter, will be populated based on other column(s)")</f>
        <v>Daljeet Arora</v>
      </c>
      <c r="N1761" s="347">
        <v>23.11</v>
      </c>
      <c r="P1761" s="483" t="s">
        <v>48</v>
      </c>
      <c r="Q1761" s="347">
        <v>2450</v>
      </c>
      <c r="R1761" s="488"/>
      <c r="S1761" s="488"/>
      <c r="T1761" s="488"/>
      <c r="U1761" s="488"/>
      <c r="V1761" s="488"/>
      <c r="W1761" s="488"/>
      <c r="X1761" s="488"/>
      <c r="Y1761" s="488"/>
      <c r="Z1761" s="488"/>
      <c r="AA1761" s="488"/>
      <c r="AB1761" s="488"/>
      <c r="AC1761" s="488"/>
      <c r="AD1761" s="488"/>
      <c r="AE1761" s="488"/>
      <c r="AF1761" s="488"/>
      <c r="AG1761" s="488"/>
      <c r="AM1761" s="347">
        <v>100</v>
      </c>
      <c r="AN1761" s="347">
        <v>500</v>
      </c>
      <c r="AO1761" s="347">
        <v>600</v>
      </c>
      <c r="AP1761" s="347">
        <v>600</v>
      </c>
      <c r="AQ1761" s="347">
        <v>400</v>
      </c>
      <c r="AR1761" s="347">
        <v>250</v>
      </c>
    </row>
    <row r="1762" spans="1:44" ht="18" customHeight="1">
      <c r="A1762" s="522" t="str">
        <f>IFERROR(VLOOKUP(B1762, 'Reference data'!$C$2:$D$21, 2, 0), "Do not enter, will be populated based on other column(s)")</f>
        <v>Enhancement</v>
      </c>
      <c r="B1762" s="541" t="s">
        <v>960</v>
      </c>
      <c r="D1762" s="347" t="s">
        <v>2506</v>
      </c>
      <c r="E1762" s="543" t="s">
        <v>1356</v>
      </c>
      <c r="F1762" s="347" t="s">
        <v>1746</v>
      </c>
      <c r="G1762" s="522" t="str">
        <f>IFERROR(VLOOKUP(E1762,'Reference data'!$M$2:$P$364,4,0), "Do not enter, will be populated based on other column(s)")</f>
        <v>MR</v>
      </c>
      <c r="H1762" s="522" t="str">
        <f>IFERROR(VLOOKUP(E1762,'Reference data'!$M$2:$O$364, 3,0), "Do not enter, will be populated based on other column(s)")</f>
        <v>Java</v>
      </c>
      <c r="I1762" s="522" t="str">
        <f>IFERROR(VLOOKUP(E1762,'Reference data'!$M$1:$N$364, 2,0), "Do not enter, will be populated based on other column(s)")</f>
        <v>Gal-SAF</v>
      </c>
      <c r="J1762" s="347" t="s">
        <v>78</v>
      </c>
      <c r="K1762" s="525" t="str">
        <f>IFERROR(VLOOKUP(J1762,'Reference data'!$G$2:$H$7, 2, 0), "Do not enter, will be populated based on other column(s)")</f>
        <v>Christine Moretti</v>
      </c>
      <c r="L1762" s="525" t="s">
        <v>489</v>
      </c>
      <c r="M1762" s="525" t="str">
        <f>IFERROR(VLOOKUP(L1762, 'Reference data'!$J$2:$K$30, 2, 0), "Do not enter, will be populated based on other column(s)")</f>
        <v>Dinesh Bansal (Gurgaon)</v>
      </c>
      <c r="N1762" s="347" t="s">
        <v>1114</v>
      </c>
      <c r="P1762" s="483" t="s">
        <v>342</v>
      </c>
      <c r="Q1762" s="488">
        <v>790</v>
      </c>
      <c r="R1762" s="488"/>
      <c r="S1762" s="488"/>
      <c r="T1762" s="488"/>
      <c r="U1762" s="488"/>
      <c r="V1762" s="488"/>
      <c r="W1762" s="488"/>
      <c r="X1762" s="488"/>
      <c r="Y1762" s="488"/>
      <c r="Z1762" s="488"/>
      <c r="AA1762" s="488"/>
      <c r="AB1762" s="488"/>
      <c r="AC1762" s="488"/>
      <c r="AD1762" s="488"/>
      <c r="AE1762" s="488"/>
      <c r="AF1762" s="488"/>
      <c r="AG1762" s="488"/>
      <c r="AH1762" s="488"/>
      <c r="AI1762" s="488"/>
      <c r="AJ1762" s="488"/>
      <c r="AK1762" s="488"/>
      <c r="AL1762" s="488"/>
      <c r="AM1762" s="488"/>
    </row>
    <row r="1763" spans="1:44" ht="18" customHeight="1">
      <c r="A1763" s="522" t="str">
        <f>IFERROR(VLOOKUP(B1763, 'Reference data'!$C$2:$D$21, 2, 0), "Do not enter, will be populated based on other column(s)")</f>
        <v>Do not enter, will be populated based on other column(s)</v>
      </c>
      <c r="B1763" s="541"/>
      <c r="D1763"/>
      <c r="E1763" s="543"/>
      <c r="G1763" s="522" t="str">
        <f>IFERROR(VLOOKUP(E1763,'Reference data'!$M$2:$P$364,4,0), "Do not enter, will be populated based on other column(s)")</f>
        <v>Do not enter, will be populated based on other column(s)</v>
      </c>
      <c r="H1763" s="522" t="str">
        <f>IFERROR(VLOOKUP(E1763,'Reference data'!$M$2:$O$364, 3,0), "Do not enter, will be populated based on other column(s)")</f>
        <v>Do not enter, will be populated based on other column(s)</v>
      </c>
      <c r="I1763" s="522" t="str">
        <f>IFERROR(VLOOKUP(E1763,'Reference data'!$M$1:$N$364, 2,0), "Do not enter, will be populated based on other column(s)")</f>
        <v>Do not enter, will be populated based on other column(s)</v>
      </c>
      <c r="K1763" s="525" t="str">
        <f>IFERROR(VLOOKUP(J1763,'Reference data'!$G$2:$H$7, 2, 0), "Do not enter, will be populated based on other column(s)")</f>
        <v>Do not enter, will be populated based on other column(s)</v>
      </c>
      <c r="L1763" s="525" t="s">
        <v>489</v>
      </c>
      <c r="M1763" s="525" t="str">
        <f>IFERROR(VLOOKUP(L1763, 'Reference data'!$J$2:$K$30, 2, 0), "Do not enter, will be populated based on other column(s)")</f>
        <v>Dinesh Bansal (Gurgaon)</v>
      </c>
      <c r="P1763" s="483"/>
      <c r="Q1763" s="488"/>
      <c r="R1763" s="488"/>
      <c r="S1763" s="488"/>
      <c r="T1763" s="488"/>
      <c r="U1763" s="488"/>
      <c r="V1763" s="488"/>
      <c r="W1763" s="488"/>
      <c r="X1763" s="488"/>
      <c r="Y1763" s="488"/>
      <c r="Z1763" s="488"/>
      <c r="AA1763" s="488"/>
      <c r="AB1763" s="488"/>
      <c r="AC1763" s="488"/>
      <c r="AD1763" s="488"/>
      <c r="AE1763" s="488"/>
      <c r="AF1763" s="488"/>
      <c r="AG1763" s="488"/>
      <c r="AH1763" s="488"/>
      <c r="AI1763" s="488"/>
      <c r="AJ1763" s="488"/>
      <c r="AK1763" s="488"/>
      <c r="AL1763" s="488"/>
      <c r="AM1763" s="488"/>
    </row>
    <row r="1764" spans="1:44" ht="18" customHeight="1">
      <c r="A1764" s="522" t="str">
        <f>IFERROR(VLOOKUP(B1764, 'Reference data'!$C$2:$D$21, 2, 0), "Do not enter, will be populated based on other column(s)")</f>
        <v>Do not enter, will be populated based on other column(s)</v>
      </c>
      <c r="B1764" s="541"/>
      <c r="E1764" s="543"/>
      <c r="G1764" s="522" t="str">
        <f>IFERROR(VLOOKUP(E1764,'Reference data'!$M$2:$P$364,4,0), "Do not enter, will be populated based on other column(s)")</f>
        <v>Do not enter, will be populated based on other column(s)</v>
      </c>
      <c r="H1764" s="522" t="str">
        <f>IFERROR(VLOOKUP(E1764,'Reference data'!$M$2:$O$364, 3,0), "Do not enter, will be populated based on other column(s)")</f>
        <v>Do not enter, will be populated based on other column(s)</v>
      </c>
      <c r="I1764" s="522" t="str">
        <f>IFERROR(VLOOKUP(E1764,'Reference data'!$M$1:$N$364, 2,0), "Do not enter, will be populated based on other column(s)")</f>
        <v>Do not enter, will be populated based on other column(s)</v>
      </c>
      <c r="K1764" s="525" t="str">
        <f>IFERROR(VLOOKUP(J1764,'Reference data'!$G$2:$H$7, 2, 0), "Do not enter, will be populated based on other column(s)")</f>
        <v>Do not enter, will be populated based on other column(s)</v>
      </c>
      <c r="L1764" s="525" t="s">
        <v>489</v>
      </c>
      <c r="M1764" s="525" t="str">
        <f>IFERROR(VLOOKUP(L1764, 'Reference data'!$J$2:$K$30, 2, 0), "Do not enter, will be populated based on other column(s)")</f>
        <v>Dinesh Bansal (Gurgaon)</v>
      </c>
      <c r="P1764" s="483"/>
      <c r="Q1764" s="488"/>
      <c r="R1764" s="488"/>
      <c r="S1764" s="488"/>
      <c r="T1764" s="488"/>
      <c r="U1764" s="488"/>
      <c r="V1764" s="488"/>
      <c r="W1764" s="488"/>
      <c r="X1764" s="488"/>
      <c r="Y1764" s="488"/>
      <c r="Z1764" s="488"/>
      <c r="AA1764" s="488"/>
      <c r="AB1764" s="488"/>
      <c r="AC1764" s="488"/>
      <c r="AD1764" s="488"/>
      <c r="AE1764" s="488"/>
      <c r="AF1764" s="488"/>
      <c r="AG1764" s="488"/>
      <c r="AH1764" s="488"/>
      <c r="AI1764" s="488"/>
      <c r="AJ1764" s="488"/>
      <c r="AK1764" s="488"/>
      <c r="AL1764" s="488"/>
      <c r="AM1764" s="488"/>
    </row>
    <row r="1765" spans="1:44" ht="18" customHeight="1">
      <c r="A1765" s="522" t="str">
        <f>IFERROR(VLOOKUP(B1765, 'Reference data'!$C$2:$D$21, 2, 0), "Do not enter, will be populated based on other column(s)")</f>
        <v>Do not enter, will be populated based on other column(s)</v>
      </c>
      <c r="B1765" s="541"/>
      <c r="E1765" s="543"/>
      <c r="G1765" s="522" t="str">
        <f>IFERROR(VLOOKUP(E1765,'Reference data'!$M$2:$P$364,4,0), "Do not enter, will be populated based on other column(s)")</f>
        <v>Do not enter, will be populated based on other column(s)</v>
      </c>
      <c r="H1765" s="522" t="str">
        <f>IFERROR(VLOOKUP(E1765,'Reference data'!$M$2:$O$364, 3,0), "Do not enter, will be populated based on other column(s)")</f>
        <v>Do not enter, will be populated based on other column(s)</v>
      </c>
      <c r="I1765" s="522" t="str">
        <f>IFERROR(VLOOKUP(E1765,'Reference data'!$M$1:$N$364, 2,0), "Do not enter, will be populated based on other column(s)")</f>
        <v>Do not enter, will be populated based on other column(s)</v>
      </c>
      <c r="K1765" s="525" t="str">
        <f>IFERROR(VLOOKUP(J1765,'Reference data'!$G$2:$H$7, 2, 0), "Do not enter, will be populated based on other column(s)")</f>
        <v>Do not enter, will be populated based on other column(s)</v>
      </c>
      <c r="L1765" s="525" t="s">
        <v>489</v>
      </c>
      <c r="M1765" s="525" t="str">
        <f>IFERROR(VLOOKUP(L1765, 'Reference data'!$J$2:$K$30, 2, 0), "Do not enter, will be populated based on other column(s)")</f>
        <v>Dinesh Bansal (Gurgaon)</v>
      </c>
      <c r="P1765" s="483"/>
      <c r="Q1765" s="488"/>
      <c r="R1765" s="488"/>
      <c r="S1765" s="488"/>
      <c r="T1765" s="488"/>
      <c r="U1765" s="488"/>
      <c r="V1765" s="488"/>
      <c r="W1765" s="488"/>
      <c r="X1765" s="488"/>
      <c r="Y1765" s="488"/>
      <c r="Z1765" s="488"/>
      <c r="AA1765" s="488"/>
      <c r="AB1765" s="488"/>
      <c r="AC1765" s="488"/>
      <c r="AD1765" s="488"/>
      <c r="AE1765" s="488"/>
      <c r="AF1765" s="488"/>
      <c r="AG1765" s="488"/>
      <c r="AH1765" s="488"/>
      <c r="AI1765" s="488"/>
      <c r="AJ1765" s="488"/>
      <c r="AK1765" s="488"/>
      <c r="AL1765" s="488"/>
      <c r="AM1765" s="488"/>
    </row>
    <row r="1766" spans="1:44" ht="18" customHeight="1">
      <c r="A1766" s="522" t="str">
        <f>IFERROR(VLOOKUP(B1766, 'Reference data'!$C$2:$D$21, 2, 0), "Do not enter, will be populated based on other column(s)")</f>
        <v>Do not enter, will be populated based on other column(s)</v>
      </c>
      <c r="B1766" s="541"/>
      <c r="E1766" s="543"/>
      <c r="G1766" s="522" t="str">
        <f>IFERROR(VLOOKUP(E1766,'Reference data'!$M$2:$P$364,4,0), "Do not enter, will be populated based on other column(s)")</f>
        <v>Do not enter, will be populated based on other column(s)</v>
      </c>
      <c r="H1766" s="522" t="str">
        <f>IFERROR(VLOOKUP(E1766,'Reference data'!$M$2:$O$364, 3,0), "Do not enter, will be populated based on other column(s)")</f>
        <v>Do not enter, will be populated based on other column(s)</v>
      </c>
      <c r="I1766" s="522" t="str">
        <f>IFERROR(VLOOKUP(E1766,'Reference data'!$M$1:$N$364, 2,0), "Do not enter, will be populated based on other column(s)")</f>
        <v>Do not enter, will be populated based on other column(s)</v>
      </c>
      <c r="K1766" s="525" t="str">
        <f>IFERROR(VLOOKUP(J1766,'Reference data'!$G$2:$H$7, 2, 0), "Do not enter, will be populated based on other column(s)")</f>
        <v>Do not enter, will be populated based on other column(s)</v>
      </c>
      <c r="L1766" s="525" t="s">
        <v>489</v>
      </c>
      <c r="M1766" s="525" t="str">
        <f>IFERROR(VLOOKUP(L1766, 'Reference data'!$J$2:$K$30, 2, 0), "Do not enter, will be populated based on other column(s)")</f>
        <v>Dinesh Bansal (Gurgaon)</v>
      </c>
      <c r="P1766" s="483"/>
      <c r="Q1766" s="488"/>
      <c r="R1766" s="488"/>
      <c r="S1766" s="488"/>
      <c r="T1766" s="488"/>
      <c r="U1766" s="488"/>
      <c r="V1766" s="488"/>
      <c r="W1766" s="488"/>
      <c r="X1766" s="488"/>
      <c r="Y1766" s="488"/>
      <c r="Z1766" s="488"/>
      <c r="AA1766" s="488"/>
      <c r="AB1766" s="488"/>
      <c r="AC1766" s="488"/>
      <c r="AD1766" s="488"/>
      <c r="AE1766" s="488"/>
      <c r="AF1766" s="488"/>
      <c r="AG1766" s="488"/>
      <c r="AH1766" s="488"/>
      <c r="AI1766" s="488"/>
      <c r="AJ1766" s="488"/>
      <c r="AK1766" s="488"/>
      <c r="AL1766" s="488"/>
      <c r="AM1766" s="488"/>
    </row>
    <row r="1767" spans="1:44" ht="18" customHeight="1">
      <c r="A1767" s="522" t="str">
        <f>IFERROR(VLOOKUP(B1767, 'Reference data'!$C$2:$D$21, 2, 0), "Do not enter, will be populated based on other column(s)")</f>
        <v>Do not enter, will be populated based on other column(s)</v>
      </c>
      <c r="B1767" s="541"/>
      <c r="E1767" s="543"/>
      <c r="G1767" s="522" t="str">
        <f>IFERROR(VLOOKUP(E1767,'Reference data'!$M$2:$P$364,4,0), "Do not enter, will be populated based on other column(s)")</f>
        <v>Do not enter, will be populated based on other column(s)</v>
      </c>
      <c r="H1767" s="522" t="str">
        <f>IFERROR(VLOOKUP(E1767,'Reference data'!$M$2:$O$364, 3,0), "Do not enter, will be populated based on other column(s)")</f>
        <v>Do not enter, will be populated based on other column(s)</v>
      </c>
      <c r="I1767" s="522" t="str">
        <f>IFERROR(VLOOKUP(E1767,'Reference data'!$M$1:$N$364, 2,0), "Do not enter, will be populated based on other column(s)")</f>
        <v>Do not enter, will be populated based on other column(s)</v>
      </c>
      <c r="K1767" s="525" t="str">
        <f>IFERROR(VLOOKUP(J1767,'Reference data'!$G$2:$H$7, 2, 0), "Do not enter, will be populated based on other column(s)")</f>
        <v>Do not enter, will be populated based on other column(s)</v>
      </c>
      <c r="L1767" s="525" t="s">
        <v>489</v>
      </c>
      <c r="M1767" s="525" t="str">
        <f>IFERROR(VLOOKUP(L1767, 'Reference data'!$J$2:$K$30, 2, 0), "Do not enter, will be populated based on other column(s)")</f>
        <v>Dinesh Bansal (Gurgaon)</v>
      </c>
      <c r="P1767" s="483"/>
      <c r="Q1767" s="488"/>
      <c r="R1767" s="488"/>
      <c r="S1767" s="488"/>
      <c r="T1767" s="488"/>
      <c r="U1767" s="488"/>
      <c r="V1767" s="488"/>
      <c r="W1767" s="488"/>
      <c r="X1767" s="488"/>
      <c r="Y1767" s="488"/>
      <c r="Z1767" s="488"/>
      <c r="AA1767" s="488"/>
      <c r="AB1767" s="488"/>
      <c r="AC1767" s="488"/>
      <c r="AD1767" s="488"/>
      <c r="AE1767" s="488"/>
      <c r="AF1767" s="488"/>
      <c r="AG1767" s="488"/>
      <c r="AH1767" s="488"/>
      <c r="AI1767" s="488"/>
      <c r="AJ1767" s="488"/>
      <c r="AK1767" s="488"/>
      <c r="AL1767" s="488"/>
      <c r="AM1767" s="488"/>
    </row>
    <row r="1768" spans="1:44" ht="18" customHeight="1">
      <c r="A1768" s="522" t="str">
        <f>IFERROR(VLOOKUP(B1768, 'Reference data'!$C$2:$D$21, 2, 0), "Do not enter, will be populated based on other column(s)")</f>
        <v>Do not enter, will be populated based on other column(s)</v>
      </c>
      <c r="B1768" s="541"/>
      <c r="E1768" s="543"/>
      <c r="G1768" s="522" t="str">
        <f>IFERROR(VLOOKUP(E1768,'Reference data'!$M$2:$P$364,4,0), "Do not enter, will be populated based on other column(s)")</f>
        <v>Do not enter, will be populated based on other column(s)</v>
      </c>
      <c r="H1768" s="522" t="str">
        <f>IFERROR(VLOOKUP(E1768,'Reference data'!$M$2:$O$364, 3,0), "Do not enter, will be populated based on other column(s)")</f>
        <v>Do not enter, will be populated based on other column(s)</v>
      </c>
      <c r="I1768" s="522" t="str">
        <f>IFERROR(VLOOKUP(E1768,'Reference data'!$M$1:$N$364, 2,0), "Do not enter, will be populated based on other column(s)")</f>
        <v>Do not enter, will be populated based on other column(s)</v>
      </c>
      <c r="K1768" s="525" t="str">
        <f>IFERROR(VLOOKUP(J1768,'Reference data'!$G$2:$H$7, 2, 0), "Do not enter, will be populated based on other column(s)")</f>
        <v>Do not enter, will be populated based on other column(s)</v>
      </c>
      <c r="L1768" s="525" t="s">
        <v>489</v>
      </c>
      <c r="M1768" s="525" t="str">
        <f>IFERROR(VLOOKUP(L1768, 'Reference data'!$J$2:$K$30, 2, 0), "Do not enter, will be populated based on other column(s)")</f>
        <v>Dinesh Bansal (Gurgaon)</v>
      </c>
      <c r="P1768" s="483"/>
      <c r="Q1768" s="488"/>
      <c r="R1768" s="488"/>
      <c r="S1768" s="488"/>
      <c r="T1768" s="488"/>
      <c r="U1768" s="488"/>
      <c r="V1768" s="488"/>
      <c r="W1768" s="488"/>
      <c r="X1768" s="488"/>
      <c r="Y1768" s="488"/>
      <c r="Z1768" s="488"/>
      <c r="AA1768" s="488"/>
      <c r="AB1768" s="488"/>
      <c r="AC1768" s="488"/>
      <c r="AD1768" s="488"/>
      <c r="AE1768" s="488"/>
      <c r="AF1768" s="488"/>
      <c r="AG1768" s="488"/>
      <c r="AH1768" s="488"/>
      <c r="AI1768" s="488"/>
      <c r="AJ1768" s="488"/>
      <c r="AK1768" s="488"/>
      <c r="AL1768" s="488"/>
      <c r="AM1768" s="488"/>
    </row>
    <row r="1769" spans="1:44" ht="18" customHeight="1">
      <c r="A1769" s="522" t="str">
        <f>IFERROR(VLOOKUP(B1769, 'Reference data'!$C$2:$D$21, 2, 0), "Do not enter, will be populated based on other column(s)")</f>
        <v>Do not enter, will be populated based on other column(s)</v>
      </c>
      <c r="B1769" s="541"/>
      <c r="E1769" s="543"/>
      <c r="G1769" s="522" t="str">
        <f>IFERROR(VLOOKUP(E1769,'Reference data'!$M$2:$P$364,4,0), "Do not enter, will be populated based on other column(s)")</f>
        <v>Do not enter, will be populated based on other column(s)</v>
      </c>
      <c r="H1769" s="522" t="str">
        <f>IFERROR(VLOOKUP(E1769,'Reference data'!$M$2:$O$364, 3,0), "Do not enter, will be populated based on other column(s)")</f>
        <v>Do not enter, will be populated based on other column(s)</v>
      </c>
      <c r="I1769" s="522" t="str">
        <f>IFERROR(VLOOKUP(E1769,'Reference data'!$M$1:$N$364, 2,0), "Do not enter, will be populated based on other column(s)")</f>
        <v>Do not enter, will be populated based on other column(s)</v>
      </c>
      <c r="K1769" s="525" t="str">
        <f>IFERROR(VLOOKUP(J1769,'Reference data'!$G$2:$H$7, 2, 0), "Do not enter, will be populated based on other column(s)")</f>
        <v>Do not enter, will be populated based on other column(s)</v>
      </c>
      <c r="L1769" s="525" t="s">
        <v>489</v>
      </c>
      <c r="M1769" s="525" t="str">
        <f>IFERROR(VLOOKUP(L1769, 'Reference data'!$J$2:$K$30, 2, 0), "Do not enter, will be populated based on other column(s)")</f>
        <v>Dinesh Bansal (Gurgaon)</v>
      </c>
      <c r="P1769" s="483"/>
      <c r="Q1769" s="488"/>
      <c r="R1769" s="488"/>
      <c r="S1769" s="488"/>
      <c r="T1769" s="488"/>
      <c r="U1769" s="488"/>
      <c r="V1769" s="488"/>
      <c r="W1769" s="488"/>
      <c r="X1769" s="488"/>
      <c r="Y1769" s="488"/>
      <c r="Z1769" s="488"/>
      <c r="AA1769" s="488"/>
      <c r="AB1769" s="488"/>
      <c r="AC1769" s="488"/>
      <c r="AD1769" s="488"/>
      <c r="AE1769" s="488"/>
      <c r="AF1769" s="488"/>
      <c r="AG1769" s="488"/>
      <c r="AH1769" s="488"/>
      <c r="AI1769" s="488"/>
      <c r="AJ1769" s="488"/>
      <c r="AK1769" s="488"/>
      <c r="AL1769" s="488"/>
      <c r="AM1769" s="488"/>
    </row>
    <row r="1770" spans="1:44" ht="18" customHeight="1">
      <c r="A1770" s="522" t="str">
        <f>IFERROR(VLOOKUP(B1770, 'Reference data'!$C$2:$D$21, 2, 0), "Do not enter, will be populated based on other column(s)")</f>
        <v>Do not enter, will be populated based on other column(s)</v>
      </c>
      <c r="B1770" s="541"/>
      <c r="E1770" s="543"/>
      <c r="G1770" s="522" t="str">
        <f>IFERROR(VLOOKUP(E1770,'Reference data'!$M$2:$P$364,4,0), "Do not enter, will be populated based on other column(s)")</f>
        <v>Do not enter, will be populated based on other column(s)</v>
      </c>
      <c r="H1770" s="522" t="str">
        <f>IFERROR(VLOOKUP(E1770,'Reference data'!$M$2:$O$364, 3,0), "Do not enter, will be populated based on other column(s)")</f>
        <v>Do not enter, will be populated based on other column(s)</v>
      </c>
      <c r="I1770" s="522" t="str">
        <f>IFERROR(VLOOKUP(E1770,'Reference data'!$M$1:$N$364, 2,0), "Do not enter, will be populated based on other column(s)")</f>
        <v>Do not enter, will be populated based on other column(s)</v>
      </c>
      <c r="K1770" s="525" t="str">
        <f>IFERROR(VLOOKUP(J1770,'Reference data'!$G$2:$H$7, 2, 0), "Do not enter, will be populated based on other column(s)")</f>
        <v>Do not enter, will be populated based on other column(s)</v>
      </c>
      <c r="L1770" s="525" t="s">
        <v>489</v>
      </c>
      <c r="M1770" s="525" t="str">
        <f>IFERROR(VLOOKUP(L1770, 'Reference data'!$J$2:$K$30, 2, 0), "Do not enter, will be populated based on other column(s)")</f>
        <v>Dinesh Bansal (Gurgaon)</v>
      </c>
      <c r="P1770" s="483"/>
      <c r="Q1770" s="488"/>
      <c r="R1770" s="488"/>
      <c r="S1770" s="488"/>
      <c r="T1770" s="488"/>
      <c r="U1770" s="488"/>
      <c r="V1770" s="488"/>
      <c r="W1770" s="488"/>
      <c r="X1770" s="488"/>
      <c r="Y1770" s="488"/>
      <c r="Z1770" s="488"/>
      <c r="AA1770" s="488"/>
      <c r="AB1770" s="488"/>
      <c r="AC1770" s="488"/>
      <c r="AD1770" s="488"/>
      <c r="AE1770" s="488"/>
      <c r="AF1770" s="488"/>
      <c r="AG1770" s="488"/>
      <c r="AH1770" s="488"/>
      <c r="AI1770" s="488"/>
      <c r="AJ1770" s="488"/>
      <c r="AK1770" s="488"/>
      <c r="AL1770" s="488"/>
      <c r="AM1770" s="488"/>
    </row>
    <row r="1771" spans="1:44" ht="18" customHeight="1">
      <c r="A1771" s="522" t="str">
        <f>IFERROR(VLOOKUP(B1771, 'Reference data'!$C$2:$D$21, 2, 0), "Do not enter, will be populated based on other column(s)")</f>
        <v>Do not enter, will be populated based on other column(s)</v>
      </c>
      <c r="B1771" s="541"/>
      <c r="E1771" s="543"/>
      <c r="G1771" s="522" t="str">
        <f>IFERROR(VLOOKUP(E1771,'Reference data'!$M$2:$P$364,4,0), "Do not enter, will be populated based on other column(s)")</f>
        <v>Do not enter, will be populated based on other column(s)</v>
      </c>
      <c r="H1771" s="522" t="str">
        <f>IFERROR(VLOOKUP(E1771,'Reference data'!$M$2:$O$364, 3,0), "Do not enter, will be populated based on other column(s)")</f>
        <v>Do not enter, will be populated based on other column(s)</v>
      </c>
      <c r="I1771" s="522" t="str">
        <f>IFERROR(VLOOKUP(E1771,'Reference data'!$M$1:$N$364, 2,0), "Do not enter, will be populated based on other column(s)")</f>
        <v>Do not enter, will be populated based on other column(s)</v>
      </c>
      <c r="K1771" s="525" t="str">
        <f>IFERROR(VLOOKUP(J1771,'Reference data'!$G$2:$H$7, 2, 0), "Do not enter, will be populated based on other column(s)")</f>
        <v>Do not enter, will be populated based on other column(s)</v>
      </c>
      <c r="L1771" s="525" t="s">
        <v>489</v>
      </c>
      <c r="M1771" s="525" t="str">
        <f>IFERROR(VLOOKUP(L1771, 'Reference data'!$J$2:$K$30, 2, 0), "Do not enter, will be populated based on other column(s)")</f>
        <v>Dinesh Bansal (Gurgaon)</v>
      </c>
      <c r="P1771" s="483"/>
      <c r="Q1771" s="488"/>
      <c r="R1771" s="488"/>
      <c r="S1771" s="488"/>
      <c r="T1771" s="488"/>
      <c r="U1771" s="488"/>
      <c r="V1771" s="488"/>
      <c r="W1771" s="488"/>
      <c r="X1771" s="488"/>
      <c r="Y1771" s="488"/>
      <c r="Z1771" s="488"/>
      <c r="AA1771" s="488"/>
      <c r="AB1771" s="488"/>
      <c r="AC1771" s="488"/>
      <c r="AD1771" s="488"/>
      <c r="AE1771" s="488"/>
      <c r="AF1771" s="488"/>
      <c r="AG1771" s="488"/>
      <c r="AH1771" s="488"/>
      <c r="AI1771" s="488"/>
      <c r="AJ1771" s="488"/>
      <c r="AK1771" s="488"/>
      <c r="AL1771" s="488"/>
      <c r="AM1771" s="488"/>
    </row>
    <row r="1772" spans="1:44" ht="18" customHeight="1">
      <c r="A1772" s="522" t="str">
        <f>IFERROR(VLOOKUP(B1772, 'Reference data'!$C$2:$D$21, 2, 0), "Do not enter, will be populated based on other column(s)")</f>
        <v>Do not enter, will be populated based on other column(s)</v>
      </c>
      <c r="B1772" s="541"/>
      <c r="E1772" s="543"/>
      <c r="G1772" s="522" t="str">
        <f>IFERROR(VLOOKUP(E1772,'Reference data'!$M$2:$P$364,4,0), "Do not enter, will be populated based on other column(s)")</f>
        <v>Do not enter, will be populated based on other column(s)</v>
      </c>
      <c r="H1772" s="522" t="str">
        <f>IFERROR(VLOOKUP(E1772,'Reference data'!$M$2:$O$364, 3,0), "Do not enter, will be populated based on other column(s)")</f>
        <v>Do not enter, will be populated based on other column(s)</v>
      </c>
      <c r="I1772" s="522" t="str">
        <f>IFERROR(VLOOKUP(E1772,'Reference data'!$M$1:$N$364, 2,0), "Do not enter, will be populated based on other column(s)")</f>
        <v>Do not enter, will be populated based on other column(s)</v>
      </c>
      <c r="K1772" s="525" t="str">
        <f>IFERROR(VLOOKUP(J1772,'Reference data'!$G$2:$H$7, 2, 0), "Do not enter, will be populated based on other column(s)")</f>
        <v>Do not enter, will be populated based on other column(s)</v>
      </c>
      <c r="L1772" s="525" t="s">
        <v>489</v>
      </c>
      <c r="M1772" s="525" t="str">
        <f>IFERROR(VLOOKUP(L1772, 'Reference data'!$J$2:$K$30, 2, 0), "Do not enter, will be populated based on other column(s)")</f>
        <v>Dinesh Bansal (Gurgaon)</v>
      </c>
      <c r="P1772" s="483"/>
      <c r="Q1772" s="488"/>
      <c r="R1772" s="488"/>
      <c r="S1772" s="488"/>
      <c r="T1772" s="488"/>
      <c r="U1772" s="488"/>
      <c r="V1772" s="488"/>
      <c r="W1772" s="488"/>
      <c r="X1772" s="488"/>
      <c r="Y1772" s="488"/>
      <c r="Z1772" s="488"/>
      <c r="AA1772" s="488"/>
      <c r="AB1772" s="488"/>
      <c r="AC1772" s="488"/>
      <c r="AD1772" s="488"/>
      <c r="AE1772" s="488"/>
      <c r="AF1772" s="488"/>
      <c r="AG1772" s="488"/>
      <c r="AH1772" s="488"/>
      <c r="AI1772" s="488"/>
      <c r="AJ1772" s="488"/>
      <c r="AK1772" s="488"/>
      <c r="AL1772" s="488"/>
      <c r="AM1772" s="488"/>
    </row>
    <row r="1773" spans="1:44" ht="18" customHeight="1">
      <c r="A1773" s="522" t="str">
        <f>IFERROR(VLOOKUP(B1773, 'Reference data'!$C$2:$D$21, 2, 0), "Do not enter, will be populated based on other column(s)")</f>
        <v>Do not enter, will be populated based on other column(s)</v>
      </c>
      <c r="B1773" s="541"/>
      <c r="E1773" s="543"/>
      <c r="G1773" s="522" t="str">
        <f>IFERROR(VLOOKUP(E1773,'Reference data'!$M$2:$P$364,4,0), "Do not enter, will be populated based on other column(s)")</f>
        <v>Do not enter, will be populated based on other column(s)</v>
      </c>
      <c r="H1773" s="522" t="str">
        <f>IFERROR(VLOOKUP(E1773,'Reference data'!$M$2:$O$364, 3,0), "Do not enter, will be populated based on other column(s)")</f>
        <v>Do not enter, will be populated based on other column(s)</v>
      </c>
      <c r="I1773" s="522" t="str">
        <f>IFERROR(VLOOKUP(E1773,'Reference data'!$M$1:$N$364, 2,0), "Do not enter, will be populated based on other column(s)")</f>
        <v>Do not enter, will be populated based on other column(s)</v>
      </c>
      <c r="K1773" s="525" t="str">
        <f>IFERROR(VLOOKUP(J1773,'Reference data'!$G$2:$H$7, 2, 0), "Do not enter, will be populated based on other column(s)")</f>
        <v>Do not enter, will be populated based on other column(s)</v>
      </c>
      <c r="L1773" s="525" t="s">
        <v>489</v>
      </c>
      <c r="M1773" s="525" t="str">
        <f>IFERROR(VLOOKUP(L1773, 'Reference data'!$J$2:$K$30, 2, 0), "Do not enter, will be populated based on other column(s)")</f>
        <v>Dinesh Bansal (Gurgaon)</v>
      </c>
      <c r="P1773" s="483"/>
      <c r="Q1773" s="488"/>
      <c r="R1773" s="488"/>
      <c r="S1773" s="488"/>
      <c r="T1773" s="488"/>
      <c r="U1773" s="488"/>
      <c r="V1773" s="488"/>
      <c r="W1773" s="488"/>
      <c r="X1773" s="488"/>
      <c r="Y1773" s="488"/>
      <c r="Z1773" s="488"/>
      <c r="AA1773" s="488"/>
      <c r="AB1773" s="488"/>
      <c r="AC1773" s="488"/>
      <c r="AD1773" s="488"/>
      <c r="AE1773" s="488"/>
      <c r="AF1773" s="488"/>
      <c r="AG1773" s="488"/>
      <c r="AH1773" s="488"/>
      <c r="AI1773" s="488"/>
      <c r="AJ1773" s="488"/>
      <c r="AK1773" s="488"/>
      <c r="AL1773" s="488"/>
      <c r="AM1773" s="488"/>
    </row>
    <row r="1774" spans="1:44" ht="18" customHeight="1">
      <c r="A1774" s="522" t="str">
        <f>IFERROR(VLOOKUP(B1774, 'Reference data'!$C$2:$D$21, 2, 0), "Do not enter, will be populated based on other column(s)")</f>
        <v>Do not enter, will be populated based on other column(s)</v>
      </c>
      <c r="B1774" s="541"/>
      <c r="E1774" s="543"/>
      <c r="G1774" s="522" t="str">
        <f>IFERROR(VLOOKUP(E1774,'Reference data'!$M$2:$P$364,4,0), "Do not enter, will be populated based on other column(s)")</f>
        <v>Do not enter, will be populated based on other column(s)</v>
      </c>
      <c r="H1774" s="522" t="str">
        <f>IFERROR(VLOOKUP(E1774,'Reference data'!$M$2:$O$364, 3,0), "Do not enter, will be populated based on other column(s)")</f>
        <v>Do not enter, will be populated based on other column(s)</v>
      </c>
      <c r="I1774" s="522" t="str">
        <f>IFERROR(VLOOKUP(E1774,'Reference data'!$M$1:$N$364, 2,0), "Do not enter, will be populated based on other column(s)")</f>
        <v>Do not enter, will be populated based on other column(s)</v>
      </c>
      <c r="K1774" s="525" t="str">
        <f>IFERROR(VLOOKUP(J1774,'Reference data'!$G$2:$H$7, 2, 0), "Do not enter, will be populated based on other column(s)")</f>
        <v>Do not enter, will be populated based on other column(s)</v>
      </c>
      <c r="L1774" s="525" t="s">
        <v>489</v>
      </c>
      <c r="M1774" s="525" t="str">
        <f>IFERROR(VLOOKUP(L1774, 'Reference data'!$J$2:$K$30, 2, 0), "Do not enter, will be populated based on other column(s)")</f>
        <v>Dinesh Bansal (Gurgaon)</v>
      </c>
      <c r="P1774" s="483"/>
      <c r="Q1774" s="488"/>
      <c r="R1774" s="488"/>
      <c r="S1774" s="488"/>
      <c r="T1774" s="488"/>
      <c r="U1774" s="488"/>
      <c r="V1774" s="488"/>
      <c r="W1774" s="488"/>
      <c r="X1774" s="488"/>
      <c r="Y1774" s="488"/>
      <c r="Z1774" s="488"/>
      <c r="AA1774" s="488"/>
      <c r="AB1774" s="488"/>
      <c r="AC1774" s="488"/>
      <c r="AD1774" s="488"/>
      <c r="AE1774" s="488"/>
      <c r="AF1774" s="488"/>
      <c r="AG1774" s="488"/>
      <c r="AH1774" s="488"/>
      <c r="AI1774" s="488"/>
      <c r="AJ1774" s="488"/>
      <c r="AK1774" s="488"/>
      <c r="AL1774" s="488"/>
      <c r="AM1774" s="488"/>
    </row>
    <row r="1775" spans="1:44" ht="18" customHeight="1">
      <c r="A1775" s="522" t="str">
        <f>IFERROR(VLOOKUP(B1775, 'Reference data'!$C$2:$D$21, 2, 0), "Do not enter, will be populated based on other column(s)")</f>
        <v>Do not enter, will be populated based on other column(s)</v>
      </c>
      <c r="B1775" s="541"/>
      <c r="E1775" s="543"/>
      <c r="G1775" s="522" t="str">
        <f>IFERROR(VLOOKUP(E1775,'Reference data'!$M$2:$P$364,4,0), "Do not enter, will be populated based on other column(s)")</f>
        <v>Do not enter, will be populated based on other column(s)</v>
      </c>
      <c r="H1775" s="522" t="str">
        <f>IFERROR(VLOOKUP(E1775,'Reference data'!$M$2:$O$364, 3,0), "Do not enter, will be populated based on other column(s)")</f>
        <v>Do not enter, will be populated based on other column(s)</v>
      </c>
      <c r="I1775" s="522" t="str">
        <f>IFERROR(VLOOKUP(E1775,'Reference data'!$M$1:$N$364, 2,0), "Do not enter, will be populated based on other column(s)")</f>
        <v>Do not enter, will be populated based on other column(s)</v>
      </c>
      <c r="K1775" s="525" t="str">
        <f>IFERROR(VLOOKUP(J1775,'Reference data'!$G$2:$H$7, 2, 0), "Do not enter, will be populated based on other column(s)")</f>
        <v>Do not enter, will be populated based on other column(s)</v>
      </c>
      <c r="L1775" s="525" t="s">
        <v>489</v>
      </c>
      <c r="M1775" s="525" t="str">
        <f>IFERROR(VLOOKUP(L1775, 'Reference data'!$J$2:$K$30, 2, 0), "Do not enter, will be populated based on other column(s)")</f>
        <v>Dinesh Bansal (Gurgaon)</v>
      </c>
      <c r="P1775" s="483"/>
      <c r="Q1775" s="488"/>
      <c r="R1775" s="488"/>
      <c r="S1775" s="488"/>
      <c r="T1775" s="488"/>
      <c r="U1775" s="488"/>
      <c r="V1775" s="488"/>
      <c r="W1775" s="488"/>
      <c r="X1775" s="488"/>
      <c r="Y1775" s="488"/>
      <c r="Z1775" s="488"/>
      <c r="AA1775" s="488"/>
      <c r="AB1775" s="488"/>
      <c r="AC1775" s="488"/>
      <c r="AD1775" s="488"/>
      <c r="AE1775" s="488"/>
      <c r="AF1775" s="488"/>
      <c r="AG1775" s="488"/>
      <c r="AH1775" s="488"/>
      <c r="AI1775" s="488"/>
      <c r="AJ1775" s="488"/>
      <c r="AK1775" s="488"/>
      <c r="AL1775" s="488"/>
      <c r="AM1775" s="488"/>
    </row>
    <row r="1776" spans="1:44" ht="18" customHeight="1">
      <c r="A1776" s="522" t="str">
        <f>IFERROR(VLOOKUP(B1776, 'Reference data'!$C$2:$D$21, 2, 0), "Do not enter, will be populated based on other column(s)")</f>
        <v>Do not enter, will be populated based on other column(s)</v>
      </c>
      <c r="B1776" s="541"/>
      <c r="E1776" s="543"/>
      <c r="G1776" s="522" t="str">
        <f>IFERROR(VLOOKUP(E1776,'Reference data'!$M$2:$P$364,4,0), "Do not enter, will be populated based on other column(s)")</f>
        <v>Do not enter, will be populated based on other column(s)</v>
      </c>
      <c r="H1776" s="522" t="str">
        <f>IFERROR(VLOOKUP(E1776,'Reference data'!$M$2:$O$364, 3,0), "Do not enter, will be populated based on other column(s)")</f>
        <v>Do not enter, will be populated based on other column(s)</v>
      </c>
      <c r="I1776" s="522" t="str">
        <f>IFERROR(VLOOKUP(E1776,'Reference data'!$M$1:$N$364, 2,0), "Do not enter, will be populated based on other column(s)")</f>
        <v>Do not enter, will be populated based on other column(s)</v>
      </c>
      <c r="K1776" s="525" t="str">
        <f>IFERROR(VLOOKUP(J1776,'Reference data'!$G$2:$H$7, 2, 0), "Do not enter, will be populated based on other column(s)")</f>
        <v>Do not enter, will be populated based on other column(s)</v>
      </c>
      <c r="L1776" s="525" t="s">
        <v>489</v>
      </c>
      <c r="M1776" s="525" t="str">
        <f>IFERROR(VLOOKUP(L1776, 'Reference data'!$J$2:$K$30, 2, 0), "Do not enter, will be populated based on other column(s)")</f>
        <v>Dinesh Bansal (Gurgaon)</v>
      </c>
      <c r="P1776" s="483"/>
      <c r="Q1776" s="488"/>
      <c r="R1776" s="488"/>
      <c r="S1776" s="488"/>
      <c r="T1776" s="488"/>
      <c r="U1776" s="488"/>
      <c r="V1776" s="488"/>
      <c r="W1776" s="488"/>
      <c r="X1776" s="488"/>
      <c r="Y1776" s="488"/>
      <c r="Z1776" s="488"/>
      <c r="AA1776" s="488"/>
      <c r="AB1776" s="488"/>
      <c r="AC1776" s="488"/>
      <c r="AD1776" s="488"/>
      <c r="AE1776" s="488"/>
      <c r="AF1776" s="488"/>
      <c r="AG1776" s="488"/>
      <c r="AH1776" s="488"/>
      <c r="AI1776" s="488"/>
      <c r="AJ1776" s="488"/>
      <c r="AK1776" s="488"/>
      <c r="AL1776" s="488"/>
      <c r="AM1776" s="488"/>
    </row>
    <row r="1777" spans="1:42" ht="18" customHeight="1">
      <c r="A1777" s="522" t="str">
        <f>IFERROR(VLOOKUP(B1777, 'Reference data'!$C$2:$D$21, 2, 0), "Do not enter, will be populated based on other column(s)")</f>
        <v>Do not enter, will be populated based on other column(s)</v>
      </c>
      <c r="B1777" s="541"/>
      <c r="E1777" s="543"/>
      <c r="G1777" s="522" t="str">
        <f>IFERROR(VLOOKUP(E1777,'Reference data'!$M$2:$P$364,4,0), "Do not enter, will be populated based on other column(s)")</f>
        <v>Do not enter, will be populated based on other column(s)</v>
      </c>
      <c r="H1777" s="522" t="str">
        <f>IFERROR(VLOOKUP(E1777,'Reference data'!$M$2:$O$364, 3,0), "Do not enter, will be populated based on other column(s)")</f>
        <v>Do not enter, will be populated based on other column(s)</v>
      </c>
      <c r="I1777" s="522" t="str">
        <f>IFERROR(VLOOKUP(E1777,'Reference data'!$M$1:$N$364, 2,0), "Do not enter, will be populated based on other column(s)")</f>
        <v>Do not enter, will be populated based on other column(s)</v>
      </c>
      <c r="K1777" s="525" t="str">
        <f>IFERROR(VLOOKUP(J1777,'Reference data'!$G$2:$H$7, 2, 0), "Do not enter, will be populated based on other column(s)")</f>
        <v>Do not enter, will be populated based on other column(s)</v>
      </c>
      <c r="L1777" s="525" t="s">
        <v>489</v>
      </c>
      <c r="M1777" s="525" t="str">
        <f>IFERROR(VLOOKUP(L1777, 'Reference data'!$J$2:$K$30, 2, 0), "Do not enter, will be populated based on other column(s)")</f>
        <v>Dinesh Bansal (Gurgaon)</v>
      </c>
      <c r="P1777" s="483"/>
      <c r="Q1777" s="488"/>
      <c r="R1777" s="488"/>
      <c r="S1777" s="488"/>
      <c r="T1777" s="488"/>
      <c r="U1777" s="488"/>
      <c r="V1777" s="488"/>
      <c r="W1777" s="488"/>
      <c r="X1777" s="488"/>
      <c r="Y1777" s="488"/>
      <c r="Z1777" s="488"/>
      <c r="AA1777" s="488"/>
      <c r="AB1777" s="488"/>
      <c r="AC1777" s="488"/>
      <c r="AD1777" s="488"/>
      <c r="AE1777" s="488"/>
      <c r="AF1777" s="488"/>
      <c r="AG1777" s="488"/>
      <c r="AH1777" s="488"/>
      <c r="AI1777" s="488"/>
      <c r="AJ1777" s="488"/>
      <c r="AK1777" s="488"/>
      <c r="AL1777" s="488"/>
      <c r="AM1777" s="488"/>
    </row>
    <row r="1778" spans="1:42" ht="18" customHeight="1">
      <c r="A1778" s="522" t="str">
        <f>IFERROR(VLOOKUP(B1778, 'Reference data'!$C$2:$D$21, 2, 0), "Do not enter, will be populated based on other column(s)")</f>
        <v>Do not enter, will be populated based on other column(s)</v>
      </c>
      <c r="B1778" s="541"/>
      <c r="E1778" s="543"/>
      <c r="G1778" s="522" t="str">
        <f>IFERROR(VLOOKUP(E1778,'Reference data'!$M$2:$P$364,4,0), "Do not enter, will be populated based on other column(s)")</f>
        <v>Do not enter, will be populated based on other column(s)</v>
      </c>
      <c r="H1778" s="522" t="str">
        <f>IFERROR(VLOOKUP(E1778,'Reference data'!$M$2:$O$364, 3,0), "Do not enter, will be populated based on other column(s)")</f>
        <v>Do not enter, will be populated based on other column(s)</v>
      </c>
      <c r="I1778" s="522" t="str">
        <f>IFERROR(VLOOKUP(E1778,'Reference data'!$M$1:$N$364, 2,0), "Do not enter, will be populated based on other column(s)")</f>
        <v>Do not enter, will be populated based on other column(s)</v>
      </c>
      <c r="K1778" s="525" t="str">
        <f>IFERROR(VLOOKUP(J1778,'Reference data'!$G$2:$H$7, 2, 0), "Do not enter, will be populated based on other column(s)")</f>
        <v>Do not enter, will be populated based on other column(s)</v>
      </c>
      <c r="L1778" s="525" t="s">
        <v>489</v>
      </c>
      <c r="M1778" s="525" t="str">
        <f>IFERROR(VLOOKUP(L1778, 'Reference data'!$J$2:$K$30, 2, 0), "Do not enter, will be populated based on other column(s)")</f>
        <v>Dinesh Bansal (Gurgaon)</v>
      </c>
      <c r="P1778" s="483"/>
      <c r="Q1778" s="488"/>
      <c r="R1778" s="488"/>
      <c r="S1778" s="488"/>
      <c r="T1778" s="488"/>
      <c r="U1778" s="488"/>
      <c r="V1778" s="488"/>
      <c r="W1778" s="488"/>
      <c r="X1778" s="488"/>
      <c r="Y1778" s="488"/>
      <c r="Z1778" s="488"/>
      <c r="AA1778" s="488"/>
      <c r="AB1778" s="488"/>
      <c r="AC1778" s="488"/>
      <c r="AD1778" s="488"/>
      <c r="AE1778" s="488"/>
      <c r="AF1778" s="488"/>
      <c r="AG1778" s="488"/>
      <c r="AH1778" s="488"/>
      <c r="AI1778" s="488"/>
      <c r="AJ1778" s="488"/>
      <c r="AK1778" s="488"/>
      <c r="AL1778" s="488"/>
      <c r="AM1778" s="488"/>
    </row>
    <row r="1779" spans="1:42" ht="18" customHeight="1">
      <c r="A1779" s="522" t="str">
        <f>IFERROR(VLOOKUP(B1779, 'Reference data'!$C$2:$D$21, 2, 0), "Do not enter, will be populated based on other column(s)")</f>
        <v>Do not enter, will be populated based on other column(s)</v>
      </c>
      <c r="B1779" s="541"/>
      <c r="E1779" s="543"/>
      <c r="G1779" s="522" t="str">
        <f>IFERROR(VLOOKUP(E1779,'Reference data'!$M$2:$P$364,4,0), "Do not enter, will be populated based on other column(s)")</f>
        <v>Do not enter, will be populated based on other column(s)</v>
      </c>
      <c r="H1779" s="522" t="str">
        <f>IFERROR(VLOOKUP(E1779,'Reference data'!$M$2:$O$364, 3,0), "Do not enter, will be populated based on other column(s)")</f>
        <v>Do not enter, will be populated based on other column(s)</v>
      </c>
      <c r="I1779" s="522" t="str">
        <f>IFERROR(VLOOKUP(E1779,'Reference data'!$M$1:$N$364, 2,0), "Do not enter, will be populated based on other column(s)")</f>
        <v>Do not enter, will be populated based on other column(s)</v>
      </c>
      <c r="K1779" s="525" t="str">
        <f>IFERROR(VLOOKUP(J1779,'Reference data'!$G$2:$H$7, 2, 0), "Do not enter, will be populated based on other column(s)")</f>
        <v>Do not enter, will be populated based on other column(s)</v>
      </c>
      <c r="L1779" s="525" t="s">
        <v>489</v>
      </c>
      <c r="M1779" s="525" t="str">
        <f>IFERROR(VLOOKUP(L1779, 'Reference data'!$J$2:$K$30, 2, 0), "Do not enter, will be populated based on other column(s)")</f>
        <v>Dinesh Bansal (Gurgaon)</v>
      </c>
      <c r="P1779" s="483"/>
      <c r="Q1779" s="488"/>
      <c r="R1779" s="488"/>
      <c r="S1779" s="488"/>
      <c r="T1779" s="488"/>
      <c r="U1779" s="488"/>
      <c r="V1779" s="488"/>
      <c r="W1779" s="488"/>
      <c r="X1779" s="488"/>
      <c r="Y1779" s="488"/>
      <c r="Z1779" s="488"/>
      <c r="AA1779" s="488"/>
      <c r="AB1779" s="488"/>
      <c r="AC1779" s="488"/>
      <c r="AD1779" s="488"/>
      <c r="AE1779" s="488"/>
      <c r="AF1779" s="488"/>
      <c r="AG1779" s="488"/>
      <c r="AH1779" s="488"/>
      <c r="AI1779" s="488"/>
      <c r="AJ1779" s="488"/>
      <c r="AK1779" s="488"/>
      <c r="AL1779" s="488"/>
      <c r="AM1779" s="488"/>
    </row>
    <row r="1780" spans="1:42" ht="18" customHeight="1">
      <c r="A1780" s="522" t="str">
        <f>IFERROR(VLOOKUP(B1780, 'Reference data'!$C$2:$D$21, 2, 0), "Do not enter, will be populated based on other column(s)")</f>
        <v>Do not enter, will be populated based on other column(s)</v>
      </c>
      <c r="B1780" s="541"/>
      <c r="E1780" s="543"/>
      <c r="G1780" s="522" t="str">
        <f>IFERROR(VLOOKUP(E1780,'Reference data'!$M$2:$P$364,4,0), "Do not enter, will be populated based on other column(s)")</f>
        <v>Do not enter, will be populated based on other column(s)</v>
      </c>
      <c r="H1780" s="522" t="str">
        <f>IFERROR(VLOOKUP(E1780,'Reference data'!$M$2:$O$364, 3,0), "Do not enter, will be populated based on other column(s)")</f>
        <v>Do not enter, will be populated based on other column(s)</v>
      </c>
      <c r="I1780" s="522" t="str">
        <f>IFERROR(VLOOKUP(E1780,'Reference data'!$M$1:$N$364, 2,0), "Do not enter, will be populated based on other column(s)")</f>
        <v>Do not enter, will be populated based on other column(s)</v>
      </c>
      <c r="K1780" s="525" t="str">
        <f>IFERROR(VLOOKUP(J1780,'Reference data'!$G$2:$H$7, 2, 0), "Do not enter, will be populated based on other column(s)")</f>
        <v>Do not enter, will be populated based on other column(s)</v>
      </c>
      <c r="L1780" s="525" t="s">
        <v>489</v>
      </c>
      <c r="M1780" s="525" t="str">
        <f>IFERROR(VLOOKUP(L1780, 'Reference data'!$J$2:$K$30, 2, 0), "Do not enter, will be populated based on other column(s)")</f>
        <v>Dinesh Bansal (Gurgaon)</v>
      </c>
      <c r="P1780" s="483"/>
      <c r="Q1780" s="488"/>
      <c r="R1780" s="488"/>
      <c r="S1780" s="488"/>
      <c r="T1780" s="488"/>
      <c r="U1780" s="488"/>
      <c r="V1780" s="488"/>
      <c r="W1780" s="488"/>
      <c r="X1780" s="488"/>
      <c r="Y1780" s="488"/>
      <c r="Z1780" s="488"/>
      <c r="AA1780" s="488"/>
      <c r="AB1780" s="488"/>
      <c r="AC1780" s="488"/>
      <c r="AD1780" s="488"/>
      <c r="AE1780" s="488"/>
      <c r="AF1780" s="488"/>
      <c r="AG1780" s="488"/>
      <c r="AH1780" s="488"/>
      <c r="AI1780" s="488"/>
      <c r="AJ1780" s="488"/>
      <c r="AK1780" s="488"/>
      <c r="AL1780" s="488"/>
      <c r="AM1780" s="488"/>
    </row>
    <row r="1781" spans="1:42" ht="18" customHeight="1">
      <c r="A1781" s="522" t="str">
        <f>IFERROR(VLOOKUP(B1781, 'Reference data'!$C$2:$D$21, 2, 0), "Do not enter, will be populated based on other column(s)")</f>
        <v>Do not enter, will be populated based on other column(s)</v>
      </c>
      <c r="B1781" s="541"/>
      <c r="E1781" s="543"/>
      <c r="G1781" s="522" t="str">
        <f>IFERROR(VLOOKUP(E1781,'Reference data'!$M$2:$P$364,4,0), "Do not enter, will be populated based on other column(s)")</f>
        <v>Do not enter, will be populated based on other column(s)</v>
      </c>
      <c r="H1781" s="522" t="str">
        <f>IFERROR(VLOOKUP(E1781,'Reference data'!$M$2:$O$364, 3,0), "Do not enter, will be populated based on other column(s)")</f>
        <v>Do not enter, will be populated based on other column(s)</v>
      </c>
      <c r="I1781" s="522" t="str">
        <f>IFERROR(VLOOKUP(E1781,'Reference data'!$M$1:$N$364, 2,0), "Do not enter, will be populated based on other column(s)")</f>
        <v>Do not enter, will be populated based on other column(s)</v>
      </c>
      <c r="K1781" s="525" t="str">
        <f>IFERROR(VLOOKUP(J1781,'Reference data'!$G$2:$H$7, 2, 0), "Do not enter, will be populated based on other column(s)")</f>
        <v>Do not enter, will be populated based on other column(s)</v>
      </c>
      <c r="L1781" s="525" t="s">
        <v>489</v>
      </c>
      <c r="M1781" s="525" t="str">
        <f>IFERROR(VLOOKUP(L1781, 'Reference data'!$J$2:$K$30, 2, 0), "Do not enter, will be populated based on other column(s)")</f>
        <v>Dinesh Bansal (Gurgaon)</v>
      </c>
      <c r="P1781" s="483"/>
      <c r="Q1781" s="488"/>
      <c r="R1781" s="488"/>
      <c r="S1781" s="488"/>
      <c r="T1781" s="488"/>
      <c r="U1781" s="488"/>
      <c r="V1781" s="488"/>
      <c r="W1781" s="488"/>
      <c r="X1781" s="488"/>
      <c r="Y1781" s="488"/>
      <c r="Z1781" s="488"/>
      <c r="AA1781" s="488"/>
      <c r="AB1781" s="488"/>
      <c r="AC1781" s="488"/>
      <c r="AD1781" s="488"/>
      <c r="AE1781" s="488"/>
      <c r="AF1781" s="488"/>
      <c r="AG1781" s="488"/>
      <c r="AH1781" s="488"/>
      <c r="AI1781" s="488"/>
      <c r="AJ1781" s="488"/>
      <c r="AK1781" s="488"/>
      <c r="AL1781" s="488"/>
      <c r="AM1781" s="488"/>
    </row>
    <row r="1782" spans="1:42" ht="18" customHeight="1">
      <c r="A1782" s="522" t="str">
        <f>IFERROR(VLOOKUP(B1782, 'Reference data'!$C$2:$D$21, 2, 0), "Do not enter, will be populated based on other column(s)")</f>
        <v>Do not enter, will be populated based on other column(s)</v>
      </c>
      <c r="B1782" s="541"/>
      <c r="E1782" s="543"/>
      <c r="G1782" s="522" t="str">
        <f>IFERROR(VLOOKUP(E1782,'Reference data'!$M$2:$P$364,4,0), "Do not enter, will be populated based on other column(s)")</f>
        <v>Do not enter, will be populated based on other column(s)</v>
      </c>
      <c r="H1782" s="522" t="str">
        <f>IFERROR(VLOOKUP(E1782,'Reference data'!$M$2:$O$364, 3,0), "Do not enter, will be populated based on other column(s)")</f>
        <v>Do not enter, will be populated based on other column(s)</v>
      </c>
      <c r="I1782" s="522" t="str">
        <f>IFERROR(VLOOKUP(E1782,'Reference data'!$M$1:$N$364, 2,0), "Do not enter, will be populated based on other column(s)")</f>
        <v>Do not enter, will be populated based on other column(s)</v>
      </c>
      <c r="K1782" s="525" t="str">
        <f>IFERROR(VLOOKUP(J1782,'Reference data'!$G$2:$H$7, 2, 0), "Do not enter, will be populated based on other column(s)")</f>
        <v>Do not enter, will be populated based on other column(s)</v>
      </c>
      <c r="L1782" s="525" t="s">
        <v>489</v>
      </c>
      <c r="M1782" s="525" t="str">
        <f>IFERROR(VLOOKUP(L1782, 'Reference data'!$J$2:$K$30, 2, 0), "Do not enter, will be populated based on other column(s)")</f>
        <v>Dinesh Bansal (Gurgaon)</v>
      </c>
      <c r="P1782" s="483"/>
      <c r="Q1782" s="488"/>
      <c r="R1782" s="488"/>
      <c r="S1782" s="488"/>
      <c r="T1782" s="488"/>
      <c r="U1782" s="488"/>
      <c r="V1782" s="488"/>
      <c r="W1782" s="488"/>
      <c r="X1782" s="488"/>
      <c r="Y1782" s="488"/>
      <c r="Z1782" s="488"/>
      <c r="AA1782" s="488"/>
      <c r="AB1782" s="488"/>
      <c r="AC1782" s="488"/>
      <c r="AD1782" s="488"/>
      <c r="AE1782" s="488"/>
      <c r="AF1782" s="488"/>
      <c r="AG1782" s="488"/>
      <c r="AH1782" s="488"/>
      <c r="AI1782" s="488"/>
      <c r="AJ1782" s="488"/>
      <c r="AK1782" s="488"/>
      <c r="AL1782" s="488"/>
      <c r="AM1782" s="488"/>
    </row>
    <row r="1783" spans="1:42" ht="18" customHeight="1">
      <c r="A1783" s="522" t="str">
        <f>IFERROR(VLOOKUP(B1783, 'Reference data'!$C$2:$D$21, 2, 0), "Do not enter, will be populated based on other column(s)")</f>
        <v>Do not enter, will be populated based on other column(s)</v>
      </c>
      <c r="B1783" s="541"/>
      <c r="E1783" s="543"/>
      <c r="G1783" s="522" t="str">
        <f>IFERROR(VLOOKUP(E1783,'Reference data'!$M$2:$P$364,4,0), "Do not enter, will be populated based on other column(s)")</f>
        <v>Do not enter, will be populated based on other column(s)</v>
      </c>
      <c r="H1783" s="522" t="str">
        <f>IFERROR(VLOOKUP(E1783,'Reference data'!$M$2:$O$364, 3,0), "Do not enter, will be populated based on other column(s)")</f>
        <v>Do not enter, will be populated based on other column(s)</v>
      </c>
      <c r="I1783" s="522" t="str">
        <f>IFERROR(VLOOKUP(E1783,'Reference data'!$M$1:$N$364, 2,0), "Do not enter, will be populated based on other column(s)")</f>
        <v>Do not enter, will be populated based on other column(s)</v>
      </c>
      <c r="K1783" s="525" t="str">
        <f>IFERROR(VLOOKUP(J1783,'Reference data'!$G$2:$H$7, 2, 0), "Do not enter, will be populated based on other column(s)")</f>
        <v>Do not enter, will be populated based on other column(s)</v>
      </c>
      <c r="L1783" s="525" t="s">
        <v>489</v>
      </c>
      <c r="M1783" s="525" t="str">
        <f>IFERROR(VLOOKUP(L1783, 'Reference data'!$J$2:$K$30, 2, 0), "Do not enter, will be populated based on other column(s)")</f>
        <v>Dinesh Bansal (Gurgaon)</v>
      </c>
      <c r="P1783" s="483"/>
      <c r="Q1783" s="488"/>
      <c r="R1783" s="488"/>
      <c r="S1783" s="488"/>
      <c r="T1783" s="488"/>
      <c r="U1783" s="488"/>
      <c r="V1783" s="488"/>
      <c r="W1783" s="488"/>
      <c r="X1783" s="488"/>
      <c r="Y1783" s="488"/>
      <c r="Z1783" s="488"/>
      <c r="AA1783" s="488"/>
      <c r="AB1783" s="488"/>
      <c r="AC1783" s="488"/>
      <c r="AD1783" s="488"/>
      <c r="AE1783" s="488"/>
      <c r="AF1783" s="488"/>
      <c r="AG1783" s="488"/>
      <c r="AH1783" s="488"/>
      <c r="AI1783" s="488"/>
      <c r="AJ1783" s="488"/>
      <c r="AK1783" s="488"/>
      <c r="AL1783" s="488"/>
      <c r="AM1783" s="488"/>
    </row>
    <row r="1784" spans="1:42" ht="18" customHeight="1">
      <c r="A1784" s="522" t="str">
        <f>IFERROR(VLOOKUP(B1784, 'Reference data'!$C$2:$D$21, 2, 0), "Do not enter, will be populated based on other column(s)")</f>
        <v>Do not enter, will be populated based on other column(s)</v>
      </c>
      <c r="B1784" s="541"/>
      <c r="E1784" s="543"/>
      <c r="G1784" s="522" t="str">
        <f>IFERROR(VLOOKUP(E1784,'Reference data'!$M$2:$P$364,4,0), "Do not enter, will be populated based on other column(s)")</f>
        <v>Do not enter, will be populated based on other column(s)</v>
      </c>
      <c r="H1784" s="522" t="str">
        <f>IFERROR(VLOOKUP(E1784,'Reference data'!$M$2:$O$364, 3,0), "Do not enter, will be populated based on other column(s)")</f>
        <v>Do not enter, will be populated based on other column(s)</v>
      </c>
      <c r="I1784" s="522" t="str">
        <f>IFERROR(VLOOKUP(E1784,'Reference data'!$M$1:$N$364, 2,0), "Do not enter, will be populated based on other column(s)")</f>
        <v>Do not enter, will be populated based on other column(s)</v>
      </c>
      <c r="K1784" s="525" t="str">
        <f>IFERROR(VLOOKUP(J1784,'Reference data'!$G$2:$H$7, 2, 0), "Do not enter, will be populated based on other column(s)")</f>
        <v>Do not enter, will be populated based on other column(s)</v>
      </c>
      <c r="L1784" s="525" t="s">
        <v>489</v>
      </c>
      <c r="M1784" s="525" t="str">
        <f>IFERROR(VLOOKUP(L1784, 'Reference data'!$J$2:$K$30, 2, 0), "Do not enter, will be populated based on other column(s)")</f>
        <v>Dinesh Bansal (Gurgaon)</v>
      </c>
      <c r="P1784" s="483"/>
      <c r="Q1784" s="488"/>
      <c r="R1784" s="488"/>
      <c r="S1784" s="488"/>
      <c r="T1784" s="488"/>
      <c r="U1784" s="488"/>
      <c r="V1784" s="488"/>
      <c r="W1784" s="488"/>
      <c r="X1784" s="488"/>
      <c r="Y1784" s="488"/>
      <c r="Z1784" s="488"/>
      <c r="AA1784" s="488"/>
      <c r="AB1784" s="488"/>
      <c r="AC1784" s="488"/>
      <c r="AD1784" s="488"/>
      <c r="AE1784" s="488"/>
      <c r="AF1784" s="488"/>
      <c r="AG1784" s="488"/>
      <c r="AH1784" s="488"/>
      <c r="AI1784" s="488"/>
      <c r="AJ1784" s="488"/>
      <c r="AK1784" s="488"/>
      <c r="AL1784" s="488"/>
      <c r="AM1784" s="488"/>
    </row>
    <row r="1785" spans="1:42" ht="18" customHeight="1">
      <c r="A1785" s="522" t="str">
        <f>IFERROR(VLOOKUP(B1785, 'Reference data'!$C$2:$D$21, 2, 0), "Do not enter, will be populated based on other column(s)")</f>
        <v>Do not enter, will be populated based on other column(s)</v>
      </c>
      <c r="B1785" s="541"/>
      <c r="E1785" s="543"/>
      <c r="G1785" s="522" t="str">
        <f>IFERROR(VLOOKUP(E1785,'Reference data'!$M$2:$P$364,4,0), "Do not enter, will be populated based on other column(s)")</f>
        <v>Do not enter, will be populated based on other column(s)</v>
      </c>
      <c r="H1785" s="522" t="str">
        <f>IFERROR(VLOOKUP(E1785,'Reference data'!$M$2:$O$364, 3,0), "Do not enter, will be populated based on other column(s)")</f>
        <v>Do not enter, will be populated based on other column(s)</v>
      </c>
      <c r="I1785" s="522" t="str">
        <f>IFERROR(VLOOKUP(E1785,'Reference data'!$M$1:$N$364, 2,0), "Do not enter, will be populated based on other column(s)")</f>
        <v>Do not enter, will be populated based on other column(s)</v>
      </c>
      <c r="K1785" s="525" t="str">
        <f>IFERROR(VLOOKUP(J1785,'Reference data'!$G$2:$H$7, 2, 0), "Do not enter, will be populated based on other column(s)")</f>
        <v>Do not enter, will be populated based on other column(s)</v>
      </c>
      <c r="L1785" s="525" t="s">
        <v>489</v>
      </c>
      <c r="M1785" s="525" t="str">
        <f>IFERROR(VLOOKUP(L1785, 'Reference data'!$J$2:$K$30, 2, 0), "Do not enter, will be populated based on other column(s)")</f>
        <v>Dinesh Bansal (Gurgaon)</v>
      </c>
      <c r="P1785" s="483"/>
      <c r="Q1785" s="488"/>
      <c r="R1785" s="488"/>
      <c r="S1785" s="488"/>
      <c r="T1785" s="488"/>
      <c r="U1785" s="488"/>
      <c r="V1785" s="488"/>
      <c r="W1785" s="488"/>
      <c r="X1785" s="488"/>
      <c r="Y1785" s="488"/>
      <c r="Z1785" s="488"/>
      <c r="AA1785" s="488"/>
      <c r="AB1785" s="488"/>
      <c r="AC1785" s="488"/>
      <c r="AD1785" s="488"/>
      <c r="AE1785" s="488"/>
      <c r="AF1785" s="488"/>
      <c r="AG1785" s="488"/>
      <c r="AH1785" s="488"/>
      <c r="AI1785" s="488"/>
      <c r="AJ1785" s="488"/>
      <c r="AK1785" s="488"/>
      <c r="AL1785" s="488"/>
      <c r="AM1785" s="488"/>
    </row>
    <row r="1786" spans="1:42" ht="18" customHeight="1">
      <c r="A1786" s="522" t="str">
        <f>IFERROR(VLOOKUP(B1786, 'Reference data'!$C$2:$D$21, 2, 0), "Do not enter, will be populated based on other column(s)")</f>
        <v>Do not enter, will be populated based on other column(s)</v>
      </c>
      <c r="B1786" s="541"/>
      <c r="E1786" s="543"/>
      <c r="G1786" s="522" t="str">
        <f>IFERROR(VLOOKUP(E1786,'Reference data'!$M$2:$P$364,4,0), "Do not enter, will be populated based on other column(s)")</f>
        <v>Do not enter, will be populated based on other column(s)</v>
      </c>
      <c r="H1786" s="522" t="str">
        <f>IFERROR(VLOOKUP(E1786,'Reference data'!$M$2:$O$364, 3,0), "Do not enter, will be populated based on other column(s)")</f>
        <v>Do not enter, will be populated based on other column(s)</v>
      </c>
      <c r="I1786" s="522" t="str">
        <f>IFERROR(VLOOKUP(E1786,'Reference data'!$M$1:$N$364, 2,0), "Do not enter, will be populated based on other column(s)")</f>
        <v>Do not enter, will be populated based on other column(s)</v>
      </c>
      <c r="K1786" s="525" t="str">
        <f>IFERROR(VLOOKUP(J1786,'Reference data'!$G$2:$H$7, 2, 0), "Do not enter, will be populated based on other column(s)")</f>
        <v>Do not enter, will be populated based on other column(s)</v>
      </c>
      <c r="L1786" s="525" t="s">
        <v>489</v>
      </c>
      <c r="M1786" s="525" t="str">
        <f>IFERROR(VLOOKUP(L1786, 'Reference data'!$J$2:$K$30, 2, 0), "Do not enter, will be populated based on other column(s)")</f>
        <v>Dinesh Bansal (Gurgaon)</v>
      </c>
      <c r="P1786" s="483"/>
      <c r="Q1786" s="488"/>
      <c r="R1786" s="488"/>
      <c r="S1786" s="488"/>
      <c r="T1786" s="488"/>
      <c r="U1786" s="488"/>
      <c r="V1786" s="488"/>
      <c r="W1786" s="488"/>
      <c r="X1786" s="488"/>
      <c r="Y1786" s="488"/>
      <c r="Z1786" s="488"/>
      <c r="AA1786" s="488"/>
      <c r="AB1786" s="488"/>
      <c r="AC1786" s="488"/>
      <c r="AD1786" s="488"/>
      <c r="AE1786" s="488"/>
      <c r="AF1786" s="488"/>
      <c r="AG1786" s="488"/>
      <c r="AH1786" s="488"/>
      <c r="AI1786" s="488"/>
      <c r="AJ1786" s="488"/>
      <c r="AK1786" s="488"/>
      <c r="AL1786" s="488"/>
      <c r="AM1786" s="488"/>
    </row>
    <row r="1787" spans="1:42" ht="18" customHeight="1">
      <c r="A1787" s="522" t="str">
        <f>IFERROR(VLOOKUP(B1787, 'Reference data'!$C$2:$D$21, 2, 0), "Do not enter, will be populated based on other column(s)")</f>
        <v>Sustenance</v>
      </c>
      <c r="B1787" s="541" t="s">
        <v>125</v>
      </c>
      <c r="C1787" s="347">
        <v>5</v>
      </c>
      <c r="D1787" s="548" t="s">
        <v>2516</v>
      </c>
      <c r="E1787" s="543" t="s">
        <v>1163</v>
      </c>
      <c r="F1787" s="548" t="s">
        <v>1506</v>
      </c>
      <c r="G1787" s="522" t="str">
        <f>IFERROR(VLOOKUP(E1787,'Reference data'!$M$2:$P$364,4,0), "Do not enter, will be populated based on other column(s)")</f>
        <v>MR</v>
      </c>
      <c r="H1787" s="522" t="str">
        <f>IFERROR(VLOOKUP(E1787,'Reference data'!$M$2:$O$364, 3,0), "Do not enter, will be populated based on other column(s)")</f>
        <v>RD</v>
      </c>
      <c r="I1787" s="522" t="str">
        <f>IFERROR(VLOOKUP(E1787,'Reference data'!$M$1:$N$364, 2,0), "Do not enter, will be populated based on other column(s)")</f>
        <v>BPM RD</v>
      </c>
      <c r="J1787" s="347" t="s">
        <v>1047</v>
      </c>
      <c r="K1787" s="525" t="str">
        <f>IFERROR(VLOOKUP(J1787,'Reference data'!$G$2:$H$7, 2, 0), "Do not enter, will be populated based on other column(s)")</f>
        <v>Jonie Greenwood</v>
      </c>
      <c r="L1787" s="525" t="s">
        <v>1118</v>
      </c>
      <c r="M1787" s="525" t="str">
        <f>IFERROR(VLOOKUP(L1787, 'Reference data'!$J$2:$K$30, 2, 0), "Do not enter, will be populated based on other column(s)")</f>
        <v>Dinesh Bansal (Gurgaon)</v>
      </c>
      <c r="N1787" s="347" t="s">
        <v>283</v>
      </c>
      <c r="P1787" s="347" t="s">
        <v>48</v>
      </c>
      <c r="Q1787" s="488"/>
      <c r="R1787" s="488"/>
      <c r="S1787" s="488"/>
      <c r="T1787" s="488"/>
      <c r="U1787" s="488"/>
      <c r="V1787" s="488"/>
      <c r="W1787" s="488"/>
      <c r="X1787" s="488"/>
      <c r="Y1787" s="488"/>
      <c r="Z1787" s="488"/>
      <c r="AA1787" s="488"/>
      <c r="AB1787" s="488"/>
      <c r="AC1787" s="488"/>
      <c r="AD1787" s="488"/>
      <c r="AE1787" s="488"/>
      <c r="AF1787" s="488"/>
      <c r="AG1787" s="488"/>
      <c r="AH1787" s="347">
        <v>425</v>
      </c>
      <c r="AI1787" s="347">
        <v>425</v>
      </c>
      <c r="AJ1787" s="347">
        <v>425</v>
      </c>
      <c r="AK1787" s="347">
        <v>425</v>
      </c>
      <c r="AL1787" s="347">
        <v>425</v>
      </c>
      <c r="AM1787" s="347">
        <v>425</v>
      </c>
      <c r="AN1787" s="347">
        <v>425</v>
      </c>
      <c r="AO1787" s="347">
        <v>425</v>
      </c>
      <c r="AP1787" s="347">
        <v>410</v>
      </c>
    </row>
    <row r="1788" spans="1:42" ht="18" customHeight="1">
      <c r="A1788" s="522" t="str">
        <f>IFERROR(VLOOKUP(B1788, 'Reference data'!$C$2:$D$21, 2, 0), "Do not enter, will be populated based on other column(s)")</f>
        <v>Sustenance</v>
      </c>
      <c r="B1788" s="541" t="s">
        <v>125</v>
      </c>
      <c r="C1788" s="347">
        <v>5</v>
      </c>
      <c r="D1788" s="584" t="s">
        <v>2017</v>
      </c>
      <c r="E1788" s="543" t="s">
        <v>1163</v>
      </c>
      <c r="F1788" s="347" t="s">
        <v>1506</v>
      </c>
      <c r="G1788" s="522" t="str">
        <f>IFERROR(VLOOKUP(E1788,'Reference data'!$M$2:$P$364,4,0), "Do not enter, will be populated based on other column(s)")</f>
        <v>MR</v>
      </c>
      <c r="H1788" s="522" t="str">
        <f>IFERROR(VLOOKUP(E1788,'Reference data'!$M$2:$O$364, 3,0), "Do not enter, will be populated based on other column(s)")</f>
        <v>RD</v>
      </c>
      <c r="I1788" s="522" t="str">
        <f>IFERROR(VLOOKUP(E1788,'Reference data'!$M$1:$N$364, 2,0), "Do not enter, will be populated based on other column(s)")</f>
        <v>BPM RD</v>
      </c>
      <c r="J1788" s="347" t="s">
        <v>1047</v>
      </c>
      <c r="K1788" s="525" t="str">
        <f>IFERROR(VLOOKUP(J1788,'Reference data'!$G$2:$H$7, 2, 0), "Do not enter, will be populated based on other column(s)")</f>
        <v>Jonie Greenwood</v>
      </c>
      <c r="L1788" s="525" t="s">
        <v>1118</v>
      </c>
      <c r="M1788" s="525" t="str">
        <f>IFERROR(VLOOKUP(L1788, 'Reference data'!$J$2:$K$30, 2, 0), "Do not enter, will be populated based on other column(s)")</f>
        <v>Dinesh Bansal (Gurgaon)</v>
      </c>
      <c r="N1788" s="347" t="s">
        <v>283</v>
      </c>
      <c r="P1788" s="347" t="s">
        <v>48</v>
      </c>
      <c r="Q1788" s="488"/>
      <c r="R1788" s="488"/>
      <c r="S1788" s="488"/>
      <c r="T1788" s="488"/>
      <c r="U1788" s="488"/>
      <c r="V1788" s="488"/>
      <c r="W1788" s="488"/>
      <c r="X1788" s="488"/>
      <c r="Y1788" s="488"/>
      <c r="Z1788" s="488"/>
      <c r="AA1788" s="488"/>
      <c r="AB1788" s="488"/>
      <c r="AC1788" s="488"/>
      <c r="AD1788" s="488"/>
      <c r="AE1788" s="488"/>
      <c r="AF1788" s="488"/>
      <c r="AG1788" s="488"/>
      <c r="AH1788" s="347">
        <v>20</v>
      </c>
      <c r="AI1788" s="347">
        <v>20</v>
      </c>
      <c r="AJ1788" s="347">
        <v>20</v>
      </c>
      <c r="AK1788" s="347">
        <v>25</v>
      </c>
      <c r="AL1788" s="347">
        <v>25</v>
      </c>
      <c r="AM1788" s="347">
        <v>25</v>
      </c>
      <c r="AN1788" s="347">
        <v>25</v>
      </c>
      <c r="AO1788" s="347">
        <v>25</v>
      </c>
      <c r="AP1788" s="347">
        <v>25</v>
      </c>
    </row>
    <row r="1789" spans="1:42" ht="18" customHeight="1">
      <c r="A1789" s="522" t="str">
        <f>IFERROR(VLOOKUP(B1789, 'Reference data'!$C$2:$D$21, 2, 0), "Do not enter, will be populated based on other column(s)")</f>
        <v>Sustenance</v>
      </c>
      <c r="B1789" s="541" t="s">
        <v>125</v>
      </c>
      <c r="C1789" s="347">
        <v>5</v>
      </c>
      <c r="D1789" s="347" t="s">
        <v>2517</v>
      </c>
      <c r="E1789" s="543" t="s">
        <v>1163</v>
      </c>
      <c r="F1789" s="347" t="s">
        <v>1506</v>
      </c>
      <c r="G1789" s="522" t="str">
        <f>IFERROR(VLOOKUP(E1789,'Reference data'!$M$2:$P$364,4,0), "Do not enter, will be populated based on other column(s)")</f>
        <v>MR</v>
      </c>
      <c r="H1789" s="522" t="str">
        <f>IFERROR(VLOOKUP(E1789,'Reference data'!$M$2:$O$364, 3,0), "Do not enter, will be populated based on other column(s)")</f>
        <v>RD</v>
      </c>
      <c r="I1789" s="522" t="str">
        <f>IFERROR(VLOOKUP(E1789,'Reference data'!$M$1:$N$364, 2,0), "Do not enter, will be populated based on other column(s)")</f>
        <v>BPM RD</v>
      </c>
      <c r="J1789" s="347" t="s">
        <v>1047</v>
      </c>
      <c r="K1789" s="525" t="str">
        <f>IFERROR(VLOOKUP(J1789,'Reference data'!$G$2:$H$7, 2, 0), "Do not enter, will be populated based on other column(s)")</f>
        <v>Jonie Greenwood</v>
      </c>
      <c r="L1789" s="525" t="s">
        <v>1118</v>
      </c>
      <c r="M1789" s="525" t="str">
        <f>IFERROR(VLOOKUP(L1789, 'Reference data'!$J$2:$K$30, 2, 0), "Do not enter, will be populated based on other column(s)")</f>
        <v>Dinesh Bansal (Gurgaon)</v>
      </c>
      <c r="N1789" s="347" t="s">
        <v>283</v>
      </c>
      <c r="P1789" s="347" t="s">
        <v>48</v>
      </c>
      <c r="Q1789" s="488"/>
      <c r="R1789" s="488"/>
      <c r="S1789" s="488"/>
      <c r="T1789" s="488"/>
      <c r="U1789" s="488"/>
      <c r="V1789" s="488"/>
      <c r="W1789" s="488"/>
      <c r="X1789" s="488"/>
      <c r="Y1789" s="488"/>
      <c r="Z1789" s="488"/>
      <c r="AA1789" s="488"/>
      <c r="AB1789" s="488"/>
      <c r="AC1789" s="488"/>
      <c r="AD1789" s="488"/>
      <c r="AE1789" s="488"/>
      <c r="AF1789" s="488"/>
      <c r="AG1789" s="488"/>
      <c r="AH1789" s="347">
        <v>22</v>
      </c>
      <c r="AI1789" s="347">
        <v>22</v>
      </c>
      <c r="AJ1789" s="347">
        <v>22</v>
      </c>
      <c r="AK1789" s="347">
        <v>22</v>
      </c>
      <c r="AL1789" s="347">
        <v>22</v>
      </c>
      <c r="AM1789" s="347">
        <v>22</v>
      </c>
      <c r="AN1789" s="347">
        <v>22</v>
      </c>
      <c r="AO1789" s="347">
        <v>22</v>
      </c>
      <c r="AP1789" s="347">
        <v>22</v>
      </c>
    </row>
    <row r="1790" spans="1:42" ht="18" customHeight="1">
      <c r="A1790" s="522" t="str">
        <f>IFERROR(VLOOKUP(B1790, 'Reference data'!$C$2:$D$21, 2, 0), "Do not enter, will be populated based on other column(s)")</f>
        <v>Do not enter, will be populated based on other column(s)</v>
      </c>
      <c r="B1790" s="541"/>
      <c r="E1790" s="543"/>
      <c r="G1790" s="522" t="str">
        <f>IFERROR(VLOOKUP(E1790,'Reference data'!$M$2:$P$364,4,0), "Do not enter, will be populated based on other column(s)")</f>
        <v>Do not enter, will be populated based on other column(s)</v>
      </c>
      <c r="H1790" s="522" t="str">
        <f>IFERROR(VLOOKUP(E1790,'Reference data'!$M$2:$O$364, 3,0), "Do not enter, will be populated based on other column(s)")</f>
        <v>Do not enter, will be populated based on other column(s)</v>
      </c>
      <c r="I1790" s="522" t="str">
        <f>IFERROR(VLOOKUP(E1790,'Reference data'!$M$1:$N$364, 2,0), "Do not enter, will be populated based on other column(s)")</f>
        <v>Do not enter, will be populated based on other column(s)</v>
      </c>
      <c r="K1790" s="525" t="str">
        <f>IFERROR(VLOOKUP(J1790,'Reference data'!$G$2:$H$7, 2, 0), "Do not enter, will be populated based on other column(s)")</f>
        <v>Do not enter, will be populated based on other column(s)</v>
      </c>
      <c r="L1790" s="525" t="s">
        <v>1118</v>
      </c>
      <c r="M1790" s="525" t="str">
        <f>IFERROR(VLOOKUP(L1790, 'Reference data'!$J$2:$K$30, 2, 0), "Do not enter, will be populated based on other column(s)")</f>
        <v>Dinesh Bansal (Gurgaon)</v>
      </c>
      <c r="P1790" s="483"/>
      <c r="Q1790" s="488"/>
      <c r="R1790" s="488"/>
      <c r="S1790" s="488"/>
      <c r="T1790" s="488"/>
      <c r="U1790" s="488"/>
      <c r="V1790" s="488"/>
      <c r="W1790" s="488"/>
      <c r="X1790" s="488"/>
      <c r="Y1790" s="488"/>
      <c r="Z1790" s="488"/>
      <c r="AA1790" s="488"/>
      <c r="AB1790" s="488"/>
      <c r="AC1790" s="488"/>
      <c r="AD1790" s="488"/>
      <c r="AE1790" s="488"/>
      <c r="AF1790" s="488"/>
      <c r="AG1790" s="488"/>
      <c r="AH1790" s="488"/>
      <c r="AI1790" s="488"/>
      <c r="AJ1790" s="488"/>
      <c r="AK1790" s="488"/>
      <c r="AL1790" s="488"/>
      <c r="AM1790" s="488"/>
    </row>
    <row r="1791" spans="1:42" ht="18" customHeight="1">
      <c r="A1791" s="522" t="str">
        <f>IFERROR(VLOOKUP(B1791, 'Reference data'!$C$2:$D$21, 2, 0), "Do not enter, will be populated based on other column(s)")</f>
        <v>Do not enter, will be populated based on other column(s)</v>
      </c>
      <c r="B1791" s="541"/>
      <c r="E1791" s="543"/>
      <c r="G1791" s="522" t="str">
        <f>IFERROR(VLOOKUP(E1791,'Reference data'!$M$2:$P$364,4,0), "Do not enter, will be populated based on other column(s)")</f>
        <v>Do not enter, will be populated based on other column(s)</v>
      </c>
      <c r="H1791" s="522" t="str">
        <f>IFERROR(VLOOKUP(E1791,'Reference data'!$M$2:$O$364, 3,0), "Do not enter, will be populated based on other column(s)")</f>
        <v>Do not enter, will be populated based on other column(s)</v>
      </c>
      <c r="I1791" s="522" t="str">
        <f>IFERROR(VLOOKUP(E1791,'Reference data'!$M$1:$N$364, 2,0), "Do not enter, will be populated based on other column(s)")</f>
        <v>Do not enter, will be populated based on other column(s)</v>
      </c>
      <c r="K1791" s="525" t="str">
        <f>IFERROR(VLOOKUP(J1791,'Reference data'!$G$2:$H$7, 2, 0), "Do not enter, will be populated based on other column(s)")</f>
        <v>Do not enter, will be populated based on other column(s)</v>
      </c>
      <c r="L1791" s="525" t="s">
        <v>1118</v>
      </c>
      <c r="M1791" s="525" t="str">
        <f>IFERROR(VLOOKUP(L1791, 'Reference data'!$J$2:$K$30, 2, 0), "Do not enter, will be populated based on other column(s)")</f>
        <v>Dinesh Bansal (Gurgaon)</v>
      </c>
      <c r="P1791" s="483"/>
      <c r="Q1791" s="488"/>
      <c r="R1791" s="488"/>
      <c r="S1791" s="488"/>
      <c r="T1791" s="488"/>
      <c r="U1791" s="488"/>
      <c r="V1791" s="488"/>
      <c r="W1791" s="488"/>
      <c r="X1791" s="488"/>
      <c r="Y1791" s="488"/>
      <c r="Z1791" s="488"/>
      <c r="AA1791" s="488"/>
      <c r="AB1791" s="488"/>
      <c r="AC1791" s="488"/>
      <c r="AD1791" s="488"/>
      <c r="AE1791" s="488"/>
      <c r="AF1791" s="488"/>
      <c r="AG1791" s="488"/>
      <c r="AH1791" s="488"/>
      <c r="AI1791" s="488"/>
      <c r="AJ1791" s="488"/>
      <c r="AK1791" s="488"/>
      <c r="AL1791" s="488"/>
      <c r="AM1791" s="488"/>
    </row>
    <row r="1792" spans="1:42" ht="18" customHeight="1">
      <c r="A1792" s="522" t="str">
        <f>IFERROR(VLOOKUP(B1792, 'Reference data'!$C$2:$D$21, 2, 0), "Do not enter, will be populated based on other column(s)")</f>
        <v>Do not enter, will be populated based on other column(s)</v>
      </c>
      <c r="B1792" s="541"/>
      <c r="E1792" s="543"/>
      <c r="G1792" s="522" t="str">
        <f>IFERROR(VLOOKUP(E1792,'Reference data'!$M$2:$P$364,4,0), "Do not enter, will be populated based on other column(s)")</f>
        <v>Do not enter, will be populated based on other column(s)</v>
      </c>
      <c r="H1792" s="522" t="str">
        <f>IFERROR(VLOOKUP(E1792,'Reference data'!$M$2:$O$364, 3,0), "Do not enter, will be populated based on other column(s)")</f>
        <v>Do not enter, will be populated based on other column(s)</v>
      </c>
      <c r="I1792" s="522" t="str">
        <f>IFERROR(VLOOKUP(E1792,'Reference data'!$M$1:$N$364, 2,0), "Do not enter, will be populated based on other column(s)")</f>
        <v>Do not enter, will be populated based on other column(s)</v>
      </c>
      <c r="K1792" s="525" t="str">
        <f>IFERROR(VLOOKUP(J1792,'Reference data'!$G$2:$H$7, 2, 0), "Do not enter, will be populated based on other column(s)")</f>
        <v>Do not enter, will be populated based on other column(s)</v>
      </c>
      <c r="L1792" s="525" t="s">
        <v>1118</v>
      </c>
      <c r="M1792" s="525" t="str">
        <f>IFERROR(VLOOKUP(L1792, 'Reference data'!$J$2:$K$30, 2, 0), "Do not enter, will be populated based on other column(s)")</f>
        <v>Dinesh Bansal (Gurgaon)</v>
      </c>
      <c r="P1792" s="483"/>
      <c r="Q1792" s="488"/>
      <c r="R1792" s="488"/>
      <c r="S1792" s="488"/>
      <c r="T1792" s="488"/>
      <c r="U1792" s="488"/>
      <c r="V1792" s="488"/>
      <c r="W1792" s="488"/>
      <c r="X1792" s="488"/>
      <c r="Y1792" s="488"/>
      <c r="Z1792" s="488"/>
      <c r="AA1792" s="488"/>
      <c r="AB1792" s="488"/>
      <c r="AC1792" s="488"/>
      <c r="AD1792" s="488"/>
      <c r="AE1792" s="488"/>
      <c r="AF1792" s="488"/>
      <c r="AG1792" s="488"/>
      <c r="AH1792" s="488"/>
      <c r="AI1792" s="488"/>
      <c r="AJ1792" s="488"/>
      <c r="AK1792" s="488"/>
      <c r="AL1792" s="488"/>
      <c r="AM1792" s="488"/>
    </row>
    <row r="1793" spans="1:39" ht="18" customHeight="1">
      <c r="A1793" s="522" t="str">
        <f>IFERROR(VLOOKUP(B1793, 'Reference data'!$C$2:$D$21, 2, 0), "Do not enter, will be populated based on other column(s)")</f>
        <v>Do not enter, will be populated based on other column(s)</v>
      </c>
      <c r="B1793" s="541"/>
      <c r="E1793" s="543"/>
      <c r="G1793" s="522" t="str">
        <f>IFERROR(VLOOKUP(E1793,'Reference data'!$M$2:$P$364,4,0), "Do not enter, will be populated based on other column(s)")</f>
        <v>Do not enter, will be populated based on other column(s)</v>
      </c>
      <c r="H1793" s="522" t="str">
        <f>IFERROR(VLOOKUP(E1793,'Reference data'!$M$2:$O$364, 3,0), "Do not enter, will be populated based on other column(s)")</f>
        <v>Do not enter, will be populated based on other column(s)</v>
      </c>
      <c r="I1793" s="522" t="str">
        <f>IFERROR(VLOOKUP(E1793,'Reference data'!$M$1:$N$364, 2,0), "Do not enter, will be populated based on other column(s)")</f>
        <v>Do not enter, will be populated based on other column(s)</v>
      </c>
      <c r="K1793" s="525" t="str">
        <f>IFERROR(VLOOKUP(J1793,'Reference data'!$G$2:$H$7, 2, 0), "Do not enter, will be populated based on other column(s)")</f>
        <v>Do not enter, will be populated based on other column(s)</v>
      </c>
      <c r="L1793" s="525" t="s">
        <v>1118</v>
      </c>
      <c r="M1793" s="525" t="str">
        <f>IFERROR(VLOOKUP(L1793, 'Reference data'!$J$2:$K$30, 2, 0), "Do not enter, will be populated based on other column(s)")</f>
        <v>Dinesh Bansal (Gurgaon)</v>
      </c>
      <c r="P1793" s="483"/>
      <c r="Q1793" s="488"/>
      <c r="R1793" s="488"/>
      <c r="S1793" s="488"/>
      <c r="T1793" s="488"/>
      <c r="U1793" s="488"/>
      <c r="V1793" s="488"/>
      <c r="W1793" s="488"/>
      <c r="X1793" s="488"/>
      <c r="Y1793" s="488"/>
      <c r="Z1793" s="488"/>
      <c r="AA1793" s="488"/>
      <c r="AB1793" s="488"/>
      <c r="AC1793" s="488"/>
      <c r="AD1793" s="488"/>
      <c r="AE1793" s="488"/>
      <c r="AF1793" s="488"/>
      <c r="AG1793" s="488"/>
      <c r="AH1793" s="488"/>
      <c r="AI1793" s="488"/>
      <c r="AJ1793" s="488"/>
      <c r="AK1793" s="488"/>
      <c r="AL1793" s="488"/>
      <c r="AM1793" s="488"/>
    </row>
    <row r="1794" spans="1:39" ht="18" customHeight="1">
      <c r="A1794" s="522" t="str">
        <f>IFERROR(VLOOKUP(B1794, 'Reference data'!$C$2:$D$21, 2, 0), "Do not enter, will be populated based on other column(s)")</f>
        <v>Do not enter, will be populated based on other column(s)</v>
      </c>
      <c r="B1794" s="541"/>
      <c r="E1794" s="543"/>
      <c r="G1794" s="522" t="str">
        <f>IFERROR(VLOOKUP(E1794,'Reference data'!$M$2:$P$364,4,0), "Do not enter, will be populated based on other column(s)")</f>
        <v>Do not enter, will be populated based on other column(s)</v>
      </c>
      <c r="H1794" s="522" t="str">
        <f>IFERROR(VLOOKUP(E1794,'Reference data'!$M$2:$O$364, 3,0), "Do not enter, will be populated based on other column(s)")</f>
        <v>Do not enter, will be populated based on other column(s)</v>
      </c>
      <c r="I1794" s="522" t="str">
        <f>IFERROR(VLOOKUP(E1794,'Reference data'!$M$1:$N$364, 2,0), "Do not enter, will be populated based on other column(s)")</f>
        <v>Do not enter, will be populated based on other column(s)</v>
      </c>
      <c r="K1794" s="525" t="str">
        <f>IFERROR(VLOOKUP(J1794,'Reference data'!$G$2:$H$7, 2, 0), "Do not enter, will be populated based on other column(s)")</f>
        <v>Do not enter, will be populated based on other column(s)</v>
      </c>
      <c r="L1794" s="525" t="s">
        <v>1118</v>
      </c>
      <c r="M1794" s="525" t="str">
        <f>IFERROR(VLOOKUP(L1794, 'Reference data'!$J$2:$K$30, 2, 0), "Do not enter, will be populated based on other column(s)")</f>
        <v>Dinesh Bansal (Gurgaon)</v>
      </c>
      <c r="P1794" s="483"/>
      <c r="Q1794" s="488"/>
      <c r="R1794" s="488"/>
      <c r="S1794" s="488"/>
      <c r="T1794" s="488"/>
      <c r="U1794" s="488"/>
      <c r="V1794" s="488"/>
      <c r="W1794" s="488"/>
      <c r="X1794" s="488"/>
      <c r="Y1794" s="488"/>
      <c r="Z1794" s="488"/>
      <c r="AA1794" s="488"/>
      <c r="AB1794" s="488"/>
      <c r="AC1794" s="488"/>
      <c r="AD1794" s="488"/>
      <c r="AE1794" s="488"/>
      <c r="AF1794" s="488"/>
      <c r="AG1794" s="488"/>
      <c r="AH1794" s="488"/>
      <c r="AI1794" s="488"/>
      <c r="AJ1794" s="488"/>
      <c r="AK1794" s="488"/>
      <c r="AL1794" s="488"/>
      <c r="AM1794" s="488"/>
    </row>
    <row r="1795" spans="1:39" ht="18" customHeight="1">
      <c r="A1795" s="522" t="str">
        <f>IFERROR(VLOOKUP(B1795, 'Reference data'!$C$2:$D$21, 2, 0), "Do not enter, will be populated based on other column(s)")</f>
        <v>Do not enter, will be populated based on other column(s)</v>
      </c>
      <c r="B1795" s="541"/>
      <c r="E1795" s="543"/>
      <c r="G1795" s="522" t="str">
        <f>IFERROR(VLOOKUP(E1795,'Reference data'!$M$2:$P$364,4,0), "Do not enter, will be populated based on other column(s)")</f>
        <v>Do not enter, will be populated based on other column(s)</v>
      </c>
      <c r="H1795" s="522" t="str">
        <f>IFERROR(VLOOKUP(E1795,'Reference data'!$M$2:$O$364, 3,0), "Do not enter, will be populated based on other column(s)")</f>
        <v>Do not enter, will be populated based on other column(s)</v>
      </c>
      <c r="I1795" s="522" t="str">
        <f>IFERROR(VLOOKUP(E1795,'Reference data'!$M$1:$N$364, 2,0), "Do not enter, will be populated based on other column(s)")</f>
        <v>Do not enter, will be populated based on other column(s)</v>
      </c>
      <c r="K1795" s="525" t="str">
        <f>IFERROR(VLOOKUP(J1795,'Reference data'!$G$2:$H$7, 2, 0), "Do not enter, will be populated based on other column(s)")</f>
        <v>Do not enter, will be populated based on other column(s)</v>
      </c>
      <c r="L1795" s="525" t="s">
        <v>1118</v>
      </c>
      <c r="M1795" s="525" t="str">
        <f>IFERROR(VLOOKUP(L1795, 'Reference data'!$J$2:$K$30, 2, 0), "Do not enter, will be populated based on other column(s)")</f>
        <v>Dinesh Bansal (Gurgaon)</v>
      </c>
      <c r="P1795" s="483"/>
      <c r="Q1795" s="488"/>
      <c r="R1795" s="488"/>
      <c r="S1795" s="488"/>
      <c r="T1795" s="488"/>
      <c r="U1795" s="488"/>
      <c r="V1795" s="488"/>
      <c r="W1795" s="488"/>
      <c r="X1795" s="488"/>
      <c r="Y1795" s="488"/>
      <c r="Z1795" s="488"/>
      <c r="AA1795" s="488"/>
      <c r="AB1795" s="488"/>
      <c r="AC1795" s="488"/>
      <c r="AD1795" s="488"/>
      <c r="AE1795" s="488"/>
      <c r="AF1795" s="488"/>
      <c r="AG1795" s="488"/>
      <c r="AH1795" s="488"/>
      <c r="AI1795" s="488"/>
      <c r="AJ1795" s="488"/>
      <c r="AK1795" s="488"/>
      <c r="AL1795" s="488"/>
      <c r="AM1795" s="488"/>
    </row>
    <row r="1796" spans="1:39" ht="18" customHeight="1">
      <c r="A1796" s="522" t="str">
        <f>IFERROR(VLOOKUP(B1796, 'Reference data'!$C$2:$D$21, 2, 0), "Do not enter, will be populated based on other column(s)")</f>
        <v>Do not enter, will be populated based on other column(s)</v>
      </c>
      <c r="B1796" s="541"/>
      <c r="E1796" s="543"/>
      <c r="G1796" s="522" t="str">
        <f>IFERROR(VLOOKUP(E1796,'Reference data'!$M$2:$P$364,4,0), "Do not enter, will be populated based on other column(s)")</f>
        <v>Do not enter, will be populated based on other column(s)</v>
      </c>
      <c r="H1796" s="522" t="str">
        <f>IFERROR(VLOOKUP(E1796,'Reference data'!$M$2:$O$364, 3,0), "Do not enter, will be populated based on other column(s)")</f>
        <v>Do not enter, will be populated based on other column(s)</v>
      </c>
      <c r="I1796" s="522" t="str">
        <f>IFERROR(VLOOKUP(E1796,'Reference data'!$M$1:$N$364, 2,0), "Do not enter, will be populated based on other column(s)")</f>
        <v>Do not enter, will be populated based on other column(s)</v>
      </c>
      <c r="K1796" s="525" t="str">
        <f>IFERROR(VLOOKUP(J1796,'Reference data'!$G$2:$H$7, 2, 0), "Do not enter, will be populated based on other column(s)")</f>
        <v>Do not enter, will be populated based on other column(s)</v>
      </c>
      <c r="L1796" s="525" t="s">
        <v>1118</v>
      </c>
      <c r="M1796" s="525" t="str">
        <f>IFERROR(VLOOKUP(L1796, 'Reference data'!$J$2:$K$30, 2, 0), "Do not enter, will be populated based on other column(s)")</f>
        <v>Dinesh Bansal (Gurgaon)</v>
      </c>
      <c r="P1796" s="483"/>
      <c r="Q1796" s="488"/>
      <c r="R1796" s="488"/>
      <c r="S1796" s="488"/>
      <c r="T1796" s="488"/>
      <c r="U1796" s="488"/>
      <c r="V1796" s="488"/>
      <c r="W1796" s="488"/>
      <c r="X1796" s="488"/>
      <c r="Y1796" s="488"/>
      <c r="Z1796" s="488"/>
      <c r="AA1796" s="488"/>
      <c r="AB1796" s="488"/>
      <c r="AC1796" s="488"/>
      <c r="AD1796" s="488"/>
      <c r="AE1796" s="488"/>
      <c r="AF1796" s="488"/>
      <c r="AG1796" s="488"/>
      <c r="AH1796" s="488"/>
      <c r="AI1796" s="488"/>
      <c r="AJ1796" s="488"/>
      <c r="AK1796" s="488"/>
      <c r="AL1796" s="488"/>
      <c r="AM1796" s="488"/>
    </row>
    <row r="1797" spans="1:39" ht="18" customHeight="1">
      <c r="A1797" s="522" t="str">
        <f>IFERROR(VLOOKUP(B1797, 'Reference data'!$C$2:$D$21, 2, 0), "Do not enter, will be populated based on other column(s)")</f>
        <v>Do not enter, will be populated based on other column(s)</v>
      </c>
      <c r="B1797" s="541"/>
      <c r="E1797" s="543"/>
      <c r="G1797" s="522" t="str">
        <f>IFERROR(VLOOKUP(E1797,'Reference data'!$M$2:$P$364,4,0), "Do not enter, will be populated based on other column(s)")</f>
        <v>Do not enter, will be populated based on other column(s)</v>
      </c>
      <c r="H1797" s="522" t="str">
        <f>IFERROR(VLOOKUP(E1797,'Reference data'!$M$2:$O$364, 3,0), "Do not enter, will be populated based on other column(s)")</f>
        <v>Do not enter, will be populated based on other column(s)</v>
      </c>
      <c r="I1797" s="522" t="str">
        <f>IFERROR(VLOOKUP(E1797,'Reference data'!$M$1:$N$364, 2,0), "Do not enter, will be populated based on other column(s)")</f>
        <v>Do not enter, will be populated based on other column(s)</v>
      </c>
      <c r="K1797" s="525" t="str">
        <f>IFERROR(VLOOKUP(J1797,'Reference data'!$G$2:$H$7, 2, 0), "Do not enter, will be populated based on other column(s)")</f>
        <v>Do not enter, will be populated based on other column(s)</v>
      </c>
      <c r="L1797" s="525" t="s">
        <v>1118</v>
      </c>
      <c r="M1797" s="525" t="str">
        <f>IFERROR(VLOOKUP(L1797, 'Reference data'!$J$2:$K$30, 2, 0), "Do not enter, will be populated based on other column(s)")</f>
        <v>Dinesh Bansal (Gurgaon)</v>
      </c>
      <c r="P1797" s="483"/>
      <c r="Q1797" s="488"/>
      <c r="R1797" s="488"/>
      <c r="S1797" s="488"/>
      <c r="T1797" s="488"/>
      <c r="U1797" s="488"/>
      <c r="V1797" s="488"/>
      <c r="W1797" s="488"/>
      <c r="X1797" s="488"/>
      <c r="Y1797" s="488"/>
      <c r="Z1797" s="488"/>
      <c r="AA1797" s="488"/>
      <c r="AB1797" s="488"/>
      <c r="AC1797" s="488"/>
      <c r="AD1797" s="488"/>
      <c r="AE1797" s="488"/>
      <c r="AF1797" s="488"/>
      <c r="AG1797" s="488"/>
      <c r="AH1797" s="488"/>
      <c r="AI1797" s="488"/>
      <c r="AJ1797" s="488"/>
      <c r="AK1797" s="488"/>
      <c r="AL1797" s="488"/>
      <c r="AM1797" s="488"/>
    </row>
    <row r="1798" spans="1:39" ht="18" customHeight="1">
      <c r="A1798" s="522" t="str">
        <f>IFERROR(VLOOKUP(B1798, 'Reference data'!$C$2:$D$21, 2, 0), "Do not enter, will be populated based on other column(s)")</f>
        <v>Do not enter, will be populated based on other column(s)</v>
      </c>
      <c r="B1798" s="541"/>
      <c r="E1798" s="543"/>
      <c r="G1798" s="522" t="str">
        <f>IFERROR(VLOOKUP(E1798,'Reference data'!$M$2:$P$364,4,0), "Do not enter, will be populated based on other column(s)")</f>
        <v>Do not enter, will be populated based on other column(s)</v>
      </c>
      <c r="H1798" s="522" t="str">
        <f>IFERROR(VLOOKUP(E1798,'Reference data'!$M$2:$O$364, 3,0), "Do not enter, will be populated based on other column(s)")</f>
        <v>Do not enter, will be populated based on other column(s)</v>
      </c>
      <c r="I1798" s="522" t="str">
        <f>IFERROR(VLOOKUP(E1798,'Reference data'!$M$1:$N$364, 2,0), "Do not enter, will be populated based on other column(s)")</f>
        <v>Do not enter, will be populated based on other column(s)</v>
      </c>
      <c r="K1798" s="525" t="str">
        <f>IFERROR(VLOOKUP(J1798,'Reference data'!$G$2:$H$7, 2, 0), "Do not enter, will be populated based on other column(s)")</f>
        <v>Do not enter, will be populated based on other column(s)</v>
      </c>
      <c r="L1798" s="525" t="s">
        <v>1118</v>
      </c>
      <c r="M1798" s="525" t="str">
        <f>IFERROR(VLOOKUP(L1798, 'Reference data'!$J$2:$K$30, 2, 0), "Do not enter, will be populated based on other column(s)")</f>
        <v>Dinesh Bansal (Gurgaon)</v>
      </c>
      <c r="P1798" s="483"/>
      <c r="Q1798" s="488"/>
      <c r="R1798" s="488"/>
      <c r="S1798" s="488"/>
      <c r="T1798" s="488"/>
      <c r="U1798" s="488"/>
      <c r="V1798" s="488"/>
      <c r="W1798" s="488"/>
      <c r="X1798" s="488"/>
      <c r="Y1798" s="488"/>
      <c r="Z1798" s="488"/>
      <c r="AA1798" s="488"/>
      <c r="AB1798" s="488"/>
      <c r="AC1798" s="488"/>
      <c r="AD1798" s="488"/>
      <c r="AE1798" s="488"/>
      <c r="AF1798" s="488"/>
      <c r="AG1798" s="488"/>
      <c r="AH1798" s="488"/>
      <c r="AI1798" s="488"/>
      <c r="AJ1798" s="488"/>
      <c r="AK1798" s="488"/>
      <c r="AL1798" s="488"/>
      <c r="AM1798" s="488"/>
    </row>
    <row r="1799" spans="1:39" ht="18" customHeight="1">
      <c r="A1799" s="522" t="str">
        <f>IFERROR(VLOOKUP(B1799, 'Reference data'!$C$2:$D$21, 2, 0), "Do not enter, will be populated based on other column(s)")</f>
        <v>Do not enter, will be populated based on other column(s)</v>
      </c>
      <c r="B1799" s="541"/>
      <c r="E1799" s="543"/>
      <c r="G1799" s="522" t="str">
        <f>IFERROR(VLOOKUP(E1799,'Reference data'!$M$2:$P$364,4,0), "Do not enter, will be populated based on other column(s)")</f>
        <v>Do not enter, will be populated based on other column(s)</v>
      </c>
      <c r="H1799" s="522" t="str">
        <f>IFERROR(VLOOKUP(E1799,'Reference data'!$M$2:$O$364, 3,0), "Do not enter, will be populated based on other column(s)")</f>
        <v>Do not enter, will be populated based on other column(s)</v>
      </c>
      <c r="I1799" s="522" t="str">
        <f>IFERROR(VLOOKUP(E1799,'Reference data'!$M$1:$N$364, 2,0), "Do not enter, will be populated based on other column(s)")</f>
        <v>Do not enter, will be populated based on other column(s)</v>
      </c>
      <c r="K1799" s="525" t="str">
        <f>IFERROR(VLOOKUP(J1799,'Reference data'!$G$2:$H$7, 2, 0), "Do not enter, will be populated based on other column(s)")</f>
        <v>Do not enter, will be populated based on other column(s)</v>
      </c>
      <c r="L1799" s="525" t="s">
        <v>1118</v>
      </c>
      <c r="M1799" s="525" t="str">
        <f>IFERROR(VLOOKUP(L1799, 'Reference data'!$J$2:$K$30, 2, 0), "Do not enter, will be populated based on other column(s)")</f>
        <v>Dinesh Bansal (Gurgaon)</v>
      </c>
      <c r="P1799" s="483"/>
      <c r="Q1799" s="488"/>
      <c r="R1799" s="488"/>
      <c r="S1799" s="488"/>
      <c r="T1799" s="488"/>
      <c r="U1799" s="488"/>
      <c r="V1799" s="488"/>
      <c r="W1799" s="488"/>
      <c r="X1799" s="488"/>
      <c r="Y1799" s="488"/>
      <c r="Z1799" s="488"/>
      <c r="AA1799" s="488"/>
      <c r="AB1799" s="488"/>
      <c r="AC1799" s="488"/>
      <c r="AD1799" s="488"/>
      <c r="AE1799" s="488"/>
      <c r="AF1799" s="488"/>
      <c r="AG1799" s="488"/>
      <c r="AH1799" s="488"/>
      <c r="AI1799" s="488"/>
      <c r="AJ1799" s="488"/>
      <c r="AK1799" s="488"/>
      <c r="AL1799" s="488"/>
      <c r="AM1799" s="488"/>
    </row>
    <row r="1800" spans="1:39" ht="18" customHeight="1">
      <c r="A1800" s="522" t="str">
        <f>IFERROR(VLOOKUP(B1800, 'Reference data'!$C$2:$D$21, 2, 0), "Do not enter, will be populated based on other column(s)")</f>
        <v>Do not enter, will be populated based on other column(s)</v>
      </c>
      <c r="B1800" s="541"/>
      <c r="E1800" s="543"/>
      <c r="G1800" s="522" t="str">
        <f>IFERROR(VLOOKUP(E1800,'Reference data'!$M$2:$P$364,4,0), "Do not enter, will be populated based on other column(s)")</f>
        <v>Do not enter, will be populated based on other column(s)</v>
      </c>
      <c r="H1800" s="522" t="str">
        <f>IFERROR(VLOOKUP(E1800,'Reference data'!$M$2:$O$364, 3,0), "Do not enter, will be populated based on other column(s)")</f>
        <v>Do not enter, will be populated based on other column(s)</v>
      </c>
      <c r="I1800" s="522" t="str">
        <f>IFERROR(VLOOKUP(E1800,'Reference data'!$M$1:$N$364, 2,0), "Do not enter, will be populated based on other column(s)")</f>
        <v>Do not enter, will be populated based on other column(s)</v>
      </c>
      <c r="K1800" s="525" t="str">
        <f>IFERROR(VLOOKUP(J1800,'Reference data'!$G$2:$H$7, 2, 0), "Do not enter, will be populated based on other column(s)")</f>
        <v>Do not enter, will be populated based on other column(s)</v>
      </c>
      <c r="L1800" s="525" t="s">
        <v>1118</v>
      </c>
      <c r="M1800" s="525" t="str">
        <f>IFERROR(VLOOKUP(L1800, 'Reference data'!$J$2:$K$30, 2, 0), "Do not enter, will be populated based on other column(s)")</f>
        <v>Dinesh Bansal (Gurgaon)</v>
      </c>
      <c r="P1800" s="483"/>
      <c r="Q1800" s="488"/>
      <c r="R1800" s="488"/>
      <c r="S1800" s="488"/>
      <c r="T1800" s="488"/>
      <c r="U1800" s="488"/>
      <c r="V1800" s="488"/>
      <c r="W1800" s="488"/>
      <c r="X1800" s="488"/>
      <c r="Y1800" s="488"/>
      <c r="Z1800" s="488"/>
      <c r="AA1800" s="488"/>
      <c r="AB1800" s="488"/>
      <c r="AC1800" s="488"/>
      <c r="AD1800" s="488"/>
      <c r="AE1800" s="488"/>
      <c r="AF1800" s="488"/>
      <c r="AG1800" s="488"/>
      <c r="AH1800" s="488"/>
      <c r="AI1800" s="488"/>
      <c r="AJ1800" s="488"/>
      <c r="AK1800" s="488"/>
      <c r="AL1800" s="488"/>
      <c r="AM1800" s="488"/>
    </row>
    <row r="1801" spans="1:39" ht="18" customHeight="1">
      <c r="A1801" s="522" t="str">
        <f>IFERROR(VLOOKUP(B1801, 'Reference data'!$C$2:$D$21, 2, 0), "Do not enter, will be populated based on other column(s)")</f>
        <v>Do not enter, will be populated based on other column(s)</v>
      </c>
      <c r="B1801" s="541"/>
      <c r="E1801" s="543"/>
      <c r="G1801" s="522" t="str">
        <f>IFERROR(VLOOKUP(E1801,'Reference data'!$M$2:$P$364,4,0), "Do not enter, will be populated based on other column(s)")</f>
        <v>Do not enter, will be populated based on other column(s)</v>
      </c>
      <c r="H1801" s="522" t="str">
        <f>IFERROR(VLOOKUP(E1801,'Reference data'!$M$2:$O$364, 3,0), "Do not enter, will be populated based on other column(s)")</f>
        <v>Do not enter, will be populated based on other column(s)</v>
      </c>
      <c r="I1801" s="522" t="str">
        <f>IFERROR(VLOOKUP(E1801,'Reference data'!$M$1:$N$364, 2,0), "Do not enter, will be populated based on other column(s)")</f>
        <v>Do not enter, will be populated based on other column(s)</v>
      </c>
      <c r="K1801" s="525" t="str">
        <f>IFERROR(VLOOKUP(J1801,'Reference data'!$G$2:$H$7, 2, 0), "Do not enter, will be populated based on other column(s)")</f>
        <v>Do not enter, will be populated based on other column(s)</v>
      </c>
      <c r="L1801" s="525" t="s">
        <v>1118</v>
      </c>
      <c r="M1801" s="525" t="str">
        <f>IFERROR(VLOOKUP(L1801, 'Reference data'!$J$2:$K$30, 2, 0), "Do not enter, will be populated based on other column(s)")</f>
        <v>Dinesh Bansal (Gurgaon)</v>
      </c>
      <c r="P1801" s="483"/>
      <c r="Q1801" s="488"/>
      <c r="R1801" s="488"/>
      <c r="S1801" s="488"/>
      <c r="T1801" s="488"/>
      <c r="U1801" s="488"/>
      <c r="V1801" s="488"/>
      <c r="W1801" s="488"/>
      <c r="X1801" s="488"/>
      <c r="Y1801" s="488"/>
      <c r="Z1801" s="488"/>
      <c r="AA1801" s="488"/>
      <c r="AB1801" s="488"/>
      <c r="AC1801" s="488"/>
      <c r="AD1801" s="488"/>
      <c r="AE1801" s="488"/>
      <c r="AF1801" s="488"/>
      <c r="AG1801" s="488"/>
      <c r="AH1801" s="488"/>
      <c r="AI1801" s="488"/>
      <c r="AJ1801" s="488"/>
      <c r="AK1801" s="488"/>
      <c r="AL1801" s="488"/>
      <c r="AM1801" s="488"/>
    </row>
    <row r="1802" spans="1:39" ht="18" customHeight="1">
      <c r="A1802" s="522" t="str">
        <f>IFERROR(VLOOKUP(B1802, 'Reference data'!$C$2:$D$21, 2, 0), "Do not enter, will be populated based on other column(s)")</f>
        <v>Do not enter, will be populated based on other column(s)</v>
      </c>
      <c r="B1802" s="541"/>
      <c r="E1802" s="543"/>
      <c r="G1802" s="522" t="str">
        <f>IFERROR(VLOOKUP(E1802,'Reference data'!$M$2:$P$364,4,0), "Do not enter, will be populated based on other column(s)")</f>
        <v>Do not enter, will be populated based on other column(s)</v>
      </c>
      <c r="H1802" s="522" t="str">
        <f>IFERROR(VLOOKUP(E1802,'Reference data'!$M$2:$O$364, 3,0), "Do not enter, will be populated based on other column(s)")</f>
        <v>Do not enter, will be populated based on other column(s)</v>
      </c>
      <c r="I1802" s="522" t="str">
        <f>IFERROR(VLOOKUP(E1802,'Reference data'!$M$1:$N$364, 2,0), "Do not enter, will be populated based on other column(s)")</f>
        <v>Do not enter, will be populated based on other column(s)</v>
      </c>
      <c r="K1802" s="525" t="str">
        <f>IFERROR(VLOOKUP(J1802,'Reference data'!$G$2:$H$7, 2, 0), "Do not enter, will be populated based on other column(s)")</f>
        <v>Do not enter, will be populated based on other column(s)</v>
      </c>
      <c r="L1802" s="525" t="s">
        <v>1118</v>
      </c>
      <c r="M1802" s="525" t="str">
        <f>IFERROR(VLOOKUP(L1802, 'Reference data'!$J$2:$K$30, 2, 0), "Do not enter, will be populated based on other column(s)")</f>
        <v>Dinesh Bansal (Gurgaon)</v>
      </c>
      <c r="P1802" s="483"/>
      <c r="Q1802" s="488"/>
      <c r="R1802" s="488"/>
      <c r="S1802" s="488"/>
      <c r="T1802" s="488"/>
      <c r="U1802" s="488"/>
      <c r="V1802" s="488"/>
      <c r="W1802" s="488"/>
      <c r="X1802" s="488"/>
      <c r="Y1802" s="488"/>
      <c r="Z1802" s="488"/>
      <c r="AA1802" s="488"/>
      <c r="AB1802" s="488"/>
      <c r="AC1802" s="488"/>
      <c r="AD1802" s="488"/>
      <c r="AE1802" s="488"/>
      <c r="AF1802" s="488"/>
      <c r="AG1802" s="488"/>
      <c r="AH1802" s="488"/>
      <c r="AI1802" s="488"/>
      <c r="AJ1802" s="488"/>
      <c r="AK1802" s="488"/>
      <c r="AL1802" s="488"/>
      <c r="AM1802" s="488"/>
    </row>
    <row r="1803" spans="1:39" ht="18" customHeight="1">
      <c r="A1803" s="522" t="str">
        <f>IFERROR(VLOOKUP(B1803, 'Reference data'!$C$2:$D$21, 2, 0), "Do not enter, will be populated based on other column(s)")</f>
        <v>Do not enter, will be populated based on other column(s)</v>
      </c>
      <c r="B1803" s="541"/>
      <c r="E1803" s="543"/>
      <c r="G1803" s="522" t="str">
        <f>IFERROR(VLOOKUP(E1803,'Reference data'!$M$2:$P$364,4,0), "Do not enter, will be populated based on other column(s)")</f>
        <v>Do not enter, will be populated based on other column(s)</v>
      </c>
      <c r="H1803" s="522" t="str">
        <f>IFERROR(VLOOKUP(E1803,'Reference data'!$M$2:$O$364, 3,0), "Do not enter, will be populated based on other column(s)")</f>
        <v>Do not enter, will be populated based on other column(s)</v>
      </c>
      <c r="I1803" s="522" t="str">
        <f>IFERROR(VLOOKUP(E1803,'Reference data'!$M$1:$N$364, 2,0), "Do not enter, will be populated based on other column(s)")</f>
        <v>Do not enter, will be populated based on other column(s)</v>
      </c>
      <c r="K1803" s="525" t="str">
        <f>IFERROR(VLOOKUP(J1803,'Reference data'!$G$2:$H$7, 2, 0), "Do not enter, will be populated based on other column(s)")</f>
        <v>Do not enter, will be populated based on other column(s)</v>
      </c>
      <c r="L1803" s="525" t="s">
        <v>1118</v>
      </c>
      <c r="M1803" s="525" t="str">
        <f>IFERROR(VLOOKUP(L1803, 'Reference data'!$J$2:$K$30, 2, 0), "Do not enter, will be populated based on other column(s)")</f>
        <v>Dinesh Bansal (Gurgaon)</v>
      </c>
      <c r="P1803" s="483"/>
      <c r="Q1803" s="488"/>
      <c r="R1803" s="488"/>
      <c r="S1803" s="488"/>
      <c r="T1803" s="488"/>
      <c r="U1803" s="488"/>
      <c r="V1803" s="488"/>
      <c r="W1803" s="488"/>
      <c r="X1803" s="488"/>
      <c r="Y1803" s="488"/>
      <c r="Z1803" s="488"/>
      <c r="AA1803" s="488"/>
      <c r="AB1803" s="488"/>
      <c r="AC1803" s="488"/>
      <c r="AD1803" s="488"/>
      <c r="AE1803" s="488"/>
      <c r="AF1803" s="488"/>
      <c r="AG1803" s="488"/>
      <c r="AH1803" s="488"/>
      <c r="AI1803" s="488"/>
      <c r="AJ1803" s="488"/>
      <c r="AK1803" s="488"/>
      <c r="AL1803" s="488"/>
      <c r="AM1803" s="488"/>
    </row>
    <row r="1804" spans="1:39" ht="18" customHeight="1">
      <c r="A1804" s="522" t="str">
        <f>IFERROR(VLOOKUP(B1804, 'Reference data'!$C$2:$D$21, 2, 0), "Do not enter, will be populated based on other column(s)")</f>
        <v>Do not enter, will be populated based on other column(s)</v>
      </c>
      <c r="B1804" s="541"/>
      <c r="E1804" s="543"/>
      <c r="G1804" s="522" t="str">
        <f>IFERROR(VLOOKUP(E1804,'Reference data'!$M$2:$P$364,4,0), "Do not enter, will be populated based on other column(s)")</f>
        <v>Do not enter, will be populated based on other column(s)</v>
      </c>
      <c r="H1804" s="522" t="str">
        <f>IFERROR(VLOOKUP(E1804,'Reference data'!$M$2:$O$364, 3,0), "Do not enter, will be populated based on other column(s)")</f>
        <v>Do not enter, will be populated based on other column(s)</v>
      </c>
      <c r="I1804" s="522" t="str">
        <f>IFERROR(VLOOKUP(E1804,'Reference data'!$M$1:$N$364, 2,0), "Do not enter, will be populated based on other column(s)")</f>
        <v>Do not enter, will be populated based on other column(s)</v>
      </c>
      <c r="K1804" s="525" t="str">
        <f>IFERROR(VLOOKUP(J1804,'Reference data'!$G$2:$H$7, 2, 0), "Do not enter, will be populated based on other column(s)")</f>
        <v>Do not enter, will be populated based on other column(s)</v>
      </c>
      <c r="L1804" s="525" t="s">
        <v>1118</v>
      </c>
      <c r="M1804" s="525" t="str">
        <f>IFERROR(VLOOKUP(L1804, 'Reference data'!$J$2:$K$30, 2, 0), "Do not enter, will be populated based on other column(s)")</f>
        <v>Dinesh Bansal (Gurgaon)</v>
      </c>
      <c r="P1804" s="483"/>
      <c r="Q1804" s="488"/>
      <c r="R1804" s="488"/>
      <c r="S1804" s="488"/>
      <c r="T1804" s="488"/>
      <c r="U1804" s="488"/>
      <c r="V1804" s="488"/>
      <c r="W1804" s="488"/>
      <c r="X1804" s="488"/>
      <c r="Y1804" s="488"/>
      <c r="Z1804" s="488"/>
      <c r="AA1804" s="488"/>
      <c r="AB1804" s="488"/>
      <c r="AC1804" s="488"/>
      <c r="AD1804" s="488"/>
      <c r="AE1804" s="488"/>
      <c r="AF1804" s="488"/>
      <c r="AG1804" s="488"/>
      <c r="AH1804" s="488"/>
      <c r="AI1804" s="488"/>
      <c r="AJ1804" s="488"/>
      <c r="AK1804" s="488"/>
      <c r="AL1804" s="488"/>
      <c r="AM1804" s="488"/>
    </row>
    <row r="1805" spans="1:39" ht="18" customHeight="1">
      <c r="A1805" s="522" t="str">
        <f>IFERROR(VLOOKUP(B1805, 'Reference data'!$C$2:$D$21, 2, 0), "Do not enter, will be populated based on other column(s)")</f>
        <v>Do not enter, will be populated based on other column(s)</v>
      </c>
      <c r="B1805" s="541"/>
      <c r="E1805" s="543"/>
      <c r="G1805" s="522" t="str">
        <f>IFERROR(VLOOKUP(E1805,'Reference data'!$M$2:$P$364,4,0), "Do not enter, will be populated based on other column(s)")</f>
        <v>Do not enter, will be populated based on other column(s)</v>
      </c>
      <c r="H1805" s="522" t="str">
        <f>IFERROR(VLOOKUP(E1805,'Reference data'!$M$2:$O$364, 3,0), "Do not enter, will be populated based on other column(s)")</f>
        <v>Do not enter, will be populated based on other column(s)</v>
      </c>
      <c r="I1805" s="522" t="str">
        <f>IFERROR(VLOOKUP(E1805,'Reference data'!$M$1:$N$364, 2,0), "Do not enter, will be populated based on other column(s)")</f>
        <v>Do not enter, will be populated based on other column(s)</v>
      </c>
      <c r="K1805" s="525" t="str">
        <f>IFERROR(VLOOKUP(J1805,'Reference data'!$G$2:$H$7, 2, 0), "Do not enter, will be populated based on other column(s)")</f>
        <v>Do not enter, will be populated based on other column(s)</v>
      </c>
      <c r="L1805" s="525" t="s">
        <v>1118</v>
      </c>
      <c r="M1805" s="525" t="str">
        <f>IFERROR(VLOOKUP(L1805, 'Reference data'!$J$2:$K$30, 2, 0), "Do not enter, will be populated based on other column(s)")</f>
        <v>Dinesh Bansal (Gurgaon)</v>
      </c>
      <c r="P1805" s="483"/>
      <c r="Q1805" s="488"/>
      <c r="R1805" s="488"/>
      <c r="S1805" s="488"/>
      <c r="T1805" s="488"/>
      <c r="U1805" s="488"/>
      <c r="V1805" s="488"/>
      <c r="W1805" s="488"/>
      <c r="X1805" s="488"/>
      <c r="Y1805" s="488"/>
      <c r="Z1805" s="488"/>
      <c r="AA1805" s="488"/>
      <c r="AB1805" s="488"/>
      <c r="AC1805" s="488"/>
      <c r="AD1805" s="488"/>
      <c r="AE1805" s="488"/>
      <c r="AF1805" s="488"/>
      <c r="AG1805" s="488"/>
      <c r="AH1805" s="488"/>
      <c r="AI1805" s="488"/>
      <c r="AJ1805" s="488"/>
      <c r="AK1805" s="488"/>
      <c r="AL1805" s="488"/>
      <c r="AM1805" s="488"/>
    </row>
    <row r="1806" spans="1:39" ht="18" customHeight="1">
      <c r="A1806" s="522" t="str">
        <f>IFERROR(VLOOKUP(B1806, 'Reference data'!$C$2:$D$21, 2, 0), "Do not enter, will be populated based on other column(s)")</f>
        <v>Do not enter, will be populated based on other column(s)</v>
      </c>
      <c r="B1806" s="541"/>
      <c r="E1806" s="543"/>
      <c r="G1806" s="522" t="str">
        <f>IFERROR(VLOOKUP(E1806,'Reference data'!$M$2:$P$364,4,0), "Do not enter, will be populated based on other column(s)")</f>
        <v>Do not enter, will be populated based on other column(s)</v>
      </c>
      <c r="H1806" s="522" t="str">
        <f>IFERROR(VLOOKUP(E1806,'Reference data'!$M$2:$O$364, 3,0), "Do not enter, will be populated based on other column(s)")</f>
        <v>Do not enter, will be populated based on other column(s)</v>
      </c>
      <c r="I1806" s="522" t="str">
        <f>IFERROR(VLOOKUP(E1806,'Reference data'!$M$1:$N$364, 2,0), "Do not enter, will be populated based on other column(s)")</f>
        <v>Do not enter, will be populated based on other column(s)</v>
      </c>
      <c r="K1806" s="525" t="str">
        <f>IFERROR(VLOOKUP(J1806,'Reference data'!$G$2:$H$7, 2, 0), "Do not enter, will be populated based on other column(s)")</f>
        <v>Do not enter, will be populated based on other column(s)</v>
      </c>
      <c r="L1806" s="525" t="s">
        <v>1118</v>
      </c>
      <c r="M1806" s="525" t="str">
        <f>IFERROR(VLOOKUP(L1806, 'Reference data'!$J$2:$K$30, 2, 0), "Do not enter, will be populated based on other column(s)")</f>
        <v>Dinesh Bansal (Gurgaon)</v>
      </c>
      <c r="P1806" s="483"/>
      <c r="Q1806" s="488"/>
      <c r="R1806" s="488"/>
      <c r="S1806" s="488"/>
      <c r="T1806" s="488"/>
      <c r="U1806" s="488"/>
      <c r="V1806" s="488"/>
      <c r="W1806" s="488"/>
      <c r="X1806" s="488"/>
      <c r="Y1806" s="488"/>
      <c r="Z1806" s="488"/>
      <c r="AA1806" s="488"/>
      <c r="AB1806" s="488"/>
      <c r="AC1806" s="488"/>
      <c r="AD1806" s="488"/>
      <c r="AE1806" s="488"/>
      <c r="AF1806" s="488"/>
      <c r="AG1806" s="488"/>
      <c r="AH1806" s="488"/>
      <c r="AI1806" s="488"/>
      <c r="AJ1806" s="488"/>
      <c r="AK1806" s="488"/>
      <c r="AL1806" s="488"/>
      <c r="AM1806" s="488"/>
    </row>
    <row r="1807" spans="1:39" ht="18" customHeight="1">
      <c r="A1807" s="522" t="str">
        <f>IFERROR(VLOOKUP(B1807, 'Reference data'!$C$2:$D$21, 2, 0), "Do not enter, will be populated based on other column(s)")</f>
        <v>Do not enter, will be populated based on other column(s)</v>
      </c>
      <c r="B1807" s="541"/>
      <c r="E1807" s="543"/>
      <c r="G1807" s="522" t="str">
        <f>IFERROR(VLOOKUP(E1807,'Reference data'!$M$2:$P$364,4,0), "Do not enter, will be populated based on other column(s)")</f>
        <v>Do not enter, will be populated based on other column(s)</v>
      </c>
      <c r="H1807" s="522" t="str">
        <f>IFERROR(VLOOKUP(E1807,'Reference data'!$M$2:$O$364, 3,0), "Do not enter, will be populated based on other column(s)")</f>
        <v>Do not enter, will be populated based on other column(s)</v>
      </c>
      <c r="I1807" s="522" t="str">
        <f>IFERROR(VLOOKUP(E1807,'Reference data'!$M$1:$N$364, 2,0), "Do not enter, will be populated based on other column(s)")</f>
        <v>Do not enter, will be populated based on other column(s)</v>
      </c>
      <c r="K1807" s="525" t="str">
        <f>IFERROR(VLOOKUP(J1807,'Reference data'!$G$2:$H$7, 2, 0), "Do not enter, will be populated based on other column(s)")</f>
        <v>Do not enter, will be populated based on other column(s)</v>
      </c>
      <c r="L1807" s="525" t="s">
        <v>1118</v>
      </c>
      <c r="M1807" s="525" t="str">
        <f>IFERROR(VLOOKUP(L1807, 'Reference data'!$J$2:$K$30, 2, 0), "Do not enter, will be populated based on other column(s)")</f>
        <v>Dinesh Bansal (Gurgaon)</v>
      </c>
      <c r="P1807" s="483"/>
      <c r="Q1807" s="488"/>
      <c r="R1807" s="488"/>
      <c r="S1807" s="488"/>
      <c r="T1807" s="488"/>
      <c r="U1807" s="488"/>
      <c r="V1807" s="488"/>
      <c r="W1807" s="488"/>
      <c r="X1807" s="488"/>
      <c r="Y1807" s="488"/>
      <c r="Z1807" s="488"/>
      <c r="AA1807" s="488"/>
      <c r="AB1807" s="488"/>
      <c r="AC1807" s="488"/>
      <c r="AD1807" s="488"/>
      <c r="AE1807" s="488"/>
      <c r="AF1807" s="488"/>
      <c r="AG1807" s="488"/>
      <c r="AH1807" s="488"/>
      <c r="AI1807" s="488"/>
      <c r="AJ1807" s="488"/>
      <c r="AK1807" s="488"/>
      <c r="AL1807" s="488"/>
      <c r="AM1807" s="488"/>
    </row>
    <row r="1808" spans="1:39" ht="18" customHeight="1">
      <c r="A1808" s="522" t="str">
        <f>IFERROR(VLOOKUP(B1808, 'Reference data'!$C$2:$D$21, 2, 0), "Do not enter, will be populated based on other column(s)")</f>
        <v>Do not enter, will be populated based on other column(s)</v>
      </c>
      <c r="B1808" s="541"/>
      <c r="E1808" s="543"/>
      <c r="G1808" s="522" t="str">
        <f>IFERROR(VLOOKUP(E1808,'Reference data'!$M$2:$P$364,4,0), "Do not enter, will be populated based on other column(s)")</f>
        <v>Do not enter, will be populated based on other column(s)</v>
      </c>
      <c r="H1808" s="522" t="str">
        <f>IFERROR(VLOOKUP(E1808,'Reference data'!$M$2:$O$364, 3,0), "Do not enter, will be populated based on other column(s)")</f>
        <v>Do not enter, will be populated based on other column(s)</v>
      </c>
      <c r="I1808" s="522" t="str">
        <f>IFERROR(VLOOKUP(E1808,'Reference data'!$M$1:$N$364, 2,0), "Do not enter, will be populated based on other column(s)")</f>
        <v>Do not enter, will be populated based on other column(s)</v>
      </c>
      <c r="K1808" s="525" t="str">
        <f>IFERROR(VLOOKUP(J1808,'Reference data'!$G$2:$H$7, 2, 0), "Do not enter, will be populated based on other column(s)")</f>
        <v>Do not enter, will be populated based on other column(s)</v>
      </c>
      <c r="L1808" s="525" t="s">
        <v>1118</v>
      </c>
      <c r="M1808" s="525" t="str">
        <f>IFERROR(VLOOKUP(L1808, 'Reference data'!$J$2:$K$30, 2, 0), "Do not enter, will be populated based on other column(s)")</f>
        <v>Dinesh Bansal (Gurgaon)</v>
      </c>
      <c r="P1808" s="483"/>
      <c r="Q1808" s="488"/>
      <c r="R1808" s="488"/>
      <c r="S1808" s="488"/>
      <c r="T1808" s="488"/>
      <c r="U1808" s="488"/>
      <c r="V1808" s="488"/>
      <c r="W1808" s="488"/>
      <c r="X1808" s="488"/>
      <c r="Y1808" s="488"/>
      <c r="Z1808" s="488"/>
      <c r="AA1808" s="488"/>
      <c r="AB1808" s="488"/>
      <c r="AC1808" s="488"/>
      <c r="AD1808" s="488"/>
      <c r="AE1808" s="488"/>
      <c r="AF1808" s="488"/>
      <c r="AG1808" s="488"/>
      <c r="AH1808" s="488"/>
      <c r="AI1808" s="488"/>
      <c r="AJ1808" s="488"/>
      <c r="AK1808" s="488"/>
      <c r="AL1808" s="488"/>
      <c r="AM1808" s="488"/>
    </row>
    <row r="1809" spans="1:39" ht="18" customHeight="1">
      <c r="A1809" s="522" t="str">
        <f>IFERROR(VLOOKUP(B1809, 'Reference data'!$C$2:$D$21, 2, 0), "Do not enter, will be populated based on other column(s)")</f>
        <v>Do not enter, will be populated based on other column(s)</v>
      </c>
      <c r="B1809" s="541"/>
      <c r="E1809" s="543"/>
      <c r="G1809" s="522" t="str">
        <f>IFERROR(VLOOKUP(E1809,'Reference data'!$M$2:$P$364,4,0), "Do not enter, will be populated based on other column(s)")</f>
        <v>Do not enter, will be populated based on other column(s)</v>
      </c>
      <c r="H1809" s="522" t="str">
        <f>IFERROR(VLOOKUP(E1809,'Reference data'!$M$2:$O$364, 3,0), "Do not enter, will be populated based on other column(s)")</f>
        <v>Do not enter, will be populated based on other column(s)</v>
      </c>
      <c r="I1809" s="522" t="str">
        <f>IFERROR(VLOOKUP(E1809,'Reference data'!$M$1:$N$364, 2,0), "Do not enter, will be populated based on other column(s)")</f>
        <v>Do not enter, will be populated based on other column(s)</v>
      </c>
      <c r="K1809" s="525" t="str">
        <f>IFERROR(VLOOKUP(J1809,'Reference data'!$G$2:$H$7, 2, 0), "Do not enter, will be populated based on other column(s)")</f>
        <v>Do not enter, will be populated based on other column(s)</v>
      </c>
      <c r="L1809" s="525" t="s">
        <v>1118</v>
      </c>
      <c r="M1809" s="525" t="str">
        <f>IFERROR(VLOOKUP(L1809, 'Reference data'!$J$2:$K$30, 2, 0), "Do not enter, will be populated based on other column(s)")</f>
        <v>Dinesh Bansal (Gurgaon)</v>
      </c>
      <c r="P1809" s="483"/>
      <c r="Q1809" s="488"/>
      <c r="R1809" s="488"/>
      <c r="S1809" s="488"/>
      <c r="T1809" s="488"/>
      <c r="U1809" s="488"/>
      <c r="V1809" s="488"/>
      <c r="W1809" s="488"/>
      <c r="X1809" s="488"/>
      <c r="Y1809" s="488"/>
      <c r="Z1809" s="488"/>
      <c r="AA1809" s="488"/>
      <c r="AB1809" s="488"/>
      <c r="AC1809" s="488"/>
      <c r="AD1809" s="488"/>
      <c r="AE1809" s="488"/>
      <c r="AF1809" s="488"/>
      <c r="AG1809" s="488"/>
      <c r="AH1809" s="488"/>
      <c r="AI1809" s="488"/>
      <c r="AJ1809" s="488"/>
      <c r="AK1809" s="488"/>
      <c r="AL1809" s="488"/>
      <c r="AM1809" s="488"/>
    </row>
    <row r="1810" spans="1:39" ht="18" customHeight="1">
      <c r="A1810" s="522" t="str">
        <f>IFERROR(VLOOKUP(B1810, 'Reference data'!$C$2:$D$21, 2, 0), "Do not enter, will be populated based on other column(s)")</f>
        <v>Do not enter, will be populated based on other column(s)</v>
      </c>
      <c r="B1810" s="541"/>
      <c r="E1810" s="543"/>
      <c r="G1810" s="522" t="str">
        <f>IFERROR(VLOOKUP(E1810,'Reference data'!$M$2:$P$364,4,0), "Do not enter, will be populated based on other column(s)")</f>
        <v>Do not enter, will be populated based on other column(s)</v>
      </c>
      <c r="H1810" s="522" t="str">
        <f>IFERROR(VLOOKUP(E1810,'Reference data'!$M$2:$O$364, 3,0), "Do not enter, will be populated based on other column(s)")</f>
        <v>Do not enter, will be populated based on other column(s)</v>
      </c>
      <c r="I1810" s="522" t="str">
        <f>IFERROR(VLOOKUP(E1810,'Reference data'!$M$1:$N$364, 2,0), "Do not enter, will be populated based on other column(s)")</f>
        <v>Do not enter, will be populated based on other column(s)</v>
      </c>
      <c r="K1810" s="525" t="str">
        <f>IFERROR(VLOOKUP(J1810,'Reference data'!$G$2:$H$7, 2, 0), "Do not enter, will be populated based on other column(s)")</f>
        <v>Do not enter, will be populated based on other column(s)</v>
      </c>
      <c r="L1810" s="525" t="s">
        <v>1118</v>
      </c>
      <c r="M1810" s="525" t="str">
        <f>IFERROR(VLOOKUP(L1810, 'Reference data'!$J$2:$K$30, 2, 0), "Do not enter, will be populated based on other column(s)")</f>
        <v>Dinesh Bansal (Gurgaon)</v>
      </c>
      <c r="P1810" s="483"/>
      <c r="Q1810" s="488"/>
      <c r="R1810" s="488"/>
      <c r="S1810" s="488"/>
      <c r="T1810" s="488"/>
      <c r="U1810" s="488"/>
      <c r="V1810" s="488"/>
      <c r="W1810" s="488"/>
      <c r="X1810" s="488"/>
      <c r="Y1810" s="488"/>
      <c r="Z1810" s="488"/>
      <c r="AA1810" s="488"/>
      <c r="AB1810" s="488"/>
      <c r="AC1810" s="488"/>
      <c r="AD1810" s="488"/>
      <c r="AE1810" s="488"/>
      <c r="AF1810" s="488"/>
      <c r="AG1810" s="488"/>
      <c r="AH1810" s="488"/>
      <c r="AI1810" s="488"/>
      <c r="AJ1810" s="488"/>
      <c r="AK1810" s="488"/>
      <c r="AL1810" s="488"/>
      <c r="AM1810" s="488"/>
    </row>
    <row r="1811" spans="1:39" ht="18" customHeight="1">
      <c r="A1811" s="522" t="str">
        <f>IFERROR(VLOOKUP(B1811, 'Reference data'!$C$2:$D$21, 2, 0), "Do not enter, will be populated based on other column(s)")</f>
        <v>Do not enter, will be populated based on other column(s)</v>
      </c>
      <c r="B1811" s="541"/>
      <c r="E1811" s="543"/>
      <c r="G1811" s="522" t="str">
        <f>IFERROR(VLOOKUP(E1811,'Reference data'!$M$2:$P$364,4,0), "Do not enter, will be populated based on other column(s)")</f>
        <v>Do not enter, will be populated based on other column(s)</v>
      </c>
      <c r="H1811" s="522" t="str">
        <f>IFERROR(VLOOKUP(E1811,'Reference data'!$M$2:$O$364, 3,0), "Do not enter, will be populated based on other column(s)")</f>
        <v>Do not enter, will be populated based on other column(s)</v>
      </c>
      <c r="I1811" s="522" t="str">
        <f>IFERROR(VLOOKUP(E1811,'Reference data'!$M$1:$N$364, 2,0), "Do not enter, will be populated based on other column(s)")</f>
        <v>Do not enter, will be populated based on other column(s)</v>
      </c>
      <c r="K1811" s="525" t="str">
        <f>IFERROR(VLOOKUP(J1811,'Reference data'!$G$2:$H$7, 2, 0), "Do not enter, will be populated based on other column(s)")</f>
        <v>Do not enter, will be populated based on other column(s)</v>
      </c>
      <c r="L1811" s="525" t="s">
        <v>1118</v>
      </c>
      <c r="M1811" s="525" t="str">
        <f>IFERROR(VLOOKUP(L1811, 'Reference data'!$J$2:$K$30, 2, 0), "Do not enter, will be populated based on other column(s)")</f>
        <v>Dinesh Bansal (Gurgaon)</v>
      </c>
      <c r="P1811" s="483"/>
      <c r="Q1811" s="488"/>
      <c r="R1811" s="488"/>
      <c r="S1811" s="488"/>
      <c r="T1811" s="488"/>
      <c r="U1811" s="488"/>
      <c r="V1811" s="488"/>
      <c r="W1811" s="488"/>
      <c r="X1811" s="488"/>
      <c r="Y1811" s="488"/>
      <c r="Z1811" s="488"/>
      <c r="AA1811" s="488"/>
      <c r="AB1811" s="488"/>
      <c r="AC1811" s="488"/>
      <c r="AD1811" s="488"/>
      <c r="AE1811" s="488"/>
      <c r="AF1811" s="488"/>
      <c r="AG1811" s="488"/>
      <c r="AH1811" s="488"/>
      <c r="AI1811" s="488"/>
      <c r="AJ1811" s="488"/>
      <c r="AK1811" s="488"/>
      <c r="AL1811" s="488"/>
      <c r="AM1811" s="488"/>
    </row>
    <row r="1812" spans="1:39" ht="18" customHeight="1">
      <c r="A1812" s="522" t="str">
        <f>IFERROR(VLOOKUP(B1812, 'Reference data'!$C$2:$D$21, 2, 0), "Do not enter, will be populated based on other column(s)")</f>
        <v>Do not enter, will be populated based on other column(s)</v>
      </c>
      <c r="B1812" s="541"/>
      <c r="E1812" s="543"/>
      <c r="G1812" s="522" t="str">
        <f>IFERROR(VLOOKUP(E1812,'Reference data'!$M$2:$P$364,4,0), "Do not enter, will be populated based on other column(s)")</f>
        <v>Do not enter, will be populated based on other column(s)</v>
      </c>
      <c r="H1812" s="522" t="str">
        <f>IFERROR(VLOOKUP(E1812,'Reference data'!$M$2:$O$364, 3,0), "Do not enter, will be populated based on other column(s)")</f>
        <v>Do not enter, will be populated based on other column(s)</v>
      </c>
      <c r="I1812" s="522" t="str">
        <f>IFERROR(VLOOKUP(E1812,'Reference data'!$M$1:$N$364, 2,0), "Do not enter, will be populated based on other column(s)")</f>
        <v>Do not enter, will be populated based on other column(s)</v>
      </c>
      <c r="K1812" s="525" t="str">
        <f>IFERROR(VLOOKUP(J1812,'Reference data'!$G$2:$H$7, 2, 0), "Do not enter, will be populated based on other column(s)")</f>
        <v>Do not enter, will be populated based on other column(s)</v>
      </c>
      <c r="L1812" s="525" t="s">
        <v>1118</v>
      </c>
      <c r="M1812" s="525" t="str">
        <f>IFERROR(VLOOKUP(L1812, 'Reference data'!$J$2:$K$30, 2, 0), "Do not enter, will be populated based on other column(s)")</f>
        <v>Dinesh Bansal (Gurgaon)</v>
      </c>
      <c r="P1812" s="483"/>
      <c r="Q1812" s="488"/>
      <c r="R1812" s="488"/>
      <c r="S1812" s="488"/>
      <c r="T1812" s="488"/>
      <c r="U1812" s="488"/>
      <c r="V1812" s="488"/>
      <c r="W1812" s="488"/>
      <c r="X1812" s="488"/>
      <c r="Y1812" s="488"/>
      <c r="Z1812" s="488"/>
      <c r="AA1812" s="488"/>
      <c r="AB1812" s="488"/>
      <c r="AC1812" s="488"/>
      <c r="AD1812" s="488"/>
      <c r="AE1812" s="488"/>
      <c r="AF1812" s="488"/>
      <c r="AG1812" s="488"/>
      <c r="AH1812" s="488"/>
      <c r="AI1812" s="488"/>
      <c r="AJ1812" s="488"/>
      <c r="AK1812" s="488"/>
      <c r="AL1812" s="488"/>
      <c r="AM1812" s="488"/>
    </row>
    <row r="1813" spans="1:39" ht="18" customHeight="1">
      <c r="A1813" s="522" t="str">
        <f>IFERROR(VLOOKUP(B1813, 'Reference data'!$C$2:$D$21, 2, 0), "Do not enter, will be populated based on other column(s)")</f>
        <v>Do not enter, will be populated based on other column(s)</v>
      </c>
      <c r="B1813" s="541"/>
      <c r="E1813" s="543"/>
      <c r="G1813" s="522" t="str">
        <f>IFERROR(VLOOKUP(E1813,'Reference data'!$M$2:$P$364,4,0), "Do not enter, will be populated based on other column(s)")</f>
        <v>Do not enter, will be populated based on other column(s)</v>
      </c>
      <c r="H1813" s="522" t="str">
        <f>IFERROR(VLOOKUP(E1813,'Reference data'!$M$2:$O$364, 3,0), "Do not enter, will be populated based on other column(s)")</f>
        <v>Do not enter, will be populated based on other column(s)</v>
      </c>
      <c r="I1813" s="522" t="str">
        <f>IFERROR(VLOOKUP(E1813,'Reference data'!$M$1:$N$364, 2,0), "Do not enter, will be populated based on other column(s)")</f>
        <v>Do not enter, will be populated based on other column(s)</v>
      </c>
      <c r="K1813" s="525" t="str">
        <f>IFERROR(VLOOKUP(J1813,'Reference data'!$G$2:$H$7, 2, 0), "Do not enter, will be populated based on other column(s)")</f>
        <v>Do not enter, will be populated based on other column(s)</v>
      </c>
      <c r="L1813" s="525" t="s">
        <v>1118</v>
      </c>
      <c r="M1813" s="525" t="str">
        <f>IFERROR(VLOOKUP(L1813, 'Reference data'!$J$2:$K$30, 2, 0), "Do not enter, will be populated based on other column(s)")</f>
        <v>Dinesh Bansal (Gurgaon)</v>
      </c>
      <c r="P1813" s="483"/>
      <c r="Q1813" s="488"/>
      <c r="R1813" s="488"/>
      <c r="S1813" s="488"/>
      <c r="T1813" s="488"/>
      <c r="U1813" s="488"/>
      <c r="V1813" s="488"/>
      <c r="W1813" s="488"/>
      <c r="X1813" s="488"/>
      <c r="Y1813" s="488"/>
      <c r="Z1813" s="488"/>
      <c r="AA1813" s="488"/>
      <c r="AB1813" s="488"/>
      <c r="AC1813" s="488"/>
      <c r="AD1813" s="488"/>
      <c r="AE1813" s="488"/>
      <c r="AF1813" s="488"/>
      <c r="AG1813" s="488"/>
      <c r="AH1813" s="488"/>
      <c r="AI1813" s="488"/>
      <c r="AJ1813" s="488"/>
      <c r="AK1813" s="488"/>
      <c r="AL1813" s="488"/>
      <c r="AM1813" s="488"/>
    </row>
    <row r="1814" spans="1:39" ht="18" customHeight="1">
      <c r="A1814" s="522" t="str">
        <f>IFERROR(VLOOKUP(B1814, 'Reference data'!$C$2:$D$21, 2, 0), "Do not enter, will be populated based on other column(s)")</f>
        <v>Do not enter, will be populated based on other column(s)</v>
      </c>
      <c r="B1814" s="541"/>
      <c r="E1814" s="543"/>
      <c r="G1814" s="522" t="str">
        <f>IFERROR(VLOOKUP(E1814,'Reference data'!$M$2:$P$364,4,0), "Do not enter, will be populated based on other column(s)")</f>
        <v>Do not enter, will be populated based on other column(s)</v>
      </c>
      <c r="H1814" s="522" t="str">
        <f>IFERROR(VLOOKUP(E1814,'Reference data'!$M$2:$O$364, 3,0), "Do not enter, will be populated based on other column(s)")</f>
        <v>Do not enter, will be populated based on other column(s)</v>
      </c>
      <c r="I1814" s="522" t="str">
        <f>IFERROR(VLOOKUP(E1814,'Reference data'!$M$1:$N$364, 2,0), "Do not enter, will be populated based on other column(s)")</f>
        <v>Do not enter, will be populated based on other column(s)</v>
      </c>
      <c r="K1814" s="525" t="str">
        <f>IFERROR(VLOOKUP(J1814,'Reference data'!$G$2:$H$7, 2, 0), "Do not enter, will be populated based on other column(s)")</f>
        <v>Do not enter, will be populated based on other column(s)</v>
      </c>
      <c r="L1814" s="525" t="s">
        <v>1118</v>
      </c>
      <c r="M1814" s="525" t="str">
        <f>IFERROR(VLOOKUP(L1814, 'Reference data'!$J$2:$K$30, 2, 0), "Do not enter, will be populated based on other column(s)")</f>
        <v>Dinesh Bansal (Gurgaon)</v>
      </c>
      <c r="P1814" s="483"/>
      <c r="Q1814" s="488"/>
      <c r="R1814" s="488"/>
      <c r="S1814" s="488"/>
      <c r="T1814" s="488"/>
      <c r="U1814" s="488"/>
      <c r="V1814" s="488"/>
      <c r="W1814" s="488"/>
      <c r="X1814" s="488"/>
      <c r="Y1814" s="488"/>
      <c r="Z1814" s="488"/>
      <c r="AA1814" s="488"/>
      <c r="AB1814" s="488"/>
      <c r="AC1814" s="488"/>
      <c r="AD1814" s="488"/>
      <c r="AE1814" s="488"/>
      <c r="AF1814" s="488"/>
      <c r="AG1814" s="488"/>
      <c r="AH1814" s="488"/>
      <c r="AI1814" s="488"/>
      <c r="AJ1814" s="488"/>
      <c r="AK1814" s="488"/>
      <c r="AL1814" s="488"/>
      <c r="AM1814" s="488"/>
    </row>
    <row r="1815" spans="1:39" ht="18" customHeight="1">
      <c r="A1815" s="522" t="str">
        <f>IFERROR(VLOOKUP(B1815, 'Reference data'!$C$2:$D$21, 2, 0), "Do not enter, will be populated based on other column(s)")</f>
        <v>Do not enter, will be populated based on other column(s)</v>
      </c>
      <c r="B1815" s="541"/>
      <c r="E1815" s="543"/>
      <c r="G1815" s="522" t="str">
        <f>IFERROR(VLOOKUP(E1815,'Reference data'!$M$2:$P$364,4,0), "Do not enter, will be populated based on other column(s)")</f>
        <v>Do not enter, will be populated based on other column(s)</v>
      </c>
      <c r="H1815" s="522" t="str">
        <f>IFERROR(VLOOKUP(E1815,'Reference data'!$M$2:$O$364, 3,0), "Do not enter, will be populated based on other column(s)")</f>
        <v>Do not enter, will be populated based on other column(s)</v>
      </c>
      <c r="I1815" s="522" t="str">
        <f>IFERROR(VLOOKUP(E1815,'Reference data'!$M$1:$N$364, 2,0), "Do not enter, will be populated based on other column(s)")</f>
        <v>Do not enter, will be populated based on other column(s)</v>
      </c>
      <c r="K1815" s="525" t="str">
        <f>IFERROR(VLOOKUP(J1815,'Reference data'!$G$2:$H$7, 2, 0), "Do not enter, will be populated based on other column(s)")</f>
        <v>Do not enter, will be populated based on other column(s)</v>
      </c>
      <c r="L1815" s="525" t="s">
        <v>1118</v>
      </c>
      <c r="M1815" s="525" t="str">
        <f>IFERROR(VLOOKUP(L1815, 'Reference data'!$J$2:$K$30, 2, 0), "Do not enter, will be populated based on other column(s)")</f>
        <v>Dinesh Bansal (Gurgaon)</v>
      </c>
      <c r="P1815" s="483"/>
      <c r="Q1815" s="488"/>
      <c r="R1815" s="488"/>
      <c r="S1815" s="488"/>
      <c r="T1815" s="488"/>
      <c r="U1815" s="488"/>
      <c r="V1815" s="488"/>
      <c r="W1815" s="488"/>
      <c r="X1815" s="488"/>
      <c r="Y1815" s="488"/>
      <c r="Z1815" s="488"/>
      <c r="AA1815" s="488"/>
      <c r="AB1815" s="488"/>
      <c r="AC1815" s="488"/>
      <c r="AD1815" s="488"/>
      <c r="AE1815" s="488"/>
      <c r="AF1815" s="488"/>
      <c r="AG1815" s="488"/>
      <c r="AH1815" s="488"/>
      <c r="AI1815" s="488"/>
      <c r="AJ1815" s="488"/>
      <c r="AK1815" s="488"/>
      <c r="AL1815" s="488"/>
      <c r="AM1815" s="488"/>
    </row>
    <row r="1816" spans="1:39" ht="18" customHeight="1">
      <c r="A1816" s="522" t="str">
        <f>IFERROR(VLOOKUP(B1816, 'Reference data'!$C$2:$D$21, 2, 0), "Do not enter, will be populated based on other column(s)")</f>
        <v>Do not enter, will be populated based on other column(s)</v>
      </c>
      <c r="B1816" s="541"/>
      <c r="E1816" s="543"/>
      <c r="G1816" s="522" t="str">
        <f>IFERROR(VLOOKUP(E1816,'Reference data'!$M$2:$P$364,4,0), "Do not enter, will be populated based on other column(s)")</f>
        <v>Do not enter, will be populated based on other column(s)</v>
      </c>
      <c r="H1816" s="522" t="str">
        <f>IFERROR(VLOOKUP(E1816,'Reference data'!$M$2:$O$364, 3,0), "Do not enter, will be populated based on other column(s)")</f>
        <v>Do not enter, will be populated based on other column(s)</v>
      </c>
      <c r="I1816" s="522" t="str">
        <f>IFERROR(VLOOKUP(E1816,'Reference data'!$M$1:$N$364, 2,0), "Do not enter, will be populated based on other column(s)")</f>
        <v>Do not enter, will be populated based on other column(s)</v>
      </c>
      <c r="K1816" s="525" t="str">
        <f>IFERROR(VLOOKUP(J1816,'Reference data'!$G$2:$H$7, 2, 0), "Do not enter, will be populated based on other column(s)")</f>
        <v>Do not enter, will be populated based on other column(s)</v>
      </c>
      <c r="L1816" s="525" t="s">
        <v>1118</v>
      </c>
      <c r="M1816" s="525" t="str">
        <f>IFERROR(VLOOKUP(L1816, 'Reference data'!$J$2:$K$30, 2, 0), "Do not enter, will be populated based on other column(s)")</f>
        <v>Dinesh Bansal (Gurgaon)</v>
      </c>
      <c r="P1816" s="483"/>
      <c r="Q1816" s="488"/>
      <c r="R1816" s="488"/>
      <c r="S1816" s="488"/>
      <c r="T1816" s="488"/>
      <c r="U1816" s="488"/>
      <c r="V1816" s="488"/>
      <c r="W1816" s="488"/>
      <c r="X1816" s="488"/>
      <c r="Y1816" s="488"/>
      <c r="Z1816" s="488"/>
      <c r="AA1816" s="488"/>
      <c r="AB1816" s="488"/>
      <c r="AC1816" s="488"/>
      <c r="AD1816" s="488"/>
      <c r="AE1816" s="488"/>
      <c r="AF1816" s="488"/>
      <c r="AG1816" s="488"/>
      <c r="AH1816" s="488"/>
      <c r="AI1816" s="488"/>
      <c r="AJ1816" s="488"/>
      <c r="AK1816" s="488"/>
      <c r="AL1816" s="488"/>
      <c r="AM1816" s="488"/>
    </row>
    <row r="1817" spans="1:39" ht="18" customHeight="1">
      <c r="A1817" s="522" t="str">
        <f>IFERROR(VLOOKUP(B1817, 'Reference data'!$C$2:$D$21, 2, 0), "Do not enter, will be populated based on other column(s)")</f>
        <v>Do not enter, will be populated based on other column(s)</v>
      </c>
      <c r="B1817" s="541"/>
      <c r="E1817" s="543"/>
      <c r="G1817" s="522" t="str">
        <f>IFERROR(VLOOKUP(E1817,'Reference data'!$M$2:$P$364,4,0), "Do not enter, will be populated based on other column(s)")</f>
        <v>Do not enter, will be populated based on other column(s)</v>
      </c>
      <c r="H1817" s="522" t="str">
        <f>IFERROR(VLOOKUP(E1817,'Reference data'!$M$2:$O$364, 3,0), "Do not enter, will be populated based on other column(s)")</f>
        <v>Do not enter, will be populated based on other column(s)</v>
      </c>
      <c r="I1817" s="522" t="str">
        <f>IFERROR(VLOOKUP(E1817,'Reference data'!$M$1:$N$364, 2,0), "Do not enter, will be populated based on other column(s)")</f>
        <v>Do not enter, will be populated based on other column(s)</v>
      </c>
      <c r="K1817" s="525" t="str">
        <f>IFERROR(VLOOKUP(J1817,'Reference data'!$G$2:$H$7, 2, 0), "Do not enter, will be populated based on other column(s)")</f>
        <v>Do not enter, will be populated based on other column(s)</v>
      </c>
      <c r="L1817" s="525" t="s">
        <v>1118</v>
      </c>
      <c r="M1817" s="525" t="str">
        <f>IFERROR(VLOOKUP(L1817, 'Reference data'!$J$2:$K$30, 2, 0), "Do not enter, will be populated based on other column(s)")</f>
        <v>Dinesh Bansal (Gurgaon)</v>
      </c>
      <c r="P1817" s="483"/>
      <c r="Q1817" s="488"/>
      <c r="R1817" s="488"/>
      <c r="S1817" s="488"/>
      <c r="T1817" s="488"/>
      <c r="U1817" s="488"/>
      <c r="V1817" s="488"/>
      <c r="W1817" s="488"/>
      <c r="X1817" s="488"/>
      <c r="Y1817" s="488"/>
      <c r="Z1817" s="488"/>
      <c r="AA1817" s="488"/>
      <c r="AB1817" s="488"/>
      <c r="AC1817" s="488"/>
      <c r="AD1817" s="488"/>
      <c r="AE1817" s="488"/>
      <c r="AF1817" s="488"/>
      <c r="AG1817" s="488"/>
      <c r="AH1817" s="488"/>
      <c r="AI1817" s="488"/>
      <c r="AJ1817" s="488"/>
      <c r="AK1817" s="488"/>
      <c r="AL1817" s="488"/>
      <c r="AM1817" s="488"/>
    </row>
    <row r="1818" spans="1:39" ht="18" customHeight="1">
      <c r="A1818" s="522" t="str">
        <f>IFERROR(VLOOKUP(B1818, 'Reference data'!$C$2:$D$21, 2, 0), "Do not enter, will be populated based on other column(s)")</f>
        <v>Do not enter, will be populated based on other column(s)</v>
      </c>
      <c r="B1818" s="541"/>
      <c r="E1818" s="543"/>
      <c r="G1818" s="522" t="str">
        <f>IFERROR(VLOOKUP(E1818,'Reference data'!$M$2:$P$364,4,0), "Do not enter, will be populated based on other column(s)")</f>
        <v>Do not enter, will be populated based on other column(s)</v>
      </c>
      <c r="H1818" s="522" t="str">
        <f>IFERROR(VLOOKUP(E1818,'Reference data'!$M$2:$O$364, 3,0), "Do not enter, will be populated based on other column(s)")</f>
        <v>Do not enter, will be populated based on other column(s)</v>
      </c>
      <c r="I1818" s="522" t="str">
        <f>IFERROR(VLOOKUP(E1818,'Reference data'!$M$1:$N$364, 2,0), "Do not enter, will be populated based on other column(s)")</f>
        <v>Do not enter, will be populated based on other column(s)</v>
      </c>
      <c r="K1818" s="525" t="str">
        <f>IFERROR(VLOOKUP(J1818,'Reference data'!$G$2:$H$7, 2, 0), "Do not enter, will be populated based on other column(s)")</f>
        <v>Do not enter, will be populated based on other column(s)</v>
      </c>
      <c r="L1818" s="525" t="s">
        <v>1118</v>
      </c>
      <c r="M1818" s="525" t="str">
        <f>IFERROR(VLOOKUP(L1818, 'Reference data'!$J$2:$K$30, 2, 0), "Do not enter, will be populated based on other column(s)")</f>
        <v>Dinesh Bansal (Gurgaon)</v>
      </c>
      <c r="P1818" s="483"/>
      <c r="Q1818" s="488"/>
      <c r="R1818" s="488"/>
      <c r="S1818" s="488"/>
      <c r="T1818" s="488"/>
      <c r="U1818" s="488"/>
      <c r="V1818" s="488"/>
      <c r="W1818" s="488"/>
      <c r="X1818" s="488"/>
      <c r="Y1818" s="488"/>
      <c r="Z1818" s="488"/>
      <c r="AA1818" s="488"/>
      <c r="AB1818" s="488"/>
      <c r="AC1818" s="488"/>
      <c r="AD1818" s="488"/>
      <c r="AE1818" s="488"/>
      <c r="AF1818" s="488"/>
      <c r="AG1818" s="488"/>
      <c r="AH1818" s="488"/>
      <c r="AI1818" s="488"/>
      <c r="AJ1818" s="488"/>
      <c r="AK1818" s="488"/>
      <c r="AL1818" s="488"/>
      <c r="AM1818" s="488"/>
    </row>
    <row r="1819" spans="1:39" ht="18" customHeight="1">
      <c r="A1819" s="522" t="str">
        <f>IFERROR(VLOOKUP(B1819, 'Reference data'!$C$2:$D$21, 2, 0), "Do not enter, will be populated based on other column(s)")</f>
        <v>Do not enter, will be populated based on other column(s)</v>
      </c>
      <c r="B1819" s="541"/>
      <c r="E1819" s="543"/>
      <c r="G1819" s="522" t="str">
        <f>IFERROR(VLOOKUP(E1819,'Reference data'!$M$2:$P$364,4,0), "Do not enter, will be populated based on other column(s)")</f>
        <v>Do not enter, will be populated based on other column(s)</v>
      </c>
      <c r="H1819" s="522" t="str">
        <f>IFERROR(VLOOKUP(E1819,'Reference data'!$M$2:$O$364, 3,0), "Do not enter, will be populated based on other column(s)")</f>
        <v>Do not enter, will be populated based on other column(s)</v>
      </c>
      <c r="I1819" s="522" t="str">
        <f>IFERROR(VLOOKUP(E1819,'Reference data'!$M$1:$N$364, 2,0), "Do not enter, will be populated based on other column(s)")</f>
        <v>Do not enter, will be populated based on other column(s)</v>
      </c>
      <c r="K1819" s="525" t="str">
        <f>IFERROR(VLOOKUP(J1819,'Reference data'!$G$2:$H$7, 2, 0), "Do not enter, will be populated based on other column(s)")</f>
        <v>Do not enter, will be populated based on other column(s)</v>
      </c>
      <c r="L1819" s="525" t="s">
        <v>1118</v>
      </c>
      <c r="M1819" s="525" t="str">
        <f>IFERROR(VLOOKUP(L1819, 'Reference data'!$J$2:$K$30, 2, 0), "Do not enter, will be populated based on other column(s)")</f>
        <v>Dinesh Bansal (Gurgaon)</v>
      </c>
      <c r="P1819" s="483"/>
      <c r="Q1819" s="488"/>
      <c r="R1819" s="488"/>
      <c r="S1819" s="488"/>
      <c r="T1819" s="488"/>
      <c r="U1819" s="488"/>
      <c r="V1819" s="488"/>
      <c r="W1819" s="488"/>
      <c r="X1819" s="488"/>
      <c r="Y1819" s="488"/>
      <c r="Z1819" s="488"/>
      <c r="AA1819" s="488"/>
      <c r="AB1819" s="488"/>
      <c r="AC1819" s="488"/>
      <c r="AD1819" s="488"/>
      <c r="AE1819" s="488"/>
      <c r="AF1819" s="488"/>
      <c r="AG1819" s="488"/>
      <c r="AH1819" s="488"/>
      <c r="AI1819" s="488"/>
      <c r="AJ1819" s="488"/>
      <c r="AK1819" s="488"/>
      <c r="AL1819" s="488"/>
      <c r="AM1819" s="488"/>
    </row>
    <row r="1820" spans="1:39" ht="18" customHeight="1">
      <c r="A1820" s="522" t="str">
        <f>IFERROR(VLOOKUP(B1820, 'Reference data'!$C$2:$D$21, 2, 0), "Do not enter, will be populated based on other column(s)")</f>
        <v>Do not enter, will be populated based on other column(s)</v>
      </c>
      <c r="B1820" s="541"/>
      <c r="E1820" s="543"/>
      <c r="G1820" s="522" t="str">
        <f>IFERROR(VLOOKUP(E1820,'Reference data'!$M$2:$P$364,4,0), "Do not enter, will be populated based on other column(s)")</f>
        <v>Do not enter, will be populated based on other column(s)</v>
      </c>
      <c r="H1820" s="522" t="str">
        <f>IFERROR(VLOOKUP(E1820,'Reference data'!$M$2:$O$364, 3,0), "Do not enter, will be populated based on other column(s)")</f>
        <v>Do not enter, will be populated based on other column(s)</v>
      </c>
      <c r="I1820" s="522" t="str">
        <f>IFERROR(VLOOKUP(E1820,'Reference data'!$M$1:$N$364, 2,0), "Do not enter, will be populated based on other column(s)")</f>
        <v>Do not enter, will be populated based on other column(s)</v>
      </c>
      <c r="K1820" s="525" t="str">
        <f>IFERROR(VLOOKUP(J1820,'Reference data'!$G$2:$H$7, 2, 0), "Do not enter, will be populated based on other column(s)")</f>
        <v>Do not enter, will be populated based on other column(s)</v>
      </c>
      <c r="L1820" s="525" t="s">
        <v>1118</v>
      </c>
      <c r="M1820" s="525" t="str">
        <f>IFERROR(VLOOKUP(L1820, 'Reference data'!$J$2:$K$30, 2, 0), "Do not enter, will be populated based on other column(s)")</f>
        <v>Dinesh Bansal (Gurgaon)</v>
      </c>
      <c r="P1820" s="483"/>
      <c r="Q1820" s="488"/>
      <c r="R1820" s="488"/>
      <c r="S1820" s="488"/>
      <c r="T1820" s="488"/>
      <c r="U1820" s="488"/>
      <c r="V1820" s="488"/>
      <c r="W1820" s="488"/>
      <c r="X1820" s="488"/>
      <c r="Y1820" s="488"/>
      <c r="Z1820" s="488"/>
      <c r="AA1820" s="488"/>
      <c r="AB1820" s="488"/>
      <c r="AC1820" s="488"/>
      <c r="AD1820" s="488"/>
      <c r="AE1820" s="488"/>
      <c r="AF1820" s="488"/>
      <c r="AG1820" s="488"/>
      <c r="AH1820" s="488"/>
      <c r="AI1820" s="488"/>
      <c r="AJ1820" s="488"/>
      <c r="AK1820" s="488"/>
      <c r="AL1820" s="488"/>
      <c r="AM1820" s="488"/>
    </row>
    <row r="1821" spans="1:39" ht="18" customHeight="1">
      <c r="A1821" s="522" t="str">
        <f>IFERROR(VLOOKUP(B1821, 'Reference data'!$C$2:$D$21, 2, 0), "Do not enter, will be populated based on other column(s)")</f>
        <v>Do not enter, will be populated based on other column(s)</v>
      </c>
      <c r="B1821" s="541"/>
      <c r="E1821" s="543"/>
      <c r="G1821" s="522" t="str">
        <f>IFERROR(VLOOKUP(E1821,'Reference data'!$M$2:$P$364,4,0), "Do not enter, will be populated based on other column(s)")</f>
        <v>Do not enter, will be populated based on other column(s)</v>
      </c>
      <c r="H1821" s="522" t="str">
        <f>IFERROR(VLOOKUP(E1821,'Reference data'!$M$2:$O$364, 3,0), "Do not enter, will be populated based on other column(s)")</f>
        <v>Do not enter, will be populated based on other column(s)</v>
      </c>
      <c r="I1821" s="522" t="str">
        <f>IFERROR(VLOOKUP(E1821,'Reference data'!$M$1:$N$364, 2,0), "Do not enter, will be populated based on other column(s)")</f>
        <v>Do not enter, will be populated based on other column(s)</v>
      </c>
      <c r="K1821" s="525" t="str">
        <f>IFERROR(VLOOKUP(J1821,'Reference data'!$G$2:$H$7, 2, 0), "Do not enter, will be populated based on other column(s)")</f>
        <v>Do not enter, will be populated based on other column(s)</v>
      </c>
      <c r="L1821" s="525" t="s">
        <v>1118</v>
      </c>
      <c r="M1821" s="525" t="str">
        <f>IFERROR(VLOOKUP(L1821, 'Reference data'!$J$2:$K$30, 2, 0), "Do not enter, will be populated based on other column(s)")</f>
        <v>Dinesh Bansal (Gurgaon)</v>
      </c>
      <c r="P1821" s="483"/>
      <c r="Q1821" s="488"/>
      <c r="R1821" s="488"/>
      <c r="S1821" s="488"/>
      <c r="T1821" s="488"/>
      <c r="U1821" s="488"/>
      <c r="V1821" s="488"/>
      <c r="W1821" s="488"/>
      <c r="X1821" s="488"/>
      <c r="Y1821" s="488"/>
      <c r="Z1821" s="488"/>
      <c r="AA1821" s="488"/>
      <c r="AB1821" s="488"/>
      <c r="AC1821" s="488"/>
      <c r="AD1821" s="488"/>
      <c r="AE1821" s="488"/>
      <c r="AF1821" s="488"/>
      <c r="AG1821" s="488"/>
      <c r="AH1821" s="488"/>
      <c r="AI1821" s="488"/>
      <c r="AJ1821" s="488"/>
      <c r="AK1821" s="488"/>
      <c r="AL1821" s="488"/>
      <c r="AM1821" s="488"/>
    </row>
    <row r="1822" spans="1:39" ht="18" customHeight="1">
      <c r="A1822" s="522" t="str">
        <f>IFERROR(VLOOKUP(B1822, 'Reference data'!$C$2:$D$21, 2, 0), "Do not enter, will be populated based on other column(s)")</f>
        <v>Do not enter, will be populated based on other column(s)</v>
      </c>
      <c r="B1822" s="541"/>
      <c r="E1822" s="543"/>
      <c r="G1822" s="522" t="str">
        <f>IFERROR(VLOOKUP(E1822,'Reference data'!$M$2:$P$364,4,0), "Do not enter, will be populated based on other column(s)")</f>
        <v>Do not enter, will be populated based on other column(s)</v>
      </c>
      <c r="H1822" s="522" t="str">
        <f>IFERROR(VLOOKUP(E1822,'Reference data'!$M$2:$O$364, 3,0), "Do not enter, will be populated based on other column(s)")</f>
        <v>Do not enter, will be populated based on other column(s)</v>
      </c>
      <c r="I1822" s="522" t="str">
        <f>IFERROR(VLOOKUP(E1822,'Reference data'!$M$1:$N$364, 2,0), "Do not enter, will be populated based on other column(s)")</f>
        <v>Do not enter, will be populated based on other column(s)</v>
      </c>
      <c r="K1822" s="525" t="str">
        <f>IFERROR(VLOOKUP(J1822,'Reference data'!$G$2:$H$7, 2, 0), "Do not enter, will be populated based on other column(s)")</f>
        <v>Do not enter, will be populated based on other column(s)</v>
      </c>
      <c r="L1822" s="525" t="s">
        <v>1118</v>
      </c>
      <c r="M1822" s="525" t="str">
        <f>IFERROR(VLOOKUP(L1822, 'Reference data'!$J$2:$K$30, 2, 0), "Do not enter, will be populated based on other column(s)")</f>
        <v>Dinesh Bansal (Gurgaon)</v>
      </c>
      <c r="P1822" s="483"/>
      <c r="Q1822" s="488"/>
      <c r="R1822" s="488"/>
      <c r="S1822" s="488"/>
      <c r="T1822" s="488"/>
      <c r="U1822" s="488"/>
      <c r="V1822" s="488"/>
      <c r="W1822" s="488"/>
      <c r="X1822" s="488"/>
      <c r="Y1822" s="488"/>
      <c r="Z1822" s="488"/>
      <c r="AA1822" s="488"/>
      <c r="AB1822" s="488"/>
      <c r="AC1822" s="488"/>
      <c r="AD1822" s="488"/>
      <c r="AE1822" s="488"/>
      <c r="AF1822" s="488"/>
      <c r="AG1822" s="488"/>
      <c r="AH1822" s="488"/>
      <c r="AI1822" s="488"/>
      <c r="AJ1822" s="488"/>
      <c r="AK1822" s="488"/>
      <c r="AL1822" s="488"/>
      <c r="AM1822" s="488"/>
    </row>
    <row r="1823" spans="1:39" ht="18" customHeight="1">
      <c r="A1823" s="522" t="str">
        <f>IFERROR(VLOOKUP(B1823, 'Reference data'!$C$2:$D$21, 2, 0), "Do not enter, will be populated based on other column(s)")</f>
        <v>Do not enter, will be populated based on other column(s)</v>
      </c>
      <c r="B1823" s="541"/>
      <c r="E1823" s="543"/>
      <c r="G1823" s="522" t="str">
        <f>IFERROR(VLOOKUP(E1823,'Reference data'!$M$2:$P$364,4,0), "Do not enter, will be populated based on other column(s)")</f>
        <v>Do not enter, will be populated based on other column(s)</v>
      </c>
      <c r="H1823" s="522" t="str">
        <f>IFERROR(VLOOKUP(E1823,'Reference data'!$M$2:$O$364, 3,0), "Do not enter, will be populated based on other column(s)")</f>
        <v>Do not enter, will be populated based on other column(s)</v>
      </c>
      <c r="I1823" s="522" t="str">
        <f>IFERROR(VLOOKUP(E1823,'Reference data'!$M$1:$N$364, 2,0), "Do not enter, will be populated based on other column(s)")</f>
        <v>Do not enter, will be populated based on other column(s)</v>
      </c>
      <c r="K1823" s="525" t="str">
        <f>IFERROR(VLOOKUP(J1823,'Reference data'!$G$2:$H$7, 2, 0), "Do not enter, will be populated based on other column(s)")</f>
        <v>Do not enter, will be populated based on other column(s)</v>
      </c>
      <c r="L1823" s="525" t="s">
        <v>1118</v>
      </c>
      <c r="M1823" s="525" t="str">
        <f>IFERROR(VLOOKUP(L1823, 'Reference data'!$J$2:$K$30, 2, 0), "Do not enter, will be populated based on other column(s)")</f>
        <v>Dinesh Bansal (Gurgaon)</v>
      </c>
      <c r="P1823" s="483"/>
      <c r="Q1823" s="488"/>
      <c r="R1823" s="488"/>
      <c r="S1823" s="488"/>
      <c r="T1823" s="488"/>
      <c r="U1823" s="488"/>
      <c r="V1823" s="488"/>
      <c r="W1823" s="488"/>
      <c r="X1823" s="488"/>
      <c r="Y1823" s="488"/>
      <c r="Z1823" s="488"/>
      <c r="AA1823" s="488"/>
      <c r="AB1823" s="488"/>
      <c r="AC1823" s="488"/>
      <c r="AD1823" s="488"/>
      <c r="AE1823" s="488"/>
      <c r="AF1823" s="488"/>
      <c r="AG1823" s="488"/>
      <c r="AH1823" s="488"/>
      <c r="AI1823" s="488"/>
      <c r="AJ1823" s="488"/>
      <c r="AK1823" s="488"/>
      <c r="AL1823" s="488"/>
      <c r="AM1823" s="488"/>
    </row>
    <row r="1824" spans="1:39" ht="18" customHeight="1">
      <c r="A1824" s="522" t="str">
        <f>IFERROR(VLOOKUP(B1824, 'Reference data'!$C$2:$D$21, 2, 0), "Do not enter, will be populated based on other column(s)")</f>
        <v>Do not enter, will be populated based on other column(s)</v>
      </c>
      <c r="B1824" s="541"/>
      <c r="E1824" s="543"/>
      <c r="G1824" s="522" t="str">
        <f>IFERROR(VLOOKUP(E1824,'Reference data'!$M$2:$P$364,4,0), "Do not enter, will be populated based on other column(s)")</f>
        <v>Do not enter, will be populated based on other column(s)</v>
      </c>
      <c r="H1824" s="522" t="str">
        <f>IFERROR(VLOOKUP(E1824,'Reference data'!$M$2:$O$364, 3,0), "Do not enter, will be populated based on other column(s)")</f>
        <v>Do not enter, will be populated based on other column(s)</v>
      </c>
      <c r="I1824" s="522" t="str">
        <f>IFERROR(VLOOKUP(E1824,'Reference data'!$M$1:$N$364, 2,0), "Do not enter, will be populated based on other column(s)")</f>
        <v>Do not enter, will be populated based on other column(s)</v>
      </c>
      <c r="K1824" s="525" t="str">
        <f>IFERROR(VLOOKUP(J1824,'Reference data'!$G$2:$H$7, 2, 0), "Do not enter, will be populated based on other column(s)")</f>
        <v>Do not enter, will be populated based on other column(s)</v>
      </c>
      <c r="L1824" s="525" t="s">
        <v>1118</v>
      </c>
      <c r="M1824" s="525" t="str">
        <f>IFERROR(VLOOKUP(L1824, 'Reference data'!$J$2:$K$30, 2, 0), "Do not enter, will be populated based on other column(s)")</f>
        <v>Dinesh Bansal (Gurgaon)</v>
      </c>
      <c r="P1824" s="483"/>
      <c r="Q1824" s="488"/>
      <c r="R1824" s="488"/>
      <c r="S1824" s="488"/>
      <c r="T1824" s="488"/>
      <c r="U1824" s="488"/>
      <c r="V1824" s="488"/>
      <c r="W1824" s="488"/>
      <c r="X1824" s="488"/>
      <c r="Y1824" s="488"/>
      <c r="Z1824" s="488"/>
      <c r="AA1824" s="488"/>
      <c r="AB1824" s="488"/>
      <c r="AC1824" s="488"/>
      <c r="AD1824" s="488"/>
      <c r="AE1824" s="488"/>
      <c r="AF1824" s="488"/>
      <c r="AG1824" s="488"/>
      <c r="AH1824" s="488"/>
      <c r="AI1824" s="488"/>
      <c r="AJ1824" s="488"/>
      <c r="AK1824" s="488"/>
      <c r="AL1824" s="488"/>
      <c r="AM1824" s="488"/>
    </row>
    <row r="1825" spans="1:39" ht="18" customHeight="1">
      <c r="A1825" s="522" t="str">
        <f>IFERROR(VLOOKUP(B1825, 'Reference data'!$C$2:$D$21, 2, 0), "Do not enter, will be populated based on other column(s)")</f>
        <v>Do not enter, will be populated based on other column(s)</v>
      </c>
      <c r="B1825" s="541"/>
      <c r="E1825" s="543"/>
      <c r="G1825" s="522" t="str">
        <f>IFERROR(VLOOKUP(E1825,'Reference data'!$M$2:$P$364,4,0), "Do not enter, will be populated based on other column(s)")</f>
        <v>Do not enter, will be populated based on other column(s)</v>
      </c>
      <c r="H1825" s="522" t="str">
        <f>IFERROR(VLOOKUP(E1825,'Reference data'!$M$2:$O$364, 3,0), "Do not enter, will be populated based on other column(s)")</f>
        <v>Do not enter, will be populated based on other column(s)</v>
      </c>
      <c r="I1825" s="522" t="str">
        <f>IFERROR(VLOOKUP(E1825,'Reference data'!$M$1:$N$364, 2,0), "Do not enter, will be populated based on other column(s)")</f>
        <v>Do not enter, will be populated based on other column(s)</v>
      </c>
      <c r="K1825" s="525" t="str">
        <f>IFERROR(VLOOKUP(J1825,'Reference data'!$G$2:$H$7, 2, 0), "Do not enter, will be populated based on other column(s)")</f>
        <v>Do not enter, will be populated based on other column(s)</v>
      </c>
      <c r="L1825" s="525" t="s">
        <v>1118</v>
      </c>
      <c r="M1825" s="525" t="str">
        <f>IFERROR(VLOOKUP(L1825, 'Reference data'!$J$2:$K$30, 2, 0), "Do not enter, will be populated based on other column(s)")</f>
        <v>Dinesh Bansal (Gurgaon)</v>
      </c>
      <c r="P1825" s="483"/>
      <c r="Q1825" s="488"/>
      <c r="R1825" s="488"/>
      <c r="S1825" s="488"/>
      <c r="T1825" s="488"/>
      <c r="U1825" s="488"/>
      <c r="V1825" s="488"/>
      <c r="W1825" s="488"/>
      <c r="X1825" s="488"/>
      <c r="Y1825" s="488"/>
      <c r="Z1825" s="488"/>
      <c r="AA1825" s="488"/>
      <c r="AB1825" s="488"/>
      <c r="AC1825" s="488"/>
      <c r="AD1825" s="488"/>
      <c r="AE1825" s="488"/>
      <c r="AF1825" s="488"/>
      <c r="AG1825" s="488"/>
      <c r="AH1825" s="488"/>
      <c r="AI1825" s="488"/>
      <c r="AJ1825" s="488"/>
      <c r="AK1825" s="488"/>
      <c r="AL1825" s="488"/>
      <c r="AM1825" s="488"/>
    </row>
    <row r="1826" spans="1:39" ht="18" customHeight="1">
      <c r="A1826" s="522" t="str">
        <f>IFERROR(VLOOKUP(B1826, 'Reference data'!$C$2:$D$21, 2, 0), "Do not enter, will be populated based on other column(s)")</f>
        <v>Do not enter, will be populated based on other column(s)</v>
      </c>
      <c r="B1826" s="541"/>
      <c r="E1826" s="543"/>
      <c r="G1826" s="522" t="str">
        <f>IFERROR(VLOOKUP(E1826,'Reference data'!$M$2:$P$364,4,0), "Do not enter, will be populated based on other column(s)")</f>
        <v>Do not enter, will be populated based on other column(s)</v>
      </c>
      <c r="H1826" s="522" t="str">
        <f>IFERROR(VLOOKUP(E1826,'Reference data'!$M$2:$O$364, 3,0), "Do not enter, will be populated based on other column(s)")</f>
        <v>Do not enter, will be populated based on other column(s)</v>
      </c>
      <c r="I1826" s="522" t="str">
        <f>IFERROR(VLOOKUP(E1826,'Reference data'!$M$1:$N$364, 2,0), "Do not enter, will be populated based on other column(s)")</f>
        <v>Do not enter, will be populated based on other column(s)</v>
      </c>
      <c r="K1826" s="525" t="str">
        <f>IFERROR(VLOOKUP(J1826,'Reference data'!$G$2:$H$7, 2, 0), "Do not enter, will be populated based on other column(s)")</f>
        <v>Do not enter, will be populated based on other column(s)</v>
      </c>
      <c r="L1826" s="525" t="s">
        <v>1118</v>
      </c>
      <c r="M1826" s="525" t="str">
        <f>IFERROR(VLOOKUP(L1826, 'Reference data'!$J$2:$K$30, 2, 0), "Do not enter, will be populated based on other column(s)")</f>
        <v>Dinesh Bansal (Gurgaon)</v>
      </c>
      <c r="P1826" s="483"/>
      <c r="Q1826" s="488"/>
      <c r="R1826" s="488"/>
      <c r="S1826" s="488"/>
      <c r="T1826" s="488"/>
      <c r="U1826" s="488"/>
      <c r="V1826" s="488"/>
      <c r="W1826" s="488"/>
      <c r="X1826" s="488"/>
      <c r="Y1826" s="488"/>
      <c r="Z1826" s="488"/>
      <c r="AA1826" s="488"/>
      <c r="AB1826" s="488"/>
      <c r="AC1826" s="488"/>
      <c r="AD1826" s="488"/>
      <c r="AE1826" s="488"/>
      <c r="AF1826" s="488"/>
      <c r="AG1826" s="488"/>
      <c r="AH1826" s="488"/>
      <c r="AI1826" s="488"/>
      <c r="AJ1826" s="488"/>
      <c r="AK1826" s="488"/>
      <c r="AL1826" s="488"/>
      <c r="AM1826" s="488"/>
    </row>
    <row r="1827" spans="1:39" ht="18" customHeight="1">
      <c r="A1827" s="522" t="str">
        <f>IFERROR(VLOOKUP(B1827, 'Reference data'!$C$2:$D$21, 2, 0), "Do not enter, will be populated based on other column(s)")</f>
        <v>Do not enter, will be populated based on other column(s)</v>
      </c>
      <c r="B1827" s="541"/>
      <c r="E1827" s="543"/>
      <c r="G1827" s="522" t="str">
        <f>IFERROR(VLOOKUP(E1827,'Reference data'!$M$2:$P$364,4,0), "Do not enter, will be populated based on other column(s)")</f>
        <v>Do not enter, will be populated based on other column(s)</v>
      </c>
      <c r="H1827" s="522" t="str">
        <f>IFERROR(VLOOKUP(E1827,'Reference data'!$M$2:$O$364, 3,0), "Do not enter, will be populated based on other column(s)")</f>
        <v>Do not enter, will be populated based on other column(s)</v>
      </c>
      <c r="I1827" s="522" t="str">
        <f>IFERROR(VLOOKUP(E1827,'Reference data'!$M$1:$N$364, 2,0), "Do not enter, will be populated based on other column(s)")</f>
        <v>Do not enter, will be populated based on other column(s)</v>
      </c>
      <c r="K1827" s="525" t="str">
        <f>IFERROR(VLOOKUP(J1827,'Reference data'!$G$2:$H$7, 2, 0), "Do not enter, will be populated based on other column(s)")</f>
        <v>Do not enter, will be populated based on other column(s)</v>
      </c>
      <c r="L1827" s="525" t="s">
        <v>1118</v>
      </c>
      <c r="M1827" s="525" t="str">
        <f>IFERROR(VLOOKUP(L1827, 'Reference data'!$J$2:$K$30, 2, 0), "Do not enter, will be populated based on other column(s)")</f>
        <v>Dinesh Bansal (Gurgaon)</v>
      </c>
      <c r="P1827" s="483"/>
      <c r="Q1827" s="488"/>
      <c r="R1827" s="488"/>
      <c r="S1827" s="488"/>
      <c r="T1827" s="488"/>
      <c r="U1827" s="488"/>
      <c r="V1827" s="488"/>
      <c r="W1827" s="488"/>
      <c r="X1827" s="488"/>
      <c r="Y1827" s="488"/>
      <c r="Z1827" s="488"/>
      <c r="AA1827" s="488"/>
      <c r="AB1827" s="488"/>
      <c r="AC1827" s="488"/>
      <c r="AD1827" s="488"/>
      <c r="AE1827" s="488"/>
      <c r="AF1827" s="488"/>
      <c r="AG1827" s="488"/>
      <c r="AH1827" s="488"/>
      <c r="AI1827" s="488"/>
      <c r="AJ1827" s="488"/>
      <c r="AK1827" s="488"/>
      <c r="AL1827" s="488"/>
      <c r="AM1827" s="488"/>
    </row>
    <row r="1828" spans="1:39" ht="18" customHeight="1">
      <c r="A1828" s="522" t="str">
        <f>IFERROR(VLOOKUP(B1828, 'Reference data'!$C$2:$D$21, 2, 0), "Do not enter, will be populated based on other column(s)")</f>
        <v>Do not enter, will be populated based on other column(s)</v>
      </c>
      <c r="B1828" s="541"/>
      <c r="E1828" s="543"/>
      <c r="G1828" s="522" t="str">
        <f>IFERROR(VLOOKUP(E1828,'Reference data'!$M$2:$P$364,4,0), "Do not enter, will be populated based on other column(s)")</f>
        <v>Do not enter, will be populated based on other column(s)</v>
      </c>
      <c r="H1828" s="522" t="str">
        <f>IFERROR(VLOOKUP(E1828,'Reference data'!$M$2:$O$364, 3,0), "Do not enter, will be populated based on other column(s)")</f>
        <v>Do not enter, will be populated based on other column(s)</v>
      </c>
      <c r="I1828" s="522" t="str">
        <f>IFERROR(VLOOKUP(E1828,'Reference data'!$M$1:$N$364, 2,0), "Do not enter, will be populated based on other column(s)")</f>
        <v>Do not enter, will be populated based on other column(s)</v>
      </c>
      <c r="K1828" s="525" t="str">
        <f>IFERROR(VLOOKUP(J1828,'Reference data'!$G$2:$H$7, 2, 0), "Do not enter, will be populated based on other column(s)")</f>
        <v>Do not enter, will be populated based on other column(s)</v>
      </c>
      <c r="L1828" s="525" t="s">
        <v>1118</v>
      </c>
      <c r="M1828" s="525" t="str">
        <f>IFERROR(VLOOKUP(L1828, 'Reference data'!$J$2:$K$30, 2, 0), "Do not enter, will be populated based on other column(s)")</f>
        <v>Dinesh Bansal (Gurgaon)</v>
      </c>
      <c r="P1828" s="483"/>
      <c r="Q1828" s="488"/>
      <c r="R1828" s="488"/>
      <c r="S1828" s="488"/>
      <c r="T1828" s="488"/>
      <c r="U1828" s="488"/>
      <c r="V1828" s="488"/>
      <c r="W1828" s="488"/>
      <c r="X1828" s="488"/>
      <c r="Y1828" s="488"/>
      <c r="Z1828" s="488"/>
      <c r="AA1828" s="488"/>
      <c r="AB1828" s="488"/>
      <c r="AC1828" s="488"/>
      <c r="AD1828" s="488"/>
      <c r="AE1828" s="488"/>
      <c r="AF1828" s="488"/>
      <c r="AG1828" s="488"/>
      <c r="AH1828" s="488"/>
      <c r="AI1828" s="488"/>
      <c r="AJ1828" s="488"/>
      <c r="AK1828" s="488"/>
      <c r="AL1828" s="488"/>
      <c r="AM1828" s="488"/>
    </row>
    <row r="1829" spans="1:39" ht="18" customHeight="1">
      <c r="A1829" s="522" t="str">
        <f>IFERROR(VLOOKUP(B1829, 'Reference data'!$C$2:$D$21, 2, 0), "Do not enter, will be populated based on other column(s)")</f>
        <v>Do not enter, will be populated based on other column(s)</v>
      </c>
      <c r="B1829" s="541"/>
      <c r="E1829" s="543"/>
      <c r="G1829" s="522" t="str">
        <f>IFERROR(VLOOKUP(E1829,'Reference data'!$M$2:$P$364,4,0), "Do not enter, will be populated based on other column(s)")</f>
        <v>Do not enter, will be populated based on other column(s)</v>
      </c>
      <c r="H1829" s="522" t="str">
        <f>IFERROR(VLOOKUP(E1829,'Reference data'!$M$2:$O$364, 3,0), "Do not enter, will be populated based on other column(s)")</f>
        <v>Do not enter, will be populated based on other column(s)</v>
      </c>
      <c r="I1829" s="522" t="str">
        <f>IFERROR(VLOOKUP(E1829,'Reference data'!$M$1:$N$364, 2,0), "Do not enter, will be populated based on other column(s)")</f>
        <v>Do not enter, will be populated based on other column(s)</v>
      </c>
      <c r="K1829" s="525" t="str">
        <f>IFERROR(VLOOKUP(J1829,'Reference data'!$G$2:$H$7, 2, 0), "Do not enter, will be populated based on other column(s)")</f>
        <v>Do not enter, will be populated based on other column(s)</v>
      </c>
      <c r="L1829" s="525" t="s">
        <v>1118</v>
      </c>
      <c r="M1829" s="525" t="str">
        <f>IFERROR(VLOOKUP(L1829, 'Reference data'!$J$2:$K$30, 2, 0), "Do not enter, will be populated based on other column(s)")</f>
        <v>Dinesh Bansal (Gurgaon)</v>
      </c>
      <c r="P1829" s="483"/>
      <c r="Q1829" s="488"/>
      <c r="R1829" s="488"/>
      <c r="S1829" s="488"/>
      <c r="T1829" s="488"/>
      <c r="U1829" s="488"/>
      <c r="V1829" s="488"/>
      <c r="W1829" s="488"/>
      <c r="X1829" s="488"/>
      <c r="Y1829" s="488"/>
      <c r="Z1829" s="488"/>
      <c r="AA1829" s="488"/>
      <c r="AB1829" s="488"/>
      <c r="AC1829" s="488"/>
      <c r="AD1829" s="488"/>
      <c r="AE1829" s="488"/>
      <c r="AF1829" s="488"/>
      <c r="AG1829" s="488"/>
      <c r="AH1829" s="488"/>
      <c r="AI1829" s="488"/>
      <c r="AJ1829" s="488"/>
      <c r="AK1829" s="488"/>
      <c r="AL1829" s="488"/>
      <c r="AM1829" s="488"/>
    </row>
    <row r="1830" spans="1:39" ht="18" customHeight="1">
      <c r="A1830" s="522" t="str">
        <f>IFERROR(VLOOKUP(B1830, 'Reference data'!$C$2:$D$21, 2, 0), "Do not enter, will be populated based on other column(s)")</f>
        <v>Do not enter, will be populated based on other column(s)</v>
      </c>
      <c r="B1830" s="541"/>
      <c r="E1830" s="543"/>
      <c r="G1830" s="522" t="str">
        <f>IFERROR(VLOOKUP(E1830,'Reference data'!$M$2:$P$364,4,0), "Do not enter, will be populated based on other column(s)")</f>
        <v>Do not enter, will be populated based on other column(s)</v>
      </c>
      <c r="H1830" s="522" t="str">
        <f>IFERROR(VLOOKUP(E1830,'Reference data'!$M$2:$O$364, 3,0), "Do not enter, will be populated based on other column(s)")</f>
        <v>Do not enter, will be populated based on other column(s)</v>
      </c>
      <c r="I1830" s="522" t="str">
        <f>IFERROR(VLOOKUP(E1830,'Reference data'!$M$1:$N$364, 2,0), "Do not enter, will be populated based on other column(s)")</f>
        <v>Do not enter, will be populated based on other column(s)</v>
      </c>
      <c r="K1830" s="525" t="str">
        <f>IFERROR(VLOOKUP(J1830,'Reference data'!$G$2:$H$7, 2, 0), "Do not enter, will be populated based on other column(s)")</f>
        <v>Do not enter, will be populated based on other column(s)</v>
      </c>
      <c r="L1830" s="525" t="s">
        <v>1118</v>
      </c>
      <c r="M1830" s="525" t="str">
        <f>IFERROR(VLOOKUP(L1830, 'Reference data'!$J$2:$K$30, 2, 0), "Do not enter, will be populated based on other column(s)")</f>
        <v>Dinesh Bansal (Gurgaon)</v>
      </c>
      <c r="P1830" s="483"/>
      <c r="Q1830" s="488"/>
      <c r="R1830" s="488"/>
      <c r="S1830" s="488"/>
      <c r="T1830" s="488"/>
      <c r="U1830" s="488"/>
      <c r="V1830" s="488"/>
      <c r="W1830" s="488"/>
      <c r="X1830" s="488"/>
      <c r="Y1830" s="488"/>
      <c r="Z1830" s="488"/>
      <c r="AA1830" s="488"/>
      <c r="AB1830" s="488"/>
      <c r="AC1830" s="488"/>
      <c r="AD1830" s="488"/>
      <c r="AE1830" s="488"/>
      <c r="AF1830" s="488"/>
      <c r="AG1830" s="488"/>
      <c r="AH1830" s="488"/>
      <c r="AI1830" s="488"/>
      <c r="AJ1830" s="488"/>
      <c r="AK1830" s="488"/>
      <c r="AL1830" s="488"/>
      <c r="AM1830" s="488"/>
    </row>
    <row r="1831" spans="1:39" ht="18" customHeight="1">
      <c r="A1831" s="522" t="str">
        <f>IFERROR(VLOOKUP(B1831, 'Reference data'!$C$2:$D$21, 2, 0), "Do not enter, will be populated based on other column(s)")</f>
        <v>Do not enter, will be populated based on other column(s)</v>
      </c>
      <c r="B1831" s="541"/>
      <c r="E1831" s="543"/>
      <c r="G1831" s="522" t="str">
        <f>IFERROR(VLOOKUP(E1831,'Reference data'!$M$2:$P$364,4,0), "Do not enter, will be populated based on other column(s)")</f>
        <v>Do not enter, will be populated based on other column(s)</v>
      </c>
      <c r="H1831" s="522" t="str">
        <f>IFERROR(VLOOKUP(E1831,'Reference data'!$M$2:$O$364, 3,0), "Do not enter, will be populated based on other column(s)")</f>
        <v>Do not enter, will be populated based on other column(s)</v>
      </c>
      <c r="I1831" s="522" t="str">
        <f>IFERROR(VLOOKUP(E1831,'Reference data'!$M$1:$N$364, 2,0), "Do not enter, will be populated based on other column(s)")</f>
        <v>Do not enter, will be populated based on other column(s)</v>
      </c>
      <c r="K1831" s="525" t="str">
        <f>IFERROR(VLOOKUP(J1831,'Reference data'!$G$2:$H$7, 2, 0), "Do not enter, will be populated based on other column(s)")</f>
        <v>Do not enter, will be populated based on other column(s)</v>
      </c>
      <c r="L1831" s="525" t="s">
        <v>1118</v>
      </c>
      <c r="M1831" s="525" t="str">
        <f>IFERROR(VLOOKUP(L1831, 'Reference data'!$J$2:$K$30, 2, 0), "Do not enter, will be populated based on other column(s)")</f>
        <v>Dinesh Bansal (Gurgaon)</v>
      </c>
      <c r="P1831" s="483"/>
      <c r="Q1831" s="488"/>
      <c r="R1831" s="488"/>
      <c r="S1831" s="488"/>
      <c r="T1831" s="488"/>
      <c r="U1831" s="488"/>
      <c r="V1831" s="488"/>
      <c r="W1831" s="488"/>
      <c r="X1831" s="488"/>
      <c r="Y1831" s="488"/>
      <c r="Z1831" s="488"/>
      <c r="AA1831" s="488"/>
      <c r="AB1831" s="488"/>
      <c r="AC1831" s="488"/>
      <c r="AD1831" s="488"/>
      <c r="AE1831" s="488"/>
      <c r="AF1831" s="488"/>
      <c r="AG1831" s="488"/>
      <c r="AH1831" s="488"/>
      <c r="AI1831" s="488"/>
      <c r="AJ1831" s="488"/>
      <c r="AK1831" s="488"/>
      <c r="AL1831" s="488"/>
      <c r="AM1831" s="488"/>
    </row>
    <row r="1832" spans="1:39" ht="18" customHeight="1">
      <c r="A1832" s="522" t="str">
        <f>IFERROR(VLOOKUP(B1832, 'Reference data'!$C$2:$D$21, 2, 0), "Do not enter, will be populated based on other column(s)")</f>
        <v>Do not enter, will be populated based on other column(s)</v>
      </c>
      <c r="B1832" s="541"/>
      <c r="E1832" s="543"/>
      <c r="G1832" s="522" t="str">
        <f>IFERROR(VLOOKUP(E1832,'Reference data'!$M$2:$P$364,4,0), "Do not enter, will be populated based on other column(s)")</f>
        <v>Do not enter, will be populated based on other column(s)</v>
      </c>
      <c r="H1832" s="522" t="str">
        <f>IFERROR(VLOOKUP(E1832,'Reference data'!$M$2:$O$364, 3,0), "Do not enter, will be populated based on other column(s)")</f>
        <v>Do not enter, will be populated based on other column(s)</v>
      </c>
      <c r="I1832" s="522" t="str">
        <f>IFERROR(VLOOKUP(E1832,'Reference data'!$M$1:$N$364, 2,0), "Do not enter, will be populated based on other column(s)")</f>
        <v>Do not enter, will be populated based on other column(s)</v>
      </c>
      <c r="K1832" s="525" t="str">
        <f>IFERROR(VLOOKUP(J1832,'Reference data'!$G$2:$H$7, 2, 0), "Do not enter, will be populated based on other column(s)")</f>
        <v>Do not enter, will be populated based on other column(s)</v>
      </c>
      <c r="L1832" s="525" t="s">
        <v>1118</v>
      </c>
      <c r="M1832" s="525" t="str">
        <f>IFERROR(VLOOKUP(L1832, 'Reference data'!$J$2:$K$30, 2, 0), "Do not enter, will be populated based on other column(s)")</f>
        <v>Dinesh Bansal (Gurgaon)</v>
      </c>
      <c r="P1832" s="483"/>
      <c r="Q1832" s="488"/>
      <c r="R1832" s="488"/>
      <c r="S1832" s="488"/>
      <c r="T1832" s="488"/>
      <c r="U1832" s="488"/>
      <c r="V1832" s="488"/>
      <c r="W1832" s="488"/>
      <c r="X1832" s="488"/>
      <c r="Y1832" s="488"/>
      <c r="Z1832" s="488"/>
      <c r="AA1832" s="488"/>
      <c r="AB1832" s="488"/>
      <c r="AC1832" s="488"/>
      <c r="AD1832" s="488"/>
      <c r="AE1832" s="488"/>
      <c r="AF1832" s="488"/>
      <c r="AG1832" s="488"/>
      <c r="AH1832" s="488"/>
      <c r="AI1832" s="488"/>
      <c r="AJ1832" s="488"/>
      <c r="AK1832" s="488"/>
      <c r="AL1832" s="488"/>
      <c r="AM1832" s="488"/>
    </row>
    <row r="1833" spans="1:39" ht="18" customHeight="1">
      <c r="A1833" s="522" t="str">
        <f>IFERROR(VLOOKUP(B1833, 'Reference data'!$C$2:$D$21, 2, 0), "Do not enter, will be populated based on other column(s)")</f>
        <v>Do not enter, will be populated based on other column(s)</v>
      </c>
      <c r="B1833" s="541"/>
      <c r="E1833" s="543"/>
      <c r="G1833" s="522" t="str">
        <f>IFERROR(VLOOKUP(E1833,'Reference data'!$M$2:$P$364,4,0), "Do not enter, will be populated based on other column(s)")</f>
        <v>Do not enter, will be populated based on other column(s)</v>
      </c>
      <c r="H1833" s="522" t="str">
        <f>IFERROR(VLOOKUP(E1833,'Reference data'!$M$2:$O$364, 3,0), "Do not enter, will be populated based on other column(s)")</f>
        <v>Do not enter, will be populated based on other column(s)</v>
      </c>
      <c r="I1833" s="522" t="str">
        <f>IFERROR(VLOOKUP(E1833,'Reference data'!$M$1:$N$364, 2,0), "Do not enter, will be populated based on other column(s)")</f>
        <v>Do not enter, will be populated based on other column(s)</v>
      </c>
      <c r="K1833" s="525" t="str">
        <f>IFERROR(VLOOKUP(J1833,'Reference data'!$G$2:$H$7, 2, 0), "Do not enter, will be populated based on other column(s)")</f>
        <v>Do not enter, will be populated based on other column(s)</v>
      </c>
      <c r="L1833" s="525" t="s">
        <v>1118</v>
      </c>
      <c r="M1833" s="525" t="str">
        <f>IFERROR(VLOOKUP(L1833, 'Reference data'!$J$2:$K$30, 2, 0), "Do not enter, will be populated based on other column(s)")</f>
        <v>Dinesh Bansal (Gurgaon)</v>
      </c>
      <c r="P1833" s="483"/>
      <c r="Q1833" s="488"/>
      <c r="R1833" s="488"/>
      <c r="S1833" s="488"/>
      <c r="T1833" s="488"/>
      <c r="U1833" s="488"/>
      <c r="V1833" s="488"/>
      <c r="W1833" s="488"/>
      <c r="X1833" s="488"/>
      <c r="Y1833" s="488"/>
      <c r="Z1833" s="488"/>
      <c r="AA1833" s="488"/>
      <c r="AB1833" s="488"/>
      <c r="AC1833" s="488"/>
      <c r="AD1833" s="488"/>
      <c r="AE1833" s="488"/>
      <c r="AF1833" s="488"/>
      <c r="AG1833" s="488"/>
      <c r="AH1833" s="488"/>
      <c r="AI1833" s="488"/>
      <c r="AJ1833" s="488"/>
      <c r="AK1833" s="488"/>
      <c r="AL1833" s="488"/>
      <c r="AM1833" s="488"/>
    </row>
    <row r="1834" spans="1:39" ht="18" customHeight="1">
      <c r="A1834" s="522" t="str">
        <f>IFERROR(VLOOKUP(B1834, 'Reference data'!$C$2:$D$21, 2, 0), "Do not enter, will be populated based on other column(s)")</f>
        <v>Do not enter, will be populated based on other column(s)</v>
      </c>
      <c r="B1834" s="541"/>
      <c r="E1834" s="543"/>
      <c r="G1834" s="522" t="str">
        <f>IFERROR(VLOOKUP(E1834,'Reference data'!$M$2:$P$364,4,0), "Do not enter, will be populated based on other column(s)")</f>
        <v>Do not enter, will be populated based on other column(s)</v>
      </c>
      <c r="H1834" s="522" t="str">
        <f>IFERROR(VLOOKUP(E1834,'Reference data'!$M$2:$O$364, 3,0), "Do not enter, will be populated based on other column(s)")</f>
        <v>Do not enter, will be populated based on other column(s)</v>
      </c>
      <c r="I1834" s="522" t="str">
        <f>IFERROR(VLOOKUP(E1834,'Reference data'!$M$1:$N$364, 2,0), "Do not enter, will be populated based on other column(s)")</f>
        <v>Do not enter, will be populated based on other column(s)</v>
      </c>
      <c r="K1834" s="525" t="str">
        <f>IFERROR(VLOOKUP(J1834,'Reference data'!$G$2:$H$7, 2, 0), "Do not enter, will be populated based on other column(s)")</f>
        <v>Do not enter, will be populated based on other column(s)</v>
      </c>
      <c r="L1834" s="525" t="s">
        <v>1118</v>
      </c>
      <c r="M1834" s="525" t="str">
        <f>IFERROR(VLOOKUP(L1834, 'Reference data'!$J$2:$K$30, 2, 0), "Do not enter, will be populated based on other column(s)")</f>
        <v>Dinesh Bansal (Gurgaon)</v>
      </c>
      <c r="P1834" s="483"/>
      <c r="Q1834" s="488"/>
      <c r="R1834" s="488"/>
      <c r="S1834" s="488"/>
      <c r="T1834" s="488"/>
      <c r="U1834" s="488"/>
      <c r="V1834" s="488"/>
      <c r="W1834" s="488"/>
      <c r="X1834" s="488"/>
      <c r="Y1834" s="488"/>
      <c r="Z1834" s="488"/>
      <c r="AA1834" s="488"/>
      <c r="AB1834" s="488"/>
      <c r="AC1834" s="488"/>
      <c r="AD1834" s="488"/>
      <c r="AE1834" s="488"/>
      <c r="AF1834" s="488"/>
      <c r="AG1834" s="488"/>
      <c r="AH1834" s="488"/>
      <c r="AI1834" s="488"/>
      <c r="AJ1834" s="488"/>
      <c r="AK1834" s="488"/>
      <c r="AL1834" s="488"/>
      <c r="AM1834" s="488"/>
    </row>
    <row r="1835" spans="1:39" ht="18" customHeight="1">
      <c r="A1835" s="522" t="str">
        <f>IFERROR(VLOOKUP(B1835, 'Reference data'!$C$2:$D$21, 2, 0), "Do not enter, will be populated based on other column(s)")</f>
        <v>Do not enter, will be populated based on other column(s)</v>
      </c>
      <c r="B1835" s="541"/>
      <c r="E1835" s="543"/>
      <c r="G1835" s="522" t="str">
        <f>IFERROR(VLOOKUP(E1835,'Reference data'!$M$2:$P$364,4,0), "Do not enter, will be populated based on other column(s)")</f>
        <v>Do not enter, will be populated based on other column(s)</v>
      </c>
      <c r="H1835" s="522" t="str">
        <f>IFERROR(VLOOKUP(E1835,'Reference data'!$M$2:$O$364, 3,0), "Do not enter, will be populated based on other column(s)")</f>
        <v>Do not enter, will be populated based on other column(s)</v>
      </c>
      <c r="I1835" s="522" t="str">
        <f>IFERROR(VLOOKUP(E1835,'Reference data'!$M$1:$N$364, 2,0), "Do not enter, will be populated based on other column(s)")</f>
        <v>Do not enter, will be populated based on other column(s)</v>
      </c>
      <c r="K1835" s="525" t="str">
        <f>IFERROR(VLOOKUP(J1835,'Reference data'!$G$2:$H$7, 2, 0), "Do not enter, will be populated based on other column(s)")</f>
        <v>Do not enter, will be populated based on other column(s)</v>
      </c>
      <c r="L1835" s="525" t="s">
        <v>1118</v>
      </c>
      <c r="M1835" s="525" t="str">
        <f>IFERROR(VLOOKUP(L1835, 'Reference data'!$J$2:$K$30, 2, 0), "Do not enter, will be populated based on other column(s)")</f>
        <v>Dinesh Bansal (Gurgaon)</v>
      </c>
      <c r="P1835" s="483"/>
      <c r="Q1835" s="488"/>
      <c r="R1835" s="488"/>
      <c r="S1835" s="488"/>
      <c r="T1835" s="488"/>
      <c r="U1835" s="488"/>
      <c r="V1835" s="488"/>
      <c r="W1835" s="488"/>
      <c r="X1835" s="488"/>
      <c r="Y1835" s="488"/>
      <c r="Z1835" s="488"/>
      <c r="AA1835" s="488"/>
      <c r="AB1835" s="488"/>
      <c r="AC1835" s="488"/>
      <c r="AD1835" s="488"/>
      <c r="AE1835" s="488"/>
      <c r="AF1835" s="488"/>
      <c r="AG1835" s="488"/>
      <c r="AH1835" s="488"/>
      <c r="AI1835" s="488"/>
      <c r="AJ1835" s="488"/>
      <c r="AK1835" s="488"/>
      <c r="AL1835" s="488"/>
      <c r="AM1835" s="488"/>
    </row>
    <row r="1836" spans="1:39" ht="18" customHeight="1">
      <c r="A1836" s="522" t="str">
        <f>IFERROR(VLOOKUP(B1836, 'Reference data'!$C$2:$D$21, 2, 0), "Do not enter, will be populated based on other column(s)")</f>
        <v>Do not enter, will be populated based on other column(s)</v>
      </c>
      <c r="B1836" s="541"/>
      <c r="E1836" s="543"/>
      <c r="G1836" s="522" t="str">
        <f>IFERROR(VLOOKUP(E1836,'Reference data'!$M$2:$P$364,4,0), "Do not enter, will be populated based on other column(s)")</f>
        <v>Do not enter, will be populated based on other column(s)</v>
      </c>
      <c r="H1836" s="522" t="str">
        <f>IFERROR(VLOOKUP(E1836,'Reference data'!$M$2:$O$364, 3,0), "Do not enter, will be populated based on other column(s)")</f>
        <v>Do not enter, will be populated based on other column(s)</v>
      </c>
      <c r="I1836" s="522" t="str">
        <f>IFERROR(VLOOKUP(E1836,'Reference data'!$M$1:$N$364, 2,0), "Do not enter, will be populated based on other column(s)")</f>
        <v>Do not enter, will be populated based on other column(s)</v>
      </c>
      <c r="K1836" s="525" t="str">
        <f>IFERROR(VLOOKUP(J1836,'Reference data'!$G$2:$H$7, 2, 0), "Do not enter, will be populated based on other column(s)")</f>
        <v>Do not enter, will be populated based on other column(s)</v>
      </c>
      <c r="L1836" s="525" t="s">
        <v>1118</v>
      </c>
      <c r="M1836" s="525" t="str">
        <f>IFERROR(VLOOKUP(L1836, 'Reference data'!$J$2:$K$30, 2, 0), "Do not enter, will be populated based on other column(s)")</f>
        <v>Dinesh Bansal (Gurgaon)</v>
      </c>
      <c r="P1836" s="483"/>
      <c r="Q1836" s="488"/>
      <c r="R1836" s="488"/>
      <c r="S1836" s="488"/>
      <c r="T1836" s="488"/>
      <c r="U1836" s="488"/>
      <c r="V1836" s="488"/>
      <c r="W1836" s="488"/>
      <c r="X1836" s="488"/>
      <c r="Y1836" s="488"/>
      <c r="Z1836" s="488"/>
      <c r="AA1836" s="488"/>
      <c r="AB1836" s="488"/>
      <c r="AC1836" s="488"/>
      <c r="AD1836" s="488"/>
      <c r="AE1836" s="488"/>
      <c r="AF1836" s="488"/>
      <c r="AG1836" s="488"/>
      <c r="AH1836" s="488"/>
      <c r="AI1836" s="488"/>
      <c r="AJ1836" s="488"/>
      <c r="AK1836" s="488"/>
      <c r="AL1836" s="488"/>
      <c r="AM1836" s="488"/>
    </row>
    <row r="1837" spans="1:39" ht="18" customHeight="1">
      <c r="A1837" s="522" t="str">
        <f>IFERROR(VLOOKUP(B1837, 'Reference data'!$C$2:$D$21, 2, 0), "Do not enter, will be populated based on other column(s)")</f>
        <v>Do not enter, will be populated based on other column(s)</v>
      </c>
      <c r="B1837" s="541"/>
      <c r="E1837" s="543"/>
      <c r="G1837" s="522" t="str">
        <f>IFERROR(VLOOKUP(E1837,'Reference data'!$M$2:$P$364,4,0), "Do not enter, will be populated based on other column(s)")</f>
        <v>Do not enter, will be populated based on other column(s)</v>
      </c>
      <c r="H1837" s="522" t="str">
        <f>IFERROR(VLOOKUP(E1837,'Reference data'!$M$2:$O$364, 3,0), "Do not enter, will be populated based on other column(s)")</f>
        <v>Do not enter, will be populated based on other column(s)</v>
      </c>
      <c r="I1837" s="522" t="str">
        <f>IFERROR(VLOOKUP(E1837,'Reference data'!$M$1:$N$364, 2,0), "Do not enter, will be populated based on other column(s)")</f>
        <v>Do not enter, will be populated based on other column(s)</v>
      </c>
      <c r="K1837" s="525" t="str">
        <f>IFERROR(VLOOKUP(J1837,'Reference data'!$G$2:$H$7, 2, 0), "Do not enter, will be populated based on other column(s)")</f>
        <v>Do not enter, will be populated based on other column(s)</v>
      </c>
      <c r="L1837" s="525" t="s">
        <v>1118</v>
      </c>
      <c r="M1837" s="525" t="str">
        <f>IFERROR(VLOOKUP(L1837, 'Reference data'!$J$2:$K$30, 2, 0), "Do not enter, will be populated based on other column(s)")</f>
        <v>Dinesh Bansal (Gurgaon)</v>
      </c>
      <c r="P1837" s="483"/>
      <c r="Q1837" s="488"/>
      <c r="R1837" s="488"/>
      <c r="S1837" s="488"/>
      <c r="T1837" s="488"/>
      <c r="U1837" s="488"/>
      <c r="V1837" s="488"/>
      <c r="W1837" s="488"/>
      <c r="X1837" s="488"/>
      <c r="Y1837" s="488"/>
      <c r="Z1837" s="488"/>
      <c r="AA1837" s="488"/>
      <c r="AB1837" s="488"/>
      <c r="AC1837" s="488"/>
      <c r="AD1837" s="488"/>
      <c r="AE1837" s="488"/>
      <c r="AF1837" s="488"/>
      <c r="AG1837" s="488"/>
      <c r="AH1837" s="488"/>
      <c r="AI1837" s="488"/>
      <c r="AJ1837" s="488"/>
      <c r="AK1837" s="488"/>
      <c r="AL1837" s="488"/>
      <c r="AM1837" s="488"/>
    </row>
    <row r="1838" spans="1:39" ht="18" customHeight="1">
      <c r="A1838" s="522" t="str">
        <f>IFERROR(VLOOKUP(B1838, 'Reference data'!$C$2:$D$21, 2, 0), "Do not enter, will be populated based on other column(s)")</f>
        <v>Do not enter, will be populated based on other column(s)</v>
      </c>
      <c r="B1838" s="541"/>
      <c r="E1838" s="543"/>
      <c r="G1838" s="522" t="str">
        <f>IFERROR(VLOOKUP(E1838,'Reference data'!$M$2:$P$364,4,0), "Do not enter, will be populated based on other column(s)")</f>
        <v>Do not enter, will be populated based on other column(s)</v>
      </c>
      <c r="H1838" s="522" t="str">
        <f>IFERROR(VLOOKUP(E1838,'Reference data'!$M$2:$O$364, 3,0), "Do not enter, will be populated based on other column(s)")</f>
        <v>Do not enter, will be populated based on other column(s)</v>
      </c>
      <c r="I1838" s="522" t="str">
        <f>IFERROR(VLOOKUP(E1838,'Reference data'!$M$1:$N$364, 2,0), "Do not enter, will be populated based on other column(s)")</f>
        <v>Do not enter, will be populated based on other column(s)</v>
      </c>
      <c r="K1838" s="525" t="str">
        <f>IFERROR(VLOOKUP(J1838,'Reference data'!$G$2:$H$7, 2, 0), "Do not enter, will be populated based on other column(s)")</f>
        <v>Do not enter, will be populated based on other column(s)</v>
      </c>
      <c r="L1838" s="525" t="s">
        <v>1118</v>
      </c>
      <c r="M1838" s="525" t="str">
        <f>IFERROR(VLOOKUP(L1838, 'Reference data'!$J$2:$K$30, 2, 0), "Do not enter, will be populated based on other column(s)")</f>
        <v>Dinesh Bansal (Gurgaon)</v>
      </c>
      <c r="P1838" s="483"/>
      <c r="Q1838" s="488"/>
      <c r="R1838" s="488"/>
      <c r="S1838" s="488"/>
      <c r="T1838" s="488"/>
      <c r="U1838" s="488"/>
      <c r="V1838" s="488"/>
      <c r="W1838" s="488"/>
      <c r="X1838" s="488"/>
      <c r="Y1838" s="488"/>
      <c r="Z1838" s="488"/>
      <c r="AA1838" s="488"/>
      <c r="AB1838" s="488"/>
      <c r="AC1838" s="488"/>
      <c r="AD1838" s="488"/>
      <c r="AE1838" s="488"/>
      <c r="AF1838" s="488"/>
      <c r="AG1838" s="488"/>
      <c r="AH1838" s="488"/>
      <c r="AI1838" s="488"/>
      <c r="AJ1838" s="488"/>
      <c r="AK1838" s="488"/>
      <c r="AL1838" s="488"/>
      <c r="AM1838" s="488"/>
    </row>
    <row r="1839" spans="1:39" ht="18" customHeight="1">
      <c r="A1839" s="522" t="str">
        <f>IFERROR(VLOOKUP(B1839, 'Reference data'!$C$2:$D$21, 2, 0), "Do not enter, will be populated based on other column(s)")</f>
        <v>Do not enter, will be populated based on other column(s)</v>
      </c>
      <c r="B1839" s="541"/>
      <c r="E1839" s="543"/>
      <c r="G1839" s="522" t="str">
        <f>IFERROR(VLOOKUP(E1839,'Reference data'!$M$2:$P$364,4,0), "Do not enter, will be populated based on other column(s)")</f>
        <v>Do not enter, will be populated based on other column(s)</v>
      </c>
      <c r="H1839" s="522" t="str">
        <f>IFERROR(VLOOKUP(E1839,'Reference data'!$M$2:$O$364, 3,0), "Do not enter, will be populated based on other column(s)")</f>
        <v>Do not enter, will be populated based on other column(s)</v>
      </c>
      <c r="I1839" s="522" t="str">
        <f>IFERROR(VLOOKUP(E1839,'Reference data'!$M$1:$N$364, 2,0), "Do not enter, will be populated based on other column(s)")</f>
        <v>Do not enter, will be populated based on other column(s)</v>
      </c>
      <c r="K1839" s="525" t="str">
        <f>IFERROR(VLOOKUP(J1839,'Reference data'!$G$2:$H$7, 2, 0), "Do not enter, will be populated based on other column(s)")</f>
        <v>Do not enter, will be populated based on other column(s)</v>
      </c>
      <c r="L1839" s="525" t="s">
        <v>1118</v>
      </c>
      <c r="M1839" s="525" t="str">
        <f>IFERROR(VLOOKUP(L1839, 'Reference data'!$J$2:$K$30, 2, 0), "Do not enter, will be populated based on other column(s)")</f>
        <v>Dinesh Bansal (Gurgaon)</v>
      </c>
      <c r="P1839" s="483"/>
      <c r="Q1839" s="488"/>
      <c r="R1839" s="488"/>
      <c r="S1839" s="488"/>
      <c r="T1839" s="488"/>
      <c r="U1839" s="488"/>
      <c r="V1839" s="488"/>
      <c r="W1839" s="488"/>
      <c r="X1839" s="488"/>
      <c r="Y1839" s="488"/>
      <c r="Z1839" s="488"/>
      <c r="AA1839" s="488"/>
      <c r="AB1839" s="488"/>
      <c r="AC1839" s="488"/>
      <c r="AD1839" s="488"/>
      <c r="AE1839" s="488"/>
      <c r="AF1839" s="488"/>
      <c r="AG1839" s="488"/>
      <c r="AH1839" s="488"/>
      <c r="AI1839" s="488"/>
      <c r="AJ1839" s="488"/>
      <c r="AK1839" s="488"/>
      <c r="AL1839" s="488"/>
      <c r="AM1839" s="488"/>
    </row>
    <row r="1840" spans="1:39" ht="18" customHeight="1">
      <c r="A1840" s="522" t="str">
        <f>IFERROR(VLOOKUP(B1840, 'Reference data'!$C$2:$D$21, 2, 0), "Do not enter, will be populated based on other column(s)")</f>
        <v>Do not enter, will be populated based on other column(s)</v>
      </c>
      <c r="B1840" s="541"/>
      <c r="E1840" s="543"/>
      <c r="G1840" s="522" t="str">
        <f>IFERROR(VLOOKUP(E1840,'Reference data'!$M$2:$P$364,4,0), "Do not enter, will be populated based on other column(s)")</f>
        <v>Do not enter, will be populated based on other column(s)</v>
      </c>
      <c r="H1840" s="522" t="str">
        <f>IFERROR(VLOOKUP(E1840,'Reference data'!$M$2:$O$364, 3,0), "Do not enter, will be populated based on other column(s)")</f>
        <v>Do not enter, will be populated based on other column(s)</v>
      </c>
      <c r="I1840" s="522" t="str">
        <f>IFERROR(VLOOKUP(E1840,'Reference data'!$M$1:$N$364, 2,0), "Do not enter, will be populated based on other column(s)")</f>
        <v>Do not enter, will be populated based on other column(s)</v>
      </c>
      <c r="K1840" s="525" t="str">
        <f>IFERROR(VLOOKUP(J1840,'Reference data'!$G$2:$H$7, 2, 0), "Do not enter, will be populated based on other column(s)")</f>
        <v>Do not enter, will be populated based on other column(s)</v>
      </c>
      <c r="L1840" s="525" t="s">
        <v>1118</v>
      </c>
      <c r="M1840" s="525" t="str">
        <f>IFERROR(VLOOKUP(L1840, 'Reference data'!$J$2:$K$30, 2, 0), "Do not enter, will be populated based on other column(s)")</f>
        <v>Dinesh Bansal (Gurgaon)</v>
      </c>
      <c r="P1840" s="483"/>
      <c r="Q1840" s="488"/>
      <c r="R1840" s="488"/>
      <c r="S1840" s="488"/>
      <c r="T1840" s="488"/>
      <c r="U1840" s="488"/>
      <c r="V1840" s="488"/>
      <c r="W1840" s="488"/>
      <c r="X1840" s="488"/>
      <c r="Y1840" s="488"/>
      <c r="Z1840" s="488"/>
      <c r="AA1840" s="488"/>
      <c r="AB1840" s="488"/>
      <c r="AC1840" s="488"/>
      <c r="AD1840" s="488"/>
      <c r="AE1840" s="488"/>
      <c r="AF1840" s="488"/>
      <c r="AG1840" s="488"/>
      <c r="AH1840" s="488"/>
      <c r="AI1840" s="488"/>
      <c r="AJ1840" s="488"/>
      <c r="AK1840" s="488"/>
      <c r="AL1840" s="488"/>
      <c r="AM1840" s="488"/>
    </row>
    <row r="1841" spans="1:39" ht="18" customHeight="1">
      <c r="A1841" s="522" t="str">
        <f>IFERROR(VLOOKUP(B1841, 'Reference data'!$C$2:$D$21, 2, 0), "Do not enter, will be populated based on other column(s)")</f>
        <v>Do not enter, will be populated based on other column(s)</v>
      </c>
      <c r="B1841" s="541"/>
      <c r="E1841" s="543"/>
      <c r="G1841" s="522" t="str">
        <f>IFERROR(VLOOKUP(E1841,'Reference data'!$M$2:$P$364,4,0), "Do not enter, will be populated based on other column(s)")</f>
        <v>Do not enter, will be populated based on other column(s)</v>
      </c>
      <c r="H1841" s="522" t="str">
        <f>IFERROR(VLOOKUP(E1841,'Reference data'!$M$2:$O$364, 3,0), "Do not enter, will be populated based on other column(s)")</f>
        <v>Do not enter, will be populated based on other column(s)</v>
      </c>
      <c r="I1841" s="522" t="str">
        <f>IFERROR(VLOOKUP(E1841,'Reference data'!$M$1:$N$364, 2,0), "Do not enter, will be populated based on other column(s)")</f>
        <v>Do not enter, will be populated based on other column(s)</v>
      </c>
      <c r="K1841" s="525" t="str">
        <f>IFERROR(VLOOKUP(J1841,'Reference data'!$G$2:$H$7, 2, 0), "Do not enter, will be populated based on other column(s)")</f>
        <v>Do not enter, will be populated based on other column(s)</v>
      </c>
      <c r="L1841" s="525" t="s">
        <v>1118</v>
      </c>
      <c r="M1841" s="525" t="str">
        <f>IFERROR(VLOOKUP(L1841, 'Reference data'!$J$2:$K$30, 2, 0), "Do not enter, will be populated based on other column(s)")</f>
        <v>Dinesh Bansal (Gurgaon)</v>
      </c>
      <c r="P1841" s="483"/>
      <c r="Q1841" s="488"/>
      <c r="R1841" s="488"/>
      <c r="S1841" s="488"/>
      <c r="T1841" s="488"/>
      <c r="U1841" s="488"/>
      <c r="V1841" s="488"/>
      <c r="W1841" s="488"/>
      <c r="X1841" s="488"/>
      <c r="Y1841" s="488"/>
      <c r="Z1841" s="488"/>
      <c r="AA1841" s="488"/>
      <c r="AB1841" s="488"/>
      <c r="AC1841" s="488"/>
      <c r="AD1841" s="488"/>
      <c r="AE1841" s="488"/>
      <c r="AF1841" s="488"/>
      <c r="AG1841" s="488"/>
      <c r="AH1841" s="488"/>
      <c r="AI1841" s="488"/>
      <c r="AJ1841" s="488"/>
      <c r="AK1841" s="488"/>
      <c r="AL1841" s="488"/>
      <c r="AM1841" s="488"/>
    </row>
    <row r="1842" spans="1:39" ht="18" customHeight="1">
      <c r="A1842" s="522" t="str">
        <f>IFERROR(VLOOKUP(B1842, 'Reference data'!$C$2:$D$21, 2, 0), "Do not enter, will be populated based on other column(s)")</f>
        <v>Do not enter, will be populated based on other column(s)</v>
      </c>
      <c r="B1842" s="541"/>
      <c r="E1842" s="543"/>
      <c r="G1842" s="522" t="str">
        <f>IFERROR(VLOOKUP(E1842,'Reference data'!$M$2:$P$364,4,0), "Do not enter, will be populated based on other column(s)")</f>
        <v>Do not enter, will be populated based on other column(s)</v>
      </c>
      <c r="H1842" s="522" t="str">
        <f>IFERROR(VLOOKUP(E1842,'Reference data'!$M$2:$O$364, 3,0), "Do not enter, will be populated based on other column(s)")</f>
        <v>Do not enter, will be populated based on other column(s)</v>
      </c>
      <c r="I1842" s="522" t="str">
        <f>IFERROR(VLOOKUP(E1842,'Reference data'!$M$1:$N$364, 2,0), "Do not enter, will be populated based on other column(s)")</f>
        <v>Do not enter, will be populated based on other column(s)</v>
      </c>
      <c r="K1842" s="525" t="str">
        <f>IFERROR(VLOOKUP(J1842,'Reference data'!$G$2:$H$7, 2, 0), "Do not enter, will be populated based on other column(s)")</f>
        <v>Do not enter, will be populated based on other column(s)</v>
      </c>
      <c r="L1842" s="525" t="s">
        <v>1118</v>
      </c>
      <c r="M1842" s="525" t="str">
        <f>IFERROR(VLOOKUP(L1842, 'Reference data'!$J$2:$K$30, 2, 0), "Do not enter, will be populated based on other column(s)")</f>
        <v>Dinesh Bansal (Gurgaon)</v>
      </c>
      <c r="P1842" s="483"/>
      <c r="Q1842" s="488"/>
      <c r="R1842" s="488"/>
      <c r="S1842" s="488"/>
      <c r="T1842" s="488"/>
      <c r="U1842" s="488"/>
      <c r="V1842" s="488"/>
      <c r="W1842" s="488"/>
      <c r="X1842" s="488"/>
      <c r="Y1842" s="488"/>
      <c r="Z1842" s="488"/>
      <c r="AA1842" s="488"/>
      <c r="AB1842" s="488"/>
      <c r="AC1842" s="488"/>
      <c r="AD1842" s="488"/>
      <c r="AE1842" s="488"/>
      <c r="AF1842" s="488"/>
      <c r="AG1842" s="488"/>
      <c r="AH1842" s="488"/>
      <c r="AI1842" s="488"/>
      <c r="AJ1842" s="488"/>
      <c r="AK1842" s="488"/>
      <c r="AL1842" s="488"/>
      <c r="AM1842" s="488"/>
    </row>
    <row r="1843" spans="1:39" ht="18" customHeight="1">
      <c r="A1843" s="522" t="str">
        <f>IFERROR(VLOOKUP(B1843, 'Reference data'!$C$2:$D$21, 2, 0), "Do not enter, will be populated based on other column(s)")</f>
        <v>Do not enter, will be populated based on other column(s)</v>
      </c>
      <c r="B1843" s="541"/>
      <c r="E1843" s="543"/>
      <c r="G1843" s="522" t="str">
        <f>IFERROR(VLOOKUP(E1843,'Reference data'!$M$2:$P$364,4,0), "Do not enter, will be populated based on other column(s)")</f>
        <v>Do not enter, will be populated based on other column(s)</v>
      </c>
      <c r="H1843" s="522" t="str">
        <f>IFERROR(VLOOKUP(E1843,'Reference data'!$M$2:$O$364, 3,0), "Do not enter, will be populated based on other column(s)")</f>
        <v>Do not enter, will be populated based on other column(s)</v>
      </c>
      <c r="I1843" s="522" t="str">
        <f>IFERROR(VLOOKUP(E1843,'Reference data'!$M$1:$N$364, 2,0), "Do not enter, will be populated based on other column(s)")</f>
        <v>Do not enter, will be populated based on other column(s)</v>
      </c>
      <c r="K1843" s="525" t="str">
        <f>IFERROR(VLOOKUP(J1843,'Reference data'!$G$2:$H$7, 2, 0), "Do not enter, will be populated based on other column(s)")</f>
        <v>Do not enter, will be populated based on other column(s)</v>
      </c>
      <c r="L1843" s="525" t="s">
        <v>1118</v>
      </c>
      <c r="M1843" s="525" t="str">
        <f>IFERROR(VLOOKUP(L1843, 'Reference data'!$J$2:$K$30, 2, 0), "Do not enter, will be populated based on other column(s)")</f>
        <v>Dinesh Bansal (Gurgaon)</v>
      </c>
      <c r="P1843" s="483"/>
      <c r="Q1843" s="488"/>
      <c r="R1843" s="488"/>
      <c r="S1843" s="488"/>
      <c r="T1843" s="488"/>
      <c r="U1843" s="488"/>
      <c r="V1843" s="488"/>
      <c r="W1843" s="488"/>
      <c r="X1843" s="488"/>
      <c r="Y1843" s="488"/>
      <c r="Z1843" s="488"/>
      <c r="AA1843" s="488"/>
      <c r="AB1843" s="488"/>
      <c r="AC1843" s="488"/>
      <c r="AD1843" s="488"/>
      <c r="AE1843" s="488"/>
      <c r="AF1843" s="488"/>
      <c r="AG1843" s="488"/>
      <c r="AH1843" s="488"/>
      <c r="AI1843" s="488"/>
      <c r="AJ1843" s="488"/>
      <c r="AK1843" s="488"/>
      <c r="AL1843" s="488"/>
      <c r="AM1843" s="488"/>
    </row>
    <row r="1844" spans="1:39" ht="18" customHeight="1">
      <c r="A1844" s="522" t="str">
        <f>IFERROR(VLOOKUP(B1844, 'Reference data'!$C$2:$D$21, 2, 0), "Do not enter, will be populated based on other column(s)")</f>
        <v>Do not enter, will be populated based on other column(s)</v>
      </c>
      <c r="B1844" s="541"/>
      <c r="E1844" s="543"/>
      <c r="G1844" s="522" t="str">
        <f>IFERROR(VLOOKUP(E1844,'Reference data'!$M$2:$P$364,4,0), "Do not enter, will be populated based on other column(s)")</f>
        <v>Do not enter, will be populated based on other column(s)</v>
      </c>
      <c r="H1844" s="522" t="str">
        <f>IFERROR(VLOOKUP(E1844,'Reference data'!$M$2:$O$364, 3,0), "Do not enter, will be populated based on other column(s)")</f>
        <v>Do not enter, will be populated based on other column(s)</v>
      </c>
      <c r="I1844" s="522" t="str">
        <f>IFERROR(VLOOKUP(E1844,'Reference data'!$M$1:$N$364, 2,0), "Do not enter, will be populated based on other column(s)")</f>
        <v>Do not enter, will be populated based on other column(s)</v>
      </c>
      <c r="K1844" s="525" t="str">
        <f>IFERROR(VLOOKUP(J1844,'Reference data'!$G$2:$H$7, 2, 0), "Do not enter, will be populated based on other column(s)")</f>
        <v>Do not enter, will be populated based on other column(s)</v>
      </c>
      <c r="L1844" s="525" t="s">
        <v>1118</v>
      </c>
      <c r="M1844" s="525" t="str">
        <f>IFERROR(VLOOKUP(L1844, 'Reference data'!$J$2:$K$30, 2, 0), "Do not enter, will be populated based on other column(s)")</f>
        <v>Dinesh Bansal (Gurgaon)</v>
      </c>
      <c r="P1844" s="483"/>
      <c r="Q1844" s="488"/>
      <c r="R1844" s="488"/>
      <c r="S1844" s="488"/>
      <c r="T1844" s="488"/>
      <c r="U1844" s="488"/>
      <c r="V1844" s="488"/>
      <c r="W1844" s="488"/>
      <c r="X1844" s="488"/>
      <c r="Y1844" s="488"/>
      <c r="Z1844" s="488"/>
      <c r="AA1844" s="488"/>
      <c r="AB1844" s="488"/>
      <c r="AC1844" s="488"/>
      <c r="AD1844" s="488"/>
      <c r="AE1844" s="488"/>
      <c r="AF1844" s="488"/>
      <c r="AG1844" s="488"/>
      <c r="AH1844" s="488"/>
      <c r="AI1844" s="488"/>
      <c r="AJ1844" s="488"/>
      <c r="AK1844" s="488"/>
      <c r="AL1844" s="488"/>
      <c r="AM1844" s="488"/>
    </row>
    <row r="1845" spans="1:39" ht="18" customHeight="1">
      <c r="A1845" s="522" t="str">
        <f>IFERROR(VLOOKUP(B1845, 'Reference data'!$C$2:$D$21, 2, 0), "Do not enter, will be populated based on other column(s)")</f>
        <v>Do not enter, will be populated based on other column(s)</v>
      </c>
      <c r="B1845" s="541"/>
      <c r="E1845" s="543"/>
      <c r="G1845" s="522" t="str">
        <f>IFERROR(VLOOKUP(E1845,'Reference data'!$M$2:$P$364,4,0), "Do not enter, will be populated based on other column(s)")</f>
        <v>Do not enter, will be populated based on other column(s)</v>
      </c>
      <c r="H1845" s="522" t="str">
        <f>IFERROR(VLOOKUP(E1845,'Reference data'!$M$2:$O$364, 3,0), "Do not enter, will be populated based on other column(s)")</f>
        <v>Do not enter, will be populated based on other column(s)</v>
      </c>
      <c r="I1845" s="522" t="str">
        <f>IFERROR(VLOOKUP(E1845,'Reference data'!$M$1:$N$364, 2,0), "Do not enter, will be populated based on other column(s)")</f>
        <v>Do not enter, will be populated based on other column(s)</v>
      </c>
      <c r="K1845" s="525" t="str">
        <f>IFERROR(VLOOKUP(J1845,'Reference data'!$G$2:$H$7, 2, 0), "Do not enter, will be populated based on other column(s)")</f>
        <v>Do not enter, will be populated based on other column(s)</v>
      </c>
      <c r="L1845" s="525" t="s">
        <v>1118</v>
      </c>
      <c r="M1845" s="525" t="str">
        <f>IFERROR(VLOOKUP(L1845, 'Reference data'!$J$2:$K$30, 2, 0), "Do not enter, will be populated based on other column(s)")</f>
        <v>Dinesh Bansal (Gurgaon)</v>
      </c>
      <c r="P1845" s="483"/>
      <c r="Q1845" s="488"/>
      <c r="R1845" s="488"/>
      <c r="S1845" s="488"/>
      <c r="T1845" s="488"/>
      <c r="U1845" s="488"/>
      <c r="V1845" s="488"/>
      <c r="W1845" s="488"/>
      <c r="X1845" s="488"/>
      <c r="Y1845" s="488"/>
      <c r="Z1845" s="488"/>
      <c r="AA1845" s="488"/>
      <c r="AB1845" s="488"/>
      <c r="AC1845" s="488"/>
      <c r="AD1845" s="488"/>
      <c r="AE1845" s="488"/>
      <c r="AF1845" s="488"/>
      <c r="AG1845" s="488"/>
      <c r="AH1845" s="488"/>
      <c r="AI1845" s="488"/>
      <c r="AJ1845" s="488"/>
      <c r="AK1845" s="488"/>
      <c r="AL1845" s="488"/>
      <c r="AM1845" s="488"/>
    </row>
    <row r="1846" spans="1:39" ht="18" customHeight="1">
      <c r="A1846" s="522" t="str">
        <f>IFERROR(VLOOKUP(B1846, 'Reference data'!$C$2:$D$21, 2, 0), "Do not enter, will be populated based on other column(s)")</f>
        <v>Do not enter, will be populated based on other column(s)</v>
      </c>
      <c r="B1846" s="541"/>
      <c r="E1846" s="543"/>
      <c r="G1846" s="522" t="str">
        <f>IFERROR(VLOOKUP(E1846,'Reference data'!$M$2:$P$364,4,0), "Do not enter, will be populated based on other column(s)")</f>
        <v>Do not enter, will be populated based on other column(s)</v>
      </c>
      <c r="H1846" s="522" t="str">
        <f>IFERROR(VLOOKUP(E1846,'Reference data'!$M$2:$O$364, 3,0), "Do not enter, will be populated based on other column(s)")</f>
        <v>Do not enter, will be populated based on other column(s)</v>
      </c>
      <c r="I1846" s="522" t="str">
        <f>IFERROR(VLOOKUP(E1846,'Reference data'!$M$1:$N$364, 2,0), "Do not enter, will be populated based on other column(s)")</f>
        <v>Do not enter, will be populated based on other column(s)</v>
      </c>
      <c r="K1846" s="525" t="str">
        <f>IFERROR(VLOOKUP(J1846,'Reference data'!$G$2:$H$7, 2, 0), "Do not enter, will be populated based on other column(s)")</f>
        <v>Do not enter, will be populated based on other column(s)</v>
      </c>
      <c r="L1846" s="525" t="s">
        <v>1118</v>
      </c>
      <c r="M1846" s="525" t="str">
        <f>IFERROR(VLOOKUP(L1846, 'Reference data'!$J$2:$K$30, 2, 0), "Do not enter, will be populated based on other column(s)")</f>
        <v>Dinesh Bansal (Gurgaon)</v>
      </c>
      <c r="P1846" s="483"/>
      <c r="Q1846" s="488"/>
      <c r="R1846" s="488"/>
      <c r="S1846" s="488"/>
      <c r="T1846" s="488"/>
      <c r="U1846" s="488"/>
      <c r="V1846" s="488"/>
      <c r="W1846" s="488"/>
      <c r="X1846" s="488"/>
      <c r="Y1846" s="488"/>
      <c r="Z1846" s="488"/>
      <c r="AA1846" s="488"/>
      <c r="AB1846" s="488"/>
      <c r="AC1846" s="488"/>
      <c r="AD1846" s="488"/>
      <c r="AE1846" s="488"/>
      <c r="AF1846" s="488"/>
      <c r="AG1846" s="488"/>
      <c r="AH1846" s="488"/>
      <c r="AI1846" s="488"/>
      <c r="AJ1846" s="488"/>
      <c r="AK1846" s="488"/>
      <c r="AL1846" s="488"/>
      <c r="AM1846" s="488"/>
    </row>
    <row r="1847" spans="1:39" ht="18" customHeight="1">
      <c r="A1847" s="522" t="str">
        <f>IFERROR(VLOOKUP(B1847, 'Reference data'!$C$2:$D$21, 2, 0), "Do not enter, will be populated based on other column(s)")</f>
        <v>Do not enter, will be populated based on other column(s)</v>
      </c>
      <c r="B1847" s="541"/>
      <c r="E1847" s="543"/>
      <c r="G1847" s="522" t="str">
        <f>IFERROR(VLOOKUP(E1847,'Reference data'!$M$2:$P$364,4,0), "Do not enter, will be populated based on other column(s)")</f>
        <v>Do not enter, will be populated based on other column(s)</v>
      </c>
      <c r="H1847" s="522" t="str">
        <f>IFERROR(VLOOKUP(E1847,'Reference data'!$M$2:$O$364, 3,0), "Do not enter, will be populated based on other column(s)")</f>
        <v>Do not enter, will be populated based on other column(s)</v>
      </c>
      <c r="I1847" s="522" t="str">
        <f>IFERROR(VLOOKUP(E1847,'Reference data'!$M$1:$N$364, 2,0), "Do not enter, will be populated based on other column(s)")</f>
        <v>Do not enter, will be populated based on other column(s)</v>
      </c>
      <c r="K1847" s="525" t="str">
        <f>IFERROR(VLOOKUP(J1847,'Reference data'!$G$2:$H$7, 2, 0), "Do not enter, will be populated based on other column(s)")</f>
        <v>Do not enter, will be populated based on other column(s)</v>
      </c>
      <c r="L1847" s="525" t="s">
        <v>1118</v>
      </c>
      <c r="M1847" s="525" t="str">
        <f>IFERROR(VLOOKUP(L1847, 'Reference data'!$J$2:$K$30, 2, 0), "Do not enter, will be populated based on other column(s)")</f>
        <v>Dinesh Bansal (Gurgaon)</v>
      </c>
      <c r="P1847" s="483"/>
      <c r="Q1847" s="488"/>
      <c r="R1847" s="488"/>
      <c r="S1847" s="488"/>
      <c r="T1847" s="488"/>
      <c r="U1847" s="488"/>
      <c r="V1847" s="488"/>
      <c r="W1847" s="488"/>
      <c r="X1847" s="488"/>
      <c r="Y1847" s="488"/>
      <c r="Z1847" s="488"/>
      <c r="AA1847" s="488"/>
      <c r="AB1847" s="488"/>
      <c r="AC1847" s="488"/>
      <c r="AD1847" s="488"/>
      <c r="AE1847" s="488"/>
      <c r="AF1847" s="488"/>
      <c r="AG1847" s="488"/>
      <c r="AH1847" s="488"/>
      <c r="AI1847" s="488"/>
      <c r="AJ1847" s="488"/>
      <c r="AK1847" s="488"/>
      <c r="AL1847" s="488"/>
      <c r="AM1847" s="488"/>
    </row>
    <row r="1848" spans="1:39" ht="18" customHeight="1">
      <c r="A1848" s="522" t="str">
        <f>IFERROR(VLOOKUP(B1848, 'Reference data'!$C$2:$D$21, 2, 0), "Do not enter, will be populated based on other column(s)")</f>
        <v>Do not enter, will be populated based on other column(s)</v>
      </c>
      <c r="B1848" s="541"/>
      <c r="E1848" s="543"/>
      <c r="G1848" s="522" t="str">
        <f>IFERROR(VLOOKUP(E1848,'Reference data'!$M$2:$P$364,4,0), "Do not enter, will be populated based on other column(s)")</f>
        <v>Do not enter, will be populated based on other column(s)</v>
      </c>
      <c r="H1848" s="522" t="str">
        <f>IFERROR(VLOOKUP(E1848,'Reference data'!$M$2:$O$364, 3,0), "Do not enter, will be populated based on other column(s)")</f>
        <v>Do not enter, will be populated based on other column(s)</v>
      </c>
      <c r="I1848" s="522" t="str">
        <f>IFERROR(VLOOKUP(E1848,'Reference data'!$M$1:$N$364, 2,0), "Do not enter, will be populated based on other column(s)")</f>
        <v>Do not enter, will be populated based on other column(s)</v>
      </c>
      <c r="K1848" s="525" t="str">
        <f>IFERROR(VLOOKUP(J1848,'Reference data'!$G$2:$H$7, 2, 0), "Do not enter, will be populated based on other column(s)")</f>
        <v>Do not enter, will be populated based on other column(s)</v>
      </c>
      <c r="L1848" s="525" t="s">
        <v>1118</v>
      </c>
      <c r="M1848" s="525" t="str">
        <f>IFERROR(VLOOKUP(L1848, 'Reference data'!$J$2:$K$30, 2, 0), "Do not enter, will be populated based on other column(s)")</f>
        <v>Dinesh Bansal (Gurgaon)</v>
      </c>
      <c r="P1848" s="483"/>
      <c r="Q1848" s="488"/>
      <c r="R1848" s="488"/>
      <c r="S1848" s="488"/>
      <c r="T1848" s="488"/>
      <c r="U1848" s="488"/>
      <c r="V1848" s="488"/>
      <c r="W1848" s="488"/>
      <c r="X1848" s="488"/>
      <c r="Y1848" s="488"/>
      <c r="Z1848" s="488"/>
      <c r="AA1848" s="488"/>
      <c r="AB1848" s="488"/>
      <c r="AC1848" s="488"/>
      <c r="AD1848" s="488"/>
      <c r="AE1848" s="488"/>
      <c r="AF1848" s="488"/>
      <c r="AG1848" s="488"/>
      <c r="AH1848" s="488"/>
      <c r="AI1848" s="488"/>
      <c r="AJ1848" s="488"/>
      <c r="AK1848" s="488"/>
      <c r="AL1848" s="488"/>
      <c r="AM1848" s="488"/>
    </row>
    <row r="1849" spans="1:39" ht="18" customHeight="1">
      <c r="A1849" s="522" t="str">
        <f>IFERROR(VLOOKUP(B1849, 'Reference data'!$C$2:$D$21, 2, 0), "Do not enter, will be populated based on other column(s)")</f>
        <v>Do not enter, will be populated based on other column(s)</v>
      </c>
      <c r="B1849" s="541"/>
      <c r="E1849" s="543"/>
      <c r="G1849" s="522" t="str">
        <f>IFERROR(VLOOKUP(E1849,'Reference data'!$M$2:$P$364,4,0), "Do not enter, will be populated based on other column(s)")</f>
        <v>Do not enter, will be populated based on other column(s)</v>
      </c>
      <c r="H1849" s="522" t="str">
        <f>IFERROR(VLOOKUP(E1849,'Reference data'!$M$2:$O$364, 3,0), "Do not enter, will be populated based on other column(s)")</f>
        <v>Do not enter, will be populated based on other column(s)</v>
      </c>
      <c r="I1849" s="522" t="str">
        <f>IFERROR(VLOOKUP(E1849,'Reference data'!$M$1:$N$364, 2,0), "Do not enter, will be populated based on other column(s)")</f>
        <v>Do not enter, will be populated based on other column(s)</v>
      </c>
      <c r="K1849" s="525" t="str">
        <f>IFERROR(VLOOKUP(J1849,'Reference data'!$G$2:$H$7, 2, 0), "Do not enter, will be populated based on other column(s)")</f>
        <v>Do not enter, will be populated based on other column(s)</v>
      </c>
      <c r="L1849" s="525" t="s">
        <v>1118</v>
      </c>
      <c r="M1849" s="525" t="str">
        <f>IFERROR(VLOOKUP(L1849, 'Reference data'!$J$2:$K$30, 2, 0), "Do not enter, will be populated based on other column(s)")</f>
        <v>Dinesh Bansal (Gurgaon)</v>
      </c>
      <c r="P1849" s="483"/>
      <c r="Q1849" s="488"/>
      <c r="R1849" s="488"/>
      <c r="S1849" s="488"/>
      <c r="T1849" s="488"/>
      <c r="U1849" s="488"/>
      <c r="V1849" s="488"/>
      <c r="W1849" s="488"/>
      <c r="X1849" s="488"/>
      <c r="Y1849" s="488"/>
      <c r="Z1849" s="488"/>
      <c r="AA1849" s="488"/>
      <c r="AB1849" s="488"/>
      <c r="AC1849" s="488"/>
      <c r="AD1849" s="488"/>
      <c r="AE1849" s="488"/>
      <c r="AF1849" s="488"/>
      <c r="AG1849" s="488"/>
      <c r="AH1849" s="488"/>
      <c r="AI1849" s="488"/>
      <c r="AJ1849" s="488"/>
      <c r="AK1849" s="488"/>
      <c r="AL1849" s="488"/>
      <c r="AM1849" s="488"/>
    </row>
    <row r="1850" spans="1:39" ht="18" customHeight="1">
      <c r="A1850" s="522" t="str">
        <f>IFERROR(VLOOKUP(B1850, 'Reference data'!$C$2:$D$21, 2, 0), "Do not enter, will be populated based on other column(s)")</f>
        <v>Do not enter, will be populated based on other column(s)</v>
      </c>
      <c r="B1850" s="541"/>
      <c r="E1850" s="543"/>
      <c r="G1850" s="522" t="str">
        <f>IFERROR(VLOOKUP(E1850,'Reference data'!$M$2:$P$364,4,0), "Do not enter, will be populated based on other column(s)")</f>
        <v>Do not enter, will be populated based on other column(s)</v>
      </c>
      <c r="H1850" s="522" t="str">
        <f>IFERROR(VLOOKUP(E1850,'Reference data'!$M$2:$O$364, 3,0), "Do not enter, will be populated based on other column(s)")</f>
        <v>Do not enter, will be populated based on other column(s)</v>
      </c>
      <c r="I1850" s="522" t="str">
        <f>IFERROR(VLOOKUP(E1850,'Reference data'!$M$1:$N$364, 2,0), "Do not enter, will be populated based on other column(s)")</f>
        <v>Do not enter, will be populated based on other column(s)</v>
      </c>
      <c r="K1850" s="525" t="str">
        <f>IFERROR(VLOOKUP(J1850,'Reference data'!$G$2:$H$7, 2, 0), "Do not enter, will be populated based on other column(s)")</f>
        <v>Do not enter, will be populated based on other column(s)</v>
      </c>
      <c r="L1850" s="525" t="s">
        <v>1118</v>
      </c>
      <c r="M1850" s="525" t="str">
        <f>IFERROR(VLOOKUP(L1850, 'Reference data'!$J$2:$K$30, 2, 0), "Do not enter, will be populated based on other column(s)")</f>
        <v>Dinesh Bansal (Gurgaon)</v>
      </c>
      <c r="P1850" s="483"/>
      <c r="Q1850" s="488"/>
      <c r="R1850" s="488"/>
      <c r="S1850" s="488"/>
      <c r="T1850" s="488"/>
      <c r="U1850" s="488"/>
      <c r="V1850" s="488"/>
      <c r="W1850" s="488"/>
      <c r="X1850" s="488"/>
      <c r="Y1850" s="488"/>
      <c r="Z1850" s="488"/>
      <c r="AA1850" s="488"/>
      <c r="AB1850" s="488"/>
      <c r="AC1850" s="488"/>
      <c r="AD1850" s="488"/>
      <c r="AE1850" s="488"/>
      <c r="AF1850" s="488"/>
      <c r="AG1850" s="488"/>
      <c r="AH1850" s="488"/>
      <c r="AI1850" s="488"/>
      <c r="AJ1850" s="488"/>
      <c r="AK1850" s="488"/>
      <c r="AL1850" s="488"/>
      <c r="AM1850" s="488"/>
    </row>
    <row r="1851" spans="1:39" ht="18" customHeight="1">
      <c r="A1851" s="522" t="str">
        <f>IFERROR(VLOOKUP(B1851, 'Reference data'!$C$2:$D$21, 2, 0), "Do not enter, will be populated based on other column(s)")</f>
        <v>Do not enter, will be populated based on other column(s)</v>
      </c>
      <c r="B1851" s="541"/>
      <c r="E1851" s="543"/>
      <c r="G1851" s="522" t="str">
        <f>IFERROR(VLOOKUP(E1851,'Reference data'!$M$2:$P$364,4,0), "Do not enter, will be populated based on other column(s)")</f>
        <v>Do not enter, will be populated based on other column(s)</v>
      </c>
      <c r="H1851" s="522" t="str">
        <f>IFERROR(VLOOKUP(E1851,'Reference data'!$M$2:$O$364, 3,0), "Do not enter, will be populated based on other column(s)")</f>
        <v>Do not enter, will be populated based on other column(s)</v>
      </c>
      <c r="I1851" s="522" t="str">
        <f>IFERROR(VLOOKUP(E1851,'Reference data'!$M$1:$N$364, 2,0), "Do not enter, will be populated based on other column(s)")</f>
        <v>Do not enter, will be populated based on other column(s)</v>
      </c>
      <c r="K1851" s="525" t="str">
        <f>IFERROR(VLOOKUP(J1851,'Reference data'!$G$2:$H$7, 2, 0), "Do not enter, will be populated based on other column(s)")</f>
        <v>Do not enter, will be populated based on other column(s)</v>
      </c>
      <c r="L1851" s="525" t="s">
        <v>1118</v>
      </c>
      <c r="M1851" s="525" t="str">
        <f>IFERROR(VLOOKUP(L1851, 'Reference data'!$J$2:$K$30, 2, 0), "Do not enter, will be populated based on other column(s)")</f>
        <v>Dinesh Bansal (Gurgaon)</v>
      </c>
      <c r="P1851" s="483"/>
      <c r="Q1851" s="488"/>
      <c r="R1851" s="488"/>
      <c r="S1851" s="488"/>
      <c r="T1851" s="488"/>
      <c r="U1851" s="488"/>
      <c r="V1851" s="488"/>
      <c r="W1851" s="488"/>
      <c r="X1851" s="488"/>
      <c r="Y1851" s="488"/>
      <c r="Z1851" s="488"/>
      <c r="AA1851" s="488"/>
      <c r="AB1851" s="488"/>
      <c r="AC1851" s="488"/>
      <c r="AD1851" s="488"/>
      <c r="AE1851" s="488"/>
      <c r="AF1851" s="488"/>
      <c r="AG1851" s="488"/>
      <c r="AH1851" s="488"/>
      <c r="AI1851" s="488"/>
      <c r="AJ1851" s="488"/>
      <c r="AK1851" s="488"/>
      <c r="AL1851" s="488"/>
      <c r="AM1851" s="488"/>
    </row>
    <row r="1852" spans="1:39" ht="18" customHeight="1">
      <c r="A1852" s="522" t="str">
        <f>IFERROR(VLOOKUP(B1852, 'Reference data'!$C$2:$D$21, 2, 0), "Do not enter, will be populated based on other column(s)")</f>
        <v>Do not enter, will be populated based on other column(s)</v>
      </c>
      <c r="B1852" s="541"/>
      <c r="E1852" s="543"/>
      <c r="G1852" s="522" t="str">
        <f>IFERROR(VLOOKUP(E1852,'Reference data'!$M$2:$P$364,4,0), "Do not enter, will be populated based on other column(s)")</f>
        <v>Do not enter, will be populated based on other column(s)</v>
      </c>
      <c r="H1852" s="522" t="str">
        <f>IFERROR(VLOOKUP(E1852,'Reference data'!$M$2:$O$364, 3,0), "Do not enter, will be populated based on other column(s)")</f>
        <v>Do not enter, will be populated based on other column(s)</v>
      </c>
      <c r="I1852" s="522" t="str">
        <f>IFERROR(VLOOKUP(E1852,'Reference data'!$M$1:$N$364, 2,0), "Do not enter, will be populated based on other column(s)")</f>
        <v>Do not enter, will be populated based on other column(s)</v>
      </c>
      <c r="K1852" s="525" t="str">
        <f>IFERROR(VLOOKUP(J1852,'Reference data'!$G$2:$H$7, 2, 0), "Do not enter, will be populated based on other column(s)")</f>
        <v>Do not enter, will be populated based on other column(s)</v>
      </c>
      <c r="L1852" s="525" t="s">
        <v>1118</v>
      </c>
      <c r="M1852" s="525" t="str">
        <f>IFERROR(VLOOKUP(L1852, 'Reference data'!$J$2:$K$30, 2, 0), "Do not enter, will be populated based on other column(s)")</f>
        <v>Dinesh Bansal (Gurgaon)</v>
      </c>
      <c r="P1852" s="483"/>
      <c r="Q1852" s="488"/>
      <c r="R1852" s="488"/>
      <c r="S1852" s="488"/>
      <c r="T1852" s="488"/>
      <c r="U1852" s="488"/>
      <c r="V1852" s="488"/>
      <c r="W1852" s="488"/>
      <c r="X1852" s="488"/>
      <c r="Y1852" s="488"/>
      <c r="Z1852" s="488"/>
      <c r="AA1852" s="488"/>
      <c r="AB1852" s="488"/>
      <c r="AC1852" s="488"/>
      <c r="AD1852" s="488"/>
      <c r="AE1852" s="488"/>
      <c r="AF1852" s="488"/>
      <c r="AG1852" s="488"/>
      <c r="AH1852" s="488"/>
      <c r="AI1852" s="488"/>
      <c r="AJ1852" s="488"/>
      <c r="AK1852" s="488"/>
      <c r="AL1852" s="488"/>
      <c r="AM1852" s="488"/>
    </row>
    <row r="1853" spans="1:39" ht="18" customHeight="1">
      <c r="A1853" s="522" t="str">
        <f>IFERROR(VLOOKUP(B1853, 'Reference data'!$C$2:$D$21, 2, 0), "Do not enter, will be populated based on other column(s)")</f>
        <v>Do not enter, will be populated based on other column(s)</v>
      </c>
      <c r="B1853" s="541"/>
      <c r="E1853" s="543"/>
      <c r="G1853" s="522" t="str">
        <f>IFERROR(VLOOKUP(E1853,'Reference data'!$M$2:$P$364,4,0), "Do not enter, will be populated based on other column(s)")</f>
        <v>Do not enter, will be populated based on other column(s)</v>
      </c>
      <c r="H1853" s="522" t="str">
        <f>IFERROR(VLOOKUP(E1853,'Reference data'!$M$2:$O$364, 3,0), "Do not enter, will be populated based on other column(s)")</f>
        <v>Do not enter, will be populated based on other column(s)</v>
      </c>
      <c r="I1853" s="522" t="str">
        <f>IFERROR(VLOOKUP(E1853,'Reference data'!$M$1:$N$364, 2,0), "Do not enter, will be populated based on other column(s)")</f>
        <v>Do not enter, will be populated based on other column(s)</v>
      </c>
      <c r="K1853" s="525" t="str">
        <f>IFERROR(VLOOKUP(J1853,'Reference data'!$G$2:$H$7, 2, 0), "Do not enter, will be populated based on other column(s)")</f>
        <v>Do not enter, will be populated based on other column(s)</v>
      </c>
      <c r="L1853" s="525" t="s">
        <v>1118</v>
      </c>
      <c r="M1853" s="525" t="str">
        <f>IFERROR(VLOOKUP(L1853, 'Reference data'!$J$2:$K$30, 2, 0), "Do not enter, will be populated based on other column(s)")</f>
        <v>Dinesh Bansal (Gurgaon)</v>
      </c>
      <c r="P1853" s="483"/>
      <c r="Q1853" s="488"/>
      <c r="R1853" s="488"/>
      <c r="S1853" s="488"/>
      <c r="T1853" s="488"/>
      <c r="U1853" s="488"/>
      <c r="V1853" s="488"/>
      <c r="W1853" s="488"/>
      <c r="X1853" s="488"/>
      <c r="Y1853" s="488"/>
      <c r="Z1853" s="488"/>
      <c r="AA1853" s="488"/>
      <c r="AB1853" s="488"/>
      <c r="AC1853" s="488"/>
      <c r="AD1853" s="488"/>
      <c r="AE1853" s="488"/>
      <c r="AF1853" s="488"/>
      <c r="AG1853" s="488"/>
      <c r="AH1853" s="488"/>
      <c r="AI1853" s="488"/>
      <c r="AJ1853" s="488"/>
      <c r="AK1853" s="488"/>
      <c r="AL1853" s="488"/>
      <c r="AM1853" s="488"/>
    </row>
    <row r="1854" spans="1:39" ht="18" customHeight="1">
      <c r="A1854" s="522" t="str">
        <f>IFERROR(VLOOKUP(B1854, 'Reference data'!$C$2:$D$21, 2, 0), "Do not enter, will be populated based on other column(s)")</f>
        <v>Do not enter, will be populated based on other column(s)</v>
      </c>
      <c r="B1854" s="541"/>
      <c r="E1854" s="543"/>
      <c r="G1854" s="522" t="str">
        <f>IFERROR(VLOOKUP(E1854,'Reference data'!$M$2:$P$364,4,0), "Do not enter, will be populated based on other column(s)")</f>
        <v>Do not enter, will be populated based on other column(s)</v>
      </c>
      <c r="H1854" s="522" t="str">
        <f>IFERROR(VLOOKUP(E1854,'Reference data'!$M$2:$O$364, 3,0), "Do not enter, will be populated based on other column(s)")</f>
        <v>Do not enter, will be populated based on other column(s)</v>
      </c>
      <c r="I1854" s="522" t="str">
        <f>IFERROR(VLOOKUP(E1854,'Reference data'!$M$1:$N$364, 2,0), "Do not enter, will be populated based on other column(s)")</f>
        <v>Do not enter, will be populated based on other column(s)</v>
      </c>
      <c r="K1854" s="525" t="str">
        <f>IFERROR(VLOOKUP(J1854,'Reference data'!$G$2:$H$7, 2, 0), "Do not enter, will be populated based on other column(s)")</f>
        <v>Do not enter, will be populated based on other column(s)</v>
      </c>
      <c r="L1854" s="525" t="s">
        <v>1118</v>
      </c>
      <c r="M1854" s="525" t="str">
        <f>IFERROR(VLOOKUP(L1854, 'Reference data'!$J$2:$K$30, 2, 0), "Do not enter, will be populated based on other column(s)")</f>
        <v>Dinesh Bansal (Gurgaon)</v>
      </c>
      <c r="P1854" s="483"/>
      <c r="Q1854" s="488"/>
      <c r="R1854" s="488"/>
      <c r="S1854" s="488"/>
      <c r="T1854" s="488"/>
      <c r="U1854" s="488"/>
      <c r="V1854" s="488"/>
      <c r="W1854" s="488"/>
      <c r="X1854" s="488"/>
      <c r="Y1854" s="488"/>
      <c r="Z1854" s="488"/>
      <c r="AA1854" s="488"/>
      <c r="AB1854" s="488"/>
      <c r="AC1854" s="488"/>
      <c r="AD1854" s="488"/>
      <c r="AE1854" s="488"/>
      <c r="AF1854" s="488"/>
      <c r="AG1854" s="488"/>
      <c r="AH1854" s="488"/>
      <c r="AI1854" s="488"/>
      <c r="AJ1854" s="488"/>
      <c r="AK1854" s="488"/>
      <c r="AL1854" s="488"/>
      <c r="AM1854" s="488"/>
    </row>
    <row r="1855" spans="1:39" ht="18" customHeight="1">
      <c r="A1855" s="522" t="str">
        <f>IFERROR(VLOOKUP(B1855, 'Reference data'!$C$2:$D$21, 2, 0), "Do not enter, will be populated based on other column(s)")</f>
        <v>Do not enter, will be populated based on other column(s)</v>
      </c>
      <c r="B1855" s="541"/>
      <c r="E1855" s="543"/>
      <c r="G1855" s="522" t="str">
        <f>IFERROR(VLOOKUP(E1855,'Reference data'!$M$2:$P$364,4,0), "Do not enter, will be populated based on other column(s)")</f>
        <v>Do not enter, will be populated based on other column(s)</v>
      </c>
      <c r="H1855" s="522" t="str">
        <f>IFERROR(VLOOKUP(E1855,'Reference data'!$M$2:$O$364, 3,0), "Do not enter, will be populated based on other column(s)")</f>
        <v>Do not enter, will be populated based on other column(s)</v>
      </c>
      <c r="I1855" s="522" t="str">
        <f>IFERROR(VLOOKUP(E1855,'Reference data'!$M$1:$N$364, 2,0), "Do not enter, will be populated based on other column(s)")</f>
        <v>Do not enter, will be populated based on other column(s)</v>
      </c>
      <c r="K1855" s="525" t="str">
        <f>IFERROR(VLOOKUP(J1855,'Reference data'!$G$2:$H$7, 2, 0), "Do not enter, will be populated based on other column(s)")</f>
        <v>Do not enter, will be populated based on other column(s)</v>
      </c>
      <c r="L1855" s="525" t="s">
        <v>1118</v>
      </c>
      <c r="M1855" s="525" t="str">
        <f>IFERROR(VLOOKUP(L1855, 'Reference data'!$J$2:$K$30, 2, 0), "Do not enter, will be populated based on other column(s)")</f>
        <v>Dinesh Bansal (Gurgaon)</v>
      </c>
      <c r="P1855" s="483"/>
      <c r="Q1855" s="488"/>
      <c r="R1855" s="488"/>
      <c r="S1855" s="488"/>
      <c r="T1855" s="488"/>
      <c r="U1855" s="488"/>
      <c r="V1855" s="488"/>
      <c r="W1855" s="488"/>
      <c r="X1855" s="488"/>
      <c r="Y1855" s="488"/>
      <c r="Z1855" s="488"/>
      <c r="AA1855" s="488"/>
      <c r="AB1855" s="488"/>
      <c r="AC1855" s="488"/>
      <c r="AD1855" s="488"/>
      <c r="AE1855" s="488"/>
      <c r="AF1855" s="488"/>
      <c r="AG1855" s="488"/>
      <c r="AH1855" s="488"/>
      <c r="AI1855" s="488"/>
      <c r="AJ1855" s="488"/>
      <c r="AK1855" s="488"/>
      <c r="AL1855" s="488"/>
      <c r="AM1855" s="488"/>
    </row>
    <row r="1856" spans="1:39" ht="18" customHeight="1">
      <c r="A1856" s="522" t="str">
        <f>IFERROR(VLOOKUP(B1856, 'Reference data'!$C$2:$D$21, 2, 0), "Do not enter, will be populated based on other column(s)")</f>
        <v>Do not enter, will be populated based on other column(s)</v>
      </c>
      <c r="B1856" s="541"/>
      <c r="E1856" s="543"/>
      <c r="G1856" s="522" t="str">
        <f>IFERROR(VLOOKUP(E1856,'Reference data'!$M$2:$P$364,4,0), "Do not enter, will be populated based on other column(s)")</f>
        <v>Do not enter, will be populated based on other column(s)</v>
      </c>
      <c r="H1856" s="522" t="str">
        <f>IFERROR(VLOOKUP(E1856,'Reference data'!$M$2:$O$364, 3,0), "Do not enter, will be populated based on other column(s)")</f>
        <v>Do not enter, will be populated based on other column(s)</v>
      </c>
      <c r="I1856" s="522" t="str">
        <f>IFERROR(VLOOKUP(E1856,'Reference data'!$M$1:$N$364, 2,0), "Do not enter, will be populated based on other column(s)")</f>
        <v>Do not enter, will be populated based on other column(s)</v>
      </c>
      <c r="K1856" s="525" t="str">
        <f>IFERROR(VLOOKUP(J1856,'Reference data'!$G$2:$H$7, 2, 0), "Do not enter, will be populated based on other column(s)")</f>
        <v>Do not enter, will be populated based on other column(s)</v>
      </c>
      <c r="L1856" s="525" t="s">
        <v>1118</v>
      </c>
      <c r="M1856" s="525" t="str">
        <f>IFERROR(VLOOKUP(L1856, 'Reference data'!$J$2:$K$30, 2, 0), "Do not enter, will be populated based on other column(s)")</f>
        <v>Dinesh Bansal (Gurgaon)</v>
      </c>
      <c r="P1856" s="483"/>
      <c r="Q1856" s="488"/>
      <c r="R1856" s="488"/>
      <c r="S1856" s="488"/>
      <c r="T1856" s="488"/>
      <c r="U1856" s="488"/>
      <c r="V1856" s="488"/>
      <c r="W1856" s="488"/>
      <c r="X1856" s="488"/>
      <c r="Y1856" s="488"/>
      <c r="Z1856" s="488"/>
      <c r="AA1856" s="488"/>
      <c r="AB1856" s="488"/>
      <c r="AC1856" s="488"/>
      <c r="AD1856" s="488"/>
      <c r="AE1856" s="488"/>
      <c r="AF1856" s="488"/>
      <c r="AG1856" s="488"/>
      <c r="AH1856" s="488"/>
      <c r="AI1856" s="488"/>
      <c r="AJ1856" s="488"/>
      <c r="AK1856" s="488"/>
      <c r="AL1856" s="488"/>
      <c r="AM1856" s="488"/>
    </row>
    <row r="1857" spans="1:43" ht="18" customHeight="1">
      <c r="A1857" s="522" t="str">
        <f>IFERROR(VLOOKUP(B1857, 'Reference data'!$C$2:$D$21, 2, 0), "Do not enter, will be populated based on other column(s)")</f>
        <v>Do not enter, will be populated based on other column(s)</v>
      </c>
      <c r="B1857" s="541"/>
      <c r="E1857" s="543"/>
      <c r="G1857" s="522" t="str">
        <f>IFERROR(VLOOKUP(E1857,'Reference data'!$M$2:$P$364,4,0), "Do not enter, will be populated based on other column(s)")</f>
        <v>Do not enter, will be populated based on other column(s)</v>
      </c>
      <c r="H1857" s="522" t="str">
        <f>IFERROR(VLOOKUP(E1857,'Reference data'!$M$2:$O$364, 3,0), "Do not enter, will be populated based on other column(s)")</f>
        <v>Do not enter, will be populated based on other column(s)</v>
      </c>
      <c r="I1857" s="522" t="str">
        <f>IFERROR(VLOOKUP(E1857,'Reference data'!$M$1:$N$364, 2,0), "Do not enter, will be populated based on other column(s)")</f>
        <v>Do not enter, will be populated based on other column(s)</v>
      </c>
      <c r="K1857" s="525" t="str">
        <f>IFERROR(VLOOKUP(J1857,'Reference data'!$G$2:$H$7, 2, 0), "Do not enter, will be populated based on other column(s)")</f>
        <v>Do not enter, will be populated based on other column(s)</v>
      </c>
      <c r="L1857" s="525" t="s">
        <v>1118</v>
      </c>
      <c r="M1857" s="525" t="str">
        <f>IFERROR(VLOOKUP(L1857, 'Reference data'!$J$2:$K$30, 2, 0), "Do not enter, will be populated based on other column(s)")</f>
        <v>Dinesh Bansal (Gurgaon)</v>
      </c>
      <c r="P1857" s="483"/>
      <c r="Q1857" s="488"/>
      <c r="R1857" s="488"/>
      <c r="S1857" s="488"/>
      <c r="T1857" s="488"/>
      <c r="U1857" s="488"/>
      <c r="V1857" s="488"/>
      <c r="W1857" s="488"/>
      <c r="X1857" s="488"/>
      <c r="Y1857" s="488"/>
      <c r="Z1857" s="488"/>
      <c r="AA1857" s="488"/>
      <c r="AB1857" s="488"/>
      <c r="AC1857" s="488"/>
      <c r="AD1857" s="488"/>
      <c r="AE1857" s="488"/>
      <c r="AF1857" s="488"/>
      <c r="AG1857" s="488"/>
      <c r="AH1857" s="488"/>
      <c r="AI1857" s="488"/>
      <c r="AJ1857" s="488"/>
      <c r="AK1857" s="488"/>
      <c r="AL1857" s="488"/>
      <c r="AM1857" s="488"/>
    </row>
    <row r="1858" spans="1:43" ht="18" customHeight="1">
      <c r="A1858" s="522" t="str">
        <f>IFERROR(VLOOKUP(B1858, 'Reference data'!$C$2:$D$21, 2, 0), "Do not enter, will be populated based on other column(s)")</f>
        <v>Do not enter, will be populated based on other column(s)</v>
      </c>
      <c r="B1858" s="541"/>
      <c r="E1858" s="543"/>
      <c r="G1858" s="522" t="str">
        <f>IFERROR(VLOOKUP(E1858,'Reference data'!$M$2:$P$364,4,0), "Do not enter, will be populated based on other column(s)")</f>
        <v>Do not enter, will be populated based on other column(s)</v>
      </c>
      <c r="H1858" s="522" t="str">
        <f>IFERROR(VLOOKUP(E1858,'Reference data'!$M$2:$O$364, 3,0), "Do not enter, will be populated based on other column(s)")</f>
        <v>Do not enter, will be populated based on other column(s)</v>
      </c>
      <c r="I1858" s="522" t="str">
        <f>IFERROR(VLOOKUP(E1858,'Reference data'!$M$1:$N$364, 2,0), "Do not enter, will be populated based on other column(s)")</f>
        <v>Do not enter, will be populated based on other column(s)</v>
      </c>
      <c r="K1858" s="525" t="str">
        <f>IFERROR(VLOOKUP(J1858,'Reference data'!$G$2:$H$7, 2, 0), "Do not enter, will be populated based on other column(s)")</f>
        <v>Do not enter, will be populated based on other column(s)</v>
      </c>
      <c r="L1858" s="525" t="s">
        <v>1118</v>
      </c>
      <c r="M1858" s="525" t="str">
        <f>IFERROR(VLOOKUP(L1858, 'Reference data'!$J$2:$K$30, 2, 0), "Do not enter, will be populated based on other column(s)")</f>
        <v>Dinesh Bansal (Gurgaon)</v>
      </c>
      <c r="P1858" s="483"/>
      <c r="Q1858" s="488"/>
      <c r="R1858" s="488"/>
      <c r="S1858" s="488"/>
      <c r="T1858" s="488"/>
      <c r="U1858" s="488"/>
      <c r="V1858" s="488"/>
      <c r="W1858" s="488"/>
      <c r="X1858" s="488"/>
      <c r="Y1858" s="488"/>
      <c r="Z1858" s="488"/>
      <c r="AA1858" s="488"/>
      <c r="AB1858" s="488"/>
      <c r="AC1858" s="488"/>
      <c r="AD1858" s="488"/>
      <c r="AE1858" s="488"/>
      <c r="AF1858" s="488"/>
      <c r="AG1858" s="488"/>
      <c r="AH1858" s="488"/>
      <c r="AI1858" s="488"/>
      <c r="AJ1858" s="488"/>
      <c r="AK1858" s="488"/>
      <c r="AL1858" s="488"/>
      <c r="AM1858" s="488"/>
    </row>
    <row r="1859" spans="1:43" ht="18" customHeight="1">
      <c r="A1859" s="522" t="str">
        <f>IFERROR(VLOOKUP(B1859, 'Reference data'!$C$2:$D$21, 2, 0), "Do not enter, will be populated based on other column(s)")</f>
        <v>Do not enter, will be populated based on other column(s)</v>
      </c>
      <c r="B1859" s="541"/>
      <c r="E1859" s="543"/>
      <c r="G1859" s="522" t="str">
        <f>IFERROR(VLOOKUP(E1859,'Reference data'!$M$2:$P$364,4,0), "Do not enter, will be populated based on other column(s)")</f>
        <v>Do not enter, will be populated based on other column(s)</v>
      </c>
      <c r="H1859" s="522" t="str">
        <f>IFERROR(VLOOKUP(E1859,'Reference data'!$M$2:$O$364, 3,0), "Do not enter, will be populated based on other column(s)")</f>
        <v>Do not enter, will be populated based on other column(s)</v>
      </c>
      <c r="I1859" s="522" t="str">
        <f>IFERROR(VLOOKUP(E1859,'Reference data'!$M$1:$N$364, 2,0), "Do not enter, will be populated based on other column(s)")</f>
        <v>Do not enter, will be populated based on other column(s)</v>
      </c>
      <c r="K1859" s="525" t="str">
        <f>IFERROR(VLOOKUP(J1859,'Reference data'!$G$2:$H$7, 2, 0), "Do not enter, will be populated based on other column(s)")</f>
        <v>Do not enter, will be populated based on other column(s)</v>
      </c>
      <c r="L1859" s="525" t="s">
        <v>1118</v>
      </c>
      <c r="M1859" s="525" t="str">
        <f>IFERROR(VLOOKUP(L1859, 'Reference data'!$J$2:$K$30, 2, 0), "Do not enter, will be populated based on other column(s)")</f>
        <v>Dinesh Bansal (Gurgaon)</v>
      </c>
      <c r="P1859" s="483"/>
      <c r="Q1859" s="488"/>
      <c r="R1859" s="488"/>
      <c r="S1859" s="488"/>
      <c r="T1859" s="488"/>
      <c r="U1859" s="488"/>
      <c r="V1859" s="488"/>
      <c r="W1859" s="488"/>
      <c r="X1859" s="488"/>
      <c r="Y1859" s="488"/>
      <c r="Z1859" s="488"/>
      <c r="AA1859" s="488"/>
      <c r="AB1859" s="488"/>
      <c r="AC1859" s="488"/>
      <c r="AD1859" s="488"/>
      <c r="AE1859" s="488"/>
      <c r="AF1859" s="488"/>
      <c r="AG1859" s="488"/>
      <c r="AH1859" s="488"/>
      <c r="AI1859" s="488"/>
      <c r="AJ1859" s="488"/>
      <c r="AK1859" s="488"/>
      <c r="AL1859" s="488"/>
      <c r="AM1859" s="488"/>
    </row>
    <row r="1860" spans="1:43" ht="18" customHeight="1">
      <c r="A1860" s="522" t="str">
        <f>IFERROR(VLOOKUP(B1860, 'Reference data'!$C$2:$D$21, 2, 0), "Do not enter, will be populated based on other column(s)")</f>
        <v>Do not enter, will be populated based on other column(s)</v>
      </c>
      <c r="B1860" s="541"/>
      <c r="E1860" s="543"/>
      <c r="G1860" s="522" t="str">
        <f>IFERROR(VLOOKUP(E1860,'Reference data'!$M$2:$P$364,4,0), "Do not enter, will be populated based on other column(s)")</f>
        <v>Do not enter, will be populated based on other column(s)</v>
      </c>
      <c r="H1860" s="522" t="str">
        <f>IFERROR(VLOOKUP(E1860,'Reference data'!$M$2:$O$364, 3,0), "Do not enter, will be populated based on other column(s)")</f>
        <v>Do not enter, will be populated based on other column(s)</v>
      </c>
      <c r="I1860" s="522" t="str">
        <f>IFERROR(VLOOKUP(E1860,'Reference data'!$M$1:$N$364, 2,0), "Do not enter, will be populated based on other column(s)")</f>
        <v>Do not enter, will be populated based on other column(s)</v>
      </c>
      <c r="K1860" s="525" t="str">
        <f>IFERROR(VLOOKUP(J1860,'Reference data'!$G$2:$H$7, 2, 0), "Do not enter, will be populated based on other column(s)")</f>
        <v>Do not enter, will be populated based on other column(s)</v>
      </c>
      <c r="L1860" s="525" t="s">
        <v>1118</v>
      </c>
      <c r="M1860" s="525" t="str">
        <f>IFERROR(VLOOKUP(L1860, 'Reference data'!$J$2:$K$30, 2, 0), "Do not enter, will be populated based on other column(s)")</f>
        <v>Dinesh Bansal (Gurgaon)</v>
      </c>
      <c r="P1860" s="483"/>
      <c r="Q1860" s="488"/>
      <c r="R1860" s="488"/>
      <c r="S1860" s="488"/>
      <c r="T1860" s="488"/>
      <c r="U1860" s="488"/>
      <c r="V1860" s="488"/>
      <c r="W1860" s="488"/>
      <c r="X1860" s="488"/>
      <c r="Y1860" s="488"/>
      <c r="Z1860" s="488"/>
      <c r="AA1860" s="488"/>
      <c r="AB1860" s="488"/>
      <c r="AC1860" s="488"/>
      <c r="AD1860" s="488"/>
      <c r="AE1860" s="488"/>
      <c r="AF1860" s="488"/>
      <c r="AG1860" s="488"/>
      <c r="AH1860" s="488"/>
      <c r="AI1860" s="488"/>
      <c r="AJ1860" s="488"/>
      <c r="AK1860" s="488"/>
      <c r="AL1860" s="488"/>
      <c r="AM1860" s="488"/>
    </row>
    <row r="1861" spans="1:43" ht="18" customHeight="1">
      <c r="A1861" s="522" t="str">
        <f>IFERROR(VLOOKUP(B1861, 'Reference data'!$C$2:$D$21, 2, 0), "Do not enter, will be populated based on other column(s)")</f>
        <v>Do not enter, will be populated based on other column(s)</v>
      </c>
      <c r="B1861" s="541"/>
      <c r="E1861" s="543"/>
      <c r="G1861" s="522" t="str">
        <f>IFERROR(VLOOKUP(E1861,'Reference data'!$M$2:$P$364,4,0), "Do not enter, will be populated based on other column(s)")</f>
        <v>Do not enter, will be populated based on other column(s)</v>
      </c>
      <c r="H1861" s="522" t="str">
        <f>IFERROR(VLOOKUP(E1861,'Reference data'!$M$2:$O$364, 3,0), "Do not enter, will be populated based on other column(s)")</f>
        <v>Do not enter, will be populated based on other column(s)</v>
      </c>
      <c r="I1861" s="522" t="str">
        <f>IFERROR(VLOOKUP(E1861,'Reference data'!$M$1:$N$364, 2,0), "Do not enter, will be populated based on other column(s)")</f>
        <v>Do not enter, will be populated based on other column(s)</v>
      </c>
      <c r="K1861" s="525" t="str">
        <f>IFERROR(VLOOKUP(J1861,'Reference data'!$G$2:$H$7, 2, 0), "Do not enter, will be populated based on other column(s)")</f>
        <v>Do not enter, will be populated based on other column(s)</v>
      </c>
      <c r="L1861" s="525" t="s">
        <v>1118</v>
      </c>
      <c r="M1861" s="525" t="str">
        <f>IFERROR(VLOOKUP(L1861, 'Reference data'!$J$2:$K$30, 2, 0), "Do not enter, will be populated based on other column(s)")</f>
        <v>Dinesh Bansal (Gurgaon)</v>
      </c>
      <c r="P1861" s="483"/>
      <c r="Q1861" s="488"/>
      <c r="R1861" s="488"/>
      <c r="S1861" s="488"/>
      <c r="T1861" s="488"/>
      <c r="U1861" s="488"/>
      <c r="V1861" s="488"/>
      <c r="W1861" s="488"/>
      <c r="X1861" s="488"/>
      <c r="Y1861" s="488"/>
      <c r="Z1861" s="488"/>
      <c r="AA1861" s="488"/>
      <c r="AB1861" s="488"/>
      <c r="AC1861" s="488"/>
      <c r="AD1861" s="488"/>
      <c r="AE1861" s="488"/>
      <c r="AF1861" s="488"/>
      <c r="AG1861" s="488"/>
      <c r="AH1861" s="488"/>
      <c r="AI1861" s="488"/>
      <c r="AJ1861" s="488"/>
      <c r="AK1861" s="488"/>
      <c r="AL1861" s="488"/>
      <c r="AM1861" s="488"/>
    </row>
    <row r="1862" spans="1:43" ht="18" customHeight="1">
      <c r="A1862" s="522" t="str">
        <f>IFERROR(VLOOKUP(B1862, 'Reference data'!$C$2:$D$21, 2, 0), "Do not enter, will be populated based on other column(s)")</f>
        <v>Do not enter, will be populated based on other column(s)</v>
      </c>
      <c r="B1862" s="541"/>
      <c r="E1862" s="543"/>
      <c r="G1862" s="522" t="str">
        <f>IFERROR(VLOOKUP(E1862,'Reference data'!$M$2:$P$364,4,0), "Do not enter, will be populated based on other column(s)")</f>
        <v>Do not enter, will be populated based on other column(s)</v>
      </c>
      <c r="H1862" s="522" t="str">
        <f>IFERROR(VLOOKUP(E1862,'Reference data'!$M$2:$O$364, 3,0), "Do not enter, will be populated based on other column(s)")</f>
        <v>Do not enter, will be populated based on other column(s)</v>
      </c>
      <c r="I1862" s="522" t="str">
        <f>IFERROR(VLOOKUP(E1862,'Reference data'!$M$1:$N$364, 2,0), "Do not enter, will be populated based on other column(s)")</f>
        <v>Do not enter, will be populated based on other column(s)</v>
      </c>
      <c r="K1862" s="525" t="str">
        <f>IFERROR(VLOOKUP(J1862,'Reference data'!$G$2:$H$7, 2, 0), "Do not enter, will be populated based on other column(s)")</f>
        <v>Do not enter, will be populated based on other column(s)</v>
      </c>
      <c r="L1862" s="525" t="s">
        <v>1118</v>
      </c>
      <c r="M1862" s="525" t="str">
        <f>IFERROR(VLOOKUP(L1862, 'Reference data'!$J$2:$K$30, 2, 0), "Do not enter, will be populated based on other column(s)")</f>
        <v>Dinesh Bansal (Gurgaon)</v>
      </c>
      <c r="P1862" s="483"/>
      <c r="Q1862" s="488"/>
      <c r="R1862" s="488"/>
      <c r="S1862" s="488"/>
      <c r="T1862" s="488"/>
      <c r="U1862" s="488"/>
      <c r="V1862" s="488"/>
      <c r="W1862" s="488"/>
      <c r="X1862" s="488"/>
      <c r="Y1862" s="488"/>
      <c r="Z1862" s="488"/>
      <c r="AA1862" s="488"/>
      <c r="AB1862" s="488"/>
      <c r="AC1862" s="488"/>
      <c r="AD1862" s="488"/>
      <c r="AE1862" s="488"/>
      <c r="AF1862" s="488"/>
      <c r="AG1862" s="488"/>
      <c r="AH1862" s="488"/>
      <c r="AI1862" s="488"/>
      <c r="AJ1862" s="488"/>
      <c r="AK1862" s="488"/>
      <c r="AL1862" s="488"/>
      <c r="AM1862" s="488"/>
    </row>
    <row r="1863" spans="1:43" ht="18" customHeight="1">
      <c r="A1863" s="522" t="str">
        <f>IFERROR(VLOOKUP(B1863, 'Reference data'!$C$2:$D$21, 2, 0), "Do not enter, will be populated based on other column(s)")</f>
        <v>Sustenance</v>
      </c>
      <c r="B1863" s="541" t="s">
        <v>983</v>
      </c>
      <c r="C1863" s="347">
        <v>1</v>
      </c>
      <c r="D1863" s="532" t="s">
        <v>2018</v>
      </c>
      <c r="E1863" s="543" t="s">
        <v>247</v>
      </c>
      <c r="F1863" s="347" t="s">
        <v>1506</v>
      </c>
      <c r="G1863" s="522" t="str">
        <f>IFERROR(VLOOKUP(E1863,'Reference data'!$M$2:$P$364,4,0), "Do not enter, will be populated based on other column(s)")</f>
        <v>MR</v>
      </c>
      <c r="H1863" s="522" t="str">
        <f>IFERROR(VLOOKUP(E1863,'Reference data'!$M$2:$O$364, 3,0), "Do not enter, will be populated based on other column(s)")</f>
        <v>Java</v>
      </c>
      <c r="I1863" s="522" t="str">
        <f>IFERROR(VLOOKUP(E1863,'Reference data'!$M$1:$N$364, 2,0), "Do not enter, will be populated based on other column(s)")</f>
        <v>LSRV</v>
      </c>
      <c r="J1863" s="347" t="s">
        <v>78</v>
      </c>
      <c r="K1863" s="525" t="str">
        <f>IFERROR(VLOOKUP(J1863,'Reference data'!$G$2:$H$7, 2, 0), "Do not enter, will be populated based on other column(s)")</f>
        <v>Christine Moretti</v>
      </c>
      <c r="L1863" s="525" t="s">
        <v>248</v>
      </c>
      <c r="M1863" s="525" t="str">
        <f>IFERROR(VLOOKUP(L1863, 'Reference data'!$J$2:$K$30, 2, 0), "Do not enter, will be populated based on other column(s)")</f>
        <v>Dinesh Bansal (Gurgaon)</v>
      </c>
      <c r="N1863" s="347" t="s">
        <v>283</v>
      </c>
      <c r="O1863" s="671"/>
      <c r="P1863" s="347" t="s">
        <v>48</v>
      </c>
      <c r="Q1863" s="488"/>
      <c r="R1863" s="488"/>
      <c r="S1863" s="488"/>
      <c r="T1863" s="488"/>
      <c r="U1863" s="488"/>
      <c r="V1863" s="488"/>
      <c r="W1863" s="488"/>
      <c r="X1863" s="488"/>
      <c r="Y1863" s="488"/>
      <c r="Z1863" s="488"/>
      <c r="AA1863" s="488"/>
      <c r="AB1863" s="488"/>
      <c r="AC1863" s="488"/>
      <c r="AD1863" s="488"/>
      <c r="AE1863" s="488"/>
      <c r="AF1863" s="488"/>
      <c r="AG1863" s="488"/>
      <c r="AH1863" s="347">
        <v>0</v>
      </c>
      <c r="AI1863" s="347">
        <v>0</v>
      </c>
      <c r="AJ1863" s="347">
        <v>0</v>
      </c>
      <c r="AK1863" s="347">
        <v>0</v>
      </c>
      <c r="AL1863" s="347">
        <v>0</v>
      </c>
      <c r="AM1863" s="347">
        <v>0</v>
      </c>
      <c r="AN1863" s="347">
        <v>0</v>
      </c>
      <c r="AO1863" s="347">
        <v>0</v>
      </c>
      <c r="AP1863" s="347">
        <v>0</v>
      </c>
      <c r="AQ1863" s="347">
        <v>0</v>
      </c>
    </row>
    <row r="1864" spans="1:43" ht="18" customHeight="1">
      <c r="A1864" s="522" t="str">
        <f>IFERROR(VLOOKUP(B1864, 'Reference data'!$C$2:$D$21, 2, 0), "Do not enter, will be populated based on other column(s)")</f>
        <v>Sustenance</v>
      </c>
      <c r="B1864" s="542" t="s">
        <v>110</v>
      </c>
      <c r="C1864" s="483">
        <v>1</v>
      </c>
      <c r="D1864" s="685" t="s">
        <v>2518</v>
      </c>
      <c r="E1864" s="544" t="s">
        <v>247</v>
      </c>
      <c r="F1864" s="483" t="s">
        <v>1571</v>
      </c>
      <c r="G1864" s="522" t="str">
        <f>IFERROR(VLOOKUP(E1864,'Reference data'!$M$2:$P$364,4,0), "Do not enter, will be populated based on other column(s)")</f>
        <v>MR</v>
      </c>
      <c r="H1864" s="522" t="str">
        <f>IFERROR(VLOOKUP(E1864,'Reference data'!$M$2:$O$364, 3,0), "Do not enter, will be populated based on other column(s)")</f>
        <v>Java</v>
      </c>
      <c r="I1864" s="522" t="str">
        <f>IFERROR(VLOOKUP(E1864,'Reference data'!$M$1:$N$364, 2,0), "Do not enter, will be populated based on other column(s)")</f>
        <v>LSRV</v>
      </c>
      <c r="J1864" s="483" t="s">
        <v>78</v>
      </c>
      <c r="K1864" s="525" t="str">
        <f>IFERROR(VLOOKUP(J1864,'Reference data'!$G$2:$H$7, 2, 0), "Do not enter, will be populated based on other column(s)")</f>
        <v>Christine Moretti</v>
      </c>
      <c r="L1864" s="526" t="s">
        <v>248</v>
      </c>
      <c r="M1864" s="525" t="str">
        <f>IFERROR(VLOOKUP(L1864, 'Reference data'!$J$2:$K$30, 2, 0), "Do not enter, will be populated based on other column(s)")</f>
        <v>Dinesh Bansal (Gurgaon)</v>
      </c>
      <c r="N1864" s="483">
        <v>23.06</v>
      </c>
      <c r="O1864" s="671"/>
      <c r="P1864" s="347" t="s">
        <v>48</v>
      </c>
      <c r="Q1864" s="488"/>
      <c r="R1864" s="488"/>
      <c r="S1864" s="488"/>
      <c r="T1864" s="488"/>
      <c r="U1864" s="488"/>
      <c r="V1864" s="488"/>
      <c r="W1864" s="488"/>
      <c r="X1864" s="488"/>
      <c r="Y1864" s="488"/>
      <c r="Z1864" s="488"/>
      <c r="AA1864" s="488"/>
      <c r="AB1864" s="488"/>
      <c r="AC1864" s="488"/>
      <c r="AD1864" s="488"/>
      <c r="AE1864" s="488"/>
      <c r="AF1864" s="488"/>
      <c r="AG1864" s="488"/>
      <c r="AH1864" s="347">
        <v>0</v>
      </c>
      <c r="AI1864" s="347">
        <v>0</v>
      </c>
      <c r="AJ1864" s="347">
        <v>0</v>
      </c>
      <c r="AK1864" s="347">
        <v>30</v>
      </c>
      <c r="AL1864" s="347">
        <v>30</v>
      </c>
      <c r="AM1864" s="347">
        <v>30</v>
      </c>
      <c r="AN1864" s="347">
        <v>0</v>
      </c>
      <c r="AO1864" s="347">
        <v>0</v>
      </c>
      <c r="AP1864" s="347">
        <v>0</v>
      </c>
      <c r="AQ1864" s="347">
        <v>0</v>
      </c>
    </row>
    <row r="1865" spans="1:43" ht="18" customHeight="1">
      <c r="A1865" s="522" t="str">
        <f>IFERROR(VLOOKUP(B1865, 'Reference data'!$C$2:$D$21, 2, 0), "Do not enter, will be populated based on other column(s)")</f>
        <v>Sustenance</v>
      </c>
      <c r="B1865" s="541" t="s">
        <v>983</v>
      </c>
      <c r="C1865" s="347">
        <v>1</v>
      </c>
      <c r="D1865" s="533" t="s">
        <v>2519</v>
      </c>
      <c r="E1865" s="543" t="s">
        <v>247</v>
      </c>
      <c r="F1865" s="347" t="s">
        <v>1506</v>
      </c>
      <c r="G1865" s="522" t="str">
        <f>IFERROR(VLOOKUP(E1865,'Reference data'!$M$2:$P$364,4,0), "Do not enter, will be populated based on other column(s)")</f>
        <v>MR</v>
      </c>
      <c r="H1865" s="522" t="str">
        <f>IFERROR(VLOOKUP(E1865,'Reference data'!$M$2:$O$364, 3,0), "Do not enter, will be populated based on other column(s)")</f>
        <v>Java</v>
      </c>
      <c r="I1865" s="522" t="str">
        <f>IFERROR(VLOOKUP(E1865,'Reference data'!$M$1:$N$364, 2,0), "Do not enter, will be populated based on other column(s)")</f>
        <v>LSRV</v>
      </c>
      <c r="J1865" s="347" t="s">
        <v>78</v>
      </c>
      <c r="K1865" s="525" t="str">
        <f>IFERROR(VLOOKUP(J1865,'Reference data'!$G$2:$H$7, 2, 0), "Do not enter, will be populated based on other column(s)")</f>
        <v>Christine Moretti</v>
      </c>
      <c r="L1865" s="525" t="s">
        <v>248</v>
      </c>
      <c r="M1865" s="525" t="str">
        <f>IFERROR(VLOOKUP(L1865, 'Reference data'!$J$2:$K$30, 2, 0), "Do not enter, will be populated based on other column(s)")</f>
        <v>Dinesh Bansal (Gurgaon)</v>
      </c>
      <c r="N1865" s="347" t="s">
        <v>283</v>
      </c>
      <c r="O1865" s="646"/>
      <c r="P1865" s="347" t="s">
        <v>48</v>
      </c>
      <c r="Q1865" s="488"/>
      <c r="R1865" s="488"/>
      <c r="S1865" s="488"/>
      <c r="T1865" s="488"/>
      <c r="U1865" s="488"/>
      <c r="V1865" s="488"/>
      <c r="W1865" s="488"/>
      <c r="X1865" s="488"/>
      <c r="Y1865" s="488"/>
      <c r="Z1865" s="488"/>
      <c r="AA1865" s="488"/>
      <c r="AB1865" s="488"/>
      <c r="AC1865" s="488"/>
      <c r="AD1865" s="488"/>
      <c r="AE1865" s="488"/>
      <c r="AF1865" s="488"/>
      <c r="AG1865" s="488"/>
      <c r="AH1865" s="347">
        <v>90</v>
      </c>
      <c r="AI1865" s="347">
        <v>90</v>
      </c>
      <c r="AJ1865" s="347">
        <v>90</v>
      </c>
      <c r="AK1865" s="347">
        <v>90</v>
      </c>
      <c r="AL1865" s="347">
        <v>90</v>
      </c>
      <c r="AM1865" s="347">
        <v>90</v>
      </c>
      <c r="AN1865" s="347">
        <v>60</v>
      </c>
      <c r="AO1865" s="347">
        <v>60</v>
      </c>
      <c r="AP1865" s="347">
        <v>60</v>
      </c>
      <c r="AQ1865" s="347">
        <v>60</v>
      </c>
    </row>
    <row r="1866" spans="1:43" ht="18" customHeight="1">
      <c r="A1866" s="522" t="str">
        <f>IFERROR(VLOOKUP(B1866, 'Reference data'!$C$2:$D$21, 2, 0), "Do not enter, will be populated based on other column(s)")</f>
        <v>Sustenance</v>
      </c>
      <c r="B1866" s="541" t="s">
        <v>984</v>
      </c>
      <c r="C1866" s="347">
        <v>1</v>
      </c>
      <c r="D1866" s="488" t="s">
        <v>2520</v>
      </c>
      <c r="E1866" s="543" t="s">
        <v>247</v>
      </c>
      <c r="F1866" s="347" t="s">
        <v>1506</v>
      </c>
      <c r="G1866" s="522" t="str">
        <f>IFERROR(VLOOKUP(E1866,'Reference data'!$M$2:$P$364,4,0), "Do not enter, will be populated based on other column(s)")</f>
        <v>MR</v>
      </c>
      <c r="H1866" s="522" t="str">
        <f>IFERROR(VLOOKUP(E1866,'Reference data'!$M$2:$O$364, 3,0), "Do not enter, will be populated based on other column(s)")</f>
        <v>Java</v>
      </c>
      <c r="I1866" s="522" t="str">
        <f>IFERROR(VLOOKUP(E1866,'Reference data'!$M$1:$N$364, 2,0), "Do not enter, will be populated based on other column(s)")</f>
        <v>LSRV</v>
      </c>
      <c r="J1866" s="347" t="s">
        <v>78</v>
      </c>
      <c r="K1866" s="525" t="str">
        <f>IFERROR(VLOOKUP(J1866,'Reference data'!$G$2:$H$7, 2, 0), "Do not enter, will be populated based on other column(s)")</f>
        <v>Christine Moretti</v>
      </c>
      <c r="L1866" s="525" t="s">
        <v>248</v>
      </c>
      <c r="M1866" s="525" t="str">
        <f>IFERROR(VLOOKUP(L1866, 'Reference data'!$J$2:$K$30, 2, 0), "Do not enter, will be populated based on other column(s)")</f>
        <v>Dinesh Bansal (Gurgaon)</v>
      </c>
      <c r="N1866" s="347" t="s">
        <v>283</v>
      </c>
      <c r="O1866" s="646"/>
      <c r="P1866" s="347" t="s">
        <v>48</v>
      </c>
      <c r="Q1866" s="488"/>
      <c r="R1866" s="488"/>
      <c r="S1866" s="488"/>
      <c r="T1866" s="488"/>
      <c r="U1866" s="488"/>
      <c r="V1866" s="488"/>
      <c r="W1866" s="488"/>
      <c r="X1866" s="488"/>
      <c r="Y1866" s="488"/>
      <c r="Z1866" s="488"/>
      <c r="AA1866" s="488"/>
      <c r="AB1866" s="488"/>
      <c r="AC1866" s="488"/>
      <c r="AD1866" s="488"/>
      <c r="AE1866" s="488"/>
      <c r="AF1866" s="488"/>
      <c r="AG1866" s="488"/>
      <c r="AH1866" s="347">
        <v>45</v>
      </c>
      <c r="AI1866" s="347">
        <v>45</v>
      </c>
      <c r="AJ1866" s="347">
        <v>45</v>
      </c>
      <c r="AK1866" s="347">
        <v>45</v>
      </c>
      <c r="AL1866" s="347">
        <v>45</v>
      </c>
      <c r="AM1866" s="347">
        <v>45</v>
      </c>
      <c r="AN1866" s="347">
        <v>30</v>
      </c>
      <c r="AO1866" s="347">
        <v>30</v>
      </c>
      <c r="AP1866" s="347">
        <v>30</v>
      </c>
      <c r="AQ1866" s="347">
        <v>30</v>
      </c>
    </row>
    <row r="1867" spans="1:43" ht="18" customHeight="1">
      <c r="A1867" s="522" t="str">
        <f>IFERROR(VLOOKUP(B1867, 'Reference data'!$C$2:$D$21, 2, 0), "Do not enter, will be populated based on other column(s)")</f>
        <v>Sustenance</v>
      </c>
      <c r="B1867" s="541" t="s">
        <v>985</v>
      </c>
      <c r="C1867" s="347">
        <v>1</v>
      </c>
      <c r="D1867" s="533" t="s">
        <v>2521</v>
      </c>
      <c r="E1867" s="543" t="s">
        <v>247</v>
      </c>
      <c r="F1867" s="347" t="s">
        <v>1506</v>
      </c>
      <c r="G1867" s="522" t="str">
        <f>IFERROR(VLOOKUP(E1867,'Reference data'!$M$2:$P$364,4,0), "Do not enter, will be populated based on other column(s)")</f>
        <v>MR</v>
      </c>
      <c r="H1867" s="522" t="str">
        <f>IFERROR(VLOOKUP(E1867,'Reference data'!$M$2:$O$364, 3,0), "Do not enter, will be populated based on other column(s)")</f>
        <v>Java</v>
      </c>
      <c r="I1867" s="522" t="str">
        <f>IFERROR(VLOOKUP(E1867,'Reference data'!$M$1:$N$364, 2,0), "Do not enter, will be populated based on other column(s)")</f>
        <v>LSRV</v>
      </c>
      <c r="J1867" s="347" t="s">
        <v>78</v>
      </c>
      <c r="K1867" s="525" t="str">
        <f>IFERROR(VLOOKUP(J1867,'Reference data'!$G$2:$H$7, 2, 0), "Do not enter, will be populated based on other column(s)")</f>
        <v>Christine Moretti</v>
      </c>
      <c r="L1867" s="525" t="s">
        <v>248</v>
      </c>
      <c r="M1867" s="525" t="str">
        <f>IFERROR(VLOOKUP(L1867, 'Reference data'!$J$2:$K$30, 2, 0), "Do not enter, will be populated based on other column(s)")</f>
        <v>Dinesh Bansal (Gurgaon)</v>
      </c>
      <c r="N1867" s="347" t="s">
        <v>283</v>
      </c>
      <c r="O1867" s="646"/>
      <c r="P1867" s="347" t="s">
        <v>48</v>
      </c>
      <c r="Q1867" s="488"/>
      <c r="R1867" s="488"/>
      <c r="S1867" s="488"/>
      <c r="T1867" s="488"/>
      <c r="U1867" s="488"/>
      <c r="V1867" s="488"/>
      <c r="W1867" s="488"/>
      <c r="X1867" s="488"/>
      <c r="Y1867" s="488"/>
      <c r="Z1867" s="488"/>
      <c r="AA1867" s="488"/>
      <c r="AB1867" s="488"/>
      <c r="AC1867" s="488"/>
      <c r="AD1867" s="488"/>
      <c r="AE1867" s="488"/>
      <c r="AF1867" s="488"/>
      <c r="AG1867" s="488"/>
      <c r="AH1867" s="347">
        <v>70</v>
      </c>
      <c r="AI1867" s="347">
        <v>70</v>
      </c>
      <c r="AJ1867" s="347">
        <v>70</v>
      </c>
      <c r="AK1867" s="347">
        <v>70</v>
      </c>
      <c r="AL1867" s="347">
        <v>56</v>
      </c>
      <c r="AM1867" s="347">
        <v>56</v>
      </c>
      <c r="AN1867" s="347">
        <v>45</v>
      </c>
      <c r="AO1867" s="347">
        <v>45</v>
      </c>
      <c r="AP1867" s="347">
        <v>45</v>
      </c>
      <c r="AQ1867" s="347">
        <v>45</v>
      </c>
    </row>
    <row r="1868" spans="1:43" ht="18" customHeight="1">
      <c r="A1868" s="522" t="str">
        <f>IFERROR(VLOOKUP(B1868, 'Reference data'!$C$2:$D$21, 2, 0), "Do not enter, will be populated based on other column(s)")</f>
        <v>Sustenance</v>
      </c>
      <c r="B1868" s="541" t="s">
        <v>992</v>
      </c>
      <c r="C1868" s="347">
        <v>1</v>
      </c>
      <c r="D1868" s="488" t="s">
        <v>1778</v>
      </c>
      <c r="E1868" s="543" t="s">
        <v>247</v>
      </c>
      <c r="F1868" s="347" t="s">
        <v>1506</v>
      </c>
      <c r="G1868" s="522" t="str">
        <f>IFERROR(VLOOKUP(E1868,'Reference data'!$M$2:$P$364,4,0), "Do not enter, will be populated based on other column(s)")</f>
        <v>MR</v>
      </c>
      <c r="H1868" s="522" t="str">
        <f>IFERROR(VLOOKUP(E1868,'Reference data'!$M$2:$O$364, 3,0), "Do not enter, will be populated based on other column(s)")</f>
        <v>Java</v>
      </c>
      <c r="I1868" s="522" t="str">
        <f>IFERROR(VLOOKUP(E1868,'Reference data'!$M$1:$N$364, 2,0), "Do not enter, will be populated based on other column(s)")</f>
        <v>LSRV</v>
      </c>
      <c r="J1868" s="347" t="s">
        <v>78</v>
      </c>
      <c r="K1868" s="525" t="str">
        <f>IFERROR(VLOOKUP(J1868,'Reference data'!$G$2:$H$7, 2, 0), "Do not enter, will be populated based on other column(s)")</f>
        <v>Christine Moretti</v>
      </c>
      <c r="L1868" s="525" t="s">
        <v>248</v>
      </c>
      <c r="M1868" s="525" t="str">
        <f>IFERROR(VLOOKUP(L1868, 'Reference data'!$J$2:$K$30, 2, 0), "Do not enter, will be populated based on other column(s)")</f>
        <v>Dinesh Bansal (Gurgaon)</v>
      </c>
      <c r="N1868" s="347" t="s">
        <v>283</v>
      </c>
      <c r="O1868" s="646"/>
      <c r="P1868" s="347" t="s">
        <v>48</v>
      </c>
      <c r="Q1868" s="488"/>
      <c r="R1868" s="488"/>
      <c r="S1868" s="488"/>
      <c r="T1868" s="488"/>
      <c r="U1868" s="488"/>
      <c r="V1868" s="488"/>
      <c r="W1868" s="488"/>
      <c r="X1868" s="488"/>
      <c r="Y1868" s="488"/>
      <c r="Z1868" s="488"/>
      <c r="AA1868" s="488"/>
      <c r="AB1868" s="488"/>
      <c r="AC1868" s="488"/>
      <c r="AD1868" s="488"/>
      <c r="AE1868" s="488"/>
      <c r="AF1868" s="488"/>
      <c r="AG1868" s="488"/>
      <c r="AH1868" s="347">
        <v>24</v>
      </c>
      <c r="AI1868" s="347">
        <v>24</v>
      </c>
      <c r="AJ1868" s="347">
        <v>24</v>
      </c>
      <c r="AK1868" s="347">
        <v>24</v>
      </c>
      <c r="AL1868" s="347">
        <v>24</v>
      </c>
      <c r="AM1868" s="347">
        <v>24</v>
      </c>
      <c r="AN1868" s="347">
        <v>24</v>
      </c>
      <c r="AO1868" s="347">
        <v>24</v>
      </c>
      <c r="AP1868" s="347">
        <v>24</v>
      </c>
      <c r="AQ1868" s="347">
        <v>24</v>
      </c>
    </row>
    <row r="1869" spans="1:43" ht="18" customHeight="1">
      <c r="A1869" s="522" t="str">
        <f>IFERROR(VLOOKUP(B1869, 'Reference data'!$C$2:$D$21, 2, 0), "Do not enter, will be populated based on other column(s)")</f>
        <v>Sustenance</v>
      </c>
      <c r="B1869" s="541" t="s">
        <v>988</v>
      </c>
      <c r="C1869" s="347">
        <v>1</v>
      </c>
      <c r="D1869" s="519" t="s">
        <v>2513</v>
      </c>
      <c r="E1869" s="543" t="s">
        <v>247</v>
      </c>
      <c r="F1869" s="347" t="s">
        <v>1506</v>
      </c>
      <c r="G1869" s="522" t="str">
        <f>IFERROR(VLOOKUP(E1869,'Reference data'!$M$2:$P$364,4,0), "Do not enter, will be populated based on other column(s)")</f>
        <v>MR</v>
      </c>
      <c r="H1869" s="522" t="str">
        <f>IFERROR(VLOOKUP(E1869,'Reference data'!$M$2:$O$364, 3,0), "Do not enter, will be populated based on other column(s)")</f>
        <v>Java</v>
      </c>
      <c r="I1869" s="522" t="str">
        <f>IFERROR(VLOOKUP(E1869,'Reference data'!$M$1:$N$364, 2,0), "Do not enter, will be populated based on other column(s)")</f>
        <v>LSRV</v>
      </c>
      <c r="J1869" s="347" t="s">
        <v>78</v>
      </c>
      <c r="K1869" s="525" t="str">
        <f>IFERROR(VLOOKUP(J1869,'Reference data'!$G$2:$H$7, 2, 0), "Do not enter, will be populated based on other column(s)")</f>
        <v>Christine Moretti</v>
      </c>
      <c r="L1869" s="525" t="s">
        <v>248</v>
      </c>
      <c r="M1869" s="525" t="str">
        <f>IFERROR(VLOOKUP(L1869, 'Reference data'!$J$2:$K$30, 2, 0), "Do not enter, will be populated based on other column(s)")</f>
        <v>Dinesh Bansal (Gurgaon)</v>
      </c>
      <c r="N1869" s="347" t="s">
        <v>283</v>
      </c>
      <c r="O1869" s="646"/>
      <c r="P1869" s="347" t="s">
        <v>48</v>
      </c>
      <c r="Q1869" s="488"/>
      <c r="R1869" s="488"/>
      <c r="S1869" s="488"/>
      <c r="T1869" s="488"/>
      <c r="U1869" s="488"/>
      <c r="V1869" s="488"/>
      <c r="W1869" s="488"/>
      <c r="X1869" s="488"/>
      <c r="Y1869" s="488"/>
      <c r="Z1869" s="488"/>
      <c r="AA1869" s="488"/>
      <c r="AB1869" s="488"/>
      <c r="AC1869" s="488"/>
      <c r="AD1869" s="488"/>
      <c r="AE1869" s="488"/>
      <c r="AF1869" s="488"/>
      <c r="AG1869" s="488"/>
      <c r="AH1869" s="347">
        <v>0</v>
      </c>
      <c r="AI1869" s="347">
        <v>0</v>
      </c>
      <c r="AJ1869" s="347">
        <v>0</v>
      </c>
      <c r="AK1869" s="347">
        <v>0</v>
      </c>
      <c r="AL1869" s="347">
        <v>0</v>
      </c>
      <c r="AM1869" s="347">
        <v>0</v>
      </c>
      <c r="AN1869" s="347">
        <v>0</v>
      </c>
      <c r="AO1869" s="347">
        <v>0</v>
      </c>
      <c r="AP1869" s="347">
        <v>0</v>
      </c>
      <c r="AQ1869" s="347">
        <v>0</v>
      </c>
    </row>
    <row r="1870" spans="1:43" ht="18" customHeight="1">
      <c r="A1870" s="522" t="str">
        <f>IFERROR(VLOOKUP(B1870, 'Reference data'!$C$2:$D$21, 2, 0), "Do not enter, will be populated based on other column(s)")</f>
        <v>Sustenance</v>
      </c>
      <c r="B1870" s="541" t="s">
        <v>989</v>
      </c>
      <c r="C1870" s="347">
        <v>1</v>
      </c>
      <c r="D1870" s="533" t="s">
        <v>2028</v>
      </c>
      <c r="E1870" s="543" t="s">
        <v>247</v>
      </c>
      <c r="F1870" s="347" t="s">
        <v>1506</v>
      </c>
      <c r="G1870" s="522" t="str">
        <f>IFERROR(VLOOKUP(E1870,'Reference data'!$M$2:$P$364,4,0), "Do not enter, will be populated based on other column(s)")</f>
        <v>MR</v>
      </c>
      <c r="H1870" s="522" t="str">
        <f>IFERROR(VLOOKUP(E1870,'Reference data'!$M$2:$O$364, 3,0), "Do not enter, will be populated based on other column(s)")</f>
        <v>Java</v>
      </c>
      <c r="I1870" s="522" t="str">
        <f>IFERROR(VLOOKUP(E1870,'Reference data'!$M$1:$N$364, 2,0), "Do not enter, will be populated based on other column(s)")</f>
        <v>LSRV</v>
      </c>
      <c r="J1870" s="347" t="s">
        <v>78</v>
      </c>
      <c r="K1870" s="525" t="str">
        <f>IFERROR(VLOOKUP(J1870,'Reference data'!$G$2:$H$7, 2, 0), "Do not enter, will be populated based on other column(s)")</f>
        <v>Christine Moretti</v>
      </c>
      <c r="L1870" s="525" t="s">
        <v>248</v>
      </c>
      <c r="M1870" s="525" t="str">
        <f>IFERROR(VLOOKUP(L1870, 'Reference data'!$J$2:$K$30, 2, 0), "Do not enter, will be populated based on other column(s)")</f>
        <v>Dinesh Bansal (Gurgaon)</v>
      </c>
      <c r="N1870" s="347" t="s">
        <v>283</v>
      </c>
      <c r="O1870" s="646"/>
      <c r="P1870" s="347" t="s">
        <v>48</v>
      </c>
      <c r="Q1870" s="488"/>
      <c r="R1870" s="488"/>
      <c r="S1870" s="488"/>
      <c r="T1870" s="488"/>
      <c r="U1870" s="488"/>
      <c r="V1870" s="488"/>
      <c r="W1870" s="488"/>
      <c r="X1870" s="488"/>
      <c r="Y1870" s="488"/>
      <c r="Z1870" s="488"/>
      <c r="AA1870" s="488"/>
      <c r="AB1870" s="488"/>
      <c r="AC1870" s="488"/>
      <c r="AD1870" s="488"/>
      <c r="AE1870" s="488"/>
      <c r="AF1870" s="488"/>
      <c r="AG1870" s="488"/>
      <c r="AH1870" s="347">
        <v>24</v>
      </c>
      <c r="AI1870" s="347">
        <v>24</v>
      </c>
      <c r="AJ1870" s="347">
        <v>24</v>
      </c>
      <c r="AK1870" s="347">
        <v>24</v>
      </c>
      <c r="AL1870" s="347">
        <v>24</v>
      </c>
      <c r="AM1870" s="347">
        <v>24</v>
      </c>
      <c r="AN1870" s="347">
        <v>16</v>
      </c>
      <c r="AO1870" s="347">
        <v>16</v>
      </c>
      <c r="AP1870" s="347">
        <v>16</v>
      </c>
      <c r="AQ1870" s="347">
        <v>16</v>
      </c>
    </row>
    <row r="1871" spans="1:43" ht="18" customHeight="1">
      <c r="A1871" s="522" t="str">
        <f>IFERROR(VLOOKUP(B1871, 'Reference data'!$C$2:$D$21, 2, 0), "Do not enter, will be populated based on other column(s)")</f>
        <v>Sustenance</v>
      </c>
      <c r="B1871" s="541" t="s">
        <v>110</v>
      </c>
      <c r="C1871" s="347">
        <v>1</v>
      </c>
      <c r="D1871" s="488" t="s">
        <v>2522</v>
      </c>
      <c r="E1871" s="543" t="s">
        <v>247</v>
      </c>
      <c r="F1871" s="347" t="s">
        <v>1571</v>
      </c>
      <c r="G1871" s="522" t="str">
        <f>IFERROR(VLOOKUP(E1871,'Reference data'!$M$2:$P$364,4,0), "Do not enter, will be populated based on other column(s)")</f>
        <v>MR</v>
      </c>
      <c r="H1871" s="522" t="str">
        <f>IFERROR(VLOOKUP(E1871,'Reference data'!$M$2:$O$364, 3,0), "Do not enter, will be populated based on other column(s)")</f>
        <v>Java</v>
      </c>
      <c r="I1871" s="522" t="str">
        <f>IFERROR(VLOOKUP(E1871,'Reference data'!$M$1:$N$364, 2,0), "Do not enter, will be populated based on other column(s)")</f>
        <v>LSRV</v>
      </c>
      <c r="J1871" s="347" t="s">
        <v>78</v>
      </c>
      <c r="K1871" s="525" t="str">
        <f>IFERROR(VLOOKUP(J1871,'Reference data'!$G$2:$H$7, 2, 0), "Do not enter, will be populated based on other column(s)")</f>
        <v>Christine Moretti</v>
      </c>
      <c r="L1871" s="525" t="s">
        <v>248</v>
      </c>
      <c r="M1871" s="525" t="str">
        <f>IFERROR(VLOOKUP(L1871, 'Reference data'!$J$2:$K$30, 2, 0), "Do not enter, will be populated based on other column(s)")</f>
        <v>Dinesh Bansal (Gurgaon)</v>
      </c>
      <c r="N1871" s="347">
        <v>23.07</v>
      </c>
      <c r="O1871" s="646"/>
      <c r="P1871" s="347" t="s">
        <v>48</v>
      </c>
      <c r="Q1871" s="488"/>
      <c r="R1871" s="488"/>
      <c r="S1871" s="488"/>
      <c r="T1871" s="488"/>
      <c r="U1871" s="488"/>
      <c r="V1871" s="488"/>
      <c r="W1871" s="488"/>
      <c r="X1871" s="488"/>
      <c r="Y1871" s="488"/>
      <c r="Z1871" s="488"/>
      <c r="AA1871" s="488"/>
      <c r="AB1871" s="488"/>
      <c r="AC1871" s="488"/>
      <c r="AD1871" s="488"/>
      <c r="AE1871" s="488"/>
      <c r="AF1871" s="488"/>
      <c r="AG1871" s="488"/>
      <c r="AH1871" s="347">
        <v>0</v>
      </c>
      <c r="AI1871" s="347">
        <v>0</v>
      </c>
      <c r="AJ1871" s="347">
        <v>0</v>
      </c>
      <c r="AK1871" s="347">
        <v>200</v>
      </c>
      <c r="AL1871" s="347">
        <v>200</v>
      </c>
      <c r="AM1871" s="347">
        <v>200</v>
      </c>
      <c r="AN1871" s="347">
        <v>150</v>
      </c>
      <c r="AO1871" s="347">
        <v>0</v>
      </c>
      <c r="AP1871" s="347">
        <v>0</v>
      </c>
      <c r="AQ1871" s="347">
        <v>0</v>
      </c>
    </row>
    <row r="1872" spans="1:43" ht="18" customHeight="1">
      <c r="A1872" s="522" t="str">
        <f>IFERROR(VLOOKUP(B1872, 'Reference data'!$C$2:$D$21, 2, 0), "Do not enter, will be populated based on other column(s)")</f>
        <v>Sustenance</v>
      </c>
      <c r="B1872" s="541" t="s">
        <v>987</v>
      </c>
      <c r="C1872" s="347">
        <v>1</v>
      </c>
      <c r="D1872" s="488" t="s">
        <v>2515</v>
      </c>
      <c r="E1872" s="543" t="s">
        <v>247</v>
      </c>
      <c r="F1872" s="347" t="s">
        <v>1506</v>
      </c>
      <c r="G1872" s="522" t="str">
        <f>IFERROR(VLOOKUP(E1872,'Reference data'!$M$2:$P$364,4,0), "Do not enter, will be populated based on other column(s)")</f>
        <v>MR</v>
      </c>
      <c r="H1872" s="522" t="str">
        <f>IFERROR(VLOOKUP(E1872,'Reference data'!$M$2:$O$364, 3,0), "Do not enter, will be populated based on other column(s)")</f>
        <v>Java</v>
      </c>
      <c r="I1872" s="522" t="str">
        <f>IFERROR(VLOOKUP(E1872,'Reference data'!$M$1:$N$364, 2,0), "Do not enter, will be populated based on other column(s)")</f>
        <v>LSRV</v>
      </c>
      <c r="J1872" s="347" t="s">
        <v>78</v>
      </c>
      <c r="K1872" s="525" t="str">
        <f>IFERROR(VLOOKUP(J1872,'Reference data'!$G$2:$H$7, 2, 0), "Do not enter, will be populated based on other column(s)")</f>
        <v>Christine Moretti</v>
      </c>
      <c r="L1872" s="525" t="s">
        <v>248</v>
      </c>
      <c r="M1872" s="525" t="str">
        <f>IFERROR(VLOOKUP(L1872, 'Reference data'!$J$2:$K$30, 2, 0), "Do not enter, will be populated based on other column(s)")</f>
        <v>Dinesh Bansal (Gurgaon)</v>
      </c>
      <c r="N1872" s="347" t="s">
        <v>283</v>
      </c>
      <c r="O1872" s="646"/>
      <c r="P1872" s="347" t="s">
        <v>48</v>
      </c>
      <c r="Q1872" s="488"/>
      <c r="R1872" s="488"/>
      <c r="S1872" s="488"/>
      <c r="T1872" s="488"/>
      <c r="U1872" s="488"/>
      <c r="V1872" s="488"/>
      <c r="W1872" s="488"/>
      <c r="X1872" s="488"/>
      <c r="Y1872" s="488"/>
      <c r="Z1872" s="488"/>
      <c r="AA1872" s="488"/>
      <c r="AB1872" s="488"/>
      <c r="AC1872" s="488"/>
      <c r="AD1872" s="488"/>
      <c r="AE1872" s="488"/>
      <c r="AF1872" s="488"/>
      <c r="AG1872" s="488"/>
      <c r="AH1872" s="347">
        <v>30</v>
      </c>
      <c r="AI1872" s="347">
        <v>30</v>
      </c>
      <c r="AJ1872" s="347">
        <v>30</v>
      </c>
      <c r="AK1872" s="347">
        <v>30</v>
      </c>
      <c r="AL1872" s="347">
        <v>30</v>
      </c>
      <c r="AM1872" s="347">
        <v>30</v>
      </c>
      <c r="AN1872" s="347">
        <v>30</v>
      </c>
      <c r="AO1872" s="347">
        <v>24</v>
      </c>
      <c r="AP1872" s="347">
        <v>24</v>
      </c>
      <c r="AQ1872" s="347">
        <v>24</v>
      </c>
    </row>
    <row r="1873" spans="1:43" ht="18" customHeight="1">
      <c r="A1873" s="522" t="str">
        <f>IFERROR(VLOOKUP(B1873, 'Reference data'!$C$2:$D$21, 2, 0), "Do not enter, will be populated based on other column(s)")</f>
        <v>Sustenance</v>
      </c>
      <c r="B1873" s="541" t="s">
        <v>990</v>
      </c>
      <c r="C1873" s="347">
        <v>1</v>
      </c>
      <c r="D1873" s="488" t="s">
        <v>990</v>
      </c>
      <c r="E1873" s="543" t="s">
        <v>247</v>
      </c>
      <c r="F1873" s="347" t="s">
        <v>1506</v>
      </c>
      <c r="G1873" s="522" t="str">
        <f>IFERROR(VLOOKUP(E1873,'Reference data'!$M$2:$P$364,4,0), "Do not enter, will be populated based on other column(s)")</f>
        <v>MR</v>
      </c>
      <c r="H1873" s="522" t="str">
        <f>IFERROR(VLOOKUP(E1873,'Reference data'!$M$2:$O$364, 3,0), "Do not enter, will be populated based on other column(s)")</f>
        <v>Java</v>
      </c>
      <c r="I1873" s="522" t="str">
        <f>IFERROR(VLOOKUP(E1873,'Reference data'!$M$1:$N$364, 2,0), "Do not enter, will be populated based on other column(s)")</f>
        <v>LSRV</v>
      </c>
      <c r="J1873" s="347" t="s">
        <v>78</v>
      </c>
      <c r="K1873" s="525" t="str">
        <f>IFERROR(VLOOKUP(J1873,'Reference data'!$G$2:$H$7, 2, 0), "Do not enter, will be populated based on other column(s)")</f>
        <v>Christine Moretti</v>
      </c>
      <c r="L1873" s="525" t="s">
        <v>248</v>
      </c>
      <c r="M1873" s="525" t="str">
        <f>IFERROR(VLOOKUP(L1873, 'Reference data'!$J$2:$K$30, 2, 0), "Do not enter, will be populated based on other column(s)")</f>
        <v>Dinesh Bansal (Gurgaon)</v>
      </c>
      <c r="N1873" s="347" t="s">
        <v>283</v>
      </c>
      <c r="O1873" s="646"/>
      <c r="P1873" s="347" t="s">
        <v>48</v>
      </c>
      <c r="Q1873" s="488"/>
      <c r="R1873" s="488"/>
      <c r="S1873" s="488"/>
      <c r="T1873" s="488"/>
      <c r="U1873" s="488"/>
      <c r="V1873" s="488"/>
      <c r="W1873" s="488"/>
      <c r="X1873" s="488"/>
      <c r="Y1873" s="488"/>
      <c r="Z1873" s="488"/>
      <c r="AA1873" s="488"/>
      <c r="AB1873" s="488"/>
      <c r="AC1873" s="488"/>
      <c r="AD1873" s="488"/>
      <c r="AE1873" s="488"/>
      <c r="AF1873" s="488"/>
      <c r="AG1873" s="488"/>
      <c r="AH1873" s="347">
        <v>4</v>
      </c>
      <c r="AI1873" s="347">
        <v>4</v>
      </c>
      <c r="AJ1873" s="347">
        <v>4</v>
      </c>
      <c r="AK1873" s="347">
        <v>4</v>
      </c>
      <c r="AL1873" s="347">
        <v>4</v>
      </c>
      <c r="AM1873" s="347">
        <v>4</v>
      </c>
      <c r="AN1873" s="347">
        <v>4</v>
      </c>
      <c r="AO1873" s="347">
        <v>4</v>
      </c>
      <c r="AP1873" s="347">
        <v>4</v>
      </c>
      <c r="AQ1873" s="347">
        <v>4</v>
      </c>
    </row>
    <row r="1874" spans="1:43" ht="18" customHeight="1">
      <c r="A1874" s="522" t="str">
        <f>IFERROR(VLOOKUP(B1874, 'Reference data'!$C$2:$D$21, 2, 0), "Do not enter, will be populated based on other column(s)")</f>
        <v>Sustenance</v>
      </c>
      <c r="B1874" s="541" t="s">
        <v>993</v>
      </c>
      <c r="C1874" s="347">
        <v>1</v>
      </c>
      <c r="D1874" s="488" t="s">
        <v>2523</v>
      </c>
      <c r="E1874" s="543" t="s">
        <v>247</v>
      </c>
      <c r="F1874" s="347" t="s">
        <v>1506</v>
      </c>
      <c r="G1874" s="522" t="str">
        <f>IFERROR(VLOOKUP(E1874,'Reference data'!$M$2:$P$364,4,0), "Do not enter, will be populated based on other column(s)")</f>
        <v>MR</v>
      </c>
      <c r="H1874" s="522" t="str">
        <f>IFERROR(VLOOKUP(E1874,'Reference data'!$M$2:$O$364, 3,0), "Do not enter, will be populated based on other column(s)")</f>
        <v>Java</v>
      </c>
      <c r="I1874" s="522" t="str">
        <f>IFERROR(VLOOKUP(E1874,'Reference data'!$M$1:$N$364, 2,0), "Do not enter, will be populated based on other column(s)")</f>
        <v>LSRV</v>
      </c>
      <c r="J1874" s="347" t="s">
        <v>78</v>
      </c>
      <c r="K1874" s="525" t="str">
        <f>IFERROR(VLOOKUP(J1874,'Reference data'!$G$2:$H$7, 2, 0), "Do not enter, will be populated based on other column(s)")</f>
        <v>Christine Moretti</v>
      </c>
      <c r="L1874" s="525" t="s">
        <v>248</v>
      </c>
      <c r="M1874" s="525" t="str">
        <f>IFERROR(VLOOKUP(L1874, 'Reference data'!$J$2:$K$30, 2, 0), "Do not enter, will be populated based on other column(s)")</f>
        <v>Dinesh Bansal (Gurgaon)</v>
      </c>
      <c r="N1874" s="347" t="s">
        <v>283</v>
      </c>
      <c r="O1874" s="646"/>
      <c r="P1874" s="347" t="s">
        <v>48</v>
      </c>
      <c r="Q1874" s="488"/>
      <c r="R1874" s="488"/>
      <c r="S1874" s="488"/>
      <c r="T1874" s="488"/>
      <c r="U1874" s="488"/>
      <c r="V1874" s="488"/>
      <c r="W1874" s="488"/>
      <c r="X1874" s="488"/>
      <c r="Y1874" s="488"/>
      <c r="Z1874" s="488"/>
      <c r="AA1874" s="488"/>
      <c r="AB1874" s="488"/>
      <c r="AC1874" s="488"/>
      <c r="AD1874" s="488"/>
      <c r="AE1874" s="488"/>
      <c r="AF1874" s="488"/>
      <c r="AG1874" s="488"/>
      <c r="AH1874" s="347">
        <v>4</v>
      </c>
      <c r="AI1874" s="347">
        <v>4</v>
      </c>
      <c r="AJ1874" s="347">
        <v>4</v>
      </c>
      <c r="AK1874" s="347">
        <v>4</v>
      </c>
      <c r="AL1874" s="347">
        <v>4</v>
      </c>
      <c r="AM1874" s="347">
        <v>4</v>
      </c>
      <c r="AN1874" s="347">
        <v>4</v>
      </c>
      <c r="AO1874" s="347">
        <v>4</v>
      </c>
      <c r="AP1874" s="347">
        <v>4</v>
      </c>
      <c r="AQ1874" s="347">
        <v>4</v>
      </c>
    </row>
    <row r="1875" spans="1:43" ht="18" customHeight="1">
      <c r="A1875" s="522" t="str">
        <f>IFERROR(VLOOKUP(B1875, 'Reference data'!$C$2:$D$21, 2, 0), "Do not enter, will be populated based on other column(s)")</f>
        <v>Sustenance</v>
      </c>
      <c r="B1875" s="541" t="s">
        <v>985</v>
      </c>
      <c r="C1875" s="347">
        <v>1</v>
      </c>
      <c r="D1875" s="519" t="s">
        <v>2524</v>
      </c>
      <c r="E1875" s="543" t="s">
        <v>247</v>
      </c>
      <c r="F1875" s="347" t="s">
        <v>1506</v>
      </c>
      <c r="G1875" s="522" t="str">
        <f>IFERROR(VLOOKUP(E1875,'Reference data'!$M$2:$P$364,4,0), "Do not enter, will be populated based on other column(s)")</f>
        <v>MR</v>
      </c>
      <c r="H1875" s="522" t="str">
        <f>IFERROR(VLOOKUP(E1875,'Reference data'!$M$2:$O$364, 3,0), "Do not enter, will be populated based on other column(s)")</f>
        <v>Java</v>
      </c>
      <c r="I1875" s="522" t="str">
        <f>IFERROR(VLOOKUP(E1875,'Reference data'!$M$1:$N$364, 2,0), "Do not enter, will be populated based on other column(s)")</f>
        <v>LSRV</v>
      </c>
      <c r="J1875" s="347" t="s">
        <v>78</v>
      </c>
      <c r="K1875" s="525" t="str">
        <f>IFERROR(VLOOKUP(J1875,'Reference data'!$G$2:$H$7, 2, 0), "Do not enter, will be populated based on other column(s)")</f>
        <v>Christine Moretti</v>
      </c>
      <c r="L1875" s="525" t="s">
        <v>248</v>
      </c>
      <c r="M1875" s="525" t="str">
        <f>IFERROR(VLOOKUP(L1875, 'Reference data'!$J$2:$K$30, 2, 0), "Do not enter, will be populated based on other column(s)")</f>
        <v>Dinesh Bansal (Gurgaon)</v>
      </c>
      <c r="N1875" s="347" t="s">
        <v>341</v>
      </c>
      <c r="O1875" s="646"/>
      <c r="P1875" s="347" t="s">
        <v>342</v>
      </c>
      <c r="Q1875" s="488"/>
      <c r="R1875" s="488"/>
      <c r="S1875" s="488"/>
      <c r="T1875" s="488"/>
      <c r="U1875" s="488"/>
      <c r="V1875" s="488"/>
      <c r="W1875" s="488"/>
      <c r="X1875" s="488"/>
      <c r="Y1875" s="488"/>
      <c r="Z1875" s="488"/>
      <c r="AA1875" s="488"/>
      <c r="AB1875" s="488"/>
      <c r="AC1875" s="488"/>
      <c r="AD1875" s="488"/>
      <c r="AE1875" s="488"/>
      <c r="AF1875" s="488"/>
      <c r="AG1875" s="488"/>
      <c r="AH1875" s="347">
        <v>15</v>
      </c>
      <c r="AI1875" s="347">
        <v>15</v>
      </c>
      <c r="AJ1875" s="347">
        <v>15</v>
      </c>
      <c r="AK1875" s="347">
        <v>15</v>
      </c>
      <c r="AL1875" s="347">
        <v>15</v>
      </c>
      <c r="AM1875" s="347">
        <v>15</v>
      </c>
      <c r="AN1875" s="347">
        <v>15</v>
      </c>
      <c r="AO1875" s="347">
        <v>15</v>
      </c>
      <c r="AP1875" s="347">
        <v>15</v>
      </c>
      <c r="AQ1875" s="347">
        <v>15</v>
      </c>
    </row>
    <row r="1876" spans="1:43" ht="18" customHeight="1">
      <c r="A1876" s="522" t="str">
        <f>IFERROR(VLOOKUP(B1876, 'Reference data'!$C$2:$D$21, 2, 0), "Do not enter, will be populated based on other column(s)")</f>
        <v>Sustenance</v>
      </c>
      <c r="B1876" s="541" t="s">
        <v>986</v>
      </c>
      <c r="C1876" s="347">
        <v>1</v>
      </c>
      <c r="D1876" s="519" t="s">
        <v>2104</v>
      </c>
      <c r="E1876" s="543" t="s">
        <v>247</v>
      </c>
      <c r="F1876" s="347" t="s">
        <v>1506</v>
      </c>
      <c r="G1876" s="522" t="str">
        <f>IFERROR(VLOOKUP(E1876,'Reference data'!$M$2:$P$364,4,0), "Do not enter, will be populated based on other column(s)")</f>
        <v>MR</v>
      </c>
      <c r="H1876" s="522" t="str">
        <f>IFERROR(VLOOKUP(E1876,'Reference data'!$M$2:$O$364, 3,0), "Do not enter, will be populated based on other column(s)")</f>
        <v>Java</v>
      </c>
      <c r="I1876" s="522" t="str">
        <f>IFERROR(VLOOKUP(E1876,'Reference data'!$M$1:$N$364, 2,0), "Do not enter, will be populated based on other column(s)")</f>
        <v>LSRV</v>
      </c>
      <c r="J1876" s="347" t="s">
        <v>78</v>
      </c>
      <c r="K1876" s="525" t="str">
        <f>IFERROR(VLOOKUP(J1876,'Reference data'!$G$2:$H$7, 2, 0), "Do not enter, will be populated based on other column(s)")</f>
        <v>Christine Moretti</v>
      </c>
      <c r="L1876" s="525" t="s">
        <v>248</v>
      </c>
      <c r="M1876" s="525" t="str">
        <f>IFERROR(VLOOKUP(L1876, 'Reference data'!$J$2:$K$30, 2, 0), "Do not enter, will be populated based on other column(s)")</f>
        <v>Dinesh Bansal (Gurgaon)</v>
      </c>
      <c r="N1876" s="347" t="s">
        <v>283</v>
      </c>
      <c r="O1876" s="646"/>
      <c r="P1876" s="347" t="s">
        <v>48</v>
      </c>
      <c r="Q1876" s="488"/>
      <c r="R1876" s="488"/>
      <c r="S1876" s="488"/>
      <c r="T1876" s="488"/>
      <c r="U1876" s="488"/>
      <c r="V1876" s="488"/>
      <c r="W1876" s="488"/>
      <c r="X1876" s="488"/>
      <c r="Y1876" s="488"/>
      <c r="Z1876" s="488"/>
      <c r="AA1876" s="488"/>
      <c r="AB1876" s="488"/>
      <c r="AC1876" s="488"/>
      <c r="AD1876" s="488"/>
      <c r="AE1876" s="488"/>
      <c r="AF1876" s="488"/>
      <c r="AG1876" s="488"/>
      <c r="AH1876" s="347">
        <v>88</v>
      </c>
      <c r="AI1876" s="347">
        <v>88</v>
      </c>
      <c r="AJ1876" s="347">
        <v>88</v>
      </c>
      <c r="AK1876" s="347">
        <v>88</v>
      </c>
      <c r="AL1876" s="347">
        <v>88</v>
      </c>
      <c r="AM1876" s="347">
        <v>88</v>
      </c>
      <c r="AN1876" s="347">
        <v>88</v>
      </c>
      <c r="AO1876" s="347">
        <v>88</v>
      </c>
      <c r="AP1876" s="347">
        <v>88</v>
      </c>
      <c r="AQ1876" s="347">
        <v>88</v>
      </c>
    </row>
    <row r="1877" spans="1:43" ht="18" customHeight="1">
      <c r="A1877" s="522" t="str">
        <f>IFERROR(VLOOKUP(B1877, 'Reference data'!$C$2:$D$21, 2, 0), "Do not enter, will be populated based on other column(s)")</f>
        <v>Sustenance</v>
      </c>
      <c r="B1877" s="632" t="s">
        <v>125</v>
      </c>
      <c r="C1877" s="484">
        <v>1</v>
      </c>
      <c r="D1877" s="519" t="s">
        <v>2525</v>
      </c>
      <c r="E1877" s="625" t="s">
        <v>247</v>
      </c>
      <c r="F1877" s="484" t="s">
        <v>1506</v>
      </c>
      <c r="G1877" s="522" t="str">
        <f>IFERROR(VLOOKUP(E1877,'Reference data'!$M$2:$P$364,4,0), "Do not enter, will be populated based on other column(s)")</f>
        <v>MR</v>
      </c>
      <c r="H1877" s="522" t="str">
        <f>IFERROR(VLOOKUP(E1877,'Reference data'!$M$2:$O$364, 3,0), "Do not enter, will be populated based on other column(s)")</f>
        <v>Java</v>
      </c>
      <c r="I1877" s="522" t="str">
        <f>IFERROR(VLOOKUP(E1877,'Reference data'!$M$1:$N$364, 2,0), "Do not enter, will be populated based on other column(s)")</f>
        <v>LSRV</v>
      </c>
      <c r="J1877" s="484" t="s">
        <v>78</v>
      </c>
      <c r="K1877" s="525" t="str">
        <f>IFERROR(VLOOKUP(J1877,'Reference data'!$G$2:$H$7, 2, 0), "Do not enter, will be populated based on other column(s)")</f>
        <v>Christine Moretti</v>
      </c>
      <c r="L1877" s="627" t="s">
        <v>248</v>
      </c>
      <c r="M1877" s="525" t="str">
        <f>IFERROR(VLOOKUP(L1877, 'Reference data'!$J$2:$K$30, 2, 0), "Do not enter, will be populated based on other column(s)")</f>
        <v>Dinesh Bansal (Gurgaon)</v>
      </c>
      <c r="N1877" s="484" t="s">
        <v>283</v>
      </c>
      <c r="O1877" s="671"/>
      <c r="P1877" s="483" t="s">
        <v>48</v>
      </c>
      <c r="Q1877" s="484"/>
      <c r="AH1877" s="484">
        <v>0</v>
      </c>
      <c r="AI1877" s="484">
        <v>0</v>
      </c>
      <c r="AJ1877" s="484">
        <v>0</v>
      </c>
      <c r="AK1877" s="347">
        <v>0</v>
      </c>
      <c r="AL1877" s="484">
        <v>60</v>
      </c>
      <c r="AM1877" s="484">
        <v>0</v>
      </c>
      <c r="AN1877" s="347">
        <v>0</v>
      </c>
      <c r="AO1877" s="347">
        <v>0</v>
      </c>
      <c r="AP1877" s="347">
        <v>0</v>
      </c>
    </row>
    <row r="1878" spans="1:43" ht="18" customHeight="1">
      <c r="A1878" s="522" t="str">
        <f>IFERROR(VLOOKUP(B1878, 'Reference data'!$C$2:$D$21, 2, 0), "Do not enter, will be populated based on other column(s)")</f>
        <v>Sustenance</v>
      </c>
      <c r="B1878" s="541" t="s">
        <v>110</v>
      </c>
      <c r="C1878" s="347">
        <v>1</v>
      </c>
      <c r="D1878" s="534" t="s">
        <v>2526</v>
      </c>
      <c r="E1878" s="543" t="s">
        <v>247</v>
      </c>
      <c r="F1878" s="347" t="s">
        <v>1506</v>
      </c>
      <c r="G1878" s="522" t="str">
        <f>IFERROR(VLOOKUP(E1878,'Reference data'!$M$2:$P$364,4,0), "Do not enter, will be populated based on other column(s)")</f>
        <v>MR</v>
      </c>
      <c r="H1878" s="522" t="str">
        <f>IFERROR(VLOOKUP(E1878,'Reference data'!$M$2:$O$364, 3,0), "Do not enter, will be populated based on other column(s)")</f>
        <v>Java</v>
      </c>
      <c r="I1878" s="522" t="str">
        <f>IFERROR(VLOOKUP(E1878,'Reference data'!$M$1:$N$364, 2,0), "Do not enter, will be populated based on other column(s)")</f>
        <v>LSRV</v>
      </c>
      <c r="J1878" s="347" t="s">
        <v>78</v>
      </c>
      <c r="K1878" s="525" t="str">
        <f>IFERROR(VLOOKUP(J1878,'Reference data'!$G$2:$H$7, 2, 0), "Do not enter, will be populated based on other column(s)")</f>
        <v>Christine Moretti</v>
      </c>
      <c r="L1878" s="525" t="s">
        <v>248</v>
      </c>
      <c r="M1878" s="525" t="str">
        <f>IFERROR(VLOOKUP(L1878, 'Reference data'!$J$2:$K$30, 2, 0), "Do not enter, will be populated based on other column(s)")</f>
        <v>Dinesh Bansal (Gurgaon)</v>
      </c>
      <c r="N1878" s="347" t="s">
        <v>283</v>
      </c>
      <c r="O1878" s="671"/>
      <c r="P1878" s="483" t="s">
        <v>48</v>
      </c>
      <c r="AH1878" s="347">
        <v>0</v>
      </c>
      <c r="AI1878" s="347">
        <v>0</v>
      </c>
      <c r="AJ1878" s="347">
        <v>0</v>
      </c>
      <c r="AK1878" s="347">
        <v>0</v>
      </c>
      <c r="AL1878" s="347">
        <v>0</v>
      </c>
      <c r="AM1878" s="347">
        <v>0</v>
      </c>
      <c r="AN1878" s="347">
        <v>60</v>
      </c>
      <c r="AO1878" s="347">
        <v>230</v>
      </c>
      <c r="AP1878" s="347">
        <v>230</v>
      </c>
      <c r="AQ1878" s="347">
        <v>230</v>
      </c>
    </row>
    <row r="1879" spans="1:43" ht="18" customHeight="1">
      <c r="A1879" s="522" t="str">
        <f>IFERROR(VLOOKUP(B1879, 'Reference data'!$C$2:$D$21, 2, 0), "Do not enter, will be populated based on other column(s)")</f>
        <v>Do not enter, will be populated based on other column(s)</v>
      </c>
      <c r="B1879" s="541"/>
      <c r="D1879" s="686"/>
      <c r="E1879" s="543"/>
      <c r="G1879" s="522" t="str">
        <f>IFERROR(VLOOKUP(E1879,'Reference data'!$M$2:$P$364,4,0), "Do not enter, will be populated based on other column(s)")</f>
        <v>Do not enter, will be populated based on other column(s)</v>
      </c>
      <c r="H1879" s="522" t="str">
        <f>IFERROR(VLOOKUP(E1879,'Reference data'!$M$2:$O$364, 3,0), "Do not enter, will be populated based on other column(s)")</f>
        <v>Do not enter, will be populated based on other column(s)</v>
      </c>
      <c r="I1879" s="522" t="str">
        <f>IFERROR(VLOOKUP(E1879,'Reference data'!$M$1:$N$364, 2,0), "Do not enter, will be populated based on other column(s)")</f>
        <v>Do not enter, will be populated based on other column(s)</v>
      </c>
      <c r="K1879" s="525" t="str">
        <f>IFERROR(VLOOKUP(J1879,'Reference data'!$G$2:$H$7, 2, 0), "Do not enter, will be populated based on other column(s)")</f>
        <v>Do not enter, will be populated based on other column(s)</v>
      </c>
      <c r="L1879" s="525" t="s">
        <v>248</v>
      </c>
      <c r="M1879" s="525" t="str">
        <f>IFERROR(VLOOKUP(L1879, 'Reference data'!$J$2:$K$30, 2, 0), "Do not enter, will be populated based on other column(s)")</f>
        <v>Dinesh Bansal (Gurgaon)</v>
      </c>
      <c r="O1879" s="671"/>
      <c r="P1879" s="483"/>
    </row>
    <row r="1880" spans="1:43" ht="18" customHeight="1">
      <c r="A1880" s="522" t="str">
        <f>IFERROR(VLOOKUP(B1880, 'Reference data'!$C$2:$D$21, 2, 0), "Do not enter, will be populated based on other column(s)")</f>
        <v>Do not enter, will be populated based on other column(s)</v>
      </c>
      <c r="B1880" s="541"/>
      <c r="D1880" s="686"/>
      <c r="E1880" s="543"/>
      <c r="G1880" s="522" t="str">
        <f>IFERROR(VLOOKUP(E1880,'Reference data'!$M$2:$P$364,4,0), "Do not enter, will be populated based on other column(s)")</f>
        <v>Do not enter, will be populated based on other column(s)</v>
      </c>
      <c r="H1880" s="522" t="str">
        <f>IFERROR(VLOOKUP(E1880,'Reference data'!$M$2:$O$364, 3,0), "Do not enter, will be populated based on other column(s)")</f>
        <v>Do not enter, will be populated based on other column(s)</v>
      </c>
      <c r="I1880" s="522" t="str">
        <f>IFERROR(VLOOKUP(E1880,'Reference data'!$M$1:$N$364, 2,0), "Do not enter, will be populated based on other column(s)")</f>
        <v>Do not enter, will be populated based on other column(s)</v>
      </c>
      <c r="K1880" s="525" t="str">
        <f>IFERROR(VLOOKUP(J1880,'Reference data'!$G$2:$H$7, 2, 0), "Do not enter, will be populated based on other column(s)")</f>
        <v>Do not enter, will be populated based on other column(s)</v>
      </c>
      <c r="L1880" s="525" t="s">
        <v>248</v>
      </c>
      <c r="M1880" s="525" t="str">
        <f>IFERROR(VLOOKUP(L1880, 'Reference data'!$J$2:$K$30, 2, 0), "Do not enter, will be populated based on other column(s)")</f>
        <v>Dinesh Bansal (Gurgaon)</v>
      </c>
      <c r="O1880" s="671"/>
      <c r="P1880" s="483"/>
    </row>
    <row r="1881" spans="1:43" ht="18" customHeight="1">
      <c r="A1881" s="522" t="str">
        <f>IFERROR(VLOOKUP(B1881, 'Reference data'!$C$2:$D$21, 2, 0), "Do not enter, will be populated based on other column(s)")</f>
        <v>Do not enter, will be populated based on other column(s)</v>
      </c>
      <c r="B1881" s="541"/>
      <c r="D1881" s="686"/>
      <c r="E1881" s="543"/>
      <c r="G1881" s="522" t="str">
        <f>IFERROR(VLOOKUP(E1881,'Reference data'!$M$2:$P$364,4,0), "Do not enter, will be populated based on other column(s)")</f>
        <v>Do not enter, will be populated based on other column(s)</v>
      </c>
      <c r="H1881" s="522" t="str">
        <f>IFERROR(VLOOKUP(E1881,'Reference data'!$M$2:$O$364, 3,0), "Do not enter, will be populated based on other column(s)")</f>
        <v>Do not enter, will be populated based on other column(s)</v>
      </c>
      <c r="I1881" s="522" t="str">
        <f>IFERROR(VLOOKUP(E1881,'Reference data'!$M$1:$N$364, 2,0), "Do not enter, will be populated based on other column(s)")</f>
        <v>Do not enter, will be populated based on other column(s)</v>
      </c>
      <c r="K1881" s="525" t="str">
        <f>IFERROR(VLOOKUP(J1881,'Reference data'!$G$2:$H$7, 2, 0), "Do not enter, will be populated based on other column(s)")</f>
        <v>Do not enter, will be populated based on other column(s)</v>
      </c>
      <c r="L1881" s="525" t="s">
        <v>248</v>
      </c>
      <c r="M1881" s="525" t="str">
        <f>IFERROR(VLOOKUP(L1881, 'Reference data'!$J$2:$K$30, 2, 0), "Do not enter, will be populated based on other column(s)")</f>
        <v>Dinesh Bansal (Gurgaon)</v>
      </c>
      <c r="O1881" s="671"/>
      <c r="P1881" s="483"/>
    </row>
    <row r="1882" spans="1:43" ht="18" customHeight="1">
      <c r="A1882" s="522" t="str">
        <f>IFERROR(VLOOKUP(B1882, 'Reference data'!$C$2:$D$21, 2, 0), "Do not enter, will be populated based on other column(s)")</f>
        <v>Do not enter, will be populated based on other column(s)</v>
      </c>
      <c r="B1882" s="541"/>
      <c r="D1882" s="686"/>
      <c r="E1882" s="543"/>
      <c r="G1882" s="522" t="str">
        <f>IFERROR(VLOOKUP(E1882,'Reference data'!$M$2:$P$364,4,0), "Do not enter, will be populated based on other column(s)")</f>
        <v>Do not enter, will be populated based on other column(s)</v>
      </c>
      <c r="H1882" s="522" t="str">
        <f>IFERROR(VLOOKUP(E1882,'Reference data'!$M$2:$O$364, 3,0), "Do not enter, will be populated based on other column(s)")</f>
        <v>Do not enter, will be populated based on other column(s)</v>
      </c>
      <c r="I1882" s="522" t="str">
        <f>IFERROR(VLOOKUP(E1882,'Reference data'!$M$1:$N$364, 2,0), "Do not enter, will be populated based on other column(s)")</f>
        <v>Do not enter, will be populated based on other column(s)</v>
      </c>
      <c r="K1882" s="525" t="str">
        <f>IFERROR(VLOOKUP(J1882,'Reference data'!$G$2:$H$7, 2, 0), "Do not enter, will be populated based on other column(s)")</f>
        <v>Do not enter, will be populated based on other column(s)</v>
      </c>
      <c r="L1882" s="525" t="s">
        <v>248</v>
      </c>
      <c r="M1882" s="525" t="str">
        <f>IFERROR(VLOOKUP(L1882, 'Reference data'!$J$2:$K$30, 2, 0), "Do not enter, will be populated based on other column(s)")</f>
        <v>Dinesh Bansal (Gurgaon)</v>
      </c>
      <c r="O1882" s="671"/>
      <c r="P1882" s="483"/>
    </row>
    <row r="1883" spans="1:43" ht="18" customHeight="1">
      <c r="A1883" s="522" t="str">
        <f>IFERROR(VLOOKUP(B1883, 'Reference data'!$C$2:$D$21, 2, 0), "Do not enter, will be populated based on other column(s)")</f>
        <v>Do not enter, will be populated based on other column(s)</v>
      </c>
      <c r="B1883" s="541"/>
      <c r="D1883" s="686"/>
      <c r="E1883" s="543"/>
      <c r="G1883" s="522" t="str">
        <f>IFERROR(VLOOKUP(E1883,'Reference data'!$M$2:$P$364,4,0), "Do not enter, will be populated based on other column(s)")</f>
        <v>Do not enter, will be populated based on other column(s)</v>
      </c>
      <c r="H1883" s="522" t="str">
        <f>IFERROR(VLOOKUP(E1883,'Reference data'!$M$2:$O$364, 3,0), "Do not enter, will be populated based on other column(s)")</f>
        <v>Do not enter, will be populated based on other column(s)</v>
      </c>
      <c r="I1883" s="522" t="str">
        <f>IFERROR(VLOOKUP(E1883,'Reference data'!$M$1:$N$364, 2,0), "Do not enter, will be populated based on other column(s)")</f>
        <v>Do not enter, will be populated based on other column(s)</v>
      </c>
      <c r="K1883" s="525" t="str">
        <f>IFERROR(VLOOKUP(J1883,'Reference data'!$G$2:$H$7, 2, 0), "Do not enter, will be populated based on other column(s)")</f>
        <v>Do not enter, will be populated based on other column(s)</v>
      </c>
      <c r="L1883" s="525" t="s">
        <v>248</v>
      </c>
      <c r="M1883" s="525" t="str">
        <f>IFERROR(VLOOKUP(L1883, 'Reference data'!$J$2:$K$30, 2, 0), "Do not enter, will be populated based on other column(s)")</f>
        <v>Dinesh Bansal (Gurgaon)</v>
      </c>
      <c r="O1883" s="671"/>
      <c r="P1883" s="483"/>
    </row>
    <row r="1884" spans="1:43" ht="18" customHeight="1">
      <c r="A1884" s="522" t="str">
        <f>IFERROR(VLOOKUP(B1884, 'Reference data'!$C$2:$D$21, 2, 0), "Do not enter, will be populated based on other column(s)")</f>
        <v>Do not enter, will be populated based on other column(s)</v>
      </c>
      <c r="B1884" s="541"/>
      <c r="D1884" s="686"/>
      <c r="E1884" s="543"/>
      <c r="G1884" s="522" t="str">
        <f>IFERROR(VLOOKUP(E1884,'Reference data'!$M$2:$P$364,4,0), "Do not enter, will be populated based on other column(s)")</f>
        <v>Do not enter, will be populated based on other column(s)</v>
      </c>
      <c r="H1884" s="522" t="str">
        <f>IFERROR(VLOOKUP(E1884,'Reference data'!$M$2:$O$364, 3,0), "Do not enter, will be populated based on other column(s)")</f>
        <v>Do not enter, will be populated based on other column(s)</v>
      </c>
      <c r="I1884" s="522" t="str">
        <f>IFERROR(VLOOKUP(E1884,'Reference data'!$M$1:$N$364, 2,0), "Do not enter, will be populated based on other column(s)")</f>
        <v>Do not enter, will be populated based on other column(s)</v>
      </c>
      <c r="K1884" s="525" t="str">
        <f>IFERROR(VLOOKUP(J1884,'Reference data'!$G$2:$H$7, 2, 0), "Do not enter, will be populated based on other column(s)")</f>
        <v>Do not enter, will be populated based on other column(s)</v>
      </c>
      <c r="L1884" s="525" t="s">
        <v>248</v>
      </c>
      <c r="M1884" s="525" t="str">
        <f>IFERROR(VLOOKUP(L1884, 'Reference data'!$J$2:$K$30, 2, 0), "Do not enter, will be populated based on other column(s)")</f>
        <v>Dinesh Bansal (Gurgaon)</v>
      </c>
      <c r="O1884" s="671"/>
      <c r="P1884" s="483"/>
    </row>
    <row r="1885" spans="1:43" ht="18" customHeight="1">
      <c r="A1885" s="522" t="str">
        <f>IFERROR(VLOOKUP(B1885, 'Reference data'!$C$2:$D$21, 2, 0), "Do not enter, will be populated based on other column(s)")</f>
        <v>Do not enter, will be populated based on other column(s)</v>
      </c>
      <c r="B1885" s="541"/>
      <c r="D1885" s="686"/>
      <c r="E1885" s="543"/>
      <c r="G1885" s="522" t="str">
        <f>IFERROR(VLOOKUP(E1885,'Reference data'!$M$2:$P$364,4,0), "Do not enter, will be populated based on other column(s)")</f>
        <v>Do not enter, will be populated based on other column(s)</v>
      </c>
      <c r="H1885" s="522" t="str">
        <f>IFERROR(VLOOKUP(E1885,'Reference data'!$M$2:$O$364, 3,0), "Do not enter, will be populated based on other column(s)")</f>
        <v>Do not enter, will be populated based on other column(s)</v>
      </c>
      <c r="I1885" s="522" t="str">
        <f>IFERROR(VLOOKUP(E1885,'Reference data'!$M$1:$N$364, 2,0), "Do not enter, will be populated based on other column(s)")</f>
        <v>Do not enter, will be populated based on other column(s)</v>
      </c>
      <c r="K1885" s="525" t="str">
        <f>IFERROR(VLOOKUP(J1885,'Reference data'!$G$2:$H$7, 2, 0), "Do not enter, will be populated based on other column(s)")</f>
        <v>Do not enter, will be populated based on other column(s)</v>
      </c>
      <c r="L1885" s="525" t="s">
        <v>248</v>
      </c>
      <c r="M1885" s="525" t="str">
        <f>IFERROR(VLOOKUP(L1885, 'Reference data'!$J$2:$K$30, 2, 0), "Do not enter, will be populated based on other column(s)")</f>
        <v>Dinesh Bansal (Gurgaon)</v>
      </c>
      <c r="O1885" s="671"/>
      <c r="P1885" s="483"/>
    </row>
    <row r="1886" spans="1:43" ht="18" customHeight="1">
      <c r="A1886" s="522" t="str">
        <f>IFERROR(VLOOKUP(B1886, 'Reference data'!$C$2:$D$21, 2, 0), "Do not enter, will be populated based on other column(s)")</f>
        <v>Do not enter, will be populated based on other column(s)</v>
      </c>
      <c r="B1886" s="541"/>
      <c r="D1886" s="686"/>
      <c r="E1886" s="543"/>
      <c r="G1886" s="522" t="str">
        <f>IFERROR(VLOOKUP(E1886,'Reference data'!$M$2:$P$364,4,0), "Do not enter, will be populated based on other column(s)")</f>
        <v>Do not enter, will be populated based on other column(s)</v>
      </c>
      <c r="H1886" s="522" t="str">
        <f>IFERROR(VLOOKUP(E1886,'Reference data'!$M$2:$O$364, 3,0), "Do not enter, will be populated based on other column(s)")</f>
        <v>Do not enter, will be populated based on other column(s)</v>
      </c>
      <c r="I1886" s="522" t="str">
        <f>IFERROR(VLOOKUP(E1886,'Reference data'!$M$1:$N$364, 2,0), "Do not enter, will be populated based on other column(s)")</f>
        <v>Do not enter, will be populated based on other column(s)</v>
      </c>
      <c r="K1886" s="525" t="str">
        <f>IFERROR(VLOOKUP(J1886,'Reference data'!$G$2:$H$7, 2, 0), "Do not enter, will be populated based on other column(s)")</f>
        <v>Do not enter, will be populated based on other column(s)</v>
      </c>
      <c r="L1886" s="525" t="s">
        <v>248</v>
      </c>
      <c r="M1886" s="525" t="str">
        <f>IFERROR(VLOOKUP(L1886, 'Reference data'!$J$2:$K$30, 2, 0), "Do not enter, will be populated based on other column(s)")</f>
        <v>Dinesh Bansal (Gurgaon)</v>
      </c>
      <c r="O1886" s="671"/>
      <c r="P1886" s="483"/>
    </row>
    <row r="1887" spans="1:43" ht="18" customHeight="1">
      <c r="A1887" s="522" t="str">
        <f>IFERROR(VLOOKUP(B1887, 'Reference data'!$C$2:$D$21, 2, 0), "Do not enter, will be populated based on other column(s)")</f>
        <v>Do not enter, will be populated based on other column(s)</v>
      </c>
      <c r="B1887" s="541"/>
      <c r="D1887" s="686"/>
      <c r="E1887" s="543"/>
      <c r="G1887" s="522" t="str">
        <f>IFERROR(VLOOKUP(E1887,'Reference data'!$M$2:$P$364,4,0), "Do not enter, will be populated based on other column(s)")</f>
        <v>Do not enter, will be populated based on other column(s)</v>
      </c>
      <c r="H1887" s="522" t="str">
        <f>IFERROR(VLOOKUP(E1887,'Reference data'!$M$2:$O$364, 3,0), "Do not enter, will be populated based on other column(s)")</f>
        <v>Do not enter, will be populated based on other column(s)</v>
      </c>
      <c r="I1887" s="522" t="str">
        <f>IFERROR(VLOOKUP(E1887,'Reference data'!$M$1:$N$364, 2,0), "Do not enter, will be populated based on other column(s)")</f>
        <v>Do not enter, will be populated based on other column(s)</v>
      </c>
      <c r="K1887" s="525" t="str">
        <f>IFERROR(VLOOKUP(J1887,'Reference data'!$G$2:$H$7, 2, 0), "Do not enter, will be populated based on other column(s)")</f>
        <v>Do not enter, will be populated based on other column(s)</v>
      </c>
      <c r="L1887" s="525" t="s">
        <v>248</v>
      </c>
      <c r="M1887" s="525" t="str">
        <f>IFERROR(VLOOKUP(L1887, 'Reference data'!$J$2:$K$30, 2, 0), "Do not enter, will be populated based on other column(s)")</f>
        <v>Dinesh Bansal (Gurgaon)</v>
      </c>
      <c r="O1887" s="671"/>
      <c r="P1887" s="483"/>
    </row>
    <row r="1888" spans="1:43" ht="18" customHeight="1">
      <c r="A1888" s="522" t="str">
        <f>IFERROR(VLOOKUP(B1888, 'Reference data'!$C$2:$D$21, 2, 0), "Do not enter, will be populated based on other column(s)")</f>
        <v>Do not enter, will be populated based on other column(s)</v>
      </c>
      <c r="B1888" s="541"/>
      <c r="D1888" s="686"/>
      <c r="E1888" s="543"/>
      <c r="G1888" s="522" t="str">
        <f>IFERROR(VLOOKUP(E1888,'Reference data'!$M$2:$P$364,4,0), "Do not enter, will be populated based on other column(s)")</f>
        <v>Do not enter, will be populated based on other column(s)</v>
      </c>
      <c r="H1888" s="522" t="str">
        <f>IFERROR(VLOOKUP(E1888,'Reference data'!$M$2:$O$364, 3,0), "Do not enter, will be populated based on other column(s)")</f>
        <v>Do not enter, will be populated based on other column(s)</v>
      </c>
      <c r="I1888" s="522" t="str">
        <f>IFERROR(VLOOKUP(E1888,'Reference data'!$M$1:$N$364, 2,0), "Do not enter, will be populated based on other column(s)")</f>
        <v>Do not enter, will be populated based on other column(s)</v>
      </c>
      <c r="K1888" s="525" t="str">
        <f>IFERROR(VLOOKUP(J1888,'Reference data'!$G$2:$H$7, 2, 0), "Do not enter, will be populated based on other column(s)")</f>
        <v>Do not enter, will be populated based on other column(s)</v>
      </c>
      <c r="L1888" s="525" t="s">
        <v>248</v>
      </c>
      <c r="M1888" s="525" t="str">
        <f>IFERROR(VLOOKUP(L1888, 'Reference data'!$J$2:$K$30, 2, 0), "Do not enter, will be populated based on other column(s)")</f>
        <v>Dinesh Bansal (Gurgaon)</v>
      </c>
      <c r="O1888" s="671"/>
      <c r="P1888" s="483"/>
    </row>
    <row r="1889" spans="1:44" ht="18" customHeight="1">
      <c r="A1889" s="522" t="str">
        <f>IFERROR(VLOOKUP(B1889, 'Reference data'!$C$2:$D$21, 2, 0), "Do not enter, will be populated based on other column(s)")</f>
        <v>Do not enter, will be populated based on other column(s)</v>
      </c>
      <c r="B1889" s="541"/>
      <c r="D1889" s="686"/>
      <c r="E1889" s="543"/>
      <c r="G1889" s="522" t="str">
        <f>IFERROR(VLOOKUP(E1889,'Reference data'!$M$2:$P$364,4,0), "Do not enter, will be populated based on other column(s)")</f>
        <v>Do not enter, will be populated based on other column(s)</v>
      </c>
      <c r="H1889" s="522" t="str">
        <f>IFERROR(VLOOKUP(E1889,'Reference data'!$M$2:$O$364, 3,0), "Do not enter, will be populated based on other column(s)")</f>
        <v>Do not enter, will be populated based on other column(s)</v>
      </c>
      <c r="I1889" s="522" t="str">
        <f>IFERROR(VLOOKUP(E1889,'Reference data'!$M$1:$N$364, 2,0), "Do not enter, will be populated based on other column(s)")</f>
        <v>Do not enter, will be populated based on other column(s)</v>
      </c>
      <c r="K1889" s="525" t="str">
        <f>IFERROR(VLOOKUP(J1889,'Reference data'!$G$2:$H$7, 2, 0), "Do not enter, will be populated based on other column(s)")</f>
        <v>Do not enter, will be populated based on other column(s)</v>
      </c>
      <c r="L1889" s="525" t="s">
        <v>248</v>
      </c>
      <c r="M1889" s="525" t="str">
        <f>IFERROR(VLOOKUP(L1889, 'Reference data'!$J$2:$K$30, 2, 0), "Do not enter, will be populated based on other column(s)")</f>
        <v>Dinesh Bansal (Gurgaon)</v>
      </c>
      <c r="O1889" s="671"/>
      <c r="P1889" s="483"/>
    </row>
    <row r="1890" spans="1:44" ht="18" customHeight="1">
      <c r="A1890" s="522" t="str">
        <f>IFERROR(VLOOKUP(B1890, 'Reference data'!$C$2:$D$21, 2, 0), "Do not enter, will be populated based on other column(s)")</f>
        <v>Do not enter, will be populated based on other column(s)</v>
      </c>
      <c r="B1890" s="541"/>
      <c r="D1890" s="686"/>
      <c r="E1890" s="543"/>
      <c r="G1890" s="522" t="str">
        <f>IFERROR(VLOOKUP(E1890,'Reference data'!$M$2:$P$364,4,0), "Do not enter, will be populated based on other column(s)")</f>
        <v>Do not enter, will be populated based on other column(s)</v>
      </c>
      <c r="H1890" s="522" t="str">
        <f>IFERROR(VLOOKUP(E1890,'Reference data'!$M$2:$O$364, 3,0), "Do not enter, will be populated based on other column(s)")</f>
        <v>Do not enter, will be populated based on other column(s)</v>
      </c>
      <c r="I1890" s="522" t="str">
        <f>IFERROR(VLOOKUP(E1890,'Reference data'!$M$1:$N$364, 2,0), "Do not enter, will be populated based on other column(s)")</f>
        <v>Do not enter, will be populated based on other column(s)</v>
      </c>
      <c r="K1890" s="525" t="str">
        <f>IFERROR(VLOOKUP(J1890,'Reference data'!$G$2:$H$7, 2, 0), "Do not enter, will be populated based on other column(s)")</f>
        <v>Do not enter, will be populated based on other column(s)</v>
      </c>
      <c r="L1890" s="525" t="s">
        <v>248</v>
      </c>
      <c r="M1890" s="525" t="str">
        <f>IFERROR(VLOOKUP(L1890, 'Reference data'!$J$2:$K$30, 2, 0), "Do not enter, will be populated based on other column(s)")</f>
        <v>Dinesh Bansal (Gurgaon)</v>
      </c>
      <c r="O1890" s="671"/>
      <c r="P1890" s="483"/>
    </row>
    <row r="1891" spans="1:44" ht="18" customHeight="1">
      <c r="A1891" s="522" t="str">
        <f>IFERROR(VLOOKUP(B1891, 'Reference data'!$C$2:$D$21, 2, 0), "Do not enter, will be populated based on other column(s)")</f>
        <v>Do not enter, will be populated based on other column(s)</v>
      </c>
      <c r="B1891" s="541"/>
      <c r="D1891" s="686"/>
      <c r="E1891" s="543"/>
      <c r="G1891" s="522" t="str">
        <f>IFERROR(VLOOKUP(E1891,'Reference data'!$M$2:$P$364,4,0), "Do not enter, will be populated based on other column(s)")</f>
        <v>Do not enter, will be populated based on other column(s)</v>
      </c>
      <c r="H1891" s="522" t="str">
        <f>IFERROR(VLOOKUP(E1891,'Reference data'!$M$2:$O$364, 3,0), "Do not enter, will be populated based on other column(s)")</f>
        <v>Do not enter, will be populated based on other column(s)</v>
      </c>
      <c r="I1891" s="522" t="str">
        <f>IFERROR(VLOOKUP(E1891,'Reference data'!$M$1:$N$364, 2,0), "Do not enter, will be populated based on other column(s)")</f>
        <v>Do not enter, will be populated based on other column(s)</v>
      </c>
      <c r="K1891" s="525" t="str">
        <f>IFERROR(VLOOKUP(J1891,'Reference data'!$G$2:$H$7, 2, 0), "Do not enter, will be populated based on other column(s)")</f>
        <v>Do not enter, will be populated based on other column(s)</v>
      </c>
      <c r="L1891" s="525" t="s">
        <v>248</v>
      </c>
      <c r="M1891" s="525" t="str">
        <f>IFERROR(VLOOKUP(L1891, 'Reference data'!$J$2:$K$30, 2, 0), "Do not enter, will be populated based on other column(s)")</f>
        <v>Dinesh Bansal (Gurgaon)</v>
      </c>
      <c r="O1891" s="671"/>
      <c r="P1891" s="483"/>
    </row>
    <row r="1892" spans="1:44" ht="18" customHeight="1">
      <c r="A1892" s="522" t="str">
        <f>IFERROR(VLOOKUP(B1892, 'Reference data'!$C$2:$D$21, 2, 0), "Do not enter, will be populated based on other column(s)")</f>
        <v>Do not enter, will be populated based on other column(s)</v>
      </c>
      <c r="B1892" s="541"/>
      <c r="D1892" s="686"/>
      <c r="E1892" s="543"/>
      <c r="G1892" s="522" t="str">
        <f>IFERROR(VLOOKUP(E1892,'Reference data'!$M$2:$P$364,4,0), "Do not enter, will be populated based on other column(s)")</f>
        <v>Do not enter, will be populated based on other column(s)</v>
      </c>
      <c r="H1892" s="522" t="str">
        <f>IFERROR(VLOOKUP(E1892,'Reference data'!$M$2:$O$364, 3,0), "Do not enter, will be populated based on other column(s)")</f>
        <v>Do not enter, will be populated based on other column(s)</v>
      </c>
      <c r="I1892" s="522" t="str">
        <f>IFERROR(VLOOKUP(E1892,'Reference data'!$M$1:$N$364, 2,0), "Do not enter, will be populated based on other column(s)")</f>
        <v>Do not enter, will be populated based on other column(s)</v>
      </c>
      <c r="K1892" s="525" t="str">
        <f>IFERROR(VLOOKUP(J1892,'Reference data'!$G$2:$H$7, 2, 0), "Do not enter, will be populated based on other column(s)")</f>
        <v>Do not enter, will be populated based on other column(s)</v>
      </c>
      <c r="L1892" s="525" t="s">
        <v>248</v>
      </c>
      <c r="M1892" s="525" t="str">
        <f>IFERROR(VLOOKUP(L1892, 'Reference data'!$J$2:$K$30, 2, 0), "Do not enter, will be populated based on other column(s)")</f>
        <v>Dinesh Bansal (Gurgaon)</v>
      </c>
      <c r="O1892" s="671"/>
      <c r="P1892" s="483"/>
    </row>
    <row r="1893" spans="1:44" ht="18" customHeight="1">
      <c r="A1893" s="522" t="str">
        <f>IFERROR(VLOOKUP(B1893, 'Reference data'!$C$2:$D$21, 2, 0), "Do not enter, will be populated based on other column(s)")</f>
        <v>Do not enter, will be populated based on other column(s)</v>
      </c>
      <c r="B1893" s="541"/>
      <c r="D1893" s="686"/>
      <c r="E1893" s="543"/>
      <c r="G1893" s="522" t="str">
        <f>IFERROR(VLOOKUP(E1893,'Reference data'!$M$2:$P$364,4,0), "Do not enter, will be populated based on other column(s)")</f>
        <v>Do not enter, will be populated based on other column(s)</v>
      </c>
      <c r="H1893" s="522" t="str">
        <f>IFERROR(VLOOKUP(E1893,'Reference data'!$M$2:$O$364, 3,0), "Do not enter, will be populated based on other column(s)")</f>
        <v>Do not enter, will be populated based on other column(s)</v>
      </c>
      <c r="I1893" s="522" t="str">
        <f>IFERROR(VLOOKUP(E1893,'Reference data'!$M$1:$N$364, 2,0), "Do not enter, will be populated based on other column(s)")</f>
        <v>Do not enter, will be populated based on other column(s)</v>
      </c>
      <c r="K1893" s="525" t="str">
        <f>IFERROR(VLOOKUP(J1893,'Reference data'!$G$2:$H$7, 2, 0), "Do not enter, will be populated based on other column(s)")</f>
        <v>Do not enter, will be populated based on other column(s)</v>
      </c>
      <c r="L1893" s="525" t="s">
        <v>248</v>
      </c>
      <c r="M1893" s="525" t="str">
        <f>IFERROR(VLOOKUP(L1893, 'Reference data'!$J$2:$K$30, 2, 0), "Do not enter, will be populated based on other column(s)")</f>
        <v>Dinesh Bansal (Gurgaon)</v>
      </c>
      <c r="O1893" s="671"/>
      <c r="P1893" s="483"/>
    </row>
    <row r="1894" spans="1:44" ht="18" customHeight="1">
      <c r="A1894" s="522" t="str">
        <f>IFERROR(VLOOKUP(B1894, 'Reference data'!$C$2:$D$21, 2, 0), "Do not enter, will be populated based on other column(s)")</f>
        <v>Do not enter, will be populated based on other column(s)</v>
      </c>
      <c r="B1894" s="541"/>
      <c r="D1894" s="686"/>
      <c r="E1894" s="543"/>
      <c r="G1894" s="522" t="str">
        <f>IFERROR(VLOOKUP(E1894,'Reference data'!$M$2:$P$364,4,0), "Do not enter, will be populated based on other column(s)")</f>
        <v>Do not enter, will be populated based on other column(s)</v>
      </c>
      <c r="H1894" s="522" t="str">
        <f>IFERROR(VLOOKUP(E1894,'Reference data'!$M$2:$O$364, 3,0), "Do not enter, will be populated based on other column(s)")</f>
        <v>Do not enter, will be populated based on other column(s)</v>
      </c>
      <c r="I1894" s="522" t="str">
        <f>IFERROR(VLOOKUP(E1894,'Reference data'!$M$1:$N$364, 2,0), "Do not enter, will be populated based on other column(s)")</f>
        <v>Do not enter, will be populated based on other column(s)</v>
      </c>
      <c r="K1894" s="525" t="str">
        <f>IFERROR(VLOOKUP(J1894,'Reference data'!$G$2:$H$7, 2, 0), "Do not enter, will be populated based on other column(s)")</f>
        <v>Do not enter, will be populated based on other column(s)</v>
      </c>
      <c r="L1894" s="525" t="s">
        <v>248</v>
      </c>
      <c r="M1894" s="525" t="str">
        <f>IFERROR(VLOOKUP(L1894, 'Reference data'!$J$2:$K$30, 2, 0), "Do not enter, will be populated based on other column(s)")</f>
        <v>Dinesh Bansal (Gurgaon)</v>
      </c>
      <c r="O1894" s="671"/>
      <c r="P1894" s="483"/>
    </row>
    <row r="1895" spans="1:44" ht="18" customHeight="1">
      <c r="A1895" s="522" t="str">
        <f>IFERROR(VLOOKUP(B1895, 'Reference data'!$C$2:$D$21, 2, 0), "Do not enter, will be populated based on other column(s)")</f>
        <v>Do not enter, will be populated based on other column(s)</v>
      </c>
      <c r="B1895" s="541"/>
      <c r="D1895" s="686"/>
      <c r="E1895" s="543"/>
      <c r="G1895" s="522" t="str">
        <f>IFERROR(VLOOKUP(E1895,'Reference data'!$M$2:$P$364,4,0), "Do not enter, will be populated based on other column(s)")</f>
        <v>Do not enter, will be populated based on other column(s)</v>
      </c>
      <c r="H1895" s="522" t="str">
        <f>IFERROR(VLOOKUP(E1895,'Reference data'!$M$2:$O$364, 3,0), "Do not enter, will be populated based on other column(s)")</f>
        <v>Do not enter, will be populated based on other column(s)</v>
      </c>
      <c r="I1895" s="522" t="str">
        <f>IFERROR(VLOOKUP(E1895,'Reference data'!$M$1:$N$364, 2,0), "Do not enter, will be populated based on other column(s)")</f>
        <v>Do not enter, will be populated based on other column(s)</v>
      </c>
      <c r="K1895" s="525" t="str">
        <f>IFERROR(VLOOKUP(J1895,'Reference data'!$G$2:$H$7, 2, 0), "Do not enter, will be populated based on other column(s)")</f>
        <v>Do not enter, will be populated based on other column(s)</v>
      </c>
      <c r="L1895" s="525" t="s">
        <v>248</v>
      </c>
      <c r="M1895" s="525" t="str">
        <f>IFERROR(VLOOKUP(L1895, 'Reference data'!$J$2:$K$30, 2, 0), "Do not enter, will be populated based on other column(s)")</f>
        <v>Dinesh Bansal (Gurgaon)</v>
      </c>
      <c r="O1895" s="671"/>
      <c r="P1895" s="483"/>
    </row>
    <row r="1896" spans="1:44" ht="18" customHeight="1">
      <c r="A1896" s="522" t="str">
        <f>IFERROR(VLOOKUP(B1896, 'Reference data'!$C$2:$D$21, 2, 0), "Do not enter, will be populated based on other column(s)")</f>
        <v>Do not enter, will be populated based on other column(s)</v>
      </c>
      <c r="B1896" s="541"/>
      <c r="D1896" s="686"/>
      <c r="E1896" s="543"/>
      <c r="G1896" s="522" t="str">
        <f>IFERROR(VLOOKUP(E1896,'Reference data'!$M$2:$P$364,4,0), "Do not enter, will be populated based on other column(s)")</f>
        <v>Do not enter, will be populated based on other column(s)</v>
      </c>
      <c r="H1896" s="522" t="str">
        <f>IFERROR(VLOOKUP(E1896,'Reference data'!$M$2:$O$364, 3,0), "Do not enter, will be populated based on other column(s)")</f>
        <v>Do not enter, will be populated based on other column(s)</v>
      </c>
      <c r="I1896" s="522" t="str">
        <f>IFERROR(VLOOKUP(E1896,'Reference data'!$M$1:$N$364, 2,0), "Do not enter, will be populated based on other column(s)")</f>
        <v>Do not enter, will be populated based on other column(s)</v>
      </c>
      <c r="K1896" s="525" t="str">
        <f>IFERROR(VLOOKUP(J1896,'Reference data'!$G$2:$H$7, 2, 0), "Do not enter, will be populated based on other column(s)")</f>
        <v>Do not enter, will be populated based on other column(s)</v>
      </c>
      <c r="L1896" s="525" t="s">
        <v>248</v>
      </c>
      <c r="M1896" s="525" t="str">
        <f>IFERROR(VLOOKUP(L1896, 'Reference data'!$J$2:$K$30, 2, 0), "Do not enter, will be populated based on other column(s)")</f>
        <v>Dinesh Bansal (Gurgaon)</v>
      </c>
      <c r="O1896" s="671"/>
      <c r="P1896" s="483"/>
    </row>
    <row r="1897" spans="1:44" ht="18" customHeight="1">
      <c r="A1897" s="522" t="str">
        <f>IFERROR(VLOOKUP(B1897, 'Reference data'!$C$2:$D$21, 2, 0), "Do not enter, will be populated based on other column(s)")</f>
        <v>Do not enter, will be populated based on other column(s)</v>
      </c>
      <c r="B1897" s="541"/>
      <c r="D1897" s="686"/>
      <c r="E1897" s="543"/>
      <c r="G1897" s="522" t="str">
        <f>IFERROR(VLOOKUP(E1897,'Reference data'!$M$2:$P$364,4,0), "Do not enter, will be populated based on other column(s)")</f>
        <v>Do not enter, will be populated based on other column(s)</v>
      </c>
      <c r="H1897" s="522" t="str">
        <f>IFERROR(VLOOKUP(E1897,'Reference data'!$M$2:$O$364, 3,0), "Do not enter, will be populated based on other column(s)")</f>
        <v>Do not enter, will be populated based on other column(s)</v>
      </c>
      <c r="I1897" s="522" t="str">
        <f>IFERROR(VLOOKUP(E1897,'Reference data'!$M$1:$N$364, 2,0), "Do not enter, will be populated based on other column(s)")</f>
        <v>Do not enter, will be populated based on other column(s)</v>
      </c>
      <c r="K1897" s="525" t="str">
        <f>IFERROR(VLOOKUP(J1897,'Reference data'!$G$2:$H$7, 2, 0), "Do not enter, will be populated based on other column(s)")</f>
        <v>Do not enter, will be populated based on other column(s)</v>
      </c>
      <c r="L1897" s="525" t="s">
        <v>248</v>
      </c>
      <c r="M1897" s="525" t="str">
        <f>IFERROR(VLOOKUP(L1897, 'Reference data'!$J$2:$K$30, 2, 0), "Do not enter, will be populated based on other column(s)")</f>
        <v>Dinesh Bansal (Gurgaon)</v>
      </c>
      <c r="O1897" s="671"/>
      <c r="P1897" s="483"/>
    </row>
    <row r="1898" spans="1:44" ht="18" customHeight="1">
      <c r="A1898" s="522" t="str">
        <f>IFERROR(VLOOKUP(B1898, 'Reference data'!$C$2:$D$21, 2, 0), "Do not enter, will be populated based on other column(s)")</f>
        <v>Do not enter, will be populated based on other column(s)</v>
      </c>
      <c r="B1898" s="541"/>
      <c r="D1898" s="686"/>
      <c r="E1898" s="543"/>
      <c r="G1898" s="522" t="str">
        <f>IFERROR(VLOOKUP(E1898,'Reference data'!$M$2:$P$364,4,0), "Do not enter, will be populated based on other column(s)")</f>
        <v>Do not enter, will be populated based on other column(s)</v>
      </c>
      <c r="H1898" s="522" t="str">
        <f>IFERROR(VLOOKUP(E1898,'Reference data'!$M$2:$O$364, 3,0), "Do not enter, will be populated based on other column(s)")</f>
        <v>Do not enter, will be populated based on other column(s)</v>
      </c>
      <c r="I1898" s="522" t="str">
        <f>IFERROR(VLOOKUP(E1898,'Reference data'!$M$1:$N$364, 2,0), "Do not enter, will be populated based on other column(s)")</f>
        <v>Do not enter, will be populated based on other column(s)</v>
      </c>
      <c r="K1898" s="525" t="str">
        <f>IFERROR(VLOOKUP(J1898,'Reference data'!$G$2:$H$7, 2, 0), "Do not enter, will be populated based on other column(s)")</f>
        <v>Do not enter, will be populated based on other column(s)</v>
      </c>
      <c r="L1898" s="525" t="s">
        <v>248</v>
      </c>
      <c r="M1898" s="525" t="str">
        <f>IFERROR(VLOOKUP(L1898, 'Reference data'!$J$2:$K$30, 2, 0), "Do not enter, will be populated based on other column(s)")</f>
        <v>Dinesh Bansal (Gurgaon)</v>
      </c>
      <c r="O1898" s="671"/>
      <c r="P1898" s="483"/>
    </row>
    <row r="1899" spans="1:44" ht="18" customHeight="1">
      <c r="A1899" s="522" t="str">
        <f>IFERROR(VLOOKUP(B1899, 'Reference data'!$C$2:$D$21, 2, 0), "Do not enter, will be populated based on other column(s)")</f>
        <v>Do not enter, will be populated based on other column(s)</v>
      </c>
      <c r="B1899" s="541"/>
      <c r="D1899" s="686"/>
      <c r="E1899" s="543"/>
      <c r="G1899" s="522" t="str">
        <f>IFERROR(VLOOKUP(E1899,'Reference data'!$M$2:$P$364,4,0), "Do not enter, will be populated based on other column(s)")</f>
        <v>Do not enter, will be populated based on other column(s)</v>
      </c>
      <c r="H1899" s="522" t="str">
        <f>IFERROR(VLOOKUP(E1899,'Reference data'!$M$2:$O$364, 3,0), "Do not enter, will be populated based on other column(s)")</f>
        <v>Do not enter, will be populated based on other column(s)</v>
      </c>
      <c r="I1899" s="522" t="str">
        <f>IFERROR(VLOOKUP(E1899,'Reference data'!$M$1:$N$364, 2,0), "Do not enter, will be populated based on other column(s)")</f>
        <v>Do not enter, will be populated based on other column(s)</v>
      </c>
      <c r="K1899" s="525" t="str">
        <f>IFERROR(VLOOKUP(J1899,'Reference data'!$G$2:$H$7, 2, 0), "Do not enter, will be populated based on other column(s)")</f>
        <v>Do not enter, will be populated based on other column(s)</v>
      </c>
      <c r="L1899" s="525" t="s">
        <v>248</v>
      </c>
      <c r="M1899" s="525" t="str">
        <f>IFERROR(VLOOKUP(L1899, 'Reference data'!$J$2:$K$30, 2, 0), "Do not enter, will be populated based on other column(s)")</f>
        <v>Dinesh Bansal (Gurgaon)</v>
      </c>
      <c r="O1899" s="671"/>
      <c r="P1899" s="483"/>
    </row>
    <row r="1900" spans="1:44" ht="18" customHeight="1">
      <c r="A1900" s="522" t="str">
        <f>IFERROR(VLOOKUP(B1900, 'Reference data'!$C$2:$D$21, 2, 0), "Do not enter, will be populated based on other column(s)")</f>
        <v>Do not enter, will be populated based on other column(s)</v>
      </c>
      <c r="B1900" s="541"/>
      <c r="D1900" s="686"/>
      <c r="E1900" s="543"/>
      <c r="G1900" s="522" t="str">
        <f>IFERROR(VLOOKUP(E1900,'Reference data'!$M$2:$P$364,4,0), "Do not enter, will be populated based on other column(s)")</f>
        <v>Do not enter, will be populated based on other column(s)</v>
      </c>
      <c r="H1900" s="522" t="str">
        <f>IFERROR(VLOOKUP(E1900,'Reference data'!$M$2:$O$364, 3,0), "Do not enter, will be populated based on other column(s)")</f>
        <v>Do not enter, will be populated based on other column(s)</v>
      </c>
      <c r="I1900" s="522" t="str">
        <f>IFERROR(VLOOKUP(E1900,'Reference data'!$M$1:$N$364, 2,0), "Do not enter, will be populated based on other column(s)")</f>
        <v>Do not enter, will be populated based on other column(s)</v>
      </c>
      <c r="K1900" s="525" t="str">
        <f>IFERROR(VLOOKUP(J1900,'Reference data'!$G$2:$H$7, 2, 0), "Do not enter, will be populated based on other column(s)")</f>
        <v>Do not enter, will be populated based on other column(s)</v>
      </c>
      <c r="L1900" s="525" t="s">
        <v>248</v>
      </c>
      <c r="M1900" s="525" t="str">
        <f>IFERROR(VLOOKUP(L1900, 'Reference data'!$J$2:$K$30, 2, 0), "Do not enter, will be populated based on other column(s)")</f>
        <v>Dinesh Bansal (Gurgaon)</v>
      </c>
      <c r="O1900" s="671"/>
      <c r="P1900" s="483"/>
    </row>
    <row r="1901" spans="1:44" ht="18" customHeight="1">
      <c r="A1901" s="522" t="str">
        <f>IFERROR(VLOOKUP(B1901, 'Reference data'!$C$2:$D$21, 2, 0), "Do not enter, will be populated based on other column(s)")</f>
        <v>Do not enter, will be populated based on other column(s)</v>
      </c>
      <c r="B1901" s="541"/>
      <c r="D1901" s="686"/>
      <c r="E1901" s="543"/>
      <c r="G1901" s="522" t="str">
        <f>IFERROR(VLOOKUP(E1901,'Reference data'!$M$2:$P$364,4,0), "Do not enter, will be populated based on other column(s)")</f>
        <v>Do not enter, will be populated based on other column(s)</v>
      </c>
      <c r="H1901" s="522" t="str">
        <f>IFERROR(VLOOKUP(E1901,'Reference data'!$M$2:$O$364, 3,0), "Do not enter, will be populated based on other column(s)")</f>
        <v>Do not enter, will be populated based on other column(s)</v>
      </c>
      <c r="I1901" s="522" t="str">
        <f>IFERROR(VLOOKUP(E1901,'Reference data'!$M$1:$N$364, 2,0), "Do not enter, will be populated based on other column(s)")</f>
        <v>Do not enter, will be populated based on other column(s)</v>
      </c>
      <c r="K1901" s="525" t="str">
        <f>IFERROR(VLOOKUP(J1901,'Reference data'!$G$2:$H$7, 2, 0), "Do not enter, will be populated based on other column(s)")</f>
        <v>Do not enter, will be populated based on other column(s)</v>
      </c>
      <c r="L1901" s="525" t="s">
        <v>248</v>
      </c>
      <c r="M1901" s="525" t="str">
        <f>IFERROR(VLOOKUP(L1901, 'Reference data'!$J$2:$K$30, 2, 0), "Do not enter, will be populated based on other column(s)")</f>
        <v>Dinesh Bansal (Gurgaon)</v>
      </c>
      <c r="O1901" s="671"/>
      <c r="P1901" s="483"/>
    </row>
    <row r="1902" spans="1:44" ht="18" customHeight="1">
      <c r="A1902" s="522" t="str">
        <f>IFERROR(VLOOKUP(B1902, 'Reference data'!$C$2:$D$21, 2, 0), "Do not enter, will be populated based on other column(s)")</f>
        <v>Do not enter, will be populated based on other column(s)</v>
      </c>
      <c r="B1902" s="541"/>
      <c r="D1902" s="686"/>
      <c r="E1902" s="543"/>
      <c r="G1902" s="522" t="str">
        <f>IFERROR(VLOOKUP(E1902,'Reference data'!$M$2:$P$364,4,0), "Do not enter, will be populated based on other column(s)")</f>
        <v>Do not enter, will be populated based on other column(s)</v>
      </c>
      <c r="H1902" s="522" t="str">
        <f>IFERROR(VLOOKUP(E1902,'Reference data'!$M$2:$O$364, 3,0), "Do not enter, will be populated based on other column(s)")</f>
        <v>Do not enter, will be populated based on other column(s)</v>
      </c>
      <c r="I1902" s="522" t="str">
        <f>IFERROR(VLOOKUP(E1902,'Reference data'!$M$1:$N$364, 2,0), "Do not enter, will be populated based on other column(s)")</f>
        <v>Do not enter, will be populated based on other column(s)</v>
      </c>
      <c r="K1902" s="525" t="str">
        <f>IFERROR(VLOOKUP(J1902,'Reference data'!$G$2:$H$7, 2, 0), "Do not enter, will be populated based on other column(s)")</f>
        <v>Do not enter, will be populated based on other column(s)</v>
      </c>
      <c r="L1902" s="525" t="s">
        <v>248</v>
      </c>
      <c r="M1902" s="525" t="str">
        <f>IFERROR(VLOOKUP(L1902, 'Reference data'!$J$2:$K$30, 2, 0), "Do not enter, will be populated based on other column(s)")</f>
        <v>Dinesh Bansal (Gurgaon)</v>
      </c>
      <c r="O1902" s="671"/>
      <c r="P1902" s="483"/>
    </row>
    <row r="1903" spans="1:44" ht="18" customHeight="1">
      <c r="A1903" s="522" t="str">
        <f>IFERROR(VLOOKUP(B1903, 'Reference data'!$C$2:$D$21, 2, 0), "Do not enter, will be populated based on other column(s)")</f>
        <v>Do not enter, will be populated based on other column(s)</v>
      </c>
      <c r="B1903" s="541"/>
      <c r="D1903" s="686"/>
      <c r="E1903" s="543"/>
      <c r="G1903" s="522" t="str">
        <f>IFERROR(VLOOKUP(E1903,'Reference data'!$M$2:$P$364,4,0), "Do not enter, will be populated based on other column(s)")</f>
        <v>Do not enter, will be populated based on other column(s)</v>
      </c>
      <c r="H1903" s="522" t="str">
        <f>IFERROR(VLOOKUP(E1903,'Reference data'!$M$2:$O$364, 3,0), "Do not enter, will be populated based on other column(s)")</f>
        <v>Do not enter, will be populated based on other column(s)</v>
      </c>
      <c r="I1903" s="522" t="str">
        <f>IFERROR(VLOOKUP(E1903,'Reference data'!$M$1:$N$364, 2,0), "Do not enter, will be populated based on other column(s)")</f>
        <v>Do not enter, will be populated based on other column(s)</v>
      </c>
      <c r="K1903" s="525" t="str">
        <f>IFERROR(VLOOKUP(J1903,'Reference data'!$G$2:$H$7, 2, 0), "Do not enter, will be populated based on other column(s)")</f>
        <v>Do not enter, will be populated based on other column(s)</v>
      </c>
      <c r="L1903" s="525" t="s">
        <v>248</v>
      </c>
      <c r="M1903" s="525" t="str">
        <f>IFERROR(VLOOKUP(L1903, 'Reference data'!$J$2:$K$30, 2, 0), "Do not enter, will be populated based on other column(s)")</f>
        <v>Dinesh Bansal (Gurgaon)</v>
      </c>
      <c r="O1903" s="671"/>
      <c r="P1903" s="483"/>
    </row>
    <row r="1904" spans="1:44" ht="18" customHeight="1">
      <c r="A1904" s="522" t="str">
        <f>IFERROR(VLOOKUP(B1904, 'Reference data'!$C$2:$D$21, 2, 0), "Do not enter, will be populated based on other column(s)")</f>
        <v>Enhancement</v>
      </c>
      <c r="B1904" s="555" t="s">
        <v>960</v>
      </c>
      <c r="D1904" s="347" t="s">
        <v>2509</v>
      </c>
      <c r="E1904" s="564" t="s">
        <v>2527</v>
      </c>
      <c r="F1904" s="667" t="s">
        <v>2315</v>
      </c>
      <c r="G1904" s="522" t="str">
        <f>IFERROR(VLOOKUP(E1904,'Reference data'!$M$2:$P$364,4,0), "Do not enter, will be populated based on other column(s)")</f>
        <v>MF</v>
      </c>
      <c r="H1904" s="522" t="str">
        <f>IFERROR(VLOOKUP(E1904,'Reference data'!$M$2:$O$364, 3,0), "Do not enter, will be populated based on other column(s)")</f>
        <v>Cobol, DB2</v>
      </c>
      <c r="I1904" s="522" t="str">
        <f>IFERROR(VLOOKUP(E1904,'Reference data'!$M$1:$N$364, 2,0), "Do not enter, will be populated based on other column(s)")</f>
        <v>SW-CRIS</v>
      </c>
      <c r="J1904" s="347" t="s">
        <v>44</v>
      </c>
      <c r="K1904" s="525" t="str">
        <f>IFERROR(VLOOKUP(J1904,'Reference data'!$G$2:$H$7, 2, 0), "Do not enter, will be populated based on other column(s)")</f>
        <v>Muawiah Qaimari</v>
      </c>
      <c r="L1904" s="556" t="s">
        <v>46</v>
      </c>
      <c r="M1904" s="525" t="str">
        <f>IFERROR(VLOOKUP(L1904, 'Reference data'!$J$2:$K$30, 2, 0), "Do not enter, will be populated based on other column(s)")</f>
        <v>Daljeet Arora</v>
      </c>
      <c r="N1904" s="347">
        <v>23.11</v>
      </c>
      <c r="P1904" s="347" t="s">
        <v>48</v>
      </c>
      <c r="Q1904" s="347">
        <v>150</v>
      </c>
      <c r="R1904" s="488"/>
      <c r="S1904" s="488"/>
      <c r="T1904" s="488"/>
      <c r="U1904" s="488"/>
      <c r="V1904" s="488"/>
      <c r="W1904" s="488"/>
      <c r="X1904" s="488"/>
      <c r="Y1904" s="488"/>
      <c r="Z1904" s="488"/>
      <c r="AA1904" s="488"/>
      <c r="AB1904" s="488"/>
      <c r="AC1904" s="488"/>
      <c r="AD1904" s="488"/>
      <c r="AE1904" s="488"/>
      <c r="AF1904" s="488"/>
      <c r="AG1904" s="488"/>
      <c r="AO1904" s="347">
        <v>10</v>
      </c>
      <c r="AP1904" s="347">
        <v>20</v>
      </c>
      <c r="AQ1904" s="347">
        <v>10</v>
      </c>
      <c r="AR1904" s="347">
        <v>10</v>
      </c>
    </row>
    <row r="1905" spans="1:51" ht="18" customHeight="1">
      <c r="A1905" s="522" t="str">
        <f>IFERROR(VLOOKUP(B1905, 'Reference data'!$C$2:$D$21, 2, 0), "Do not enter, will be populated based on other column(s)")</f>
        <v>Enhancement</v>
      </c>
      <c r="B1905" s="555" t="s">
        <v>960</v>
      </c>
      <c r="D1905" s="347" t="s">
        <v>2509</v>
      </c>
      <c r="E1905" s="564" t="s">
        <v>2528</v>
      </c>
      <c r="F1905" s="667" t="s">
        <v>2315</v>
      </c>
      <c r="G1905" s="522" t="str">
        <f>IFERROR(VLOOKUP(E1905,'Reference data'!$M$2:$P$364,4,0), "Do not enter, will be populated based on other column(s)")</f>
        <v>MF</v>
      </c>
      <c r="H1905" s="522" t="str">
        <f>IFERROR(VLOOKUP(E1905,'Reference data'!$M$2:$O$364, 3,0), "Do not enter, will be populated based on other column(s)")</f>
        <v>Cobol, DB2</v>
      </c>
      <c r="I1905" s="522" t="str">
        <f>IFERROR(VLOOKUP(E1905,'Reference data'!$M$1:$N$364, 2,0), "Do not enter, will be populated based on other column(s)")</f>
        <v>SW-CRIS</v>
      </c>
      <c r="J1905" s="347" t="s">
        <v>44</v>
      </c>
      <c r="K1905" s="525" t="str">
        <f>IFERROR(VLOOKUP(J1905,'Reference data'!$G$2:$H$7, 2, 0), "Do not enter, will be populated based on other column(s)")</f>
        <v>Muawiah Qaimari</v>
      </c>
      <c r="L1905" s="556" t="s">
        <v>46</v>
      </c>
      <c r="M1905" s="525" t="str">
        <f>IFERROR(VLOOKUP(L1905, 'Reference data'!$J$2:$K$30, 2, 0), "Do not enter, will be populated based on other column(s)")</f>
        <v>Daljeet Arora</v>
      </c>
      <c r="N1905" s="347">
        <v>23.11</v>
      </c>
      <c r="P1905" s="347" t="s">
        <v>48</v>
      </c>
      <c r="Q1905" s="347">
        <v>150</v>
      </c>
      <c r="R1905" s="488"/>
      <c r="S1905" s="488"/>
      <c r="T1905" s="488"/>
      <c r="U1905" s="488"/>
      <c r="V1905" s="488"/>
      <c r="W1905" s="488"/>
      <c r="X1905" s="488"/>
      <c r="Y1905" s="488"/>
      <c r="Z1905" s="488"/>
      <c r="AA1905" s="488"/>
      <c r="AB1905" s="488"/>
      <c r="AC1905" s="488"/>
      <c r="AD1905" s="488"/>
      <c r="AE1905" s="488"/>
      <c r="AF1905" s="488"/>
      <c r="AG1905" s="488"/>
      <c r="AO1905" s="347">
        <v>10</v>
      </c>
      <c r="AP1905" s="347">
        <v>20</v>
      </c>
      <c r="AQ1905" s="347">
        <v>10</v>
      </c>
      <c r="AR1905" s="347">
        <v>10</v>
      </c>
    </row>
    <row r="1906" spans="1:51" ht="18" customHeight="1">
      <c r="A1906" s="522" t="str">
        <f>IFERROR(VLOOKUP(B1906, 'Reference data'!$C$2:$D$21, 2, 0), "Do not enter, will be populated based on other column(s)")</f>
        <v>Sustenance</v>
      </c>
      <c r="B1906" s="541" t="s">
        <v>88</v>
      </c>
      <c r="C1906" s="347">
        <v>1</v>
      </c>
      <c r="D1906" s="347" t="s">
        <v>2529</v>
      </c>
      <c r="E1906" s="543" t="s">
        <v>1323</v>
      </c>
      <c r="F1906" s="474"/>
      <c r="G1906" s="522" t="str">
        <f>IFERROR(VLOOKUP(E1906,'Reference data'!$M$2:$P$364,4,0), "Do not enter, will be populated based on other column(s)")</f>
        <v>MR</v>
      </c>
      <c r="H1906" s="522" t="str">
        <f>IFERROR(VLOOKUP(E1906,'Reference data'!$M$2:$O$364, 3,0), "Do not enter, will be populated based on other column(s)")</f>
        <v>Java</v>
      </c>
      <c r="I1906" s="522" t="str">
        <f>IFERROR(VLOOKUP(E1906,'Reference data'!$M$1:$N$364, 2,0), "Do not enter, will be populated based on other column(s)")</f>
        <v>PUNE-MR-GRP2</v>
      </c>
      <c r="J1906" s="347" t="s">
        <v>203</v>
      </c>
      <c r="K1906" s="525" t="str">
        <f>IFERROR(VLOOKUP(J1906,'Reference data'!$G$2:$H$7, 2, 0), "Do not enter, will be populated based on other column(s)")</f>
        <v>Muawiah Qaimari</v>
      </c>
      <c r="L1906" s="525" t="s">
        <v>414</v>
      </c>
      <c r="M1906" s="525" t="str">
        <f>IFERROR(VLOOKUP(L1906, 'Reference data'!$J$2:$K$30, 2, 0), "Do not enter, will be populated based on other column(s)")</f>
        <v>Tarun Raghuwanshi</v>
      </c>
      <c r="N1906" s="347">
        <v>23.05</v>
      </c>
      <c r="O1906" s="63"/>
      <c r="P1906" s="347" t="s">
        <v>48</v>
      </c>
      <c r="Q1906" s="347">
        <v>400</v>
      </c>
      <c r="AJ1906" s="347">
        <v>150</v>
      </c>
      <c r="AK1906" s="347">
        <v>100</v>
      </c>
      <c r="AL1906" s="347">
        <v>150</v>
      </c>
    </row>
    <row r="1907" spans="1:51" ht="18" customHeight="1">
      <c r="A1907" s="522" t="str">
        <f>IFERROR(VLOOKUP(B1907, 'Reference data'!$C$2:$D$21, 2, 0), "Do not enter, will be populated based on other column(s)")</f>
        <v>Sustenance</v>
      </c>
      <c r="B1907" s="541" t="s">
        <v>110</v>
      </c>
      <c r="C1907" s="347">
        <v>1</v>
      </c>
      <c r="D1907" s="347" t="s">
        <v>2530</v>
      </c>
      <c r="E1907" s="543" t="s">
        <v>1363</v>
      </c>
      <c r="F1907" s="474"/>
      <c r="G1907" s="522" t="str">
        <f>IFERROR(VLOOKUP(E1907,'Reference data'!$M$2:$P$364,4,0), "Do not enter, will be populated based on other column(s)")</f>
        <v>MR</v>
      </c>
      <c r="H1907" s="522" t="str">
        <f>IFERROR(VLOOKUP(E1907,'Reference data'!$M$2:$O$364, 3,0), "Do not enter, will be populated based on other column(s)")</f>
        <v>Java</v>
      </c>
      <c r="I1907" s="522" t="str">
        <f>IFERROR(VLOOKUP(E1907,'Reference data'!$M$1:$N$364, 2,0), "Do not enter, will be populated based on other column(s)")</f>
        <v>PUNE-MR-GRP2</v>
      </c>
      <c r="J1907" s="347" t="s">
        <v>203</v>
      </c>
      <c r="K1907" s="525" t="str">
        <f>IFERROR(VLOOKUP(J1907,'Reference data'!$G$2:$H$7, 2, 0), "Do not enter, will be populated based on other column(s)")</f>
        <v>Muawiah Qaimari</v>
      </c>
      <c r="L1907" s="525" t="s">
        <v>414</v>
      </c>
      <c r="M1907" s="525" t="str">
        <f>IFERROR(VLOOKUP(L1907, 'Reference data'!$J$2:$K$30, 2, 0), "Do not enter, will be populated based on other column(s)")</f>
        <v>Tarun Raghuwanshi</v>
      </c>
      <c r="N1907" s="347">
        <v>23.04</v>
      </c>
      <c r="O1907" s="63"/>
      <c r="P1907" s="347" t="s">
        <v>48</v>
      </c>
      <c r="Q1907" s="347">
        <v>200</v>
      </c>
      <c r="AJ1907" s="347">
        <v>50</v>
      </c>
      <c r="AK1907" s="347">
        <v>150</v>
      </c>
    </row>
    <row r="1908" spans="1:51" ht="18" customHeight="1">
      <c r="A1908" s="522" t="str">
        <f>IFERROR(VLOOKUP(B1908, 'Reference data'!$C$2:$D$21, 2, 0), "Do not enter, will be populated based on other column(s)")</f>
        <v>Sustenance</v>
      </c>
      <c r="B1908" s="541" t="s">
        <v>125</v>
      </c>
      <c r="C1908" s="347">
        <v>1</v>
      </c>
      <c r="D1908" s="347" t="s">
        <v>2531</v>
      </c>
      <c r="E1908" s="543" t="s">
        <v>469</v>
      </c>
      <c r="F1908" s="474"/>
      <c r="G1908" s="522" t="str">
        <f>IFERROR(VLOOKUP(E1908,'Reference data'!$M$2:$P$364,4,0), "Do not enter, will be populated based on other column(s)")</f>
        <v>MF</v>
      </c>
      <c r="H1908" s="522" t="str">
        <f>IFERROR(VLOOKUP(E1908,'Reference data'!$M$2:$O$364, 3,0), "Do not enter, will be populated based on other column(s)")</f>
        <v>Cobol, IMS-DC</v>
      </c>
      <c r="I1908" s="522" t="str">
        <f>IFERROR(VLOOKUP(E1908,'Reference data'!$M$1:$N$364, 2,0), "Do not enter, will be populated based on other column(s)")</f>
        <v>SE-BILLING</v>
      </c>
      <c r="J1908" s="347" t="s">
        <v>203</v>
      </c>
      <c r="K1908" s="525" t="str">
        <f>IFERROR(VLOOKUP(J1908,'Reference data'!$G$2:$H$7, 2, 0), "Do not enter, will be populated based on other column(s)")</f>
        <v>Muawiah Qaimari</v>
      </c>
      <c r="L1908" s="525" t="s">
        <v>414</v>
      </c>
      <c r="M1908" s="525" t="str">
        <f>IFERROR(VLOOKUP(L1908, 'Reference data'!$J$2:$K$30, 2, 0), "Do not enter, will be populated based on other column(s)")</f>
        <v>Tarun Raghuwanshi</v>
      </c>
      <c r="N1908" s="347">
        <v>23.04</v>
      </c>
      <c r="O1908" s="63"/>
      <c r="P1908" s="347" t="s">
        <v>48</v>
      </c>
      <c r="Q1908" s="347">
        <v>30</v>
      </c>
      <c r="AK1908" s="347">
        <v>30</v>
      </c>
    </row>
    <row r="1909" spans="1:51" ht="18" customHeight="1">
      <c r="A1909" s="522" t="str">
        <f>IFERROR(VLOOKUP(B1909, 'Reference data'!$C$2:$D$21, 2, 0), "Do not enter, will be populated based on other column(s)")</f>
        <v>Enhancement</v>
      </c>
      <c r="B1909" s="541" t="s">
        <v>960</v>
      </c>
      <c r="C1909" s="347">
        <v>1</v>
      </c>
      <c r="D1909" s="347" t="s">
        <v>2532</v>
      </c>
      <c r="E1909" s="543" t="s">
        <v>1263</v>
      </c>
      <c r="G1909" s="522" t="str">
        <f>IFERROR(VLOOKUP(E1909,'Reference data'!$M$2:$P$364,4,0), "Do not enter, will be populated based on other column(s)")</f>
        <v>MR</v>
      </c>
      <c r="H1909" s="522" t="str">
        <f>IFERROR(VLOOKUP(E1909,'Reference data'!$M$2:$O$364, 3,0), "Do not enter, will be populated based on other column(s)")</f>
        <v>Java</v>
      </c>
      <c r="I1909" s="522" t="str">
        <f>IFERROR(VLOOKUP(E1909,'Reference data'!$M$1:$N$364, 2,0), "Do not enter, will be populated based on other column(s)")</f>
        <v>MR-ETM-eDocs</v>
      </c>
      <c r="J1909" s="347" t="s">
        <v>203</v>
      </c>
      <c r="K1909" s="525" t="str">
        <f>IFERROR(VLOOKUP(J1909,'Reference data'!$G$2:$H$7, 2, 0), "Do not enter, will be populated based on other column(s)")</f>
        <v>Muawiah Qaimari</v>
      </c>
      <c r="L1909" s="525" t="s">
        <v>414</v>
      </c>
      <c r="M1909" s="525" t="str">
        <f>IFERROR(VLOOKUP(L1909, 'Reference data'!$J$2:$K$30, 2, 0), "Do not enter, will be populated based on other column(s)")</f>
        <v>Tarun Raghuwanshi</v>
      </c>
      <c r="N1909" s="347">
        <v>24.06</v>
      </c>
      <c r="O1909" s="63"/>
      <c r="P1909" s="347" t="s">
        <v>48</v>
      </c>
      <c r="Q1909" s="347">
        <v>40</v>
      </c>
    </row>
    <row r="1910" spans="1:51" ht="18" customHeight="1">
      <c r="A1910" s="522" t="str">
        <f>IFERROR(VLOOKUP(B1910, 'Reference data'!$C$2:$D$21, 2, 0), "Do not enter, will be populated based on other column(s)")</f>
        <v>Sustenance</v>
      </c>
      <c r="B1910" s="541" t="s">
        <v>88</v>
      </c>
      <c r="C1910" s="347">
        <v>1</v>
      </c>
      <c r="D1910" s="347" t="s">
        <v>2533</v>
      </c>
      <c r="E1910" s="543" t="s">
        <v>1263</v>
      </c>
      <c r="F1910" s="509" t="s">
        <v>2534</v>
      </c>
      <c r="G1910" s="522" t="str">
        <f>IFERROR(VLOOKUP(E1910,'Reference data'!$M$2:$P$364,4,0), "Do not enter, will be populated based on other column(s)")</f>
        <v>MR</v>
      </c>
      <c r="H1910" s="522" t="str">
        <f>IFERROR(VLOOKUP(E1910,'Reference data'!$M$2:$O$364, 3,0), "Do not enter, will be populated based on other column(s)")</f>
        <v>Java</v>
      </c>
      <c r="I1910" s="522" t="str">
        <f>IFERROR(VLOOKUP(E1910,'Reference data'!$M$1:$N$364, 2,0), "Do not enter, will be populated based on other column(s)")</f>
        <v>MR-ETM-eDocs</v>
      </c>
      <c r="J1910" s="347" t="s">
        <v>203</v>
      </c>
      <c r="K1910" s="525" t="str">
        <f>IFERROR(VLOOKUP(J1910,'Reference data'!$G$2:$H$7, 2, 0), "Do not enter, will be populated based on other column(s)")</f>
        <v>Muawiah Qaimari</v>
      </c>
      <c r="L1910" s="525" t="s">
        <v>414</v>
      </c>
      <c r="M1910" s="525" t="str">
        <f>IFERROR(VLOOKUP(L1910, 'Reference data'!$J$2:$K$30, 2, 0), "Do not enter, will be populated based on other column(s)")</f>
        <v>Tarun Raghuwanshi</v>
      </c>
      <c r="N1910" s="347">
        <v>23.06</v>
      </c>
      <c r="O1910" s="63"/>
      <c r="P1910" s="347" t="s">
        <v>48</v>
      </c>
      <c r="Q1910" s="347">
        <v>250</v>
      </c>
      <c r="AL1910" s="347">
        <v>160</v>
      </c>
      <c r="AM1910" s="347">
        <v>90</v>
      </c>
    </row>
    <row r="1911" spans="1:51" ht="18" customHeight="1">
      <c r="A1911" s="522" t="str">
        <f>IFERROR(VLOOKUP(B1911, 'Reference data'!$C$2:$D$21, 2, 0), "Do not enter, will be populated based on other column(s)")</f>
        <v>Enhancement</v>
      </c>
      <c r="B1911" s="541" t="s">
        <v>960</v>
      </c>
      <c r="C1911" s="347">
        <v>1</v>
      </c>
      <c r="D1911" s="347" t="s">
        <v>2535</v>
      </c>
      <c r="E1911" s="543" t="s">
        <v>419</v>
      </c>
      <c r="F1911" s="347" t="s">
        <v>1479</v>
      </c>
      <c r="G1911" s="522" t="str">
        <f>IFERROR(VLOOKUP(E1911,'Reference data'!$M$2:$P$364,4,0), "Do not enter, will be populated based on other column(s)")</f>
        <v>MF</v>
      </c>
      <c r="H1911" s="522" t="str">
        <f>IFERROR(VLOOKUP(E1911,'Reference data'!$M$2:$O$364, 3,0), "Do not enter, will be populated based on other column(s)")</f>
        <v>Cobol, DB2</v>
      </c>
      <c r="I1911" s="522" t="str">
        <f>IFERROR(VLOOKUP(E1911,'Reference data'!$M$1:$N$364, 2,0), "Do not enter, will be populated based on other column(s)")</f>
        <v>SE-BILLING-USAGE</v>
      </c>
      <c r="J1911" s="347" t="s">
        <v>203</v>
      </c>
      <c r="K1911" s="525" t="str">
        <f>IFERROR(VLOOKUP(J1911,'Reference data'!$G$2:$H$7, 2, 0), "Do not enter, will be populated based on other column(s)")</f>
        <v>Muawiah Qaimari</v>
      </c>
      <c r="L1911" s="525" t="s">
        <v>414</v>
      </c>
      <c r="M1911" s="525" t="str">
        <f>IFERROR(VLOOKUP(L1911, 'Reference data'!$J$2:$K$30, 2, 0), "Do not enter, will be populated based on other column(s)")</f>
        <v>Tarun Raghuwanshi</v>
      </c>
      <c r="N1911" s="347">
        <v>23.05</v>
      </c>
      <c r="O1911" s="63"/>
      <c r="P1911" s="483" t="s">
        <v>48</v>
      </c>
      <c r="Q1911" s="347">
        <v>100</v>
      </c>
      <c r="AL1911" s="347">
        <v>100</v>
      </c>
    </row>
    <row r="1912" spans="1:51" ht="18" customHeight="1">
      <c r="A1912" s="522" t="str">
        <f>IFERROR(VLOOKUP(B1912, 'Reference data'!$C$2:$D$21, 2, 0), "Do not enter, will be populated based on other column(s)")</f>
        <v>Enhancement</v>
      </c>
      <c r="B1912" s="541" t="s">
        <v>960</v>
      </c>
      <c r="C1912" s="347">
        <v>1</v>
      </c>
      <c r="D1912" s="347" t="s">
        <v>2536</v>
      </c>
      <c r="E1912" s="543" t="s">
        <v>606</v>
      </c>
      <c r="F1912" s="474"/>
      <c r="G1912" s="522" t="str">
        <f>IFERROR(VLOOKUP(E1912,'Reference data'!$M$2:$P$364,4,0), "Do not enter, will be populated based on other column(s)")</f>
        <v>MF</v>
      </c>
      <c r="H1912" s="522" t="str">
        <f>IFERROR(VLOOKUP(E1912,'Reference data'!$M$2:$O$364, 3,0), "Do not enter, will be populated based on other column(s)")</f>
        <v>Cobol, IMS DB</v>
      </c>
      <c r="I1912" s="522" t="str">
        <f>IFERROR(VLOOKUP(E1912,'Reference data'!$M$1:$N$364, 2,0), "Do not enter, will be populated based on other column(s)")</f>
        <v>SE-BILLING</v>
      </c>
      <c r="J1912" s="347" t="s">
        <v>203</v>
      </c>
      <c r="K1912" s="525" t="str">
        <f>IFERROR(VLOOKUP(J1912,'Reference data'!$G$2:$H$7, 2, 0), "Do not enter, will be populated based on other column(s)")</f>
        <v>Muawiah Qaimari</v>
      </c>
      <c r="L1912" s="525" t="s">
        <v>414</v>
      </c>
      <c r="M1912" s="525" t="str">
        <f>IFERROR(VLOOKUP(L1912, 'Reference data'!$J$2:$K$30, 2, 0), "Do not enter, will be populated based on other column(s)")</f>
        <v>Tarun Raghuwanshi</v>
      </c>
      <c r="N1912" s="347">
        <v>23.07</v>
      </c>
      <c r="O1912" s="551" t="str">
        <f>VLOOKUP(N1912, 'Reference data'!$U$2:$V$29, 2, 0)</f>
        <v>Jul-23</v>
      </c>
      <c r="P1912" s="483" t="s">
        <v>48</v>
      </c>
      <c r="Q1912" s="347">
        <v>80</v>
      </c>
      <c r="AM1912" s="347">
        <v>80</v>
      </c>
    </row>
    <row r="1913" spans="1:51" ht="18" customHeight="1">
      <c r="A1913" s="522" t="str">
        <f>IFERROR(VLOOKUP(B1913, 'Reference data'!$C$2:$D$21, 2, 0), "Do not enter, will be populated based on other column(s)")</f>
        <v>Enhancement</v>
      </c>
      <c r="B1913" s="555" t="s">
        <v>960</v>
      </c>
      <c r="D1913" s="347" t="s">
        <v>2509</v>
      </c>
      <c r="E1913" s="564" t="s">
        <v>105</v>
      </c>
      <c r="F1913" s="706" t="s">
        <v>2315</v>
      </c>
      <c r="G1913" s="522" t="str">
        <f>IFERROR(VLOOKUP(E1913,'Reference data'!$M$2:$P$364,4,0), "Do not enter, will be populated based on other column(s)")</f>
        <v>MF</v>
      </c>
      <c r="H1913" s="522" t="str">
        <f>IFERROR(VLOOKUP(E1913,'Reference data'!$M$2:$O$364, 3,0), "Do not enter, will be populated based on other column(s)")</f>
        <v>Cobol, IMS-DB</v>
      </c>
      <c r="I1913" s="522" t="str">
        <f>IFERROR(VLOOKUP(E1913,'Reference data'!$M$1:$N$364, 2,0), "Do not enter, will be populated based on other column(s)")</f>
        <v>SW-CRIS</v>
      </c>
      <c r="J1913" s="347" t="s">
        <v>44</v>
      </c>
      <c r="K1913" s="525" t="str">
        <f>IFERROR(VLOOKUP(J1913,'Reference data'!$G$2:$H$7, 2, 0), "Do not enter, will be populated based on other column(s)")</f>
        <v>Muawiah Qaimari</v>
      </c>
      <c r="L1913" s="556" t="s">
        <v>46</v>
      </c>
      <c r="M1913" s="525" t="str">
        <f>IFERROR(VLOOKUP(L1913, 'Reference data'!$J$2:$K$30, 2, 0), "Do not enter, will be populated based on other column(s)")</f>
        <v>Daljeet Arora</v>
      </c>
      <c r="N1913" s="347">
        <v>23.11</v>
      </c>
      <c r="P1913" s="483" t="s">
        <v>48</v>
      </c>
      <c r="Q1913" s="347">
        <v>150</v>
      </c>
      <c r="R1913" s="488"/>
      <c r="S1913" s="488"/>
      <c r="T1913" s="488"/>
      <c r="U1913" s="488"/>
      <c r="V1913" s="488"/>
      <c r="W1913" s="488"/>
      <c r="X1913" s="488"/>
      <c r="Y1913" s="488"/>
      <c r="Z1913" s="488"/>
      <c r="AA1913" s="488"/>
      <c r="AB1913" s="488"/>
      <c r="AC1913" s="488"/>
      <c r="AD1913" s="488"/>
      <c r="AE1913" s="488"/>
      <c r="AF1913" s="488"/>
      <c r="AG1913" s="488"/>
      <c r="AO1913" s="347">
        <v>10</v>
      </c>
      <c r="AP1913" s="347">
        <v>20</v>
      </c>
      <c r="AQ1913" s="347">
        <v>10</v>
      </c>
      <c r="AR1913" s="347">
        <v>10</v>
      </c>
    </row>
    <row r="1914" spans="1:51" ht="18" customHeight="1">
      <c r="A1914" s="522" t="str">
        <f>IFERROR(VLOOKUP(B1914, 'Reference data'!$C$2:$D$21, 2, 0), "Do not enter, will be populated based on other column(s)")</f>
        <v>Enhancement</v>
      </c>
      <c r="B1914" s="541" t="s">
        <v>960</v>
      </c>
      <c r="D1914" s="347" t="s">
        <v>2537</v>
      </c>
      <c r="E1914" s="543" t="s">
        <v>426</v>
      </c>
      <c r="F1914" s="509" t="s">
        <v>1479</v>
      </c>
      <c r="G1914" s="522" t="str">
        <f>IFERROR(VLOOKUP(E1914,'Reference data'!$M$2:$P$364,4,0), "Do not enter, will be populated based on other column(s)")</f>
        <v>MF</v>
      </c>
      <c r="H1914" s="522" t="str">
        <f>IFERROR(VLOOKUP(E1914,'Reference data'!$M$2:$O$364, 3,0), "Do not enter, will be populated based on other column(s)")</f>
        <v>Cobol</v>
      </c>
      <c r="I1914" s="522" t="str">
        <f>IFERROR(VLOOKUP(E1914,'Reference data'!$M$1:$N$364, 2,0), "Do not enter, will be populated based on other column(s)")</f>
        <v>SE-BILLING-USAGE</v>
      </c>
      <c r="J1914" s="347" t="s">
        <v>203</v>
      </c>
      <c r="K1914" s="525" t="str">
        <f>IFERROR(VLOOKUP(J1914,'Reference data'!$G$2:$H$7, 2, 0), "Do not enter, will be populated based on other column(s)")</f>
        <v>Muawiah Qaimari</v>
      </c>
      <c r="L1914" s="525" t="s">
        <v>414</v>
      </c>
      <c r="M1914" s="525" t="str">
        <f>IFERROR(VLOOKUP(L1914, 'Reference data'!$J$2:$K$30, 2, 0), "Do not enter, will be populated based on other column(s)")</f>
        <v>Tarun Raghuwanshi</v>
      </c>
      <c r="N1914" s="347">
        <v>23.07</v>
      </c>
      <c r="O1914" s="551" t="str">
        <f>VLOOKUP(N1914, 'Reference data'!$U$2:$V$29, 2, 0)</f>
        <v>Jul-23</v>
      </c>
      <c r="P1914" s="483" t="s">
        <v>48</v>
      </c>
      <c r="Q1914" s="347">
        <v>100</v>
      </c>
      <c r="AM1914" s="347">
        <v>70</v>
      </c>
      <c r="AN1914" s="347">
        <v>30</v>
      </c>
    </row>
    <row r="1915" spans="1:51" ht="18" customHeight="1">
      <c r="A1915" s="522" t="str">
        <f>IFERROR(VLOOKUP(B1915, 'Reference data'!$C$2:$D$21, 2, 0), "Do not enter, will be populated based on other column(s)")</f>
        <v>Sustenance</v>
      </c>
      <c r="B1915" s="541" t="s">
        <v>125</v>
      </c>
      <c r="D1915" s="347" t="s">
        <v>2538</v>
      </c>
      <c r="E1915" s="543" t="s">
        <v>523</v>
      </c>
      <c r="F1915" s="509" t="s">
        <v>1479</v>
      </c>
      <c r="G1915" s="522" t="str">
        <f>IFERROR(VLOOKUP(E1915,'Reference data'!$M$2:$P$364,4,0), "Do not enter, will be populated based on other column(s)")</f>
        <v>MF</v>
      </c>
      <c r="H1915" s="522" t="str">
        <f>IFERROR(VLOOKUP(E1915,'Reference data'!$M$2:$O$364, 3,0), "Do not enter, will be populated based on other column(s)")</f>
        <v>Cobol</v>
      </c>
      <c r="I1915" s="522" t="str">
        <f>IFERROR(VLOOKUP(E1915,'Reference data'!$M$1:$N$364, 2,0), "Do not enter, will be populated based on other column(s)")</f>
        <v>SE-BILLING</v>
      </c>
      <c r="J1915" s="347" t="s">
        <v>203</v>
      </c>
      <c r="K1915" s="525" t="str">
        <f>IFERROR(VLOOKUP(J1915,'Reference data'!$G$2:$H$7, 2, 0), "Do not enter, will be populated based on other column(s)")</f>
        <v>Muawiah Qaimari</v>
      </c>
      <c r="L1915" s="525" t="s">
        <v>414</v>
      </c>
      <c r="M1915" s="525" t="str">
        <f>IFERROR(VLOOKUP(L1915, 'Reference data'!$J$2:$K$30, 2, 0), "Do not enter, will be populated based on other column(s)")</f>
        <v>Tarun Raghuwanshi</v>
      </c>
      <c r="N1915" s="347">
        <v>23.07</v>
      </c>
      <c r="O1915" s="63"/>
      <c r="P1915" s="483" t="s">
        <v>48</v>
      </c>
      <c r="Q1915" s="347">
        <v>60</v>
      </c>
      <c r="AM1915" s="347">
        <v>20</v>
      </c>
      <c r="AN1915" s="347">
        <v>40</v>
      </c>
    </row>
    <row r="1916" spans="1:51" ht="18" customHeight="1">
      <c r="A1916" s="522" t="str">
        <f>IFERROR(VLOOKUP(B1916, 'Reference data'!$C$2:$D$21, 2, 0), "Do not enter, will be populated based on other column(s)")</f>
        <v>Sustenance</v>
      </c>
      <c r="B1916" s="541" t="s">
        <v>125</v>
      </c>
      <c r="D1916" s="347" t="s">
        <v>2538</v>
      </c>
      <c r="E1916" s="543" t="s">
        <v>523</v>
      </c>
      <c r="F1916" s="509" t="s">
        <v>1479</v>
      </c>
      <c r="G1916" s="522" t="str">
        <f>IFERROR(VLOOKUP(E1916,'Reference data'!$M$2:$P$364,4,0), "Do not enter, will be populated based on other column(s)")</f>
        <v>MF</v>
      </c>
      <c r="H1916" s="522" t="str">
        <f>IFERROR(VLOOKUP(E1916,'Reference data'!$M$2:$O$364, 3,0), "Do not enter, will be populated based on other column(s)")</f>
        <v>Cobol</v>
      </c>
      <c r="I1916" s="522" t="str">
        <f>IFERROR(VLOOKUP(E1916,'Reference data'!$M$1:$N$364, 2,0), "Do not enter, will be populated based on other column(s)")</f>
        <v>SE-BILLING</v>
      </c>
      <c r="J1916" s="347" t="s">
        <v>203</v>
      </c>
      <c r="K1916" s="525" t="str">
        <f>IFERROR(VLOOKUP(J1916,'Reference data'!$G$2:$H$7, 2, 0), "Do not enter, will be populated based on other column(s)")</f>
        <v>Muawiah Qaimari</v>
      </c>
      <c r="L1916" s="525" t="s">
        <v>414</v>
      </c>
      <c r="M1916" s="525" t="str">
        <f>IFERROR(VLOOKUP(L1916, 'Reference data'!$J$2:$K$30, 2, 0), "Do not enter, will be populated based on other column(s)")</f>
        <v>Tarun Raghuwanshi</v>
      </c>
      <c r="N1916" s="347">
        <v>23.07</v>
      </c>
      <c r="O1916" s="63"/>
      <c r="P1916" s="483" t="s">
        <v>48</v>
      </c>
      <c r="Q1916" s="347">
        <v>60</v>
      </c>
      <c r="AM1916" s="347">
        <v>20</v>
      </c>
      <c r="AN1916" s="347">
        <v>40</v>
      </c>
    </row>
    <row r="1917" spans="1:51" ht="18" customHeight="1">
      <c r="A1917" s="522" t="str">
        <f>IFERROR(VLOOKUP(B1917, 'Reference data'!$C$2:$D$21, 2, 0), "Do not enter, will be populated based on other column(s)")</f>
        <v>Sustenance</v>
      </c>
      <c r="B1917" s="541" t="s">
        <v>125</v>
      </c>
      <c r="D1917" s="347" t="s">
        <v>2539</v>
      </c>
      <c r="E1917" s="543" t="s">
        <v>469</v>
      </c>
      <c r="F1917" s="509" t="s">
        <v>1479</v>
      </c>
      <c r="G1917" s="522" t="str">
        <f>IFERROR(VLOOKUP(E1917,'Reference data'!$M$2:$P$364,4,0), "Do not enter, will be populated based on other column(s)")</f>
        <v>MF</v>
      </c>
      <c r="H1917" s="522" t="str">
        <f>IFERROR(VLOOKUP(E1917,'Reference data'!$M$2:$O$364, 3,0), "Do not enter, will be populated based on other column(s)")</f>
        <v>Cobol, IMS-DC</v>
      </c>
      <c r="I1917" s="522" t="str">
        <f>IFERROR(VLOOKUP(E1917,'Reference data'!$M$1:$N$364, 2,0), "Do not enter, will be populated based on other column(s)")</f>
        <v>SE-BILLING</v>
      </c>
      <c r="J1917" s="347" t="s">
        <v>203</v>
      </c>
      <c r="K1917" s="525" t="str">
        <f>IFERROR(VLOOKUP(J1917,'Reference data'!$G$2:$H$7, 2, 0), "Do not enter, will be populated based on other column(s)")</f>
        <v>Muawiah Qaimari</v>
      </c>
      <c r="L1917" s="525" t="s">
        <v>414</v>
      </c>
      <c r="M1917" s="525" t="str">
        <f>IFERROR(VLOOKUP(L1917, 'Reference data'!$J$2:$K$30, 2, 0), "Do not enter, will be populated based on other column(s)")</f>
        <v>Tarun Raghuwanshi</v>
      </c>
      <c r="N1917" s="347">
        <v>23.07</v>
      </c>
      <c r="O1917" s="63"/>
      <c r="P1917" s="483" t="s">
        <v>48</v>
      </c>
      <c r="Q1917" s="347">
        <v>20</v>
      </c>
      <c r="AN1917" s="347">
        <v>20</v>
      </c>
    </row>
    <row r="1918" spans="1:51" ht="18" customHeight="1">
      <c r="A1918" s="522" t="str">
        <f>IFERROR(VLOOKUP(B1918, 'Reference data'!$C$2:$D$21, 2, 0), "Do not enter, will be populated based on other column(s)")</f>
        <v>Enhancement</v>
      </c>
      <c r="B1918" s="541" t="s">
        <v>960</v>
      </c>
      <c r="C1918" s="347">
        <v>1</v>
      </c>
      <c r="D1918" s="347" t="s">
        <v>2540</v>
      </c>
      <c r="E1918" s="543" t="s">
        <v>469</v>
      </c>
      <c r="F1918" s="509" t="s">
        <v>2541</v>
      </c>
      <c r="G1918" s="522" t="str">
        <f>IFERROR(VLOOKUP(E1918,'Reference data'!$M$2:$P$364,4,0), "Do not enter, will be populated based on other column(s)")</f>
        <v>MF</v>
      </c>
      <c r="H1918" s="522" t="str">
        <f>IFERROR(VLOOKUP(E1918,'Reference data'!$M$2:$O$364, 3,0), "Do not enter, will be populated based on other column(s)")</f>
        <v>Cobol, IMS-DC</v>
      </c>
      <c r="I1918" s="522" t="str">
        <f>IFERROR(VLOOKUP(E1918,'Reference data'!$M$1:$N$364, 2,0), "Do not enter, will be populated based on other column(s)")</f>
        <v>SE-BILLING</v>
      </c>
      <c r="J1918" s="347" t="s">
        <v>203</v>
      </c>
      <c r="K1918" s="525" t="str">
        <f>IFERROR(VLOOKUP(J1918,'Reference data'!$G$2:$H$7, 2, 0), "Do not enter, will be populated based on other column(s)")</f>
        <v>Muawiah Qaimari</v>
      </c>
      <c r="L1918" s="525" t="s">
        <v>414</v>
      </c>
      <c r="M1918" s="525" t="str">
        <f>IFERROR(VLOOKUP(L1918, 'Reference data'!$J$2:$K$30, 2, 0), "Do not enter, will be populated based on other column(s)")</f>
        <v>Tarun Raghuwanshi</v>
      </c>
      <c r="N1918" s="347">
        <v>24.06</v>
      </c>
      <c r="O1918" s="551" t="str">
        <f>VLOOKUP(N1918, 'Reference data'!$U$2:$V$29, 2, 0)</f>
        <v>Jun-24</v>
      </c>
      <c r="P1918" s="483" t="s">
        <v>342</v>
      </c>
      <c r="Q1918" s="347">
        <v>4000</v>
      </c>
      <c r="AR1918" s="347">
        <v>500</v>
      </c>
      <c r="AS1918" s="347">
        <v>600</v>
      </c>
      <c r="AT1918" s="347">
        <v>700</v>
      </c>
      <c r="AU1918" s="347">
        <v>800</v>
      </c>
      <c r="AV1918" s="347">
        <v>500</v>
      </c>
      <c r="AW1918" s="347">
        <v>300</v>
      </c>
      <c r="AX1918" s="347">
        <v>300</v>
      </c>
      <c r="AY1918" s="347">
        <v>300</v>
      </c>
    </row>
    <row r="1919" spans="1:51" ht="18" customHeight="1">
      <c r="A1919" s="522" t="str">
        <f>IFERROR(VLOOKUP(B1919, 'Reference data'!$C$2:$D$21, 2, 0), "Do not enter, will be populated based on other column(s)")</f>
        <v>Sustenance</v>
      </c>
      <c r="B1919" s="541" t="s">
        <v>88</v>
      </c>
      <c r="C1919" s="347">
        <v>1</v>
      </c>
      <c r="D1919" s="347" t="s">
        <v>2542</v>
      </c>
      <c r="E1919" s="543" t="s">
        <v>1263</v>
      </c>
      <c r="F1919" s="509" t="s">
        <v>1479</v>
      </c>
      <c r="G1919" s="522" t="str">
        <f>IFERROR(VLOOKUP(E1919,'Reference data'!$M$2:$P$364,4,0), "Do not enter, will be populated based on other column(s)")</f>
        <v>MR</v>
      </c>
      <c r="H1919" s="522" t="str">
        <f>IFERROR(VLOOKUP(E1919,'Reference data'!$M$2:$O$364, 3,0), "Do not enter, will be populated based on other column(s)")</f>
        <v>Java</v>
      </c>
      <c r="I1919" s="522" t="str">
        <f>IFERROR(VLOOKUP(E1919,'Reference data'!$M$1:$N$364, 2,0), "Do not enter, will be populated based on other column(s)")</f>
        <v>MR-ETM-eDocs</v>
      </c>
      <c r="J1919" s="347" t="s">
        <v>203</v>
      </c>
      <c r="K1919" s="525" t="str">
        <f>IFERROR(VLOOKUP(J1919,'Reference data'!$G$2:$H$7, 2, 0), "Do not enter, will be populated based on other column(s)")</f>
        <v>Muawiah Qaimari</v>
      </c>
      <c r="L1919" s="525" t="s">
        <v>414</v>
      </c>
      <c r="M1919" s="525" t="str">
        <f>IFERROR(VLOOKUP(L1919, 'Reference data'!$J$2:$K$30, 2, 0), "Do not enter, will be populated based on other column(s)")</f>
        <v>Tarun Raghuwanshi</v>
      </c>
      <c r="N1919" s="347">
        <v>23.07</v>
      </c>
      <c r="O1919" s="63"/>
      <c r="P1919" s="483" t="s">
        <v>48</v>
      </c>
      <c r="Q1919" s="347">
        <v>150</v>
      </c>
      <c r="AM1919" s="347">
        <v>70</v>
      </c>
      <c r="AN1919" s="347">
        <v>80</v>
      </c>
    </row>
    <row r="1920" spans="1:51" ht="14.5">
      <c r="A1920" s="522" t="str">
        <f>IFERROR(VLOOKUP(B1920, 'Reference data'!$C$2:$D$21, 2, 0), "Do not enter, will be populated based on other column(s)")</f>
        <v>Enhancement</v>
      </c>
      <c r="B1920" s="541" t="s">
        <v>960</v>
      </c>
      <c r="C1920" s="347">
        <v>1</v>
      </c>
      <c r="D1920" s="347" t="s">
        <v>2543</v>
      </c>
      <c r="E1920" s="543" t="s">
        <v>1130</v>
      </c>
      <c r="F1920" s="475" t="s">
        <v>2544</v>
      </c>
      <c r="G1920" s="522" t="str">
        <f>IFERROR(VLOOKUP(E1920,'Reference data'!$M$2:$P$364,4,0), "Do not enter, will be populated based on other column(s)")</f>
        <v>MF</v>
      </c>
      <c r="H1920" s="522" t="str">
        <f>IFERROR(VLOOKUP(E1920,'Reference data'!$M$2:$O$364, 3,0), "Do not enter, will be populated based on other column(s)")</f>
        <v>Cobol, DB2</v>
      </c>
      <c r="I1920" s="522" t="str">
        <f>IFERROR(VLOOKUP(E1920,'Reference data'!$M$1:$N$364, 2,0), "Do not enter, will be populated based on other column(s)")</f>
        <v>West Usage</v>
      </c>
      <c r="J1920" s="347" t="s">
        <v>44</v>
      </c>
      <c r="K1920" s="525" t="str">
        <f>IFERROR(VLOOKUP(J1920,'Reference data'!$G$2:$H$7, 2, 0), "Do not enter, will be populated based on other column(s)")</f>
        <v>Muawiah Qaimari</v>
      </c>
      <c r="L1920" s="525" t="s">
        <v>965</v>
      </c>
      <c r="M1920" s="525" t="str">
        <f>IFERROR(VLOOKUP(L1920, 'Reference data'!$J$2:$K$30, 2, 0), "Do not enter, will be populated based on other column(s)")</f>
        <v>Daljeet Arora</v>
      </c>
      <c r="N1920" s="347">
        <v>23.08</v>
      </c>
      <c r="O1920" s="551" t="str">
        <f>VLOOKUP(N1920, 'Reference data'!$U$2:$V$29, 2, 0)</f>
        <v>Aug-23</v>
      </c>
      <c r="P1920" s="483" t="s">
        <v>48</v>
      </c>
      <c r="Q1920" s="347">
        <v>80</v>
      </c>
      <c r="R1920" s="488"/>
      <c r="S1920" s="488"/>
      <c r="T1920" s="488"/>
      <c r="U1920" s="488"/>
      <c r="V1920" s="488"/>
      <c r="W1920" s="488"/>
      <c r="X1920" s="488"/>
      <c r="Y1920" s="488"/>
      <c r="Z1920" s="488"/>
      <c r="AA1920" s="488"/>
      <c r="AB1920" s="488"/>
      <c r="AC1920" s="488"/>
      <c r="AD1920" s="488"/>
      <c r="AE1920" s="488"/>
      <c r="AF1920" s="488"/>
      <c r="AG1920" s="488"/>
      <c r="AH1920" s="488"/>
      <c r="AI1920" s="488">
        <v>10</v>
      </c>
      <c r="AJ1920" s="488">
        <v>10</v>
      </c>
      <c r="AK1920" s="488"/>
      <c r="AL1920" s="488"/>
      <c r="AM1920" s="488">
        <v>20</v>
      </c>
      <c r="AN1920" s="347">
        <v>20</v>
      </c>
      <c r="AO1920" s="347">
        <v>20</v>
      </c>
    </row>
    <row r="1921" spans="1:44" ht="18" customHeight="1">
      <c r="A1921" s="522" t="str">
        <f>IFERROR(VLOOKUP(B1921, 'Reference data'!$C$2:$D$21, 2, 0), "Do not enter, will be populated based on other column(s)")</f>
        <v>Sustenance</v>
      </c>
      <c r="B1921" s="541" t="s">
        <v>88</v>
      </c>
      <c r="C1921" s="347">
        <v>2</v>
      </c>
      <c r="D1921" s="347" t="s">
        <v>2545</v>
      </c>
      <c r="E1921" s="543" t="s">
        <v>1222</v>
      </c>
      <c r="F1921" s="509" t="s">
        <v>1479</v>
      </c>
      <c r="G1921" s="522" t="str">
        <f>IFERROR(VLOOKUP(E1921,'Reference data'!$M$2:$P$364,4,0), "Do not enter, will be populated based on other column(s)")</f>
        <v>MF</v>
      </c>
      <c r="H1921" s="522" t="str">
        <f>IFERROR(VLOOKUP(E1921,'Reference data'!$M$2:$O$364, 3,0), "Do not enter, will be populated based on other column(s)")</f>
        <v>Cobol, IMS-DC, IMS DB</v>
      </c>
      <c r="I1921" s="522" t="str">
        <f>IFERROR(VLOOKUP(E1921,'Reference data'!$M$1:$N$364, 2,0), "Do not enter, will be populated based on other column(s)")</f>
        <v>SE-BILLING-USAGE</v>
      </c>
      <c r="J1921" s="347" t="s">
        <v>203</v>
      </c>
      <c r="K1921" s="525" t="str">
        <f>IFERROR(VLOOKUP(J1921,'Reference data'!$G$2:$H$7, 2, 0), "Do not enter, will be populated based on other column(s)")</f>
        <v>Muawiah Qaimari</v>
      </c>
      <c r="L1921" s="525" t="s">
        <v>414</v>
      </c>
      <c r="M1921" s="525" t="str">
        <f>IFERROR(VLOOKUP(L1921, 'Reference data'!$J$2:$K$30, 2, 0), "Do not enter, will be populated based on other column(s)")</f>
        <v>Tarun Raghuwanshi</v>
      </c>
      <c r="N1921" s="347">
        <v>23.07</v>
      </c>
      <c r="O1921" s="63"/>
      <c r="P1921" s="483" t="s">
        <v>48</v>
      </c>
      <c r="Q1921" s="347">
        <v>150</v>
      </c>
      <c r="AM1921" s="347">
        <v>70</v>
      </c>
      <c r="AN1921" s="347">
        <v>80</v>
      </c>
    </row>
    <row r="1922" spans="1:44" ht="18" customHeight="1">
      <c r="A1922" s="522" t="str">
        <f>IFERROR(VLOOKUP(B1922, 'Reference data'!$C$2:$D$21, 2, 0), "Do not enter, will be populated based on other column(s)")</f>
        <v>Enhancement</v>
      </c>
      <c r="B1922" s="541" t="s">
        <v>960</v>
      </c>
      <c r="C1922" s="347">
        <v>1</v>
      </c>
      <c r="D1922" s="347" t="s">
        <v>2546</v>
      </c>
      <c r="E1922" s="543" t="s">
        <v>962</v>
      </c>
      <c r="F1922" s="475"/>
      <c r="G1922" s="522" t="str">
        <f>IFERROR(VLOOKUP(E1922,'Reference data'!$M$2:$P$364,4,0), "Do not enter, will be populated based on other column(s)")</f>
        <v>MF</v>
      </c>
      <c r="H1922" s="522" t="str">
        <f>IFERROR(VLOOKUP(E1922,'Reference data'!$M$2:$O$364, 3,0), "Do not enter, will be populated based on other column(s)")</f>
        <v>Cobol, DB2</v>
      </c>
      <c r="I1922" s="522" t="str">
        <f>IFERROR(VLOOKUP(E1922,'Reference data'!$M$1:$N$364, 2,0), "Do not enter, will be populated based on other column(s)")</f>
        <v>West Usage</v>
      </c>
      <c r="J1922" s="347" t="s">
        <v>44</v>
      </c>
      <c r="K1922" s="525" t="str">
        <f>IFERROR(VLOOKUP(J1922,'Reference data'!$G$2:$H$7, 2, 0), "Do not enter, will be populated based on other column(s)")</f>
        <v>Muawiah Qaimari</v>
      </c>
      <c r="L1922" s="525" t="s">
        <v>965</v>
      </c>
      <c r="M1922" s="525" t="str">
        <f>IFERROR(VLOOKUP(L1922, 'Reference data'!$J$2:$K$30, 2, 0), "Do not enter, will be populated based on other column(s)")</f>
        <v>Daljeet Arora</v>
      </c>
      <c r="N1922" s="668">
        <v>23.11</v>
      </c>
      <c r="O1922" s="551" t="str">
        <f>VLOOKUP(N1922, 'Reference data'!$U$2:$V$29, 2, 0)</f>
        <v>Nov-23</v>
      </c>
      <c r="P1922" s="483" t="s">
        <v>48</v>
      </c>
      <c r="Q1922" s="347">
        <v>560</v>
      </c>
      <c r="R1922" s="488"/>
      <c r="S1922" s="488"/>
      <c r="T1922" s="488"/>
      <c r="U1922" s="488"/>
      <c r="V1922" s="488"/>
      <c r="W1922" s="488"/>
      <c r="X1922" s="488"/>
      <c r="Y1922" s="488"/>
      <c r="Z1922" s="488"/>
      <c r="AA1922" s="488"/>
      <c r="AB1922" s="488"/>
      <c r="AC1922" s="488"/>
      <c r="AD1922" s="488"/>
      <c r="AE1922" s="488"/>
      <c r="AF1922" s="488"/>
      <c r="AG1922" s="488"/>
      <c r="AH1922" s="488"/>
      <c r="AI1922" s="488"/>
      <c r="AJ1922" s="488"/>
      <c r="AK1922" s="488"/>
      <c r="AL1922" s="488"/>
      <c r="AM1922" s="488">
        <v>10</v>
      </c>
      <c r="AN1922" s="347">
        <v>80</v>
      </c>
      <c r="AO1922" s="347">
        <v>100</v>
      </c>
      <c r="AP1922" s="347">
        <v>170</v>
      </c>
      <c r="AQ1922" s="347">
        <v>150</v>
      </c>
      <c r="AR1922" s="347">
        <v>50</v>
      </c>
    </row>
    <row r="1923" spans="1:44" ht="18" customHeight="1">
      <c r="A1923" s="522" t="str">
        <f>IFERROR(VLOOKUP(B1923, 'Reference data'!$C$2:$D$21, 2, 0), "Do not enter, will be populated based on other column(s)")</f>
        <v>Sustenance</v>
      </c>
      <c r="B1923" s="541" t="s">
        <v>110</v>
      </c>
      <c r="C1923" s="347">
        <v>8</v>
      </c>
      <c r="D1923" s="347" t="s">
        <v>2547</v>
      </c>
      <c r="E1923" s="543" t="s">
        <v>1050</v>
      </c>
      <c r="G1923" s="522" t="str">
        <f>IFERROR(VLOOKUP(E1923,'Reference data'!$M$2:$P$364,4,0), "Do not enter, will be populated based on other column(s)")</f>
        <v>MF</v>
      </c>
      <c r="H1923" s="522" t="str">
        <f>IFERROR(VLOOKUP(E1923,'Reference data'!$M$2:$O$364, 3,0), "Do not enter, will be populated based on other column(s)")</f>
        <v>Cobol</v>
      </c>
      <c r="I1923" s="522" t="str">
        <f>IFERROR(VLOOKUP(E1923,'Reference data'!$M$1:$N$364, 2,0), "Do not enter, will be populated based on other column(s)")</f>
        <v>SE-BILLING-USAGE</v>
      </c>
      <c r="J1923" s="347" t="s">
        <v>203</v>
      </c>
      <c r="K1923" s="525" t="str">
        <f>IFERROR(VLOOKUP(J1923,'Reference data'!$G$2:$H$7, 2, 0), "Do not enter, will be populated based on other column(s)")</f>
        <v>Muawiah Qaimari</v>
      </c>
      <c r="L1923" s="525" t="s">
        <v>414</v>
      </c>
      <c r="M1923" s="525" t="str">
        <f>IFERROR(VLOOKUP(L1923, 'Reference data'!$J$2:$K$30, 2, 0), "Do not enter, will be populated based on other column(s)")</f>
        <v>Tarun Raghuwanshi</v>
      </c>
      <c r="N1923" s="347">
        <v>23.1</v>
      </c>
      <c r="O1923" s="63"/>
      <c r="P1923" s="483" t="s">
        <v>48</v>
      </c>
      <c r="Q1923" s="347">
        <v>100</v>
      </c>
      <c r="AP1923" s="347">
        <v>50</v>
      </c>
      <c r="AQ1923" s="347">
        <v>50</v>
      </c>
    </row>
    <row r="1924" spans="1:44" ht="18" customHeight="1">
      <c r="A1924" s="522" t="str">
        <f>IFERROR(VLOOKUP(B1924, 'Reference data'!$C$2:$D$21, 2, 0), "Do not enter, will be populated based on other column(s)")</f>
        <v>Enhancement</v>
      </c>
      <c r="B1924" s="541" t="s">
        <v>960</v>
      </c>
      <c r="C1924" s="347">
        <v>1</v>
      </c>
      <c r="D1924" s="347" t="s">
        <v>2546</v>
      </c>
      <c r="E1924" s="543" t="s">
        <v>1385</v>
      </c>
      <c r="F1924" s="475"/>
      <c r="G1924" s="522" t="str">
        <f>IFERROR(VLOOKUP(E1924,'Reference data'!$M$2:$P$364,4,0), "Do not enter, will be populated based on other column(s)")</f>
        <v>MF</v>
      </c>
      <c r="H1924" s="522" t="str">
        <f>IFERROR(VLOOKUP(E1924,'Reference data'!$M$2:$O$364, 3,0), "Do not enter, will be populated based on other column(s)")</f>
        <v>Cobol, IMS-DB, Assembler</v>
      </c>
      <c r="I1924" s="522" t="str">
        <f>IFERROR(VLOOKUP(E1924,'Reference data'!$M$1:$N$364, 2,0), "Do not enter, will be populated based on other column(s)")</f>
        <v>West Usage</v>
      </c>
      <c r="J1924" s="347" t="s">
        <v>44</v>
      </c>
      <c r="K1924" s="525" t="str">
        <f>IFERROR(VLOOKUP(J1924,'Reference data'!$G$2:$H$7, 2, 0), "Do not enter, will be populated based on other column(s)")</f>
        <v>Muawiah Qaimari</v>
      </c>
      <c r="L1924" s="525" t="s">
        <v>965</v>
      </c>
      <c r="M1924" s="525" t="str">
        <f>IFERROR(VLOOKUP(L1924, 'Reference data'!$J$2:$K$30, 2, 0), "Do not enter, will be populated based on other column(s)")</f>
        <v>Daljeet Arora</v>
      </c>
      <c r="N1924" s="668">
        <v>23.11</v>
      </c>
      <c r="O1924" s="551" t="str">
        <f>VLOOKUP(N1924, 'Reference data'!$U$2:$V$29, 2, 0)</f>
        <v>Nov-23</v>
      </c>
      <c r="P1924" s="483" t="s">
        <v>48</v>
      </c>
      <c r="Q1924" s="347">
        <v>200</v>
      </c>
      <c r="R1924" s="488"/>
      <c r="S1924" s="488"/>
      <c r="T1924" s="488"/>
      <c r="U1924" s="488"/>
      <c r="V1924" s="488"/>
      <c r="W1924" s="488"/>
      <c r="X1924" s="488"/>
      <c r="Y1924" s="488"/>
      <c r="Z1924" s="488"/>
      <c r="AA1924" s="488"/>
      <c r="AB1924" s="488"/>
      <c r="AC1924" s="488"/>
      <c r="AD1924" s="488"/>
      <c r="AE1924" s="488"/>
      <c r="AF1924" s="488"/>
      <c r="AG1924" s="488"/>
      <c r="AH1924" s="488"/>
      <c r="AI1924" s="488"/>
      <c r="AJ1924" s="488"/>
      <c r="AK1924" s="488"/>
      <c r="AL1924" s="488"/>
      <c r="AM1924" s="488"/>
      <c r="AN1924" s="347">
        <v>10</v>
      </c>
      <c r="AO1924" s="347">
        <v>50</v>
      </c>
      <c r="AP1924" s="347">
        <v>50</v>
      </c>
      <c r="AQ1924" s="347">
        <v>50</v>
      </c>
      <c r="AR1924" s="347">
        <v>40</v>
      </c>
    </row>
    <row r="1925" spans="1:44" ht="18" customHeight="1">
      <c r="A1925" s="522" t="str">
        <f>IFERROR(VLOOKUP(B1925, 'Reference data'!$C$2:$D$21, 2, 0), "Do not enter, will be populated based on other column(s)")</f>
        <v>Sustenance</v>
      </c>
      <c r="B1925" s="541" t="s">
        <v>110</v>
      </c>
      <c r="D1925" s="347" t="s">
        <v>2548</v>
      </c>
      <c r="E1925" s="543" t="s">
        <v>1218</v>
      </c>
      <c r="G1925" s="522" t="str">
        <f>IFERROR(VLOOKUP(E1925,'Reference data'!$M$2:$P$364,4,0), "Do not enter, will be populated based on other column(s)")</f>
        <v>MF</v>
      </c>
      <c r="H1925" s="522" t="str">
        <f>IFERROR(VLOOKUP(E1925,'Reference data'!$M$2:$O$364, 3,0), "Do not enter, will be populated based on other column(s)")</f>
        <v>Cobol, DB2</v>
      </c>
      <c r="I1925" s="522" t="str">
        <f>IFERROR(VLOOKUP(E1925,'Reference data'!$M$1:$N$364, 2,0), "Do not enter, will be populated based on other column(s)")</f>
        <v>SE-BILLING-USAGE</v>
      </c>
      <c r="J1925" s="347" t="s">
        <v>203</v>
      </c>
      <c r="K1925" s="525" t="str">
        <f>IFERROR(VLOOKUP(J1925,'Reference data'!$G$2:$H$7, 2, 0), "Do not enter, will be populated based on other column(s)")</f>
        <v>Muawiah Qaimari</v>
      </c>
      <c r="L1925" s="525" t="s">
        <v>414</v>
      </c>
      <c r="M1925" s="525" t="str">
        <f>IFERROR(VLOOKUP(L1925, 'Reference data'!$J$2:$K$30, 2, 0), "Do not enter, will be populated based on other column(s)")</f>
        <v>Tarun Raghuwanshi</v>
      </c>
      <c r="N1925" s="347">
        <v>23.07</v>
      </c>
      <c r="O1925" s="63"/>
      <c r="P1925" s="483" t="s">
        <v>48</v>
      </c>
      <c r="Q1925" s="347">
        <v>100</v>
      </c>
      <c r="AM1925" s="347">
        <v>50</v>
      </c>
      <c r="AN1925" s="347">
        <v>50</v>
      </c>
    </row>
    <row r="1926" spans="1:44" ht="18" customHeight="1">
      <c r="A1926" s="522" t="str">
        <f>IFERROR(VLOOKUP(B1926, 'Reference data'!$C$2:$D$21, 2, 0), "Do not enter, will be populated based on other column(s)")</f>
        <v>Enhancement</v>
      </c>
      <c r="B1926" s="541" t="s">
        <v>960</v>
      </c>
      <c r="C1926" s="347">
        <v>1</v>
      </c>
      <c r="D1926" s="347" t="s">
        <v>2546</v>
      </c>
      <c r="E1926" s="543" t="s">
        <v>1326</v>
      </c>
      <c r="F1926" s="475"/>
      <c r="G1926" s="522" t="str">
        <f>IFERROR(VLOOKUP(E1926,'Reference data'!$M$2:$P$364,4,0), "Do not enter, will be populated based on other column(s)")</f>
        <v>MF</v>
      </c>
      <c r="H1926" s="522" t="str">
        <f>IFERROR(VLOOKUP(E1926,'Reference data'!$M$2:$O$364, 3,0), "Do not enter, will be populated based on other column(s)")</f>
        <v>Cobol, DB2</v>
      </c>
      <c r="I1926" s="522" t="str">
        <f>IFERROR(VLOOKUP(E1926,'Reference data'!$M$1:$N$364, 2,0), "Do not enter, will be populated based on other column(s)")</f>
        <v>West Usage</v>
      </c>
      <c r="J1926" s="347" t="s">
        <v>44</v>
      </c>
      <c r="K1926" s="525" t="str">
        <f>IFERROR(VLOOKUP(J1926,'Reference data'!$G$2:$H$7, 2, 0), "Do not enter, will be populated based on other column(s)")</f>
        <v>Muawiah Qaimari</v>
      </c>
      <c r="L1926" s="525" t="s">
        <v>965</v>
      </c>
      <c r="M1926" s="525" t="str">
        <f>IFERROR(VLOOKUP(L1926, 'Reference data'!$J$2:$K$30, 2, 0), "Do not enter, will be populated based on other column(s)")</f>
        <v>Daljeet Arora</v>
      </c>
      <c r="N1926" s="668">
        <v>23.11</v>
      </c>
      <c r="O1926" s="551" t="str">
        <f>VLOOKUP(N1926, 'Reference data'!$U$2:$V$29, 2, 0)</f>
        <v>Nov-23</v>
      </c>
      <c r="P1926" s="483" t="s">
        <v>48</v>
      </c>
      <c r="Q1926" s="347">
        <v>265</v>
      </c>
      <c r="R1926" s="488"/>
      <c r="S1926" s="488"/>
      <c r="T1926" s="488"/>
      <c r="U1926" s="488"/>
      <c r="V1926" s="488"/>
      <c r="W1926" s="488"/>
      <c r="X1926" s="488"/>
      <c r="Y1926" s="488"/>
      <c r="Z1926" s="488"/>
      <c r="AA1926" s="488"/>
      <c r="AB1926" s="488"/>
      <c r="AC1926" s="488"/>
      <c r="AD1926" s="488"/>
      <c r="AE1926" s="488"/>
      <c r="AF1926" s="488"/>
      <c r="AG1926" s="488"/>
      <c r="AH1926" s="488"/>
      <c r="AI1926" s="488"/>
      <c r="AJ1926" s="488"/>
      <c r="AK1926" s="488"/>
      <c r="AL1926" s="488"/>
      <c r="AM1926" s="488"/>
      <c r="AN1926" s="347">
        <v>10</v>
      </c>
      <c r="AO1926" s="347">
        <v>50</v>
      </c>
      <c r="AP1926" s="347">
        <v>50</v>
      </c>
      <c r="AQ1926" s="347">
        <v>80</v>
      </c>
      <c r="AR1926" s="347">
        <v>75</v>
      </c>
    </row>
    <row r="1927" spans="1:44" ht="18" customHeight="1">
      <c r="A1927" s="522" t="str">
        <f>IFERROR(VLOOKUP(B1927, 'Reference data'!$C$2:$D$21, 2, 0), "Do not enter, will be populated based on other column(s)")</f>
        <v>Sustenance</v>
      </c>
      <c r="B1927" s="541" t="s">
        <v>110</v>
      </c>
      <c r="D1927" s="347" t="s">
        <v>2549</v>
      </c>
      <c r="E1927" s="543" t="s">
        <v>626</v>
      </c>
      <c r="G1927" s="522" t="str">
        <f>IFERROR(VLOOKUP(E1927,'Reference data'!$M$2:$P$364,4,0), "Do not enter, will be populated based on other column(s)")</f>
        <v>MF</v>
      </c>
      <c r="H1927" s="522" t="str">
        <f>IFERROR(VLOOKUP(E1927,'Reference data'!$M$2:$O$364, 3,0), "Do not enter, will be populated based on other column(s)")</f>
        <v>Cobol</v>
      </c>
      <c r="I1927" s="522" t="str">
        <f>IFERROR(VLOOKUP(E1927,'Reference data'!$M$1:$N$364, 2,0), "Do not enter, will be populated based on other column(s)")</f>
        <v>SE-BILLING</v>
      </c>
      <c r="J1927" s="347" t="s">
        <v>203</v>
      </c>
      <c r="K1927" s="525" t="str">
        <f>IFERROR(VLOOKUP(J1927,'Reference data'!$G$2:$H$7, 2, 0), "Do not enter, will be populated based on other column(s)")</f>
        <v>Muawiah Qaimari</v>
      </c>
      <c r="L1927" s="525" t="s">
        <v>414</v>
      </c>
      <c r="M1927" s="525" t="str">
        <f>IFERROR(VLOOKUP(L1927, 'Reference data'!$J$2:$K$30, 2, 0), "Do not enter, will be populated based on other column(s)")</f>
        <v>Tarun Raghuwanshi</v>
      </c>
      <c r="N1927" s="347">
        <v>23.07</v>
      </c>
      <c r="O1927" s="63"/>
      <c r="P1927" s="483" t="s">
        <v>48</v>
      </c>
      <c r="Q1927" s="347">
        <v>100</v>
      </c>
      <c r="AM1927" s="347">
        <v>50</v>
      </c>
      <c r="AN1927" s="347">
        <v>50</v>
      </c>
    </row>
    <row r="1928" spans="1:44" ht="18" customHeight="1">
      <c r="A1928" s="522" t="str">
        <f>IFERROR(VLOOKUP(B1928, 'Reference data'!$C$2:$D$21, 2, 0), "Do not enter, will be populated based on other column(s)")</f>
        <v>Enhancement</v>
      </c>
      <c r="B1928" s="541" t="s">
        <v>960</v>
      </c>
      <c r="C1928" s="347">
        <v>1</v>
      </c>
      <c r="D1928" s="347" t="s">
        <v>2550</v>
      </c>
      <c r="E1928" s="543" t="s">
        <v>1174</v>
      </c>
      <c r="F1928" s="475" t="s">
        <v>2551</v>
      </c>
      <c r="G1928" s="522" t="str">
        <f>IFERROR(VLOOKUP(E1928,'Reference data'!$M$2:$P$364,4,0), "Do not enter, will be populated based on other column(s)")</f>
        <v>MF</v>
      </c>
      <c r="H1928" s="522" t="str">
        <f>IFERROR(VLOOKUP(E1928,'Reference data'!$M$2:$O$364, 3,0), "Do not enter, will be populated based on other column(s)")</f>
        <v>Cobol, IMS-DB</v>
      </c>
      <c r="I1928" s="522" t="str">
        <f>IFERROR(VLOOKUP(E1928,'Reference data'!$M$1:$N$364, 2,0), "Do not enter, will be populated based on other column(s)")</f>
        <v>MW Usage</v>
      </c>
      <c r="J1928" s="347" t="s">
        <v>44</v>
      </c>
      <c r="K1928" s="525" t="str">
        <f>IFERROR(VLOOKUP(J1928,'Reference data'!$G$2:$H$7, 2, 0), "Do not enter, will be populated based on other column(s)")</f>
        <v>Muawiah Qaimari</v>
      </c>
      <c r="L1928" s="525" t="s">
        <v>965</v>
      </c>
      <c r="M1928" s="525" t="str">
        <f>IFERROR(VLOOKUP(L1928, 'Reference data'!$J$2:$K$30, 2, 0), "Do not enter, will be populated based on other column(s)")</f>
        <v>Daljeet Arora</v>
      </c>
      <c r="N1928" s="347">
        <v>23.11</v>
      </c>
      <c r="O1928" s="551" t="str">
        <f>VLOOKUP(N1928, 'Reference data'!$U$2:$V$29, 2, 0)</f>
        <v>Nov-23</v>
      </c>
      <c r="P1928" s="483" t="s">
        <v>48</v>
      </c>
      <c r="Q1928" s="347">
        <v>531</v>
      </c>
      <c r="R1928" s="488"/>
      <c r="S1928" s="488"/>
      <c r="T1928" s="488"/>
      <c r="U1928" s="488"/>
      <c r="V1928" s="488"/>
      <c r="W1928" s="488"/>
      <c r="X1928" s="488"/>
      <c r="Y1928" s="488"/>
      <c r="Z1928" s="488"/>
      <c r="AA1928" s="488"/>
      <c r="AB1928" s="488"/>
      <c r="AC1928" s="488"/>
      <c r="AD1928" s="488"/>
      <c r="AE1928" s="488"/>
      <c r="AF1928" s="488"/>
      <c r="AG1928" s="488"/>
      <c r="AH1928" s="488"/>
      <c r="AI1928" s="488"/>
      <c r="AJ1928" s="488"/>
      <c r="AK1928" s="488"/>
      <c r="AL1928" s="488">
        <v>20</v>
      </c>
      <c r="AM1928" s="488">
        <v>10</v>
      </c>
      <c r="AN1928" s="347">
        <v>150</v>
      </c>
      <c r="AO1928" s="347">
        <v>150</v>
      </c>
      <c r="AP1928" s="347">
        <v>80</v>
      </c>
      <c r="AQ1928" s="347">
        <v>80</v>
      </c>
      <c r="AR1928" s="347">
        <v>41</v>
      </c>
    </row>
    <row r="1929" spans="1:44" ht="18" customHeight="1">
      <c r="A1929" s="522" t="str">
        <f>IFERROR(VLOOKUP(B1929, 'Reference data'!$C$2:$D$21, 2, 0), "Do not enter, will be populated based on other column(s)")</f>
        <v>Enhancement</v>
      </c>
      <c r="B1929" s="541" t="s">
        <v>960</v>
      </c>
      <c r="C1929" s="347">
        <v>1</v>
      </c>
      <c r="D1929" s="347" t="s">
        <v>2552</v>
      </c>
      <c r="E1929" s="543" t="s">
        <v>1144</v>
      </c>
      <c r="F1929" s="347" t="s">
        <v>1571</v>
      </c>
      <c r="G1929" s="522" t="str">
        <f>IFERROR(VLOOKUP(E1929,'Reference data'!$M$2:$P$364,4,0), "Do not enter, will be populated based on other column(s)")</f>
        <v>MR</v>
      </c>
      <c r="H1929" s="522" t="str">
        <f>IFERROR(VLOOKUP(E1929,'Reference data'!$M$2:$O$364, 3,0), "Do not enter, will be populated based on other column(s)")</f>
        <v>Java</v>
      </c>
      <c r="I1929" s="522" t="str">
        <f>IFERROR(VLOOKUP(E1929,'Reference data'!$M$1:$N$364, 2,0), "Do not enter, will be populated based on other column(s)")</f>
        <v>PUNE-MR-GRP2</v>
      </c>
      <c r="J1929" s="347" t="s">
        <v>203</v>
      </c>
      <c r="K1929" s="525" t="str">
        <f>IFERROR(VLOOKUP(J1929,'Reference data'!$G$2:$H$7, 2, 0), "Do not enter, will be populated based on other column(s)")</f>
        <v>Muawiah Qaimari</v>
      </c>
      <c r="L1929" s="525" t="s">
        <v>414</v>
      </c>
      <c r="M1929" s="525" t="str">
        <f>IFERROR(VLOOKUP(L1929, 'Reference data'!$J$2:$K$30, 2, 0), "Do not enter, will be populated based on other column(s)")</f>
        <v>Tarun Raghuwanshi</v>
      </c>
      <c r="N1929" s="347">
        <v>23.1</v>
      </c>
      <c r="O1929" s="63"/>
      <c r="P1929" s="483" t="s">
        <v>48</v>
      </c>
      <c r="Q1929" s="347">
        <v>25</v>
      </c>
      <c r="AN1929" s="347">
        <v>5</v>
      </c>
      <c r="AO1929" s="347">
        <v>10</v>
      </c>
      <c r="AP1929" s="347">
        <v>10</v>
      </c>
    </row>
    <row r="1930" spans="1:44" ht="18" customHeight="1">
      <c r="A1930" s="522" t="str">
        <f>IFERROR(VLOOKUP(B1930, 'Reference data'!$C$2:$D$21, 2, 0), "Do not enter, will be populated based on other column(s)")</f>
        <v>Sustenance</v>
      </c>
      <c r="B1930" s="541" t="s">
        <v>984</v>
      </c>
      <c r="C1930" s="347">
        <v>1</v>
      </c>
      <c r="D1930" s="560" t="s">
        <v>2553</v>
      </c>
      <c r="E1930" s="543" t="s">
        <v>189</v>
      </c>
      <c r="G1930" s="522" t="str">
        <f>IFERROR(VLOOKUP(E1930,'Reference data'!$M$2:$P$364,4,0), "Do not enter, will be populated based on other column(s)")</f>
        <v>MF</v>
      </c>
      <c r="H1930" s="522" t="str">
        <f>IFERROR(VLOOKUP(E1930,'Reference data'!$M$2:$O$364, 3,0), "Do not enter, will be populated based on other column(s)")</f>
        <v>Cobol, DB2</v>
      </c>
      <c r="I1930" s="522" t="str">
        <f>IFERROR(VLOOKUP(E1930,'Reference data'!$M$1:$N$364, 2,0), "Do not enter, will be populated based on other column(s)")</f>
        <v>CARAT-MVS</v>
      </c>
      <c r="J1930" s="472" t="s">
        <v>44</v>
      </c>
      <c r="K1930" s="525" t="str">
        <f>IFERROR(VLOOKUP(J1930,'Reference data'!$G$2:$H$7, 2, 0), "Do not enter, will be populated based on other column(s)")</f>
        <v>Muawiah Qaimari</v>
      </c>
      <c r="L1930" s="525" t="s">
        <v>159</v>
      </c>
      <c r="M1930" s="525" t="str">
        <f>IFERROR(VLOOKUP(L1930, 'Reference data'!$J$2:$K$30, 2, 0), "Do not enter, will be populated based on other column(s)")</f>
        <v>Amit Patidar</v>
      </c>
      <c r="N1930" s="347" t="s">
        <v>283</v>
      </c>
      <c r="O1930" s="63"/>
      <c r="P1930" s="347" t="s">
        <v>48</v>
      </c>
      <c r="AH1930" s="347">
        <v>10</v>
      </c>
      <c r="AI1930" s="347">
        <v>10</v>
      </c>
      <c r="AJ1930" s="347">
        <v>10</v>
      </c>
      <c r="AK1930" s="347">
        <v>10</v>
      </c>
      <c r="AL1930" s="347">
        <v>10</v>
      </c>
      <c r="AM1930" s="347">
        <v>10</v>
      </c>
      <c r="AN1930" s="347">
        <v>10</v>
      </c>
      <c r="AO1930" s="347">
        <v>10</v>
      </c>
      <c r="AP1930" s="347">
        <v>10</v>
      </c>
    </row>
    <row r="1931" spans="1:44" ht="18" customHeight="1">
      <c r="A1931" s="522" t="str">
        <f>IFERROR(VLOOKUP(B1931, 'Reference data'!$C$2:$D$21, 2, 0), "Do not enter, will be populated based on other column(s)")</f>
        <v>Sustenance</v>
      </c>
      <c r="B1931" s="541" t="s">
        <v>984</v>
      </c>
      <c r="C1931" s="347">
        <v>1</v>
      </c>
      <c r="D1931" s="541" t="s">
        <v>2554</v>
      </c>
      <c r="E1931" s="543" t="s">
        <v>164</v>
      </c>
      <c r="G1931" s="522" t="str">
        <f>IFERROR(VLOOKUP(E1931,'Reference data'!$M$2:$P$364,4,0), "Do not enter, will be populated based on other column(s)")</f>
        <v>MF</v>
      </c>
      <c r="H1931" s="522" t="str">
        <f>IFERROR(VLOOKUP(E1931,'Reference data'!$M$2:$O$364, 3,0), "Do not enter, will be populated based on other column(s)")</f>
        <v>COBOL, Teradata</v>
      </c>
      <c r="I1931" s="522" t="str">
        <f>IFERROR(VLOOKUP(E1931,'Reference data'!$M$1:$N$364, 2,0), "Do not enter, will be populated based on other column(s)")</f>
        <v>SALES</v>
      </c>
      <c r="J1931" s="541" t="s">
        <v>44</v>
      </c>
      <c r="K1931" s="525" t="str">
        <f>IFERROR(VLOOKUP(J1931,'Reference data'!$G$2:$H$7, 2, 0), "Do not enter, will be populated based on other column(s)")</f>
        <v>Muawiah Qaimari</v>
      </c>
      <c r="L1931" s="525" t="s">
        <v>159</v>
      </c>
      <c r="M1931" s="525" t="str">
        <f>IFERROR(VLOOKUP(L1931, 'Reference data'!$J$2:$K$30, 2, 0), "Do not enter, will be populated based on other column(s)")</f>
        <v>Amit Patidar</v>
      </c>
      <c r="N1931" s="347" t="s">
        <v>283</v>
      </c>
      <c r="O1931" s="63"/>
      <c r="P1931" s="347" t="s">
        <v>48</v>
      </c>
      <c r="AH1931" s="347">
        <v>12</v>
      </c>
      <c r="AI1931" s="347">
        <v>12</v>
      </c>
      <c r="AJ1931" s="347">
        <v>12</v>
      </c>
      <c r="AK1931" s="347">
        <v>12</v>
      </c>
      <c r="AL1931" s="347">
        <v>12</v>
      </c>
      <c r="AM1931" s="347">
        <v>12</v>
      </c>
      <c r="AN1931" s="347">
        <v>12</v>
      </c>
      <c r="AO1931" s="347">
        <v>12</v>
      </c>
      <c r="AP1931" s="347">
        <v>12</v>
      </c>
    </row>
    <row r="1932" spans="1:44" ht="18" customHeight="1">
      <c r="A1932" s="522" t="str">
        <f>IFERROR(VLOOKUP(B1932, 'Reference data'!$C$2:$D$21, 2, 0), "Do not enter, will be populated based on other column(s)")</f>
        <v>Sustenance</v>
      </c>
      <c r="B1932" s="541" t="s">
        <v>987</v>
      </c>
      <c r="C1932" s="347">
        <v>1</v>
      </c>
      <c r="D1932" s="521" t="s">
        <v>2555</v>
      </c>
      <c r="E1932" s="347" t="s">
        <v>279</v>
      </c>
      <c r="G1932" s="522" t="str">
        <f>IFERROR(VLOOKUP(E1932,'Reference data'!$M$2:$P$364,4,0), "Do not enter, will be populated based on other column(s)")</f>
        <v>MF</v>
      </c>
      <c r="H1932" s="522" t="str">
        <f>IFERROR(VLOOKUP(E1932,'Reference data'!$M$2:$O$364, 3,0), "Do not enter, will be populated based on other column(s)")</f>
        <v>Cobol, DB2</v>
      </c>
      <c r="I1932" s="522" t="str">
        <f>IFERROR(VLOOKUP(E1932,'Reference data'!$M$1:$N$364, 2,0), "Do not enter, will be populated based on other column(s)")</f>
        <v>SALES</v>
      </c>
      <c r="J1932" s="472" t="s">
        <v>44</v>
      </c>
      <c r="K1932" s="525" t="str">
        <f>IFERROR(VLOOKUP(J1932,'Reference data'!$G$2:$H$7, 2, 0), "Do not enter, will be populated based on other column(s)")</f>
        <v>Muawiah Qaimari</v>
      </c>
      <c r="L1932" s="525" t="s">
        <v>159</v>
      </c>
      <c r="M1932" s="525" t="str">
        <f>IFERROR(VLOOKUP(L1932, 'Reference data'!$J$2:$K$30, 2, 0), "Do not enter, will be populated based on other column(s)")</f>
        <v>Amit Patidar</v>
      </c>
      <c r="N1932" s="347" t="s">
        <v>283</v>
      </c>
      <c r="O1932" s="63"/>
      <c r="P1932" s="347" t="s">
        <v>48</v>
      </c>
      <c r="AH1932" s="347">
        <v>15</v>
      </c>
      <c r="AI1932" s="347">
        <v>15</v>
      </c>
      <c r="AJ1932" s="347">
        <v>15</v>
      </c>
      <c r="AK1932" s="347">
        <v>15</v>
      </c>
      <c r="AL1932" s="347">
        <v>15</v>
      </c>
      <c r="AM1932" s="347">
        <v>15</v>
      </c>
      <c r="AN1932" s="347">
        <v>15</v>
      </c>
      <c r="AO1932" s="347">
        <v>15</v>
      </c>
      <c r="AP1932" s="347">
        <v>15</v>
      </c>
    </row>
    <row r="1933" spans="1:44" ht="18" customHeight="1">
      <c r="A1933" s="522" t="str">
        <f>IFERROR(VLOOKUP(B1933, 'Reference data'!$C$2:$D$21, 2, 0), "Do not enter, will be populated based on other column(s)")</f>
        <v>Sustenance</v>
      </c>
      <c r="B1933" s="541" t="s">
        <v>990</v>
      </c>
      <c r="C1933" s="347">
        <v>1</v>
      </c>
      <c r="D1933" s="347" t="s">
        <v>2556</v>
      </c>
      <c r="E1933" s="347" t="s">
        <v>279</v>
      </c>
      <c r="G1933" s="522" t="str">
        <f>IFERROR(VLOOKUP(E1933,'Reference data'!$M$2:$P$364,4,0), "Do not enter, will be populated based on other column(s)")</f>
        <v>MF</v>
      </c>
      <c r="H1933" s="522" t="str">
        <f>IFERROR(VLOOKUP(E1933,'Reference data'!$M$2:$O$364, 3,0), "Do not enter, will be populated based on other column(s)")</f>
        <v>Cobol, DB2</v>
      </c>
      <c r="I1933" s="522" t="str">
        <f>IFERROR(VLOOKUP(E1933,'Reference data'!$M$1:$N$364, 2,0), "Do not enter, will be populated based on other column(s)")</f>
        <v>SALES</v>
      </c>
      <c r="J1933" s="472" t="s">
        <v>44</v>
      </c>
      <c r="K1933" s="525" t="str">
        <f>IFERROR(VLOOKUP(J1933,'Reference data'!$G$2:$H$7, 2, 0), "Do not enter, will be populated based on other column(s)")</f>
        <v>Muawiah Qaimari</v>
      </c>
      <c r="L1933" s="525" t="s">
        <v>159</v>
      </c>
      <c r="M1933" s="525" t="str">
        <f>IFERROR(VLOOKUP(L1933, 'Reference data'!$J$2:$K$30, 2, 0), "Do not enter, will be populated based on other column(s)")</f>
        <v>Amit Patidar</v>
      </c>
      <c r="N1933" s="347" t="s">
        <v>283</v>
      </c>
      <c r="O1933" s="63"/>
      <c r="P1933" s="347" t="s">
        <v>48</v>
      </c>
      <c r="AH1933" s="347">
        <v>3</v>
      </c>
      <c r="AI1933" s="347">
        <v>3</v>
      </c>
      <c r="AJ1933" s="347">
        <v>3</v>
      </c>
      <c r="AK1933" s="347">
        <v>3</v>
      </c>
      <c r="AL1933" s="347">
        <v>3</v>
      </c>
      <c r="AM1933" s="347">
        <v>3</v>
      </c>
      <c r="AN1933" s="347">
        <v>3</v>
      </c>
      <c r="AO1933" s="347">
        <v>3</v>
      </c>
      <c r="AP1933" s="347">
        <v>3</v>
      </c>
    </row>
    <row r="1934" spans="1:44" ht="18" customHeight="1">
      <c r="A1934" s="522" t="str">
        <f>IFERROR(VLOOKUP(B1934, 'Reference data'!$C$2:$D$21, 2, 0), "Do not enter, will be populated based on other column(s)")</f>
        <v>Sustenance</v>
      </c>
      <c r="B1934" s="541" t="s">
        <v>987</v>
      </c>
      <c r="C1934" s="347">
        <v>1</v>
      </c>
      <c r="D1934" s="347" t="s">
        <v>2557</v>
      </c>
      <c r="E1934" s="347" t="s">
        <v>164</v>
      </c>
      <c r="G1934" s="522" t="str">
        <f>IFERROR(VLOOKUP(E1934,'Reference data'!$M$2:$P$364,4,0), "Do not enter, will be populated based on other column(s)")</f>
        <v>MF</v>
      </c>
      <c r="H1934" s="522" t="str">
        <f>IFERROR(VLOOKUP(E1934,'Reference data'!$M$2:$O$364, 3,0), "Do not enter, will be populated based on other column(s)")</f>
        <v>COBOL, Teradata</v>
      </c>
      <c r="I1934" s="522" t="str">
        <f>IFERROR(VLOOKUP(E1934,'Reference data'!$M$1:$N$364, 2,0), "Do not enter, will be populated based on other column(s)")</f>
        <v>SALES</v>
      </c>
      <c r="J1934" s="472" t="s">
        <v>44</v>
      </c>
      <c r="K1934" s="525" t="str">
        <f>IFERROR(VLOOKUP(J1934,'Reference data'!$G$2:$H$7, 2, 0), "Do not enter, will be populated based on other column(s)")</f>
        <v>Muawiah Qaimari</v>
      </c>
      <c r="L1934" s="525" t="s">
        <v>159</v>
      </c>
      <c r="M1934" s="525" t="str">
        <f>IFERROR(VLOOKUP(L1934, 'Reference data'!$J$2:$K$30, 2, 0), "Do not enter, will be populated based on other column(s)")</f>
        <v>Amit Patidar</v>
      </c>
      <c r="N1934" s="347" t="s">
        <v>283</v>
      </c>
      <c r="O1934" s="63"/>
      <c r="P1934" s="347" t="s">
        <v>48</v>
      </c>
      <c r="AH1934" s="347">
        <v>15</v>
      </c>
      <c r="AI1934" s="347">
        <v>15</v>
      </c>
      <c r="AJ1934" s="347">
        <v>15</v>
      </c>
      <c r="AK1934" s="347">
        <v>15</v>
      </c>
      <c r="AL1934" s="347">
        <v>15</v>
      </c>
      <c r="AM1934" s="347">
        <v>15</v>
      </c>
      <c r="AN1934" s="347">
        <v>15</v>
      </c>
      <c r="AO1934" s="347">
        <v>15</v>
      </c>
      <c r="AP1934" s="347">
        <v>15</v>
      </c>
    </row>
    <row r="1935" spans="1:44" ht="18" customHeight="1">
      <c r="A1935" s="522" t="str">
        <f>IFERROR(VLOOKUP(B1935, 'Reference data'!$C$2:$D$21, 2, 0), "Do not enter, will be populated based on other column(s)")</f>
        <v>Sustenance</v>
      </c>
      <c r="B1935" s="541" t="s">
        <v>990</v>
      </c>
      <c r="C1935" s="347">
        <v>1</v>
      </c>
      <c r="D1935" s="347" t="s">
        <v>2558</v>
      </c>
      <c r="E1935" s="347" t="s">
        <v>164</v>
      </c>
      <c r="G1935" s="522" t="str">
        <f>IFERROR(VLOOKUP(E1935,'Reference data'!$M$2:$P$364,4,0), "Do not enter, will be populated based on other column(s)")</f>
        <v>MF</v>
      </c>
      <c r="H1935" s="522" t="str">
        <f>IFERROR(VLOOKUP(E1935,'Reference data'!$M$2:$O$364, 3,0), "Do not enter, will be populated based on other column(s)")</f>
        <v>COBOL, Teradata</v>
      </c>
      <c r="I1935" s="522" t="str">
        <f>IFERROR(VLOOKUP(E1935,'Reference data'!$M$1:$N$364, 2,0), "Do not enter, will be populated based on other column(s)")</f>
        <v>SALES</v>
      </c>
      <c r="J1935" s="472" t="s">
        <v>44</v>
      </c>
      <c r="K1935" s="525" t="str">
        <f>IFERROR(VLOOKUP(J1935,'Reference data'!$G$2:$H$7, 2, 0), "Do not enter, will be populated based on other column(s)")</f>
        <v>Muawiah Qaimari</v>
      </c>
      <c r="L1935" s="525" t="s">
        <v>159</v>
      </c>
      <c r="M1935" s="525" t="str">
        <f>IFERROR(VLOOKUP(L1935, 'Reference data'!$J$2:$K$30, 2, 0), "Do not enter, will be populated based on other column(s)")</f>
        <v>Amit Patidar</v>
      </c>
      <c r="N1935" s="347" t="s">
        <v>283</v>
      </c>
      <c r="O1935" s="63"/>
      <c r="P1935" s="347" t="s">
        <v>48</v>
      </c>
      <c r="AH1935" s="347">
        <v>3</v>
      </c>
      <c r="AI1935" s="347">
        <v>3</v>
      </c>
      <c r="AJ1935" s="347">
        <v>3</v>
      </c>
      <c r="AK1935" s="347">
        <v>3</v>
      </c>
      <c r="AL1935" s="347">
        <v>3</v>
      </c>
      <c r="AM1935" s="347">
        <v>3</v>
      </c>
      <c r="AN1935" s="347">
        <v>3</v>
      </c>
      <c r="AO1935" s="347">
        <v>3</v>
      </c>
      <c r="AP1935" s="347">
        <v>3</v>
      </c>
    </row>
    <row r="1936" spans="1:44" ht="18" customHeight="1">
      <c r="A1936" s="522" t="str">
        <f>IFERROR(VLOOKUP(B1936, 'Reference data'!$C$2:$D$21, 2, 0), "Do not enter, will be populated based on other column(s)")</f>
        <v>Sustenance</v>
      </c>
      <c r="B1936" s="541" t="s">
        <v>987</v>
      </c>
      <c r="D1936" s="347" t="s">
        <v>2559</v>
      </c>
      <c r="E1936" s="347" t="s">
        <v>189</v>
      </c>
      <c r="G1936" s="522" t="str">
        <f>IFERROR(VLOOKUP(E1936,'Reference data'!$M$2:$P$364,4,0), "Do not enter, will be populated based on other column(s)")</f>
        <v>MF</v>
      </c>
      <c r="H1936" s="522" t="str">
        <f>IFERROR(VLOOKUP(E1936,'Reference data'!$M$2:$O$364, 3,0), "Do not enter, will be populated based on other column(s)")</f>
        <v>Cobol, DB2</v>
      </c>
      <c r="I1936" s="522" t="str">
        <f>IFERROR(VLOOKUP(E1936,'Reference data'!$M$1:$N$364, 2,0), "Do not enter, will be populated based on other column(s)")</f>
        <v>CARAT-MVS</v>
      </c>
      <c r="J1936" s="472" t="s">
        <v>44</v>
      </c>
      <c r="K1936" s="525" t="str">
        <f>IFERROR(VLOOKUP(J1936,'Reference data'!$G$2:$H$7, 2, 0), "Do not enter, will be populated based on other column(s)")</f>
        <v>Muawiah Qaimari</v>
      </c>
      <c r="L1936" s="525" t="s">
        <v>159</v>
      </c>
      <c r="M1936" s="525" t="str">
        <f>IFERROR(VLOOKUP(L1936, 'Reference data'!$J$2:$K$30, 2, 0), "Do not enter, will be populated based on other column(s)")</f>
        <v>Amit Patidar</v>
      </c>
      <c r="N1936" s="347" t="s">
        <v>283</v>
      </c>
      <c r="O1936" s="63"/>
      <c r="P1936" s="347" t="s">
        <v>48</v>
      </c>
      <c r="AH1936" s="347">
        <v>10</v>
      </c>
      <c r="AI1936" s="347">
        <v>10</v>
      </c>
      <c r="AJ1936" s="347">
        <v>10</v>
      </c>
      <c r="AK1936" s="347">
        <v>10</v>
      </c>
      <c r="AL1936" s="347">
        <v>10</v>
      </c>
      <c r="AM1936" s="347">
        <v>10</v>
      </c>
      <c r="AN1936" s="347">
        <v>10</v>
      </c>
      <c r="AO1936" s="347">
        <v>10</v>
      </c>
      <c r="AP1936" s="347">
        <v>10</v>
      </c>
    </row>
    <row r="1937" spans="1:51" ht="18" customHeight="1">
      <c r="A1937" s="522" t="str">
        <f>IFERROR(VLOOKUP(B1937, 'Reference data'!$C$2:$D$21, 2, 0), "Do not enter, will be populated based on other column(s)")</f>
        <v>Sustenance</v>
      </c>
      <c r="B1937" s="541" t="s">
        <v>994</v>
      </c>
      <c r="D1937" s="347" t="s">
        <v>2560</v>
      </c>
      <c r="E1937" s="472" t="s">
        <v>1285</v>
      </c>
      <c r="G1937" s="522" t="str">
        <f>IFERROR(VLOOKUP(E1937,'Reference data'!$M$2:$P$364,4,0), "Do not enter, will be populated based on other column(s)")</f>
        <v>MF</v>
      </c>
      <c r="H1937" s="522" t="str">
        <f>IFERROR(VLOOKUP(E1937,'Reference data'!$M$2:$O$364, 3,0), "Do not enter, will be populated based on other column(s)")</f>
        <v>Cobol, DB2</v>
      </c>
      <c r="I1937" s="522" t="str">
        <f>IFERROR(VLOOKUP(E1937,'Reference data'!$M$1:$N$364, 2,0), "Do not enter, will be populated based on other column(s)")</f>
        <v>WB-SAMW</v>
      </c>
      <c r="J1937" s="472" t="s">
        <v>44</v>
      </c>
      <c r="K1937" s="525" t="str">
        <f>IFERROR(VLOOKUP(J1937,'Reference data'!$G$2:$H$7, 2, 0), "Do not enter, will be populated based on other column(s)")</f>
        <v>Muawiah Qaimari</v>
      </c>
      <c r="L1937" s="525" t="s">
        <v>159</v>
      </c>
      <c r="M1937" s="525" t="str">
        <f>IFERROR(VLOOKUP(L1937, 'Reference data'!$J$2:$K$30, 2, 0), "Do not enter, will be populated based on other column(s)")</f>
        <v>Amit Patidar</v>
      </c>
      <c r="N1937" s="347" t="s">
        <v>283</v>
      </c>
      <c r="O1937" s="63"/>
      <c r="P1937" s="347" t="s">
        <v>48</v>
      </c>
      <c r="AH1937" s="347">
        <v>30</v>
      </c>
      <c r="AI1937" s="347">
        <v>30</v>
      </c>
      <c r="AJ1937" s="347">
        <v>30</v>
      </c>
      <c r="AK1937" s="347">
        <v>30</v>
      </c>
      <c r="AL1937" s="347">
        <v>30</v>
      </c>
      <c r="AM1937" s="347">
        <v>30</v>
      </c>
      <c r="AN1937" s="347">
        <v>30</v>
      </c>
      <c r="AO1937" s="347">
        <v>30</v>
      </c>
      <c r="AP1937" s="347">
        <v>30</v>
      </c>
    </row>
    <row r="1938" spans="1:51" ht="18" customHeight="1">
      <c r="A1938" s="522" t="str">
        <f>IFERROR(VLOOKUP(B1938, 'Reference data'!$C$2:$D$21, 2, 0), "Do not enter, will be populated based on other column(s)")</f>
        <v>Enhancement</v>
      </c>
      <c r="B1938" s="541" t="s">
        <v>960</v>
      </c>
      <c r="C1938" s="347">
        <v>1</v>
      </c>
      <c r="D1938" s="347" t="s">
        <v>2550</v>
      </c>
      <c r="E1938" s="543" t="s">
        <v>1202</v>
      </c>
      <c r="F1938" s="475" t="s">
        <v>2551</v>
      </c>
      <c r="G1938" s="522" t="str">
        <f>IFERROR(VLOOKUP(E1938,'Reference data'!$M$2:$P$364,4,0), "Do not enter, will be populated based on other column(s)")</f>
        <v>MF</v>
      </c>
      <c r="H1938" s="522" t="str">
        <f>IFERROR(VLOOKUP(E1938,'Reference data'!$M$2:$O$364, 3,0), "Do not enter, will be populated based on other column(s)")</f>
        <v>Cobol, IMS-DB</v>
      </c>
      <c r="I1938" s="522" t="str">
        <f>IFERROR(VLOOKUP(E1938,'Reference data'!$M$1:$N$364, 2,0), "Do not enter, will be populated based on other column(s)")</f>
        <v>MW Usage</v>
      </c>
      <c r="J1938" s="347" t="s">
        <v>44</v>
      </c>
      <c r="K1938" s="525" t="str">
        <f>IFERROR(VLOOKUP(J1938,'Reference data'!$G$2:$H$7, 2, 0), "Do not enter, will be populated based on other column(s)")</f>
        <v>Muawiah Qaimari</v>
      </c>
      <c r="L1938" s="525" t="s">
        <v>965</v>
      </c>
      <c r="M1938" s="525" t="str">
        <f>IFERROR(VLOOKUP(L1938, 'Reference data'!$J$2:$K$30, 2, 0), "Do not enter, will be populated based on other column(s)")</f>
        <v>Daljeet Arora</v>
      </c>
      <c r="N1938" s="347">
        <v>23.11</v>
      </c>
      <c r="O1938" s="551" t="str">
        <f>VLOOKUP(N1938, 'Reference data'!$U$2:$V$29, 2, 0)</f>
        <v>Nov-23</v>
      </c>
      <c r="P1938" s="347" t="s">
        <v>48</v>
      </c>
      <c r="Q1938" s="347">
        <v>197</v>
      </c>
      <c r="R1938" s="488"/>
      <c r="S1938" s="488"/>
      <c r="T1938" s="488"/>
      <c r="U1938" s="488"/>
      <c r="V1938" s="488"/>
      <c r="W1938" s="488"/>
      <c r="X1938" s="488"/>
      <c r="Y1938" s="488"/>
      <c r="Z1938" s="488"/>
      <c r="AA1938" s="488"/>
      <c r="AB1938" s="488"/>
      <c r="AC1938" s="488"/>
      <c r="AD1938" s="488"/>
      <c r="AE1938" s="488"/>
      <c r="AF1938" s="488"/>
      <c r="AG1938" s="488"/>
      <c r="AH1938" s="488"/>
      <c r="AI1938" s="488"/>
      <c r="AJ1938" s="488"/>
      <c r="AK1938" s="488"/>
      <c r="AL1938" s="488">
        <v>10</v>
      </c>
      <c r="AM1938" s="488">
        <v>5</v>
      </c>
      <c r="AN1938" s="347">
        <v>30</v>
      </c>
      <c r="AO1938" s="347">
        <v>32</v>
      </c>
      <c r="AP1938" s="347">
        <v>50</v>
      </c>
      <c r="AQ1938" s="347">
        <v>50</v>
      </c>
      <c r="AR1938" s="347">
        <v>20</v>
      </c>
    </row>
    <row r="1939" spans="1:51" ht="18" customHeight="1">
      <c r="A1939" s="522" t="str">
        <f>IFERROR(VLOOKUP(B1939, 'Reference data'!$C$2:$D$21, 2, 0), "Do not enter, will be populated based on other column(s)")</f>
        <v>Sustenance</v>
      </c>
      <c r="B1939" s="541" t="s">
        <v>88</v>
      </c>
      <c r="C1939" s="347">
        <v>1</v>
      </c>
      <c r="D1939" s="347" t="s">
        <v>2225</v>
      </c>
      <c r="E1939" s="347" t="s">
        <v>157</v>
      </c>
      <c r="F1939" s="474"/>
      <c r="G1939" s="522" t="str">
        <f>IFERROR(VLOOKUP(E1939,'Reference data'!$M$2:$P$364,4,0), "Do not enter, will be populated based on other column(s)")</f>
        <v>MF</v>
      </c>
      <c r="H1939" s="522" t="str">
        <f>IFERROR(VLOOKUP(E1939,'Reference data'!$M$2:$O$364, 3,0), "Do not enter, will be populated based on other column(s)")</f>
        <v>Cobol, DB2</v>
      </c>
      <c r="I1939" s="522" t="str">
        <f>IFERROR(VLOOKUP(E1939,'Reference data'!$M$1:$N$364, 2,0), "Do not enter, will be populated based on other column(s)")</f>
        <v>WB-SAMW</v>
      </c>
      <c r="J1939" s="472" t="s">
        <v>44</v>
      </c>
      <c r="K1939" s="525" t="str">
        <f>IFERROR(VLOOKUP(J1939,'Reference data'!$G$2:$H$7, 2, 0), "Do not enter, will be populated based on other column(s)")</f>
        <v>Muawiah Qaimari</v>
      </c>
      <c r="L1939" s="525" t="s">
        <v>159</v>
      </c>
      <c r="M1939" s="525" t="str">
        <f>IFERROR(VLOOKUP(L1939, 'Reference data'!$J$2:$K$30, 2, 0), "Do not enter, will be populated based on other column(s)")</f>
        <v>Amit Patidar</v>
      </c>
      <c r="N1939" s="347">
        <v>23.05</v>
      </c>
      <c r="O1939" s="63"/>
      <c r="P1939" s="483" t="s">
        <v>48</v>
      </c>
      <c r="Q1939" s="347">
        <v>150</v>
      </c>
      <c r="AL1939" s="347">
        <v>150</v>
      </c>
    </row>
    <row r="1940" spans="1:51" ht="18" customHeight="1">
      <c r="A1940" s="522" t="str">
        <f>IFERROR(VLOOKUP(B1940, 'Reference data'!$C$2:$D$21, 2, 0), "Do not enter, will be populated based on other column(s)")</f>
        <v>Sustenance</v>
      </c>
      <c r="B1940" s="541" t="s">
        <v>110</v>
      </c>
      <c r="C1940" s="347">
        <v>1</v>
      </c>
      <c r="D1940" s="347" t="s">
        <v>2561</v>
      </c>
      <c r="E1940" s="347" t="s">
        <v>189</v>
      </c>
      <c r="G1940" s="522" t="str">
        <f>IFERROR(VLOOKUP(E1940,'Reference data'!$M$2:$P$364,4,0), "Do not enter, will be populated based on other column(s)")</f>
        <v>MF</v>
      </c>
      <c r="H1940" s="522" t="str">
        <f>IFERROR(VLOOKUP(E1940,'Reference data'!$M$2:$O$364, 3,0), "Do not enter, will be populated based on other column(s)")</f>
        <v>Cobol, DB2</v>
      </c>
      <c r="I1940" s="522" t="str">
        <f>IFERROR(VLOOKUP(E1940,'Reference data'!$M$1:$N$364, 2,0), "Do not enter, will be populated based on other column(s)")</f>
        <v>CARAT-MVS</v>
      </c>
      <c r="J1940" s="472" t="s">
        <v>44</v>
      </c>
      <c r="K1940" s="525" t="str">
        <f>IFERROR(VLOOKUP(J1940,'Reference data'!$G$2:$H$7, 2, 0), "Do not enter, will be populated based on other column(s)")</f>
        <v>Muawiah Qaimari</v>
      </c>
      <c r="L1940" s="525" t="s">
        <v>159</v>
      </c>
      <c r="M1940" s="525" t="str">
        <f>IFERROR(VLOOKUP(L1940, 'Reference data'!$J$2:$K$30, 2, 0), "Do not enter, will be populated based on other column(s)")</f>
        <v>Amit Patidar</v>
      </c>
      <c r="N1940" s="347">
        <v>23.05</v>
      </c>
      <c r="O1940" s="63"/>
      <c r="P1940" s="483" t="s">
        <v>48</v>
      </c>
      <c r="Q1940" s="347">
        <v>50</v>
      </c>
      <c r="AK1940" s="347">
        <v>25</v>
      </c>
      <c r="AL1940" s="347">
        <v>25</v>
      </c>
    </row>
    <row r="1941" spans="1:51" ht="18" customHeight="1">
      <c r="A1941" s="522" t="str">
        <f>IFERROR(VLOOKUP(B1941, 'Reference data'!$C$2:$D$21, 2, 0), "Do not enter, will be populated based on other column(s)")</f>
        <v>Sustenance</v>
      </c>
      <c r="B1941" s="541" t="s">
        <v>110</v>
      </c>
      <c r="C1941" s="347">
        <v>1</v>
      </c>
      <c r="D1941" s="347" t="s">
        <v>2562</v>
      </c>
      <c r="E1941" s="347" t="s">
        <v>189</v>
      </c>
      <c r="G1941" s="522" t="str">
        <f>IFERROR(VLOOKUP(E1941,'Reference data'!$M$2:$P$364,4,0), "Do not enter, will be populated based on other column(s)")</f>
        <v>MF</v>
      </c>
      <c r="H1941" s="522" t="str">
        <f>IFERROR(VLOOKUP(E1941,'Reference data'!$M$2:$O$364, 3,0), "Do not enter, will be populated based on other column(s)")</f>
        <v>Cobol, DB2</v>
      </c>
      <c r="I1941" s="522" t="str">
        <f>IFERROR(VLOOKUP(E1941,'Reference data'!$M$1:$N$364, 2,0), "Do not enter, will be populated based on other column(s)")</f>
        <v>CARAT-MVS</v>
      </c>
      <c r="J1941" s="472" t="s">
        <v>44</v>
      </c>
      <c r="K1941" s="525" t="str">
        <f>IFERROR(VLOOKUP(J1941,'Reference data'!$G$2:$H$7, 2, 0), "Do not enter, will be populated based on other column(s)")</f>
        <v>Muawiah Qaimari</v>
      </c>
      <c r="L1941" s="525" t="s">
        <v>159</v>
      </c>
      <c r="M1941" s="525" t="str">
        <f>IFERROR(VLOOKUP(L1941, 'Reference data'!$J$2:$K$30, 2, 0), "Do not enter, will be populated based on other column(s)")</f>
        <v>Amit Patidar</v>
      </c>
      <c r="N1941" s="347">
        <v>23.05</v>
      </c>
      <c r="O1941" s="63"/>
      <c r="P1941" s="483" t="s">
        <v>48</v>
      </c>
      <c r="Q1941" s="347">
        <v>100</v>
      </c>
      <c r="AK1941" s="347">
        <v>70</v>
      </c>
      <c r="AL1941" s="347">
        <v>30</v>
      </c>
    </row>
    <row r="1942" spans="1:51" ht="18" customHeight="1">
      <c r="A1942" s="522" t="str">
        <f>IFERROR(VLOOKUP(B1942, 'Reference data'!$C$2:$D$21, 2, 0), "Do not enter, will be populated based on other column(s)")</f>
        <v>Sustenance</v>
      </c>
      <c r="B1942" s="541" t="s">
        <v>88</v>
      </c>
      <c r="C1942" s="347">
        <v>1</v>
      </c>
      <c r="D1942" s="347" t="s">
        <v>2563</v>
      </c>
      <c r="E1942" s="347" t="s">
        <v>1257</v>
      </c>
      <c r="F1942" s="474"/>
      <c r="G1942" s="522" t="str">
        <f>IFERROR(VLOOKUP(E1942,'Reference data'!$M$2:$P$364,4,0), "Do not enter, will be populated based on other column(s)")</f>
        <v>MF</v>
      </c>
      <c r="H1942" s="522" t="str">
        <f>IFERROR(VLOOKUP(E1942,'Reference data'!$M$2:$O$364, 3,0), "Do not enter, will be populated based on other column(s)")</f>
        <v>Cobol, DB2</v>
      </c>
      <c r="I1942" s="522" t="str">
        <f>IFERROR(VLOOKUP(E1942,'Reference data'!$M$1:$N$364, 2,0), "Do not enter, will be populated based on other column(s)")</f>
        <v>WB-SAMW</v>
      </c>
      <c r="J1942" s="347" t="s">
        <v>44</v>
      </c>
      <c r="K1942" s="525" t="str">
        <f>IFERROR(VLOOKUP(J1942,'Reference data'!$G$2:$H$7, 2, 0), "Do not enter, will be populated based on other column(s)")</f>
        <v>Muawiah Qaimari</v>
      </c>
      <c r="L1942" s="525" t="s">
        <v>159</v>
      </c>
      <c r="M1942" s="525" t="str">
        <f>IFERROR(VLOOKUP(L1942, 'Reference data'!$J$2:$K$30, 2, 0), "Do not enter, will be populated based on other column(s)")</f>
        <v>Amit Patidar</v>
      </c>
      <c r="N1942" s="347">
        <v>23.06</v>
      </c>
      <c r="O1942" s="63"/>
      <c r="P1942" s="483" t="s">
        <v>48</v>
      </c>
      <c r="Q1942" s="347">
        <v>65</v>
      </c>
      <c r="AM1942" s="347">
        <v>65</v>
      </c>
    </row>
    <row r="1943" spans="1:51" ht="18" customHeight="1">
      <c r="A1943" s="522" t="s">
        <v>855</v>
      </c>
      <c r="B1943" s="541" t="s">
        <v>960</v>
      </c>
      <c r="C1943" s="347">
        <v>7</v>
      </c>
      <c r="D1943" s="664" t="s">
        <v>2564</v>
      </c>
      <c r="E1943" s="347" t="s">
        <v>1285</v>
      </c>
      <c r="G1943" s="522" t="str">
        <f>IFERROR(VLOOKUP(E1943,'Reference data'!$M$2:$P$364,4,0), "Do not enter, will be populated based on other column(s)")</f>
        <v>MF</v>
      </c>
      <c r="H1943" s="522" t="str">
        <f>IFERROR(VLOOKUP(E1943,'Reference data'!$M$2:$O$364, 3,0), "Do not enter, will be populated based on other column(s)")</f>
        <v>Cobol, DB2</v>
      </c>
      <c r="I1943" s="522" t="str">
        <f>IFERROR(VLOOKUP(E1943,'Reference data'!$M$1:$N$364, 2,0), "Do not enter, will be populated based on other column(s)")</f>
        <v>WB-SAMW</v>
      </c>
      <c r="J1943" s="347" t="s">
        <v>44</v>
      </c>
      <c r="K1943" s="525" t="str">
        <f>IFERROR(VLOOKUP(J1943,'Reference data'!$G$2:$H$7, 2, 0), "Do not enter, will be populated based on other column(s)")</f>
        <v>Muawiah Qaimari</v>
      </c>
      <c r="L1943" s="525" t="s">
        <v>159</v>
      </c>
      <c r="M1943" s="525" t="str">
        <f>IFERROR(VLOOKUP(L1943, 'Reference data'!$J$2:$K$30, 2, 0), "Do not enter, will be populated based on other column(s)")</f>
        <v>Amit Patidar</v>
      </c>
      <c r="N1943" s="347">
        <v>24.06</v>
      </c>
      <c r="O1943" s="63"/>
      <c r="P1943" s="483" t="s">
        <v>48</v>
      </c>
      <c r="Q1943" s="347">
        <v>190</v>
      </c>
      <c r="AT1943" s="347">
        <v>50</v>
      </c>
      <c r="AU1943" s="347">
        <v>50</v>
      </c>
      <c r="AV1943" s="347">
        <v>50</v>
      </c>
      <c r="AW1943" s="347">
        <v>30</v>
      </c>
      <c r="AY1943" s="347">
        <v>10</v>
      </c>
    </row>
    <row r="1944" spans="1:51" ht="18" customHeight="1">
      <c r="A1944" s="522" t="str">
        <f>IFERROR(VLOOKUP(B1944, 'Reference data'!$C$2:$D$21, 2, 0), "Do not enter, will be populated based on other column(s)")</f>
        <v>Do not enter, will be populated based on other column(s)</v>
      </c>
      <c r="B1944" s="541"/>
      <c r="G1944" s="522" t="str">
        <f>IFERROR(VLOOKUP(E1944,'Reference data'!$M$2:$P$364,4,0), "Do not enter, will be populated based on other column(s)")</f>
        <v>Do not enter, will be populated based on other column(s)</v>
      </c>
      <c r="H1944" s="522" t="str">
        <f>IFERROR(VLOOKUP(E1944,'Reference data'!$M$2:$O$364, 3,0), "Do not enter, will be populated based on other column(s)")</f>
        <v>Do not enter, will be populated based on other column(s)</v>
      </c>
      <c r="I1944" s="522" t="str">
        <f>IFERROR(VLOOKUP(E1944,'Reference data'!$M$1:$N$364, 2,0), "Do not enter, will be populated based on other column(s)")</f>
        <v>Do not enter, will be populated based on other column(s)</v>
      </c>
      <c r="K1944" s="525" t="str">
        <f>IFERROR(VLOOKUP(J1944,'Reference data'!$G$2:$H$7, 2, 0), "Do not enter, will be populated based on other column(s)")</f>
        <v>Do not enter, will be populated based on other column(s)</v>
      </c>
      <c r="L1944" s="525" t="s">
        <v>159</v>
      </c>
      <c r="M1944" s="525" t="str">
        <f>IFERROR(VLOOKUP(L1944, 'Reference data'!$J$2:$K$30, 2, 0), "Do not enter, will be populated based on other column(s)")</f>
        <v>Amit Patidar</v>
      </c>
      <c r="O1944" s="63"/>
      <c r="P1944" s="483"/>
    </row>
    <row r="1945" spans="1:51" ht="18" customHeight="1">
      <c r="A1945" s="522" t="str">
        <f>IFERROR(VLOOKUP(B1945, 'Reference data'!$C$2:$D$21, 2, 0), "Do not enter, will be populated based on other column(s)")</f>
        <v>Do not enter, will be populated based on other column(s)</v>
      </c>
      <c r="B1945" s="541"/>
      <c r="G1945" s="522" t="str">
        <f>IFERROR(VLOOKUP(E1945,'Reference data'!$M$2:$P$364,4,0), "Do not enter, will be populated based on other column(s)")</f>
        <v>Do not enter, will be populated based on other column(s)</v>
      </c>
      <c r="H1945" s="522" t="str">
        <f>IFERROR(VLOOKUP(E1945,'Reference data'!$M$2:$O$364, 3,0), "Do not enter, will be populated based on other column(s)")</f>
        <v>Do not enter, will be populated based on other column(s)</v>
      </c>
      <c r="I1945" s="522" t="str">
        <f>IFERROR(VLOOKUP(E1945,'Reference data'!$M$1:$N$364, 2,0), "Do not enter, will be populated based on other column(s)")</f>
        <v>Do not enter, will be populated based on other column(s)</v>
      </c>
      <c r="K1945" s="525" t="str">
        <f>IFERROR(VLOOKUP(J1945,'Reference data'!$G$2:$H$7, 2, 0), "Do not enter, will be populated based on other column(s)")</f>
        <v>Do not enter, will be populated based on other column(s)</v>
      </c>
      <c r="L1945" s="525" t="s">
        <v>159</v>
      </c>
      <c r="M1945" s="525" t="str">
        <f>IFERROR(VLOOKUP(L1945, 'Reference data'!$J$2:$K$30, 2, 0), "Do not enter, will be populated based on other column(s)")</f>
        <v>Amit Patidar</v>
      </c>
      <c r="O1945" s="63"/>
      <c r="P1945" s="483"/>
    </row>
    <row r="1946" spans="1:51" ht="18" customHeight="1">
      <c r="A1946" s="522" t="str">
        <f>IFERROR(VLOOKUP(B1946, 'Reference data'!$C$2:$D$21, 2, 0), "Do not enter, will be populated based on other column(s)")</f>
        <v>Do not enter, will be populated based on other column(s)</v>
      </c>
      <c r="B1946" s="541"/>
      <c r="G1946" s="522" t="str">
        <f>IFERROR(VLOOKUP(E1946,'Reference data'!$M$2:$P$364,4,0), "Do not enter, will be populated based on other column(s)")</f>
        <v>Do not enter, will be populated based on other column(s)</v>
      </c>
      <c r="H1946" s="522" t="str">
        <f>IFERROR(VLOOKUP(E1946,'Reference data'!$M$2:$O$364, 3,0), "Do not enter, will be populated based on other column(s)")</f>
        <v>Do not enter, will be populated based on other column(s)</v>
      </c>
      <c r="I1946" s="522" t="str">
        <f>IFERROR(VLOOKUP(E1946,'Reference data'!$M$1:$N$364, 2,0), "Do not enter, will be populated based on other column(s)")</f>
        <v>Do not enter, will be populated based on other column(s)</v>
      </c>
      <c r="K1946" s="525" t="str">
        <f>IFERROR(VLOOKUP(J1946,'Reference data'!$G$2:$H$7, 2, 0), "Do not enter, will be populated based on other column(s)")</f>
        <v>Do not enter, will be populated based on other column(s)</v>
      </c>
      <c r="L1946" s="525" t="s">
        <v>159</v>
      </c>
      <c r="M1946" s="525" t="str">
        <f>IFERROR(VLOOKUP(L1946, 'Reference data'!$J$2:$K$30, 2, 0), "Do not enter, will be populated based on other column(s)")</f>
        <v>Amit Patidar</v>
      </c>
      <c r="O1946" s="63"/>
      <c r="P1946" s="483"/>
    </row>
    <row r="1947" spans="1:51" ht="18" customHeight="1">
      <c r="A1947" s="522" t="str">
        <f>IFERROR(VLOOKUP(B1947, 'Reference data'!$C$2:$D$21, 2, 0), "Do not enter, will be populated based on other column(s)")</f>
        <v>Do not enter, will be populated based on other column(s)</v>
      </c>
      <c r="B1947" s="541"/>
      <c r="G1947" s="522" t="str">
        <f>IFERROR(VLOOKUP(E1947,'Reference data'!$M$2:$P$364,4,0), "Do not enter, will be populated based on other column(s)")</f>
        <v>Do not enter, will be populated based on other column(s)</v>
      </c>
      <c r="H1947" s="522" t="str">
        <f>IFERROR(VLOOKUP(E1947,'Reference data'!$M$2:$O$364, 3,0), "Do not enter, will be populated based on other column(s)")</f>
        <v>Do not enter, will be populated based on other column(s)</v>
      </c>
      <c r="I1947" s="522" t="str">
        <f>IFERROR(VLOOKUP(E1947,'Reference data'!$M$1:$N$364, 2,0), "Do not enter, will be populated based on other column(s)")</f>
        <v>Do not enter, will be populated based on other column(s)</v>
      </c>
      <c r="K1947" s="525" t="str">
        <f>IFERROR(VLOOKUP(J1947,'Reference data'!$G$2:$H$7, 2, 0), "Do not enter, will be populated based on other column(s)")</f>
        <v>Do not enter, will be populated based on other column(s)</v>
      </c>
      <c r="L1947" s="525" t="s">
        <v>159</v>
      </c>
      <c r="M1947" s="525" t="str">
        <f>IFERROR(VLOOKUP(L1947, 'Reference data'!$J$2:$K$30, 2, 0), "Do not enter, will be populated based on other column(s)")</f>
        <v>Amit Patidar</v>
      </c>
      <c r="O1947" s="63"/>
      <c r="P1947" s="483"/>
    </row>
    <row r="1948" spans="1:51" ht="18" customHeight="1">
      <c r="A1948" s="522" t="str">
        <f>IFERROR(VLOOKUP(B1948, 'Reference data'!$C$2:$D$21, 2, 0), "Do not enter, will be populated based on other column(s)")</f>
        <v>Do not enter, will be populated based on other column(s)</v>
      </c>
      <c r="B1948" s="541"/>
      <c r="G1948" s="522" t="str">
        <f>IFERROR(VLOOKUP(E1948,'Reference data'!$M$2:$P$364,4,0), "Do not enter, will be populated based on other column(s)")</f>
        <v>Do not enter, will be populated based on other column(s)</v>
      </c>
      <c r="H1948" s="522" t="str">
        <f>IFERROR(VLOOKUP(E1948,'Reference data'!$M$2:$O$364, 3,0), "Do not enter, will be populated based on other column(s)")</f>
        <v>Do not enter, will be populated based on other column(s)</v>
      </c>
      <c r="I1948" s="522" t="str">
        <f>IFERROR(VLOOKUP(E1948,'Reference data'!$M$1:$N$364, 2,0), "Do not enter, will be populated based on other column(s)")</f>
        <v>Do not enter, will be populated based on other column(s)</v>
      </c>
      <c r="K1948" s="525" t="str">
        <f>IFERROR(VLOOKUP(J1948,'Reference data'!$G$2:$H$7, 2, 0), "Do not enter, will be populated based on other column(s)")</f>
        <v>Do not enter, will be populated based on other column(s)</v>
      </c>
      <c r="L1948" s="525" t="s">
        <v>159</v>
      </c>
      <c r="M1948" s="525" t="str">
        <f>IFERROR(VLOOKUP(L1948, 'Reference data'!$J$2:$K$30, 2, 0), "Do not enter, will be populated based on other column(s)")</f>
        <v>Amit Patidar</v>
      </c>
      <c r="O1948" s="63"/>
      <c r="P1948" s="483"/>
    </row>
    <row r="1949" spans="1:51" ht="18" customHeight="1">
      <c r="A1949" s="522" t="str">
        <f>IFERROR(VLOOKUP(B1949, 'Reference data'!$C$2:$D$21, 2, 0), "Do not enter, will be populated based on other column(s)")</f>
        <v>Do not enter, will be populated based on other column(s)</v>
      </c>
      <c r="B1949" s="541"/>
      <c r="G1949" s="522" t="str">
        <f>IFERROR(VLOOKUP(E1949,'Reference data'!$M$2:$P$364,4,0), "Do not enter, will be populated based on other column(s)")</f>
        <v>Do not enter, will be populated based on other column(s)</v>
      </c>
      <c r="H1949" s="522" t="str">
        <f>IFERROR(VLOOKUP(E1949,'Reference data'!$M$2:$O$364, 3,0), "Do not enter, will be populated based on other column(s)")</f>
        <v>Do not enter, will be populated based on other column(s)</v>
      </c>
      <c r="I1949" s="522" t="str">
        <f>IFERROR(VLOOKUP(E1949,'Reference data'!$M$1:$N$364, 2,0), "Do not enter, will be populated based on other column(s)")</f>
        <v>Do not enter, will be populated based on other column(s)</v>
      </c>
      <c r="K1949" s="525" t="str">
        <f>IFERROR(VLOOKUP(J1949,'Reference data'!$G$2:$H$7, 2, 0), "Do not enter, will be populated based on other column(s)")</f>
        <v>Do not enter, will be populated based on other column(s)</v>
      </c>
      <c r="L1949" s="525" t="s">
        <v>159</v>
      </c>
      <c r="M1949" s="525" t="str">
        <f>IFERROR(VLOOKUP(L1949, 'Reference data'!$J$2:$K$30, 2, 0), "Do not enter, will be populated based on other column(s)")</f>
        <v>Amit Patidar</v>
      </c>
      <c r="O1949" s="63"/>
      <c r="P1949" s="483"/>
    </row>
    <row r="1950" spans="1:51" ht="18" customHeight="1">
      <c r="A1950" s="522" t="str">
        <f>IFERROR(VLOOKUP(B1950, 'Reference data'!$C$2:$D$21, 2, 0), "Do not enter, will be populated based on other column(s)")</f>
        <v>Do not enter, will be populated based on other column(s)</v>
      </c>
      <c r="B1950" s="541"/>
      <c r="G1950" s="522" t="str">
        <f>IFERROR(VLOOKUP(E1950,'Reference data'!$M$2:$P$364,4,0), "Do not enter, will be populated based on other column(s)")</f>
        <v>Do not enter, will be populated based on other column(s)</v>
      </c>
      <c r="H1950" s="522" t="str">
        <f>IFERROR(VLOOKUP(E1950,'Reference data'!$M$2:$O$364, 3,0), "Do not enter, will be populated based on other column(s)")</f>
        <v>Do not enter, will be populated based on other column(s)</v>
      </c>
      <c r="I1950" s="522" t="str">
        <f>IFERROR(VLOOKUP(E1950,'Reference data'!$M$1:$N$364, 2,0), "Do not enter, will be populated based on other column(s)")</f>
        <v>Do not enter, will be populated based on other column(s)</v>
      </c>
      <c r="K1950" s="525" t="str">
        <f>IFERROR(VLOOKUP(J1950,'Reference data'!$G$2:$H$7, 2, 0), "Do not enter, will be populated based on other column(s)")</f>
        <v>Do not enter, will be populated based on other column(s)</v>
      </c>
      <c r="L1950" s="525" t="s">
        <v>159</v>
      </c>
      <c r="M1950" s="525" t="str">
        <f>IFERROR(VLOOKUP(L1950, 'Reference data'!$J$2:$K$30, 2, 0), "Do not enter, will be populated based on other column(s)")</f>
        <v>Amit Patidar</v>
      </c>
      <c r="O1950" s="63"/>
      <c r="P1950" s="483"/>
    </row>
    <row r="1951" spans="1:51" ht="18" customHeight="1">
      <c r="A1951" s="522" t="str">
        <f>IFERROR(VLOOKUP(B1951, 'Reference data'!$C$2:$D$21, 2, 0), "Do not enter, will be populated based on other column(s)")</f>
        <v>Do not enter, will be populated based on other column(s)</v>
      </c>
      <c r="B1951" s="541"/>
      <c r="G1951" s="522" t="str">
        <f>IFERROR(VLOOKUP(E1951,'Reference data'!$M$2:$P$364,4,0), "Do not enter, will be populated based on other column(s)")</f>
        <v>Do not enter, will be populated based on other column(s)</v>
      </c>
      <c r="H1951" s="522" t="str">
        <f>IFERROR(VLOOKUP(E1951,'Reference data'!$M$2:$O$364, 3,0), "Do not enter, will be populated based on other column(s)")</f>
        <v>Do not enter, will be populated based on other column(s)</v>
      </c>
      <c r="I1951" s="522" t="str">
        <f>IFERROR(VLOOKUP(E1951,'Reference data'!$M$1:$N$364, 2,0), "Do not enter, will be populated based on other column(s)")</f>
        <v>Do not enter, will be populated based on other column(s)</v>
      </c>
      <c r="K1951" s="525" t="str">
        <f>IFERROR(VLOOKUP(J1951,'Reference data'!$G$2:$H$7, 2, 0), "Do not enter, will be populated based on other column(s)")</f>
        <v>Do not enter, will be populated based on other column(s)</v>
      </c>
      <c r="L1951" s="525" t="s">
        <v>159</v>
      </c>
      <c r="M1951" s="525" t="str">
        <f>IFERROR(VLOOKUP(L1951, 'Reference data'!$J$2:$K$30, 2, 0), "Do not enter, will be populated based on other column(s)")</f>
        <v>Amit Patidar</v>
      </c>
      <c r="O1951" s="63"/>
      <c r="P1951" s="483"/>
    </row>
    <row r="1952" spans="1:51" ht="18" customHeight="1">
      <c r="A1952" s="522" t="str">
        <f>IFERROR(VLOOKUP(B1952, 'Reference data'!$C$2:$D$21, 2, 0), "Do not enter, will be populated based on other column(s)")</f>
        <v>Do not enter, will be populated based on other column(s)</v>
      </c>
      <c r="B1952" s="541"/>
      <c r="G1952" s="522" t="str">
        <f>IFERROR(VLOOKUP(E1952,'Reference data'!$M$2:$P$364,4,0), "Do not enter, will be populated based on other column(s)")</f>
        <v>Do not enter, will be populated based on other column(s)</v>
      </c>
      <c r="H1952" s="522" t="str">
        <f>IFERROR(VLOOKUP(E1952,'Reference data'!$M$2:$O$364, 3,0), "Do not enter, will be populated based on other column(s)")</f>
        <v>Do not enter, will be populated based on other column(s)</v>
      </c>
      <c r="I1952" s="522" t="str">
        <f>IFERROR(VLOOKUP(E1952,'Reference data'!$M$1:$N$364, 2,0), "Do not enter, will be populated based on other column(s)")</f>
        <v>Do not enter, will be populated based on other column(s)</v>
      </c>
      <c r="K1952" s="525" t="str">
        <f>IFERROR(VLOOKUP(J1952,'Reference data'!$G$2:$H$7, 2, 0), "Do not enter, will be populated based on other column(s)")</f>
        <v>Do not enter, will be populated based on other column(s)</v>
      </c>
      <c r="L1952" s="525" t="s">
        <v>159</v>
      </c>
      <c r="M1952" s="525" t="str">
        <f>IFERROR(VLOOKUP(L1952, 'Reference data'!$J$2:$K$30, 2, 0), "Do not enter, will be populated based on other column(s)")</f>
        <v>Amit Patidar</v>
      </c>
      <c r="O1952" s="63"/>
      <c r="P1952" s="483"/>
    </row>
    <row r="1953" spans="1:44" ht="18" customHeight="1">
      <c r="A1953" s="522" t="str">
        <f>IFERROR(VLOOKUP(B1953, 'Reference data'!$C$2:$D$21, 2, 0), "Do not enter, will be populated based on other column(s)")</f>
        <v>Do not enter, will be populated based on other column(s)</v>
      </c>
      <c r="B1953" s="541"/>
      <c r="G1953" s="522" t="str">
        <f>IFERROR(VLOOKUP(E1953,'Reference data'!$M$2:$P$364,4,0), "Do not enter, will be populated based on other column(s)")</f>
        <v>Do not enter, will be populated based on other column(s)</v>
      </c>
      <c r="H1953" s="522" t="str">
        <f>IFERROR(VLOOKUP(E1953,'Reference data'!$M$2:$O$364, 3,0), "Do not enter, will be populated based on other column(s)")</f>
        <v>Do not enter, will be populated based on other column(s)</v>
      </c>
      <c r="I1953" s="522" t="str">
        <f>IFERROR(VLOOKUP(E1953,'Reference data'!$M$1:$N$364, 2,0), "Do not enter, will be populated based on other column(s)")</f>
        <v>Do not enter, will be populated based on other column(s)</v>
      </c>
      <c r="K1953" s="525" t="str">
        <f>IFERROR(VLOOKUP(J1953,'Reference data'!$G$2:$H$7, 2, 0), "Do not enter, will be populated based on other column(s)")</f>
        <v>Do not enter, will be populated based on other column(s)</v>
      </c>
      <c r="L1953" s="525" t="s">
        <v>159</v>
      </c>
      <c r="M1953" s="525" t="str">
        <f>IFERROR(VLOOKUP(L1953, 'Reference data'!$J$2:$K$30, 2, 0), "Do not enter, will be populated based on other column(s)")</f>
        <v>Amit Patidar</v>
      </c>
      <c r="O1953" s="63"/>
      <c r="P1953" s="483"/>
    </row>
    <row r="1954" spans="1:44" ht="18" customHeight="1">
      <c r="A1954" s="522" t="str">
        <f>IFERROR(VLOOKUP(B1954, 'Reference data'!$C$2:$D$21, 2, 0), "Do not enter, will be populated based on other column(s)")</f>
        <v>Do not enter, will be populated based on other column(s)</v>
      </c>
      <c r="B1954" s="541"/>
      <c r="G1954" s="522" t="str">
        <f>IFERROR(VLOOKUP(E1954,'Reference data'!$M$2:$P$364,4,0), "Do not enter, will be populated based on other column(s)")</f>
        <v>Do not enter, will be populated based on other column(s)</v>
      </c>
      <c r="H1954" s="522" t="str">
        <f>IFERROR(VLOOKUP(E1954,'Reference data'!$M$2:$O$364, 3,0), "Do not enter, will be populated based on other column(s)")</f>
        <v>Do not enter, will be populated based on other column(s)</v>
      </c>
      <c r="I1954" s="522" t="str">
        <f>IFERROR(VLOOKUP(E1954,'Reference data'!$M$1:$N$364, 2,0), "Do not enter, will be populated based on other column(s)")</f>
        <v>Do not enter, will be populated based on other column(s)</v>
      </c>
      <c r="K1954" s="525" t="str">
        <f>IFERROR(VLOOKUP(J1954,'Reference data'!$G$2:$H$7, 2, 0), "Do not enter, will be populated based on other column(s)")</f>
        <v>Do not enter, will be populated based on other column(s)</v>
      </c>
      <c r="L1954" s="525" t="s">
        <v>159</v>
      </c>
      <c r="M1954" s="525" t="str">
        <f>IFERROR(VLOOKUP(L1954, 'Reference data'!$J$2:$K$30, 2, 0), "Do not enter, will be populated based on other column(s)")</f>
        <v>Amit Patidar</v>
      </c>
      <c r="O1954" s="63"/>
      <c r="P1954" s="483"/>
    </row>
    <row r="1955" spans="1:44" ht="18" customHeight="1">
      <c r="A1955" s="522" t="str">
        <f>IFERROR(VLOOKUP(B1955, 'Reference data'!$C$2:$D$21, 2, 0), "Do not enter, will be populated based on other column(s)")</f>
        <v>Do not enter, will be populated based on other column(s)</v>
      </c>
      <c r="B1955" s="541"/>
      <c r="G1955" s="522" t="str">
        <f>IFERROR(VLOOKUP(E1955,'Reference data'!$M$2:$P$364,4,0), "Do not enter, will be populated based on other column(s)")</f>
        <v>Do not enter, will be populated based on other column(s)</v>
      </c>
      <c r="H1955" s="522" t="str">
        <f>IFERROR(VLOOKUP(E1955,'Reference data'!$M$2:$O$364, 3,0), "Do not enter, will be populated based on other column(s)")</f>
        <v>Do not enter, will be populated based on other column(s)</v>
      </c>
      <c r="I1955" s="522" t="str">
        <f>IFERROR(VLOOKUP(E1955,'Reference data'!$M$1:$N$364, 2,0), "Do not enter, will be populated based on other column(s)")</f>
        <v>Do not enter, will be populated based on other column(s)</v>
      </c>
      <c r="K1955" s="525" t="str">
        <f>IFERROR(VLOOKUP(J1955,'Reference data'!$G$2:$H$7, 2, 0), "Do not enter, will be populated based on other column(s)")</f>
        <v>Do not enter, will be populated based on other column(s)</v>
      </c>
      <c r="L1955" s="525" t="s">
        <v>159</v>
      </c>
      <c r="M1955" s="525" t="str">
        <f>IFERROR(VLOOKUP(L1955, 'Reference data'!$J$2:$K$30, 2, 0), "Do not enter, will be populated based on other column(s)")</f>
        <v>Amit Patidar</v>
      </c>
      <c r="O1955" s="63"/>
      <c r="P1955" s="483"/>
    </row>
    <row r="1956" spans="1:44" ht="18" customHeight="1">
      <c r="A1956" s="522" t="str">
        <f>IFERROR(VLOOKUP(B1956, 'Reference data'!$C$2:$D$21, 2, 0), "Do not enter, will be populated based on other column(s)")</f>
        <v>Do not enter, will be populated based on other column(s)</v>
      </c>
      <c r="B1956" s="541"/>
      <c r="G1956" s="522" t="str">
        <f>IFERROR(VLOOKUP(E1956,'Reference data'!$M$2:$P$364,4,0), "Do not enter, will be populated based on other column(s)")</f>
        <v>Do not enter, will be populated based on other column(s)</v>
      </c>
      <c r="H1956" s="522" t="str">
        <f>IFERROR(VLOOKUP(E1956,'Reference data'!$M$2:$O$364, 3,0), "Do not enter, will be populated based on other column(s)")</f>
        <v>Do not enter, will be populated based on other column(s)</v>
      </c>
      <c r="I1956" s="522" t="str">
        <f>IFERROR(VLOOKUP(E1956,'Reference data'!$M$1:$N$364, 2,0), "Do not enter, will be populated based on other column(s)")</f>
        <v>Do not enter, will be populated based on other column(s)</v>
      </c>
      <c r="K1956" s="525" t="str">
        <f>IFERROR(VLOOKUP(J1956,'Reference data'!$G$2:$H$7, 2, 0), "Do not enter, will be populated based on other column(s)")</f>
        <v>Do not enter, will be populated based on other column(s)</v>
      </c>
      <c r="L1956" s="525" t="s">
        <v>159</v>
      </c>
      <c r="M1956" s="525" t="str">
        <f>IFERROR(VLOOKUP(L1956, 'Reference data'!$J$2:$K$30, 2, 0), "Do not enter, will be populated based on other column(s)")</f>
        <v>Amit Patidar</v>
      </c>
      <c r="O1956" s="63"/>
      <c r="P1956" s="483"/>
    </row>
    <row r="1957" spans="1:44" ht="18" customHeight="1">
      <c r="A1957" s="522" t="str">
        <f>IFERROR(VLOOKUP(B1957, 'Reference data'!$C$2:$D$21, 2, 0), "Do not enter, will be populated based on other column(s)")</f>
        <v>Do not enter, will be populated based on other column(s)</v>
      </c>
      <c r="B1957" s="541"/>
      <c r="G1957" s="522" t="str">
        <f>IFERROR(VLOOKUP(E1957,'Reference data'!$M$2:$P$364,4,0), "Do not enter, will be populated based on other column(s)")</f>
        <v>Do not enter, will be populated based on other column(s)</v>
      </c>
      <c r="H1957" s="522" t="str">
        <f>IFERROR(VLOOKUP(E1957,'Reference data'!$M$2:$O$364, 3,0), "Do not enter, will be populated based on other column(s)")</f>
        <v>Do not enter, will be populated based on other column(s)</v>
      </c>
      <c r="I1957" s="522" t="str">
        <f>IFERROR(VLOOKUP(E1957,'Reference data'!$M$1:$N$364, 2,0), "Do not enter, will be populated based on other column(s)")</f>
        <v>Do not enter, will be populated based on other column(s)</v>
      </c>
      <c r="K1957" s="525" t="str">
        <f>IFERROR(VLOOKUP(J1957,'Reference data'!$G$2:$H$7, 2, 0), "Do not enter, will be populated based on other column(s)")</f>
        <v>Do not enter, will be populated based on other column(s)</v>
      </c>
      <c r="L1957" s="525" t="s">
        <v>159</v>
      </c>
      <c r="M1957" s="525" t="str">
        <f>IFERROR(VLOOKUP(L1957, 'Reference data'!$J$2:$K$30, 2, 0), "Do not enter, will be populated based on other column(s)")</f>
        <v>Amit Patidar</v>
      </c>
      <c r="O1957" s="63"/>
      <c r="P1957" s="483"/>
    </row>
    <row r="1958" spans="1:44" ht="18" customHeight="1">
      <c r="A1958" s="522" t="str">
        <f>IFERROR(VLOOKUP(B1958, 'Reference data'!$C$2:$D$21, 2, 0), "Do not enter, will be populated based on other column(s)")</f>
        <v>Do not enter, will be populated based on other column(s)</v>
      </c>
      <c r="B1958" s="541"/>
      <c r="G1958" s="522" t="str">
        <f>IFERROR(VLOOKUP(E1958,'Reference data'!$M$2:$P$364,4,0), "Do not enter, will be populated based on other column(s)")</f>
        <v>Do not enter, will be populated based on other column(s)</v>
      </c>
      <c r="H1958" s="522" t="str">
        <f>IFERROR(VLOOKUP(E1958,'Reference data'!$M$2:$O$364, 3,0), "Do not enter, will be populated based on other column(s)")</f>
        <v>Do not enter, will be populated based on other column(s)</v>
      </c>
      <c r="I1958" s="522" t="str">
        <f>IFERROR(VLOOKUP(E1958,'Reference data'!$M$1:$N$364, 2,0), "Do not enter, will be populated based on other column(s)")</f>
        <v>Do not enter, will be populated based on other column(s)</v>
      </c>
      <c r="K1958" s="525" t="str">
        <f>IFERROR(VLOOKUP(J1958,'Reference data'!$G$2:$H$7, 2, 0), "Do not enter, will be populated based on other column(s)")</f>
        <v>Do not enter, will be populated based on other column(s)</v>
      </c>
      <c r="L1958" s="525" t="s">
        <v>159</v>
      </c>
      <c r="M1958" s="525" t="str">
        <f>IFERROR(VLOOKUP(L1958, 'Reference data'!$J$2:$K$30, 2, 0), "Do not enter, will be populated based on other column(s)")</f>
        <v>Amit Patidar</v>
      </c>
      <c r="O1958" s="63"/>
      <c r="P1958" s="483"/>
    </row>
    <row r="1959" spans="1:44" ht="18" customHeight="1">
      <c r="A1959" s="522" t="str">
        <f>IFERROR(VLOOKUP(B1959, 'Reference data'!$C$2:$D$21, 2, 0), "Do not enter, will be populated based on other column(s)")</f>
        <v>Do not enter, will be populated based on other column(s)</v>
      </c>
      <c r="B1959" s="541"/>
      <c r="G1959" s="522" t="str">
        <f>IFERROR(VLOOKUP(E1959,'Reference data'!$M$2:$P$364,4,0), "Do not enter, will be populated based on other column(s)")</f>
        <v>Do not enter, will be populated based on other column(s)</v>
      </c>
      <c r="H1959" s="522" t="str">
        <f>IFERROR(VLOOKUP(E1959,'Reference data'!$M$2:$O$364, 3,0), "Do not enter, will be populated based on other column(s)")</f>
        <v>Do not enter, will be populated based on other column(s)</v>
      </c>
      <c r="I1959" s="522" t="str">
        <f>IFERROR(VLOOKUP(E1959,'Reference data'!$M$1:$N$364, 2,0), "Do not enter, will be populated based on other column(s)")</f>
        <v>Do not enter, will be populated based on other column(s)</v>
      </c>
      <c r="K1959" s="525" t="str">
        <f>IFERROR(VLOOKUP(J1959,'Reference data'!$G$2:$H$7, 2, 0), "Do not enter, will be populated based on other column(s)")</f>
        <v>Do not enter, will be populated based on other column(s)</v>
      </c>
      <c r="L1959" s="525" t="s">
        <v>159</v>
      </c>
      <c r="M1959" s="525" t="str">
        <f>IFERROR(VLOOKUP(L1959, 'Reference data'!$J$2:$K$30, 2, 0), "Do not enter, will be populated based on other column(s)")</f>
        <v>Amit Patidar</v>
      </c>
      <c r="O1959" s="63"/>
      <c r="P1959" s="483"/>
    </row>
    <row r="1960" spans="1:44" ht="18" customHeight="1">
      <c r="A1960" s="522" t="str">
        <f>IFERROR(VLOOKUP(B1960, 'Reference data'!$C$2:$D$21, 2, 0), "Do not enter, will be populated based on other column(s)")</f>
        <v>Do not enter, will be populated based on other column(s)</v>
      </c>
      <c r="B1960" s="541"/>
      <c r="G1960" s="522" t="str">
        <f>IFERROR(VLOOKUP(E1960,'Reference data'!$M$2:$P$364,4,0), "Do not enter, will be populated based on other column(s)")</f>
        <v>Do not enter, will be populated based on other column(s)</v>
      </c>
      <c r="H1960" s="522" t="str">
        <f>IFERROR(VLOOKUP(E1960,'Reference data'!$M$2:$O$364, 3,0), "Do not enter, will be populated based on other column(s)")</f>
        <v>Do not enter, will be populated based on other column(s)</v>
      </c>
      <c r="I1960" s="522" t="str">
        <f>IFERROR(VLOOKUP(E1960,'Reference data'!$M$1:$N$364, 2,0), "Do not enter, will be populated based on other column(s)")</f>
        <v>Do not enter, will be populated based on other column(s)</v>
      </c>
      <c r="K1960" s="525" t="str">
        <f>IFERROR(VLOOKUP(J1960,'Reference data'!$G$2:$H$7, 2, 0), "Do not enter, will be populated based on other column(s)")</f>
        <v>Do not enter, will be populated based on other column(s)</v>
      </c>
      <c r="L1960" s="525" t="s">
        <v>159</v>
      </c>
      <c r="M1960" s="525" t="str">
        <f>IFERROR(VLOOKUP(L1960, 'Reference data'!$J$2:$K$30, 2, 0), "Do not enter, will be populated based on other column(s)")</f>
        <v>Amit Patidar</v>
      </c>
      <c r="O1960" s="63"/>
      <c r="P1960" s="483"/>
    </row>
    <row r="1961" spans="1:44" ht="18" customHeight="1">
      <c r="A1961" s="522" t="str">
        <f>IFERROR(VLOOKUP(B1961, 'Reference data'!$C$2:$D$21, 2, 0), "Do not enter, will be populated based on other column(s)")</f>
        <v>Do not enter, will be populated based on other column(s)</v>
      </c>
      <c r="B1961" s="541"/>
      <c r="G1961" s="522" t="str">
        <f>IFERROR(VLOOKUP(E1961,'Reference data'!$M$2:$P$364,4,0), "Do not enter, will be populated based on other column(s)")</f>
        <v>Do not enter, will be populated based on other column(s)</v>
      </c>
      <c r="H1961" s="522" t="str">
        <f>IFERROR(VLOOKUP(E1961,'Reference data'!$M$2:$O$364, 3,0), "Do not enter, will be populated based on other column(s)")</f>
        <v>Do not enter, will be populated based on other column(s)</v>
      </c>
      <c r="I1961" s="522" t="str">
        <f>IFERROR(VLOOKUP(E1961,'Reference data'!$M$1:$N$364, 2,0), "Do not enter, will be populated based on other column(s)")</f>
        <v>Do not enter, will be populated based on other column(s)</v>
      </c>
      <c r="K1961" s="525" t="str">
        <f>IFERROR(VLOOKUP(J1961,'Reference data'!$G$2:$H$7, 2, 0), "Do not enter, will be populated based on other column(s)")</f>
        <v>Do not enter, will be populated based on other column(s)</v>
      </c>
      <c r="L1961" s="525" t="s">
        <v>159</v>
      </c>
      <c r="M1961" s="525" t="str">
        <f>IFERROR(VLOOKUP(L1961, 'Reference data'!$J$2:$K$30, 2, 0), "Do not enter, will be populated based on other column(s)")</f>
        <v>Amit Patidar</v>
      </c>
      <c r="O1961" s="63"/>
      <c r="P1961" s="483"/>
    </row>
    <row r="1962" spans="1:44" ht="18" customHeight="1">
      <c r="A1962" s="522" t="str">
        <f>IFERROR(VLOOKUP(B1962, 'Reference data'!$C$2:$D$21, 2, 0), "Do not enter, will be populated based on other column(s)")</f>
        <v>Sustenance</v>
      </c>
      <c r="B1962" s="541" t="s">
        <v>994</v>
      </c>
      <c r="C1962" s="347">
        <v>12</v>
      </c>
      <c r="D1962" s="347" t="s">
        <v>2565</v>
      </c>
      <c r="E1962" s="347" t="s">
        <v>1284</v>
      </c>
      <c r="G1962" s="522" t="str">
        <f>IFERROR(VLOOKUP(E1962,'Reference data'!$M$2:$P$364,4,0), "Do not enter, will be populated based on other column(s)")</f>
        <v>MF</v>
      </c>
      <c r="H1962" s="522" t="str">
        <f>IFERROR(VLOOKUP(E1962,'Reference data'!$M$2:$O$364, 3,0), "Do not enter, will be populated based on other column(s)")</f>
        <v>Cobol, DB2</v>
      </c>
      <c r="I1962" s="522" t="str">
        <f>IFERROR(VLOOKUP(E1962,'Reference data'!$M$1:$N$364, 2,0), "Do not enter, will be populated based on other column(s)")</f>
        <v>WB-BPP1</v>
      </c>
      <c r="J1962" s="347" t="s">
        <v>44</v>
      </c>
      <c r="K1962" s="525" t="str">
        <f>IFERROR(VLOOKUP(J1962,'Reference data'!$G$2:$H$7, 2, 0), "Do not enter, will be populated based on other column(s)")</f>
        <v>Muawiah Qaimari</v>
      </c>
      <c r="L1962" s="525" t="s">
        <v>1088</v>
      </c>
      <c r="M1962" s="525" t="str">
        <f>IFERROR(VLOOKUP(L1962, 'Reference data'!$J$2:$K$30, 2, 0), "Do not enter, will be populated based on other column(s)")</f>
        <v>Amit Patidar</v>
      </c>
      <c r="N1962" s="347" t="s">
        <v>283</v>
      </c>
      <c r="O1962" s="63"/>
      <c r="P1962" s="347" t="s">
        <v>48</v>
      </c>
      <c r="AH1962" s="347">
        <v>30</v>
      </c>
      <c r="AI1962" s="347">
        <v>30</v>
      </c>
      <c r="AJ1962" s="347">
        <v>30</v>
      </c>
      <c r="AK1962" s="347">
        <v>50</v>
      </c>
      <c r="AL1962" s="347">
        <v>30</v>
      </c>
      <c r="AM1962" s="347">
        <v>30</v>
      </c>
      <c r="AN1962" s="347">
        <v>30</v>
      </c>
      <c r="AO1962" s="347">
        <v>30</v>
      </c>
      <c r="AP1962" s="347">
        <v>30</v>
      </c>
    </row>
    <row r="1963" spans="1:44" ht="18" customHeight="1">
      <c r="A1963" s="522" t="str">
        <f>IFERROR(VLOOKUP(B1963, 'Reference data'!$C$2:$D$21, 2, 0), "Do not enter, will be populated based on other column(s)")</f>
        <v>Sustenance</v>
      </c>
      <c r="B1963" s="541" t="s">
        <v>110</v>
      </c>
      <c r="C1963" s="347">
        <v>1</v>
      </c>
      <c r="D1963" s="347" t="s">
        <v>2566</v>
      </c>
      <c r="E1963" s="347" t="s">
        <v>271</v>
      </c>
      <c r="G1963" s="522" t="str">
        <f>IFERROR(VLOOKUP(E1963,'Reference data'!$M$2:$P$364,4,0), "Do not enter, will be populated based on other column(s)")</f>
        <v>MF</v>
      </c>
      <c r="H1963" s="522" t="str">
        <f>IFERROR(VLOOKUP(E1963,'Reference data'!$M$2:$O$364, 3,0), "Do not enter, will be populated based on other column(s)")</f>
        <v>Cobol, DB2</v>
      </c>
      <c r="I1963" s="522" t="str">
        <f>IFERROR(VLOOKUP(E1963,'Reference data'!$M$1:$N$364, 2,0), "Do not enter, will be populated based on other column(s)")</f>
        <v>WB-BPP1</v>
      </c>
      <c r="J1963" s="347" t="s">
        <v>44</v>
      </c>
      <c r="K1963" s="525" t="str">
        <f>IFERROR(VLOOKUP(J1963,'Reference data'!$G$2:$H$7, 2, 0), "Do not enter, will be populated based on other column(s)")</f>
        <v>Muawiah Qaimari</v>
      </c>
      <c r="L1963" s="525" t="s">
        <v>1088</v>
      </c>
      <c r="M1963" s="525" t="str">
        <f>IFERROR(VLOOKUP(L1963, 'Reference data'!$J$2:$K$30, 2, 0), "Do not enter, will be populated based on other column(s)")</f>
        <v>Amit Patidar</v>
      </c>
      <c r="N1963" s="347">
        <v>23.04</v>
      </c>
      <c r="O1963" s="63"/>
      <c r="P1963" s="347" t="s">
        <v>48</v>
      </c>
      <c r="Q1963" s="347">
        <v>78</v>
      </c>
      <c r="AK1963" s="347">
        <v>78</v>
      </c>
    </row>
    <row r="1964" spans="1:44" ht="18" customHeight="1">
      <c r="A1964" s="522" t="str">
        <f>IFERROR(VLOOKUP(B1964, 'Reference data'!$C$2:$D$21, 2, 0), "Do not enter, will be populated based on other column(s)")</f>
        <v>Sustenance</v>
      </c>
      <c r="B1964" s="541" t="s">
        <v>110</v>
      </c>
      <c r="C1964" s="347">
        <v>1</v>
      </c>
      <c r="D1964" s="347" t="s">
        <v>2567</v>
      </c>
      <c r="E1964" s="347" t="s">
        <v>277</v>
      </c>
      <c r="G1964" s="522" t="str">
        <f>IFERROR(VLOOKUP(E1964,'Reference data'!$M$2:$P$364,4,0), "Do not enter, will be populated based on other column(s)")</f>
        <v>MF</v>
      </c>
      <c r="H1964" s="522" t="str">
        <f>IFERROR(VLOOKUP(E1964,'Reference data'!$M$2:$O$364, 3,0), "Do not enter, will be populated based on other column(s)")</f>
        <v>Cobol, DB2</v>
      </c>
      <c r="I1964" s="522" t="str">
        <f>IFERROR(VLOOKUP(E1964,'Reference data'!$M$1:$N$364, 2,0), "Do not enter, will be populated based on other column(s)")</f>
        <v>WB-BPP1</v>
      </c>
      <c r="J1964" s="347" t="s">
        <v>44</v>
      </c>
      <c r="K1964" s="525" t="str">
        <f>IFERROR(VLOOKUP(J1964,'Reference data'!$G$2:$H$7, 2, 0), "Do not enter, will be populated based on other column(s)")</f>
        <v>Muawiah Qaimari</v>
      </c>
      <c r="L1964" s="525" t="s">
        <v>1088</v>
      </c>
      <c r="M1964" s="525" t="str">
        <f>IFERROR(VLOOKUP(L1964, 'Reference data'!$J$2:$K$30, 2, 0), "Do not enter, will be populated based on other column(s)")</f>
        <v>Amit Patidar</v>
      </c>
      <c r="N1964" s="347">
        <v>23.06</v>
      </c>
      <c r="O1964" s="63"/>
      <c r="P1964" s="483" t="s">
        <v>48</v>
      </c>
      <c r="Q1964" s="347">
        <v>160</v>
      </c>
      <c r="AL1964" s="347">
        <v>120</v>
      </c>
      <c r="AM1964" s="347">
        <v>40</v>
      </c>
    </row>
    <row r="1965" spans="1:44" ht="18" customHeight="1">
      <c r="A1965" s="522" t="str">
        <f>IFERROR(VLOOKUP(B1965, 'Reference data'!$C$2:$D$21, 2, 0), "Do not enter, will be populated based on other column(s)")</f>
        <v>Sustenance</v>
      </c>
      <c r="B1965" s="541" t="s">
        <v>88</v>
      </c>
      <c r="C1965" s="347">
        <v>3</v>
      </c>
      <c r="D1965" s="347" t="s">
        <v>2563</v>
      </c>
      <c r="E1965" s="347" t="s">
        <v>1284</v>
      </c>
      <c r="F1965" s="474"/>
      <c r="G1965" s="522" t="str">
        <f>IFERROR(VLOOKUP(E1965,'Reference data'!$M$2:$P$364,4,0), "Do not enter, will be populated based on other column(s)")</f>
        <v>MF</v>
      </c>
      <c r="H1965" s="522" t="str">
        <f>IFERROR(VLOOKUP(E1965,'Reference data'!$M$2:$O$364, 3,0), "Do not enter, will be populated based on other column(s)")</f>
        <v>Cobol, DB2</v>
      </c>
      <c r="I1965" s="522" t="str">
        <f>IFERROR(VLOOKUP(E1965,'Reference data'!$M$1:$N$364, 2,0), "Do not enter, will be populated based on other column(s)")</f>
        <v>WB-BPP1</v>
      </c>
      <c r="J1965" s="347" t="s">
        <v>44</v>
      </c>
      <c r="K1965" s="525" t="str">
        <f>IFERROR(VLOOKUP(J1965,'Reference data'!$G$2:$H$7, 2, 0), "Do not enter, will be populated based on other column(s)")</f>
        <v>Muawiah Qaimari</v>
      </c>
      <c r="L1965" s="525" t="s">
        <v>1088</v>
      </c>
      <c r="M1965" s="525" t="str">
        <f>IFERROR(VLOOKUP(L1965, 'Reference data'!$J$2:$K$30, 2, 0), "Do not enter, will be populated based on other column(s)")</f>
        <v>Amit Patidar</v>
      </c>
      <c r="N1965" s="347">
        <v>23.06</v>
      </c>
      <c r="O1965" s="551" t="str">
        <f>VLOOKUP(N1965, 'Reference data'!$U$2:$V$29, 2, 0)</f>
        <v>Jun-23</v>
      </c>
      <c r="P1965" s="483" t="s">
        <v>48</v>
      </c>
      <c r="Q1965" s="347">
        <v>190</v>
      </c>
      <c r="AM1965" s="347">
        <v>190</v>
      </c>
    </row>
    <row r="1966" spans="1:44" ht="18" customHeight="1">
      <c r="A1966" s="522" t="str">
        <f>IFERROR(VLOOKUP(B1966, 'Reference data'!$C$2:$D$21, 2, 0), "Do not enter, will be populated based on other column(s)")</f>
        <v>Enhancement</v>
      </c>
      <c r="B1966" s="541" t="s">
        <v>960</v>
      </c>
      <c r="C1966" s="347">
        <v>1</v>
      </c>
      <c r="D1966" s="347" t="s">
        <v>2550</v>
      </c>
      <c r="E1966" s="543" t="s">
        <v>1313</v>
      </c>
      <c r="F1966" s="475" t="s">
        <v>2551</v>
      </c>
      <c r="G1966" s="522" t="str">
        <f>IFERROR(VLOOKUP(E1966,'Reference data'!$M$2:$P$364,4,0), "Do not enter, will be populated based on other column(s)")</f>
        <v>MF</v>
      </c>
      <c r="H1966" s="522" t="str">
        <f>IFERROR(VLOOKUP(E1966,'Reference data'!$M$2:$O$364, 3,0), "Do not enter, will be populated based on other column(s)")</f>
        <v>Cobol, DB2</v>
      </c>
      <c r="I1966" s="522" t="str">
        <f>IFERROR(VLOOKUP(E1966,'Reference data'!$M$1:$N$364, 2,0), "Do not enter, will be populated based on other column(s)")</f>
        <v>MW Usage</v>
      </c>
      <c r="J1966" s="347" t="s">
        <v>44</v>
      </c>
      <c r="K1966" s="525" t="str">
        <f>IFERROR(VLOOKUP(J1966,'Reference data'!$G$2:$H$7, 2, 0), "Do not enter, will be populated based on other column(s)")</f>
        <v>Muawiah Qaimari</v>
      </c>
      <c r="L1966" s="525" t="s">
        <v>965</v>
      </c>
      <c r="M1966" s="525" t="str">
        <f>IFERROR(VLOOKUP(L1966, 'Reference data'!$J$2:$K$30, 2, 0), "Do not enter, will be populated based on other column(s)")</f>
        <v>Daljeet Arora</v>
      </c>
      <c r="N1966" s="347">
        <v>23.11</v>
      </c>
      <c r="O1966" s="551" t="str">
        <f>VLOOKUP(N1966, 'Reference data'!$U$2:$V$29, 2, 0)</f>
        <v>Nov-23</v>
      </c>
      <c r="P1966" s="483" t="s">
        <v>48</v>
      </c>
      <c r="Q1966" s="347">
        <v>139</v>
      </c>
      <c r="R1966" s="488"/>
      <c r="S1966" s="488"/>
      <c r="T1966" s="488"/>
      <c r="U1966" s="488"/>
      <c r="V1966" s="488"/>
      <c r="W1966" s="488"/>
      <c r="X1966" s="488"/>
      <c r="Y1966" s="488"/>
      <c r="Z1966" s="488"/>
      <c r="AA1966" s="488"/>
      <c r="AB1966" s="488"/>
      <c r="AC1966" s="488"/>
      <c r="AD1966" s="488"/>
      <c r="AE1966" s="488"/>
      <c r="AF1966" s="488"/>
      <c r="AG1966" s="488"/>
      <c r="AH1966" s="488"/>
      <c r="AI1966" s="488"/>
      <c r="AJ1966" s="488"/>
      <c r="AK1966" s="488"/>
      <c r="AL1966" s="488">
        <v>10</v>
      </c>
      <c r="AM1966" s="488">
        <v>5</v>
      </c>
      <c r="AN1966" s="347">
        <v>20</v>
      </c>
      <c r="AO1966" s="347">
        <v>20</v>
      </c>
      <c r="AP1966" s="347">
        <v>34</v>
      </c>
      <c r="AQ1966" s="347">
        <v>30</v>
      </c>
      <c r="AR1966" s="347">
        <v>20</v>
      </c>
    </row>
    <row r="1967" spans="1:44" ht="18" customHeight="1">
      <c r="A1967" s="522" t="str">
        <f>IFERROR(VLOOKUP(B1967, 'Reference data'!$C$2:$D$21, 2, 0), "Do not enter, will be populated based on other column(s)")</f>
        <v>Sustenance</v>
      </c>
      <c r="B1967" s="541" t="s">
        <v>88</v>
      </c>
      <c r="C1967" s="347">
        <v>1</v>
      </c>
      <c r="D1967" s="347" t="s">
        <v>2568</v>
      </c>
      <c r="E1967" s="543" t="s">
        <v>962</v>
      </c>
      <c r="F1967" s="475"/>
      <c r="G1967" s="522" t="str">
        <f>IFERROR(VLOOKUP(E1967,'Reference data'!$M$2:$P$364,4,0), "Do not enter, will be populated based on other column(s)")</f>
        <v>MF</v>
      </c>
      <c r="H1967" s="522" t="str">
        <f>IFERROR(VLOOKUP(E1967,'Reference data'!$M$2:$O$364, 3,0), "Do not enter, will be populated based on other column(s)")</f>
        <v>Cobol, DB2</v>
      </c>
      <c r="I1967" s="522" t="str">
        <f>IFERROR(VLOOKUP(E1967,'Reference data'!$M$1:$N$364, 2,0), "Do not enter, will be populated based on other column(s)")</f>
        <v>West Usage</v>
      </c>
      <c r="J1967" s="347" t="s">
        <v>44</v>
      </c>
      <c r="K1967" s="525" t="str">
        <f>IFERROR(VLOOKUP(J1967,'Reference data'!$G$2:$H$7, 2, 0), "Do not enter, will be populated based on other column(s)")</f>
        <v>Muawiah Qaimari</v>
      </c>
      <c r="L1967" s="525" t="s">
        <v>965</v>
      </c>
      <c r="M1967" s="525" t="str">
        <f>IFERROR(VLOOKUP(L1967, 'Reference data'!$J$2:$K$30, 2, 0), "Do not enter, will be populated based on other column(s)")</f>
        <v>Daljeet Arora</v>
      </c>
      <c r="N1967" s="347">
        <v>23.08</v>
      </c>
      <c r="O1967" s="551" t="str">
        <f>VLOOKUP(N1967, 'Reference data'!$U$2:$V$29, 2, 0)</f>
        <v>Aug-23</v>
      </c>
      <c r="P1967" s="483" t="s">
        <v>48</v>
      </c>
      <c r="Q1967" s="347">
        <v>120</v>
      </c>
      <c r="R1967" s="488"/>
      <c r="S1967" s="488"/>
      <c r="T1967" s="488"/>
      <c r="U1967" s="488"/>
      <c r="V1967" s="488"/>
      <c r="W1967" s="488"/>
      <c r="X1967" s="488"/>
      <c r="Y1967" s="488"/>
      <c r="Z1967" s="488"/>
      <c r="AA1967" s="488"/>
      <c r="AB1967" s="488"/>
      <c r="AC1967" s="488"/>
      <c r="AD1967" s="488"/>
      <c r="AE1967" s="488"/>
      <c r="AF1967" s="488"/>
      <c r="AG1967" s="488"/>
      <c r="AH1967" s="488"/>
      <c r="AI1967" s="488"/>
      <c r="AJ1967" s="488"/>
      <c r="AK1967" s="488"/>
      <c r="AL1967" s="488"/>
      <c r="AM1967" s="488"/>
      <c r="AN1967" s="347">
        <v>60</v>
      </c>
    </row>
    <row r="1968" spans="1:44" ht="18" customHeight="1">
      <c r="A1968" s="522" t="str">
        <f>IFERROR(VLOOKUP(B1968, 'Reference data'!$C$2:$D$21, 2, 0), "Do not enter, will be populated based on other column(s)")</f>
        <v>Enhancement</v>
      </c>
      <c r="B1968" s="541" t="s">
        <v>960</v>
      </c>
      <c r="C1968" s="347">
        <v>1</v>
      </c>
      <c r="D1968" s="549" t="s">
        <v>2569</v>
      </c>
      <c r="E1968" s="543" t="s">
        <v>1202</v>
      </c>
      <c r="F1968" s="475"/>
      <c r="G1968" s="522" t="str">
        <f>IFERROR(VLOOKUP(E1968,'Reference data'!$M$2:$P$364,4,0), "Do not enter, will be populated based on other column(s)")</f>
        <v>MF</v>
      </c>
      <c r="H1968" s="522" t="str">
        <f>IFERROR(VLOOKUP(E1968,'Reference data'!$M$2:$O$364, 3,0), "Do not enter, will be populated based on other column(s)")</f>
        <v>Cobol, IMS-DB</v>
      </c>
      <c r="I1968" s="522" t="str">
        <f>IFERROR(VLOOKUP(E1968,'Reference data'!$M$1:$N$364, 2,0), "Do not enter, will be populated based on other column(s)")</f>
        <v>MW Usage</v>
      </c>
      <c r="J1968" s="347" t="s">
        <v>44</v>
      </c>
      <c r="K1968" s="525" t="str">
        <f>IFERROR(VLOOKUP(J1968,'Reference data'!$G$2:$H$7, 2, 0), "Do not enter, will be populated based on other column(s)")</f>
        <v>Muawiah Qaimari</v>
      </c>
      <c r="L1968" s="525" t="s">
        <v>965</v>
      </c>
      <c r="M1968" s="525" t="str">
        <f>IFERROR(VLOOKUP(L1968, 'Reference data'!$J$2:$K$30, 2, 0), "Do not enter, will be populated based on other column(s)")</f>
        <v>Daljeet Arora</v>
      </c>
      <c r="N1968" s="347">
        <v>23.11</v>
      </c>
      <c r="P1968" s="483" t="s">
        <v>48</v>
      </c>
      <c r="Q1968" s="347">
        <v>150</v>
      </c>
      <c r="R1968" s="488"/>
      <c r="S1968" s="488"/>
      <c r="T1968" s="488"/>
      <c r="U1968" s="488"/>
      <c r="V1968" s="488"/>
      <c r="W1968" s="488"/>
      <c r="X1968" s="488"/>
      <c r="Y1968" s="488"/>
      <c r="Z1968" s="488"/>
      <c r="AA1968" s="488"/>
      <c r="AB1968" s="488"/>
      <c r="AC1968" s="488"/>
      <c r="AD1968" s="488"/>
      <c r="AE1968" s="488"/>
      <c r="AF1968" s="488"/>
      <c r="AG1968" s="488"/>
      <c r="AH1968" s="488"/>
      <c r="AI1968" s="488"/>
      <c r="AJ1968" s="488"/>
      <c r="AK1968" s="488"/>
      <c r="AL1968" s="488"/>
      <c r="AM1968" s="488"/>
      <c r="AN1968" s="347">
        <v>10</v>
      </c>
      <c r="AO1968" s="347">
        <v>30</v>
      </c>
      <c r="AP1968" s="347">
        <v>40</v>
      </c>
      <c r="AQ1968" s="347">
        <v>40</v>
      </c>
      <c r="AR1968" s="347">
        <v>30</v>
      </c>
    </row>
    <row r="1969" spans="1:45" ht="18" customHeight="1">
      <c r="A1969" s="522" t="str">
        <f>IFERROR(VLOOKUP(B1969, 'Reference data'!$C$2:$D$21, 2, 0), "Do not enter, will be populated based on other column(s)")</f>
        <v>Enhancement</v>
      </c>
      <c r="B1969" s="541" t="s">
        <v>960</v>
      </c>
      <c r="C1969" s="347">
        <v>8</v>
      </c>
      <c r="D1969" s="347" t="s">
        <v>2570</v>
      </c>
      <c r="E1969" s="347" t="s">
        <v>1284</v>
      </c>
      <c r="G1969" s="522" t="str">
        <f>IFERROR(VLOOKUP(E1969,'Reference data'!$M$2:$P$364,4,0), "Do not enter, will be populated based on other column(s)")</f>
        <v>MF</v>
      </c>
      <c r="H1969" s="522" t="str">
        <f>IFERROR(VLOOKUP(E1969,'Reference data'!$M$2:$O$364, 3,0), "Do not enter, will be populated based on other column(s)")</f>
        <v>Cobol, DB2</v>
      </c>
      <c r="I1969" s="522" t="str">
        <f>IFERROR(VLOOKUP(E1969,'Reference data'!$M$1:$N$364, 2,0), "Do not enter, will be populated based on other column(s)")</f>
        <v>WB-BPP1</v>
      </c>
      <c r="J1969" s="347" t="s">
        <v>44</v>
      </c>
      <c r="K1969" s="525" t="str">
        <f>IFERROR(VLOOKUP(J1969,'Reference data'!$G$2:$H$7, 2, 0), "Do not enter, will be populated based on other column(s)")</f>
        <v>Muawiah Qaimari</v>
      </c>
      <c r="L1969" s="525" t="s">
        <v>1088</v>
      </c>
      <c r="M1969" s="525" t="str">
        <f>IFERROR(VLOOKUP(L1969, 'Reference data'!$J$2:$K$30, 2, 0), "Do not enter, will be populated based on other column(s)")</f>
        <v>Amit Patidar</v>
      </c>
      <c r="N1969" s="347">
        <v>24.06</v>
      </c>
      <c r="O1969" s="63"/>
      <c r="P1969" s="483" t="s">
        <v>342</v>
      </c>
      <c r="Q1969" s="347">
        <v>20590</v>
      </c>
    </row>
    <row r="1970" spans="1:45" ht="18" customHeight="1">
      <c r="A1970" s="522" t="str">
        <f>IFERROR(VLOOKUP(B1970, 'Reference data'!$C$2:$D$21, 2, 0), "Do not enter, will be populated based on other column(s)")</f>
        <v>Enhancement</v>
      </c>
      <c r="B1970" s="541" t="s">
        <v>960</v>
      </c>
      <c r="C1970" s="347">
        <v>1</v>
      </c>
      <c r="D1970" s="347" t="s">
        <v>2571</v>
      </c>
      <c r="E1970" s="347" t="s">
        <v>277</v>
      </c>
      <c r="G1970" s="522" t="str">
        <f>IFERROR(VLOOKUP(E1970,'Reference data'!$M$2:$P$364,4,0), "Do not enter, will be populated based on other column(s)")</f>
        <v>MF</v>
      </c>
      <c r="H1970" s="522" t="str">
        <f>IFERROR(VLOOKUP(E1970,'Reference data'!$M$2:$O$364, 3,0), "Do not enter, will be populated based on other column(s)")</f>
        <v>Cobol, DB2</v>
      </c>
      <c r="I1970" s="522" t="str">
        <f>IFERROR(VLOOKUP(E1970,'Reference data'!$M$1:$N$364, 2,0), "Do not enter, will be populated based on other column(s)")</f>
        <v>WB-BPP1</v>
      </c>
      <c r="J1970" s="347" t="s">
        <v>44</v>
      </c>
      <c r="K1970" s="525" t="str">
        <f>IFERROR(VLOOKUP(J1970,'Reference data'!$G$2:$H$7, 2, 0), "Do not enter, will be populated based on other column(s)")</f>
        <v>Muawiah Qaimari</v>
      </c>
      <c r="L1970" s="525" t="s">
        <v>1088</v>
      </c>
      <c r="M1970" s="525" t="str">
        <f>IFERROR(VLOOKUP(L1970, 'Reference data'!$J$2:$K$30, 2, 0), "Do not enter, will be populated based on other column(s)")</f>
        <v>Amit Patidar</v>
      </c>
      <c r="N1970" s="347">
        <v>23.12</v>
      </c>
      <c r="O1970" s="63"/>
      <c r="P1970" s="483" t="s">
        <v>48</v>
      </c>
      <c r="Q1970" s="347">
        <v>280</v>
      </c>
      <c r="AQ1970" s="347">
        <v>120</v>
      </c>
      <c r="AR1970" s="347">
        <v>120</v>
      </c>
      <c r="AS1970" s="347">
        <v>40</v>
      </c>
    </row>
    <row r="1971" spans="1:45" ht="18" customHeight="1">
      <c r="A1971" s="522" t="str">
        <f>IFERROR(VLOOKUP(B1971, 'Reference data'!$C$2:$D$21, 2, 0), "Do not enter, will be populated based on other column(s)")</f>
        <v>Sustenance</v>
      </c>
      <c r="B1971" s="541" t="s">
        <v>88</v>
      </c>
      <c r="C1971" s="347">
        <v>1</v>
      </c>
      <c r="D1971" s="347" t="s">
        <v>2572</v>
      </c>
      <c r="E1971" s="347" t="s">
        <v>274</v>
      </c>
      <c r="G1971" s="522" t="str">
        <f>IFERROR(VLOOKUP(E1971,'Reference data'!$M$2:$P$364,4,0), "Do not enter, will be populated based on other column(s)")</f>
        <v>MF</v>
      </c>
      <c r="H1971" s="522" t="str">
        <f>IFERROR(VLOOKUP(E1971,'Reference data'!$M$2:$O$364, 3,0), "Do not enter, will be populated based on other column(s)")</f>
        <v>Cobol, DB2</v>
      </c>
      <c r="I1971" s="522" t="str">
        <f>IFERROR(VLOOKUP(E1971,'Reference data'!$M$1:$N$364, 2,0), "Do not enter, will be populated based on other column(s)")</f>
        <v>WB-BPP1</v>
      </c>
      <c r="J1971" s="347" t="s">
        <v>44</v>
      </c>
      <c r="K1971" s="525" t="str">
        <f>IFERROR(VLOOKUP(J1971,'Reference data'!$G$2:$H$7, 2, 0), "Do not enter, will be populated based on other column(s)")</f>
        <v>Muawiah Qaimari</v>
      </c>
      <c r="L1971" s="525" t="s">
        <v>1088</v>
      </c>
      <c r="M1971" s="525" t="str">
        <f>IFERROR(VLOOKUP(L1971, 'Reference data'!$J$2:$K$30, 2, 0), "Do not enter, will be populated based on other column(s)")</f>
        <v>Amit Patidar</v>
      </c>
      <c r="N1971" s="347">
        <v>23.11</v>
      </c>
      <c r="O1971" s="63"/>
      <c r="P1971" s="483" t="s">
        <v>48</v>
      </c>
      <c r="Q1971" s="347">
        <v>75</v>
      </c>
      <c r="AQ1971" s="347">
        <v>50</v>
      </c>
      <c r="AR1971" s="347">
        <v>25</v>
      </c>
    </row>
    <row r="1972" spans="1:45" ht="18" customHeight="1">
      <c r="A1972" s="522" t="str">
        <f>IFERROR(VLOOKUP(B1972, 'Reference data'!$C$2:$D$21, 2, 0), "Do not enter, will be populated based on other column(s)")</f>
        <v>Do not enter, will be populated based on other column(s)</v>
      </c>
      <c r="B1972" s="541"/>
      <c r="G1972" s="522" t="str">
        <f>IFERROR(VLOOKUP(E1972,'Reference data'!$M$2:$P$364,4,0), "Do not enter, will be populated based on other column(s)")</f>
        <v>Do not enter, will be populated based on other column(s)</v>
      </c>
      <c r="H1972" s="522" t="str">
        <f>IFERROR(VLOOKUP(E1972,'Reference data'!$M$2:$O$364, 3,0), "Do not enter, will be populated based on other column(s)")</f>
        <v>Do not enter, will be populated based on other column(s)</v>
      </c>
      <c r="I1972" s="522" t="str">
        <f>IFERROR(VLOOKUP(E1972,'Reference data'!$M$1:$N$364, 2,0), "Do not enter, will be populated based on other column(s)")</f>
        <v>Do not enter, will be populated based on other column(s)</v>
      </c>
      <c r="K1972" s="525" t="str">
        <f>IFERROR(VLOOKUP(J1972,'Reference data'!$G$2:$H$7, 2, 0), "Do not enter, will be populated based on other column(s)")</f>
        <v>Do not enter, will be populated based on other column(s)</v>
      </c>
      <c r="L1972" s="525" t="s">
        <v>1088</v>
      </c>
      <c r="M1972" s="525" t="str">
        <f>IFERROR(VLOOKUP(L1972, 'Reference data'!$J$2:$K$30, 2, 0), "Do not enter, will be populated based on other column(s)")</f>
        <v>Amit Patidar</v>
      </c>
      <c r="O1972" s="63"/>
      <c r="P1972" s="483"/>
    </row>
    <row r="1973" spans="1:45" ht="18" customHeight="1">
      <c r="A1973" s="522" t="str">
        <f>IFERROR(VLOOKUP(B1973, 'Reference data'!$C$2:$D$21, 2, 0), "Do not enter, will be populated based on other column(s)")</f>
        <v>Do not enter, will be populated based on other column(s)</v>
      </c>
      <c r="B1973" s="541"/>
      <c r="G1973" s="522" t="str">
        <f>IFERROR(VLOOKUP(E1973,'Reference data'!$M$2:$P$364,4,0), "Do not enter, will be populated based on other column(s)")</f>
        <v>Do not enter, will be populated based on other column(s)</v>
      </c>
      <c r="H1973" s="522" t="str">
        <f>IFERROR(VLOOKUP(E1973,'Reference data'!$M$2:$O$364, 3,0), "Do not enter, will be populated based on other column(s)")</f>
        <v>Do not enter, will be populated based on other column(s)</v>
      </c>
      <c r="I1973" s="522" t="str">
        <f>IFERROR(VLOOKUP(E1973,'Reference data'!$M$1:$N$364, 2,0), "Do not enter, will be populated based on other column(s)")</f>
        <v>Do not enter, will be populated based on other column(s)</v>
      </c>
      <c r="K1973" s="525" t="str">
        <f>IFERROR(VLOOKUP(J1973,'Reference data'!$G$2:$H$7, 2, 0), "Do not enter, will be populated based on other column(s)")</f>
        <v>Do not enter, will be populated based on other column(s)</v>
      </c>
      <c r="L1973" s="525" t="s">
        <v>1088</v>
      </c>
      <c r="M1973" s="525" t="str">
        <f>IFERROR(VLOOKUP(L1973, 'Reference data'!$J$2:$K$30, 2, 0), "Do not enter, will be populated based on other column(s)")</f>
        <v>Amit Patidar</v>
      </c>
      <c r="O1973" s="63"/>
      <c r="P1973" s="483"/>
    </row>
    <row r="1974" spans="1:45" ht="18" customHeight="1">
      <c r="A1974" s="522" t="str">
        <f>IFERROR(VLOOKUP(B1974, 'Reference data'!$C$2:$D$21, 2, 0), "Do not enter, will be populated based on other column(s)")</f>
        <v>Do not enter, will be populated based on other column(s)</v>
      </c>
      <c r="B1974" s="541"/>
      <c r="G1974" s="522" t="str">
        <f>IFERROR(VLOOKUP(E1974,'Reference data'!$M$2:$P$364,4,0), "Do not enter, will be populated based on other column(s)")</f>
        <v>Do not enter, will be populated based on other column(s)</v>
      </c>
      <c r="H1974" s="522" t="str">
        <f>IFERROR(VLOOKUP(E1974,'Reference data'!$M$2:$O$364, 3,0), "Do not enter, will be populated based on other column(s)")</f>
        <v>Do not enter, will be populated based on other column(s)</v>
      </c>
      <c r="I1974" s="522" t="str">
        <f>IFERROR(VLOOKUP(E1974,'Reference data'!$M$1:$N$364, 2,0), "Do not enter, will be populated based on other column(s)")</f>
        <v>Do not enter, will be populated based on other column(s)</v>
      </c>
      <c r="K1974" s="525" t="str">
        <f>IFERROR(VLOOKUP(J1974,'Reference data'!$G$2:$H$7, 2, 0), "Do not enter, will be populated based on other column(s)")</f>
        <v>Do not enter, will be populated based on other column(s)</v>
      </c>
      <c r="L1974" s="525" t="s">
        <v>1088</v>
      </c>
      <c r="M1974" s="525" t="str">
        <f>IFERROR(VLOOKUP(L1974, 'Reference data'!$J$2:$K$30, 2, 0), "Do not enter, will be populated based on other column(s)")</f>
        <v>Amit Patidar</v>
      </c>
      <c r="O1974" s="63"/>
      <c r="P1974" s="483"/>
    </row>
    <row r="1975" spans="1:45" ht="18" customHeight="1">
      <c r="A1975" s="522" t="str">
        <f>IFERROR(VLOOKUP(B1975, 'Reference data'!$C$2:$D$21, 2, 0), "Do not enter, will be populated based on other column(s)")</f>
        <v>Do not enter, will be populated based on other column(s)</v>
      </c>
      <c r="B1975" s="541"/>
      <c r="G1975" s="522" t="str">
        <f>IFERROR(VLOOKUP(E1975,'Reference data'!$M$2:$P$364,4,0), "Do not enter, will be populated based on other column(s)")</f>
        <v>Do not enter, will be populated based on other column(s)</v>
      </c>
      <c r="H1975" s="522" t="str">
        <f>IFERROR(VLOOKUP(E1975,'Reference data'!$M$2:$O$364, 3,0), "Do not enter, will be populated based on other column(s)")</f>
        <v>Do not enter, will be populated based on other column(s)</v>
      </c>
      <c r="I1975" s="522" t="str">
        <f>IFERROR(VLOOKUP(E1975,'Reference data'!$M$1:$N$364, 2,0), "Do not enter, will be populated based on other column(s)")</f>
        <v>Do not enter, will be populated based on other column(s)</v>
      </c>
      <c r="K1975" s="525" t="str">
        <f>IFERROR(VLOOKUP(J1975,'Reference data'!$G$2:$H$7, 2, 0), "Do not enter, will be populated based on other column(s)")</f>
        <v>Do not enter, will be populated based on other column(s)</v>
      </c>
      <c r="L1975" s="525" t="s">
        <v>1088</v>
      </c>
      <c r="M1975" s="525" t="str">
        <f>IFERROR(VLOOKUP(L1975, 'Reference data'!$J$2:$K$30, 2, 0), "Do not enter, will be populated based on other column(s)")</f>
        <v>Amit Patidar</v>
      </c>
      <c r="O1975" s="63"/>
      <c r="P1975" s="483"/>
    </row>
    <row r="1976" spans="1:45" ht="18" customHeight="1">
      <c r="A1976" s="522" t="str">
        <f>IFERROR(VLOOKUP(B1976, 'Reference data'!$C$2:$D$21, 2, 0), "Do not enter, will be populated based on other column(s)")</f>
        <v>Do not enter, will be populated based on other column(s)</v>
      </c>
      <c r="B1976" s="541"/>
      <c r="G1976" s="522" t="str">
        <f>IFERROR(VLOOKUP(E1976,'Reference data'!$M$2:$P$364,4,0), "Do not enter, will be populated based on other column(s)")</f>
        <v>Do not enter, will be populated based on other column(s)</v>
      </c>
      <c r="H1976" s="522" t="str">
        <f>IFERROR(VLOOKUP(E1976,'Reference data'!$M$2:$O$364, 3,0), "Do not enter, will be populated based on other column(s)")</f>
        <v>Do not enter, will be populated based on other column(s)</v>
      </c>
      <c r="I1976" s="522" t="str">
        <f>IFERROR(VLOOKUP(E1976,'Reference data'!$M$1:$N$364, 2,0), "Do not enter, will be populated based on other column(s)")</f>
        <v>Do not enter, will be populated based on other column(s)</v>
      </c>
      <c r="K1976" s="525" t="str">
        <f>IFERROR(VLOOKUP(J1976,'Reference data'!$G$2:$H$7, 2, 0), "Do not enter, will be populated based on other column(s)")</f>
        <v>Do not enter, will be populated based on other column(s)</v>
      </c>
      <c r="L1976" s="525" t="s">
        <v>1088</v>
      </c>
      <c r="M1976" s="525" t="str">
        <f>IFERROR(VLOOKUP(L1976, 'Reference data'!$J$2:$K$30, 2, 0), "Do not enter, will be populated based on other column(s)")</f>
        <v>Amit Patidar</v>
      </c>
      <c r="O1976" s="63"/>
      <c r="P1976" s="483"/>
    </row>
    <row r="1977" spans="1:45" ht="18" customHeight="1">
      <c r="A1977" s="522" t="str">
        <f>IFERROR(VLOOKUP(B1977, 'Reference data'!$C$2:$D$21, 2, 0), "Do not enter, will be populated based on other column(s)")</f>
        <v>Do not enter, will be populated based on other column(s)</v>
      </c>
      <c r="B1977" s="541"/>
      <c r="G1977" s="522" t="str">
        <f>IFERROR(VLOOKUP(E1977,'Reference data'!$M$2:$P$364,4,0), "Do not enter, will be populated based on other column(s)")</f>
        <v>Do not enter, will be populated based on other column(s)</v>
      </c>
      <c r="H1977" s="522" t="str">
        <f>IFERROR(VLOOKUP(E1977,'Reference data'!$M$2:$O$364, 3,0), "Do not enter, will be populated based on other column(s)")</f>
        <v>Do not enter, will be populated based on other column(s)</v>
      </c>
      <c r="I1977" s="522" t="str">
        <f>IFERROR(VLOOKUP(E1977,'Reference data'!$M$1:$N$364, 2,0), "Do not enter, will be populated based on other column(s)")</f>
        <v>Do not enter, will be populated based on other column(s)</v>
      </c>
      <c r="K1977" s="525" t="str">
        <f>IFERROR(VLOOKUP(J1977,'Reference data'!$G$2:$H$7, 2, 0), "Do not enter, will be populated based on other column(s)")</f>
        <v>Do not enter, will be populated based on other column(s)</v>
      </c>
      <c r="L1977" s="525" t="s">
        <v>1088</v>
      </c>
      <c r="M1977" s="525" t="str">
        <f>IFERROR(VLOOKUP(L1977, 'Reference data'!$J$2:$K$30, 2, 0), "Do not enter, will be populated based on other column(s)")</f>
        <v>Amit Patidar</v>
      </c>
      <c r="O1977" s="63"/>
      <c r="P1977" s="483"/>
    </row>
    <row r="1978" spans="1:45" ht="18" customHeight="1">
      <c r="A1978" s="522" t="str">
        <f>IFERROR(VLOOKUP(B1978, 'Reference data'!$C$2:$D$21, 2, 0), "Do not enter, will be populated based on other column(s)")</f>
        <v>Do not enter, will be populated based on other column(s)</v>
      </c>
      <c r="B1978" s="541"/>
      <c r="G1978" s="522" t="str">
        <f>IFERROR(VLOOKUP(E1978,'Reference data'!$M$2:$P$364,4,0), "Do not enter, will be populated based on other column(s)")</f>
        <v>Do not enter, will be populated based on other column(s)</v>
      </c>
      <c r="H1978" s="522" t="str">
        <f>IFERROR(VLOOKUP(E1978,'Reference data'!$M$2:$O$364, 3,0), "Do not enter, will be populated based on other column(s)")</f>
        <v>Do not enter, will be populated based on other column(s)</v>
      </c>
      <c r="I1978" s="522" t="str">
        <f>IFERROR(VLOOKUP(E1978,'Reference data'!$M$1:$N$364, 2,0), "Do not enter, will be populated based on other column(s)")</f>
        <v>Do not enter, will be populated based on other column(s)</v>
      </c>
      <c r="K1978" s="525" t="str">
        <f>IFERROR(VLOOKUP(J1978,'Reference data'!$G$2:$H$7, 2, 0), "Do not enter, will be populated based on other column(s)")</f>
        <v>Do not enter, will be populated based on other column(s)</v>
      </c>
      <c r="L1978" s="525" t="s">
        <v>1088</v>
      </c>
      <c r="M1978" s="525" t="str">
        <f>IFERROR(VLOOKUP(L1978, 'Reference data'!$J$2:$K$30, 2, 0), "Do not enter, will be populated based on other column(s)")</f>
        <v>Amit Patidar</v>
      </c>
      <c r="O1978" s="63"/>
      <c r="P1978" s="483"/>
    </row>
    <row r="1979" spans="1:45" ht="18" customHeight="1">
      <c r="A1979" s="522" t="str">
        <f>IFERROR(VLOOKUP(B1979, 'Reference data'!$C$2:$D$21, 2, 0), "Do not enter, will be populated based on other column(s)")</f>
        <v>Do not enter, will be populated based on other column(s)</v>
      </c>
      <c r="B1979" s="541"/>
      <c r="G1979" s="522" t="str">
        <f>IFERROR(VLOOKUP(E1979,'Reference data'!$M$2:$P$364,4,0), "Do not enter, will be populated based on other column(s)")</f>
        <v>Do not enter, will be populated based on other column(s)</v>
      </c>
      <c r="H1979" s="522" t="str">
        <f>IFERROR(VLOOKUP(E1979,'Reference data'!$M$2:$O$364, 3,0), "Do not enter, will be populated based on other column(s)")</f>
        <v>Do not enter, will be populated based on other column(s)</v>
      </c>
      <c r="I1979" s="522" t="str">
        <f>IFERROR(VLOOKUP(E1979,'Reference data'!$M$1:$N$364, 2,0), "Do not enter, will be populated based on other column(s)")</f>
        <v>Do not enter, will be populated based on other column(s)</v>
      </c>
      <c r="K1979" s="525" t="str">
        <f>IFERROR(VLOOKUP(J1979,'Reference data'!$G$2:$H$7, 2, 0), "Do not enter, will be populated based on other column(s)")</f>
        <v>Do not enter, will be populated based on other column(s)</v>
      </c>
      <c r="L1979" s="525" t="s">
        <v>1088</v>
      </c>
      <c r="M1979" s="525" t="str">
        <f>IFERROR(VLOOKUP(L1979, 'Reference data'!$J$2:$K$30, 2, 0), "Do not enter, will be populated based on other column(s)")</f>
        <v>Amit Patidar</v>
      </c>
      <c r="O1979" s="63"/>
      <c r="P1979" s="483"/>
    </row>
    <row r="1980" spans="1:45" ht="18" customHeight="1">
      <c r="A1980" s="522" t="str">
        <f>IFERROR(VLOOKUP(B1980, 'Reference data'!$C$2:$D$21, 2, 0), "Do not enter, will be populated based on other column(s)")</f>
        <v>Do not enter, will be populated based on other column(s)</v>
      </c>
      <c r="B1980" s="541"/>
      <c r="G1980" s="522" t="str">
        <f>IFERROR(VLOOKUP(E1980,'Reference data'!$M$2:$P$364,4,0), "Do not enter, will be populated based on other column(s)")</f>
        <v>Do not enter, will be populated based on other column(s)</v>
      </c>
      <c r="H1980" s="522" t="str">
        <f>IFERROR(VLOOKUP(E1980,'Reference data'!$M$2:$O$364, 3,0), "Do not enter, will be populated based on other column(s)")</f>
        <v>Do not enter, will be populated based on other column(s)</v>
      </c>
      <c r="I1980" s="522" t="str">
        <f>IFERROR(VLOOKUP(E1980,'Reference data'!$M$1:$N$364, 2,0), "Do not enter, will be populated based on other column(s)")</f>
        <v>Do not enter, will be populated based on other column(s)</v>
      </c>
      <c r="K1980" s="525" t="str">
        <f>IFERROR(VLOOKUP(J1980,'Reference data'!$G$2:$H$7, 2, 0), "Do not enter, will be populated based on other column(s)")</f>
        <v>Do not enter, will be populated based on other column(s)</v>
      </c>
      <c r="L1980" s="525" t="s">
        <v>1088</v>
      </c>
      <c r="M1980" s="525" t="str">
        <f>IFERROR(VLOOKUP(L1980, 'Reference data'!$J$2:$K$30, 2, 0), "Do not enter, will be populated based on other column(s)")</f>
        <v>Amit Patidar</v>
      </c>
      <c r="O1980" s="63"/>
      <c r="P1980" s="483"/>
    </row>
    <row r="1981" spans="1:45" ht="18" customHeight="1">
      <c r="A1981" s="522" t="str">
        <f>IFERROR(VLOOKUP(B1981, 'Reference data'!$C$2:$D$21, 2, 0), "Do not enter, will be populated based on other column(s)")</f>
        <v>Do not enter, will be populated based on other column(s)</v>
      </c>
      <c r="B1981" s="541"/>
      <c r="G1981" s="522" t="str">
        <f>IFERROR(VLOOKUP(E1981,'Reference data'!$M$2:$P$364,4,0), "Do not enter, will be populated based on other column(s)")</f>
        <v>Do not enter, will be populated based on other column(s)</v>
      </c>
      <c r="H1981" s="522" t="str">
        <f>IFERROR(VLOOKUP(E1981,'Reference data'!$M$2:$O$364, 3,0), "Do not enter, will be populated based on other column(s)")</f>
        <v>Do not enter, will be populated based on other column(s)</v>
      </c>
      <c r="I1981" s="522" t="str">
        <f>IFERROR(VLOOKUP(E1981,'Reference data'!$M$1:$N$364, 2,0), "Do not enter, will be populated based on other column(s)")</f>
        <v>Do not enter, will be populated based on other column(s)</v>
      </c>
      <c r="K1981" s="525" t="str">
        <f>IFERROR(VLOOKUP(J1981,'Reference data'!$G$2:$H$7, 2, 0), "Do not enter, will be populated based on other column(s)")</f>
        <v>Do not enter, will be populated based on other column(s)</v>
      </c>
      <c r="L1981" s="525" t="s">
        <v>1088</v>
      </c>
      <c r="M1981" s="525" t="str">
        <f>IFERROR(VLOOKUP(L1981, 'Reference data'!$J$2:$K$30, 2, 0), "Do not enter, will be populated based on other column(s)")</f>
        <v>Amit Patidar</v>
      </c>
      <c r="O1981" s="63"/>
      <c r="P1981" s="483"/>
    </row>
    <row r="1982" spans="1:45" ht="18" customHeight="1">
      <c r="A1982" s="522" t="str">
        <f>IFERROR(VLOOKUP(B1982, 'Reference data'!$C$2:$D$21, 2, 0), "Do not enter, will be populated based on other column(s)")</f>
        <v>Do not enter, will be populated based on other column(s)</v>
      </c>
      <c r="B1982" s="541"/>
      <c r="G1982" s="522" t="str">
        <f>IFERROR(VLOOKUP(E1982,'Reference data'!$M$2:$P$364,4,0), "Do not enter, will be populated based on other column(s)")</f>
        <v>Do not enter, will be populated based on other column(s)</v>
      </c>
      <c r="H1982" s="522" t="str">
        <f>IFERROR(VLOOKUP(E1982,'Reference data'!$M$2:$O$364, 3,0), "Do not enter, will be populated based on other column(s)")</f>
        <v>Do not enter, will be populated based on other column(s)</v>
      </c>
      <c r="I1982" s="522" t="str">
        <f>IFERROR(VLOOKUP(E1982,'Reference data'!$M$1:$N$364, 2,0), "Do not enter, will be populated based on other column(s)")</f>
        <v>Do not enter, will be populated based on other column(s)</v>
      </c>
      <c r="K1982" s="525" t="str">
        <f>IFERROR(VLOOKUP(J1982,'Reference data'!$G$2:$H$7, 2, 0), "Do not enter, will be populated based on other column(s)")</f>
        <v>Do not enter, will be populated based on other column(s)</v>
      </c>
      <c r="L1982" s="525" t="s">
        <v>1088</v>
      </c>
      <c r="M1982" s="525" t="str">
        <f>IFERROR(VLOOKUP(L1982, 'Reference data'!$J$2:$K$30, 2, 0), "Do not enter, will be populated based on other column(s)")</f>
        <v>Amit Patidar</v>
      </c>
      <c r="O1982" s="63"/>
      <c r="P1982" s="483"/>
    </row>
    <row r="1983" spans="1:45" ht="18" customHeight="1">
      <c r="A1983" s="522" t="str">
        <f>IFERROR(VLOOKUP(B1983, 'Reference data'!$C$2:$D$21, 2, 0), "Do not enter, will be populated based on other column(s)")</f>
        <v>Do not enter, will be populated based on other column(s)</v>
      </c>
      <c r="B1983" s="541"/>
      <c r="G1983" s="522" t="str">
        <f>IFERROR(VLOOKUP(E1983,'Reference data'!$M$2:$P$364,4,0), "Do not enter, will be populated based on other column(s)")</f>
        <v>Do not enter, will be populated based on other column(s)</v>
      </c>
      <c r="H1983" s="522" t="str">
        <f>IFERROR(VLOOKUP(E1983,'Reference data'!$M$2:$O$364, 3,0), "Do not enter, will be populated based on other column(s)")</f>
        <v>Do not enter, will be populated based on other column(s)</v>
      </c>
      <c r="I1983" s="522" t="str">
        <f>IFERROR(VLOOKUP(E1983,'Reference data'!$M$1:$N$364, 2,0), "Do not enter, will be populated based on other column(s)")</f>
        <v>Do not enter, will be populated based on other column(s)</v>
      </c>
      <c r="K1983" s="525" t="str">
        <f>IFERROR(VLOOKUP(J1983,'Reference data'!$G$2:$H$7, 2, 0), "Do not enter, will be populated based on other column(s)")</f>
        <v>Do not enter, will be populated based on other column(s)</v>
      </c>
      <c r="L1983" s="525" t="s">
        <v>1088</v>
      </c>
      <c r="M1983" s="525" t="str">
        <f>IFERROR(VLOOKUP(L1983, 'Reference data'!$J$2:$K$30, 2, 0), "Do not enter, will be populated based on other column(s)")</f>
        <v>Amit Patidar</v>
      </c>
      <c r="O1983" s="63"/>
      <c r="P1983" s="483"/>
    </row>
    <row r="1984" spans="1:45" ht="18" customHeight="1">
      <c r="A1984" s="522" t="str">
        <f>IFERROR(VLOOKUP(B1984, 'Reference data'!$C$2:$D$21, 2, 0), "Do not enter, will be populated based on other column(s)")</f>
        <v>Do not enter, will be populated based on other column(s)</v>
      </c>
      <c r="B1984" s="541"/>
      <c r="G1984" s="522" t="str">
        <f>IFERROR(VLOOKUP(E1984,'Reference data'!$M$2:$P$364,4,0), "Do not enter, will be populated based on other column(s)")</f>
        <v>Do not enter, will be populated based on other column(s)</v>
      </c>
      <c r="H1984" s="522" t="str">
        <f>IFERROR(VLOOKUP(E1984,'Reference data'!$M$2:$O$364, 3,0), "Do not enter, will be populated based on other column(s)")</f>
        <v>Do not enter, will be populated based on other column(s)</v>
      </c>
      <c r="I1984" s="522" t="str">
        <f>IFERROR(VLOOKUP(E1984,'Reference data'!$M$1:$N$364, 2,0), "Do not enter, will be populated based on other column(s)")</f>
        <v>Do not enter, will be populated based on other column(s)</v>
      </c>
      <c r="K1984" s="525" t="str">
        <f>IFERROR(VLOOKUP(J1984,'Reference data'!$G$2:$H$7, 2, 0), "Do not enter, will be populated based on other column(s)")</f>
        <v>Do not enter, will be populated based on other column(s)</v>
      </c>
      <c r="L1984" s="525" t="s">
        <v>1088</v>
      </c>
      <c r="M1984" s="525" t="str">
        <f>IFERROR(VLOOKUP(L1984, 'Reference data'!$J$2:$K$30, 2, 0), "Do not enter, will be populated based on other column(s)")</f>
        <v>Amit Patidar</v>
      </c>
      <c r="O1984" s="63"/>
      <c r="P1984" s="483"/>
    </row>
    <row r="1985" spans="1:45" ht="18" customHeight="1">
      <c r="A1985" s="522" t="str">
        <f>IFERROR(VLOOKUP(B1985, 'Reference data'!$C$2:$D$21, 2, 0), "Do not enter, will be populated based on other column(s)")</f>
        <v>Do not enter, will be populated based on other column(s)</v>
      </c>
      <c r="B1985" s="541"/>
      <c r="G1985" s="522" t="str">
        <f>IFERROR(VLOOKUP(E1985,'Reference data'!$M$2:$P$364,4,0), "Do not enter, will be populated based on other column(s)")</f>
        <v>Do not enter, will be populated based on other column(s)</v>
      </c>
      <c r="H1985" s="522" t="str">
        <f>IFERROR(VLOOKUP(E1985,'Reference data'!$M$2:$O$364, 3,0), "Do not enter, will be populated based on other column(s)")</f>
        <v>Do not enter, will be populated based on other column(s)</v>
      </c>
      <c r="I1985" s="522" t="str">
        <f>IFERROR(VLOOKUP(E1985,'Reference data'!$M$1:$N$364, 2,0), "Do not enter, will be populated based on other column(s)")</f>
        <v>Do not enter, will be populated based on other column(s)</v>
      </c>
      <c r="K1985" s="525" t="str">
        <f>IFERROR(VLOOKUP(J1985,'Reference data'!$G$2:$H$7, 2, 0), "Do not enter, will be populated based on other column(s)")</f>
        <v>Do not enter, will be populated based on other column(s)</v>
      </c>
      <c r="L1985" s="525" t="s">
        <v>1088</v>
      </c>
      <c r="M1985" s="525" t="str">
        <f>IFERROR(VLOOKUP(L1985, 'Reference data'!$J$2:$K$30, 2, 0), "Do not enter, will be populated based on other column(s)")</f>
        <v>Amit Patidar</v>
      </c>
      <c r="O1985" s="63"/>
      <c r="P1985" s="483"/>
    </row>
    <row r="1986" spans="1:45" ht="18" customHeight="1">
      <c r="A1986" s="522" t="str">
        <f>IFERROR(VLOOKUP(B1986, 'Reference data'!$C$2:$D$21, 2, 0), "Do not enter, will be populated based on other column(s)")</f>
        <v>Do not enter, will be populated based on other column(s)</v>
      </c>
      <c r="B1986" s="541"/>
      <c r="G1986" s="522" t="str">
        <f>IFERROR(VLOOKUP(E1986,'Reference data'!$M$2:$P$364,4,0), "Do not enter, will be populated based on other column(s)")</f>
        <v>Do not enter, will be populated based on other column(s)</v>
      </c>
      <c r="H1986" s="522" t="str">
        <f>IFERROR(VLOOKUP(E1986,'Reference data'!$M$2:$O$364, 3,0), "Do not enter, will be populated based on other column(s)")</f>
        <v>Do not enter, will be populated based on other column(s)</v>
      </c>
      <c r="I1986" s="522" t="str">
        <f>IFERROR(VLOOKUP(E1986,'Reference data'!$M$1:$N$364, 2,0), "Do not enter, will be populated based on other column(s)")</f>
        <v>Do not enter, will be populated based on other column(s)</v>
      </c>
      <c r="K1986" s="525" t="str">
        <f>IFERROR(VLOOKUP(J1986,'Reference data'!$G$2:$H$7, 2, 0), "Do not enter, will be populated based on other column(s)")</f>
        <v>Do not enter, will be populated based on other column(s)</v>
      </c>
      <c r="L1986" s="525" t="s">
        <v>1088</v>
      </c>
      <c r="M1986" s="525" t="str">
        <f>IFERROR(VLOOKUP(L1986, 'Reference data'!$J$2:$K$30, 2, 0), "Do not enter, will be populated based on other column(s)")</f>
        <v>Amit Patidar</v>
      </c>
      <c r="O1986" s="63"/>
      <c r="P1986" s="483"/>
    </row>
    <row r="1987" spans="1:45" ht="18" customHeight="1">
      <c r="A1987" s="522" t="str">
        <f>IFERROR(VLOOKUP(B1987, 'Reference data'!$C$2:$D$21, 2, 0), "Do not enter, will be populated based on other column(s)")</f>
        <v>Do not enter, will be populated based on other column(s)</v>
      </c>
      <c r="B1987" s="541"/>
      <c r="G1987" s="522" t="str">
        <f>IFERROR(VLOOKUP(E1987,'Reference data'!$M$2:$P$364,4,0), "Do not enter, will be populated based on other column(s)")</f>
        <v>Do not enter, will be populated based on other column(s)</v>
      </c>
      <c r="H1987" s="522" t="str">
        <f>IFERROR(VLOOKUP(E1987,'Reference data'!$M$2:$O$364, 3,0), "Do not enter, will be populated based on other column(s)")</f>
        <v>Do not enter, will be populated based on other column(s)</v>
      </c>
      <c r="I1987" s="522" t="str">
        <f>IFERROR(VLOOKUP(E1987,'Reference data'!$M$1:$N$364, 2,0), "Do not enter, will be populated based on other column(s)")</f>
        <v>Do not enter, will be populated based on other column(s)</v>
      </c>
      <c r="K1987" s="525" t="str">
        <f>IFERROR(VLOOKUP(J1987,'Reference data'!$G$2:$H$7, 2, 0), "Do not enter, will be populated based on other column(s)")</f>
        <v>Do not enter, will be populated based on other column(s)</v>
      </c>
      <c r="L1987" s="525" t="s">
        <v>1088</v>
      </c>
      <c r="M1987" s="525" t="str">
        <f>IFERROR(VLOOKUP(L1987, 'Reference data'!$J$2:$K$30, 2, 0), "Do not enter, will be populated based on other column(s)")</f>
        <v>Amit Patidar</v>
      </c>
      <c r="O1987" s="63"/>
      <c r="P1987" s="483"/>
    </row>
    <row r="1988" spans="1:45" ht="18" customHeight="1">
      <c r="A1988" s="522" t="str">
        <f>IFERROR(VLOOKUP(B1988, 'Reference data'!$C$2:$D$21, 2, 0), "Do not enter, will be populated based on other column(s)")</f>
        <v>Do not enter, will be populated based on other column(s)</v>
      </c>
      <c r="B1988" s="541"/>
      <c r="G1988" s="522" t="str">
        <f>IFERROR(VLOOKUP(E1988,'Reference data'!$M$2:$P$364,4,0), "Do not enter, will be populated based on other column(s)")</f>
        <v>Do not enter, will be populated based on other column(s)</v>
      </c>
      <c r="H1988" s="522" t="str">
        <f>IFERROR(VLOOKUP(E1988,'Reference data'!$M$2:$O$364, 3,0), "Do not enter, will be populated based on other column(s)")</f>
        <v>Do not enter, will be populated based on other column(s)</v>
      </c>
      <c r="I1988" s="522" t="str">
        <f>IFERROR(VLOOKUP(E1988,'Reference data'!$M$1:$N$364, 2,0), "Do not enter, will be populated based on other column(s)")</f>
        <v>Do not enter, will be populated based on other column(s)</v>
      </c>
      <c r="K1988" s="525" t="str">
        <f>IFERROR(VLOOKUP(J1988,'Reference data'!$G$2:$H$7, 2, 0), "Do not enter, will be populated based on other column(s)")</f>
        <v>Do not enter, will be populated based on other column(s)</v>
      </c>
      <c r="L1988" s="525" t="s">
        <v>1088</v>
      </c>
      <c r="M1988" s="525" t="str">
        <f>IFERROR(VLOOKUP(L1988, 'Reference data'!$J$2:$K$30, 2, 0), "Do not enter, will be populated based on other column(s)")</f>
        <v>Amit Patidar</v>
      </c>
      <c r="O1988" s="63"/>
      <c r="P1988" s="483"/>
    </row>
    <row r="1989" spans="1:45" ht="18" customHeight="1">
      <c r="A1989" s="522" t="str">
        <f>IFERROR(VLOOKUP(B1989, 'Reference data'!$C$2:$D$21, 2, 0), "Do not enter, will be populated based on other column(s)")</f>
        <v>Do not enter, will be populated based on other column(s)</v>
      </c>
      <c r="B1989" s="541"/>
      <c r="G1989" s="522" t="str">
        <f>IFERROR(VLOOKUP(E1989,'Reference data'!$M$2:$P$364,4,0), "Do not enter, will be populated based on other column(s)")</f>
        <v>Do not enter, will be populated based on other column(s)</v>
      </c>
      <c r="H1989" s="522" t="str">
        <f>IFERROR(VLOOKUP(E1989,'Reference data'!$M$2:$O$364, 3,0), "Do not enter, will be populated based on other column(s)")</f>
        <v>Do not enter, will be populated based on other column(s)</v>
      </c>
      <c r="I1989" s="522" t="str">
        <f>IFERROR(VLOOKUP(E1989,'Reference data'!$M$1:$N$364, 2,0), "Do not enter, will be populated based on other column(s)")</f>
        <v>Do not enter, will be populated based on other column(s)</v>
      </c>
      <c r="K1989" s="525" t="str">
        <f>IFERROR(VLOOKUP(J1989,'Reference data'!$G$2:$H$7, 2, 0), "Do not enter, will be populated based on other column(s)")</f>
        <v>Do not enter, will be populated based on other column(s)</v>
      </c>
      <c r="L1989" s="525" t="s">
        <v>1088</v>
      </c>
      <c r="M1989" s="525" t="str">
        <f>IFERROR(VLOOKUP(L1989, 'Reference data'!$J$2:$K$30, 2, 0), "Do not enter, will be populated based on other column(s)")</f>
        <v>Amit Patidar</v>
      </c>
      <c r="O1989" s="63"/>
      <c r="P1989" s="483"/>
    </row>
    <row r="1990" spans="1:45" ht="18" customHeight="1">
      <c r="A1990" s="522" t="str">
        <f>IFERROR(VLOOKUP(B1990, 'Reference data'!$C$2:$D$21, 2, 0), "Do not enter, will be populated based on other column(s)")</f>
        <v>Do not enter, will be populated based on other column(s)</v>
      </c>
      <c r="B1990" s="541"/>
      <c r="G1990" s="522" t="str">
        <f>IFERROR(VLOOKUP(E1990,'Reference data'!$M$2:$P$364,4,0), "Do not enter, will be populated based on other column(s)")</f>
        <v>Do not enter, will be populated based on other column(s)</v>
      </c>
      <c r="H1990" s="522" t="str">
        <f>IFERROR(VLOOKUP(E1990,'Reference data'!$M$2:$O$364, 3,0), "Do not enter, will be populated based on other column(s)")</f>
        <v>Do not enter, will be populated based on other column(s)</v>
      </c>
      <c r="I1990" s="522" t="str">
        <f>IFERROR(VLOOKUP(E1990,'Reference data'!$M$1:$N$364, 2,0), "Do not enter, will be populated based on other column(s)")</f>
        <v>Do not enter, will be populated based on other column(s)</v>
      </c>
      <c r="K1990" s="525" t="str">
        <f>IFERROR(VLOOKUP(J1990,'Reference data'!$G$2:$H$7, 2, 0), "Do not enter, will be populated based on other column(s)")</f>
        <v>Do not enter, will be populated based on other column(s)</v>
      </c>
      <c r="L1990" s="525" t="s">
        <v>1088</v>
      </c>
      <c r="M1990" s="525" t="str">
        <f>IFERROR(VLOOKUP(L1990, 'Reference data'!$J$2:$K$30, 2, 0), "Do not enter, will be populated based on other column(s)")</f>
        <v>Amit Patidar</v>
      </c>
      <c r="O1990" s="63"/>
      <c r="P1990" s="483"/>
    </row>
    <row r="1991" spans="1:45" ht="18" customHeight="1">
      <c r="A1991" s="522" t="str">
        <f>IFERROR(VLOOKUP(B1991, 'Reference data'!$C$2:$D$21, 2, 0), "Do not enter, will be populated based on other column(s)")</f>
        <v>Do not enter, will be populated based on other column(s)</v>
      </c>
      <c r="B1991" s="541"/>
      <c r="G1991" s="522" t="str">
        <f>IFERROR(VLOOKUP(E1991,'Reference data'!$M$2:$P$364,4,0), "Do not enter, will be populated based on other column(s)")</f>
        <v>Do not enter, will be populated based on other column(s)</v>
      </c>
      <c r="H1991" s="522" t="str">
        <f>IFERROR(VLOOKUP(E1991,'Reference data'!$M$2:$O$364, 3,0), "Do not enter, will be populated based on other column(s)")</f>
        <v>Do not enter, will be populated based on other column(s)</v>
      </c>
      <c r="I1991" s="522" t="str">
        <f>IFERROR(VLOOKUP(E1991,'Reference data'!$M$1:$N$364, 2,0), "Do not enter, will be populated based on other column(s)")</f>
        <v>Do not enter, will be populated based on other column(s)</v>
      </c>
      <c r="K1991" s="525" t="str">
        <f>IFERROR(VLOOKUP(J1991,'Reference data'!$G$2:$H$7, 2, 0), "Do not enter, will be populated based on other column(s)")</f>
        <v>Do not enter, will be populated based on other column(s)</v>
      </c>
      <c r="L1991" s="525" t="s">
        <v>1088</v>
      </c>
      <c r="M1991" s="525" t="str">
        <f>IFERROR(VLOOKUP(L1991, 'Reference data'!$J$2:$K$30, 2, 0), "Do not enter, will be populated based on other column(s)")</f>
        <v>Amit Patidar</v>
      </c>
      <c r="O1991" s="63"/>
      <c r="P1991" s="483"/>
    </row>
    <row r="1992" spans="1:45" ht="18" customHeight="1">
      <c r="A1992" s="522" t="str">
        <f>IFERROR(VLOOKUP(B1992, 'Reference data'!$C$2:$D$21, 2, 0), "Do not enter, will be populated based on other column(s)")</f>
        <v>Do not enter, will be populated based on other column(s)</v>
      </c>
      <c r="B1992" s="541"/>
      <c r="G1992" s="522" t="str">
        <f>IFERROR(VLOOKUP(E1992,'Reference data'!$M$2:$P$364,4,0), "Do not enter, will be populated based on other column(s)")</f>
        <v>Do not enter, will be populated based on other column(s)</v>
      </c>
      <c r="H1992" s="522" t="str">
        <f>IFERROR(VLOOKUP(E1992,'Reference data'!$M$2:$O$364, 3,0), "Do not enter, will be populated based on other column(s)")</f>
        <v>Do not enter, will be populated based on other column(s)</v>
      </c>
      <c r="I1992" s="522" t="str">
        <f>IFERROR(VLOOKUP(E1992,'Reference data'!$M$1:$N$364, 2,0), "Do not enter, will be populated based on other column(s)")</f>
        <v>Do not enter, will be populated based on other column(s)</v>
      </c>
      <c r="K1992" s="525" t="str">
        <f>IFERROR(VLOOKUP(J1992,'Reference data'!$G$2:$H$7, 2, 0), "Do not enter, will be populated based on other column(s)")</f>
        <v>Do not enter, will be populated based on other column(s)</v>
      </c>
      <c r="L1992" s="525" t="s">
        <v>1088</v>
      </c>
      <c r="M1992" s="525" t="str">
        <f>IFERROR(VLOOKUP(L1992, 'Reference data'!$J$2:$K$30, 2, 0), "Do not enter, will be populated based on other column(s)")</f>
        <v>Amit Patidar</v>
      </c>
      <c r="O1992" s="63"/>
      <c r="P1992" s="483"/>
    </row>
    <row r="1993" spans="1:45" ht="18" customHeight="1">
      <c r="A1993" s="522" t="str">
        <f>IFERROR(VLOOKUP(B1993, 'Reference data'!$C$2:$D$21, 2, 0), "Do not enter, will be populated based on other column(s)")</f>
        <v>Do not enter, will be populated based on other column(s)</v>
      </c>
      <c r="B1993" s="541"/>
      <c r="G1993" s="522" t="str">
        <f>IFERROR(VLOOKUP(E1993,'Reference data'!$M$2:$P$364,4,0), "Do not enter, will be populated based on other column(s)")</f>
        <v>Do not enter, will be populated based on other column(s)</v>
      </c>
      <c r="H1993" s="522" t="str">
        <f>IFERROR(VLOOKUP(E1993,'Reference data'!$M$2:$O$364, 3,0), "Do not enter, will be populated based on other column(s)")</f>
        <v>Do not enter, will be populated based on other column(s)</v>
      </c>
      <c r="I1993" s="522" t="str">
        <f>IFERROR(VLOOKUP(E1993,'Reference data'!$M$1:$N$364, 2,0), "Do not enter, will be populated based on other column(s)")</f>
        <v>Do not enter, will be populated based on other column(s)</v>
      </c>
      <c r="K1993" s="525" t="str">
        <f>IFERROR(VLOOKUP(J1993,'Reference data'!$G$2:$H$7, 2, 0), "Do not enter, will be populated based on other column(s)")</f>
        <v>Do not enter, will be populated based on other column(s)</v>
      </c>
      <c r="L1993" s="525" t="s">
        <v>1088</v>
      </c>
      <c r="M1993" s="525" t="str">
        <f>IFERROR(VLOOKUP(L1993, 'Reference data'!$J$2:$K$30, 2, 0), "Do not enter, will be populated based on other column(s)")</f>
        <v>Amit Patidar</v>
      </c>
      <c r="O1993" s="63"/>
      <c r="P1993" s="483"/>
    </row>
    <row r="1994" spans="1:45" ht="18" customHeight="1">
      <c r="A1994" s="522" t="str">
        <f>IFERROR(VLOOKUP(B1994, 'Reference data'!$C$2:$D$21, 2, 0), "Do not enter, will be populated based on other column(s)")</f>
        <v>Sustenance</v>
      </c>
      <c r="B1994" s="541" t="s">
        <v>125</v>
      </c>
      <c r="D1994" s="347" t="s">
        <v>2573</v>
      </c>
      <c r="E1994" s="347" t="s">
        <v>1355</v>
      </c>
      <c r="G1994" s="522" t="str">
        <f>IFERROR(VLOOKUP(E1994,'Reference data'!$M$2:$P$364,4,0), "Do not enter, will be populated based on other column(s)")</f>
        <v>MF</v>
      </c>
      <c r="H1994" s="522" t="str">
        <f>IFERROR(VLOOKUP(E1994,'Reference data'!$M$2:$O$364, 3,0), "Do not enter, will be populated based on other column(s)")</f>
        <v>Cobol, DB2</v>
      </c>
      <c r="I1994" s="522" t="str">
        <f>IFERROR(VLOOKUP(E1994,'Reference data'!$M$1:$N$364, 2,0), "Do not enter, will be populated based on other column(s)")</f>
        <v>CARE-MF</v>
      </c>
      <c r="J1994" s="347" t="s">
        <v>78</v>
      </c>
      <c r="K1994" s="525" t="str">
        <f>IFERROR(VLOOKUP(J1994,'Reference data'!$G$2:$H$7, 2, 0), "Do not enter, will be populated based on other column(s)")</f>
        <v>Christine Moretti</v>
      </c>
      <c r="L1994" s="525" t="s">
        <v>297</v>
      </c>
      <c r="M1994" s="525" t="str">
        <f>IFERROR(VLOOKUP(L1994, 'Reference data'!$J$2:$K$30, 2, 0), "Do not enter, will be populated based on other column(s)")</f>
        <v>Amit Patidar</v>
      </c>
      <c r="N1994" s="347">
        <v>23.05</v>
      </c>
      <c r="O1994" s="63"/>
      <c r="P1994" s="347" t="s">
        <v>48</v>
      </c>
      <c r="AK1994" s="347">
        <v>25</v>
      </c>
      <c r="AL1994" s="347">
        <v>15</v>
      </c>
    </row>
    <row r="1995" spans="1:45" ht="18" customHeight="1">
      <c r="A1995" s="522" t="str">
        <f>IFERROR(VLOOKUP(B1995, 'Reference data'!$C$2:$D$21, 2, 0), "Do not enter, will be populated based on other column(s)")</f>
        <v>Sustenance</v>
      </c>
      <c r="B1995" s="541" t="s">
        <v>125</v>
      </c>
      <c r="D1995" s="347" t="s">
        <v>2573</v>
      </c>
      <c r="E1995" s="347" t="s">
        <v>369</v>
      </c>
      <c r="G1995" s="522" t="str">
        <f>IFERROR(VLOOKUP(E1995,'Reference data'!$M$2:$P$364,4,0), "Do not enter, will be populated based on other column(s)")</f>
        <v>MF</v>
      </c>
      <c r="H1995" s="522" t="str">
        <f>IFERROR(VLOOKUP(E1995,'Reference data'!$M$2:$O$364, 3,0), "Do not enter, will be populated based on other column(s)")</f>
        <v>Cobol, DB2</v>
      </c>
      <c r="I1995" s="522" t="str">
        <f>IFERROR(VLOOKUP(E1995,'Reference data'!$M$1:$N$364, 2,0), "Do not enter, will be populated based on other column(s)")</f>
        <v>CARE-MF</v>
      </c>
      <c r="J1995" s="347" t="s">
        <v>78</v>
      </c>
      <c r="K1995" s="525" t="str">
        <f>IFERROR(VLOOKUP(J1995,'Reference data'!$G$2:$H$7, 2, 0), "Do not enter, will be populated based on other column(s)")</f>
        <v>Christine Moretti</v>
      </c>
      <c r="L1995" s="525" t="s">
        <v>297</v>
      </c>
      <c r="M1995" s="525" t="str">
        <f>IFERROR(VLOOKUP(L1995, 'Reference data'!$J$2:$K$30, 2, 0), "Do not enter, will be populated based on other column(s)")</f>
        <v>Amit Patidar</v>
      </c>
      <c r="N1995" s="347">
        <v>23.05</v>
      </c>
      <c r="O1995" s="63"/>
      <c r="P1995" s="347" t="s">
        <v>48</v>
      </c>
      <c r="AK1995" s="347">
        <v>25</v>
      </c>
      <c r="AL1995" s="347">
        <v>15</v>
      </c>
    </row>
    <row r="1996" spans="1:45" ht="18" customHeight="1">
      <c r="A1996" s="522" t="str">
        <f>IFERROR(VLOOKUP(B1996, 'Reference data'!$C$2:$D$21, 2, 0), "Do not enter, will be populated based on other column(s)")</f>
        <v>Enhancement</v>
      </c>
      <c r="B1996" s="541" t="s">
        <v>960</v>
      </c>
      <c r="D1996" s="664" t="s">
        <v>2574</v>
      </c>
      <c r="E1996" s="543" t="s">
        <v>1038</v>
      </c>
      <c r="F1996" s="475"/>
      <c r="G1996" s="522" t="str">
        <f>IFERROR(VLOOKUP(E1996,'Reference data'!$M$2:$P$364,4,0), "Do not enter, will be populated based on other column(s)")</f>
        <v>MF</v>
      </c>
      <c r="H1996" s="522" t="str">
        <f>IFERROR(VLOOKUP(E1996,'Reference data'!$M$2:$O$364, 3,0), "Do not enter, will be populated based on other column(s)")</f>
        <v>PL1, IMS-DB, IMS-DC</v>
      </c>
      <c r="I1996" s="522" t="str">
        <f>IFERROR(VLOOKUP(E1996,'Reference data'!$M$1:$N$364, 2,0), "Do not enter, will be populated based on other column(s)")</f>
        <v>BOSS-PAC</v>
      </c>
      <c r="J1996" s="347" t="s">
        <v>442</v>
      </c>
      <c r="K1996" s="525" t="str">
        <f>IFERROR(VLOOKUP(J1996,'Reference data'!$G$2:$H$7, 2, 0), "Do not enter, will be populated based on other column(s)")</f>
        <v>Christine Moretti</v>
      </c>
      <c r="L1996" s="525" t="s">
        <v>297</v>
      </c>
      <c r="M1996" s="525" t="str">
        <f>IFERROR(VLOOKUP(L1996, 'Reference data'!$J$2:$K$30, 2, 0), "Do not enter, will be populated based on other column(s)")</f>
        <v>Amit Patidar</v>
      </c>
      <c r="N1996" s="347">
        <v>23.12</v>
      </c>
      <c r="P1996" s="483" t="s">
        <v>48</v>
      </c>
      <c r="Q1996" s="347">
        <v>100</v>
      </c>
      <c r="R1996" s="488"/>
      <c r="S1996" s="488"/>
      <c r="T1996" s="488"/>
      <c r="U1996" s="488"/>
      <c r="V1996" s="488"/>
      <c r="W1996" s="488"/>
      <c r="X1996" s="488"/>
      <c r="Y1996" s="488"/>
      <c r="Z1996" s="488"/>
      <c r="AA1996" s="488"/>
      <c r="AB1996" s="488"/>
      <c r="AC1996" s="488"/>
      <c r="AD1996" s="488"/>
      <c r="AE1996" s="488"/>
      <c r="AF1996" s="488"/>
      <c r="AG1996" s="488"/>
      <c r="AH1996" s="488"/>
      <c r="AI1996" s="488"/>
      <c r="AJ1996" s="488"/>
      <c r="AK1996" s="488"/>
      <c r="AL1996" s="488"/>
      <c r="AM1996" s="488"/>
      <c r="AQ1996" s="347">
        <v>30</v>
      </c>
      <c r="AR1996" s="347">
        <v>40</v>
      </c>
      <c r="AS1996" s="347">
        <v>30</v>
      </c>
    </row>
    <row r="1997" spans="1:45" ht="18" customHeight="1">
      <c r="A1997" s="522" t="str">
        <f>IFERROR(VLOOKUP(B1997, 'Reference data'!$C$2:$D$21, 2, 0), "Do not enter, will be populated based on other column(s)")</f>
        <v>Enhancement</v>
      </c>
      <c r="B1997" s="541" t="s">
        <v>960</v>
      </c>
      <c r="D1997" s="664" t="s">
        <v>2575</v>
      </c>
      <c r="E1997" s="543" t="s">
        <v>1215</v>
      </c>
      <c r="F1997" s="475"/>
      <c r="G1997" s="522" t="str">
        <f>IFERROR(VLOOKUP(E1997,'Reference data'!$M$2:$P$364,4,0), "Do not enter, will be populated based on other column(s)")</f>
        <v>MF</v>
      </c>
      <c r="H1997" s="522" t="str">
        <f>IFERROR(VLOOKUP(E1997,'Reference data'!$M$2:$O$364, 3,0), "Do not enter, will be populated based on other column(s)")</f>
        <v>Cobol, IMS-DB</v>
      </c>
      <c r="I1997" s="522" t="str">
        <f>IFERROR(VLOOKUP(E1997,'Reference data'!$M$1:$N$364, 2,0), "Do not enter, will be populated based on other column(s)")</f>
        <v xml:space="preserve">SW-CRIS-Billing </v>
      </c>
      <c r="J1997" s="347" t="s">
        <v>44</v>
      </c>
      <c r="K1997" s="525" t="str">
        <f>IFERROR(VLOOKUP(J1997,'Reference data'!$G$2:$H$7, 2, 0), "Do not enter, will be populated based on other column(s)")</f>
        <v>Muawiah Qaimari</v>
      </c>
      <c r="L1997" s="525" t="s">
        <v>297</v>
      </c>
      <c r="M1997" s="525" t="str">
        <f>IFERROR(VLOOKUP(L1997, 'Reference data'!$J$2:$K$30, 2, 0), "Do not enter, will be populated based on other column(s)")</f>
        <v>Amit Patidar</v>
      </c>
      <c r="N1997" s="347">
        <v>23.08</v>
      </c>
      <c r="P1997" s="483" t="s">
        <v>48</v>
      </c>
      <c r="Q1997" s="347">
        <v>30</v>
      </c>
      <c r="R1997" s="488"/>
      <c r="S1997" s="488"/>
      <c r="T1997" s="488"/>
      <c r="U1997" s="488"/>
      <c r="V1997" s="488"/>
      <c r="W1997" s="488"/>
      <c r="X1997" s="488"/>
      <c r="Y1997" s="488"/>
      <c r="Z1997" s="488"/>
      <c r="AA1997" s="488"/>
      <c r="AB1997" s="488"/>
      <c r="AC1997" s="488"/>
      <c r="AD1997" s="488"/>
      <c r="AE1997" s="488"/>
      <c r="AF1997" s="488"/>
      <c r="AG1997" s="488"/>
      <c r="AH1997" s="488"/>
      <c r="AI1997" s="488"/>
      <c r="AJ1997" s="488"/>
      <c r="AK1997" s="488"/>
      <c r="AL1997" s="488"/>
      <c r="AM1997" s="488"/>
      <c r="AN1997" s="488">
        <v>15</v>
      </c>
      <c r="AO1997" s="488">
        <v>15</v>
      </c>
    </row>
    <row r="1998" spans="1:45" ht="31.25" customHeight="1">
      <c r="A1998" s="522" t="str">
        <f>IFERROR(VLOOKUP(B1998, 'Reference data'!$C$2:$D$21, 2, 0), "Do not enter, will be populated based on other column(s)")</f>
        <v>Enhancement</v>
      </c>
      <c r="B1998" s="541" t="s">
        <v>960</v>
      </c>
      <c r="D1998" s="347" t="s">
        <v>2576</v>
      </c>
      <c r="E1998" s="347" t="s">
        <v>1215</v>
      </c>
      <c r="F1998" s="474"/>
      <c r="G1998" s="522" t="str">
        <f>IFERROR(VLOOKUP(E1998,'Reference data'!$M$2:$P$364,4,0), "Do not enter, will be populated based on other column(s)")</f>
        <v>MF</v>
      </c>
      <c r="H1998" s="522" t="str">
        <f>IFERROR(VLOOKUP(E1998,'Reference data'!$M$2:$O$364, 3,0), "Do not enter, will be populated based on other column(s)")</f>
        <v>Cobol, IMS-DB</v>
      </c>
      <c r="I1998" s="522" t="str">
        <f>IFERROR(VLOOKUP(E1998,'Reference data'!$M$1:$N$364, 2,0), "Do not enter, will be populated based on other column(s)")</f>
        <v xml:space="preserve">SW-CRIS-Billing </v>
      </c>
      <c r="J1998" s="347" t="s">
        <v>44</v>
      </c>
      <c r="K1998" s="525" t="str">
        <f>IFERROR(VLOOKUP(J1998,'Reference data'!$G$2:$H$7, 2, 0), "Do not enter, will be populated based on other column(s)")</f>
        <v>Muawiah Qaimari</v>
      </c>
      <c r="L1998" s="525" t="s">
        <v>297</v>
      </c>
      <c r="M1998" s="525" t="str">
        <f>IFERROR(VLOOKUP(L1998, 'Reference data'!$J$2:$K$30, 2, 0), "Do not enter, will be populated based on other column(s)")</f>
        <v>Amit Patidar</v>
      </c>
      <c r="N1998" s="347">
        <v>23.11</v>
      </c>
      <c r="O1998" s="63"/>
      <c r="P1998" s="483" t="s">
        <v>342</v>
      </c>
      <c r="Q1998" s="347">
        <v>250</v>
      </c>
      <c r="AN1998" s="347">
        <v>50</v>
      </c>
      <c r="AO1998" s="347">
        <v>100</v>
      </c>
      <c r="AP1998" s="347">
        <v>50</v>
      </c>
      <c r="AQ1998" s="347">
        <v>50</v>
      </c>
    </row>
    <row r="1999" spans="1:45" ht="18" customHeight="1">
      <c r="A1999" s="522" t="str">
        <f>IFERROR(VLOOKUP(B1999, 'Reference data'!$C$2:$D$21, 2, 0), "Do not enter, will be populated based on other column(s)")</f>
        <v>Sustenance</v>
      </c>
      <c r="B1999" s="541" t="s">
        <v>88</v>
      </c>
      <c r="D1999" s="347" t="s">
        <v>2577</v>
      </c>
      <c r="E1999" s="347" t="s">
        <v>1215</v>
      </c>
      <c r="F1999" s="474"/>
      <c r="G1999" s="522" t="str">
        <f>IFERROR(VLOOKUP(E1999,'Reference data'!$M$2:$P$364,4,0), "Do not enter, will be populated based on other column(s)")</f>
        <v>MF</v>
      </c>
      <c r="H1999" s="522" t="str">
        <f>IFERROR(VLOOKUP(E1999,'Reference data'!$M$2:$O$364, 3,0), "Do not enter, will be populated based on other column(s)")</f>
        <v>Cobol, IMS-DB</v>
      </c>
      <c r="I1999" s="522" t="str">
        <f>IFERROR(VLOOKUP(E1999,'Reference data'!$M$1:$N$364, 2,0), "Do not enter, will be populated based on other column(s)")</f>
        <v xml:space="preserve">SW-CRIS-Billing </v>
      </c>
      <c r="J1999" s="347" t="s">
        <v>44</v>
      </c>
      <c r="K1999" s="525" t="str">
        <f>IFERROR(VLOOKUP(J1999,'Reference data'!$G$2:$H$7, 2, 0), "Do not enter, will be populated based on other column(s)")</f>
        <v>Muawiah Qaimari</v>
      </c>
      <c r="L1999" s="525" t="s">
        <v>297</v>
      </c>
      <c r="M1999" s="525" t="str">
        <f>IFERROR(VLOOKUP(L1999, 'Reference data'!$J$2:$K$30, 2, 0), "Do not enter, will be populated based on other column(s)")</f>
        <v>Amit Patidar</v>
      </c>
      <c r="N1999" s="347">
        <v>23.07</v>
      </c>
      <c r="O1999" s="63"/>
      <c r="P1999" s="483" t="s">
        <v>48</v>
      </c>
      <c r="Q1999" s="347">
        <v>100</v>
      </c>
      <c r="AL1999" s="347">
        <v>40</v>
      </c>
      <c r="AM1999" s="347">
        <v>50</v>
      </c>
      <c r="AN1999" s="347">
        <v>10</v>
      </c>
    </row>
    <row r="2000" spans="1:45" ht="18" customHeight="1">
      <c r="A2000" s="522" t="str">
        <f>IFERROR(VLOOKUP(B2000, 'Reference data'!$C$2:$D$21, 2, 0), "Do not enter, will be populated based on other column(s)")</f>
        <v>Sustenance</v>
      </c>
      <c r="B2000" s="541" t="s">
        <v>88</v>
      </c>
      <c r="D2000" s="347" t="s">
        <v>2578</v>
      </c>
      <c r="E2000" s="347" t="s">
        <v>1215</v>
      </c>
      <c r="F2000" s="474"/>
      <c r="G2000" s="522" t="str">
        <f>IFERROR(VLOOKUP(E2000,'Reference data'!$M$2:$P$364,4,0), "Do not enter, will be populated based on other column(s)")</f>
        <v>MF</v>
      </c>
      <c r="H2000" s="522" t="str">
        <f>IFERROR(VLOOKUP(E2000,'Reference data'!$M$2:$O$364, 3,0), "Do not enter, will be populated based on other column(s)")</f>
        <v>Cobol, IMS-DB</v>
      </c>
      <c r="I2000" s="522" t="str">
        <f>IFERROR(VLOOKUP(E2000,'Reference data'!$M$1:$N$364, 2,0), "Do not enter, will be populated based on other column(s)")</f>
        <v xml:space="preserve">SW-CRIS-Billing </v>
      </c>
      <c r="J2000" s="347" t="s">
        <v>44</v>
      </c>
      <c r="K2000" s="525" t="str">
        <f>IFERROR(VLOOKUP(J2000,'Reference data'!$G$2:$H$7, 2, 0), "Do not enter, will be populated based on other column(s)")</f>
        <v>Muawiah Qaimari</v>
      </c>
      <c r="L2000" s="525" t="s">
        <v>297</v>
      </c>
      <c r="M2000" s="525" t="str">
        <f>IFERROR(VLOOKUP(L2000, 'Reference data'!$J$2:$K$30, 2, 0), "Do not enter, will be populated based on other column(s)")</f>
        <v>Amit Patidar</v>
      </c>
      <c r="N2000" s="347">
        <v>23.06</v>
      </c>
      <c r="O2000" s="63"/>
      <c r="P2000" s="483" t="s">
        <v>48</v>
      </c>
      <c r="AL2000" s="347">
        <v>10</v>
      </c>
      <c r="AM2000" s="347">
        <v>50</v>
      </c>
    </row>
    <row r="2001" spans="1:47" ht="18" customHeight="1">
      <c r="A2001" s="522" t="str">
        <f>IFERROR(VLOOKUP(B2001, 'Reference data'!$C$2:$D$21, 2, 0), "Do not enter, will be populated based on other column(s)")</f>
        <v>Enhancement</v>
      </c>
      <c r="B2001" s="541" t="s">
        <v>960</v>
      </c>
      <c r="D2001" s="347" t="s">
        <v>2579</v>
      </c>
      <c r="E2001" s="347" t="s">
        <v>1215</v>
      </c>
      <c r="G2001" s="522" t="str">
        <f>IFERROR(VLOOKUP(E2001,'Reference data'!$M$2:$P$364,4,0), "Do not enter, will be populated based on other column(s)")</f>
        <v>MF</v>
      </c>
      <c r="H2001" s="522" t="str">
        <f>IFERROR(VLOOKUP(E2001,'Reference data'!$M$2:$O$364, 3,0), "Do not enter, will be populated based on other column(s)")</f>
        <v>Cobol, IMS-DB</v>
      </c>
      <c r="I2001" s="522" t="str">
        <f>IFERROR(VLOOKUP(E2001,'Reference data'!$M$1:$N$364, 2,0), "Do not enter, will be populated based on other column(s)")</f>
        <v xml:space="preserve">SW-CRIS-Billing </v>
      </c>
      <c r="J2001" s="347" t="s">
        <v>44</v>
      </c>
      <c r="K2001" s="525" t="str">
        <f>IFERROR(VLOOKUP(J2001,'Reference data'!$G$2:$H$7, 2, 0), "Do not enter, will be populated based on other column(s)")</f>
        <v>Muawiah Qaimari</v>
      </c>
      <c r="L2001" s="525" t="s">
        <v>297</v>
      </c>
      <c r="M2001" s="525" t="str">
        <f>IFERROR(VLOOKUP(L2001, 'Reference data'!$J$2:$K$30, 2, 0), "Do not enter, will be populated based on other column(s)")</f>
        <v>Amit Patidar</v>
      </c>
      <c r="N2001" s="347">
        <v>24.02</v>
      </c>
      <c r="O2001" s="63"/>
      <c r="P2001" s="483" t="s">
        <v>48</v>
      </c>
      <c r="Q2001" s="347">
        <v>300</v>
      </c>
      <c r="AR2001" s="347">
        <v>100</v>
      </c>
      <c r="AS2001" s="347">
        <v>100</v>
      </c>
      <c r="AT2001" s="347">
        <v>50</v>
      </c>
      <c r="AU2001" s="347">
        <v>50</v>
      </c>
    </row>
    <row r="2002" spans="1:47" ht="18" customHeight="1">
      <c r="A2002" s="522" t="str">
        <f>IFERROR(VLOOKUP(B2002, 'Reference data'!$C$2:$D$21, 2, 0), "Do not enter, will be populated based on other column(s)")</f>
        <v>Enhancement</v>
      </c>
      <c r="B2002" s="541" t="s">
        <v>960</v>
      </c>
      <c r="D2002" s="347" t="s">
        <v>2580</v>
      </c>
      <c r="E2002" s="347" t="s">
        <v>1215</v>
      </c>
      <c r="G2002" s="522" t="str">
        <f>IFERROR(VLOOKUP(E2002,'Reference data'!$M$2:$P$364,4,0), "Do not enter, will be populated based on other column(s)")</f>
        <v>MF</v>
      </c>
      <c r="H2002" s="522" t="str">
        <f>IFERROR(VLOOKUP(E2002,'Reference data'!$M$2:$O$364, 3,0), "Do not enter, will be populated based on other column(s)")</f>
        <v>Cobol, IMS-DB</v>
      </c>
      <c r="I2002" s="522" t="str">
        <f>IFERROR(VLOOKUP(E2002,'Reference data'!$M$1:$N$364, 2,0), "Do not enter, will be populated based on other column(s)")</f>
        <v xml:space="preserve">SW-CRIS-Billing </v>
      </c>
      <c r="J2002" s="347" t="s">
        <v>44</v>
      </c>
      <c r="K2002" s="525" t="str">
        <f>IFERROR(VLOOKUP(J2002,'Reference data'!$G$2:$H$7, 2, 0), "Do not enter, will be populated based on other column(s)")</f>
        <v>Muawiah Qaimari</v>
      </c>
      <c r="L2002" s="525" t="s">
        <v>297</v>
      </c>
      <c r="M2002" s="525" t="str">
        <f>IFERROR(VLOOKUP(L2002, 'Reference data'!$J$2:$K$30, 2, 0), "Do not enter, will be populated based on other column(s)")</f>
        <v>Amit Patidar</v>
      </c>
      <c r="N2002" s="347" t="s">
        <v>341</v>
      </c>
      <c r="O2002" s="63"/>
      <c r="P2002" s="483" t="s">
        <v>342</v>
      </c>
      <c r="Q2002" s="347">
        <v>40</v>
      </c>
    </row>
    <row r="2003" spans="1:47" ht="18" customHeight="1">
      <c r="A2003" s="522" t="str">
        <f>IFERROR(VLOOKUP(B2003, 'Reference data'!$C$2:$D$21, 2, 0), "Do not enter, will be populated based on other column(s)")</f>
        <v>Enhancement</v>
      </c>
      <c r="B2003" s="541" t="s">
        <v>960</v>
      </c>
      <c r="D2003" s="347" t="s">
        <v>2581</v>
      </c>
      <c r="E2003" s="347" t="s">
        <v>1215</v>
      </c>
      <c r="G2003" s="522" t="str">
        <f>IFERROR(VLOOKUP(E2003,'Reference data'!$M$2:$P$364,4,0), "Do not enter, will be populated based on other column(s)")</f>
        <v>MF</v>
      </c>
      <c r="H2003" s="522" t="str">
        <f>IFERROR(VLOOKUP(E2003,'Reference data'!$M$2:$O$364, 3,0), "Do not enter, will be populated based on other column(s)")</f>
        <v>Cobol, IMS-DB</v>
      </c>
      <c r="I2003" s="522" t="str">
        <f>IFERROR(VLOOKUP(E2003,'Reference data'!$M$1:$N$364, 2,0), "Do not enter, will be populated based on other column(s)")</f>
        <v xml:space="preserve">SW-CRIS-Billing </v>
      </c>
      <c r="J2003" s="347" t="s">
        <v>44</v>
      </c>
      <c r="K2003" s="525" t="str">
        <f>IFERROR(VLOOKUP(J2003,'Reference data'!$G$2:$H$7, 2, 0), "Do not enter, will be populated based on other column(s)")</f>
        <v>Muawiah Qaimari</v>
      </c>
      <c r="L2003" s="525" t="s">
        <v>297</v>
      </c>
      <c r="M2003" s="525" t="str">
        <f>IFERROR(VLOOKUP(L2003, 'Reference data'!$J$2:$K$30, 2, 0), "Do not enter, will be populated based on other column(s)")</f>
        <v>Amit Patidar</v>
      </c>
      <c r="N2003" s="347" t="s">
        <v>341</v>
      </c>
      <c r="O2003" s="63"/>
      <c r="P2003" s="483" t="s">
        <v>342</v>
      </c>
      <c r="Q2003" s="347">
        <v>40</v>
      </c>
    </row>
    <row r="2004" spans="1:47" ht="18" customHeight="1">
      <c r="A2004" s="522" t="str">
        <f>IFERROR(VLOOKUP(B2004, 'Reference data'!$C$2:$D$21, 2, 0), "Do not enter, will be populated based on other column(s)")</f>
        <v>Enhancement</v>
      </c>
      <c r="B2004" s="541" t="s">
        <v>960</v>
      </c>
      <c r="D2004" s="347" t="s">
        <v>2582</v>
      </c>
      <c r="E2004" s="543" t="s">
        <v>1141</v>
      </c>
      <c r="F2004" s="475"/>
      <c r="G2004" s="522" t="str">
        <f>IFERROR(VLOOKUP(E2004,'Reference data'!$M$2:$P$364,4,0), "Do not enter, will be populated based on other column(s)")</f>
        <v>MR</v>
      </c>
      <c r="H2004" s="522" t="str">
        <f>IFERROR(VLOOKUP(E2004,'Reference data'!$M$2:$O$364, 3,0), "Do not enter, will be populated based on other column(s)")</f>
        <v>C, C++</v>
      </c>
      <c r="I2004" s="522" t="str">
        <f>IFERROR(VLOOKUP(E2004,'Reference data'!$M$1:$N$364, 2,0), "Do not enter, will be populated based on other column(s)")</f>
        <v>MDRG-RR</v>
      </c>
      <c r="J2004" s="347" t="s">
        <v>442</v>
      </c>
      <c r="K2004" s="525" t="str">
        <f>IFERROR(VLOOKUP(J2004,'Reference data'!$G$2:$H$7, 2, 0), "Do not enter, will be populated based on other column(s)")</f>
        <v>Christine Moretti</v>
      </c>
      <c r="L2004" s="525" t="s">
        <v>1094</v>
      </c>
      <c r="M2004" s="525" t="str">
        <f>IFERROR(VLOOKUP(L2004, 'Reference data'!$J$2:$K$30, 2, 0), "Do not enter, will be populated based on other column(s)")</f>
        <v>Ranjit Rai</v>
      </c>
      <c r="N2004" s="347">
        <v>23.11</v>
      </c>
      <c r="P2004" s="483" t="s">
        <v>48</v>
      </c>
      <c r="Q2004" s="347">
        <v>0</v>
      </c>
      <c r="R2004" s="488"/>
      <c r="S2004" s="488"/>
      <c r="T2004" s="488"/>
      <c r="U2004" s="488"/>
      <c r="V2004" s="488"/>
      <c r="W2004" s="488"/>
      <c r="X2004" s="488"/>
      <c r="Y2004" s="488"/>
      <c r="Z2004" s="488"/>
      <c r="AA2004" s="488"/>
      <c r="AB2004" s="488"/>
      <c r="AC2004" s="488"/>
      <c r="AD2004" s="488"/>
      <c r="AE2004" s="488"/>
      <c r="AF2004" s="488"/>
      <c r="AG2004" s="488"/>
      <c r="AH2004" s="488"/>
      <c r="AI2004" s="488"/>
      <c r="AJ2004" s="488"/>
      <c r="AK2004" s="488"/>
      <c r="AL2004" s="488"/>
      <c r="AM2004" s="488"/>
    </row>
    <row r="2005" spans="1:47" ht="18" customHeight="1">
      <c r="A2005" s="522" t="str">
        <f>IFERROR(VLOOKUP(B2005, 'Reference data'!$C$2:$D$21, 2, 0), "Do not enter, will be populated based on other column(s)")</f>
        <v>Sustenance</v>
      </c>
      <c r="B2005" s="541" t="s">
        <v>88</v>
      </c>
      <c r="D2005" s="347" t="s">
        <v>2583</v>
      </c>
      <c r="E2005" s="543" t="s">
        <v>1233</v>
      </c>
      <c r="F2005" s="475"/>
      <c r="G2005" s="522" t="str">
        <f>IFERROR(VLOOKUP(E2005,'Reference data'!$M$2:$P$364,4,0), "Do not enter, will be populated based on other column(s)")</f>
        <v>MR</v>
      </c>
      <c r="H2005" s="522" t="str">
        <f>IFERROR(VLOOKUP(E2005,'Reference data'!$M$2:$O$364, 3,0), "Do not enter, will be populated based on other column(s)")</f>
        <v>Java</v>
      </c>
      <c r="I2005" s="522" t="str">
        <f>IFERROR(VLOOKUP(E2005,'Reference data'!$M$1:$N$364, 2,0), "Do not enter, will be populated based on other column(s)")</f>
        <v>MDRG-RR</v>
      </c>
      <c r="J2005" s="347" t="s">
        <v>442</v>
      </c>
      <c r="K2005" s="525" t="str">
        <f>IFERROR(VLOOKUP(J2005,'Reference data'!$G$2:$H$7, 2, 0), "Do not enter, will be populated based on other column(s)")</f>
        <v>Christine Moretti</v>
      </c>
      <c r="L2005" s="525" t="s">
        <v>1094</v>
      </c>
      <c r="M2005" s="525" t="str">
        <f>IFERROR(VLOOKUP(L2005, 'Reference data'!$J$2:$K$30, 2, 0), "Do not enter, will be populated based on other column(s)")</f>
        <v>Ranjit Rai</v>
      </c>
      <c r="N2005" s="347">
        <v>23.09</v>
      </c>
      <c r="P2005" s="483" t="s">
        <v>48</v>
      </c>
      <c r="Q2005" s="347">
        <v>120</v>
      </c>
      <c r="R2005" s="488"/>
      <c r="S2005" s="488"/>
      <c r="T2005" s="488"/>
      <c r="U2005" s="488"/>
      <c r="V2005" s="488"/>
      <c r="W2005" s="488"/>
      <c r="X2005" s="488"/>
      <c r="Y2005" s="488"/>
      <c r="Z2005" s="488"/>
      <c r="AA2005" s="488"/>
      <c r="AB2005" s="488"/>
      <c r="AC2005" s="488"/>
      <c r="AD2005" s="488"/>
      <c r="AE2005" s="488"/>
      <c r="AF2005" s="488"/>
      <c r="AG2005" s="488"/>
      <c r="AH2005" s="488">
        <v>0</v>
      </c>
      <c r="AI2005" s="488">
        <v>0</v>
      </c>
      <c r="AJ2005" s="488">
        <v>0</v>
      </c>
      <c r="AK2005" s="488">
        <v>0</v>
      </c>
      <c r="AL2005" s="488">
        <v>0</v>
      </c>
      <c r="AM2005" s="488">
        <v>60</v>
      </c>
      <c r="AN2005" s="347">
        <v>60</v>
      </c>
      <c r="AO2005" s="347">
        <v>0</v>
      </c>
      <c r="AP2005" s="347">
        <v>0</v>
      </c>
      <c r="AQ2005" s="347">
        <v>0</v>
      </c>
      <c r="AR2005" s="347">
        <v>0</v>
      </c>
      <c r="AS2005" s="347">
        <v>0</v>
      </c>
    </row>
    <row r="2006" spans="1:47" ht="18" customHeight="1">
      <c r="A2006" s="522" t="str">
        <f>IFERROR(VLOOKUP(B2006, 'Reference data'!$C$2:$D$21, 2, 0), "Do not enter, will be populated based on other column(s)")</f>
        <v>Enhancement</v>
      </c>
      <c r="B2006" s="541" t="s">
        <v>960</v>
      </c>
      <c r="D2006" s="347" t="s">
        <v>2351</v>
      </c>
      <c r="E2006" s="347" t="s">
        <v>1215</v>
      </c>
      <c r="G2006" s="522" t="str">
        <f>IFERROR(VLOOKUP(E2006,'Reference data'!$M$2:$P$364,4,0), "Do not enter, will be populated based on other column(s)")</f>
        <v>MF</v>
      </c>
      <c r="H2006" s="522" t="str">
        <f>IFERROR(VLOOKUP(E2006,'Reference data'!$M$2:$O$364, 3,0), "Do not enter, will be populated based on other column(s)")</f>
        <v>Cobol, IMS-DB</v>
      </c>
      <c r="I2006" s="522" t="str">
        <f>IFERROR(VLOOKUP(E2006,'Reference data'!$M$1:$N$364, 2,0), "Do not enter, will be populated based on other column(s)")</f>
        <v xml:space="preserve">SW-CRIS-Billing </v>
      </c>
      <c r="J2006" s="347" t="s">
        <v>44</v>
      </c>
      <c r="K2006" s="525" t="str">
        <f>IFERROR(VLOOKUP(J2006,'Reference data'!$G$2:$H$7, 2, 0), "Do not enter, will be populated based on other column(s)")</f>
        <v>Muawiah Qaimari</v>
      </c>
      <c r="L2006" s="525" t="s">
        <v>297</v>
      </c>
      <c r="M2006" s="525" t="str">
        <f>IFERROR(VLOOKUP(L2006, 'Reference data'!$J$2:$K$30, 2, 0), "Do not enter, will be populated based on other column(s)")</f>
        <v>Amit Patidar</v>
      </c>
      <c r="N2006" s="347">
        <v>23.11</v>
      </c>
      <c r="O2006" s="63"/>
      <c r="P2006" s="483" t="s">
        <v>342</v>
      </c>
    </row>
    <row r="2007" spans="1:47" ht="18" customHeight="1">
      <c r="A2007" s="522" t="str">
        <f>IFERROR(VLOOKUP(B2007, 'Reference data'!$C$2:$D$21, 2, 0), "Do not enter, will be populated based on other column(s)")</f>
        <v>Enhancement</v>
      </c>
      <c r="B2007" s="541" t="s">
        <v>960</v>
      </c>
      <c r="D2007" s="347" t="s">
        <v>2584</v>
      </c>
      <c r="E2007" s="347" t="s">
        <v>1215</v>
      </c>
      <c r="G2007" s="522" t="str">
        <f>IFERROR(VLOOKUP(E2007,'Reference data'!$M$2:$P$364,4,0), "Do not enter, will be populated based on other column(s)")</f>
        <v>MF</v>
      </c>
      <c r="H2007" s="522" t="str">
        <f>IFERROR(VLOOKUP(E2007,'Reference data'!$M$2:$O$364, 3,0), "Do not enter, will be populated based on other column(s)")</f>
        <v>Cobol, IMS-DB</v>
      </c>
      <c r="I2007" s="522" t="str">
        <f>IFERROR(VLOOKUP(E2007,'Reference data'!$M$1:$N$364, 2,0), "Do not enter, will be populated based on other column(s)")</f>
        <v xml:space="preserve">SW-CRIS-Billing </v>
      </c>
      <c r="J2007" s="347" t="s">
        <v>44</v>
      </c>
      <c r="K2007" s="525" t="str">
        <f>IFERROR(VLOOKUP(J2007,'Reference data'!$G$2:$H$7, 2, 0), "Do not enter, will be populated based on other column(s)")</f>
        <v>Muawiah Qaimari</v>
      </c>
      <c r="L2007" s="525" t="s">
        <v>297</v>
      </c>
      <c r="M2007" s="525" t="str">
        <f>IFERROR(VLOOKUP(L2007, 'Reference data'!$J$2:$K$30, 2, 0), "Do not enter, will be populated based on other column(s)")</f>
        <v>Amit Patidar</v>
      </c>
      <c r="O2007" s="63"/>
      <c r="P2007" s="483" t="s">
        <v>48</v>
      </c>
    </row>
    <row r="2008" spans="1:47" ht="18" customHeight="1">
      <c r="A2008" s="522" t="str">
        <f>IFERROR(VLOOKUP(B2008, 'Reference data'!$C$2:$D$21, 2, 0), "Do not enter, will be populated based on other column(s)")</f>
        <v>Enhancement</v>
      </c>
      <c r="B2008" s="541" t="s">
        <v>960</v>
      </c>
      <c r="D2008" s="347" t="s">
        <v>2585</v>
      </c>
      <c r="E2008" s="347" t="s">
        <v>322</v>
      </c>
      <c r="G2008" s="522" t="str">
        <f>IFERROR(VLOOKUP(E2008,'Reference data'!$M$2:$P$364,4,0), "Do not enter, will be populated based on other column(s)")</f>
        <v>MR</v>
      </c>
      <c r="H2008" s="522" t="str">
        <f>IFERROR(VLOOKUP(E2008,'Reference data'!$M$2:$O$364, 3,0), "Do not enter, will be populated based on other column(s)")</f>
        <v>Java</v>
      </c>
      <c r="I2008" s="522" t="str">
        <f>IFERROR(VLOOKUP(E2008,'Reference data'!$M$1:$N$364, 2,0), "Do not enter, will be populated based on other column(s)")</f>
        <v>Usage-UPS</v>
      </c>
      <c r="J2008" s="347" t="s">
        <v>203</v>
      </c>
      <c r="K2008" s="525" t="str">
        <f>IFERROR(VLOOKUP(J2008,'Reference data'!$G$2:$H$7, 2, 0), "Do not enter, will be populated based on other column(s)")</f>
        <v>Muawiah Qaimari</v>
      </c>
      <c r="L2008" s="525" t="s">
        <v>297</v>
      </c>
      <c r="M2008" s="525" t="str">
        <f>IFERROR(VLOOKUP(L2008, 'Reference data'!$J$2:$K$30, 2, 0), "Do not enter, will be populated based on other column(s)")</f>
        <v>Amit Patidar</v>
      </c>
      <c r="N2008" s="347">
        <v>23.12</v>
      </c>
      <c r="O2008" s="63"/>
      <c r="P2008" s="483" t="s">
        <v>48</v>
      </c>
      <c r="AQ2008" s="347">
        <v>300</v>
      </c>
      <c r="AR2008" s="347">
        <v>300</v>
      </c>
      <c r="AS2008" s="347">
        <v>400</v>
      </c>
    </row>
    <row r="2009" spans="1:47" ht="18" customHeight="1">
      <c r="A2009" s="522" t="str">
        <f>IFERROR(VLOOKUP(B2009, 'Reference data'!$C$2:$D$21, 2, 0), "Do not enter, will be populated based on other column(s)")</f>
        <v>Do not enter, will be populated based on other column(s)</v>
      </c>
      <c r="B2009" s="541"/>
      <c r="G2009" s="522" t="str">
        <f>IFERROR(VLOOKUP(E2009,'Reference data'!$M$2:$P$364,4,0), "Do not enter, will be populated based on other column(s)")</f>
        <v>Do not enter, will be populated based on other column(s)</v>
      </c>
      <c r="H2009" s="522" t="str">
        <f>IFERROR(VLOOKUP(E2009,'Reference data'!$M$2:$O$364, 3,0), "Do not enter, will be populated based on other column(s)")</f>
        <v>Do not enter, will be populated based on other column(s)</v>
      </c>
      <c r="I2009" s="522" t="str">
        <f>IFERROR(VLOOKUP(E2009,'Reference data'!$M$1:$N$364, 2,0), "Do not enter, will be populated based on other column(s)")</f>
        <v>Do not enter, will be populated based on other column(s)</v>
      </c>
      <c r="K2009" s="525" t="str">
        <f>IFERROR(VLOOKUP(J2009,'Reference data'!$G$2:$H$7, 2, 0), "Do not enter, will be populated based on other column(s)")</f>
        <v>Do not enter, will be populated based on other column(s)</v>
      </c>
      <c r="L2009" s="525" t="s">
        <v>297</v>
      </c>
      <c r="M2009" s="525" t="str">
        <f>IFERROR(VLOOKUP(L2009, 'Reference data'!$J$2:$K$30, 2, 0), "Do not enter, will be populated based on other column(s)")</f>
        <v>Amit Patidar</v>
      </c>
      <c r="O2009" s="63"/>
      <c r="P2009" s="483"/>
    </row>
    <row r="2010" spans="1:47" ht="18" customHeight="1">
      <c r="A2010" s="522" t="str">
        <f>IFERROR(VLOOKUP(B2010, 'Reference data'!$C$2:$D$21, 2, 0), "Do not enter, will be populated based on other column(s)")</f>
        <v>Do not enter, will be populated based on other column(s)</v>
      </c>
      <c r="B2010" s="541"/>
      <c r="G2010" s="522" t="str">
        <f>IFERROR(VLOOKUP(E2010,'Reference data'!$M$2:$P$364,4,0), "Do not enter, will be populated based on other column(s)")</f>
        <v>Do not enter, will be populated based on other column(s)</v>
      </c>
      <c r="H2010" s="522" t="str">
        <f>IFERROR(VLOOKUP(E2010,'Reference data'!$M$2:$O$364, 3,0), "Do not enter, will be populated based on other column(s)")</f>
        <v>Do not enter, will be populated based on other column(s)</v>
      </c>
      <c r="I2010" s="522" t="str">
        <f>IFERROR(VLOOKUP(E2010,'Reference data'!$M$1:$N$364, 2,0), "Do not enter, will be populated based on other column(s)")</f>
        <v>Do not enter, will be populated based on other column(s)</v>
      </c>
      <c r="K2010" s="525" t="str">
        <f>IFERROR(VLOOKUP(J2010,'Reference data'!$G$2:$H$7, 2, 0), "Do not enter, will be populated based on other column(s)")</f>
        <v>Do not enter, will be populated based on other column(s)</v>
      </c>
      <c r="L2010" s="525" t="s">
        <v>297</v>
      </c>
      <c r="M2010" s="525" t="str">
        <f>IFERROR(VLOOKUP(L2010, 'Reference data'!$J$2:$K$30, 2, 0), "Do not enter, will be populated based on other column(s)")</f>
        <v>Amit Patidar</v>
      </c>
      <c r="O2010" s="63"/>
      <c r="P2010" s="483"/>
    </row>
    <row r="2011" spans="1:47" ht="18" customHeight="1">
      <c r="A2011" s="522" t="str">
        <f>IFERROR(VLOOKUP(B2011, 'Reference data'!$C$2:$D$21, 2, 0), "Do not enter, will be populated based on other column(s)")</f>
        <v>Do not enter, will be populated based on other column(s)</v>
      </c>
      <c r="B2011" s="541"/>
      <c r="G2011" s="522" t="str">
        <f>IFERROR(VLOOKUP(E2011,'Reference data'!$M$2:$P$364,4,0), "Do not enter, will be populated based on other column(s)")</f>
        <v>Do not enter, will be populated based on other column(s)</v>
      </c>
      <c r="H2011" s="522" t="str">
        <f>IFERROR(VLOOKUP(E2011,'Reference data'!$M$2:$O$364, 3,0), "Do not enter, will be populated based on other column(s)")</f>
        <v>Do not enter, will be populated based on other column(s)</v>
      </c>
      <c r="I2011" s="522" t="str">
        <f>IFERROR(VLOOKUP(E2011,'Reference data'!$M$1:$N$364, 2,0), "Do not enter, will be populated based on other column(s)")</f>
        <v>Do not enter, will be populated based on other column(s)</v>
      </c>
      <c r="K2011" s="525" t="str">
        <f>IFERROR(VLOOKUP(J2011,'Reference data'!$G$2:$H$7, 2, 0), "Do not enter, will be populated based on other column(s)")</f>
        <v>Do not enter, will be populated based on other column(s)</v>
      </c>
      <c r="L2011" s="525" t="s">
        <v>297</v>
      </c>
      <c r="M2011" s="525" t="str">
        <f>IFERROR(VLOOKUP(L2011, 'Reference data'!$J$2:$K$30, 2, 0), "Do not enter, will be populated based on other column(s)")</f>
        <v>Amit Patidar</v>
      </c>
      <c r="O2011" s="63"/>
      <c r="P2011" s="483"/>
    </row>
    <row r="2012" spans="1:47" ht="18" customHeight="1">
      <c r="A2012" s="522" t="str">
        <f>IFERROR(VLOOKUP(B2012, 'Reference data'!$C$2:$D$21, 2, 0), "Do not enter, will be populated based on other column(s)")</f>
        <v>Do not enter, will be populated based on other column(s)</v>
      </c>
      <c r="B2012" s="541"/>
      <c r="G2012" s="522" t="str">
        <f>IFERROR(VLOOKUP(E2012,'Reference data'!$M$2:$P$364,4,0), "Do not enter, will be populated based on other column(s)")</f>
        <v>Do not enter, will be populated based on other column(s)</v>
      </c>
      <c r="H2012" s="522" t="str">
        <f>IFERROR(VLOOKUP(E2012,'Reference data'!$M$2:$O$364, 3,0), "Do not enter, will be populated based on other column(s)")</f>
        <v>Do not enter, will be populated based on other column(s)</v>
      </c>
      <c r="I2012" s="522" t="str">
        <f>IFERROR(VLOOKUP(E2012,'Reference data'!$M$1:$N$364, 2,0), "Do not enter, will be populated based on other column(s)")</f>
        <v>Do not enter, will be populated based on other column(s)</v>
      </c>
      <c r="K2012" s="525" t="str">
        <f>IFERROR(VLOOKUP(J2012,'Reference data'!$G$2:$H$7, 2, 0), "Do not enter, will be populated based on other column(s)")</f>
        <v>Do not enter, will be populated based on other column(s)</v>
      </c>
      <c r="L2012" s="525" t="s">
        <v>297</v>
      </c>
      <c r="M2012" s="525" t="str">
        <f>IFERROR(VLOOKUP(L2012, 'Reference data'!$J$2:$K$30, 2, 0), "Do not enter, will be populated based on other column(s)")</f>
        <v>Amit Patidar</v>
      </c>
      <c r="O2012" s="63"/>
      <c r="P2012" s="483"/>
    </row>
    <row r="2013" spans="1:47" ht="18" customHeight="1">
      <c r="A2013" s="522" t="str">
        <f>IFERROR(VLOOKUP(B2013, 'Reference data'!$C$2:$D$21, 2, 0), "Do not enter, will be populated based on other column(s)")</f>
        <v>Do not enter, will be populated based on other column(s)</v>
      </c>
      <c r="B2013" s="541"/>
      <c r="G2013" s="522" t="str">
        <f>IFERROR(VLOOKUP(E2013,'Reference data'!$M$2:$P$364,4,0), "Do not enter, will be populated based on other column(s)")</f>
        <v>Do not enter, will be populated based on other column(s)</v>
      </c>
      <c r="H2013" s="522" t="str">
        <f>IFERROR(VLOOKUP(E2013,'Reference data'!$M$2:$O$364, 3,0), "Do not enter, will be populated based on other column(s)")</f>
        <v>Do not enter, will be populated based on other column(s)</v>
      </c>
      <c r="I2013" s="522" t="str">
        <f>IFERROR(VLOOKUP(E2013,'Reference data'!$M$1:$N$364, 2,0), "Do not enter, will be populated based on other column(s)")</f>
        <v>Do not enter, will be populated based on other column(s)</v>
      </c>
      <c r="K2013" s="525" t="str">
        <f>IFERROR(VLOOKUP(J2013,'Reference data'!$G$2:$H$7, 2, 0), "Do not enter, will be populated based on other column(s)")</f>
        <v>Do not enter, will be populated based on other column(s)</v>
      </c>
      <c r="L2013" s="525" t="s">
        <v>297</v>
      </c>
      <c r="M2013" s="525" t="str">
        <f>IFERROR(VLOOKUP(L2013, 'Reference data'!$J$2:$K$30, 2, 0), "Do not enter, will be populated based on other column(s)")</f>
        <v>Amit Patidar</v>
      </c>
      <c r="O2013" s="63"/>
      <c r="P2013" s="483"/>
    </row>
    <row r="2014" spans="1:47" ht="18" customHeight="1">
      <c r="A2014" s="522" t="str">
        <f>IFERROR(VLOOKUP(B2014, 'Reference data'!$C$2:$D$21, 2, 0), "Do not enter, will be populated based on other column(s)")</f>
        <v>Do not enter, will be populated based on other column(s)</v>
      </c>
      <c r="B2014" s="541"/>
      <c r="G2014" s="522" t="str">
        <f>IFERROR(VLOOKUP(E2014,'Reference data'!$M$2:$P$364,4,0), "Do not enter, will be populated based on other column(s)")</f>
        <v>Do not enter, will be populated based on other column(s)</v>
      </c>
      <c r="H2014" s="522" t="str">
        <f>IFERROR(VLOOKUP(E2014,'Reference data'!$M$2:$O$364, 3,0), "Do not enter, will be populated based on other column(s)")</f>
        <v>Do not enter, will be populated based on other column(s)</v>
      </c>
      <c r="I2014" s="522" t="str">
        <f>IFERROR(VLOOKUP(E2014,'Reference data'!$M$1:$N$364, 2,0), "Do not enter, will be populated based on other column(s)")</f>
        <v>Do not enter, will be populated based on other column(s)</v>
      </c>
      <c r="K2014" s="525" t="str">
        <f>IFERROR(VLOOKUP(J2014,'Reference data'!$G$2:$H$7, 2, 0), "Do not enter, will be populated based on other column(s)")</f>
        <v>Do not enter, will be populated based on other column(s)</v>
      </c>
      <c r="L2014" s="525" t="s">
        <v>297</v>
      </c>
      <c r="M2014" s="525" t="str">
        <f>IFERROR(VLOOKUP(L2014, 'Reference data'!$J$2:$K$30, 2, 0), "Do not enter, will be populated based on other column(s)")</f>
        <v>Amit Patidar</v>
      </c>
      <c r="O2014" s="63"/>
      <c r="P2014" s="483"/>
    </row>
    <row r="2015" spans="1:47" ht="18" customHeight="1">
      <c r="A2015" s="522" t="str">
        <f>IFERROR(VLOOKUP(B2015, 'Reference data'!$C$2:$D$21, 2, 0), "Do not enter, will be populated based on other column(s)")</f>
        <v>Do not enter, will be populated based on other column(s)</v>
      </c>
      <c r="B2015" s="541"/>
      <c r="G2015" s="522" t="str">
        <f>IFERROR(VLOOKUP(E2015,'Reference data'!$M$2:$P$364,4,0), "Do not enter, will be populated based on other column(s)")</f>
        <v>Do not enter, will be populated based on other column(s)</v>
      </c>
      <c r="H2015" s="522" t="str">
        <f>IFERROR(VLOOKUP(E2015,'Reference data'!$M$2:$O$364, 3,0), "Do not enter, will be populated based on other column(s)")</f>
        <v>Do not enter, will be populated based on other column(s)</v>
      </c>
      <c r="I2015" s="522" t="str">
        <f>IFERROR(VLOOKUP(E2015,'Reference data'!$M$1:$N$364, 2,0), "Do not enter, will be populated based on other column(s)")</f>
        <v>Do not enter, will be populated based on other column(s)</v>
      </c>
      <c r="K2015" s="525" t="str">
        <f>IFERROR(VLOOKUP(J2015,'Reference data'!$G$2:$H$7, 2, 0), "Do not enter, will be populated based on other column(s)")</f>
        <v>Do not enter, will be populated based on other column(s)</v>
      </c>
      <c r="L2015" s="525" t="s">
        <v>297</v>
      </c>
      <c r="M2015" s="525" t="str">
        <f>IFERROR(VLOOKUP(L2015, 'Reference data'!$J$2:$K$30, 2, 0), "Do not enter, will be populated based on other column(s)")</f>
        <v>Amit Patidar</v>
      </c>
      <c r="O2015" s="63"/>
      <c r="P2015" s="483"/>
    </row>
    <row r="2016" spans="1:47" ht="18" customHeight="1">
      <c r="A2016" s="522" t="str">
        <f>IFERROR(VLOOKUP(B2016, 'Reference data'!$C$2:$D$21, 2, 0), "Do not enter, will be populated based on other column(s)")</f>
        <v>Do not enter, will be populated based on other column(s)</v>
      </c>
      <c r="B2016" s="541"/>
      <c r="G2016" s="522" t="str">
        <f>IFERROR(VLOOKUP(E2016,'Reference data'!$M$2:$P$364,4,0), "Do not enter, will be populated based on other column(s)")</f>
        <v>Do not enter, will be populated based on other column(s)</v>
      </c>
      <c r="H2016" s="522" t="str">
        <f>IFERROR(VLOOKUP(E2016,'Reference data'!$M$2:$O$364, 3,0), "Do not enter, will be populated based on other column(s)")</f>
        <v>Do not enter, will be populated based on other column(s)</v>
      </c>
      <c r="I2016" s="522" t="str">
        <f>IFERROR(VLOOKUP(E2016,'Reference data'!$M$1:$N$364, 2,0), "Do not enter, will be populated based on other column(s)")</f>
        <v>Do not enter, will be populated based on other column(s)</v>
      </c>
      <c r="K2016" s="525" t="str">
        <f>IFERROR(VLOOKUP(J2016,'Reference data'!$G$2:$H$7, 2, 0), "Do not enter, will be populated based on other column(s)")</f>
        <v>Do not enter, will be populated based on other column(s)</v>
      </c>
      <c r="L2016" s="525" t="s">
        <v>297</v>
      </c>
      <c r="M2016" s="525" t="str">
        <f>IFERROR(VLOOKUP(L2016, 'Reference data'!$J$2:$K$30, 2, 0), "Do not enter, will be populated based on other column(s)")</f>
        <v>Amit Patidar</v>
      </c>
      <c r="O2016" s="63"/>
      <c r="P2016" s="483"/>
    </row>
    <row r="2017" spans="1:45" ht="18" customHeight="1">
      <c r="A2017" s="522" t="str">
        <f>IFERROR(VLOOKUP(B2017, 'Reference data'!$C$2:$D$21, 2, 0), "Do not enter, will be populated based on other column(s)")</f>
        <v>Do not enter, will be populated based on other column(s)</v>
      </c>
      <c r="B2017" s="541"/>
      <c r="G2017" s="522" t="str">
        <f>IFERROR(VLOOKUP(E2017,'Reference data'!$M$2:$P$364,4,0), "Do not enter, will be populated based on other column(s)")</f>
        <v>Do not enter, will be populated based on other column(s)</v>
      </c>
      <c r="H2017" s="522" t="str">
        <f>IFERROR(VLOOKUP(E2017,'Reference data'!$M$2:$O$364, 3,0), "Do not enter, will be populated based on other column(s)")</f>
        <v>Do not enter, will be populated based on other column(s)</v>
      </c>
      <c r="I2017" s="522" t="str">
        <f>IFERROR(VLOOKUP(E2017,'Reference data'!$M$1:$N$364, 2,0), "Do not enter, will be populated based on other column(s)")</f>
        <v>Do not enter, will be populated based on other column(s)</v>
      </c>
      <c r="K2017" s="525" t="str">
        <f>IFERROR(VLOOKUP(J2017,'Reference data'!$G$2:$H$7, 2, 0), "Do not enter, will be populated based on other column(s)")</f>
        <v>Do not enter, will be populated based on other column(s)</v>
      </c>
      <c r="L2017" s="525" t="s">
        <v>297</v>
      </c>
      <c r="M2017" s="525" t="str">
        <f>IFERROR(VLOOKUP(L2017, 'Reference data'!$J$2:$K$30, 2, 0), "Do not enter, will be populated based on other column(s)")</f>
        <v>Amit Patidar</v>
      </c>
      <c r="O2017" s="63"/>
      <c r="P2017" s="483"/>
    </row>
    <row r="2018" spans="1:45" ht="18" customHeight="1">
      <c r="A2018" s="522" t="str">
        <f>IFERROR(VLOOKUP(B2018, 'Reference data'!$C$2:$D$21, 2, 0), "Do not enter, will be populated based on other column(s)")</f>
        <v>Do not enter, will be populated based on other column(s)</v>
      </c>
      <c r="B2018" s="541"/>
      <c r="G2018" s="522" t="str">
        <f>IFERROR(VLOOKUP(E2018,'Reference data'!$M$2:$P$364,4,0), "Do not enter, will be populated based on other column(s)")</f>
        <v>Do not enter, will be populated based on other column(s)</v>
      </c>
      <c r="H2018" s="522" t="str">
        <f>IFERROR(VLOOKUP(E2018,'Reference data'!$M$2:$O$364, 3,0), "Do not enter, will be populated based on other column(s)")</f>
        <v>Do not enter, will be populated based on other column(s)</v>
      </c>
      <c r="I2018" s="522" t="str">
        <f>IFERROR(VLOOKUP(E2018,'Reference data'!$M$1:$N$364, 2,0), "Do not enter, will be populated based on other column(s)")</f>
        <v>Do not enter, will be populated based on other column(s)</v>
      </c>
      <c r="K2018" s="525" t="str">
        <f>IFERROR(VLOOKUP(J2018,'Reference data'!$G$2:$H$7, 2, 0), "Do not enter, will be populated based on other column(s)")</f>
        <v>Do not enter, will be populated based on other column(s)</v>
      </c>
      <c r="L2018" s="525" t="s">
        <v>297</v>
      </c>
      <c r="M2018" s="525" t="str">
        <f>IFERROR(VLOOKUP(L2018, 'Reference data'!$J$2:$K$30, 2, 0), "Do not enter, will be populated based on other column(s)")</f>
        <v>Amit Patidar</v>
      </c>
      <c r="O2018" s="63"/>
      <c r="P2018" s="483"/>
    </row>
    <row r="2019" spans="1:45" ht="18" customHeight="1">
      <c r="A2019" s="522" t="str">
        <f>IFERROR(VLOOKUP(B2019, 'Reference data'!$C$2:$D$21, 2, 0), "Do not enter, will be populated based on other column(s)")</f>
        <v>Enhancement</v>
      </c>
      <c r="B2019" s="541" t="s">
        <v>960</v>
      </c>
      <c r="C2019" s="347">
        <v>1</v>
      </c>
      <c r="D2019" s="347" t="s">
        <v>2586</v>
      </c>
      <c r="E2019" s="347" t="s">
        <v>208</v>
      </c>
      <c r="F2019" s="474"/>
      <c r="G2019" s="522" t="str">
        <f>IFERROR(VLOOKUP(E2019,'Reference data'!$M$2:$P$364,4,0), "Do not enter, will be populated based on other column(s)")</f>
        <v>MR</v>
      </c>
      <c r="H2019" s="522" t="str">
        <f>IFERROR(VLOOKUP(E2019,'Reference data'!$M$2:$O$364, 3,0), "Do not enter, will be populated based on other column(s)")</f>
        <v>.NET, VC++</v>
      </c>
      <c r="I2019" s="522" t="str">
        <f>IFERROR(VLOOKUP(E2019,'Reference data'!$M$1:$N$364, 2,0), "Do not enter, will be populated based on other column(s)")</f>
        <v>MOSS</v>
      </c>
      <c r="J2019" s="347" t="s">
        <v>203</v>
      </c>
      <c r="K2019" s="525" t="str">
        <f>IFERROR(VLOOKUP(J2019,'Reference data'!$G$2:$H$7, 2, 0), "Do not enter, will be populated based on other column(s)")</f>
        <v>Muawiah Qaimari</v>
      </c>
      <c r="L2019" s="525" t="s">
        <v>204</v>
      </c>
      <c r="M2019" s="525" t="str">
        <f>IFERROR(VLOOKUP(L2019, 'Reference data'!$J$2:$K$30, 2, 0), "Do not enter, will be populated based on other column(s)")</f>
        <v>Himanshu Mathur</v>
      </c>
      <c r="N2019" s="347">
        <v>23.06</v>
      </c>
      <c r="O2019" s="63"/>
      <c r="P2019" s="347" t="s">
        <v>48</v>
      </c>
      <c r="Q2019" s="347">
        <v>56</v>
      </c>
      <c r="AM2019" s="347">
        <v>36</v>
      </c>
      <c r="AN2019" s="347">
        <v>20</v>
      </c>
    </row>
    <row r="2020" spans="1:45" ht="18" customHeight="1">
      <c r="A2020" s="522" t="str">
        <f>IFERROR(VLOOKUP(B2020, 'Reference data'!$C$2:$D$21, 2, 0), "Do not enter, will be populated based on other column(s)")</f>
        <v>Sustenance</v>
      </c>
      <c r="B2020" s="541" t="s">
        <v>983</v>
      </c>
      <c r="C2020" s="347">
        <v>6</v>
      </c>
      <c r="D2020" s="347" t="s">
        <v>2587</v>
      </c>
      <c r="E2020" s="347" t="s">
        <v>1291</v>
      </c>
      <c r="G2020" s="522" t="str">
        <f>IFERROR(VLOOKUP(E2020,'Reference data'!$M$2:$P$364,4,0), "Do not enter, will be populated based on other column(s)")</f>
        <v>MR</v>
      </c>
      <c r="H2020" s="522" t="str">
        <f>IFERROR(VLOOKUP(E2020,'Reference data'!$M$2:$O$364, 3,0), "Do not enter, will be populated based on other column(s)")</f>
        <v>.NET</v>
      </c>
      <c r="I2020" s="522" t="str">
        <f>IFERROR(VLOOKUP(E2020,'Reference data'!$M$1:$N$364, 2,0), "Do not enter, will be populated based on other column(s)")</f>
        <v>Freedom DotNet-MQ</v>
      </c>
      <c r="J2020" s="347" t="s">
        <v>203</v>
      </c>
      <c r="K2020" s="525" t="str">
        <f>IFERROR(VLOOKUP(J2020,'Reference data'!$G$2:$H$7, 2, 0), "Do not enter, will be populated based on other column(s)")</f>
        <v>Muawiah Qaimari</v>
      </c>
      <c r="L2020" s="525" t="s">
        <v>204</v>
      </c>
      <c r="M2020" s="525" t="str">
        <f>IFERROR(VLOOKUP(L2020, 'Reference data'!$J$2:$K$30, 2, 0), "Do not enter, will be populated based on other column(s)")</f>
        <v>Himanshu Mathur</v>
      </c>
      <c r="N2020" s="347" t="s">
        <v>283</v>
      </c>
      <c r="P2020" s="347" t="s">
        <v>48</v>
      </c>
      <c r="Q2020" s="347">
        <v>325</v>
      </c>
      <c r="AH2020" s="347">
        <v>20</v>
      </c>
      <c r="AI2020" s="347">
        <v>20</v>
      </c>
      <c r="AJ2020" s="347">
        <v>20</v>
      </c>
      <c r="AK2020" s="347">
        <v>35</v>
      </c>
      <c r="AL2020" s="347">
        <v>20</v>
      </c>
      <c r="AM2020" s="347">
        <v>50</v>
      </c>
      <c r="AN2020" s="347">
        <v>55</v>
      </c>
      <c r="AO2020" s="347">
        <v>50</v>
      </c>
      <c r="AP2020" s="347">
        <v>55</v>
      </c>
      <c r="AQ2020" s="347">
        <v>60</v>
      </c>
      <c r="AR2020" s="347">
        <v>55</v>
      </c>
      <c r="AS2020" s="347">
        <v>50</v>
      </c>
    </row>
    <row r="2021" spans="1:45" ht="18" customHeight="1">
      <c r="A2021" s="522" t="str">
        <f>IFERROR(VLOOKUP(B2021, 'Reference data'!$C$2:$D$21, 2, 0), "Do not enter, will be populated based on other column(s)")</f>
        <v>Sustenance</v>
      </c>
      <c r="B2021" s="541" t="s">
        <v>110</v>
      </c>
      <c r="C2021" s="347">
        <v>6</v>
      </c>
      <c r="D2021" s="347" t="s">
        <v>2588</v>
      </c>
      <c r="E2021" s="347" t="s">
        <v>1291</v>
      </c>
      <c r="G2021" s="522" t="str">
        <f>IFERROR(VLOOKUP(E2021,'Reference data'!$M$2:$P$364,4,0), "Do not enter, will be populated based on other column(s)")</f>
        <v>MR</v>
      </c>
      <c r="H2021" s="522" t="str">
        <f>IFERROR(VLOOKUP(E2021,'Reference data'!$M$2:$O$364, 3,0), "Do not enter, will be populated based on other column(s)")</f>
        <v>.NET</v>
      </c>
      <c r="I2021" s="522" t="str">
        <f>IFERROR(VLOOKUP(E2021,'Reference data'!$M$1:$N$364, 2,0), "Do not enter, will be populated based on other column(s)")</f>
        <v>Freedom DotNet-MQ</v>
      </c>
      <c r="J2021" s="347" t="s">
        <v>203</v>
      </c>
      <c r="K2021" s="525" t="str">
        <f>IFERROR(VLOOKUP(J2021,'Reference data'!$G$2:$H$7, 2, 0), "Do not enter, will be populated based on other column(s)")</f>
        <v>Muawiah Qaimari</v>
      </c>
      <c r="L2021" s="525" t="s">
        <v>204</v>
      </c>
      <c r="M2021" s="525" t="str">
        <f>IFERROR(VLOOKUP(L2021, 'Reference data'!$J$2:$K$30, 2, 0), "Do not enter, will be populated based on other column(s)")</f>
        <v>Himanshu Mathur</v>
      </c>
      <c r="N2021" s="347" t="s">
        <v>283</v>
      </c>
      <c r="P2021" s="347" t="s">
        <v>48</v>
      </c>
      <c r="Q2021" s="347">
        <v>405</v>
      </c>
      <c r="AH2021" s="347">
        <v>20</v>
      </c>
      <c r="AI2021" s="347">
        <v>20</v>
      </c>
      <c r="AJ2021" s="347">
        <v>20</v>
      </c>
      <c r="AK2021" s="347">
        <v>40</v>
      </c>
      <c r="AL2021" s="347">
        <v>25</v>
      </c>
      <c r="AM2021" s="347">
        <v>70</v>
      </c>
      <c r="AN2021" s="347">
        <v>75</v>
      </c>
      <c r="AO2021" s="347">
        <v>65</v>
      </c>
      <c r="AP2021" s="347">
        <v>70</v>
      </c>
      <c r="AQ2021" s="347">
        <v>20</v>
      </c>
      <c r="AR2021" s="347">
        <v>20</v>
      </c>
      <c r="AS2021" s="347">
        <v>20</v>
      </c>
    </row>
    <row r="2022" spans="1:45" ht="18" customHeight="1">
      <c r="A2022" s="522" t="str">
        <f>IFERROR(VLOOKUP(B2022, 'Reference data'!$C$2:$D$21, 2, 0), "Do not enter, will be populated based on other column(s)")</f>
        <v>Sustenance</v>
      </c>
      <c r="B2022" s="541" t="s">
        <v>987</v>
      </c>
      <c r="C2022" s="347">
        <v>6</v>
      </c>
      <c r="D2022" s="347" t="s">
        <v>2589</v>
      </c>
      <c r="E2022" s="347" t="s">
        <v>1291</v>
      </c>
      <c r="G2022" s="522" t="str">
        <f>IFERROR(VLOOKUP(E2022,'Reference data'!$M$2:$P$364,4,0), "Do not enter, will be populated based on other column(s)")</f>
        <v>MR</v>
      </c>
      <c r="H2022" s="522" t="str">
        <f>IFERROR(VLOOKUP(E2022,'Reference data'!$M$2:$O$364, 3,0), "Do not enter, will be populated based on other column(s)")</f>
        <v>.NET</v>
      </c>
      <c r="I2022" s="522" t="str">
        <f>IFERROR(VLOOKUP(E2022,'Reference data'!$M$1:$N$364, 2,0), "Do not enter, will be populated based on other column(s)")</f>
        <v>Freedom DotNet-MQ</v>
      </c>
      <c r="J2022" s="347" t="s">
        <v>203</v>
      </c>
      <c r="K2022" s="525" t="str">
        <f>IFERROR(VLOOKUP(J2022,'Reference data'!$G$2:$H$7, 2, 0), "Do not enter, will be populated based on other column(s)")</f>
        <v>Muawiah Qaimari</v>
      </c>
      <c r="L2022" s="525" t="s">
        <v>204</v>
      </c>
      <c r="M2022" s="525" t="str">
        <f>IFERROR(VLOOKUP(L2022, 'Reference data'!$J$2:$K$30, 2, 0), "Do not enter, will be populated based on other column(s)")</f>
        <v>Himanshu Mathur</v>
      </c>
      <c r="N2022" s="347" t="s">
        <v>283</v>
      </c>
      <c r="P2022" s="347" t="s">
        <v>48</v>
      </c>
      <c r="Q2022" s="347">
        <v>325</v>
      </c>
      <c r="AH2022" s="347">
        <v>20</v>
      </c>
      <c r="AI2022" s="347">
        <v>20</v>
      </c>
      <c r="AJ2022" s="347">
        <v>20</v>
      </c>
      <c r="AK2022" s="347">
        <v>35</v>
      </c>
      <c r="AL2022" s="347">
        <v>30</v>
      </c>
      <c r="AM2022" s="347">
        <v>50</v>
      </c>
      <c r="AN2022" s="347">
        <v>55</v>
      </c>
      <c r="AO2022" s="347">
        <v>50</v>
      </c>
      <c r="AP2022" s="347">
        <v>55</v>
      </c>
      <c r="AQ2022" s="347">
        <v>45</v>
      </c>
      <c r="AR2022" s="347">
        <v>50</v>
      </c>
      <c r="AS2022" s="347">
        <v>55</v>
      </c>
    </row>
    <row r="2023" spans="1:45" ht="18" customHeight="1">
      <c r="A2023" s="522" t="str">
        <f>IFERROR(VLOOKUP(B2023, 'Reference data'!$C$2:$D$21, 2, 0), "Do not enter, will be populated based on other column(s)")</f>
        <v>Sustenance</v>
      </c>
      <c r="B2023" s="541" t="s">
        <v>983</v>
      </c>
      <c r="C2023" s="347">
        <v>6</v>
      </c>
      <c r="D2023" s="347" t="s">
        <v>2590</v>
      </c>
      <c r="E2023" s="347" t="s">
        <v>1291</v>
      </c>
      <c r="G2023" s="522" t="str">
        <f>IFERROR(VLOOKUP(E2023,'Reference data'!$M$2:$P$364,4,0), "Do not enter, will be populated based on other column(s)")</f>
        <v>MR</v>
      </c>
      <c r="H2023" s="522" t="str">
        <f>IFERROR(VLOOKUP(E2023,'Reference data'!$M$2:$O$364, 3,0), "Do not enter, will be populated based on other column(s)")</f>
        <v>.NET</v>
      </c>
      <c r="I2023" s="522" t="str">
        <f>IFERROR(VLOOKUP(E2023,'Reference data'!$M$1:$N$364, 2,0), "Do not enter, will be populated based on other column(s)")</f>
        <v>Freedom DotNet-MQ</v>
      </c>
      <c r="J2023" s="347" t="s">
        <v>203</v>
      </c>
      <c r="K2023" s="525" t="str">
        <f>IFERROR(VLOOKUP(J2023,'Reference data'!$G$2:$H$7, 2, 0), "Do not enter, will be populated based on other column(s)")</f>
        <v>Muawiah Qaimari</v>
      </c>
      <c r="L2023" s="525" t="s">
        <v>204</v>
      </c>
      <c r="M2023" s="525" t="str">
        <f>IFERROR(VLOOKUP(L2023, 'Reference data'!$J$2:$K$30, 2, 0), "Do not enter, will be populated based on other column(s)")</f>
        <v>Himanshu Mathur</v>
      </c>
      <c r="N2023" s="347" t="s">
        <v>283</v>
      </c>
      <c r="P2023" s="347" t="s">
        <v>48</v>
      </c>
      <c r="Q2023" s="347">
        <v>185</v>
      </c>
      <c r="AH2023" s="347">
        <v>20</v>
      </c>
      <c r="AI2023" s="347">
        <v>20</v>
      </c>
      <c r="AJ2023" s="347">
        <v>20</v>
      </c>
      <c r="AK2023" s="347">
        <v>20</v>
      </c>
      <c r="AL2023" s="347">
        <v>25</v>
      </c>
      <c r="AM2023" s="347">
        <v>20</v>
      </c>
      <c r="AN2023" s="347">
        <v>20</v>
      </c>
      <c r="AO2023" s="347">
        <v>20</v>
      </c>
      <c r="AP2023" s="347">
        <v>20</v>
      </c>
      <c r="AQ2023" s="347">
        <v>20</v>
      </c>
      <c r="AR2023" s="347">
        <v>20</v>
      </c>
      <c r="AS2023" s="347">
        <v>20</v>
      </c>
    </row>
    <row r="2024" spans="1:45" ht="18" customHeight="1">
      <c r="A2024" s="522" t="str">
        <f>IFERROR(VLOOKUP(B2024, 'Reference data'!$C$2:$D$21, 2, 0), "Do not enter, will be populated based on other column(s)")</f>
        <v>Sustenance</v>
      </c>
      <c r="B2024" s="541" t="s">
        <v>983</v>
      </c>
      <c r="C2024" s="347">
        <v>1</v>
      </c>
      <c r="D2024" s="347" t="s">
        <v>2587</v>
      </c>
      <c r="E2024" s="347" t="s">
        <v>208</v>
      </c>
      <c r="G2024" s="522" t="str">
        <f>IFERROR(VLOOKUP(E2024,'Reference data'!$M$2:$P$364,4,0), "Do not enter, will be populated based on other column(s)")</f>
        <v>MR</v>
      </c>
      <c r="H2024" s="522" t="str">
        <f>IFERROR(VLOOKUP(E2024,'Reference data'!$M$2:$O$364, 3,0), "Do not enter, will be populated based on other column(s)")</f>
        <v>.NET, VC++</v>
      </c>
      <c r="I2024" s="522" t="str">
        <f>IFERROR(VLOOKUP(E2024,'Reference data'!$M$1:$N$364, 2,0), "Do not enter, will be populated based on other column(s)")</f>
        <v>MOSS</v>
      </c>
      <c r="J2024" s="347" t="s">
        <v>203</v>
      </c>
      <c r="K2024" s="525" t="str">
        <f>IFERROR(VLOOKUP(J2024,'Reference data'!$G$2:$H$7, 2, 0), "Do not enter, will be populated based on other column(s)")</f>
        <v>Muawiah Qaimari</v>
      </c>
      <c r="L2024" s="525" t="s">
        <v>204</v>
      </c>
      <c r="M2024" s="525" t="str">
        <f>IFERROR(VLOOKUP(L2024, 'Reference data'!$J$2:$K$30, 2, 0), "Do not enter, will be populated based on other column(s)")</f>
        <v>Himanshu Mathur</v>
      </c>
      <c r="N2024" s="347" t="s">
        <v>283</v>
      </c>
      <c r="P2024" s="347" t="s">
        <v>48</v>
      </c>
      <c r="Q2024" s="347">
        <v>320</v>
      </c>
      <c r="AH2024" s="347">
        <v>20</v>
      </c>
      <c r="AI2024" s="347">
        <v>20</v>
      </c>
      <c r="AJ2024" s="347">
        <v>20</v>
      </c>
      <c r="AK2024" s="347">
        <v>40</v>
      </c>
      <c r="AL2024" s="347">
        <v>40</v>
      </c>
      <c r="AM2024" s="347">
        <v>40</v>
      </c>
      <c r="AN2024" s="347">
        <v>45</v>
      </c>
      <c r="AO2024" s="347">
        <v>20</v>
      </c>
      <c r="AP2024" s="347">
        <v>40</v>
      </c>
      <c r="AQ2024" s="347">
        <v>50</v>
      </c>
      <c r="AR2024" s="347">
        <v>55</v>
      </c>
      <c r="AS2024" s="347">
        <v>60</v>
      </c>
    </row>
    <row r="2025" spans="1:45" ht="18" customHeight="1">
      <c r="A2025" s="522" t="str">
        <f>IFERROR(VLOOKUP(B2025, 'Reference data'!$C$2:$D$21, 2, 0), "Do not enter, will be populated based on other column(s)")</f>
        <v>Sustenance</v>
      </c>
      <c r="B2025" s="541" t="s">
        <v>989</v>
      </c>
      <c r="C2025" s="347">
        <v>1</v>
      </c>
      <c r="D2025" s="347" t="s">
        <v>2591</v>
      </c>
      <c r="E2025" s="347" t="s">
        <v>208</v>
      </c>
      <c r="G2025" s="522" t="str">
        <f>IFERROR(VLOOKUP(E2025,'Reference data'!$M$2:$P$364,4,0), "Do not enter, will be populated based on other column(s)")</f>
        <v>MR</v>
      </c>
      <c r="H2025" s="522" t="str">
        <f>IFERROR(VLOOKUP(E2025,'Reference data'!$M$2:$O$364, 3,0), "Do not enter, will be populated based on other column(s)")</f>
        <v>.NET, VC++</v>
      </c>
      <c r="I2025" s="522" t="str">
        <f>IFERROR(VLOOKUP(E2025,'Reference data'!$M$1:$N$364, 2,0), "Do not enter, will be populated based on other column(s)")</f>
        <v>MOSS</v>
      </c>
      <c r="J2025" s="347" t="s">
        <v>203</v>
      </c>
      <c r="K2025" s="525" t="str">
        <f>IFERROR(VLOOKUP(J2025,'Reference data'!$G$2:$H$7, 2, 0), "Do not enter, will be populated based on other column(s)")</f>
        <v>Muawiah Qaimari</v>
      </c>
      <c r="L2025" s="525" t="s">
        <v>204</v>
      </c>
      <c r="M2025" s="525" t="str">
        <f>IFERROR(VLOOKUP(L2025, 'Reference data'!$J$2:$K$30, 2, 0), "Do not enter, will be populated based on other column(s)")</f>
        <v>Himanshu Mathur</v>
      </c>
      <c r="N2025" s="347" t="s">
        <v>283</v>
      </c>
      <c r="P2025" s="347" t="s">
        <v>48</v>
      </c>
      <c r="Q2025" s="347">
        <v>180</v>
      </c>
      <c r="AH2025" s="347">
        <v>20</v>
      </c>
      <c r="AI2025" s="347">
        <v>20</v>
      </c>
      <c r="AJ2025" s="347">
        <v>20</v>
      </c>
      <c r="AK2025" s="347">
        <v>20</v>
      </c>
      <c r="AL2025" s="347">
        <v>20</v>
      </c>
      <c r="AM2025" s="347">
        <v>20</v>
      </c>
      <c r="AN2025" s="347">
        <v>20</v>
      </c>
      <c r="AO2025" s="347">
        <v>20</v>
      </c>
      <c r="AP2025" s="347">
        <v>20</v>
      </c>
      <c r="AQ2025" s="347">
        <v>20</v>
      </c>
      <c r="AR2025" s="347">
        <v>20</v>
      </c>
      <c r="AS2025" s="347">
        <v>20</v>
      </c>
    </row>
    <row r="2026" spans="1:45" ht="18" customHeight="1">
      <c r="A2026" s="522" t="str">
        <f>IFERROR(VLOOKUP(B2026, 'Reference data'!$C$2:$D$21, 2, 0), "Do not enter, will be populated based on other column(s)")</f>
        <v>Sustenance</v>
      </c>
      <c r="B2026" s="541" t="s">
        <v>989</v>
      </c>
      <c r="C2026" s="347">
        <v>1</v>
      </c>
      <c r="D2026" s="347" t="s">
        <v>2592</v>
      </c>
      <c r="E2026" s="347" t="s">
        <v>208</v>
      </c>
      <c r="G2026" s="522" t="str">
        <f>IFERROR(VLOOKUP(E2026,'Reference data'!$M$2:$P$364,4,0), "Do not enter, will be populated based on other column(s)")</f>
        <v>MR</v>
      </c>
      <c r="H2026" s="522" t="str">
        <f>IFERROR(VLOOKUP(E2026,'Reference data'!$M$2:$O$364, 3,0), "Do not enter, will be populated based on other column(s)")</f>
        <v>.NET, VC++</v>
      </c>
      <c r="I2026" s="522" t="str">
        <f>IFERROR(VLOOKUP(E2026,'Reference data'!$M$1:$N$364, 2,0), "Do not enter, will be populated based on other column(s)")</f>
        <v>MOSS</v>
      </c>
      <c r="J2026" s="347" t="s">
        <v>203</v>
      </c>
      <c r="K2026" s="525" t="str">
        <f>IFERROR(VLOOKUP(J2026,'Reference data'!$G$2:$H$7, 2, 0), "Do not enter, will be populated based on other column(s)")</f>
        <v>Muawiah Qaimari</v>
      </c>
      <c r="L2026" s="525" t="s">
        <v>204</v>
      </c>
      <c r="M2026" s="525" t="str">
        <f>IFERROR(VLOOKUP(L2026, 'Reference data'!$J$2:$K$30, 2, 0), "Do not enter, will be populated based on other column(s)")</f>
        <v>Himanshu Mathur</v>
      </c>
      <c r="N2026" s="347" t="s">
        <v>283</v>
      </c>
      <c r="P2026" s="347" t="s">
        <v>48</v>
      </c>
      <c r="Q2026" s="347">
        <v>180</v>
      </c>
      <c r="AH2026" s="347">
        <v>20</v>
      </c>
      <c r="AI2026" s="347">
        <v>20</v>
      </c>
      <c r="AJ2026" s="347">
        <v>20</v>
      </c>
      <c r="AK2026" s="347">
        <v>20</v>
      </c>
      <c r="AL2026" s="347">
        <v>20</v>
      </c>
      <c r="AM2026" s="347">
        <v>20</v>
      </c>
      <c r="AN2026" s="347">
        <v>20</v>
      </c>
      <c r="AO2026" s="347">
        <v>20</v>
      </c>
      <c r="AP2026" s="347">
        <v>20</v>
      </c>
      <c r="AQ2026" s="347">
        <v>20</v>
      </c>
      <c r="AR2026" s="347">
        <v>20</v>
      </c>
      <c r="AS2026" s="347">
        <v>20</v>
      </c>
    </row>
    <row r="2027" spans="1:45" ht="18" customHeight="1">
      <c r="A2027" s="522" t="str">
        <f>IFERROR(VLOOKUP(B2027, 'Reference data'!$C$2:$D$21, 2, 0), "Do not enter, will be populated based on other column(s)")</f>
        <v>Sustenance</v>
      </c>
      <c r="B2027" s="541" t="s">
        <v>989</v>
      </c>
      <c r="C2027" s="347">
        <v>1</v>
      </c>
      <c r="D2027" s="659" t="s">
        <v>2593</v>
      </c>
      <c r="E2027" s="347" t="s">
        <v>208</v>
      </c>
      <c r="G2027" s="522" t="str">
        <f>IFERROR(VLOOKUP(E2027,'Reference data'!$M$2:$P$364,4,0), "Do not enter, will be populated based on other column(s)")</f>
        <v>MR</v>
      </c>
      <c r="H2027" s="522" t="str">
        <f>IFERROR(VLOOKUP(E2027,'Reference data'!$M$2:$O$364, 3,0), "Do not enter, will be populated based on other column(s)")</f>
        <v>.NET, VC++</v>
      </c>
      <c r="I2027" s="522" t="str">
        <f>IFERROR(VLOOKUP(E2027,'Reference data'!$M$1:$N$364, 2,0), "Do not enter, will be populated based on other column(s)")</f>
        <v>MOSS</v>
      </c>
      <c r="J2027" s="347" t="s">
        <v>203</v>
      </c>
      <c r="K2027" s="525" t="str">
        <f>IFERROR(VLOOKUP(J2027,'Reference data'!$G$2:$H$7, 2, 0), "Do not enter, will be populated based on other column(s)")</f>
        <v>Muawiah Qaimari</v>
      </c>
      <c r="L2027" s="525" t="s">
        <v>204</v>
      </c>
      <c r="M2027" s="525" t="str">
        <f>IFERROR(VLOOKUP(L2027, 'Reference data'!$J$2:$K$30, 2, 0), "Do not enter, will be populated based on other column(s)")</f>
        <v>Himanshu Mathur</v>
      </c>
      <c r="N2027" s="347" t="s">
        <v>283</v>
      </c>
      <c r="P2027" s="347" t="s">
        <v>48</v>
      </c>
      <c r="Q2027" s="347">
        <v>180</v>
      </c>
      <c r="AH2027" s="347">
        <v>20</v>
      </c>
      <c r="AI2027" s="347">
        <v>20</v>
      </c>
      <c r="AJ2027" s="347">
        <v>20</v>
      </c>
      <c r="AK2027" s="347">
        <v>20</v>
      </c>
      <c r="AL2027" s="347">
        <v>20</v>
      </c>
      <c r="AM2027" s="347">
        <v>20</v>
      </c>
      <c r="AN2027" s="347">
        <v>20</v>
      </c>
      <c r="AO2027" s="347">
        <v>20</v>
      </c>
      <c r="AP2027" s="347">
        <v>20</v>
      </c>
      <c r="AQ2027" s="347">
        <v>20</v>
      </c>
      <c r="AR2027" s="347">
        <v>20</v>
      </c>
      <c r="AS2027" s="347">
        <v>20</v>
      </c>
    </row>
    <row r="2028" spans="1:45" ht="18" customHeight="1">
      <c r="A2028" s="522" t="str">
        <f>IFERROR(VLOOKUP(B2028, 'Reference data'!$C$2:$D$21, 2, 0), "Do not enter, will be populated based on other column(s)")</f>
        <v>Sustenance</v>
      </c>
      <c r="B2028" s="541" t="s">
        <v>983</v>
      </c>
      <c r="C2028" s="347">
        <v>1</v>
      </c>
      <c r="D2028" s="347" t="s">
        <v>1927</v>
      </c>
      <c r="E2028" s="347" t="s">
        <v>208</v>
      </c>
      <c r="G2028" s="522" t="str">
        <f>IFERROR(VLOOKUP(E2028,'Reference data'!$M$2:$P$364,4,0), "Do not enter, will be populated based on other column(s)")</f>
        <v>MR</v>
      </c>
      <c r="H2028" s="522" t="str">
        <f>IFERROR(VLOOKUP(E2028,'Reference data'!$M$2:$O$364, 3,0), "Do not enter, will be populated based on other column(s)")</f>
        <v>.NET, VC++</v>
      </c>
      <c r="I2028" s="522" t="str">
        <f>IFERROR(VLOOKUP(E2028,'Reference data'!$M$1:$N$364, 2,0), "Do not enter, will be populated based on other column(s)")</f>
        <v>MOSS</v>
      </c>
      <c r="J2028" s="347" t="s">
        <v>203</v>
      </c>
      <c r="K2028" s="525" t="str">
        <f>IFERROR(VLOOKUP(J2028,'Reference data'!$G$2:$H$7, 2, 0), "Do not enter, will be populated based on other column(s)")</f>
        <v>Muawiah Qaimari</v>
      </c>
      <c r="L2028" s="525" t="s">
        <v>204</v>
      </c>
      <c r="M2028" s="525" t="str">
        <f>IFERROR(VLOOKUP(L2028, 'Reference data'!$J$2:$K$30, 2, 0), "Do not enter, will be populated based on other column(s)")</f>
        <v>Himanshu Mathur</v>
      </c>
      <c r="N2028" s="347" t="s">
        <v>283</v>
      </c>
      <c r="P2028" s="347" t="s">
        <v>48</v>
      </c>
      <c r="Q2028" s="347">
        <v>180</v>
      </c>
      <c r="AH2028" s="347">
        <v>20</v>
      </c>
      <c r="AI2028" s="347">
        <v>20</v>
      </c>
      <c r="AJ2028" s="347">
        <v>20</v>
      </c>
      <c r="AK2028" s="347">
        <v>20</v>
      </c>
      <c r="AL2028" s="347">
        <v>20</v>
      </c>
      <c r="AM2028" s="347">
        <v>20</v>
      </c>
      <c r="AN2028" s="347">
        <v>20</v>
      </c>
      <c r="AO2028" s="347">
        <v>20</v>
      </c>
      <c r="AP2028" s="347">
        <v>20</v>
      </c>
      <c r="AQ2028" s="347">
        <v>20</v>
      </c>
      <c r="AR2028" s="347">
        <v>20</v>
      </c>
      <c r="AS2028" s="347">
        <v>20</v>
      </c>
    </row>
    <row r="2029" spans="1:45" ht="18" customHeight="1">
      <c r="A2029" s="522" t="str">
        <f>IFERROR(VLOOKUP(B2029, 'Reference data'!$C$2:$D$21, 2, 0), "Do not enter, will be populated based on other column(s)")</f>
        <v>Sustenance</v>
      </c>
      <c r="B2029" s="541" t="s">
        <v>983</v>
      </c>
      <c r="C2029" s="347">
        <v>6</v>
      </c>
      <c r="D2029" s="347" t="s">
        <v>1927</v>
      </c>
      <c r="E2029" s="347" t="s">
        <v>1291</v>
      </c>
      <c r="G2029" s="522" t="str">
        <f>IFERROR(VLOOKUP(E2029,'Reference data'!$M$2:$P$364,4,0), "Do not enter, will be populated based on other column(s)")</f>
        <v>MR</v>
      </c>
      <c r="H2029" s="522" t="str">
        <f>IFERROR(VLOOKUP(E2029,'Reference data'!$M$2:$O$364, 3,0), "Do not enter, will be populated based on other column(s)")</f>
        <v>.NET</v>
      </c>
      <c r="I2029" s="522" t="str">
        <f>IFERROR(VLOOKUP(E2029,'Reference data'!$M$1:$N$364, 2,0), "Do not enter, will be populated based on other column(s)")</f>
        <v>Freedom DotNet-MQ</v>
      </c>
      <c r="J2029" s="347" t="s">
        <v>203</v>
      </c>
      <c r="K2029" s="525" t="str">
        <f>IFERROR(VLOOKUP(J2029,'Reference data'!$G$2:$H$7, 2, 0), "Do not enter, will be populated based on other column(s)")</f>
        <v>Muawiah Qaimari</v>
      </c>
      <c r="L2029" s="525" t="s">
        <v>204</v>
      </c>
      <c r="M2029" s="525" t="str">
        <f>IFERROR(VLOOKUP(L2029, 'Reference data'!$J$2:$K$30, 2, 0), "Do not enter, will be populated based on other column(s)")</f>
        <v>Himanshu Mathur</v>
      </c>
      <c r="N2029" s="347" t="s">
        <v>283</v>
      </c>
      <c r="P2029" s="347" t="s">
        <v>48</v>
      </c>
      <c r="Q2029" s="347">
        <v>180</v>
      </c>
      <c r="AH2029" s="347">
        <v>20</v>
      </c>
      <c r="AI2029" s="347">
        <v>20</v>
      </c>
      <c r="AJ2029" s="347">
        <v>20</v>
      </c>
      <c r="AK2029" s="347">
        <v>20</v>
      </c>
      <c r="AL2029" s="347">
        <v>20</v>
      </c>
      <c r="AM2029" s="347">
        <v>20</v>
      </c>
      <c r="AN2029" s="347">
        <v>20</v>
      </c>
      <c r="AO2029" s="347">
        <v>20</v>
      </c>
      <c r="AP2029" s="347">
        <v>20</v>
      </c>
      <c r="AQ2029" s="347">
        <v>20</v>
      </c>
      <c r="AR2029" s="347">
        <v>20</v>
      </c>
      <c r="AS2029" s="347">
        <v>20</v>
      </c>
    </row>
    <row r="2030" spans="1:45" ht="18" customHeight="1">
      <c r="A2030" s="522" t="str">
        <f>IFERROR(VLOOKUP(B2030, 'Reference data'!$C$2:$D$21, 2, 0), "Do not enter, will be populated based on other column(s)")</f>
        <v>Enhancement</v>
      </c>
      <c r="B2030" s="541" t="s">
        <v>960</v>
      </c>
      <c r="C2030" s="347">
        <v>1</v>
      </c>
      <c r="D2030" s="687" t="s">
        <v>2046</v>
      </c>
      <c r="E2030" s="347" t="s">
        <v>294</v>
      </c>
      <c r="G2030" s="522" t="str">
        <f>IFERROR(VLOOKUP(E2030,'Reference data'!$M$2:$P$364,4,0), "Do not enter, will be populated based on other column(s)")</f>
        <v>MR</v>
      </c>
      <c r="H2030" s="522" t="str">
        <f>IFERROR(VLOOKUP(E2030,'Reference data'!$M$2:$O$364, 3,0), "Do not enter, will be populated based on other column(s)")</f>
        <v>.NET</v>
      </c>
      <c r="I2030" s="522" t="str">
        <f>IFERROR(VLOOKUP(E2030,'Reference data'!$M$1:$N$364, 2,0), "Do not enter, will be populated based on other column(s)")</f>
        <v>Freedom DotNet-CM</v>
      </c>
      <c r="J2030" s="347" t="s">
        <v>203</v>
      </c>
      <c r="K2030" s="525" t="str">
        <f>IFERROR(VLOOKUP(J2030,'Reference data'!$G$2:$H$7, 2, 0), "Do not enter, will be populated based on other column(s)")</f>
        <v>Muawiah Qaimari</v>
      </c>
      <c r="L2030" s="525" t="s">
        <v>204</v>
      </c>
      <c r="M2030" s="525" t="str">
        <f>IFERROR(VLOOKUP(L2030, 'Reference data'!$J$2:$K$30, 2, 0), "Do not enter, will be populated based on other column(s)")</f>
        <v>Himanshu Mathur</v>
      </c>
      <c r="N2030" s="347">
        <v>22.09</v>
      </c>
      <c r="P2030" s="347" t="s">
        <v>48</v>
      </c>
      <c r="Q2030" s="347">
        <v>40</v>
      </c>
      <c r="AP2030" s="347">
        <v>40</v>
      </c>
    </row>
    <row r="2031" spans="1:45" ht="18" customHeight="1">
      <c r="A2031" s="522" t="str">
        <f>IFERROR(VLOOKUP(B2031, 'Reference data'!$C$2:$D$21, 2, 0), "Do not enter, will be populated based on other column(s)")</f>
        <v>Sustenance</v>
      </c>
      <c r="B2031" s="541" t="s">
        <v>990</v>
      </c>
      <c r="C2031" s="347">
        <v>1</v>
      </c>
      <c r="D2031" s="659" t="s">
        <v>2594</v>
      </c>
      <c r="E2031" s="347" t="s">
        <v>220</v>
      </c>
      <c r="G2031" s="522" t="str">
        <f>IFERROR(VLOOKUP(E2031,'Reference data'!$M$2:$P$364,4,0), "Do not enter, will be populated based on other column(s)")</f>
        <v>MR</v>
      </c>
      <c r="H2031" s="522" t="str">
        <f>IFERROR(VLOOKUP(E2031,'Reference data'!$M$2:$O$364, 3,0), "Do not enter, will be populated based on other column(s)")</f>
        <v>.NET</v>
      </c>
      <c r="I2031" s="522" t="str">
        <f>IFERROR(VLOOKUP(E2031,'Reference data'!$M$1:$N$364, 2,0), "Do not enter, will be populated based on other column(s)")</f>
        <v>Freedom DotNet-MQ</v>
      </c>
      <c r="J2031" s="347" t="s">
        <v>203</v>
      </c>
      <c r="K2031" s="525" t="str">
        <f>IFERROR(VLOOKUP(J2031,'Reference data'!$G$2:$H$7, 2, 0), "Do not enter, will be populated based on other column(s)")</f>
        <v>Muawiah Qaimari</v>
      </c>
      <c r="L2031" s="525" t="s">
        <v>204</v>
      </c>
      <c r="M2031" s="525" t="str">
        <f>IFERROR(VLOOKUP(L2031, 'Reference data'!$J$2:$K$30, 2, 0), "Do not enter, will be populated based on other column(s)")</f>
        <v>Himanshu Mathur</v>
      </c>
      <c r="N2031" s="347" t="s">
        <v>283</v>
      </c>
      <c r="P2031" s="347" t="s">
        <v>48</v>
      </c>
      <c r="Q2031" s="347">
        <v>50</v>
      </c>
      <c r="AK2031" s="347">
        <v>50</v>
      </c>
    </row>
    <row r="2032" spans="1:45" ht="18" customHeight="1">
      <c r="A2032" s="522" t="str">
        <f>IFERROR(VLOOKUP(B2032, 'Reference data'!$C$2:$D$21, 2, 0), "Do not enter, will be populated based on other column(s)")</f>
        <v>Sustenance</v>
      </c>
      <c r="B2032" s="541" t="s">
        <v>988</v>
      </c>
      <c r="C2032" s="347">
        <v>1</v>
      </c>
      <c r="D2032" s="659" t="s">
        <v>2595</v>
      </c>
      <c r="E2032" s="347" t="s">
        <v>215</v>
      </c>
      <c r="G2032" s="522" t="str">
        <f>IFERROR(VLOOKUP(E2032,'Reference data'!$M$2:$P$364,4,0), "Do not enter, will be populated based on other column(s)")</f>
        <v>MR</v>
      </c>
      <c r="H2032" s="522" t="str">
        <f>IFERROR(VLOOKUP(E2032,'Reference data'!$M$2:$O$364, 3,0), "Do not enter, will be populated based on other column(s)")</f>
        <v>.NET</v>
      </c>
      <c r="I2032" s="522" t="str">
        <f>IFERROR(VLOOKUP(E2032,'Reference data'!$M$1:$N$364, 2,0), "Do not enter, will be populated based on other column(s)")</f>
        <v>Freedom DotNet-MQ</v>
      </c>
      <c r="J2032" s="347" t="s">
        <v>203</v>
      </c>
      <c r="K2032" s="525" t="str">
        <f>IFERROR(VLOOKUP(J2032,'Reference data'!$G$2:$H$7, 2, 0), "Do not enter, will be populated based on other column(s)")</f>
        <v>Muawiah Qaimari</v>
      </c>
      <c r="L2032" s="525" t="s">
        <v>204</v>
      </c>
      <c r="M2032" s="525" t="str">
        <f>IFERROR(VLOOKUP(L2032, 'Reference data'!$J$2:$K$30, 2, 0), "Do not enter, will be populated based on other column(s)")</f>
        <v>Himanshu Mathur</v>
      </c>
      <c r="N2032" s="347" t="s">
        <v>283</v>
      </c>
      <c r="P2032" s="347" t="s">
        <v>48</v>
      </c>
      <c r="Q2032" s="347">
        <v>10</v>
      </c>
      <c r="AK2032" s="347">
        <v>10</v>
      </c>
      <c r="AM2032" s="347">
        <v>10</v>
      </c>
    </row>
    <row r="2033" spans="1:45" ht="18" customHeight="1">
      <c r="A2033" s="522" t="str">
        <f>IFERROR(VLOOKUP(B2033, 'Reference data'!$C$2:$D$21, 2, 0), "Do not enter, will be populated based on other column(s)")</f>
        <v>Sustenance</v>
      </c>
      <c r="B2033" s="541" t="s">
        <v>990</v>
      </c>
      <c r="C2033" s="347">
        <v>1</v>
      </c>
      <c r="D2033" s="659" t="s">
        <v>2596</v>
      </c>
      <c r="E2033" s="347" t="s">
        <v>1269</v>
      </c>
      <c r="G2033" s="522" t="str">
        <f>IFERROR(VLOOKUP(E2033,'Reference data'!$M$2:$P$364,4,0), "Do not enter, will be populated based on other column(s)")</f>
        <v>MR</v>
      </c>
      <c r="H2033" s="522" t="str">
        <f>IFERROR(VLOOKUP(E2033,'Reference data'!$M$2:$O$364, 3,0), "Do not enter, will be populated based on other column(s)")</f>
        <v>.NET</v>
      </c>
      <c r="I2033" s="522" t="str">
        <f>IFERROR(VLOOKUP(E2033,'Reference data'!$M$1:$N$364, 2,0), "Do not enter, will be populated based on other column(s)")</f>
        <v>Freedom DotNet-MQ</v>
      </c>
      <c r="J2033" s="347" t="s">
        <v>203</v>
      </c>
      <c r="K2033" s="525" t="str">
        <f>IFERROR(VLOOKUP(J2033,'Reference data'!$G$2:$H$7, 2, 0), "Do not enter, will be populated based on other column(s)")</f>
        <v>Muawiah Qaimari</v>
      </c>
      <c r="L2033" s="525" t="s">
        <v>204</v>
      </c>
      <c r="M2033" s="525" t="str">
        <f>IFERROR(VLOOKUP(L2033, 'Reference data'!$J$2:$K$30, 2, 0), "Do not enter, will be populated based on other column(s)")</f>
        <v>Himanshu Mathur</v>
      </c>
      <c r="N2033" s="347" t="s">
        <v>283</v>
      </c>
      <c r="P2033" s="483" t="s">
        <v>48</v>
      </c>
      <c r="Q2033" s="347">
        <v>50</v>
      </c>
      <c r="AK2033" s="347">
        <v>50</v>
      </c>
    </row>
    <row r="2034" spans="1:45" ht="18" customHeight="1">
      <c r="A2034" s="522" t="str">
        <f>IFERROR(VLOOKUP(B2034, 'Reference data'!$C$2:$D$21, 2, 0), "Do not enter, will be populated based on other column(s)")</f>
        <v>Sustenance</v>
      </c>
      <c r="B2034" s="541" t="s">
        <v>110</v>
      </c>
      <c r="C2034" s="347">
        <v>1</v>
      </c>
      <c r="D2034" s="347" t="s">
        <v>2597</v>
      </c>
      <c r="E2034" s="347" t="s">
        <v>1220</v>
      </c>
      <c r="G2034" s="522" t="str">
        <f>IFERROR(VLOOKUP(E2034,'Reference data'!$M$2:$P$364,4,0), "Do not enter, will be populated based on other column(s)")</f>
        <v>MR</v>
      </c>
      <c r="H2034" s="522" t="str">
        <f>IFERROR(VLOOKUP(E2034,'Reference data'!$M$2:$O$364, 3,0), "Do not enter, will be populated based on other column(s)")</f>
        <v>.NET</v>
      </c>
      <c r="I2034" s="522" t="str">
        <f>IFERROR(VLOOKUP(E2034,'Reference data'!$M$1:$N$364, 2,0), "Do not enter, will be populated based on other column(s)")</f>
        <v>Freedom DotNet-MQ</v>
      </c>
      <c r="J2034" s="347" t="s">
        <v>203</v>
      </c>
      <c r="K2034" s="525" t="str">
        <f>IFERROR(VLOOKUP(J2034,'Reference data'!$G$2:$H$7, 2, 0), "Do not enter, will be populated based on other column(s)")</f>
        <v>Muawiah Qaimari</v>
      </c>
      <c r="L2034" s="525" t="s">
        <v>204</v>
      </c>
      <c r="M2034" s="525" t="str">
        <f>IFERROR(VLOOKUP(L2034, 'Reference data'!$J$2:$K$30, 2, 0), "Do not enter, will be populated based on other column(s)")</f>
        <v>Himanshu Mathur</v>
      </c>
      <c r="N2034" s="347" t="s">
        <v>283</v>
      </c>
      <c r="P2034" s="483" t="s">
        <v>48</v>
      </c>
      <c r="Q2034" s="347">
        <v>10</v>
      </c>
      <c r="AL2034" s="347">
        <v>10</v>
      </c>
    </row>
    <row r="2035" spans="1:45" ht="18" customHeight="1">
      <c r="A2035" s="522" t="str">
        <f>IFERROR(VLOOKUP(B2035, 'Reference data'!$C$2:$D$21, 2, 0), "Do not enter, will be populated based on other column(s)")</f>
        <v>Enhancement</v>
      </c>
      <c r="B2035" s="541" t="s">
        <v>960</v>
      </c>
      <c r="D2035" s="474" t="s">
        <v>2598</v>
      </c>
      <c r="E2035" s="543" t="s">
        <v>1141</v>
      </c>
      <c r="F2035" s="475"/>
      <c r="G2035" s="522" t="str">
        <f>IFERROR(VLOOKUP(E2035,'Reference data'!$M$2:$P$364,4,0), "Do not enter, will be populated based on other column(s)")</f>
        <v>MR</v>
      </c>
      <c r="H2035" s="522" t="str">
        <f>IFERROR(VLOOKUP(E2035,'Reference data'!$M$2:$O$364, 3,0), "Do not enter, will be populated based on other column(s)")</f>
        <v>C, C++</v>
      </c>
      <c r="I2035" s="522" t="str">
        <f>IFERROR(VLOOKUP(E2035,'Reference data'!$M$1:$N$364, 2,0), "Do not enter, will be populated based on other column(s)")</f>
        <v>MDRG-RR</v>
      </c>
      <c r="J2035" s="347" t="s">
        <v>442</v>
      </c>
      <c r="K2035" s="525" t="str">
        <f>IFERROR(VLOOKUP(J2035,'Reference data'!$G$2:$H$7, 2, 0), "Do not enter, will be populated based on other column(s)")</f>
        <v>Christine Moretti</v>
      </c>
      <c r="L2035" s="525" t="s">
        <v>1094</v>
      </c>
      <c r="M2035" s="525" t="str">
        <f>IFERROR(VLOOKUP(L2035, 'Reference data'!$J$2:$K$30, 2, 0), "Do not enter, will be populated based on other column(s)")</f>
        <v>Ranjit Rai</v>
      </c>
      <c r="N2035" s="347">
        <v>23.08</v>
      </c>
      <c r="P2035" s="483" t="s">
        <v>48</v>
      </c>
      <c r="Q2035" s="347">
        <v>75</v>
      </c>
      <c r="R2035" s="488"/>
      <c r="S2035" s="488"/>
      <c r="T2035" s="488"/>
      <c r="U2035" s="488"/>
      <c r="V2035" s="488"/>
      <c r="W2035" s="488"/>
      <c r="X2035" s="488"/>
      <c r="Y2035" s="488"/>
      <c r="Z2035" s="488"/>
      <c r="AA2035" s="488"/>
      <c r="AB2035" s="488"/>
      <c r="AC2035" s="488"/>
      <c r="AD2035" s="488"/>
      <c r="AE2035" s="488"/>
      <c r="AF2035" s="488"/>
      <c r="AG2035" s="488"/>
      <c r="AH2035" s="488"/>
      <c r="AI2035" s="488"/>
      <c r="AJ2035" s="488"/>
      <c r="AK2035" s="488"/>
      <c r="AL2035" s="488"/>
      <c r="AM2035" s="488"/>
      <c r="AN2035" s="347">
        <v>75</v>
      </c>
    </row>
    <row r="2036" spans="1:45" ht="18" customHeight="1">
      <c r="A2036" s="522" t="str">
        <f>IFERROR(VLOOKUP(B2036, 'Reference data'!$C$2:$D$21, 2, 0), "Do not enter, will be populated based on other column(s)")</f>
        <v>Sustenance</v>
      </c>
      <c r="B2036" s="541" t="s">
        <v>988</v>
      </c>
      <c r="C2036" s="347">
        <v>1</v>
      </c>
      <c r="D2036" s="521" t="s">
        <v>400</v>
      </c>
      <c r="E2036" s="543" t="s">
        <v>764</v>
      </c>
      <c r="G2036" s="522" t="str">
        <f>IFERROR(VLOOKUP(E2036,'Reference data'!$M$2:$P$364,4,0), "Do not enter, will be populated based on other column(s)")</f>
        <v>MR</v>
      </c>
      <c r="H2036" s="522" t="str">
        <f>IFERROR(VLOOKUP(E2036,'Reference data'!$M$2:$O$364, 3,0), "Do not enter, will be populated based on other column(s)")</f>
        <v>Java</v>
      </c>
      <c r="I2036" s="522" t="str">
        <f>IFERROR(VLOOKUP(E2036,'Reference data'!$M$1:$N$364, 2,0), "Do not enter, will be populated based on other column(s)")</f>
        <v>Freedom Java Apps</v>
      </c>
      <c r="J2036" s="347" t="s">
        <v>203</v>
      </c>
      <c r="K2036" s="525" t="str">
        <f>IFERROR(VLOOKUP(J2036,'Reference data'!$G$2:$H$7, 2, 0), "Do not enter, will be populated based on other column(s)")</f>
        <v>Muawiah Qaimari</v>
      </c>
      <c r="L2036" s="525" t="str">
        <f>IFERROR(VLOOKUP(I2036, 'Reference data'!$R$2:$S$55, 2, 0), "Do not enter, will be populated based on other column(s)")</f>
        <v>Ashish Bartwal</v>
      </c>
      <c r="M2036" s="525" t="str">
        <f>IFERROR(VLOOKUP(L2036, 'Reference data'!$J$2:$K$30, 2, 0), "Do not enter, will be populated based on other column(s)")</f>
        <v>Himanshu Mathur</v>
      </c>
      <c r="N2036" s="347" t="s">
        <v>283</v>
      </c>
      <c r="O2036" s="551" t="str">
        <f>VLOOKUP(N2036, 'Reference data'!$U$2:$V$29, 2, 0)</f>
        <v>Ongoing</v>
      </c>
      <c r="P2036" s="347" t="s">
        <v>48</v>
      </c>
      <c r="Q2036" s="347">
        <v>30</v>
      </c>
      <c r="AR2036" s="347">
        <v>30</v>
      </c>
      <c r="AS2036" s="347">
        <v>40</v>
      </c>
    </row>
    <row r="2037" spans="1:45" ht="18" customHeight="1">
      <c r="A2037" s="522" t="str">
        <f>IFERROR(VLOOKUP(B2037, 'Reference data'!$C$2:$D$21, 2, 0), "Do not enter, will be populated based on other column(s)")</f>
        <v>Sustenance</v>
      </c>
      <c r="B2037" s="541" t="s">
        <v>988</v>
      </c>
      <c r="C2037" s="347">
        <v>1</v>
      </c>
      <c r="D2037" s="521" t="s">
        <v>402</v>
      </c>
      <c r="E2037" s="543" t="s">
        <v>377</v>
      </c>
      <c r="G2037" s="522" t="str">
        <f>IFERROR(VLOOKUP(E2037,'Reference data'!$M$2:$P$364,4,0), "Do not enter, will be populated based on other column(s)")</f>
        <v>MR</v>
      </c>
      <c r="H2037" s="522" t="str">
        <f>IFERROR(VLOOKUP(E2037,'Reference data'!$M$2:$O$364, 3,0), "Do not enter, will be populated based on other column(s)")</f>
        <v>Java</v>
      </c>
      <c r="I2037" s="522" t="str">
        <f>IFERROR(VLOOKUP(E2037,'Reference data'!$M$1:$N$364, 2,0), "Do not enter, will be populated based on other column(s)")</f>
        <v>Freedom Java Apps</v>
      </c>
      <c r="J2037" s="347" t="s">
        <v>203</v>
      </c>
      <c r="K2037" s="525" t="str">
        <f>IFERROR(VLOOKUP(J2037,'Reference data'!$G$2:$H$7, 2, 0), "Do not enter, will be populated based on other column(s)")</f>
        <v>Muawiah Qaimari</v>
      </c>
      <c r="L2037" s="525" t="str">
        <f>IFERROR(VLOOKUP(I2037, 'Reference data'!$R$2:$S$55, 2, 0), "Do not enter, will be populated based on other column(s)")</f>
        <v>Ashish Bartwal</v>
      </c>
      <c r="M2037" s="525" t="str">
        <f>IFERROR(VLOOKUP(L2037, 'Reference data'!$J$2:$K$30, 2, 0), "Do not enter, will be populated based on other column(s)")</f>
        <v>Himanshu Mathur</v>
      </c>
      <c r="N2037" s="347" t="s">
        <v>283</v>
      </c>
      <c r="O2037" s="551" t="str">
        <f>VLOOKUP(N2037, 'Reference data'!$U$2:$V$29, 2, 0)</f>
        <v>Ongoing</v>
      </c>
      <c r="P2037" s="347" t="s">
        <v>48</v>
      </c>
      <c r="Q2037" s="347">
        <v>30</v>
      </c>
      <c r="AS2037" s="347">
        <v>30</v>
      </c>
    </row>
    <row r="2038" spans="1:45" ht="18" customHeight="1">
      <c r="A2038" s="522" t="str">
        <f>IFERROR(VLOOKUP(B2038, 'Reference data'!$C$2:$D$21, 2, 0), "Do not enter, will be populated based on other column(s)")</f>
        <v>Sustenance</v>
      </c>
      <c r="B2038" s="541" t="s">
        <v>988</v>
      </c>
      <c r="C2038" s="347">
        <v>1</v>
      </c>
      <c r="D2038" s="521" t="s">
        <v>403</v>
      </c>
      <c r="E2038" s="543" t="s">
        <v>379</v>
      </c>
      <c r="G2038" s="522" t="str">
        <f>IFERROR(VLOOKUP(E2038,'Reference data'!$M$2:$P$364,4,0), "Do not enter, will be populated based on other column(s)")</f>
        <v>MR</v>
      </c>
      <c r="H2038" s="522" t="str">
        <f>IFERROR(VLOOKUP(E2038,'Reference data'!$M$2:$O$364, 3,0), "Do not enter, will be populated based on other column(s)")</f>
        <v>C, C++</v>
      </c>
      <c r="I2038" s="522" t="str">
        <f>IFERROR(VLOOKUP(E2038,'Reference data'!$M$1:$N$364, 2,0), "Do not enter, will be populated based on other column(s)")</f>
        <v>Freedom CPP Apps</v>
      </c>
      <c r="J2038" s="347" t="s">
        <v>203</v>
      </c>
      <c r="K2038" s="525" t="str">
        <f>IFERROR(VLOOKUP(J2038,'Reference data'!$G$2:$H$7, 2, 0), "Do not enter, will be populated based on other column(s)")</f>
        <v>Muawiah Qaimari</v>
      </c>
      <c r="L2038" s="525" t="str">
        <f>IFERROR(VLOOKUP(I2038, 'Reference data'!$R$2:$S$55, 2, 0), "Do not enter, will be populated based on other column(s)")</f>
        <v>Ashish Bartwal</v>
      </c>
      <c r="M2038" s="525" t="str">
        <f>IFERROR(VLOOKUP(L2038, 'Reference data'!$J$2:$K$30, 2, 0), "Do not enter, will be populated based on other column(s)")</f>
        <v>Himanshu Mathur</v>
      </c>
      <c r="N2038" s="347" t="s">
        <v>283</v>
      </c>
      <c r="O2038" s="551" t="str">
        <f>VLOOKUP(N2038, 'Reference data'!$U$2:$V$29, 2, 0)</f>
        <v>Ongoing</v>
      </c>
      <c r="P2038" s="347" t="s">
        <v>48</v>
      </c>
      <c r="Q2038" s="347">
        <v>55</v>
      </c>
      <c r="AR2038" s="347">
        <v>50</v>
      </c>
    </row>
    <row r="2039" spans="1:45" ht="18" customHeight="1">
      <c r="A2039" s="522" t="str">
        <f>IFERROR(VLOOKUP(B2039, 'Reference data'!$C$2:$D$21, 2, 0), "Do not enter, will be populated based on other column(s)")</f>
        <v>Sustenance</v>
      </c>
      <c r="B2039" s="541" t="s">
        <v>983</v>
      </c>
      <c r="C2039" s="347">
        <v>1</v>
      </c>
      <c r="D2039" s="347" t="s">
        <v>2599</v>
      </c>
      <c r="E2039" s="543" t="s">
        <v>202</v>
      </c>
      <c r="G2039" s="522" t="str">
        <f>IFERROR(VLOOKUP(E2039,'Reference data'!$M$2:$P$364,4,0), "Do not enter, will be populated based on other column(s)")</f>
        <v>MR</v>
      </c>
      <c r="H2039" s="522" t="str">
        <f>IFERROR(VLOOKUP(E2039,'Reference data'!$M$2:$O$364, 3,0), "Do not enter, will be populated based on other column(s)")</f>
        <v>Hadoop, Java</v>
      </c>
      <c r="I2039" s="522" t="str">
        <f>IFERROR(VLOOKUP(E2039,'Reference data'!$M$1:$N$364, 2,0), "Do not enter, will be populated based on other column(s)")</f>
        <v>CARAT</v>
      </c>
      <c r="J2039" s="347" t="s">
        <v>203</v>
      </c>
      <c r="K2039" s="525" t="str">
        <f>IFERROR(VLOOKUP(J2039,'Reference data'!$G$2:$H$7, 2, 0), "Do not enter, will be populated based on other column(s)")</f>
        <v>Muawiah Qaimari</v>
      </c>
      <c r="L2039" s="525" t="str">
        <f>IFERROR(VLOOKUP(I2039, 'Reference data'!$R$2:$S$55, 2, 0), "Do not enter, will be populated based on other column(s)")</f>
        <v>Ashish Bartwal</v>
      </c>
      <c r="M2039" s="525" t="str">
        <f>IFERROR(VLOOKUP(L2039, 'Reference data'!$J$2:$K$30, 2, 0), "Do not enter, will be populated based on other column(s)")</f>
        <v>Himanshu Mathur</v>
      </c>
      <c r="N2039" s="347" t="s">
        <v>283</v>
      </c>
      <c r="O2039" s="551" t="str">
        <f>VLOOKUP(N2039, 'Reference data'!$U$2:$V$29, 2, 0)</f>
        <v>Ongoing</v>
      </c>
      <c r="P2039" s="347" t="s">
        <v>48</v>
      </c>
      <c r="Q2039" s="347">
        <v>65</v>
      </c>
      <c r="AH2039" s="347">
        <v>20</v>
      </c>
      <c r="AJ2039" s="488"/>
      <c r="AK2039" s="488"/>
      <c r="AL2039" s="488">
        <v>25</v>
      </c>
      <c r="AM2039" s="488"/>
      <c r="AN2039" s="488"/>
      <c r="AO2039" s="488"/>
      <c r="AP2039" s="488">
        <v>20</v>
      </c>
      <c r="AS2039" s="347">
        <v>25</v>
      </c>
    </row>
    <row r="2040" spans="1:45" ht="18" customHeight="1">
      <c r="A2040" s="522" t="str">
        <f>IFERROR(VLOOKUP(B2040, 'Reference data'!$C$2:$D$21, 2, 0), "Do not enter, will be populated based on other column(s)")</f>
        <v>Sustenance</v>
      </c>
      <c r="B2040" s="541" t="s">
        <v>987</v>
      </c>
      <c r="C2040" s="347">
        <v>5</v>
      </c>
      <c r="D2040" s="347" t="s">
        <v>2600</v>
      </c>
      <c r="E2040" s="543" t="s">
        <v>1292</v>
      </c>
      <c r="G2040" s="522" t="str">
        <f>IFERROR(VLOOKUP(E2040,'Reference data'!$M$2:$P$364,4,0), "Do not enter, will be populated based on other column(s)")</f>
        <v>MR</v>
      </c>
      <c r="H2040" s="522" t="str">
        <f>IFERROR(VLOOKUP(E2040,'Reference data'!$M$2:$O$364, 3,0), "Do not enter, will be populated based on other column(s)")</f>
        <v>Java</v>
      </c>
      <c r="I2040" s="522" t="str">
        <f>IFERROR(VLOOKUP(E2040,'Reference data'!$M$1:$N$364, 2,0), "Do not enter, will be populated based on other column(s)")</f>
        <v>Freedom Java Apps</v>
      </c>
      <c r="J2040" s="347" t="s">
        <v>203</v>
      </c>
      <c r="K2040" s="525" t="str">
        <f>IFERROR(VLOOKUP(J2040,'Reference data'!$G$2:$H$7, 2, 0), "Do not enter, will be populated based on other column(s)")</f>
        <v>Muawiah Qaimari</v>
      </c>
      <c r="L2040" s="525" t="str">
        <f>IFERROR(VLOOKUP(I2040, 'Reference data'!$R$2:$S$55, 2, 0), "Do not enter, will be populated based on other column(s)")</f>
        <v>Ashish Bartwal</v>
      </c>
      <c r="M2040" s="525" t="str">
        <f>IFERROR(VLOOKUP(L2040, 'Reference data'!$J$2:$K$30, 2, 0), "Do not enter, will be populated based on other column(s)")</f>
        <v>Himanshu Mathur</v>
      </c>
      <c r="N2040" s="347" t="s">
        <v>283</v>
      </c>
      <c r="O2040" s="551" t="str">
        <f>VLOOKUP(N2040, 'Reference data'!$U$2:$V$29, 2, 0)</f>
        <v>Ongoing</v>
      </c>
      <c r="P2040" s="347" t="s">
        <v>48</v>
      </c>
      <c r="AK2040" s="347">
        <v>5</v>
      </c>
      <c r="AO2040" s="347">
        <v>10</v>
      </c>
      <c r="AS2040" s="347">
        <v>5</v>
      </c>
    </row>
    <row r="2041" spans="1:45" ht="18" customHeight="1">
      <c r="A2041" s="522" t="str">
        <f>IFERROR(VLOOKUP(B2041, 'Reference data'!$C$2:$D$21, 2, 0), "Do not enter, will be populated based on other column(s)")</f>
        <v>Sustenance</v>
      </c>
      <c r="B2041" s="541" t="s">
        <v>987</v>
      </c>
      <c r="C2041" s="347">
        <v>5</v>
      </c>
      <c r="D2041" s="347" t="s">
        <v>2601</v>
      </c>
      <c r="E2041" s="543" t="s">
        <v>1292</v>
      </c>
      <c r="G2041" s="522" t="str">
        <f>IFERROR(VLOOKUP(E2041,'Reference data'!$M$2:$P$364,4,0), "Do not enter, will be populated based on other column(s)")</f>
        <v>MR</v>
      </c>
      <c r="H2041" s="522" t="str">
        <f>IFERROR(VLOOKUP(E2041,'Reference data'!$M$2:$O$364, 3,0), "Do not enter, will be populated based on other column(s)")</f>
        <v>Java</v>
      </c>
      <c r="I2041" s="522" t="str">
        <f>IFERROR(VLOOKUP(E2041,'Reference data'!$M$1:$N$364, 2,0), "Do not enter, will be populated based on other column(s)")</f>
        <v>Freedom Java Apps</v>
      </c>
      <c r="J2041" s="347" t="s">
        <v>203</v>
      </c>
      <c r="K2041" s="525" t="str">
        <f>IFERROR(VLOOKUP(J2041,'Reference data'!$G$2:$H$7, 2, 0), "Do not enter, will be populated based on other column(s)")</f>
        <v>Muawiah Qaimari</v>
      </c>
      <c r="L2041" s="525" t="str">
        <f>IFERROR(VLOOKUP(I2041, 'Reference data'!$R$2:$S$55, 2, 0), "Do not enter, will be populated based on other column(s)")</f>
        <v>Ashish Bartwal</v>
      </c>
      <c r="M2041" s="525" t="str">
        <f>IFERROR(VLOOKUP(L2041, 'Reference data'!$J$2:$K$30, 2, 0), "Do not enter, will be populated based on other column(s)")</f>
        <v>Himanshu Mathur</v>
      </c>
      <c r="N2041" s="347">
        <v>22.04</v>
      </c>
      <c r="O2041" s="551" t="e">
        <f>VLOOKUP(N2041, 'Reference data'!$U$2:$V$29, 2, 0)</f>
        <v>#N/A</v>
      </c>
      <c r="P2041" s="347" t="s">
        <v>48</v>
      </c>
      <c r="AK2041" s="347">
        <v>10</v>
      </c>
    </row>
    <row r="2042" spans="1:45" ht="18" customHeight="1">
      <c r="A2042" s="522" t="str">
        <f>IFERROR(VLOOKUP(B2042, 'Reference data'!$C$2:$D$21, 2, 0), "Do not enter, will be populated based on other column(s)")</f>
        <v>Sustenance</v>
      </c>
      <c r="B2042" s="541" t="s">
        <v>110</v>
      </c>
      <c r="C2042" s="347">
        <v>1</v>
      </c>
      <c r="D2042" s="347" t="s">
        <v>2602</v>
      </c>
      <c r="E2042" s="543" t="s">
        <v>764</v>
      </c>
      <c r="G2042" s="522" t="str">
        <f>IFERROR(VLOOKUP(E2042,'Reference data'!$M$2:$P$364,4,0), "Do not enter, will be populated based on other column(s)")</f>
        <v>MR</v>
      </c>
      <c r="H2042" s="522" t="str">
        <f>IFERROR(VLOOKUP(E2042,'Reference data'!$M$2:$O$364, 3,0), "Do not enter, will be populated based on other column(s)")</f>
        <v>Java</v>
      </c>
      <c r="I2042" s="522" t="str">
        <f>IFERROR(VLOOKUP(E2042,'Reference data'!$M$1:$N$364, 2,0), "Do not enter, will be populated based on other column(s)")</f>
        <v>Freedom Java Apps</v>
      </c>
      <c r="J2042" s="347" t="s">
        <v>203</v>
      </c>
      <c r="K2042" s="525" t="str">
        <f>IFERROR(VLOOKUP(J2042,'Reference data'!$G$2:$H$7, 2, 0), "Do not enter, will be populated based on other column(s)")</f>
        <v>Muawiah Qaimari</v>
      </c>
      <c r="L2042" s="525" t="str">
        <f>IFERROR(VLOOKUP(I2042, 'Reference data'!$R$2:$S$55, 2, 0), "Do not enter, will be populated based on other column(s)")</f>
        <v>Ashish Bartwal</v>
      </c>
      <c r="M2042" s="525" t="str">
        <f>IFERROR(VLOOKUP(L2042, 'Reference data'!$J$2:$K$30, 2, 0), "Do not enter, will be populated based on other column(s)")</f>
        <v>Himanshu Mathur</v>
      </c>
      <c r="N2042" s="347">
        <v>22.04</v>
      </c>
      <c r="O2042" s="551" t="e">
        <f>VLOOKUP(N2042, 'Reference data'!$U$2:$V$29, 2, 0)</f>
        <v>#N/A</v>
      </c>
      <c r="P2042" s="347" t="s">
        <v>48</v>
      </c>
      <c r="AK2042" s="347">
        <v>50</v>
      </c>
    </row>
    <row r="2043" spans="1:45" ht="18" customHeight="1">
      <c r="A2043" s="522" t="str">
        <f>IFERROR(VLOOKUP(B2043, 'Reference data'!$C$2:$D$21, 2, 0), "Do not enter, will be populated based on other column(s)")</f>
        <v>Sustenance</v>
      </c>
      <c r="B2043" s="541" t="s">
        <v>110</v>
      </c>
      <c r="C2043" s="347">
        <v>1</v>
      </c>
      <c r="D2043" s="347" t="s">
        <v>2603</v>
      </c>
      <c r="E2043" s="543" t="s">
        <v>385</v>
      </c>
      <c r="G2043" s="522" t="str">
        <f>IFERROR(VLOOKUP(E2043,'Reference data'!$M$2:$P$364,4,0), "Do not enter, will be populated based on other column(s)")</f>
        <v>MR</v>
      </c>
      <c r="H2043" s="522" t="str">
        <f>IFERROR(VLOOKUP(E2043,'Reference data'!$M$2:$O$364, 3,0), "Do not enter, will be populated based on other column(s)")</f>
        <v>SmallTalk, Gemstone</v>
      </c>
      <c r="I2043" s="522" t="str">
        <f>IFERROR(VLOOKUP(E2043,'Reference data'!$M$1:$N$364, 2,0), "Do not enter, will be populated based on other column(s)")</f>
        <v>Freedom Java Apps</v>
      </c>
      <c r="J2043" s="347" t="s">
        <v>203</v>
      </c>
      <c r="K2043" s="525" t="str">
        <f>IFERROR(VLOOKUP(J2043,'Reference data'!$G$2:$H$7, 2, 0), "Do not enter, will be populated based on other column(s)")</f>
        <v>Muawiah Qaimari</v>
      </c>
      <c r="L2043" s="525" t="str">
        <f>IFERROR(VLOOKUP(I2043, 'Reference data'!$R$2:$S$55, 2, 0), "Do not enter, will be populated based on other column(s)")</f>
        <v>Ashish Bartwal</v>
      </c>
      <c r="M2043" s="525" t="str">
        <f>IFERROR(VLOOKUP(L2043, 'Reference data'!$J$2:$K$30, 2, 0), "Do not enter, will be populated based on other column(s)")</f>
        <v>Himanshu Mathur</v>
      </c>
      <c r="N2043" s="347">
        <v>22.06</v>
      </c>
      <c r="O2043" s="551" t="str">
        <f>VLOOKUP(N2043, 'Reference data'!$U$2:$V$29, 2, 0)</f>
        <v>Jun-22</v>
      </c>
      <c r="P2043" s="347" t="s">
        <v>48</v>
      </c>
      <c r="Q2043" s="347">
        <v>40</v>
      </c>
      <c r="AK2043" s="347">
        <v>20</v>
      </c>
      <c r="AL2043" s="347">
        <v>10</v>
      </c>
      <c r="AM2043" s="347">
        <v>10</v>
      </c>
    </row>
    <row r="2044" spans="1:45" ht="18" customHeight="1">
      <c r="A2044" s="522" t="str">
        <f>IFERROR(VLOOKUP(B2044, 'Reference data'!$C$2:$D$21, 2, 0), "Do not enter, will be populated based on other column(s)")</f>
        <v>Sustenance</v>
      </c>
      <c r="B2044" s="541" t="s">
        <v>983</v>
      </c>
      <c r="C2044" s="347">
        <v>5</v>
      </c>
      <c r="D2044" s="347" t="s">
        <v>2604</v>
      </c>
      <c r="E2044" s="543" t="s">
        <v>1292</v>
      </c>
      <c r="G2044" s="522" t="str">
        <f>IFERROR(VLOOKUP(E2044,'Reference data'!$M$2:$P$364,4,0), "Do not enter, will be populated based on other column(s)")</f>
        <v>MR</v>
      </c>
      <c r="H2044" s="522" t="str">
        <f>IFERROR(VLOOKUP(E2044,'Reference data'!$M$2:$O$364, 3,0), "Do not enter, will be populated based on other column(s)")</f>
        <v>Java</v>
      </c>
      <c r="I2044" s="522" t="str">
        <f>IFERROR(VLOOKUP(E2044,'Reference data'!$M$1:$N$364, 2,0), "Do not enter, will be populated based on other column(s)")</f>
        <v>Freedom Java Apps</v>
      </c>
      <c r="J2044" s="347" t="s">
        <v>203</v>
      </c>
      <c r="K2044" s="525" t="str">
        <f>IFERROR(VLOOKUP(J2044,'Reference data'!$G$2:$H$7, 2, 0), "Do not enter, will be populated based on other column(s)")</f>
        <v>Muawiah Qaimari</v>
      </c>
      <c r="L2044" s="525" t="str">
        <f>IFERROR(VLOOKUP(I2044, 'Reference data'!$R$2:$S$55, 2, 0), "Do not enter, will be populated based on other column(s)")</f>
        <v>Ashish Bartwal</v>
      </c>
      <c r="M2044" s="525" t="str">
        <f>IFERROR(VLOOKUP(L2044, 'Reference data'!$J$2:$K$30, 2, 0), "Do not enter, will be populated based on other column(s)")</f>
        <v>Himanshu Mathur</v>
      </c>
      <c r="N2044" s="347" t="s">
        <v>283</v>
      </c>
      <c r="O2044" s="551" t="str">
        <f>VLOOKUP(N2044, 'Reference data'!$U$2:$V$29, 2, 0)</f>
        <v>Ongoing</v>
      </c>
      <c r="P2044" s="347" t="s">
        <v>48</v>
      </c>
      <c r="Q2044" s="347">
        <v>75</v>
      </c>
      <c r="AH2044" s="347">
        <v>10</v>
      </c>
      <c r="AI2044" s="347">
        <v>15</v>
      </c>
      <c r="AJ2044" s="347">
        <v>5</v>
      </c>
      <c r="AK2044" s="347">
        <v>5</v>
      </c>
      <c r="AL2044" s="347">
        <v>10</v>
      </c>
      <c r="AM2044" s="347">
        <v>5</v>
      </c>
      <c r="AN2044" s="347">
        <v>15</v>
      </c>
      <c r="AO2044" s="347">
        <v>5</v>
      </c>
      <c r="AP2044" s="347">
        <v>10</v>
      </c>
      <c r="AQ2044" s="347">
        <v>15</v>
      </c>
      <c r="AR2044" s="347">
        <v>10</v>
      </c>
      <c r="AS2044" s="347">
        <v>15</v>
      </c>
    </row>
    <row r="2045" spans="1:45" ht="18" customHeight="1">
      <c r="A2045" s="522" t="str">
        <f>IFERROR(VLOOKUP(B2045, 'Reference data'!$C$2:$D$21, 2, 0), "Do not enter, will be populated based on other column(s)")</f>
        <v>Sustenance</v>
      </c>
      <c r="B2045" s="541" t="s">
        <v>992</v>
      </c>
      <c r="C2045" s="347">
        <v>1</v>
      </c>
      <c r="D2045" s="347" t="s">
        <v>2605</v>
      </c>
      <c r="E2045" s="543" t="s">
        <v>1333</v>
      </c>
      <c r="G2045" s="522" t="str">
        <f>IFERROR(VLOOKUP(E2045,'Reference data'!$M$2:$P$364,4,0), "Do not enter, will be populated based on other column(s)")</f>
        <v>MR</v>
      </c>
      <c r="H2045" s="522" t="str">
        <f>IFERROR(VLOOKUP(E2045,'Reference data'!$M$2:$O$364, 3,0), "Do not enter, will be populated based on other column(s)")</f>
        <v>Java</v>
      </c>
      <c r="I2045" s="522" t="str">
        <f>IFERROR(VLOOKUP(E2045,'Reference data'!$M$1:$N$364, 2,0), "Do not enter, will be populated based on other column(s)")</f>
        <v>Freedom Java Apps</v>
      </c>
      <c r="J2045" s="347" t="s">
        <v>203</v>
      </c>
      <c r="K2045" s="525" t="str">
        <f>IFERROR(VLOOKUP(J2045,'Reference data'!$G$2:$H$7, 2, 0), "Do not enter, will be populated based on other column(s)")</f>
        <v>Muawiah Qaimari</v>
      </c>
      <c r="L2045" s="525" t="str">
        <f>IFERROR(VLOOKUP(I2045, 'Reference data'!$R$2:$S$55, 2, 0), "Do not enter, will be populated based on other column(s)")</f>
        <v>Ashish Bartwal</v>
      </c>
      <c r="M2045" s="525" t="str">
        <f>IFERROR(VLOOKUP(L2045, 'Reference data'!$J$2:$K$30, 2, 0), "Do not enter, will be populated based on other column(s)")</f>
        <v>Himanshu Mathur</v>
      </c>
      <c r="N2045" s="347" t="s">
        <v>283</v>
      </c>
      <c r="O2045" s="551" t="str">
        <f>VLOOKUP(N2045, 'Reference data'!$U$2:$V$29, 2, 0)</f>
        <v>Ongoing</v>
      </c>
      <c r="P2045" s="347" t="s">
        <v>48</v>
      </c>
      <c r="Q2045" s="347">
        <v>205</v>
      </c>
      <c r="AH2045" s="488">
        <v>50</v>
      </c>
      <c r="AI2045" s="488">
        <v>20</v>
      </c>
      <c r="AJ2045" s="488">
        <v>25</v>
      </c>
      <c r="AK2045" s="488">
        <v>20</v>
      </c>
      <c r="AL2045" s="488">
        <v>10</v>
      </c>
      <c r="AM2045" s="488">
        <v>15</v>
      </c>
      <c r="AN2045" s="488">
        <v>30</v>
      </c>
      <c r="AO2045" s="488">
        <v>35</v>
      </c>
      <c r="AP2045" s="488">
        <v>40</v>
      </c>
      <c r="AQ2045" s="488">
        <v>50</v>
      </c>
      <c r="AR2045" s="488">
        <v>40</v>
      </c>
      <c r="AS2045" s="488">
        <v>45</v>
      </c>
    </row>
    <row r="2046" spans="1:45" ht="18" customHeight="1">
      <c r="A2046" s="522" t="str">
        <f>IFERROR(VLOOKUP(B2046, 'Reference data'!$C$2:$D$21, 2, 0), "Do not enter, will be populated based on other column(s)")</f>
        <v>Sustenance</v>
      </c>
      <c r="B2046" s="541" t="s">
        <v>983</v>
      </c>
      <c r="C2046" s="347">
        <v>1</v>
      </c>
      <c r="D2046" s="347" t="s">
        <v>2606</v>
      </c>
      <c r="E2046" s="543" t="s">
        <v>385</v>
      </c>
      <c r="G2046" s="522" t="str">
        <f>IFERROR(VLOOKUP(E2046,'Reference data'!$M$2:$P$364,4,0), "Do not enter, will be populated based on other column(s)")</f>
        <v>MR</v>
      </c>
      <c r="H2046" s="522" t="str">
        <f>IFERROR(VLOOKUP(E2046,'Reference data'!$M$2:$O$364, 3,0), "Do not enter, will be populated based on other column(s)")</f>
        <v>SmallTalk, Gemstone</v>
      </c>
      <c r="I2046" s="522" t="str">
        <f>IFERROR(VLOOKUP(E2046,'Reference data'!$M$1:$N$364, 2,0), "Do not enter, will be populated based on other column(s)")</f>
        <v>Freedom Java Apps</v>
      </c>
      <c r="J2046" s="347" t="s">
        <v>203</v>
      </c>
      <c r="K2046" s="525" t="str">
        <f>IFERROR(VLOOKUP(J2046,'Reference data'!$G$2:$H$7, 2, 0), "Do not enter, will be populated based on other column(s)")</f>
        <v>Muawiah Qaimari</v>
      </c>
      <c r="L2046" s="525" t="str">
        <f>IFERROR(VLOOKUP(I2046, 'Reference data'!$R$2:$S$55, 2, 0), "Do not enter, will be populated based on other column(s)")</f>
        <v>Ashish Bartwal</v>
      </c>
      <c r="M2046" s="525" t="str">
        <f>IFERROR(VLOOKUP(L2046, 'Reference data'!$J$2:$K$30, 2, 0), "Do not enter, will be populated based on other column(s)")</f>
        <v>Himanshu Mathur</v>
      </c>
      <c r="N2046" s="347" t="s">
        <v>283</v>
      </c>
      <c r="O2046" s="551" t="str">
        <f>VLOOKUP(N2046, 'Reference data'!$U$2:$V$29, 2, 0)</f>
        <v>Ongoing</v>
      </c>
      <c r="P2046" s="347" t="s">
        <v>48</v>
      </c>
      <c r="Q2046" s="347">
        <v>40</v>
      </c>
      <c r="AJ2046" s="347">
        <v>10</v>
      </c>
      <c r="AK2046" s="347">
        <v>5</v>
      </c>
      <c r="AL2046" s="347">
        <v>15</v>
      </c>
      <c r="AM2046" s="347">
        <v>10</v>
      </c>
      <c r="AN2046" s="347">
        <v>20</v>
      </c>
      <c r="AO2046" s="347">
        <v>5</v>
      </c>
      <c r="AP2046" s="347">
        <v>10</v>
      </c>
      <c r="AQ2046" s="347">
        <v>15</v>
      </c>
      <c r="AR2046" s="347">
        <v>10</v>
      </c>
      <c r="AS2046" s="347">
        <v>15</v>
      </c>
    </row>
    <row r="2047" spans="1:45" ht="18" customHeight="1">
      <c r="A2047" s="522" t="str">
        <f>IFERROR(VLOOKUP(B2047, 'Reference data'!$C$2:$D$21, 2, 0), "Do not enter, will be populated based on other column(s)")</f>
        <v>Sustenance</v>
      </c>
      <c r="B2047" s="541" t="s">
        <v>988</v>
      </c>
      <c r="C2047" s="347">
        <v>3</v>
      </c>
      <c r="D2047" s="347" t="s">
        <v>2607</v>
      </c>
      <c r="E2047" s="543" t="s">
        <v>1292</v>
      </c>
      <c r="G2047" s="522" t="str">
        <f>IFERROR(VLOOKUP(E2047,'Reference data'!$M$2:$P$364,4,0), "Do not enter, will be populated based on other column(s)")</f>
        <v>MR</v>
      </c>
      <c r="H2047" s="522" t="str">
        <f>IFERROR(VLOOKUP(E2047,'Reference data'!$M$2:$O$364, 3,0), "Do not enter, will be populated based on other column(s)")</f>
        <v>Java</v>
      </c>
      <c r="I2047" s="522" t="str">
        <f>IFERROR(VLOOKUP(E2047,'Reference data'!$M$1:$N$364, 2,0), "Do not enter, will be populated based on other column(s)")</f>
        <v>Freedom Java Apps</v>
      </c>
      <c r="J2047" s="347" t="s">
        <v>203</v>
      </c>
      <c r="K2047" s="525" t="str">
        <f>IFERROR(VLOOKUP(J2047,'Reference data'!$G$2:$H$7, 2, 0), "Do not enter, will be populated based on other column(s)")</f>
        <v>Muawiah Qaimari</v>
      </c>
      <c r="L2047" s="525" t="str">
        <f>IFERROR(VLOOKUP(I2047, 'Reference data'!$R$2:$S$55, 2, 0), "Do not enter, will be populated based on other column(s)")</f>
        <v>Ashish Bartwal</v>
      </c>
      <c r="M2047" s="525" t="str">
        <f>IFERROR(VLOOKUP(L2047, 'Reference data'!$J$2:$K$30, 2, 0), "Do not enter, will be populated based on other column(s)")</f>
        <v>Himanshu Mathur</v>
      </c>
      <c r="N2047" s="347" t="s">
        <v>283</v>
      </c>
      <c r="O2047" s="551" t="str">
        <f>VLOOKUP(N2047, 'Reference data'!$U$2:$V$29, 2, 0)</f>
        <v>Ongoing</v>
      </c>
      <c r="P2047" s="347" t="s">
        <v>48</v>
      </c>
      <c r="Q2047" s="347">
        <v>110</v>
      </c>
      <c r="AH2047" s="347">
        <v>5</v>
      </c>
      <c r="AI2047" s="347">
        <v>10</v>
      </c>
      <c r="AJ2047" s="347">
        <v>15</v>
      </c>
      <c r="AK2047" s="347">
        <v>10</v>
      </c>
      <c r="AL2047" s="347">
        <v>15</v>
      </c>
      <c r="AM2047" s="347">
        <v>10</v>
      </c>
      <c r="AN2047" s="347">
        <v>10</v>
      </c>
      <c r="AO2047" s="347">
        <v>15</v>
      </c>
      <c r="AP2047" s="347">
        <v>20</v>
      </c>
      <c r="AQ2047" s="347">
        <v>10</v>
      </c>
      <c r="AR2047" s="347">
        <v>15</v>
      </c>
      <c r="AS2047" s="347">
        <v>10</v>
      </c>
    </row>
    <row r="2048" spans="1:45" ht="18" customHeight="1">
      <c r="A2048" s="522" t="str">
        <f>IFERROR(VLOOKUP(B2048, 'Reference data'!$C$2:$D$21, 2, 0), "Do not enter, will be populated based on other column(s)")</f>
        <v>Sustenance</v>
      </c>
      <c r="B2048" s="541" t="s">
        <v>988</v>
      </c>
      <c r="C2048" s="347">
        <v>1</v>
      </c>
      <c r="D2048" s="347" t="s">
        <v>2608</v>
      </c>
      <c r="E2048" s="543" t="s">
        <v>377</v>
      </c>
      <c r="G2048" s="522" t="str">
        <f>IFERROR(VLOOKUP(E2048,'Reference data'!$M$2:$P$364,4,0), "Do not enter, will be populated based on other column(s)")</f>
        <v>MR</v>
      </c>
      <c r="H2048" s="522" t="str">
        <f>IFERROR(VLOOKUP(E2048,'Reference data'!$M$2:$O$364, 3,0), "Do not enter, will be populated based on other column(s)")</f>
        <v>Java</v>
      </c>
      <c r="I2048" s="522" t="str">
        <f>IFERROR(VLOOKUP(E2048,'Reference data'!$M$1:$N$364, 2,0), "Do not enter, will be populated based on other column(s)")</f>
        <v>Freedom Java Apps</v>
      </c>
      <c r="J2048" s="347" t="s">
        <v>203</v>
      </c>
      <c r="K2048" s="525" t="str">
        <f>IFERROR(VLOOKUP(J2048,'Reference data'!$G$2:$H$7, 2, 0), "Do not enter, will be populated based on other column(s)")</f>
        <v>Muawiah Qaimari</v>
      </c>
      <c r="L2048" s="525" t="str">
        <f>IFERROR(VLOOKUP(I2048, 'Reference data'!$R$2:$S$55, 2, 0), "Do not enter, will be populated based on other column(s)")</f>
        <v>Ashish Bartwal</v>
      </c>
      <c r="M2048" s="525" t="str">
        <f>IFERROR(VLOOKUP(L2048, 'Reference data'!$J$2:$K$30, 2, 0), "Do not enter, will be populated based on other column(s)")</f>
        <v>Himanshu Mathur</v>
      </c>
      <c r="N2048" s="347">
        <v>23.04</v>
      </c>
      <c r="O2048" s="551" t="str">
        <f>VLOOKUP(N2048, 'Reference data'!$U$2:$V$29, 2, 0)</f>
        <v>Apr-23</v>
      </c>
      <c r="P2048" s="347" t="s">
        <v>48</v>
      </c>
      <c r="AK2048" s="347">
        <v>2</v>
      </c>
    </row>
    <row r="2049" spans="1:42" ht="18" customHeight="1">
      <c r="A2049" s="522" t="str">
        <f>IFERROR(VLOOKUP(B2049, 'Reference data'!$C$2:$D$21, 2, 0), "Do not enter, will be populated based on other column(s)")</f>
        <v>Sustenance</v>
      </c>
      <c r="B2049" s="541" t="s">
        <v>987</v>
      </c>
      <c r="C2049" s="347">
        <v>1</v>
      </c>
      <c r="D2049" s="347" t="s">
        <v>2609</v>
      </c>
      <c r="E2049" s="543" t="s">
        <v>385</v>
      </c>
      <c r="G2049" s="522" t="str">
        <f>IFERROR(VLOOKUP(E2049,'Reference data'!$M$2:$P$364,4,0), "Do not enter, will be populated based on other column(s)")</f>
        <v>MR</v>
      </c>
      <c r="H2049" s="522" t="str">
        <f>IFERROR(VLOOKUP(E2049,'Reference data'!$M$2:$O$364, 3,0), "Do not enter, will be populated based on other column(s)")</f>
        <v>SmallTalk, Gemstone</v>
      </c>
      <c r="I2049" s="522" t="str">
        <f>IFERROR(VLOOKUP(E2049,'Reference data'!$M$1:$N$364, 2,0), "Do not enter, will be populated based on other column(s)")</f>
        <v>Freedom Java Apps</v>
      </c>
      <c r="J2049" s="347" t="s">
        <v>203</v>
      </c>
      <c r="K2049" s="525" t="str">
        <f>IFERROR(VLOOKUP(J2049,'Reference data'!$G$2:$H$7, 2, 0), "Do not enter, will be populated based on other column(s)")</f>
        <v>Muawiah Qaimari</v>
      </c>
      <c r="L2049" s="525" t="str">
        <f>IFERROR(VLOOKUP(I2049, 'Reference data'!$R$2:$S$55, 2, 0), "Do not enter, will be populated based on other column(s)")</f>
        <v>Ashish Bartwal</v>
      </c>
      <c r="M2049" s="525" t="str">
        <f>IFERROR(VLOOKUP(L2049, 'Reference data'!$J$2:$K$30, 2, 0), "Do not enter, will be populated based on other column(s)")</f>
        <v>Himanshu Mathur</v>
      </c>
      <c r="N2049" s="347">
        <v>23.04</v>
      </c>
      <c r="O2049" s="551" t="str">
        <f>VLOOKUP(N2049, 'Reference data'!$U$2:$V$29, 2, 0)</f>
        <v>Apr-23</v>
      </c>
      <c r="P2049" s="347" t="s">
        <v>48</v>
      </c>
      <c r="Q2049" s="347">
        <v>15</v>
      </c>
      <c r="AK2049" s="347">
        <v>10</v>
      </c>
      <c r="AL2049" s="347">
        <v>5</v>
      </c>
    </row>
    <row r="2050" spans="1:42" ht="18" customHeight="1">
      <c r="A2050" s="522" t="str">
        <f>IFERROR(VLOOKUP(B2050, 'Reference data'!$C$2:$D$21, 2, 0), "Do not enter, will be populated based on other column(s)")</f>
        <v>Sustenance</v>
      </c>
      <c r="B2050" s="541" t="s">
        <v>987</v>
      </c>
      <c r="C2050" s="347">
        <v>1</v>
      </c>
      <c r="D2050" s="347" t="s">
        <v>2610</v>
      </c>
      <c r="E2050" s="543" t="s">
        <v>385</v>
      </c>
      <c r="G2050" s="522" t="str">
        <f>IFERROR(VLOOKUP(E2050,'Reference data'!$M$2:$P$364,4,0), "Do not enter, will be populated based on other column(s)")</f>
        <v>MR</v>
      </c>
      <c r="H2050" s="522" t="str">
        <f>IFERROR(VLOOKUP(E2050,'Reference data'!$M$2:$O$364, 3,0), "Do not enter, will be populated based on other column(s)")</f>
        <v>SmallTalk, Gemstone</v>
      </c>
      <c r="I2050" s="522" t="str">
        <f>IFERROR(VLOOKUP(E2050,'Reference data'!$M$1:$N$364, 2,0), "Do not enter, will be populated based on other column(s)")</f>
        <v>Freedom Java Apps</v>
      </c>
      <c r="J2050" s="347" t="s">
        <v>203</v>
      </c>
      <c r="K2050" s="525" t="str">
        <f>IFERROR(VLOOKUP(J2050,'Reference data'!$G$2:$H$7, 2, 0), "Do not enter, will be populated based on other column(s)")</f>
        <v>Muawiah Qaimari</v>
      </c>
      <c r="L2050" s="525" t="str">
        <f>IFERROR(VLOOKUP(I2050, 'Reference data'!$R$2:$S$55, 2, 0), "Do not enter, will be populated based on other column(s)")</f>
        <v>Ashish Bartwal</v>
      </c>
      <c r="M2050" s="525" t="str">
        <f>IFERROR(VLOOKUP(L2050, 'Reference data'!$J$2:$K$30, 2, 0), "Do not enter, will be populated based on other column(s)")</f>
        <v>Himanshu Mathur</v>
      </c>
      <c r="N2050" s="347">
        <v>23.04</v>
      </c>
      <c r="O2050" s="551" t="str">
        <f>VLOOKUP(N2050, 'Reference data'!$U$2:$V$29, 2, 0)</f>
        <v>Apr-23</v>
      </c>
      <c r="P2050" s="347" t="s">
        <v>48</v>
      </c>
      <c r="Q2050" s="347">
        <v>20</v>
      </c>
      <c r="AK2050" s="347">
        <v>20</v>
      </c>
    </row>
    <row r="2051" spans="1:42" ht="18" customHeight="1">
      <c r="A2051" s="522" t="str">
        <f>IFERROR(VLOOKUP(B2051, 'Reference data'!$C$2:$D$21, 2, 0), "Do not enter, will be populated based on other column(s)")</f>
        <v>Sustenance</v>
      </c>
      <c r="B2051" s="541" t="s">
        <v>988</v>
      </c>
      <c r="C2051" s="347">
        <v>1</v>
      </c>
      <c r="D2051" s="347" t="s">
        <v>2611</v>
      </c>
      <c r="E2051" s="543" t="s">
        <v>379</v>
      </c>
      <c r="G2051" s="522" t="str">
        <f>IFERROR(VLOOKUP(E2051,'Reference data'!$M$2:$P$364,4,0), "Do not enter, will be populated based on other column(s)")</f>
        <v>MR</v>
      </c>
      <c r="H2051" s="522" t="str">
        <f>IFERROR(VLOOKUP(E2051,'Reference data'!$M$2:$O$364, 3,0), "Do not enter, will be populated based on other column(s)")</f>
        <v>C, C++</v>
      </c>
      <c r="I2051" s="522" t="str">
        <f>IFERROR(VLOOKUP(E2051,'Reference data'!$M$1:$N$364, 2,0), "Do not enter, will be populated based on other column(s)")</f>
        <v>Freedom CPP Apps</v>
      </c>
      <c r="J2051" s="347" t="s">
        <v>203</v>
      </c>
      <c r="K2051" s="525" t="str">
        <f>IFERROR(VLOOKUP(J2051,'Reference data'!$G$2:$H$7, 2, 0), "Do not enter, will be populated based on other column(s)")</f>
        <v>Muawiah Qaimari</v>
      </c>
      <c r="L2051" s="525" t="str">
        <f>IFERROR(VLOOKUP(I2051, 'Reference data'!$R$2:$S$55, 2, 0), "Do not enter, will be populated based on other column(s)")</f>
        <v>Ashish Bartwal</v>
      </c>
      <c r="M2051" s="525" t="str">
        <f>IFERROR(VLOOKUP(L2051, 'Reference data'!$J$2:$K$30, 2, 0), "Do not enter, will be populated based on other column(s)")</f>
        <v>Himanshu Mathur</v>
      </c>
      <c r="N2051" s="347">
        <v>23.04</v>
      </c>
      <c r="O2051" s="551" t="str">
        <f>VLOOKUP(N2051, 'Reference data'!$U$2:$V$29, 2, 0)</f>
        <v>Apr-23</v>
      </c>
      <c r="P2051" s="347" t="s">
        <v>48</v>
      </c>
      <c r="Q2051" s="347">
        <v>30</v>
      </c>
      <c r="AK2051" s="347">
        <v>30</v>
      </c>
    </row>
    <row r="2052" spans="1:42" ht="18" customHeight="1">
      <c r="A2052" s="522" t="str">
        <f>IFERROR(VLOOKUP(B2052, 'Reference data'!$C$2:$D$21, 2, 0), "Do not enter, will be populated based on other column(s)")</f>
        <v>Enhancement</v>
      </c>
      <c r="B2052" s="541" t="s">
        <v>960</v>
      </c>
      <c r="C2052" s="347">
        <v>1</v>
      </c>
      <c r="D2052" s="347" t="s">
        <v>2612</v>
      </c>
      <c r="E2052" s="543" t="s">
        <v>202</v>
      </c>
      <c r="F2052" s="474" t="s">
        <v>1571</v>
      </c>
      <c r="G2052" s="522" t="str">
        <f>IFERROR(VLOOKUP(E2052,'Reference data'!$M$2:$P$364,4,0), "Do not enter, will be populated based on other column(s)")</f>
        <v>MR</v>
      </c>
      <c r="H2052" s="522" t="str">
        <f>IFERROR(VLOOKUP(E2052,'Reference data'!$M$2:$O$364, 3,0), "Do not enter, will be populated based on other column(s)")</f>
        <v>Hadoop, Java</v>
      </c>
      <c r="I2052" s="522" t="str">
        <f>IFERROR(VLOOKUP(E2052,'Reference data'!$M$1:$N$364, 2,0), "Do not enter, will be populated based on other column(s)")</f>
        <v>CARAT</v>
      </c>
      <c r="J2052" s="347" t="s">
        <v>203</v>
      </c>
      <c r="K2052" s="525" t="str">
        <f>IFERROR(VLOOKUP(J2052,'Reference data'!$G$2:$H$7, 2, 0), "Do not enter, will be populated based on other column(s)")</f>
        <v>Muawiah Qaimari</v>
      </c>
      <c r="L2052" s="525" t="str">
        <f>IFERROR(VLOOKUP(I2052, 'Reference data'!$R$2:$S$55, 2, 0), "Do not enter, will be populated based on other column(s)")</f>
        <v>Ashish Bartwal</v>
      </c>
      <c r="M2052" s="525" t="str">
        <f>IFERROR(VLOOKUP(L2052, 'Reference data'!$J$2:$K$30, 2, 0), "Do not enter, will be populated based on other column(s)")</f>
        <v>Himanshu Mathur</v>
      </c>
      <c r="N2052" s="347">
        <v>23.06</v>
      </c>
      <c r="O2052" s="551" t="str">
        <f>VLOOKUP(N2052, 'Reference data'!$U$2:$V$29, 2, 0)</f>
        <v>Jun-23</v>
      </c>
      <c r="P2052" s="347" t="s">
        <v>48</v>
      </c>
      <c r="Q2052" s="347">
        <v>15</v>
      </c>
      <c r="AJ2052" s="488"/>
      <c r="AK2052" s="488">
        <v>3</v>
      </c>
      <c r="AL2052" s="488">
        <v>2</v>
      </c>
      <c r="AM2052" s="488">
        <v>10</v>
      </c>
      <c r="AN2052" s="488"/>
      <c r="AO2052" s="488"/>
      <c r="AP2052" s="488"/>
    </row>
    <row r="2053" spans="1:42" ht="18" customHeight="1">
      <c r="A2053" s="522" t="str">
        <f>IFERROR(VLOOKUP(B2053, 'Reference data'!$C$2:$D$21, 2, 0), "Do not enter, will be populated based on other column(s)")</f>
        <v>Sustenance</v>
      </c>
      <c r="B2053" s="541" t="s">
        <v>983</v>
      </c>
      <c r="C2053" s="347">
        <v>1</v>
      </c>
      <c r="D2053" s="347" t="s">
        <v>2613</v>
      </c>
      <c r="E2053" s="543" t="s">
        <v>202</v>
      </c>
      <c r="G2053" s="522" t="str">
        <f>IFERROR(VLOOKUP(E2053,'Reference data'!$M$2:$P$364,4,0), "Do not enter, will be populated based on other column(s)")</f>
        <v>MR</v>
      </c>
      <c r="H2053" s="522" t="str">
        <f>IFERROR(VLOOKUP(E2053,'Reference data'!$M$2:$O$364, 3,0), "Do not enter, will be populated based on other column(s)")</f>
        <v>Hadoop, Java</v>
      </c>
      <c r="I2053" s="522" t="str">
        <f>IFERROR(VLOOKUP(E2053,'Reference data'!$M$1:$N$364, 2,0), "Do not enter, will be populated based on other column(s)")</f>
        <v>CARAT</v>
      </c>
      <c r="J2053" s="347" t="s">
        <v>203</v>
      </c>
      <c r="K2053" s="525" t="str">
        <f>IFERROR(VLOOKUP(J2053,'Reference data'!$G$2:$H$7, 2, 0), "Do not enter, will be populated based on other column(s)")</f>
        <v>Muawiah Qaimari</v>
      </c>
      <c r="L2053" s="525" t="str">
        <f>IFERROR(VLOOKUP(I2053, 'Reference data'!$R$2:$S$55, 2, 0), "Do not enter, will be populated based on other column(s)")</f>
        <v>Ashish Bartwal</v>
      </c>
      <c r="M2053" s="525" t="str">
        <f>IFERROR(VLOOKUP(L2053, 'Reference data'!$J$2:$K$30, 2, 0), "Do not enter, will be populated based on other column(s)")</f>
        <v>Himanshu Mathur</v>
      </c>
      <c r="N2053" s="347" t="s">
        <v>283</v>
      </c>
      <c r="O2053" s="551" t="str">
        <f>VLOOKUP(N2053, 'Reference data'!$U$2:$V$29, 2, 0)</f>
        <v>Ongoing</v>
      </c>
      <c r="P2053" s="347" t="s">
        <v>48</v>
      </c>
      <c r="Q2053" s="347">
        <v>30</v>
      </c>
      <c r="AJ2053" s="488"/>
      <c r="AK2053" s="488">
        <v>10</v>
      </c>
      <c r="AL2053" s="488">
        <v>10</v>
      </c>
      <c r="AM2053" s="488"/>
      <c r="AN2053" s="488">
        <v>10</v>
      </c>
      <c r="AO2053" s="488"/>
      <c r="AP2053" s="488"/>
    </row>
    <row r="2054" spans="1:42" ht="18" customHeight="1">
      <c r="A2054" s="522" t="str">
        <f>IFERROR(VLOOKUP(B2054, 'Reference data'!$C$2:$D$21, 2, 0), "Do not enter, will be populated based on other column(s)")</f>
        <v>Sustenance</v>
      </c>
      <c r="B2054" s="541" t="s">
        <v>992</v>
      </c>
      <c r="C2054" s="347">
        <v>1</v>
      </c>
      <c r="D2054" s="347" t="s">
        <v>2614</v>
      </c>
      <c r="E2054" s="543" t="s">
        <v>764</v>
      </c>
      <c r="G2054" s="522" t="str">
        <f>IFERROR(VLOOKUP(E2054,'Reference data'!$M$2:$P$364,4,0), "Do not enter, will be populated based on other column(s)")</f>
        <v>MR</v>
      </c>
      <c r="H2054" s="522" t="str">
        <f>IFERROR(VLOOKUP(E2054,'Reference data'!$M$2:$O$364, 3,0), "Do not enter, will be populated based on other column(s)")</f>
        <v>Java</v>
      </c>
      <c r="I2054" s="522" t="str">
        <f>IFERROR(VLOOKUP(E2054,'Reference data'!$M$1:$N$364, 2,0), "Do not enter, will be populated based on other column(s)")</f>
        <v>Freedom Java Apps</v>
      </c>
      <c r="J2054" s="347" t="s">
        <v>203</v>
      </c>
      <c r="K2054" s="525" t="str">
        <f>IFERROR(VLOOKUP(J2054,'Reference data'!$G$2:$H$7, 2, 0), "Do not enter, will be populated based on other column(s)")</f>
        <v>Muawiah Qaimari</v>
      </c>
      <c r="L2054" s="525" t="str">
        <f>IFERROR(VLOOKUP(I2054, 'Reference data'!$R$2:$S$55, 2, 0), "Do not enter, will be populated based on other column(s)")</f>
        <v>Ashish Bartwal</v>
      </c>
      <c r="M2054" s="525" t="str">
        <f>IFERROR(VLOOKUP(L2054, 'Reference data'!$J$2:$K$30, 2, 0), "Do not enter, will be populated based on other column(s)")</f>
        <v>Himanshu Mathur</v>
      </c>
      <c r="N2054" s="347" t="s">
        <v>283</v>
      </c>
      <c r="O2054" s="551" t="str">
        <f>VLOOKUP(N2054, 'Reference data'!$U$2:$V$29, 2, 0)</f>
        <v>Ongoing</v>
      </c>
      <c r="P2054" s="347" t="s">
        <v>48</v>
      </c>
      <c r="AH2054" s="347">
        <v>10</v>
      </c>
      <c r="AK2054" s="347">
        <v>10</v>
      </c>
      <c r="AN2054" s="347">
        <v>20</v>
      </c>
    </row>
    <row r="2055" spans="1:42" ht="18" customHeight="1">
      <c r="A2055" s="522" t="str">
        <f>IFERROR(VLOOKUP(B2055, 'Reference data'!$C$2:$D$21, 2, 0), "Do not enter, will be populated based on other column(s)")</f>
        <v>Sustenance</v>
      </c>
      <c r="B2055" s="541" t="s">
        <v>992</v>
      </c>
      <c r="C2055" s="347">
        <v>1</v>
      </c>
      <c r="D2055" s="347" t="s">
        <v>2614</v>
      </c>
      <c r="E2055" s="543" t="s">
        <v>1333</v>
      </c>
      <c r="G2055" s="522" t="str">
        <f>IFERROR(VLOOKUP(E2055,'Reference data'!$M$2:$P$364,4,0), "Do not enter, will be populated based on other column(s)")</f>
        <v>MR</v>
      </c>
      <c r="H2055" s="522" t="str">
        <f>IFERROR(VLOOKUP(E2055,'Reference data'!$M$2:$O$364, 3,0), "Do not enter, will be populated based on other column(s)")</f>
        <v>Java</v>
      </c>
      <c r="I2055" s="522" t="str">
        <f>IFERROR(VLOOKUP(E2055,'Reference data'!$M$1:$N$364, 2,0), "Do not enter, will be populated based on other column(s)")</f>
        <v>Freedom Java Apps</v>
      </c>
      <c r="J2055" s="347" t="s">
        <v>203</v>
      </c>
      <c r="K2055" s="525" t="str">
        <f>IFERROR(VLOOKUP(J2055,'Reference data'!$G$2:$H$7, 2, 0), "Do not enter, will be populated based on other column(s)")</f>
        <v>Muawiah Qaimari</v>
      </c>
      <c r="L2055" s="525" t="str">
        <f>IFERROR(VLOOKUP(I2055, 'Reference data'!$R$2:$S$55, 2, 0), "Do not enter, will be populated based on other column(s)")</f>
        <v>Ashish Bartwal</v>
      </c>
      <c r="M2055" s="525" t="str">
        <f>IFERROR(VLOOKUP(L2055, 'Reference data'!$J$2:$K$30, 2, 0), "Do not enter, will be populated based on other column(s)")</f>
        <v>Himanshu Mathur</v>
      </c>
      <c r="N2055" s="347" t="s">
        <v>283</v>
      </c>
      <c r="O2055" s="551" t="str">
        <f>VLOOKUP(N2055, 'Reference data'!$U$2:$V$29, 2, 0)</f>
        <v>Ongoing</v>
      </c>
      <c r="P2055" s="347" t="s">
        <v>48</v>
      </c>
      <c r="AH2055" s="347">
        <v>15</v>
      </c>
      <c r="AK2055" s="347">
        <v>20</v>
      </c>
      <c r="AN2055" s="347">
        <v>20</v>
      </c>
      <c r="AP2055" s="347">
        <v>10</v>
      </c>
    </row>
    <row r="2056" spans="1:42" ht="18" customHeight="1">
      <c r="A2056" s="522" t="str">
        <f>IFERROR(VLOOKUP(B2056, 'Reference data'!$C$2:$D$21, 2, 0), "Do not enter, will be populated based on other column(s)")</f>
        <v>Sustenance</v>
      </c>
      <c r="B2056" s="541" t="s">
        <v>110</v>
      </c>
      <c r="C2056" s="347">
        <v>1</v>
      </c>
      <c r="D2056" s="347" t="s">
        <v>2615</v>
      </c>
      <c r="E2056" s="543" t="s">
        <v>202</v>
      </c>
      <c r="G2056" s="522" t="str">
        <f>IFERROR(VLOOKUP(E2056,'Reference data'!$M$2:$P$364,4,0), "Do not enter, will be populated based on other column(s)")</f>
        <v>MR</v>
      </c>
      <c r="H2056" s="522" t="str">
        <f>IFERROR(VLOOKUP(E2056,'Reference data'!$M$2:$O$364, 3,0), "Do not enter, will be populated based on other column(s)")</f>
        <v>Hadoop, Java</v>
      </c>
      <c r="I2056" s="522" t="str">
        <f>IFERROR(VLOOKUP(E2056,'Reference data'!$M$1:$N$364, 2,0), "Do not enter, will be populated based on other column(s)")</f>
        <v>CARAT</v>
      </c>
      <c r="J2056" s="347" t="s">
        <v>203</v>
      </c>
      <c r="K2056" s="525" t="str">
        <f>IFERROR(VLOOKUP(J2056,'Reference data'!$G$2:$H$7, 2, 0), "Do not enter, will be populated based on other column(s)")</f>
        <v>Muawiah Qaimari</v>
      </c>
      <c r="L2056" s="525" t="s">
        <v>375</v>
      </c>
      <c r="M2056" s="525" t="str">
        <f>IFERROR(VLOOKUP(L2056, 'Reference data'!$J$2:$K$30, 2, 0), "Do not enter, will be populated based on other column(s)")</f>
        <v>Himanshu Mathur</v>
      </c>
      <c r="N2056" s="347">
        <v>23.06</v>
      </c>
      <c r="O2056" s="551" t="str">
        <f>VLOOKUP(N2056, 'Reference data'!$U$2:$V$29, 2, 0)</f>
        <v>Jun-23</v>
      </c>
      <c r="P2056" s="483" t="s">
        <v>48</v>
      </c>
      <c r="Q2056" s="347">
        <v>40</v>
      </c>
      <c r="AJ2056" s="488"/>
      <c r="AK2056" s="488"/>
      <c r="AL2056" s="488">
        <v>20</v>
      </c>
      <c r="AM2056" s="488">
        <v>20</v>
      </c>
      <c r="AN2056" s="488"/>
      <c r="AO2056" s="488"/>
      <c r="AP2056" s="488"/>
    </row>
    <row r="2057" spans="1:42" ht="18" customHeight="1">
      <c r="A2057" s="522" t="str">
        <f>IFERROR(VLOOKUP(B2057, 'Reference data'!$C$2:$D$21, 2, 0), "Do not enter, will be populated based on other column(s)")</f>
        <v>Sustenance</v>
      </c>
      <c r="B2057" s="541" t="s">
        <v>988</v>
      </c>
      <c r="C2057" s="347">
        <v>1</v>
      </c>
      <c r="D2057" s="347" t="s">
        <v>2616</v>
      </c>
      <c r="E2057" s="543" t="s">
        <v>377</v>
      </c>
      <c r="G2057" s="522" t="str">
        <f>IFERROR(VLOOKUP(E2057,'Reference data'!$M$2:$P$364,4,0), "Do not enter, will be populated based on other column(s)")</f>
        <v>MR</v>
      </c>
      <c r="H2057" s="522" t="str">
        <f>IFERROR(VLOOKUP(E2057,'Reference data'!$M$2:$O$364, 3,0), "Do not enter, will be populated based on other column(s)")</f>
        <v>Java</v>
      </c>
      <c r="I2057" s="522" t="str">
        <f>IFERROR(VLOOKUP(E2057,'Reference data'!$M$1:$N$364, 2,0), "Do not enter, will be populated based on other column(s)")</f>
        <v>Freedom Java Apps</v>
      </c>
      <c r="J2057" s="347" t="s">
        <v>203</v>
      </c>
      <c r="K2057" s="525" t="str">
        <f>IFERROR(VLOOKUP(J2057,'Reference data'!$G$2:$H$7, 2, 0), "Do not enter, will be populated based on other column(s)")</f>
        <v>Muawiah Qaimari</v>
      </c>
      <c r="L2057" s="525" t="s">
        <v>375</v>
      </c>
      <c r="M2057" s="525" t="str">
        <f>IFERROR(VLOOKUP(L2057, 'Reference data'!$J$2:$K$30, 2, 0), "Do not enter, will be populated based on other column(s)")</f>
        <v>Himanshu Mathur</v>
      </c>
      <c r="N2057" s="347">
        <v>23.05</v>
      </c>
      <c r="O2057" s="551" t="str">
        <f>VLOOKUP(N2057, 'Reference data'!$U$2:$V$29, 2, 0)</f>
        <v>May-23</v>
      </c>
      <c r="P2057" s="483" t="s">
        <v>48</v>
      </c>
      <c r="Q2057" s="347">
        <v>25</v>
      </c>
      <c r="AL2057" s="347">
        <v>25</v>
      </c>
    </row>
    <row r="2058" spans="1:42" ht="18" customHeight="1">
      <c r="A2058" s="522" t="str">
        <f>IFERROR(VLOOKUP(B2058, 'Reference data'!$C$2:$D$21, 2, 0), "Do not enter, will be populated based on other column(s)")</f>
        <v>Sustenance</v>
      </c>
      <c r="B2058" s="541" t="s">
        <v>988</v>
      </c>
      <c r="C2058" s="347">
        <v>1</v>
      </c>
      <c r="D2058" s="347" t="s">
        <v>2617</v>
      </c>
      <c r="E2058" s="543" t="s">
        <v>379</v>
      </c>
      <c r="G2058" s="522" t="str">
        <f>IFERROR(VLOOKUP(E2058,'Reference data'!$M$2:$P$364,4,0), "Do not enter, will be populated based on other column(s)")</f>
        <v>MR</v>
      </c>
      <c r="H2058" s="522" t="str">
        <f>IFERROR(VLOOKUP(E2058,'Reference data'!$M$2:$O$364, 3,0), "Do not enter, will be populated based on other column(s)")</f>
        <v>C, C++</v>
      </c>
      <c r="I2058" s="522" t="str">
        <f>IFERROR(VLOOKUP(E2058,'Reference data'!$M$1:$N$364, 2,0), "Do not enter, will be populated based on other column(s)")</f>
        <v>Freedom CPP Apps</v>
      </c>
      <c r="J2058" s="347" t="s">
        <v>203</v>
      </c>
      <c r="K2058" s="525" t="str">
        <f>IFERROR(VLOOKUP(J2058,'Reference data'!$G$2:$H$7, 2, 0), "Do not enter, will be populated based on other column(s)")</f>
        <v>Muawiah Qaimari</v>
      </c>
      <c r="L2058" s="525" t="s">
        <v>375</v>
      </c>
      <c r="M2058" s="525" t="str">
        <f>IFERROR(VLOOKUP(L2058, 'Reference data'!$J$2:$K$30, 2, 0), "Do not enter, will be populated based on other column(s)")</f>
        <v>Himanshu Mathur</v>
      </c>
      <c r="N2058" s="347">
        <v>23.05</v>
      </c>
      <c r="O2058" s="551" t="str">
        <f>VLOOKUP(N2058, 'Reference data'!$U$2:$V$29, 2, 0)</f>
        <v>May-23</v>
      </c>
      <c r="P2058" s="483" t="s">
        <v>48</v>
      </c>
      <c r="Q2058" s="347">
        <v>10</v>
      </c>
      <c r="AL2058" s="347">
        <v>10</v>
      </c>
    </row>
    <row r="2059" spans="1:42" ht="18" customHeight="1">
      <c r="A2059" s="522" t="str">
        <f>IFERROR(VLOOKUP(B2059, 'Reference data'!$C$2:$D$21, 2, 0), "Do not enter, will be populated based on other column(s)")</f>
        <v>Sustenance</v>
      </c>
      <c r="B2059" s="541" t="s">
        <v>988</v>
      </c>
      <c r="C2059" s="347">
        <v>1</v>
      </c>
      <c r="D2059" s="347" t="s">
        <v>2618</v>
      </c>
      <c r="E2059" s="543" t="s">
        <v>764</v>
      </c>
      <c r="G2059" s="522" t="str">
        <f>IFERROR(VLOOKUP(E2059,'Reference data'!$M$2:$P$364,4,0), "Do not enter, will be populated based on other column(s)")</f>
        <v>MR</v>
      </c>
      <c r="H2059" s="522" t="str">
        <f>IFERROR(VLOOKUP(E2059,'Reference data'!$M$2:$O$364, 3,0), "Do not enter, will be populated based on other column(s)")</f>
        <v>Java</v>
      </c>
      <c r="I2059" s="522" t="str">
        <f>IFERROR(VLOOKUP(E2059,'Reference data'!$M$1:$N$364, 2,0), "Do not enter, will be populated based on other column(s)")</f>
        <v>Freedom Java Apps</v>
      </c>
      <c r="J2059" s="347" t="s">
        <v>203</v>
      </c>
      <c r="K2059" s="525" t="str">
        <f>IFERROR(VLOOKUP(J2059,'Reference data'!$G$2:$H$7, 2, 0), "Do not enter, will be populated based on other column(s)")</f>
        <v>Muawiah Qaimari</v>
      </c>
      <c r="L2059" s="525" t="s">
        <v>375</v>
      </c>
      <c r="M2059" s="525" t="str">
        <f>IFERROR(VLOOKUP(L2059, 'Reference data'!$J$2:$K$30, 2, 0), "Do not enter, will be populated based on other column(s)")</f>
        <v>Himanshu Mathur</v>
      </c>
      <c r="N2059" s="347">
        <v>23.05</v>
      </c>
      <c r="O2059" s="551" t="str">
        <f>VLOOKUP(N2059, 'Reference data'!$U$2:$V$29, 2, 0)</f>
        <v>May-23</v>
      </c>
      <c r="P2059" s="483" t="s">
        <v>48</v>
      </c>
      <c r="Q2059" s="347">
        <v>40</v>
      </c>
      <c r="AL2059" s="347">
        <v>40</v>
      </c>
    </row>
    <row r="2060" spans="1:42" ht="18" customHeight="1">
      <c r="A2060" s="522" t="str">
        <f>IFERROR(VLOOKUP(B2060, 'Reference data'!$C$2:$D$21, 2, 0), "Do not enter, will be populated based on other column(s)")</f>
        <v>Sustenance</v>
      </c>
      <c r="B2060" s="541" t="s">
        <v>110</v>
      </c>
      <c r="C2060" s="347">
        <v>1</v>
      </c>
      <c r="D2060" s="347" t="s">
        <v>2619</v>
      </c>
      <c r="E2060" s="543" t="s">
        <v>377</v>
      </c>
      <c r="G2060" s="522" t="str">
        <f>IFERROR(VLOOKUP(E2060,'Reference data'!$M$2:$P$364,4,0), "Do not enter, will be populated based on other column(s)")</f>
        <v>MR</v>
      </c>
      <c r="H2060" s="522" t="str">
        <f>IFERROR(VLOOKUP(E2060,'Reference data'!$M$2:$O$364, 3,0), "Do not enter, will be populated based on other column(s)")</f>
        <v>Java</v>
      </c>
      <c r="I2060" s="522" t="str">
        <f>IFERROR(VLOOKUP(E2060,'Reference data'!$M$1:$N$364, 2,0), "Do not enter, will be populated based on other column(s)")</f>
        <v>Freedom Java Apps</v>
      </c>
      <c r="J2060" s="347" t="s">
        <v>203</v>
      </c>
      <c r="K2060" s="525" t="str">
        <f>IFERROR(VLOOKUP(J2060,'Reference data'!$G$2:$H$7, 2, 0), "Do not enter, will be populated based on other column(s)")</f>
        <v>Muawiah Qaimari</v>
      </c>
      <c r="L2060" s="525" t="s">
        <v>375</v>
      </c>
      <c r="M2060" s="525" t="str">
        <f>IFERROR(VLOOKUP(L2060, 'Reference data'!$J$2:$K$30, 2, 0), "Do not enter, will be populated based on other column(s)")</f>
        <v>Himanshu Mathur</v>
      </c>
      <c r="N2060" s="347">
        <v>23.05</v>
      </c>
      <c r="O2060" s="551" t="str">
        <f>VLOOKUP(N2060, 'Reference data'!$U$2:$V$29, 2, 0)</f>
        <v>May-23</v>
      </c>
      <c r="P2060" s="483" t="s">
        <v>48</v>
      </c>
      <c r="Q2060" s="347">
        <v>20</v>
      </c>
      <c r="AL2060" s="347">
        <v>20</v>
      </c>
    </row>
    <row r="2061" spans="1:42" ht="18" customHeight="1">
      <c r="A2061" s="522" t="str">
        <f>IFERROR(VLOOKUP(B2061, 'Reference data'!$C$2:$D$21, 2, 0), "Do not enter, will be populated based on other column(s)")</f>
        <v>Sustenance</v>
      </c>
      <c r="B2061" s="541" t="s">
        <v>988</v>
      </c>
      <c r="C2061" s="347">
        <v>1</v>
      </c>
      <c r="D2061" s="347" t="s">
        <v>2620</v>
      </c>
      <c r="E2061" s="543" t="s">
        <v>377</v>
      </c>
      <c r="G2061" s="522" t="str">
        <f>IFERROR(VLOOKUP(E2061,'Reference data'!$M$2:$P$364,4,0), "Do not enter, will be populated based on other column(s)")</f>
        <v>MR</v>
      </c>
      <c r="H2061" s="522" t="str">
        <f>IFERROR(VLOOKUP(E2061,'Reference data'!$M$2:$O$364, 3,0), "Do not enter, will be populated based on other column(s)")</f>
        <v>Java</v>
      </c>
      <c r="I2061" s="522" t="str">
        <f>IFERROR(VLOOKUP(E2061,'Reference data'!$M$1:$N$364, 2,0), "Do not enter, will be populated based on other column(s)")</f>
        <v>Freedom Java Apps</v>
      </c>
      <c r="J2061" s="347" t="s">
        <v>203</v>
      </c>
      <c r="K2061" s="525" t="str">
        <f>IFERROR(VLOOKUP(J2061,'Reference data'!$G$2:$H$7, 2, 0), "Do not enter, will be populated based on other column(s)")</f>
        <v>Muawiah Qaimari</v>
      </c>
      <c r="L2061" s="525" t="s">
        <v>375</v>
      </c>
      <c r="M2061" s="525" t="str">
        <f>IFERROR(VLOOKUP(L2061, 'Reference data'!$J$2:$K$30, 2, 0), "Do not enter, will be populated based on other column(s)")</f>
        <v>Himanshu Mathur</v>
      </c>
      <c r="N2061" s="347">
        <v>23.05</v>
      </c>
      <c r="O2061" s="551" t="str">
        <f>VLOOKUP(N2061, 'Reference data'!$U$2:$V$29, 2, 0)</f>
        <v>May-23</v>
      </c>
      <c r="P2061" s="483" t="s">
        <v>48</v>
      </c>
      <c r="Q2061" s="347">
        <v>20</v>
      </c>
      <c r="AL2061" s="347">
        <v>20</v>
      </c>
    </row>
    <row r="2062" spans="1:42" ht="18" customHeight="1">
      <c r="A2062" s="522" t="str">
        <f>IFERROR(VLOOKUP(B2062, 'Reference data'!$C$2:$D$21, 2, 0), "Do not enter, will be populated based on other column(s)")</f>
        <v>Sustenance</v>
      </c>
      <c r="B2062" s="541" t="s">
        <v>110</v>
      </c>
      <c r="C2062" s="347">
        <v>1</v>
      </c>
      <c r="D2062" s="347" t="s">
        <v>2621</v>
      </c>
      <c r="E2062" s="543" t="s">
        <v>764</v>
      </c>
      <c r="G2062" s="522" t="str">
        <f>IFERROR(VLOOKUP(E2062,'Reference data'!$M$2:$P$364,4,0), "Do not enter, will be populated based on other column(s)")</f>
        <v>MR</v>
      </c>
      <c r="H2062" s="522" t="str">
        <f>IFERROR(VLOOKUP(E2062,'Reference data'!$M$2:$O$364, 3,0), "Do not enter, will be populated based on other column(s)")</f>
        <v>Java</v>
      </c>
      <c r="I2062" s="522" t="str">
        <f>IFERROR(VLOOKUP(E2062,'Reference data'!$M$1:$N$364, 2,0), "Do not enter, will be populated based on other column(s)")</f>
        <v>Freedom Java Apps</v>
      </c>
      <c r="J2062" s="347" t="s">
        <v>203</v>
      </c>
      <c r="K2062" s="525" t="str">
        <f>IFERROR(VLOOKUP(J2062,'Reference data'!$G$2:$H$7, 2, 0), "Do not enter, will be populated based on other column(s)")</f>
        <v>Muawiah Qaimari</v>
      </c>
      <c r="L2062" s="525" t="s">
        <v>375</v>
      </c>
      <c r="M2062" s="525" t="str">
        <f>IFERROR(VLOOKUP(L2062, 'Reference data'!$J$2:$K$30, 2, 0), "Do not enter, will be populated based on other column(s)")</f>
        <v>Himanshu Mathur</v>
      </c>
      <c r="N2062" s="347">
        <v>23.05</v>
      </c>
      <c r="O2062" s="551" t="str">
        <f>VLOOKUP(N2062, 'Reference data'!$U$2:$V$29, 2, 0)</f>
        <v>May-23</v>
      </c>
      <c r="P2062" s="483" t="s">
        <v>48</v>
      </c>
      <c r="Q2062" s="347">
        <v>20</v>
      </c>
      <c r="AL2062" s="347">
        <v>20</v>
      </c>
    </row>
    <row r="2063" spans="1:42" ht="18" customHeight="1">
      <c r="A2063" s="522" t="str">
        <f>IFERROR(VLOOKUP(B2063, 'Reference data'!$C$2:$D$21, 2, 0), "Do not enter, will be populated based on other column(s)")</f>
        <v>Sustenance</v>
      </c>
      <c r="B2063" s="541" t="s">
        <v>110</v>
      </c>
      <c r="C2063" s="347">
        <v>1</v>
      </c>
      <c r="D2063" s="347" t="s">
        <v>2622</v>
      </c>
      <c r="E2063" s="543" t="s">
        <v>377</v>
      </c>
      <c r="G2063" s="522" t="str">
        <f>IFERROR(VLOOKUP(E2063,'Reference data'!$M$2:$P$364,4,0), "Do not enter, will be populated based on other column(s)")</f>
        <v>MR</v>
      </c>
      <c r="H2063" s="522" t="str">
        <f>IFERROR(VLOOKUP(E2063,'Reference data'!$M$2:$O$364, 3,0), "Do not enter, will be populated based on other column(s)")</f>
        <v>Java</v>
      </c>
      <c r="I2063" s="522" t="str">
        <f>IFERROR(VLOOKUP(E2063,'Reference data'!$M$1:$N$364, 2,0), "Do not enter, will be populated based on other column(s)")</f>
        <v>Freedom Java Apps</v>
      </c>
      <c r="J2063" s="347" t="s">
        <v>203</v>
      </c>
      <c r="K2063" s="525" t="str">
        <f>IFERROR(VLOOKUP(J2063,'Reference data'!$G$2:$H$7, 2, 0), "Do not enter, will be populated based on other column(s)")</f>
        <v>Muawiah Qaimari</v>
      </c>
      <c r="L2063" s="525" t="s">
        <v>375</v>
      </c>
      <c r="M2063" s="525" t="str">
        <f>IFERROR(VLOOKUP(L2063, 'Reference data'!$J$2:$K$30, 2, 0), "Do not enter, will be populated based on other column(s)")</f>
        <v>Himanshu Mathur</v>
      </c>
      <c r="N2063" s="347">
        <v>23.05</v>
      </c>
      <c r="O2063" s="551" t="str">
        <f>VLOOKUP(N2063, 'Reference data'!$U$2:$V$29, 2, 0)</f>
        <v>May-23</v>
      </c>
      <c r="P2063" s="483" t="s">
        <v>48</v>
      </c>
      <c r="Q2063" s="347">
        <v>20</v>
      </c>
      <c r="AL2063" s="347">
        <v>20</v>
      </c>
    </row>
    <row r="2064" spans="1:42" ht="18" customHeight="1">
      <c r="A2064" s="522" t="str">
        <f>IFERROR(VLOOKUP(B2064, 'Reference data'!$C$2:$D$21, 2, 0), "Do not enter, will be populated based on other column(s)")</f>
        <v>Sustenance</v>
      </c>
      <c r="B2064" s="541" t="s">
        <v>110</v>
      </c>
      <c r="C2064" s="347">
        <v>1</v>
      </c>
      <c r="D2064" s="347" t="s">
        <v>2623</v>
      </c>
      <c r="E2064" s="543" t="s">
        <v>379</v>
      </c>
      <c r="G2064" s="522" t="str">
        <f>IFERROR(VLOOKUP(E2064,'Reference data'!$M$2:$P$364,4,0), "Do not enter, will be populated based on other column(s)")</f>
        <v>MR</v>
      </c>
      <c r="H2064" s="522" t="str">
        <f>IFERROR(VLOOKUP(E2064,'Reference data'!$M$2:$O$364, 3,0), "Do not enter, will be populated based on other column(s)")</f>
        <v>C, C++</v>
      </c>
      <c r="I2064" s="522" t="str">
        <f>IFERROR(VLOOKUP(E2064,'Reference data'!$M$1:$N$364, 2,0), "Do not enter, will be populated based on other column(s)")</f>
        <v>Freedom CPP Apps</v>
      </c>
      <c r="J2064" s="347" t="s">
        <v>203</v>
      </c>
      <c r="K2064" s="525" t="str">
        <f>IFERROR(VLOOKUP(J2064,'Reference data'!$G$2:$H$7, 2, 0), "Do not enter, will be populated based on other column(s)")</f>
        <v>Muawiah Qaimari</v>
      </c>
      <c r="L2064" s="525" t="s">
        <v>375</v>
      </c>
      <c r="M2064" s="525" t="str">
        <f>IFERROR(VLOOKUP(L2064, 'Reference data'!$J$2:$K$30, 2, 0), "Do not enter, will be populated based on other column(s)")</f>
        <v>Himanshu Mathur</v>
      </c>
      <c r="N2064" s="347">
        <v>23.05</v>
      </c>
      <c r="O2064" s="551" t="str">
        <f>VLOOKUP(N2064, 'Reference data'!$U$2:$V$29, 2, 0)</f>
        <v>May-23</v>
      </c>
      <c r="P2064" s="483" t="s">
        <v>48</v>
      </c>
      <c r="Q2064" s="347">
        <v>20</v>
      </c>
      <c r="AL2064" s="347">
        <v>20</v>
      </c>
    </row>
    <row r="2065" spans="1:45" ht="18" customHeight="1">
      <c r="A2065" s="522" t="str">
        <f>IFERROR(VLOOKUP(B2065, 'Reference data'!$C$2:$D$21, 2, 0), "Do not enter, will be populated based on other column(s)")</f>
        <v>Sustenance</v>
      </c>
      <c r="B2065" s="541" t="s">
        <v>110</v>
      </c>
      <c r="C2065" s="347">
        <v>1</v>
      </c>
      <c r="D2065" s="347" t="s">
        <v>2624</v>
      </c>
      <c r="E2065" s="543" t="s">
        <v>1333</v>
      </c>
      <c r="G2065" s="522" t="str">
        <f>IFERROR(VLOOKUP(E2065,'Reference data'!$M$2:$P$364,4,0), "Do not enter, will be populated based on other column(s)")</f>
        <v>MR</v>
      </c>
      <c r="H2065" s="522" t="str">
        <f>IFERROR(VLOOKUP(E2065,'Reference data'!$M$2:$O$364, 3,0), "Do not enter, will be populated based on other column(s)")</f>
        <v>Java</v>
      </c>
      <c r="I2065" s="522" t="str">
        <f>IFERROR(VLOOKUP(E2065,'Reference data'!$M$1:$N$364, 2,0), "Do not enter, will be populated based on other column(s)")</f>
        <v>Freedom Java Apps</v>
      </c>
      <c r="J2065" s="347" t="s">
        <v>203</v>
      </c>
      <c r="K2065" s="525" t="str">
        <f>IFERROR(VLOOKUP(J2065,'Reference data'!$G$2:$H$7, 2, 0), "Do not enter, will be populated based on other column(s)")</f>
        <v>Muawiah Qaimari</v>
      </c>
      <c r="L2065" s="525" t="s">
        <v>375</v>
      </c>
      <c r="M2065" s="525" t="str">
        <f>IFERROR(VLOOKUP(L2065, 'Reference data'!$J$2:$K$30, 2, 0), "Do not enter, will be populated based on other column(s)")</f>
        <v>Himanshu Mathur</v>
      </c>
      <c r="N2065" s="347">
        <v>23.06</v>
      </c>
      <c r="O2065" s="551" t="str">
        <f>VLOOKUP(N2065, 'Reference data'!$U$2:$V$29, 2, 0)</f>
        <v>Jun-23</v>
      </c>
      <c r="P2065" s="483" t="s">
        <v>48</v>
      </c>
      <c r="Q2065" s="347">
        <v>200</v>
      </c>
      <c r="AK2065" s="347">
        <v>50</v>
      </c>
      <c r="AL2065" s="347">
        <v>100</v>
      </c>
      <c r="AM2065" s="347">
        <v>50</v>
      </c>
    </row>
    <row r="2066" spans="1:45" ht="18" customHeight="1">
      <c r="A2066" s="522" t="str">
        <f>IFERROR(VLOOKUP(B2066, 'Reference data'!$C$2:$D$21, 2, 0), "Do not enter, will be populated based on other column(s)")</f>
        <v>Sustenance</v>
      </c>
      <c r="B2066" s="541" t="s">
        <v>988</v>
      </c>
      <c r="C2066" s="347">
        <v>1</v>
      </c>
      <c r="D2066" s="347" t="s">
        <v>2625</v>
      </c>
      <c r="E2066" s="543" t="s">
        <v>764</v>
      </c>
      <c r="G2066" s="522" t="str">
        <f>IFERROR(VLOOKUP(E2066,'Reference data'!$M$2:$P$364,4,0), "Do not enter, will be populated based on other column(s)")</f>
        <v>MR</v>
      </c>
      <c r="H2066" s="522" t="str">
        <f>IFERROR(VLOOKUP(E2066,'Reference data'!$M$2:$O$364, 3,0), "Do not enter, will be populated based on other column(s)")</f>
        <v>Java</v>
      </c>
      <c r="I2066" s="522" t="str">
        <f>IFERROR(VLOOKUP(E2066,'Reference data'!$M$1:$N$364, 2,0), "Do not enter, will be populated based on other column(s)")</f>
        <v>Freedom Java Apps</v>
      </c>
      <c r="J2066" s="347" t="s">
        <v>203</v>
      </c>
      <c r="K2066" s="525" t="str">
        <f>IFERROR(VLOOKUP(J2066,'Reference data'!$G$2:$H$7, 2, 0), "Do not enter, will be populated based on other column(s)")</f>
        <v>Muawiah Qaimari</v>
      </c>
      <c r="L2066" s="525" t="s">
        <v>375</v>
      </c>
      <c r="M2066" s="525" t="str">
        <f>IFERROR(VLOOKUP(L2066, 'Reference data'!$J$2:$K$30, 2, 0), "Do not enter, will be populated based on other column(s)")</f>
        <v>Himanshu Mathur</v>
      </c>
      <c r="N2066" s="347">
        <v>23.06</v>
      </c>
      <c r="O2066" s="551" t="str">
        <f>VLOOKUP(N2066, 'Reference data'!$U$2:$V$29, 2, 0)</f>
        <v>Jun-23</v>
      </c>
      <c r="P2066" s="483" t="s">
        <v>48</v>
      </c>
      <c r="Q2066" s="347">
        <v>10</v>
      </c>
      <c r="AM2066" s="347">
        <v>10</v>
      </c>
    </row>
    <row r="2067" spans="1:45" ht="18" customHeight="1">
      <c r="A2067" s="522" t="str">
        <f>IFERROR(VLOOKUP(B2067, 'Reference data'!$C$2:$D$21, 2, 0), "Do not enter, will be populated based on other column(s)")</f>
        <v>Sustenance</v>
      </c>
      <c r="B2067" s="541" t="s">
        <v>988</v>
      </c>
      <c r="C2067" s="347">
        <v>1</v>
      </c>
      <c r="D2067" s="347" t="s">
        <v>2626</v>
      </c>
      <c r="E2067" s="543" t="s">
        <v>379</v>
      </c>
      <c r="G2067" s="522" t="str">
        <f>IFERROR(VLOOKUP(E2067,'Reference data'!$M$2:$P$364,4,0), "Do not enter, will be populated based on other column(s)")</f>
        <v>MR</v>
      </c>
      <c r="H2067" s="522" t="str">
        <f>IFERROR(VLOOKUP(E2067,'Reference data'!$M$2:$O$364, 3,0), "Do not enter, will be populated based on other column(s)")</f>
        <v>C, C++</v>
      </c>
      <c r="I2067" s="522" t="str">
        <f>IFERROR(VLOOKUP(E2067,'Reference data'!$M$1:$N$364, 2,0), "Do not enter, will be populated based on other column(s)")</f>
        <v>Freedom CPP Apps</v>
      </c>
      <c r="J2067" s="347" t="s">
        <v>203</v>
      </c>
      <c r="K2067" s="525" t="str">
        <f>IFERROR(VLOOKUP(J2067,'Reference data'!$G$2:$H$7, 2, 0), "Do not enter, will be populated based on other column(s)")</f>
        <v>Muawiah Qaimari</v>
      </c>
      <c r="L2067" s="525" t="s">
        <v>375</v>
      </c>
      <c r="M2067" s="525" t="str">
        <f>IFERROR(VLOOKUP(L2067, 'Reference data'!$J$2:$K$30, 2, 0), "Do not enter, will be populated based on other column(s)")</f>
        <v>Himanshu Mathur</v>
      </c>
      <c r="N2067" s="347">
        <v>23.06</v>
      </c>
      <c r="O2067" s="551" t="str">
        <f>VLOOKUP(N2067, 'Reference data'!$U$2:$V$29, 2, 0)</f>
        <v>Jun-23</v>
      </c>
      <c r="P2067" s="483" t="s">
        <v>48</v>
      </c>
      <c r="Q2067" s="347">
        <v>10</v>
      </c>
      <c r="AM2067" s="347">
        <v>10</v>
      </c>
    </row>
    <row r="2068" spans="1:45" ht="18" customHeight="1">
      <c r="A2068" s="522" t="str">
        <f>IFERROR(VLOOKUP(B2068, 'Reference data'!$C$2:$D$21, 2, 0), "Do not enter, will be populated based on other column(s)")</f>
        <v>Sustenance</v>
      </c>
      <c r="B2068" s="541" t="s">
        <v>88</v>
      </c>
      <c r="C2068" s="347">
        <v>15</v>
      </c>
      <c r="D2068" s="347" t="s">
        <v>2627</v>
      </c>
      <c r="E2068" s="543" t="s">
        <v>254</v>
      </c>
      <c r="F2068" s="474" t="s">
        <v>1506</v>
      </c>
      <c r="G2068" s="522" t="str">
        <f>IFERROR(VLOOKUP(E2068,'Reference data'!$M$2:$P$364,4,0), "Do not enter, will be populated based on other column(s)")</f>
        <v>MR</v>
      </c>
      <c r="H2068" s="522" t="str">
        <f>IFERROR(VLOOKUP(E2068,'Reference data'!$M$2:$O$364, 3,0), "Do not enter, will be populated based on other column(s)")</f>
        <v>Java, Weblogic</v>
      </c>
      <c r="I2068" s="522" t="str">
        <f>IFERROR(VLOOKUP(E2068,'Reference data'!$M$1:$N$364, 2,0), "Do not enter, will be populated based on other column(s)")</f>
        <v>CBS-ATTCRM-SBS</v>
      </c>
      <c r="J2068" s="347" t="s">
        <v>78</v>
      </c>
      <c r="K2068" s="525" t="str">
        <f>IFERROR(VLOOKUP(J2068,'Reference data'!$G$2:$H$7, 2, 0), "Do not enter, will be populated based on other column(s)")</f>
        <v>Christine Moretti</v>
      </c>
      <c r="L2068" s="525" t="s">
        <v>255</v>
      </c>
      <c r="M2068" s="525" t="str">
        <f>IFERROR(VLOOKUP(L2068, 'Reference data'!$J$2:$K$30, 2, 0), "Do not enter, will be populated based on other column(s)")</f>
        <v>Himanshu Mathur</v>
      </c>
      <c r="N2068" s="347">
        <v>23.06</v>
      </c>
      <c r="O2068" s="551" t="str">
        <f>VLOOKUP(N2068, 'Reference data'!$U$2:$V$29, 2, 0)</f>
        <v>Jun-23</v>
      </c>
      <c r="P2068" s="347" t="s">
        <v>48</v>
      </c>
      <c r="Q2068" s="488">
        <v>340</v>
      </c>
      <c r="AK2068" s="488"/>
      <c r="AM2068" s="488">
        <v>240</v>
      </c>
      <c r="AN2068" s="488">
        <v>100</v>
      </c>
    </row>
    <row r="2069" spans="1:45" ht="18" customHeight="1">
      <c r="A2069" s="522" t="str">
        <f>IFERROR(VLOOKUP(B2069, 'Reference data'!$C$2:$D$21, 2, 0), "Do not enter, will be populated based on other column(s)")</f>
        <v>Sustenance</v>
      </c>
      <c r="B2069" s="541" t="s">
        <v>987</v>
      </c>
      <c r="C2069" s="347">
        <v>1</v>
      </c>
      <c r="D2069" s="347" t="s">
        <v>2628</v>
      </c>
      <c r="E2069" s="543" t="s">
        <v>263</v>
      </c>
      <c r="F2069" s="472"/>
      <c r="G2069" s="522" t="str">
        <f>IFERROR(VLOOKUP(E2069,'Reference data'!$M$2:$P$364,4,0), "Do not enter, will be populated based on other column(s)")</f>
        <v>MR</v>
      </c>
      <c r="H2069" s="522" t="str">
        <f>IFERROR(VLOOKUP(E2069,'Reference data'!$M$2:$O$364, 3,0), "Do not enter, will be populated based on other column(s)")</f>
        <v>Java</v>
      </c>
      <c r="I2069" s="522" t="str">
        <f>IFERROR(VLOOKUP(E2069,'Reference data'!$M$1:$N$364, 2,0), "Do not enter, will be populated based on other column(s)")</f>
        <v>CBS-ATTCRM-SBS</v>
      </c>
      <c r="J2069" s="347" t="s">
        <v>442</v>
      </c>
      <c r="K2069" s="525" t="str">
        <f>IFERROR(VLOOKUP(J2069,'Reference data'!$G$2:$H$7, 2, 0), "Do not enter, will be populated based on other column(s)")</f>
        <v>Christine Moretti</v>
      </c>
      <c r="L2069" s="525" t="s">
        <v>255</v>
      </c>
      <c r="M2069" s="525" t="str">
        <f>IFERROR(VLOOKUP(L2069, 'Reference data'!$J$2:$K$30, 2, 0), "Do not enter, will be populated based on other column(s)")</f>
        <v>Himanshu Mathur</v>
      </c>
      <c r="N2069" s="347">
        <v>23.06</v>
      </c>
      <c r="O2069" s="551" t="str">
        <f>VLOOKUP(N2069, 'Reference data'!$U$2:$V$29, 2, 0)</f>
        <v>Jun-23</v>
      </c>
      <c r="P2069" s="347" t="s">
        <v>48</v>
      </c>
      <c r="Q2069" s="488">
        <v>70</v>
      </c>
      <c r="AL2069" s="488">
        <v>30</v>
      </c>
      <c r="AM2069" s="488">
        <v>40</v>
      </c>
    </row>
    <row r="2070" spans="1:45" ht="18" customHeight="1">
      <c r="A2070" s="522" t="str">
        <f>IFERROR(VLOOKUP(B2070, 'Reference data'!$C$2:$D$21, 2, 0), "Do not enter, will be populated based on other column(s)")</f>
        <v>Sustenance</v>
      </c>
      <c r="B2070" s="541" t="s">
        <v>991</v>
      </c>
      <c r="C2070" s="347">
        <v>3</v>
      </c>
      <c r="D2070" s="347" t="s">
        <v>2629</v>
      </c>
      <c r="E2070" s="543" t="s">
        <v>1245</v>
      </c>
      <c r="F2070" s="475" t="s">
        <v>1803</v>
      </c>
      <c r="G2070" s="522" t="str">
        <f>IFERROR(VLOOKUP(E2070,'Reference data'!$M$2:$P$364,4,0), "Do not enter, will be populated based on other column(s)")</f>
        <v>MR</v>
      </c>
      <c r="H2070" s="522" t="str">
        <f>IFERROR(VLOOKUP(E2070,'Reference data'!$M$2:$O$364, 3,0), "Do not enter, will be populated based on other column(s)")</f>
        <v>Java</v>
      </c>
      <c r="I2070" s="522" t="str">
        <f>IFERROR(VLOOKUP(E2070,'Reference data'!$M$1:$N$364, 2,0), "Do not enter, will be populated based on other column(s)")</f>
        <v>CBS-ATTCRM-SBS</v>
      </c>
      <c r="J2070" s="347" t="s">
        <v>78</v>
      </c>
      <c r="K2070" s="525" t="str">
        <f>IFERROR(VLOOKUP(J2070,'Reference data'!$G$2:$H$7, 2, 0), "Do not enter, will be populated based on other column(s)")</f>
        <v>Christine Moretti</v>
      </c>
      <c r="L2070" s="525" t="s">
        <v>255</v>
      </c>
      <c r="M2070" s="525" t="str">
        <f>IFERROR(VLOOKUP(L2070, 'Reference data'!$J$2:$K$30, 2, 0), "Do not enter, will be populated based on other column(s)")</f>
        <v>Himanshu Mathur</v>
      </c>
      <c r="N2070" s="347">
        <v>23.05</v>
      </c>
      <c r="O2070" s="551" t="str">
        <f>VLOOKUP(N2070, 'Reference data'!$U$2:$V$29, 2, 0)</f>
        <v>May-23</v>
      </c>
      <c r="P2070" s="347" t="s">
        <v>48</v>
      </c>
      <c r="Q2070" s="347">
        <v>20</v>
      </c>
      <c r="AK2070" s="488">
        <v>20</v>
      </c>
    </row>
    <row r="2071" spans="1:45" ht="18" customHeight="1">
      <c r="A2071" s="522" t="str">
        <f>IFERROR(VLOOKUP(B2071, 'Reference data'!$C$2:$D$21, 2, 0), "Do not enter, will be populated based on other column(s)")</f>
        <v>Sustenance</v>
      </c>
      <c r="B2071" s="541" t="s">
        <v>993</v>
      </c>
      <c r="C2071" s="347">
        <v>1</v>
      </c>
      <c r="D2071" s="347" t="s">
        <v>2630</v>
      </c>
      <c r="E2071" s="543" t="s">
        <v>263</v>
      </c>
      <c r="F2071" s="472"/>
      <c r="G2071" s="522" t="str">
        <f>IFERROR(VLOOKUP(E2071,'Reference data'!$M$2:$P$364,4,0), "Do not enter, will be populated based on other column(s)")</f>
        <v>MR</v>
      </c>
      <c r="H2071" s="522" t="str">
        <f>IFERROR(VLOOKUP(E2071,'Reference data'!$M$2:$O$364, 3,0), "Do not enter, will be populated based on other column(s)")</f>
        <v>Java</v>
      </c>
      <c r="I2071" s="522" t="str">
        <f>IFERROR(VLOOKUP(E2071,'Reference data'!$M$1:$N$364, 2,0), "Do not enter, will be populated based on other column(s)")</f>
        <v>CBS-ATTCRM-SBS</v>
      </c>
      <c r="J2071" s="347" t="s">
        <v>442</v>
      </c>
      <c r="K2071" s="525" t="str">
        <f>IFERROR(VLOOKUP(J2071,'Reference data'!$G$2:$H$7, 2, 0), "Do not enter, will be populated based on other column(s)")</f>
        <v>Christine Moretti</v>
      </c>
      <c r="L2071" s="525" t="s">
        <v>255</v>
      </c>
      <c r="M2071" s="525" t="str">
        <f>IFERROR(VLOOKUP(L2071, 'Reference data'!$J$2:$K$30, 2, 0), "Do not enter, will be populated based on other column(s)")</f>
        <v>Himanshu Mathur</v>
      </c>
      <c r="N2071" s="347">
        <v>23.05</v>
      </c>
      <c r="O2071" s="551" t="str">
        <f>VLOOKUP(N2071, 'Reference data'!$U$2:$V$29, 2, 0)</f>
        <v>May-23</v>
      </c>
      <c r="P2071" s="347" t="s">
        <v>48</v>
      </c>
      <c r="Q2071" s="488">
        <v>30</v>
      </c>
      <c r="AK2071" s="488">
        <v>10</v>
      </c>
      <c r="AL2071" s="488">
        <v>20</v>
      </c>
    </row>
    <row r="2072" spans="1:45" ht="18" customHeight="1">
      <c r="A2072" s="522" t="str">
        <f>IFERROR(VLOOKUP(B2072, 'Reference data'!$C$2:$D$21, 2, 0), "Do not enter, will be populated based on other column(s)")</f>
        <v>Enhancement</v>
      </c>
      <c r="B2072" s="541" t="s">
        <v>960</v>
      </c>
      <c r="D2072" s="474" t="s">
        <v>2598</v>
      </c>
      <c r="E2072" s="543" t="s">
        <v>1856</v>
      </c>
      <c r="F2072" s="474"/>
      <c r="G2072" s="522" t="str">
        <f>IFERROR(VLOOKUP(E2072,'Reference data'!$M$2:$P$364,4,0), "Do not enter, will be populated based on other column(s)")</f>
        <v>MR</v>
      </c>
      <c r="H2072" s="522" t="str">
        <f>IFERROR(VLOOKUP(E2072,'Reference data'!$M$2:$O$364, 3,0), "Do not enter, will be populated based on other column(s)")</f>
        <v>Java</v>
      </c>
      <c r="I2072" s="522" t="str">
        <f>IFERROR(VLOOKUP(E2072,'Reference data'!$M$1:$N$364, 2,0), "Do not enter, will be populated based on other column(s)")</f>
        <v>MDRG-RR</v>
      </c>
      <c r="J2072" s="347" t="s">
        <v>442</v>
      </c>
      <c r="K2072" s="525" t="str">
        <f>IFERROR(VLOOKUP(J2072,'Reference data'!$G$2:$H$7, 2, 0), "Do not enter, will be populated based on other column(s)")</f>
        <v>Christine Moretti</v>
      </c>
      <c r="L2072" s="525" t="str">
        <f>IFERROR(VLOOKUP(I2072, 'Reference data'!$R$2:$S$55, 2, 0), "Do not enter, will be populated based on other column(s)")</f>
        <v>Narmada Nelluri</v>
      </c>
      <c r="M2072" s="525" t="str">
        <f>IFERROR(VLOOKUP(L2072, 'Reference data'!$J$2:$K$30, 2, 0), "Do not enter, will be populated based on other column(s)")</f>
        <v>Ranjit Rai</v>
      </c>
      <c r="N2072" s="347">
        <v>23.08</v>
      </c>
      <c r="P2072" s="347" t="s">
        <v>48</v>
      </c>
      <c r="Q2072" s="347">
        <v>75</v>
      </c>
      <c r="R2072" s="488"/>
      <c r="S2072" s="488"/>
      <c r="T2072" s="488"/>
      <c r="U2072" s="488"/>
      <c r="V2072" s="488"/>
      <c r="W2072" s="488"/>
      <c r="X2072" s="488"/>
      <c r="Y2072" s="488"/>
      <c r="Z2072" s="488"/>
      <c r="AA2072" s="488"/>
      <c r="AB2072" s="488"/>
      <c r="AC2072" s="488"/>
      <c r="AD2072" s="488"/>
      <c r="AE2072" s="488"/>
      <c r="AF2072" s="488"/>
      <c r="AG2072" s="488"/>
      <c r="AH2072" s="488"/>
      <c r="AI2072" s="488"/>
      <c r="AJ2072" s="488"/>
      <c r="AK2072" s="488"/>
      <c r="AL2072" s="488"/>
      <c r="AM2072" s="488"/>
      <c r="AN2072" s="347">
        <v>75</v>
      </c>
    </row>
    <row r="2073" spans="1:45" ht="18" customHeight="1">
      <c r="A2073" s="522" t="str">
        <f>IFERROR(VLOOKUP(B2073, 'Reference data'!$C$2:$D$21, 2, 0), "Do not enter, will be populated based on other column(s)")</f>
        <v>Sustenance</v>
      </c>
      <c r="B2073" s="541" t="s">
        <v>110</v>
      </c>
      <c r="C2073" s="347">
        <v>1</v>
      </c>
      <c r="D2073" s="347" t="s">
        <v>2631</v>
      </c>
      <c r="E2073" s="543" t="s">
        <v>260</v>
      </c>
      <c r="F2073" s="472"/>
      <c r="G2073" s="522" t="str">
        <f>IFERROR(VLOOKUP(E2073,'Reference data'!$M$2:$P$364,4,0), "Do not enter, will be populated based on other column(s)")</f>
        <v>MR</v>
      </c>
      <c r="H2073" s="522" t="str">
        <f>IFERROR(VLOOKUP(E2073,'Reference data'!$M$2:$O$364, 3,0), "Do not enter, will be populated based on other column(s)")</f>
        <v>.NET</v>
      </c>
      <c r="I2073" s="522" t="str">
        <f>IFERROR(VLOOKUP(E2073,'Reference data'!$M$1:$N$364, 2,0), "Do not enter, will be populated based on other column(s)")</f>
        <v>CBS-ATTCRM-SBS</v>
      </c>
      <c r="J2073" s="347" t="s">
        <v>78</v>
      </c>
      <c r="K2073" s="525" t="str">
        <f>IFERROR(VLOOKUP(J2073,'Reference data'!$G$2:$H$7, 2, 0), "Do not enter, will be populated based on other column(s)")</f>
        <v>Christine Moretti</v>
      </c>
      <c r="L2073" s="525" t="s">
        <v>255</v>
      </c>
      <c r="M2073" s="525" t="str">
        <f>IFERROR(VLOOKUP(L2073, 'Reference data'!$J$2:$K$30, 2, 0), "Do not enter, will be populated based on other column(s)")</f>
        <v>Himanshu Mathur</v>
      </c>
      <c r="N2073" s="347">
        <v>23.1</v>
      </c>
      <c r="O2073" s="551" t="str">
        <f>VLOOKUP(N2073, 'Reference data'!$U$2:$V$29, 2, 0)</f>
        <v>Oct-23</v>
      </c>
      <c r="P2073" s="483" t="s">
        <v>48</v>
      </c>
      <c r="Q2073" s="347">
        <v>180</v>
      </c>
    </row>
    <row r="2074" spans="1:45" ht="18" customHeight="1">
      <c r="A2074" s="522" t="str">
        <f>IFERROR(VLOOKUP(B2074, 'Reference data'!$C$2:$D$21, 2, 0), "Do not enter, will be populated based on other column(s)")</f>
        <v>Sustenance</v>
      </c>
      <c r="B2074" s="541" t="s">
        <v>88</v>
      </c>
      <c r="C2074" s="347">
        <v>1</v>
      </c>
      <c r="D2074" s="347" t="s">
        <v>2632</v>
      </c>
      <c r="E2074" s="543" t="s">
        <v>260</v>
      </c>
      <c r="F2074" s="472"/>
      <c r="G2074" s="522" t="str">
        <f>IFERROR(VLOOKUP(E2074,'Reference data'!$M$2:$P$364,4,0), "Do not enter, will be populated based on other column(s)")</f>
        <v>MR</v>
      </c>
      <c r="H2074" s="522" t="str">
        <f>IFERROR(VLOOKUP(E2074,'Reference data'!$M$2:$O$364, 3,0), "Do not enter, will be populated based on other column(s)")</f>
        <v>.NET</v>
      </c>
      <c r="I2074" s="522" t="str">
        <f>IFERROR(VLOOKUP(E2074,'Reference data'!$M$1:$N$364, 2,0), "Do not enter, will be populated based on other column(s)")</f>
        <v>CBS-ATTCRM-SBS</v>
      </c>
      <c r="J2074" s="347" t="s">
        <v>78</v>
      </c>
      <c r="K2074" s="525" t="str">
        <f>IFERROR(VLOOKUP(J2074,'Reference data'!$G$2:$H$7, 2, 0), "Do not enter, will be populated based on other column(s)")</f>
        <v>Christine Moretti</v>
      </c>
      <c r="L2074" s="525" t="s">
        <v>255</v>
      </c>
      <c r="M2074" s="525" t="str">
        <f>IFERROR(VLOOKUP(L2074, 'Reference data'!$J$2:$K$30, 2, 0), "Do not enter, will be populated based on other column(s)")</f>
        <v>Himanshu Mathur</v>
      </c>
      <c r="N2074" s="347" t="s">
        <v>341</v>
      </c>
      <c r="O2074" s="551" t="str">
        <f>VLOOKUP(N2074, 'Reference data'!$U$2:$V$29, 2, 0)</f>
        <v>TBD</v>
      </c>
      <c r="P2074" s="483" t="s">
        <v>48</v>
      </c>
    </row>
    <row r="2075" spans="1:45" ht="18" customHeight="1">
      <c r="A2075" s="522" t="str">
        <f>IFERROR(VLOOKUP(B2075, 'Reference data'!$C$2:$D$21, 2, 0), "Do not enter, will be populated based on other column(s)")</f>
        <v>Sustenance</v>
      </c>
      <c r="B2075" s="541" t="s">
        <v>88</v>
      </c>
      <c r="C2075" s="347">
        <v>15</v>
      </c>
      <c r="D2075" s="347" t="s">
        <v>2633</v>
      </c>
      <c r="E2075" s="543" t="s">
        <v>254</v>
      </c>
      <c r="F2075" s="472"/>
      <c r="G2075" s="522" t="str">
        <f>IFERROR(VLOOKUP(E2075,'Reference data'!$M$2:$P$364,4,0), "Do not enter, will be populated based on other column(s)")</f>
        <v>MR</v>
      </c>
      <c r="H2075" s="522" t="str">
        <f>IFERROR(VLOOKUP(E2075,'Reference data'!$M$2:$O$364, 3,0), "Do not enter, will be populated based on other column(s)")</f>
        <v>Java, Weblogic</v>
      </c>
      <c r="I2075" s="522" t="str">
        <f>IFERROR(VLOOKUP(E2075,'Reference data'!$M$1:$N$364, 2,0), "Do not enter, will be populated based on other column(s)")</f>
        <v>CBS-ATTCRM-SBS</v>
      </c>
      <c r="J2075" s="347" t="s">
        <v>78</v>
      </c>
      <c r="K2075" s="525" t="str">
        <f>IFERROR(VLOOKUP(J2075,'Reference data'!$G$2:$H$7, 2, 0), "Do not enter, will be populated based on other column(s)")</f>
        <v>Christine Moretti</v>
      </c>
      <c r="L2075" s="525" t="s">
        <v>255</v>
      </c>
      <c r="M2075" s="525" t="str">
        <f>IFERROR(VLOOKUP(L2075, 'Reference data'!$J$2:$K$30, 2, 0), "Do not enter, will be populated based on other column(s)")</f>
        <v>Himanshu Mathur</v>
      </c>
      <c r="N2075" s="347" t="s">
        <v>341</v>
      </c>
      <c r="O2075" s="551" t="str">
        <f>VLOOKUP(N2075, 'Reference data'!$U$2:$V$29, 2, 0)</f>
        <v>TBD</v>
      </c>
      <c r="P2075" s="483" t="s">
        <v>48</v>
      </c>
    </row>
    <row r="2076" spans="1:45" ht="18" customHeight="1">
      <c r="A2076" s="522" t="str">
        <f>IFERROR(VLOOKUP(B2076, 'Reference data'!$C$2:$D$21, 2, 0), "Do not enter, will be populated based on other column(s)")</f>
        <v>Enhancement</v>
      </c>
      <c r="B2076" s="541" t="s">
        <v>960</v>
      </c>
      <c r="C2076" s="347">
        <v>33</v>
      </c>
      <c r="D2076" s="347" t="s">
        <v>2634</v>
      </c>
      <c r="E2076" s="543" t="s">
        <v>1217</v>
      </c>
      <c r="F2076" s="474" t="s">
        <v>1479</v>
      </c>
      <c r="G2076" s="522" t="str">
        <f>IFERROR(VLOOKUP(E2076,'Reference data'!$M$2:$P$364,4,0), "Do not enter, will be populated based on other column(s)")</f>
        <v>MF</v>
      </c>
      <c r="H2076" s="522" t="str">
        <f>IFERROR(VLOOKUP(E2076,'Reference data'!$M$2:$O$364, 3,0), "Do not enter, will be populated based on other column(s)")</f>
        <v>Cobol, DB2</v>
      </c>
      <c r="I2076" s="522" t="str">
        <f>IFERROR(VLOOKUP(E2076,'Reference data'!$M$1:$N$364, 2,0), "Do not enter, will be populated based on other column(s)")</f>
        <v xml:space="preserve">SW-CRIS-Billing </v>
      </c>
      <c r="J2076" s="347" t="s">
        <v>203</v>
      </c>
      <c r="K2076" s="525" t="str">
        <f>IFERROR(VLOOKUP(J2076,'Reference data'!$G$2:$H$7, 2, 0), "Do not enter, will be populated based on other column(s)")</f>
        <v>Muawiah Qaimari</v>
      </c>
      <c r="L2076" s="525" t="s">
        <v>414</v>
      </c>
      <c r="M2076" s="525" t="str">
        <f>IFERROR(VLOOKUP(L2076, 'Reference data'!$J$2:$K$30, 2, 0), "Do not enter, will be populated based on other column(s)")</f>
        <v>Tarun Raghuwanshi</v>
      </c>
      <c r="N2076" s="347">
        <v>23.11</v>
      </c>
      <c r="O2076" s="551" t="str">
        <f>VLOOKUP(N2076, 'Reference data'!$U$2:$V$29, 2, 0)</f>
        <v>Nov-23</v>
      </c>
      <c r="P2076" s="483" t="s">
        <v>48</v>
      </c>
      <c r="Q2076" s="347">
        <v>4000</v>
      </c>
      <c r="R2076" s="488"/>
      <c r="S2076" s="488"/>
      <c r="T2076" s="488"/>
      <c r="U2076" s="488"/>
      <c r="V2076" s="488"/>
      <c r="W2076" s="488"/>
      <c r="X2076" s="488"/>
      <c r="Y2076" s="488"/>
      <c r="Z2076" s="488"/>
      <c r="AA2076" s="488"/>
      <c r="AB2076" s="488"/>
      <c r="AC2076" s="488"/>
      <c r="AD2076" s="488"/>
      <c r="AE2076" s="488"/>
      <c r="AF2076" s="488"/>
      <c r="AG2076" s="488"/>
      <c r="AH2076" s="488"/>
      <c r="AI2076" s="488"/>
      <c r="AJ2076" s="488"/>
      <c r="AK2076" s="488">
        <v>200</v>
      </c>
      <c r="AL2076" s="488">
        <v>300</v>
      </c>
      <c r="AM2076" s="488">
        <v>800</v>
      </c>
      <c r="AN2076" s="347">
        <v>800</v>
      </c>
      <c r="AO2076" s="347">
        <v>800</v>
      </c>
      <c r="AP2076" s="347">
        <v>600</v>
      </c>
      <c r="AQ2076" s="347">
        <v>300</v>
      </c>
      <c r="AR2076" s="347">
        <v>200</v>
      </c>
    </row>
    <row r="2077" spans="1:45" ht="18" customHeight="1">
      <c r="A2077" s="522" t="str">
        <f>IFERROR(VLOOKUP(B2077, 'Reference data'!$C$2:$D$21, 2, 0), "Do not enter, will be populated based on other column(s)")</f>
        <v>Sustenance</v>
      </c>
      <c r="B2077" s="541" t="s">
        <v>110</v>
      </c>
      <c r="C2077" s="347">
        <v>1</v>
      </c>
      <c r="D2077" s="347" t="s">
        <v>2635</v>
      </c>
      <c r="E2077" s="543" t="s">
        <v>260</v>
      </c>
      <c r="F2077" s="475" t="s">
        <v>1803</v>
      </c>
      <c r="G2077" s="522" t="str">
        <f>IFERROR(VLOOKUP(E2077,'Reference data'!$M$2:$P$364,4,0), "Do not enter, will be populated based on other column(s)")</f>
        <v>MR</v>
      </c>
      <c r="H2077" s="522" t="str">
        <f>IFERROR(VLOOKUP(E2077,'Reference data'!$M$2:$O$364, 3,0), "Do not enter, will be populated based on other column(s)")</f>
        <v>.NET</v>
      </c>
      <c r="I2077" s="522" t="str">
        <f>IFERROR(VLOOKUP(E2077,'Reference data'!$M$1:$N$364, 2,0), "Do not enter, will be populated based on other column(s)")</f>
        <v>CBS-ATTCRM-SBS</v>
      </c>
      <c r="J2077" s="347" t="s">
        <v>78</v>
      </c>
      <c r="K2077" s="525" t="str">
        <f>IFERROR(VLOOKUP(J2077,'Reference data'!$G$2:$H$7, 2, 0), "Do not enter, will be populated based on other column(s)")</f>
        <v>Christine Moretti</v>
      </c>
      <c r="L2077" s="525" t="s">
        <v>255</v>
      </c>
      <c r="M2077" s="525" t="str">
        <f>IFERROR(VLOOKUP(L2077, 'Reference data'!$J$2:$K$30, 2, 0), "Do not enter, will be populated based on other column(s)")</f>
        <v>Himanshu Mathur</v>
      </c>
      <c r="N2077" s="347">
        <v>23.06</v>
      </c>
      <c r="O2077" s="551" t="str">
        <f>VLOOKUP(N2077, 'Reference data'!$U$2:$V$29, 2, 0)</f>
        <v>Jun-23</v>
      </c>
      <c r="P2077" s="483" t="s">
        <v>48</v>
      </c>
      <c r="AM2077" s="488">
        <v>25</v>
      </c>
    </row>
    <row r="2078" spans="1:45" ht="18" customHeight="1">
      <c r="A2078" s="522" t="str">
        <f>IFERROR(VLOOKUP(B2078, 'Reference data'!$C$2:$D$21, 2, 0), "Do not enter, will be populated based on other column(s)")</f>
        <v>Sustenance</v>
      </c>
      <c r="B2078" s="541" t="s">
        <v>110</v>
      </c>
      <c r="C2078" s="347">
        <v>1</v>
      </c>
      <c r="D2078" s="347" t="s">
        <v>2636</v>
      </c>
      <c r="E2078" s="543" t="s">
        <v>260</v>
      </c>
      <c r="F2078" s="472"/>
      <c r="G2078" s="522" t="str">
        <f>IFERROR(VLOOKUP(E2078,'Reference data'!$M$2:$P$364,4,0), "Do not enter, will be populated based on other column(s)")</f>
        <v>MR</v>
      </c>
      <c r="H2078" s="522" t="str">
        <f>IFERROR(VLOOKUP(E2078,'Reference data'!$M$2:$O$364, 3,0), "Do not enter, will be populated based on other column(s)")</f>
        <v>.NET</v>
      </c>
      <c r="I2078" s="522" t="str">
        <f>IFERROR(VLOOKUP(E2078,'Reference data'!$M$1:$N$364, 2,0), "Do not enter, will be populated based on other column(s)")</f>
        <v>CBS-ATTCRM-SBS</v>
      </c>
      <c r="J2078" s="347" t="s">
        <v>78</v>
      </c>
      <c r="K2078" s="525" t="str">
        <f>IFERROR(VLOOKUP(J2078,'Reference data'!$G$2:$H$7, 2, 0), "Do not enter, will be populated based on other column(s)")</f>
        <v>Christine Moretti</v>
      </c>
      <c r="L2078" s="525" t="s">
        <v>255</v>
      </c>
      <c r="M2078" s="525" t="str">
        <f>IFERROR(VLOOKUP(L2078, 'Reference data'!$J$2:$K$30, 2, 0), "Do not enter, will be populated based on other column(s)")</f>
        <v>Himanshu Mathur</v>
      </c>
      <c r="N2078" s="347">
        <v>23.1</v>
      </c>
      <c r="O2078" s="551" t="str">
        <f>VLOOKUP(N2078, 'Reference data'!$U$2:$V$29, 2, 0)</f>
        <v>Oct-23</v>
      </c>
      <c r="P2078" s="483" t="s">
        <v>342</v>
      </c>
      <c r="Q2078" s="347">
        <v>180</v>
      </c>
      <c r="AO2078" s="483"/>
    </row>
    <row r="2079" spans="1:45" ht="18" customHeight="1">
      <c r="A2079" s="522" t="str">
        <f>IFERROR(VLOOKUP(B2079, 'Reference data'!$C$2:$D$21, 2, 0), "Do not enter, will be populated based on other column(s)")</f>
        <v>Enhancement</v>
      </c>
      <c r="B2079" s="541" t="s">
        <v>960</v>
      </c>
      <c r="C2079" s="347">
        <v>2</v>
      </c>
      <c r="D2079" s="347" t="s">
        <v>2637</v>
      </c>
      <c r="E2079" s="543" t="s">
        <v>622</v>
      </c>
      <c r="F2079" s="475"/>
      <c r="G2079" s="522" t="str">
        <f>IFERROR(VLOOKUP(E2079,'Reference data'!$M$2:$P$364,4,0), "Do not enter, will be populated based on other column(s)")</f>
        <v>MF</v>
      </c>
      <c r="H2079" s="522" t="str">
        <f>IFERROR(VLOOKUP(E2079,'Reference data'!$M$2:$O$364, 3,0), "Do not enter, will be populated based on other column(s)")</f>
        <v>Cobol, DB2</v>
      </c>
      <c r="I2079" s="522" t="str">
        <f>IFERROR(VLOOKUP(E2079,'Reference data'!$M$1:$N$364, 2,0), "Do not enter, will be populated based on other column(s)")</f>
        <v>SE-BILLING-CARE</v>
      </c>
      <c r="J2079" s="347" t="s">
        <v>203</v>
      </c>
      <c r="K2079" s="525" t="str">
        <f>IFERROR(VLOOKUP(J2079,'Reference data'!$G$2:$H$7, 2, 0), "Do not enter, will be populated based on other column(s)")</f>
        <v>Muawiah Qaimari</v>
      </c>
      <c r="L2079" s="525" t="s">
        <v>414</v>
      </c>
      <c r="M2079" s="525" t="str">
        <f>IFERROR(VLOOKUP(L2079, 'Reference data'!$J$2:$K$30, 2, 0), "Do not enter, will be populated based on other column(s)")</f>
        <v>Tarun Raghuwanshi</v>
      </c>
      <c r="N2079" s="347">
        <v>23.12</v>
      </c>
      <c r="O2079" s="551" t="str">
        <f>VLOOKUP(N2079, 'Reference data'!$U$2:$V$29, 2, 0)</f>
        <v>Dec-23</v>
      </c>
      <c r="P2079" s="483" t="s">
        <v>48</v>
      </c>
      <c r="Q2079" s="347">
        <v>380</v>
      </c>
      <c r="R2079" s="488"/>
      <c r="S2079" s="488"/>
      <c r="T2079" s="488"/>
      <c r="U2079" s="488"/>
      <c r="V2079" s="488"/>
      <c r="W2079" s="488"/>
      <c r="X2079" s="488"/>
      <c r="Y2079" s="488"/>
      <c r="Z2079" s="488"/>
      <c r="AA2079" s="488"/>
      <c r="AB2079" s="488"/>
      <c r="AC2079" s="488"/>
      <c r="AD2079" s="488"/>
      <c r="AE2079" s="488"/>
      <c r="AF2079" s="488"/>
      <c r="AG2079" s="488"/>
      <c r="AH2079" s="488"/>
      <c r="AI2079" s="488"/>
      <c r="AJ2079" s="488"/>
      <c r="AK2079" s="488"/>
      <c r="AL2079" s="488"/>
      <c r="AM2079" s="488"/>
      <c r="AN2079" s="490"/>
      <c r="AO2079" s="505"/>
      <c r="AP2079" s="579"/>
      <c r="AQ2079" s="347">
        <v>100</v>
      </c>
      <c r="AR2079" s="347">
        <v>100</v>
      </c>
      <c r="AS2079" s="347">
        <v>180</v>
      </c>
    </row>
    <row r="2080" spans="1:45" ht="18" customHeight="1">
      <c r="A2080" s="522" t="str">
        <f>IFERROR(VLOOKUP(B2080, 'Reference data'!$C$2:$D$21, 2, 0), "Do not enter, will be populated based on other column(s)")</f>
        <v>Sustenance</v>
      </c>
      <c r="B2080" s="541" t="s">
        <v>110</v>
      </c>
      <c r="C2080" s="347">
        <v>1</v>
      </c>
      <c r="D2080" s="347" t="s">
        <v>2638</v>
      </c>
      <c r="E2080" s="543" t="s">
        <v>1178</v>
      </c>
      <c r="F2080" s="475"/>
      <c r="G2080" s="522" t="str">
        <f>IFERROR(VLOOKUP(E2080,'Reference data'!$M$2:$P$364,4,0), "Do not enter, will be populated based on other column(s)")</f>
        <v>MF</v>
      </c>
      <c r="H2080" s="522" t="str">
        <f>IFERROR(VLOOKUP(E2080,'Reference data'!$M$2:$O$364, 3,0), "Do not enter, will be populated based on other column(s)")</f>
        <v>COBOL,DB2,IMS DB</v>
      </c>
      <c r="I2080" s="522" t="str">
        <f>IFERROR(VLOOKUP(E2080,'Reference data'!$M$1:$N$364, 2,0), "Do not enter, will be populated based on other column(s)")</f>
        <v>SE-BILLING-CARE</v>
      </c>
      <c r="J2080" s="347" t="s">
        <v>203</v>
      </c>
      <c r="K2080" s="525" t="str">
        <f>IFERROR(VLOOKUP(J2080,'Reference data'!$G$2:$H$7, 2, 0), "Do not enter, will be populated based on other column(s)")</f>
        <v>Muawiah Qaimari</v>
      </c>
      <c r="L2080" s="525" t="s">
        <v>414</v>
      </c>
      <c r="M2080" s="525" t="str">
        <f>IFERROR(VLOOKUP(L2080, 'Reference data'!$J$2:$K$30, 2, 0), "Do not enter, will be populated based on other column(s)")</f>
        <v>Tarun Raghuwanshi</v>
      </c>
      <c r="N2080" s="347">
        <v>23.03</v>
      </c>
      <c r="P2080" s="483" t="s">
        <v>48</v>
      </c>
      <c r="Q2080" s="347">
        <v>120</v>
      </c>
      <c r="R2080" s="488"/>
      <c r="S2080" s="488"/>
      <c r="T2080" s="488"/>
      <c r="U2080" s="488"/>
      <c r="V2080" s="488"/>
      <c r="W2080" s="488"/>
      <c r="X2080" s="488"/>
      <c r="Y2080" s="488"/>
      <c r="Z2080" s="488"/>
      <c r="AA2080" s="488"/>
      <c r="AB2080" s="488"/>
      <c r="AC2080" s="488"/>
      <c r="AD2080" s="488"/>
      <c r="AE2080" s="488"/>
      <c r="AF2080" s="488"/>
      <c r="AG2080" s="488"/>
      <c r="AH2080" s="488"/>
      <c r="AI2080" s="488"/>
      <c r="AJ2080" s="488"/>
      <c r="AK2080" s="488"/>
      <c r="AL2080" s="488"/>
      <c r="AM2080" s="488"/>
      <c r="AO2080" s="484"/>
    </row>
    <row r="2081" spans="1:46" ht="18" customHeight="1">
      <c r="A2081" s="522" t="str">
        <f>IFERROR(VLOOKUP(B2081, 'Reference data'!$C$2:$D$21, 2, 0), "Do not enter, will be populated based on other column(s)")</f>
        <v>Sustenance</v>
      </c>
      <c r="B2081" s="541" t="s">
        <v>110</v>
      </c>
      <c r="C2081" s="347">
        <v>1</v>
      </c>
      <c r="D2081" s="347" t="s">
        <v>2639</v>
      </c>
      <c r="E2081" s="543" t="s">
        <v>636</v>
      </c>
      <c r="F2081" s="475"/>
      <c r="G2081" s="522" t="str">
        <f>IFERROR(VLOOKUP(E2081,'Reference data'!$M$2:$P$364,4,0), "Do not enter, will be populated based on other column(s)")</f>
        <v>MF</v>
      </c>
      <c r="H2081" s="522" t="str">
        <f>IFERROR(VLOOKUP(E2081,'Reference data'!$M$2:$O$364, 3,0), "Do not enter, will be populated based on other column(s)")</f>
        <v>Cobol, DB2</v>
      </c>
      <c r="I2081" s="522" t="str">
        <f>IFERROR(VLOOKUP(E2081,'Reference data'!$M$1:$N$364, 2,0), "Do not enter, will be populated based on other column(s)")</f>
        <v>SE-BILLING-CARE</v>
      </c>
      <c r="J2081" s="347" t="s">
        <v>203</v>
      </c>
      <c r="K2081" s="525" t="str">
        <f>IFERROR(VLOOKUP(J2081,'Reference data'!$G$2:$H$7, 2, 0), "Do not enter, will be populated based on other column(s)")</f>
        <v>Muawiah Qaimari</v>
      </c>
      <c r="L2081" s="525" t="s">
        <v>414</v>
      </c>
      <c r="M2081" s="525" t="str">
        <f>IFERROR(VLOOKUP(L2081, 'Reference data'!$J$2:$K$30, 2, 0), "Do not enter, will be populated based on other column(s)")</f>
        <v>Tarun Raghuwanshi</v>
      </c>
      <c r="N2081" s="347">
        <v>23.08</v>
      </c>
      <c r="P2081" s="483" t="s">
        <v>48</v>
      </c>
      <c r="Q2081" s="347">
        <v>200</v>
      </c>
      <c r="R2081" s="488"/>
      <c r="S2081" s="488"/>
      <c r="T2081" s="488"/>
      <c r="U2081" s="488"/>
      <c r="V2081" s="488"/>
      <c r="W2081" s="488"/>
      <c r="X2081" s="488"/>
      <c r="Y2081" s="488"/>
      <c r="Z2081" s="488"/>
      <c r="AA2081" s="488"/>
      <c r="AB2081" s="488"/>
      <c r="AC2081" s="488"/>
      <c r="AD2081" s="488"/>
      <c r="AE2081" s="488"/>
      <c r="AF2081" s="488"/>
      <c r="AG2081" s="488"/>
      <c r="AH2081" s="488"/>
      <c r="AI2081" s="488"/>
      <c r="AJ2081" s="488"/>
      <c r="AK2081" s="488"/>
      <c r="AL2081" s="488"/>
      <c r="AM2081" s="488"/>
    </row>
    <row r="2082" spans="1:46" ht="18" customHeight="1">
      <c r="A2082" s="522" t="str">
        <f>IFERROR(VLOOKUP(B2082, 'Reference data'!$C$2:$D$21, 2, 0), "Do not enter, will be populated based on other column(s)")</f>
        <v>Sustenance</v>
      </c>
      <c r="B2082" s="541" t="s">
        <v>122</v>
      </c>
      <c r="C2082" s="347">
        <v>2</v>
      </c>
      <c r="D2082" s="488" t="s">
        <v>2640</v>
      </c>
      <c r="E2082" s="543" t="s">
        <v>1287</v>
      </c>
      <c r="F2082" s="347" t="s">
        <v>1506</v>
      </c>
      <c r="G2082" s="522" t="str">
        <f>IFERROR(VLOOKUP(E2082,'Reference data'!$M$2:$P$364,4,0), "Do not enter, will be populated based on other column(s)")</f>
        <v>MR</v>
      </c>
      <c r="H2082" s="522" t="str">
        <f>IFERROR(VLOOKUP(E2082,'Reference data'!$M$2:$O$364, 3,0), "Do not enter, will be populated based on other column(s)")</f>
        <v>Java</v>
      </c>
      <c r="I2082" s="522" t="str">
        <f>IFERROR(VLOOKUP(E2082,'Reference data'!$M$1:$N$364, 2,0), "Do not enter, will be populated based on other column(s)")</f>
        <v>BOOM-BIGSYS</v>
      </c>
      <c r="J2082" s="505" t="s">
        <v>78</v>
      </c>
      <c r="K2082" s="525" t="str">
        <f>IFERROR(VLOOKUP(J2082,'Reference data'!$G$2:$H$7, 2, 0), "Do not enter, will be populated based on other column(s)")</f>
        <v>Christine Moretti</v>
      </c>
      <c r="L2082" s="525" t="s">
        <v>231</v>
      </c>
      <c r="M2082" s="525" t="str">
        <f>IFERROR(VLOOKUP(L2082, 'Reference data'!$J$2:$K$30, 2, 0), "Do not enter, will be populated based on other column(s)")</f>
        <v>Dinesh Bansal (Gurgaon)</v>
      </c>
      <c r="N2082" s="600" t="s">
        <v>283</v>
      </c>
      <c r="P2082" s="347" t="s">
        <v>48</v>
      </c>
      <c r="AK2082" s="347">
        <v>30</v>
      </c>
      <c r="AL2082" s="347">
        <v>30</v>
      </c>
      <c r="AM2082" s="347">
        <v>30</v>
      </c>
      <c r="AN2082" s="347">
        <v>30</v>
      </c>
      <c r="AO2082" s="347">
        <v>30</v>
      </c>
      <c r="AP2082" s="347">
        <v>30</v>
      </c>
    </row>
    <row r="2083" spans="1:46" ht="18" customHeight="1">
      <c r="A2083" s="522" t="str">
        <f>IFERROR(VLOOKUP(B2083, 'Reference data'!$C$2:$D$21, 2, 0), "Do not enter, will be populated based on other column(s)")</f>
        <v>Sustenance</v>
      </c>
      <c r="B2083" s="541" t="s">
        <v>985</v>
      </c>
      <c r="C2083" s="347">
        <v>2</v>
      </c>
      <c r="D2083" s="488" t="s">
        <v>2641</v>
      </c>
      <c r="E2083" s="543" t="s">
        <v>1287</v>
      </c>
      <c r="F2083" s="347" t="s">
        <v>1506</v>
      </c>
      <c r="G2083" s="522" t="str">
        <f>IFERROR(VLOOKUP(E2083,'Reference data'!$M$2:$P$364,4,0), "Do not enter, will be populated based on other column(s)")</f>
        <v>MR</v>
      </c>
      <c r="H2083" s="522" t="str">
        <f>IFERROR(VLOOKUP(E2083,'Reference data'!$M$2:$O$364, 3,0), "Do not enter, will be populated based on other column(s)")</f>
        <v>Java</v>
      </c>
      <c r="I2083" s="522" t="str">
        <f>IFERROR(VLOOKUP(E2083,'Reference data'!$M$1:$N$364, 2,0), "Do not enter, will be populated based on other column(s)")</f>
        <v>BOOM-BIGSYS</v>
      </c>
      <c r="J2083" s="505" t="s">
        <v>78</v>
      </c>
      <c r="K2083" s="525" t="str">
        <f>IFERROR(VLOOKUP(J2083,'Reference data'!$G$2:$H$7, 2, 0), "Do not enter, will be populated based on other column(s)")</f>
        <v>Christine Moretti</v>
      </c>
      <c r="L2083" s="525" t="s">
        <v>231</v>
      </c>
      <c r="M2083" s="525" t="str">
        <f>IFERROR(VLOOKUP(L2083, 'Reference data'!$J$2:$K$30, 2, 0), "Do not enter, will be populated based on other column(s)")</f>
        <v>Dinesh Bansal (Gurgaon)</v>
      </c>
      <c r="N2083" s="600" t="s">
        <v>283</v>
      </c>
      <c r="P2083" s="347" t="s">
        <v>48</v>
      </c>
      <c r="AK2083" s="347">
        <v>30</v>
      </c>
      <c r="AL2083" s="347">
        <v>30</v>
      </c>
      <c r="AM2083" s="347">
        <v>30</v>
      </c>
      <c r="AN2083" s="347">
        <v>30</v>
      </c>
      <c r="AO2083" s="347">
        <v>30</v>
      </c>
      <c r="AP2083" s="347">
        <v>30</v>
      </c>
    </row>
    <row r="2084" spans="1:46" ht="18" customHeight="1">
      <c r="A2084" s="522" t="str">
        <f>IFERROR(VLOOKUP(B2084, 'Reference data'!$C$2:$D$21, 2, 0), "Do not enter, will be populated based on other column(s)")</f>
        <v>Sustenance</v>
      </c>
      <c r="B2084" s="541" t="s">
        <v>991</v>
      </c>
      <c r="C2084" s="347">
        <v>2</v>
      </c>
      <c r="D2084" s="488" t="s">
        <v>991</v>
      </c>
      <c r="E2084" s="543" t="s">
        <v>1287</v>
      </c>
      <c r="F2084" s="347" t="s">
        <v>1506</v>
      </c>
      <c r="G2084" s="522" t="str">
        <f>IFERROR(VLOOKUP(E2084,'Reference data'!$M$2:$P$364,4,0), "Do not enter, will be populated based on other column(s)")</f>
        <v>MR</v>
      </c>
      <c r="H2084" s="522" t="str">
        <f>IFERROR(VLOOKUP(E2084,'Reference data'!$M$2:$O$364, 3,0), "Do not enter, will be populated based on other column(s)")</f>
        <v>Java</v>
      </c>
      <c r="I2084" s="522" t="str">
        <f>IFERROR(VLOOKUP(E2084,'Reference data'!$M$1:$N$364, 2,0), "Do not enter, will be populated based on other column(s)")</f>
        <v>BOOM-BIGSYS</v>
      </c>
      <c r="J2084" s="505" t="s">
        <v>78</v>
      </c>
      <c r="K2084" s="525" t="str">
        <f>IFERROR(VLOOKUP(J2084,'Reference data'!$G$2:$H$7, 2, 0), "Do not enter, will be populated based on other column(s)")</f>
        <v>Christine Moretti</v>
      </c>
      <c r="L2084" s="525" t="s">
        <v>231</v>
      </c>
      <c r="M2084" s="525" t="str">
        <f>IFERROR(VLOOKUP(L2084, 'Reference data'!$J$2:$K$30, 2, 0), "Do not enter, will be populated based on other column(s)")</f>
        <v>Dinesh Bansal (Gurgaon)</v>
      </c>
      <c r="N2084" s="600" t="s">
        <v>283</v>
      </c>
      <c r="O2084" s="86" t="s">
        <v>48</v>
      </c>
      <c r="P2084" s="347" t="s">
        <v>48</v>
      </c>
      <c r="AK2084" s="347">
        <v>25</v>
      </c>
      <c r="AL2084" s="347">
        <v>25</v>
      </c>
      <c r="AM2084" s="347">
        <v>25</v>
      </c>
      <c r="AN2084" s="347">
        <v>25</v>
      </c>
      <c r="AO2084" s="347">
        <v>25</v>
      </c>
      <c r="AP2084" s="347">
        <v>25</v>
      </c>
    </row>
    <row r="2085" spans="1:46" ht="18" customHeight="1">
      <c r="A2085" s="522" t="str">
        <f>IFERROR(VLOOKUP(B2085, 'Reference data'!$C$2:$D$21, 2, 0), "Do not enter, will be populated based on other column(s)")</f>
        <v>Sustenance</v>
      </c>
      <c r="B2085" s="541" t="s">
        <v>991</v>
      </c>
      <c r="C2085" s="347">
        <v>2</v>
      </c>
      <c r="D2085" s="482" t="s">
        <v>2642</v>
      </c>
      <c r="E2085" s="543" t="s">
        <v>1371</v>
      </c>
      <c r="F2085" s="347" t="s">
        <v>1506</v>
      </c>
      <c r="G2085" s="522" t="str">
        <f>IFERROR(VLOOKUP(E2085,'Reference data'!$M$2:$P$364,4,0), "Do not enter, will be populated based on other column(s)")</f>
        <v>MR</v>
      </c>
      <c r="H2085" s="522" t="str">
        <f>IFERROR(VLOOKUP(E2085,'Reference data'!$M$2:$O$364, 3,0), "Do not enter, will be populated based on other column(s)")</f>
        <v>Java</v>
      </c>
      <c r="I2085" s="522" t="str">
        <f>IFERROR(VLOOKUP(E2085,'Reference data'!$M$1:$N$364, 2,0), "Do not enter, will be populated based on other column(s)")</f>
        <v>CODES-ULTS</v>
      </c>
      <c r="J2085" s="505" t="s">
        <v>78</v>
      </c>
      <c r="K2085" s="525" t="str">
        <f>IFERROR(VLOOKUP(J2085,'Reference data'!$G$2:$H$7, 2, 0), "Do not enter, will be populated based on other column(s)")</f>
        <v>Christine Moretti</v>
      </c>
      <c r="L2085" s="525" t="s">
        <v>231</v>
      </c>
      <c r="M2085" s="525" t="str">
        <f>IFERROR(VLOOKUP(L2085, 'Reference data'!$J$2:$K$30, 2, 0), "Do not enter, will be populated based on other column(s)")</f>
        <v>Dinesh Bansal (Gurgaon)</v>
      </c>
      <c r="N2085" s="648" t="s">
        <v>283</v>
      </c>
      <c r="O2085" s="86"/>
      <c r="P2085" s="347" t="s">
        <v>48</v>
      </c>
      <c r="R2085" s="347">
        <v>45</v>
      </c>
      <c r="S2085" s="347">
        <v>45</v>
      </c>
      <c r="T2085" s="347">
        <v>45</v>
      </c>
      <c r="U2085" s="347">
        <v>45</v>
      </c>
      <c r="V2085" s="347">
        <v>45</v>
      </c>
      <c r="AK2085" s="347">
        <v>20</v>
      </c>
      <c r="AL2085" s="347">
        <v>20</v>
      </c>
      <c r="AM2085" s="347">
        <v>20</v>
      </c>
      <c r="AN2085" s="347">
        <v>20</v>
      </c>
      <c r="AO2085" s="347">
        <v>20</v>
      </c>
      <c r="AP2085" s="347">
        <v>20</v>
      </c>
    </row>
    <row r="2086" spans="1:46" ht="18" customHeight="1">
      <c r="A2086" s="522" t="str">
        <f>IFERROR(VLOOKUP(B2086, 'Reference data'!$C$2:$D$21, 2, 0), "Do not enter, will be populated based on other column(s)")</f>
        <v>Sustenance</v>
      </c>
      <c r="B2086" s="541" t="s">
        <v>985</v>
      </c>
      <c r="C2086" s="347">
        <v>2</v>
      </c>
      <c r="D2086" s="482" t="s">
        <v>2641</v>
      </c>
      <c r="E2086" s="543" t="s">
        <v>1371</v>
      </c>
      <c r="F2086" s="347" t="s">
        <v>1506</v>
      </c>
      <c r="G2086" s="522" t="str">
        <f>IFERROR(VLOOKUP(E2086,'Reference data'!$M$2:$P$364,4,0), "Do not enter, will be populated based on other column(s)")</f>
        <v>MR</v>
      </c>
      <c r="H2086" s="522" t="str">
        <f>IFERROR(VLOOKUP(E2086,'Reference data'!$M$2:$O$364, 3,0), "Do not enter, will be populated based on other column(s)")</f>
        <v>Java</v>
      </c>
      <c r="I2086" s="522" t="str">
        <f>IFERROR(VLOOKUP(E2086,'Reference data'!$M$1:$N$364, 2,0), "Do not enter, will be populated based on other column(s)")</f>
        <v>CODES-ULTS</v>
      </c>
      <c r="J2086" s="505" t="s">
        <v>78</v>
      </c>
      <c r="K2086" s="525" t="str">
        <f>IFERROR(VLOOKUP(J2086,'Reference data'!$G$2:$H$7, 2, 0), "Do not enter, will be populated based on other column(s)")</f>
        <v>Christine Moretti</v>
      </c>
      <c r="L2086" s="525" t="s">
        <v>231</v>
      </c>
      <c r="M2086" s="525" t="str">
        <f>IFERROR(VLOOKUP(L2086, 'Reference data'!$J$2:$K$30, 2, 0), "Do not enter, will be populated based on other column(s)")</f>
        <v>Dinesh Bansal (Gurgaon)</v>
      </c>
      <c r="N2086" s="648" t="s">
        <v>283</v>
      </c>
      <c r="P2086" s="347" t="s">
        <v>48</v>
      </c>
      <c r="AK2086" s="347">
        <v>20</v>
      </c>
      <c r="AL2086" s="347">
        <v>20</v>
      </c>
      <c r="AM2086" s="347">
        <v>20</v>
      </c>
      <c r="AN2086" s="347">
        <v>20</v>
      </c>
      <c r="AO2086" s="347">
        <v>20</v>
      </c>
      <c r="AP2086" s="347">
        <v>20</v>
      </c>
    </row>
    <row r="2087" spans="1:46" ht="18" customHeight="1">
      <c r="A2087" s="522" t="str">
        <f>IFERROR(VLOOKUP(B2087, 'Reference data'!$C$2:$D$21, 2, 0), "Do not enter, will be populated based on other column(s)")</f>
        <v>Sustenance</v>
      </c>
      <c r="B2087" s="632" t="s">
        <v>88</v>
      </c>
      <c r="C2087" s="347">
        <v>1</v>
      </c>
      <c r="D2087" s="484" t="s">
        <v>2643</v>
      </c>
      <c r="E2087" s="543" t="s">
        <v>469</v>
      </c>
      <c r="F2087" s="475"/>
      <c r="G2087" s="522" t="str">
        <f>IFERROR(VLOOKUP(E2087,'Reference data'!$M$2:$P$364,4,0), "Do not enter, will be populated based on other column(s)")</f>
        <v>MF</v>
      </c>
      <c r="H2087" s="522" t="str">
        <f>IFERROR(VLOOKUP(E2087,'Reference data'!$M$2:$O$364, 3,0), "Do not enter, will be populated based on other column(s)")</f>
        <v>Cobol, IMS-DC</v>
      </c>
      <c r="I2087" s="522" t="str">
        <f>IFERROR(VLOOKUP(E2087,'Reference data'!$M$1:$N$364, 2,0), "Do not enter, will be populated based on other column(s)")</f>
        <v>SE-BILLING</v>
      </c>
      <c r="J2087" s="505" t="s">
        <v>203</v>
      </c>
      <c r="K2087" s="525" t="str">
        <f>IFERROR(VLOOKUP(J2087,'Reference data'!$G$2:$H$7, 2, 0), "Do not enter, will be populated based on other column(s)")</f>
        <v>Muawiah Qaimari</v>
      </c>
      <c r="L2087" s="525" t="s">
        <v>414</v>
      </c>
      <c r="M2087" s="525" t="str">
        <f>IFERROR(VLOOKUP(L2087, 'Reference data'!$J$2:$K$30, 2, 0), "Do not enter, will be populated based on other column(s)")</f>
        <v>Tarun Raghuwanshi</v>
      </c>
      <c r="N2087" s="347">
        <v>23.07</v>
      </c>
      <c r="P2087" s="483" t="s">
        <v>48</v>
      </c>
      <c r="Q2087" s="347">
        <v>80</v>
      </c>
      <c r="R2087" s="488"/>
      <c r="S2087" s="488"/>
      <c r="T2087" s="488"/>
      <c r="U2087" s="488"/>
      <c r="V2087" s="488"/>
      <c r="W2087" s="488"/>
      <c r="X2087" s="488"/>
      <c r="Y2087" s="488"/>
      <c r="Z2087" s="488"/>
      <c r="AA2087" s="488"/>
      <c r="AB2087" s="488"/>
      <c r="AC2087" s="488"/>
      <c r="AD2087" s="488"/>
      <c r="AE2087" s="488"/>
      <c r="AF2087" s="488"/>
      <c r="AG2087" s="488"/>
      <c r="AH2087" s="488"/>
      <c r="AI2087" s="488"/>
      <c r="AJ2087" s="488"/>
      <c r="AK2087" s="488"/>
      <c r="AL2087" s="488"/>
      <c r="AM2087" s="488"/>
      <c r="AN2087" s="347">
        <v>80</v>
      </c>
      <c r="AS2087" s="347">
        <v>80</v>
      </c>
    </row>
    <row r="2088" spans="1:46" ht="18" customHeight="1">
      <c r="A2088" s="522" t="str">
        <f>IFERROR(VLOOKUP(B2088, 'Reference data'!$C$2:$D$21, 2, 0), "Do not enter, will be populated based on other column(s)")</f>
        <v>Enhancement</v>
      </c>
      <c r="B2088" s="541" t="s">
        <v>960</v>
      </c>
      <c r="C2088" s="347">
        <v>1</v>
      </c>
      <c r="D2088" s="681" t="s">
        <v>2475</v>
      </c>
      <c r="E2088" s="543" t="s">
        <v>241</v>
      </c>
      <c r="F2088" s="347" t="s">
        <v>1684</v>
      </c>
      <c r="G2088" s="522" t="str">
        <f>IFERROR(VLOOKUP(E2088,'Reference data'!$M$2:$P$364,4,0), "Do not enter, will be populated based on other column(s)")</f>
        <v>MR</v>
      </c>
      <c r="H2088" s="522" t="str">
        <f>IFERROR(VLOOKUP(E2088,'Reference data'!$M$2:$O$364, 3,0), "Do not enter, will be populated based on other column(s)")</f>
        <v>Java</v>
      </c>
      <c r="I2088" s="522" t="str">
        <f>IFERROR(VLOOKUP(E2088,'Reference data'!$M$1:$N$364, 2,0), "Do not enter, will be populated based on other column(s)")</f>
        <v>CODES-ULTS</v>
      </c>
      <c r="J2088" s="505" t="s">
        <v>78</v>
      </c>
      <c r="K2088" s="525" t="str">
        <f>IFERROR(VLOOKUP(J2088,'Reference data'!$G$2:$H$7, 2, 0), "Do not enter, will be populated based on other column(s)")</f>
        <v>Christine Moretti</v>
      </c>
      <c r="L2088" s="525" t="s">
        <v>231</v>
      </c>
      <c r="M2088" s="525" t="str">
        <f>IFERROR(VLOOKUP(L2088, 'Reference data'!$J$2:$K$30, 2, 0), "Do not enter, will be populated based on other column(s)")</f>
        <v>Dinesh Bansal (Gurgaon)</v>
      </c>
      <c r="N2088" s="648" t="s">
        <v>341</v>
      </c>
      <c r="P2088" s="347" t="s">
        <v>342</v>
      </c>
      <c r="Q2088" s="347">
        <v>90</v>
      </c>
    </row>
    <row r="2089" spans="1:46" ht="18" customHeight="1">
      <c r="A2089" s="522" t="str">
        <f>IFERROR(VLOOKUP(B2089, 'Reference data'!$C$2:$D$21, 2, 0), "Do not enter, will be populated based on other column(s)")</f>
        <v>Enhancement</v>
      </c>
      <c r="B2089" s="541" t="s">
        <v>960</v>
      </c>
      <c r="C2089" s="347">
        <v>1</v>
      </c>
      <c r="D2089" s="681" t="s">
        <v>2475</v>
      </c>
      <c r="E2089" s="543" t="s">
        <v>1371</v>
      </c>
      <c r="F2089" s="347" t="s">
        <v>1684</v>
      </c>
      <c r="G2089" s="522" t="str">
        <f>IFERROR(VLOOKUP(E2089,'Reference data'!$M$2:$P$364,4,0), "Do not enter, will be populated based on other column(s)")</f>
        <v>MR</v>
      </c>
      <c r="H2089" s="522" t="str">
        <f>IFERROR(VLOOKUP(E2089,'Reference data'!$M$2:$O$364, 3,0), "Do not enter, will be populated based on other column(s)")</f>
        <v>Java</v>
      </c>
      <c r="I2089" s="522" t="str">
        <f>IFERROR(VLOOKUP(E2089,'Reference data'!$M$1:$N$364, 2,0), "Do not enter, will be populated based on other column(s)")</f>
        <v>CODES-ULTS</v>
      </c>
      <c r="J2089" s="505" t="s">
        <v>78</v>
      </c>
      <c r="K2089" s="525" t="str">
        <f>IFERROR(VLOOKUP(J2089,'Reference data'!$G$2:$H$7, 2, 0), "Do not enter, will be populated based on other column(s)")</f>
        <v>Christine Moretti</v>
      </c>
      <c r="L2089" s="525" t="s">
        <v>231</v>
      </c>
      <c r="M2089" s="525" t="str">
        <f>IFERROR(VLOOKUP(L2089, 'Reference data'!$J$2:$K$30, 2, 0), "Do not enter, will be populated based on other column(s)")</f>
        <v>Dinesh Bansal (Gurgaon)</v>
      </c>
      <c r="N2089" s="648" t="s">
        <v>341</v>
      </c>
      <c r="P2089" s="347" t="s">
        <v>342</v>
      </c>
      <c r="Q2089" s="347">
        <v>90</v>
      </c>
    </row>
    <row r="2090" spans="1:46" ht="18" customHeight="1">
      <c r="A2090" s="522" t="str">
        <f>IFERROR(VLOOKUP(B2090, 'Reference data'!$C$2:$D$21, 2, 0), "Do not enter, will be populated based on other column(s)")</f>
        <v>Enhancement</v>
      </c>
      <c r="B2090" s="541" t="s">
        <v>960</v>
      </c>
      <c r="C2090" s="347">
        <v>1</v>
      </c>
      <c r="D2090" s="548" t="s">
        <v>2476</v>
      </c>
      <c r="E2090" s="543" t="s">
        <v>1371</v>
      </c>
      <c r="F2090" s="347" t="s">
        <v>1684</v>
      </c>
      <c r="G2090" s="522" t="str">
        <f>IFERROR(VLOOKUP(E2090,'Reference data'!$M$2:$P$364,4,0), "Do not enter, will be populated based on other column(s)")</f>
        <v>MR</v>
      </c>
      <c r="H2090" s="522" t="str">
        <f>IFERROR(VLOOKUP(E2090,'Reference data'!$M$2:$O$364, 3,0), "Do not enter, will be populated based on other column(s)")</f>
        <v>Java</v>
      </c>
      <c r="I2090" s="522" t="str">
        <f>IFERROR(VLOOKUP(E2090,'Reference data'!$M$1:$N$364, 2,0), "Do not enter, will be populated based on other column(s)")</f>
        <v>CODES-ULTS</v>
      </c>
      <c r="J2090" s="505" t="s">
        <v>78</v>
      </c>
      <c r="K2090" s="525" t="str">
        <f>IFERROR(VLOOKUP(J2090,'Reference data'!$G$2:$H$7, 2, 0), "Do not enter, will be populated based on other column(s)")</f>
        <v>Christine Moretti</v>
      </c>
      <c r="L2090" s="525" t="s">
        <v>231</v>
      </c>
      <c r="M2090" s="525" t="str">
        <f>IFERROR(VLOOKUP(L2090, 'Reference data'!$J$2:$K$30, 2, 0), "Do not enter, will be populated based on other column(s)")</f>
        <v>Dinesh Bansal (Gurgaon)</v>
      </c>
      <c r="N2090" s="648" t="s">
        <v>341</v>
      </c>
      <c r="P2090" s="347" t="s">
        <v>342</v>
      </c>
      <c r="Q2090" s="347">
        <v>2800</v>
      </c>
    </row>
    <row r="2091" spans="1:46" ht="18" customHeight="1">
      <c r="A2091" s="522" t="str">
        <f>IFERROR(VLOOKUP(B2091, 'Reference data'!$C$2:$D$21, 2, 0), "Do not enter, will be populated based on other column(s)")</f>
        <v>Enhancement</v>
      </c>
      <c r="B2091" s="541" t="s">
        <v>960</v>
      </c>
      <c r="C2091" s="347">
        <v>1</v>
      </c>
      <c r="D2091" s="548" t="s">
        <v>2477</v>
      </c>
      <c r="E2091" s="543" t="s">
        <v>1371</v>
      </c>
      <c r="F2091" s="347" t="s">
        <v>1684</v>
      </c>
      <c r="G2091" s="522" t="str">
        <f>IFERROR(VLOOKUP(E2091,'Reference data'!$M$2:$P$364,4,0), "Do not enter, will be populated based on other column(s)")</f>
        <v>MR</v>
      </c>
      <c r="H2091" s="522" t="str">
        <f>IFERROR(VLOOKUP(E2091,'Reference data'!$M$2:$O$364, 3,0), "Do not enter, will be populated based on other column(s)")</f>
        <v>Java</v>
      </c>
      <c r="I2091" s="522" t="str">
        <f>IFERROR(VLOOKUP(E2091,'Reference data'!$M$1:$N$364, 2,0), "Do not enter, will be populated based on other column(s)")</f>
        <v>CODES-ULTS</v>
      </c>
      <c r="J2091" s="505" t="s">
        <v>78</v>
      </c>
      <c r="K2091" s="525" t="str">
        <f>IFERROR(VLOOKUP(J2091,'Reference data'!$G$2:$H$7, 2, 0), "Do not enter, will be populated based on other column(s)")</f>
        <v>Christine Moretti</v>
      </c>
      <c r="L2091" s="525" t="s">
        <v>231</v>
      </c>
      <c r="M2091" s="525" t="str">
        <f>IFERROR(VLOOKUP(L2091, 'Reference data'!$J$2:$K$30, 2, 0), "Do not enter, will be populated based on other column(s)")</f>
        <v>Dinesh Bansal (Gurgaon)</v>
      </c>
      <c r="N2091" s="648" t="s">
        <v>341</v>
      </c>
      <c r="P2091" s="347" t="s">
        <v>342</v>
      </c>
      <c r="Q2091" s="347">
        <v>300</v>
      </c>
    </row>
    <row r="2092" spans="1:46" ht="18" customHeight="1">
      <c r="A2092" s="522" t="str">
        <f>IFERROR(VLOOKUP(B2092, 'Reference data'!$C$2:$D$21, 2, 0), "Do not enter, will be populated based on other column(s)")</f>
        <v>Enhancement</v>
      </c>
      <c r="B2092" s="541" t="s">
        <v>960</v>
      </c>
      <c r="C2092" s="347">
        <v>1</v>
      </c>
      <c r="D2092" s="548" t="s">
        <v>2476</v>
      </c>
      <c r="E2092" s="543" t="s">
        <v>241</v>
      </c>
      <c r="F2092" s="347" t="s">
        <v>1684</v>
      </c>
      <c r="G2092" s="522" t="str">
        <f>IFERROR(VLOOKUP(E2092,'Reference data'!$M$2:$P$364,4,0), "Do not enter, will be populated based on other column(s)")</f>
        <v>MR</v>
      </c>
      <c r="H2092" s="522" t="str">
        <f>IFERROR(VLOOKUP(E2092,'Reference data'!$M$2:$O$364, 3,0), "Do not enter, will be populated based on other column(s)")</f>
        <v>Java</v>
      </c>
      <c r="I2092" s="522" t="str">
        <f>IFERROR(VLOOKUP(E2092,'Reference data'!$M$1:$N$364, 2,0), "Do not enter, will be populated based on other column(s)")</f>
        <v>CODES-ULTS</v>
      </c>
      <c r="J2092" s="505" t="s">
        <v>78</v>
      </c>
      <c r="K2092" s="525" t="str">
        <f>IFERROR(VLOOKUP(J2092,'Reference data'!$G$2:$H$7, 2, 0), "Do not enter, will be populated based on other column(s)")</f>
        <v>Christine Moretti</v>
      </c>
      <c r="L2092" s="525" t="s">
        <v>231</v>
      </c>
      <c r="M2092" s="525" t="str">
        <f>IFERROR(VLOOKUP(L2092, 'Reference data'!$J$2:$K$30, 2, 0), "Do not enter, will be populated based on other column(s)")</f>
        <v>Dinesh Bansal (Gurgaon)</v>
      </c>
      <c r="N2092" s="648" t="s">
        <v>341</v>
      </c>
      <c r="P2092" s="347" t="s">
        <v>342</v>
      </c>
      <c r="Q2092" s="347">
        <v>2280</v>
      </c>
    </row>
    <row r="2093" spans="1:46" ht="18" customHeight="1">
      <c r="A2093" s="522" t="str">
        <f>IFERROR(VLOOKUP(B2093, 'Reference data'!$C$2:$D$21, 2, 0), "Do not enter, will be populated based on other column(s)")</f>
        <v>Enhancement</v>
      </c>
      <c r="B2093" s="541" t="s">
        <v>960</v>
      </c>
      <c r="C2093" s="347">
        <v>1</v>
      </c>
      <c r="D2093" s="548" t="s">
        <v>2477</v>
      </c>
      <c r="E2093" s="543" t="s">
        <v>241</v>
      </c>
      <c r="F2093" s="483" t="s">
        <v>1684</v>
      </c>
      <c r="G2093" s="522" t="str">
        <f>IFERROR(VLOOKUP(E2093,'Reference data'!$M$2:$P$364,4,0), "Do not enter, will be populated based on other column(s)")</f>
        <v>MR</v>
      </c>
      <c r="H2093" s="522" t="str">
        <f>IFERROR(VLOOKUP(E2093,'Reference data'!$M$2:$O$364, 3,0), "Do not enter, will be populated based on other column(s)")</f>
        <v>Java</v>
      </c>
      <c r="I2093" s="522" t="str">
        <f>IFERROR(VLOOKUP(E2093,'Reference data'!$M$1:$N$364, 2,0), "Do not enter, will be populated based on other column(s)")</f>
        <v>CODES-ULTS</v>
      </c>
      <c r="J2093" s="505" t="s">
        <v>78</v>
      </c>
      <c r="K2093" s="525" t="str">
        <f>IFERROR(VLOOKUP(J2093,'Reference data'!$G$2:$H$7, 2, 0), "Do not enter, will be populated based on other column(s)")</f>
        <v>Christine Moretti</v>
      </c>
      <c r="L2093" s="525" t="s">
        <v>231</v>
      </c>
      <c r="M2093" s="525" t="str">
        <f>IFERROR(VLOOKUP(L2093, 'Reference data'!$J$2:$K$30, 2, 0), "Do not enter, will be populated based on other column(s)")</f>
        <v>Dinesh Bansal (Gurgaon)</v>
      </c>
      <c r="N2093" s="648" t="s">
        <v>341</v>
      </c>
      <c r="P2093" s="347" t="s">
        <v>342</v>
      </c>
      <c r="Q2093" s="347">
        <v>320</v>
      </c>
    </row>
    <row r="2094" spans="1:46" ht="18" customHeight="1">
      <c r="A2094" s="522" t="str">
        <f>IFERROR(VLOOKUP(B2094, 'Reference data'!$C$2:$D$21, 2, 0), "Do not enter, will be populated based on other column(s)")</f>
        <v>Sustenance</v>
      </c>
      <c r="B2094" s="541" t="s">
        <v>88</v>
      </c>
      <c r="C2094" s="347">
        <v>11</v>
      </c>
      <c r="D2094" s="347" t="s">
        <v>2644</v>
      </c>
      <c r="E2094" s="688" t="s">
        <v>469</v>
      </c>
      <c r="F2094" s="475"/>
      <c r="G2094" s="689" t="str">
        <f>IFERROR(VLOOKUP(E2094,'Reference data'!$M$2:$P$364,4,0), "Do not enter, will be populated based on other column(s)")</f>
        <v>MF</v>
      </c>
      <c r="H2094" s="522" t="str">
        <f>IFERROR(VLOOKUP(E2094,'Reference data'!$M$2:$O$364, 3,0), "Do not enter, will be populated based on other column(s)")</f>
        <v>Cobol, IMS-DC</v>
      </c>
      <c r="I2094" s="522" t="str">
        <f>IFERROR(VLOOKUP(E2094,'Reference data'!$M$1:$N$364, 2,0), "Do not enter, will be populated based on other column(s)")</f>
        <v>SE-BILLING</v>
      </c>
      <c r="J2094" s="505" t="s">
        <v>203</v>
      </c>
      <c r="K2094" s="525" t="str">
        <f>IFERROR(VLOOKUP(J2094,'Reference data'!$G$2:$H$7, 2, 0), "Do not enter, will be populated based on other column(s)")</f>
        <v>Muawiah Qaimari</v>
      </c>
      <c r="L2094" s="525" t="s">
        <v>414</v>
      </c>
      <c r="M2094" s="525" t="str">
        <f>IFERROR(VLOOKUP(L2094, 'Reference data'!$J$2:$K$30, 2, 0), "Do not enter, will be populated based on other column(s)")</f>
        <v>Tarun Raghuwanshi</v>
      </c>
      <c r="N2094" s="484">
        <v>23.12</v>
      </c>
      <c r="P2094" s="347" t="s">
        <v>48</v>
      </c>
      <c r="Q2094" s="347">
        <v>400</v>
      </c>
      <c r="R2094" s="488"/>
      <c r="S2094" s="488"/>
      <c r="T2094" s="488"/>
      <c r="U2094" s="488"/>
      <c r="V2094" s="488"/>
      <c r="W2094" s="488"/>
      <c r="X2094" s="488"/>
      <c r="Y2094" s="488"/>
      <c r="Z2094" s="488"/>
      <c r="AA2094" s="488"/>
      <c r="AB2094" s="488"/>
      <c r="AC2094" s="488"/>
      <c r="AD2094" s="488"/>
      <c r="AE2094" s="488"/>
      <c r="AF2094" s="488"/>
      <c r="AG2094" s="488"/>
      <c r="AH2094" s="488"/>
      <c r="AI2094" s="488"/>
      <c r="AJ2094" s="488"/>
      <c r="AK2094" s="488"/>
      <c r="AL2094" s="488"/>
      <c r="AM2094" s="488"/>
      <c r="AQ2094" s="347">
        <v>100</v>
      </c>
      <c r="AR2094" s="347">
        <v>100</v>
      </c>
      <c r="AS2094" s="347">
        <v>100</v>
      </c>
      <c r="AT2094" s="347">
        <v>100</v>
      </c>
    </row>
    <row r="2095" spans="1:46" ht="18" customHeight="1">
      <c r="A2095" s="522" t="str">
        <f>IFERROR(VLOOKUP(B2095, 'Reference data'!$C$2:$D$21, 2, 0), "Do not enter, will be populated based on other column(s)")</f>
        <v>Enhancement</v>
      </c>
      <c r="B2095" s="670" t="s">
        <v>960</v>
      </c>
      <c r="D2095" s="549" t="s">
        <v>1720</v>
      </c>
      <c r="E2095" s="688" t="s">
        <v>1370</v>
      </c>
      <c r="F2095" s="707" t="s">
        <v>1571</v>
      </c>
      <c r="G2095" s="522" t="str">
        <f>IFERROR(VLOOKUP(E2095,'Reference data'!$M$2:$P$364,4,0), "Do not enter, will be populated based on other column(s)")</f>
        <v>MR</v>
      </c>
      <c r="H2095" s="522" t="str">
        <f>IFERROR(VLOOKUP(E2095,'Reference data'!$M$2:$O$364, 3,0), "Do not enter, will be populated based on other column(s)")</f>
        <v>Java</v>
      </c>
      <c r="I2095" s="522" t="str">
        <f>IFERROR(VLOOKUP(E2095,'Reference data'!$M$1:$N$364, 2,0), "Do not enter, will be populated based on other column(s)")</f>
        <v>MA-SOAP</v>
      </c>
      <c r="J2095" s="505" t="s">
        <v>442</v>
      </c>
      <c r="K2095" s="525" t="str">
        <f>IFERROR(VLOOKUP(J2095,'Reference data'!$G$2:$H$7, 2, 0), "Do not enter, will be populated based on other column(s)")</f>
        <v>Christine Moretti</v>
      </c>
      <c r="L2095" s="525" t="s">
        <v>1097</v>
      </c>
      <c r="M2095" s="525" t="str">
        <f>IFERROR(VLOOKUP(L2095, 'Reference data'!$J$2:$K$30, 2, 0), "Do not enter, will be populated based on other column(s)")</f>
        <v>Dinesh Bansal (Gurgaon)</v>
      </c>
      <c r="N2095" s="484">
        <v>23.09</v>
      </c>
      <c r="P2095" s="347" t="s">
        <v>48</v>
      </c>
      <c r="Q2095" s="347">
        <v>70</v>
      </c>
      <c r="R2095" s="488"/>
      <c r="S2095" s="488"/>
      <c r="T2095" s="488"/>
      <c r="U2095" s="488"/>
      <c r="V2095" s="488"/>
      <c r="W2095" s="488"/>
      <c r="X2095" s="488"/>
      <c r="Y2095" s="488"/>
      <c r="Z2095" s="488"/>
      <c r="AA2095" s="488"/>
      <c r="AB2095" s="488"/>
      <c r="AC2095" s="488"/>
      <c r="AD2095" s="488"/>
      <c r="AE2095" s="488"/>
      <c r="AF2095" s="488"/>
      <c r="AG2095" s="488"/>
      <c r="AH2095" s="488"/>
      <c r="AI2095" s="488"/>
      <c r="AJ2095" s="488"/>
      <c r="AK2095" s="488"/>
      <c r="AL2095" s="488"/>
      <c r="AM2095" s="488"/>
      <c r="AO2095" s="347">
        <v>50</v>
      </c>
      <c r="AP2095" s="347">
        <v>20</v>
      </c>
    </row>
    <row r="2096" spans="1:46" ht="18" customHeight="1">
      <c r="A2096" s="522" t="str">
        <f>IFERROR(VLOOKUP(B2096, 'Reference data'!$C$2:$D$21, 2, 0), "Do not enter, will be populated based on other column(s)")</f>
        <v>Enhancement</v>
      </c>
      <c r="B2096" s="541" t="s">
        <v>960</v>
      </c>
      <c r="C2096" s="347">
        <v>1</v>
      </c>
      <c r="D2096" s="670" t="s">
        <v>2503</v>
      </c>
      <c r="E2096" s="543" t="s">
        <v>1371</v>
      </c>
      <c r="F2096" s="484" t="s">
        <v>1684</v>
      </c>
      <c r="G2096" s="522" t="str">
        <f>IFERROR(VLOOKUP(E2096,'Reference data'!$M$2:$P$364,4,0), "Do not enter, will be populated based on other column(s)")</f>
        <v>MR</v>
      </c>
      <c r="H2096" s="522" t="str">
        <f>IFERROR(VLOOKUP(E2096,'Reference data'!$M$2:$O$364, 3,0), "Do not enter, will be populated based on other column(s)")</f>
        <v>Java</v>
      </c>
      <c r="I2096" s="522" t="str">
        <f>IFERROR(VLOOKUP(E2096,'Reference data'!$M$1:$N$364, 2,0), "Do not enter, will be populated based on other column(s)")</f>
        <v>CODES-ULTS</v>
      </c>
      <c r="J2096" s="505" t="s">
        <v>78</v>
      </c>
      <c r="K2096" s="525" t="str">
        <f>IFERROR(VLOOKUP(J2096,'Reference data'!$G$2:$H$7, 2, 0), "Do not enter, will be populated based on other column(s)")</f>
        <v>Christine Moretti</v>
      </c>
      <c r="L2096" s="525" t="s">
        <v>231</v>
      </c>
      <c r="M2096" s="525" t="str">
        <f>IFERROR(VLOOKUP(L2096, 'Reference data'!$J$2:$K$30, 2, 0), "Do not enter, will be populated based on other column(s)")</f>
        <v>Dinesh Bansal (Gurgaon)</v>
      </c>
      <c r="N2096" s="648" t="s">
        <v>341</v>
      </c>
      <c r="P2096" s="347" t="s">
        <v>342</v>
      </c>
      <c r="Q2096" s="347">
        <v>270</v>
      </c>
    </row>
    <row r="2097" spans="1:17" ht="18" customHeight="1">
      <c r="A2097" s="522" t="str">
        <f>IFERROR(VLOOKUP(B2097, 'Reference data'!$C$2:$D$21, 2, 0), "Do not enter, will be populated based on other column(s)")</f>
        <v>Sustenance</v>
      </c>
      <c r="B2097" s="541" t="s">
        <v>88</v>
      </c>
      <c r="C2097" s="347">
        <v>1</v>
      </c>
      <c r="D2097" s="670" t="s">
        <v>2645</v>
      </c>
      <c r="E2097" s="543" t="s">
        <v>241</v>
      </c>
      <c r="F2097" s="647" t="s">
        <v>1571</v>
      </c>
      <c r="G2097" s="522" t="str">
        <f>IFERROR(VLOOKUP(E2097,'Reference data'!$M$2:$P$364,4,0), "Do not enter, will be populated based on other column(s)")</f>
        <v>MR</v>
      </c>
      <c r="H2097" s="522" t="str">
        <f>IFERROR(VLOOKUP(E2097,'Reference data'!$M$2:$O$364, 3,0), "Do not enter, will be populated based on other column(s)")</f>
        <v>Java</v>
      </c>
      <c r="I2097" s="522" t="str">
        <f>IFERROR(VLOOKUP(E2097,'Reference data'!$M$1:$N$364, 2,0), "Do not enter, will be populated based on other column(s)")</f>
        <v>CODES-ULTS</v>
      </c>
      <c r="J2097" s="505" t="s">
        <v>78</v>
      </c>
      <c r="K2097" s="525" t="str">
        <f>IFERROR(VLOOKUP(J2097,'Reference data'!$G$2:$H$7, 2, 0), "Do not enter, will be populated based on other column(s)")</f>
        <v>Christine Moretti</v>
      </c>
      <c r="L2097" s="525" t="s">
        <v>231</v>
      </c>
      <c r="M2097" s="525" t="str">
        <f>IFERROR(VLOOKUP(L2097, 'Reference data'!$J$2:$K$30, 2, 0), "Do not enter, will be populated based on other column(s)")</f>
        <v>Dinesh Bansal (Gurgaon)</v>
      </c>
      <c r="N2097" s="648">
        <v>23.04</v>
      </c>
      <c r="P2097" s="347" t="s">
        <v>48</v>
      </c>
      <c r="Q2097" s="347">
        <v>20</v>
      </c>
    </row>
    <row r="2098" spans="1:17" ht="18" customHeight="1">
      <c r="A2098" s="522" t="str">
        <f>IFERROR(VLOOKUP(B2098, 'Reference data'!$C$2:$D$21, 2, 0), "Do not enter, will be populated based on other column(s)")</f>
        <v>Do not enter, will be populated based on other column(s)</v>
      </c>
      <c r="B2098" s="541"/>
      <c r="D2098" s="482"/>
      <c r="E2098" s="543"/>
      <c r="G2098" s="522" t="str">
        <f>IFERROR(VLOOKUP(E2098,'Reference data'!$M$2:$P$364,4,0), "Do not enter, will be populated based on other column(s)")</f>
        <v>Do not enter, will be populated based on other column(s)</v>
      </c>
      <c r="H2098" s="522" t="str">
        <f>IFERROR(VLOOKUP(E2098,'Reference data'!$M$2:$O$364, 3,0), "Do not enter, will be populated based on other column(s)")</f>
        <v>Do not enter, will be populated based on other column(s)</v>
      </c>
      <c r="I2098" s="522" t="str">
        <f>IFERROR(VLOOKUP(E2098,'Reference data'!$M$1:$N$364, 2,0), "Do not enter, will be populated based on other column(s)")</f>
        <v>Do not enter, will be populated based on other column(s)</v>
      </c>
      <c r="J2098" s="505"/>
      <c r="K2098" s="525" t="str">
        <f>IFERROR(VLOOKUP(J2098,'Reference data'!$G$2:$H$7, 2, 0), "Do not enter, will be populated based on other column(s)")</f>
        <v>Do not enter, will be populated based on other column(s)</v>
      </c>
      <c r="L2098" s="525" t="s">
        <v>231</v>
      </c>
      <c r="M2098" s="525" t="str">
        <f>IFERROR(VLOOKUP(L2098, 'Reference data'!$J$2:$K$30, 2, 0), "Do not enter, will be populated based on other column(s)")</f>
        <v>Dinesh Bansal (Gurgaon)</v>
      </c>
      <c r="N2098" s="648"/>
    </row>
    <row r="2099" spans="1:17" ht="18" customHeight="1">
      <c r="A2099" s="522" t="str">
        <f>IFERROR(VLOOKUP(B2099, 'Reference data'!$C$2:$D$21, 2, 0), "Do not enter, will be populated based on other column(s)")</f>
        <v>Do not enter, will be populated based on other column(s)</v>
      </c>
      <c r="B2099" s="541"/>
      <c r="D2099" s="482"/>
      <c r="E2099" s="543"/>
      <c r="G2099" s="522" t="str">
        <f>IFERROR(VLOOKUP(E2099,'Reference data'!$M$2:$P$364,4,0), "Do not enter, will be populated based on other column(s)")</f>
        <v>Do not enter, will be populated based on other column(s)</v>
      </c>
      <c r="H2099" s="522" t="str">
        <f>IFERROR(VLOOKUP(E2099,'Reference data'!$M$2:$O$364, 3,0), "Do not enter, will be populated based on other column(s)")</f>
        <v>Do not enter, will be populated based on other column(s)</v>
      </c>
      <c r="I2099" s="522" t="str">
        <f>IFERROR(VLOOKUP(E2099,'Reference data'!$M$1:$N$364, 2,0), "Do not enter, will be populated based on other column(s)")</f>
        <v>Do not enter, will be populated based on other column(s)</v>
      </c>
      <c r="J2099" s="505"/>
      <c r="K2099" s="525" t="str">
        <f>IFERROR(VLOOKUP(J2099,'Reference data'!$G$2:$H$7, 2, 0), "Do not enter, will be populated based on other column(s)")</f>
        <v>Do not enter, will be populated based on other column(s)</v>
      </c>
      <c r="L2099" s="525" t="s">
        <v>231</v>
      </c>
      <c r="M2099" s="525" t="str">
        <f>IFERROR(VLOOKUP(L2099, 'Reference data'!$J$2:$K$30, 2, 0), "Do not enter, will be populated based on other column(s)")</f>
        <v>Dinesh Bansal (Gurgaon)</v>
      </c>
      <c r="N2099" s="648"/>
    </row>
    <row r="2100" spans="1:17" ht="18" customHeight="1">
      <c r="A2100" s="522" t="str">
        <f>IFERROR(VLOOKUP(B2100, 'Reference data'!$C$2:$D$21, 2, 0), "Do not enter, will be populated based on other column(s)")</f>
        <v>Do not enter, will be populated based on other column(s)</v>
      </c>
      <c r="B2100" s="541"/>
      <c r="D2100" s="482"/>
      <c r="E2100" s="543"/>
      <c r="G2100" s="522" t="str">
        <f>IFERROR(VLOOKUP(E2100,'Reference data'!$M$2:$P$364,4,0), "Do not enter, will be populated based on other column(s)")</f>
        <v>Do not enter, will be populated based on other column(s)</v>
      </c>
      <c r="H2100" s="522" t="str">
        <f>IFERROR(VLOOKUP(E2100,'Reference data'!$M$2:$O$364, 3,0), "Do not enter, will be populated based on other column(s)")</f>
        <v>Do not enter, will be populated based on other column(s)</v>
      </c>
      <c r="I2100" s="522" t="str">
        <f>IFERROR(VLOOKUP(E2100,'Reference data'!$M$1:$N$364, 2,0), "Do not enter, will be populated based on other column(s)")</f>
        <v>Do not enter, will be populated based on other column(s)</v>
      </c>
      <c r="J2100" s="505"/>
      <c r="K2100" s="525" t="str">
        <f>IFERROR(VLOOKUP(J2100,'Reference data'!$G$2:$H$7, 2, 0), "Do not enter, will be populated based on other column(s)")</f>
        <v>Do not enter, will be populated based on other column(s)</v>
      </c>
      <c r="L2100" s="525" t="s">
        <v>231</v>
      </c>
      <c r="M2100" s="525" t="str">
        <f>IFERROR(VLOOKUP(L2100, 'Reference data'!$J$2:$K$30, 2, 0), "Do not enter, will be populated based on other column(s)")</f>
        <v>Dinesh Bansal (Gurgaon)</v>
      </c>
      <c r="N2100" s="648"/>
    </row>
    <row r="2101" spans="1:17" ht="18" customHeight="1">
      <c r="A2101" s="522" t="str">
        <f>IFERROR(VLOOKUP(B2101, 'Reference data'!$C$2:$D$21, 2, 0), "Do not enter, will be populated based on other column(s)")</f>
        <v>Do not enter, will be populated based on other column(s)</v>
      </c>
      <c r="B2101" s="541"/>
      <c r="D2101" s="482"/>
      <c r="E2101" s="543"/>
      <c r="G2101" s="522" t="str">
        <f>IFERROR(VLOOKUP(E2101,'Reference data'!$M$2:$P$364,4,0), "Do not enter, will be populated based on other column(s)")</f>
        <v>Do not enter, will be populated based on other column(s)</v>
      </c>
      <c r="H2101" s="522" t="str">
        <f>IFERROR(VLOOKUP(E2101,'Reference data'!$M$2:$O$364, 3,0), "Do not enter, will be populated based on other column(s)")</f>
        <v>Do not enter, will be populated based on other column(s)</v>
      </c>
      <c r="I2101" s="522" t="str">
        <f>IFERROR(VLOOKUP(E2101,'Reference data'!$M$1:$N$364, 2,0), "Do not enter, will be populated based on other column(s)")</f>
        <v>Do not enter, will be populated based on other column(s)</v>
      </c>
      <c r="J2101" s="505"/>
      <c r="K2101" s="525" t="str">
        <f>IFERROR(VLOOKUP(J2101,'Reference data'!$G$2:$H$7, 2, 0), "Do not enter, will be populated based on other column(s)")</f>
        <v>Do not enter, will be populated based on other column(s)</v>
      </c>
      <c r="L2101" s="525" t="s">
        <v>231</v>
      </c>
      <c r="M2101" s="525" t="str">
        <f>IFERROR(VLOOKUP(L2101, 'Reference data'!$J$2:$K$30, 2, 0), "Do not enter, will be populated based on other column(s)")</f>
        <v>Dinesh Bansal (Gurgaon)</v>
      </c>
      <c r="N2101" s="648"/>
    </row>
    <row r="2102" spans="1:17" ht="18" customHeight="1">
      <c r="A2102" s="522" t="str">
        <f>IFERROR(VLOOKUP(B2102, 'Reference data'!$C$2:$D$21, 2, 0), "Do not enter, will be populated based on other column(s)")</f>
        <v>Do not enter, will be populated based on other column(s)</v>
      </c>
      <c r="B2102" s="541"/>
      <c r="D2102" s="482"/>
      <c r="E2102" s="543"/>
      <c r="G2102" s="522" t="str">
        <f>IFERROR(VLOOKUP(E2102,'Reference data'!$M$2:$P$364,4,0), "Do not enter, will be populated based on other column(s)")</f>
        <v>Do not enter, will be populated based on other column(s)</v>
      </c>
      <c r="H2102" s="522" t="str">
        <f>IFERROR(VLOOKUP(E2102,'Reference data'!$M$2:$O$364, 3,0), "Do not enter, will be populated based on other column(s)")</f>
        <v>Do not enter, will be populated based on other column(s)</v>
      </c>
      <c r="I2102" s="522" t="str">
        <f>IFERROR(VLOOKUP(E2102,'Reference data'!$M$1:$N$364, 2,0), "Do not enter, will be populated based on other column(s)")</f>
        <v>Do not enter, will be populated based on other column(s)</v>
      </c>
      <c r="J2102" s="505"/>
      <c r="K2102" s="525" t="str">
        <f>IFERROR(VLOOKUP(J2102,'Reference data'!$G$2:$H$7, 2, 0), "Do not enter, will be populated based on other column(s)")</f>
        <v>Do not enter, will be populated based on other column(s)</v>
      </c>
      <c r="L2102" s="525" t="s">
        <v>231</v>
      </c>
      <c r="M2102" s="525" t="str">
        <f>IFERROR(VLOOKUP(L2102, 'Reference data'!$J$2:$K$30, 2, 0), "Do not enter, will be populated based on other column(s)")</f>
        <v>Dinesh Bansal (Gurgaon)</v>
      </c>
      <c r="N2102" s="648"/>
    </row>
    <row r="2103" spans="1:17" ht="18" customHeight="1">
      <c r="A2103" s="522" t="str">
        <f>IFERROR(VLOOKUP(B2103, 'Reference data'!$C$2:$D$21, 2, 0), "Do not enter, will be populated based on other column(s)")</f>
        <v>Do not enter, will be populated based on other column(s)</v>
      </c>
      <c r="B2103" s="541"/>
      <c r="D2103" s="482"/>
      <c r="E2103" s="543"/>
      <c r="G2103" s="522" t="str">
        <f>IFERROR(VLOOKUP(E2103,'Reference data'!$M$2:$P$364,4,0), "Do not enter, will be populated based on other column(s)")</f>
        <v>Do not enter, will be populated based on other column(s)</v>
      </c>
      <c r="H2103" s="522" t="str">
        <f>IFERROR(VLOOKUP(E2103,'Reference data'!$M$2:$O$364, 3,0), "Do not enter, will be populated based on other column(s)")</f>
        <v>Do not enter, will be populated based on other column(s)</v>
      </c>
      <c r="I2103" s="522" t="str">
        <f>IFERROR(VLOOKUP(E2103,'Reference data'!$M$1:$N$364, 2,0), "Do not enter, will be populated based on other column(s)")</f>
        <v>Do not enter, will be populated based on other column(s)</v>
      </c>
      <c r="J2103" s="505"/>
      <c r="K2103" s="525" t="str">
        <f>IFERROR(VLOOKUP(J2103,'Reference data'!$G$2:$H$7, 2, 0), "Do not enter, will be populated based on other column(s)")</f>
        <v>Do not enter, will be populated based on other column(s)</v>
      </c>
      <c r="L2103" s="525" t="s">
        <v>231</v>
      </c>
      <c r="M2103" s="525" t="str">
        <f>IFERROR(VLOOKUP(L2103, 'Reference data'!$J$2:$K$30, 2, 0), "Do not enter, will be populated based on other column(s)")</f>
        <v>Dinesh Bansal (Gurgaon)</v>
      </c>
      <c r="N2103" s="648"/>
    </row>
    <row r="2104" spans="1:17" ht="18" customHeight="1">
      <c r="A2104" s="522" t="str">
        <f>IFERROR(VLOOKUP(B2104, 'Reference data'!$C$2:$D$21, 2, 0), "Do not enter, will be populated based on other column(s)")</f>
        <v>Do not enter, will be populated based on other column(s)</v>
      </c>
      <c r="B2104" s="541"/>
      <c r="D2104" s="482"/>
      <c r="E2104" s="543"/>
      <c r="G2104" s="522" t="str">
        <f>IFERROR(VLOOKUP(E2104,'Reference data'!$M$2:$P$364,4,0), "Do not enter, will be populated based on other column(s)")</f>
        <v>Do not enter, will be populated based on other column(s)</v>
      </c>
      <c r="H2104" s="522" t="str">
        <f>IFERROR(VLOOKUP(E2104,'Reference data'!$M$2:$O$364, 3,0), "Do not enter, will be populated based on other column(s)")</f>
        <v>Do not enter, will be populated based on other column(s)</v>
      </c>
      <c r="I2104" s="522" t="str">
        <f>IFERROR(VLOOKUP(E2104,'Reference data'!$M$1:$N$364, 2,0), "Do not enter, will be populated based on other column(s)")</f>
        <v>Do not enter, will be populated based on other column(s)</v>
      </c>
      <c r="J2104" s="505"/>
      <c r="K2104" s="525" t="str">
        <f>IFERROR(VLOOKUP(J2104,'Reference data'!$G$2:$H$7, 2, 0), "Do not enter, will be populated based on other column(s)")</f>
        <v>Do not enter, will be populated based on other column(s)</v>
      </c>
      <c r="L2104" s="525" t="s">
        <v>231</v>
      </c>
      <c r="M2104" s="525" t="str">
        <f>IFERROR(VLOOKUP(L2104, 'Reference data'!$J$2:$K$30, 2, 0), "Do not enter, will be populated based on other column(s)")</f>
        <v>Dinesh Bansal (Gurgaon)</v>
      </c>
      <c r="N2104" s="648"/>
    </row>
    <row r="2105" spans="1:17" ht="18" customHeight="1">
      <c r="A2105" s="522" t="str">
        <f>IFERROR(VLOOKUP(B2105, 'Reference data'!$C$2:$D$21, 2, 0), "Do not enter, will be populated based on other column(s)")</f>
        <v>Do not enter, will be populated based on other column(s)</v>
      </c>
      <c r="B2105" s="541"/>
      <c r="D2105" s="482"/>
      <c r="E2105" s="543"/>
      <c r="G2105" s="522" t="str">
        <f>IFERROR(VLOOKUP(E2105,'Reference data'!$M$2:$P$364,4,0), "Do not enter, will be populated based on other column(s)")</f>
        <v>Do not enter, will be populated based on other column(s)</v>
      </c>
      <c r="H2105" s="522" t="str">
        <f>IFERROR(VLOOKUP(E2105,'Reference data'!$M$2:$O$364, 3,0), "Do not enter, will be populated based on other column(s)")</f>
        <v>Do not enter, will be populated based on other column(s)</v>
      </c>
      <c r="I2105" s="522" t="str">
        <f>IFERROR(VLOOKUP(E2105,'Reference data'!$M$1:$N$364, 2,0), "Do not enter, will be populated based on other column(s)")</f>
        <v>Do not enter, will be populated based on other column(s)</v>
      </c>
      <c r="J2105" s="505"/>
      <c r="K2105" s="525" t="str">
        <f>IFERROR(VLOOKUP(J2105,'Reference data'!$G$2:$H$7, 2, 0), "Do not enter, will be populated based on other column(s)")</f>
        <v>Do not enter, will be populated based on other column(s)</v>
      </c>
      <c r="L2105" s="525" t="s">
        <v>231</v>
      </c>
      <c r="M2105" s="525" t="str">
        <f>IFERROR(VLOOKUP(L2105, 'Reference data'!$J$2:$K$30, 2, 0), "Do not enter, will be populated based on other column(s)")</f>
        <v>Dinesh Bansal (Gurgaon)</v>
      </c>
      <c r="N2105" s="648"/>
    </row>
    <row r="2106" spans="1:17" ht="18" customHeight="1">
      <c r="A2106" s="522" t="str">
        <f>IFERROR(VLOOKUP(B2106, 'Reference data'!$C$2:$D$21, 2, 0), "Do not enter, will be populated based on other column(s)")</f>
        <v>Do not enter, will be populated based on other column(s)</v>
      </c>
      <c r="B2106" s="541"/>
      <c r="D2106" s="482"/>
      <c r="E2106" s="543"/>
      <c r="G2106" s="522" t="str">
        <f>IFERROR(VLOOKUP(E2106,'Reference data'!$M$2:$P$364,4,0), "Do not enter, will be populated based on other column(s)")</f>
        <v>Do not enter, will be populated based on other column(s)</v>
      </c>
      <c r="H2106" s="522" t="str">
        <f>IFERROR(VLOOKUP(E2106,'Reference data'!$M$2:$O$364, 3,0), "Do not enter, will be populated based on other column(s)")</f>
        <v>Do not enter, will be populated based on other column(s)</v>
      </c>
      <c r="I2106" s="522" t="str">
        <f>IFERROR(VLOOKUP(E2106,'Reference data'!$M$1:$N$364, 2,0), "Do not enter, will be populated based on other column(s)")</f>
        <v>Do not enter, will be populated based on other column(s)</v>
      </c>
      <c r="J2106" s="505"/>
      <c r="K2106" s="525" t="str">
        <f>IFERROR(VLOOKUP(J2106,'Reference data'!$G$2:$H$7, 2, 0), "Do not enter, will be populated based on other column(s)")</f>
        <v>Do not enter, will be populated based on other column(s)</v>
      </c>
      <c r="L2106" s="525" t="s">
        <v>231</v>
      </c>
      <c r="M2106" s="525" t="str">
        <f>IFERROR(VLOOKUP(L2106, 'Reference data'!$J$2:$K$30, 2, 0), "Do not enter, will be populated based on other column(s)")</f>
        <v>Dinesh Bansal (Gurgaon)</v>
      </c>
      <c r="N2106" s="648"/>
    </row>
    <row r="2107" spans="1:17" ht="18" customHeight="1">
      <c r="A2107" s="522" t="str">
        <f>IFERROR(VLOOKUP(B2107, 'Reference data'!$C$2:$D$21, 2, 0), "Do not enter, will be populated based on other column(s)")</f>
        <v>Do not enter, will be populated based on other column(s)</v>
      </c>
      <c r="B2107" s="541"/>
      <c r="D2107" s="482"/>
      <c r="E2107" s="543"/>
      <c r="G2107" s="522" t="str">
        <f>IFERROR(VLOOKUP(E2107,'Reference data'!$M$2:$P$364,4,0), "Do not enter, will be populated based on other column(s)")</f>
        <v>Do not enter, will be populated based on other column(s)</v>
      </c>
      <c r="H2107" s="522" t="str">
        <f>IFERROR(VLOOKUP(E2107,'Reference data'!$M$2:$O$364, 3,0), "Do not enter, will be populated based on other column(s)")</f>
        <v>Do not enter, will be populated based on other column(s)</v>
      </c>
      <c r="I2107" s="522" t="str">
        <f>IFERROR(VLOOKUP(E2107,'Reference data'!$M$1:$N$364, 2,0), "Do not enter, will be populated based on other column(s)")</f>
        <v>Do not enter, will be populated based on other column(s)</v>
      </c>
      <c r="J2107" s="505"/>
      <c r="K2107" s="525" t="str">
        <f>IFERROR(VLOOKUP(J2107,'Reference data'!$G$2:$H$7, 2, 0), "Do not enter, will be populated based on other column(s)")</f>
        <v>Do not enter, will be populated based on other column(s)</v>
      </c>
      <c r="L2107" s="525" t="s">
        <v>231</v>
      </c>
      <c r="M2107" s="525" t="str">
        <f>IFERROR(VLOOKUP(L2107, 'Reference data'!$J$2:$K$30, 2, 0), "Do not enter, will be populated based on other column(s)")</f>
        <v>Dinesh Bansal (Gurgaon)</v>
      </c>
      <c r="N2107" s="648"/>
    </row>
    <row r="2108" spans="1:17" ht="18" customHeight="1">
      <c r="A2108" s="522" t="str">
        <f>IFERROR(VLOOKUP(B2108, 'Reference data'!$C$2:$D$21, 2, 0), "Do not enter, will be populated based on other column(s)")</f>
        <v>Do not enter, will be populated based on other column(s)</v>
      </c>
      <c r="B2108" s="541"/>
      <c r="D2108" s="482"/>
      <c r="E2108" s="543"/>
      <c r="G2108" s="522" t="str">
        <f>IFERROR(VLOOKUP(E2108,'Reference data'!$M$2:$P$364,4,0), "Do not enter, will be populated based on other column(s)")</f>
        <v>Do not enter, will be populated based on other column(s)</v>
      </c>
      <c r="H2108" s="522" t="str">
        <f>IFERROR(VLOOKUP(E2108,'Reference data'!$M$2:$O$364, 3,0), "Do not enter, will be populated based on other column(s)")</f>
        <v>Do not enter, will be populated based on other column(s)</v>
      </c>
      <c r="I2108" s="522" t="str">
        <f>IFERROR(VLOOKUP(E2108,'Reference data'!$M$1:$N$364, 2,0), "Do not enter, will be populated based on other column(s)")</f>
        <v>Do not enter, will be populated based on other column(s)</v>
      </c>
      <c r="J2108" s="505"/>
      <c r="K2108" s="525" t="str">
        <f>IFERROR(VLOOKUP(J2108,'Reference data'!$G$2:$H$7, 2, 0), "Do not enter, will be populated based on other column(s)")</f>
        <v>Do not enter, will be populated based on other column(s)</v>
      </c>
      <c r="L2108" s="525" t="s">
        <v>231</v>
      </c>
      <c r="M2108" s="525" t="str">
        <f>IFERROR(VLOOKUP(L2108, 'Reference data'!$J$2:$K$30, 2, 0), "Do not enter, will be populated based on other column(s)")</f>
        <v>Dinesh Bansal (Gurgaon)</v>
      </c>
      <c r="N2108" s="648"/>
    </row>
    <row r="2109" spans="1:17" ht="18" customHeight="1">
      <c r="A2109" s="522" t="str">
        <f>IFERROR(VLOOKUP(B2109, 'Reference data'!$C$2:$D$21, 2, 0), "Do not enter, will be populated based on other column(s)")</f>
        <v>Do not enter, will be populated based on other column(s)</v>
      </c>
      <c r="B2109" s="541"/>
      <c r="D2109" s="482"/>
      <c r="E2109" s="543"/>
      <c r="G2109" s="522" t="str">
        <f>IFERROR(VLOOKUP(E2109,'Reference data'!$M$2:$P$364,4,0), "Do not enter, will be populated based on other column(s)")</f>
        <v>Do not enter, will be populated based on other column(s)</v>
      </c>
      <c r="H2109" s="522" t="str">
        <f>IFERROR(VLOOKUP(E2109,'Reference data'!$M$2:$O$364, 3,0), "Do not enter, will be populated based on other column(s)")</f>
        <v>Do not enter, will be populated based on other column(s)</v>
      </c>
      <c r="I2109" s="522" t="str">
        <f>IFERROR(VLOOKUP(E2109,'Reference data'!$M$1:$N$364, 2,0), "Do not enter, will be populated based on other column(s)")</f>
        <v>Do not enter, will be populated based on other column(s)</v>
      </c>
      <c r="J2109" s="505"/>
      <c r="K2109" s="525" t="str">
        <f>IFERROR(VLOOKUP(J2109,'Reference data'!$G$2:$H$7, 2, 0), "Do not enter, will be populated based on other column(s)")</f>
        <v>Do not enter, will be populated based on other column(s)</v>
      </c>
      <c r="L2109" s="525" t="s">
        <v>231</v>
      </c>
      <c r="M2109" s="525" t="str">
        <f>IFERROR(VLOOKUP(L2109, 'Reference data'!$J$2:$K$30, 2, 0), "Do not enter, will be populated based on other column(s)")</f>
        <v>Dinesh Bansal (Gurgaon)</v>
      </c>
      <c r="N2109" s="648"/>
    </row>
    <row r="2110" spans="1:17" ht="18" customHeight="1">
      <c r="A2110" s="522" t="str">
        <f>IFERROR(VLOOKUP(B2110, 'Reference data'!$C$2:$D$21, 2, 0), "Do not enter, will be populated based on other column(s)")</f>
        <v>Do not enter, will be populated based on other column(s)</v>
      </c>
      <c r="B2110" s="541"/>
      <c r="D2110" s="482"/>
      <c r="E2110" s="543"/>
      <c r="G2110" s="522" t="str">
        <f>IFERROR(VLOOKUP(E2110,'Reference data'!$M$2:$P$364,4,0), "Do not enter, will be populated based on other column(s)")</f>
        <v>Do not enter, will be populated based on other column(s)</v>
      </c>
      <c r="H2110" s="522" t="str">
        <f>IFERROR(VLOOKUP(E2110,'Reference data'!$M$2:$O$364, 3,0), "Do not enter, will be populated based on other column(s)")</f>
        <v>Do not enter, will be populated based on other column(s)</v>
      </c>
      <c r="I2110" s="522" t="str">
        <f>IFERROR(VLOOKUP(E2110,'Reference data'!$M$1:$N$364, 2,0), "Do not enter, will be populated based on other column(s)")</f>
        <v>Do not enter, will be populated based on other column(s)</v>
      </c>
      <c r="J2110" s="505"/>
      <c r="K2110" s="525" t="str">
        <f>IFERROR(VLOOKUP(J2110,'Reference data'!$G$2:$H$7, 2, 0), "Do not enter, will be populated based on other column(s)")</f>
        <v>Do not enter, will be populated based on other column(s)</v>
      </c>
      <c r="L2110" s="525" t="s">
        <v>231</v>
      </c>
      <c r="M2110" s="525" t="str">
        <f>IFERROR(VLOOKUP(L2110, 'Reference data'!$J$2:$K$30, 2, 0), "Do not enter, will be populated based on other column(s)")</f>
        <v>Dinesh Bansal (Gurgaon)</v>
      </c>
      <c r="N2110" s="648"/>
    </row>
    <row r="2111" spans="1:17" ht="18" customHeight="1">
      <c r="A2111" s="522" t="str">
        <f>IFERROR(VLOOKUP(B2111, 'Reference data'!$C$2:$D$21, 2, 0), "Do not enter, will be populated based on other column(s)")</f>
        <v>Do not enter, will be populated based on other column(s)</v>
      </c>
      <c r="B2111" s="541"/>
      <c r="D2111" s="482"/>
      <c r="E2111" s="543"/>
      <c r="G2111" s="522" t="str">
        <f>IFERROR(VLOOKUP(E2111,'Reference data'!$M$2:$P$364,4,0), "Do not enter, will be populated based on other column(s)")</f>
        <v>Do not enter, will be populated based on other column(s)</v>
      </c>
      <c r="H2111" s="522" t="str">
        <f>IFERROR(VLOOKUP(E2111,'Reference data'!$M$2:$O$364, 3,0), "Do not enter, will be populated based on other column(s)")</f>
        <v>Do not enter, will be populated based on other column(s)</v>
      </c>
      <c r="I2111" s="522" t="str">
        <f>IFERROR(VLOOKUP(E2111,'Reference data'!$M$1:$N$364, 2,0), "Do not enter, will be populated based on other column(s)")</f>
        <v>Do not enter, will be populated based on other column(s)</v>
      </c>
      <c r="J2111" s="505"/>
      <c r="K2111" s="525" t="str">
        <f>IFERROR(VLOOKUP(J2111,'Reference data'!$G$2:$H$7, 2, 0), "Do not enter, will be populated based on other column(s)")</f>
        <v>Do not enter, will be populated based on other column(s)</v>
      </c>
      <c r="L2111" s="525" t="s">
        <v>231</v>
      </c>
      <c r="M2111" s="525" t="str">
        <f>IFERROR(VLOOKUP(L2111, 'Reference data'!$J$2:$K$30, 2, 0), "Do not enter, will be populated based on other column(s)")</f>
        <v>Dinesh Bansal (Gurgaon)</v>
      </c>
      <c r="N2111" s="648"/>
    </row>
    <row r="2112" spans="1:17" ht="18" customHeight="1">
      <c r="A2112" s="522" t="str">
        <f>IFERROR(VLOOKUP(B2112, 'Reference data'!$C$2:$D$21, 2, 0), "Do not enter, will be populated based on other column(s)")</f>
        <v>Do not enter, will be populated based on other column(s)</v>
      </c>
      <c r="B2112" s="541"/>
      <c r="D2112" s="482"/>
      <c r="E2112" s="543"/>
      <c r="G2112" s="522" t="str">
        <f>IFERROR(VLOOKUP(E2112,'Reference data'!$M$2:$P$364,4,0), "Do not enter, will be populated based on other column(s)")</f>
        <v>Do not enter, will be populated based on other column(s)</v>
      </c>
      <c r="H2112" s="522" t="str">
        <f>IFERROR(VLOOKUP(E2112,'Reference data'!$M$2:$O$364, 3,0), "Do not enter, will be populated based on other column(s)")</f>
        <v>Do not enter, will be populated based on other column(s)</v>
      </c>
      <c r="I2112" s="522" t="str">
        <f>IFERROR(VLOOKUP(E2112,'Reference data'!$M$1:$N$364, 2,0), "Do not enter, will be populated based on other column(s)")</f>
        <v>Do not enter, will be populated based on other column(s)</v>
      </c>
      <c r="J2112" s="505"/>
      <c r="K2112" s="525" t="str">
        <f>IFERROR(VLOOKUP(J2112,'Reference data'!$G$2:$H$7, 2, 0), "Do not enter, will be populated based on other column(s)")</f>
        <v>Do not enter, will be populated based on other column(s)</v>
      </c>
      <c r="L2112" s="525" t="s">
        <v>231</v>
      </c>
      <c r="M2112" s="525" t="str">
        <f>IFERROR(VLOOKUP(L2112, 'Reference data'!$J$2:$K$30, 2, 0), "Do not enter, will be populated based on other column(s)")</f>
        <v>Dinesh Bansal (Gurgaon)</v>
      </c>
      <c r="N2112" s="648"/>
    </row>
    <row r="2113" spans="1:46" ht="18" customHeight="1">
      <c r="A2113" s="522" t="str">
        <f>IFERROR(VLOOKUP(B2113, 'Reference data'!$C$2:$D$21, 2, 0), "Do not enter, will be populated based on other column(s)")</f>
        <v>Do not enter, will be populated based on other column(s)</v>
      </c>
      <c r="B2113" s="541"/>
      <c r="D2113" s="482"/>
      <c r="E2113" s="543"/>
      <c r="G2113" s="522" t="str">
        <f>IFERROR(VLOOKUP(E2113,'Reference data'!$M$2:$P$364,4,0), "Do not enter, will be populated based on other column(s)")</f>
        <v>Do not enter, will be populated based on other column(s)</v>
      </c>
      <c r="H2113" s="522" t="str">
        <f>IFERROR(VLOOKUP(E2113,'Reference data'!$M$2:$O$364, 3,0), "Do not enter, will be populated based on other column(s)")</f>
        <v>Do not enter, will be populated based on other column(s)</v>
      </c>
      <c r="I2113" s="522" t="str">
        <f>IFERROR(VLOOKUP(E2113,'Reference data'!$M$1:$N$364, 2,0), "Do not enter, will be populated based on other column(s)")</f>
        <v>Do not enter, will be populated based on other column(s)</v>
      </c>
      <c r="J2113" s="505"/>
      <c r="K2113" s="525" t="str">
        <f>IFERROR(VLOOKUP(J2113,'Reference data'!$G$2:$H$7, 2, 0), "Do not enter, will be populated based on other column(s)")</f>
        <v>Do not enter, will be populated based on other column(s)</v>
      </c>
      <c r="L2113" s="525" t="s">
        <v>231</v>
      </c>
      <c r="M2113" s="525" t="str">
        <f>IFERROR(VLOOKUP(L2113, 'Reference data'!$J$2:$K$30, 2, 0), "Do not enter, will be populated based on other column(s)")</f>
        <v>Dinesh Bansal (Gurgaon)</v>
      </c>
      <c r="N2113" s="648"/>
    </row>
    <row r="2114" spans="1:46" ht="18" customHeight="1">
      <c r="A2114" s="522" t="str">
        <f>IFERROR(VLOOKUP(B2114, 'Reference data'!$C$2:$D$21, 2, 0), "Do not enter, will be populated based on other column(s)")</f>
        <v>Do not enter, will be populated based on other column(s)</v>
      </c>
      <c r="B2114" s="541"/>
      <c r="D2114" s="482"/>
      <c r="E2114" s="543"/>
      <c r="G2114" s="522" t="str">
        <f>IFERROR(VLOOKUP(E2114,'Reference data'!$M$2:$P$364,4,0), "Do not enter, will be populated based on other column(s)")</f>
        <v>Do not enter, will be populated based on other column(s)</v>
      </c>
      <c r="H2114" s="522" t="str">
        <f>IFERROR(VLOOKUP(E2114,'Reference data'!$M$2:$O$364, 3,0), "Do not enter, will be populated based on other column(s)")</f>
        <v>Do not enter, will be populated based on other column(s)</v>
      </c>
      <c r="I2114" s="522" t="str">
        <f>IFERROR(VLOOKUP(E2114,'Reference data'!$M$1:$N$364, 2,0), "Do not enter, will be populated based on other column(s)")</f>
        <v>Do not enter, will be populated based on other column(s)</v>
      </c>
      <c r="J2114" s="505"/>
      <c r="K2114" s="525" t="str">
        <f>IFERROR(VLOOKUP(J2114,'Reference data'!$G$2:$H$7, 2, 0), "Do not enter, will be populated based on other column(s)")</f>
        <v>Do not enter, will be populated based on other column(s)</v>
      </c>
      <c r="L2114" s="525" t="s">
        <v>231</v>
      </c>
      <c r="M2114" s="525" t="str">
        <f>IFERROR(VLOOKUP(L2114, 'Reference data'!$J$2:$K$30, 2, 0), "Do not enter, will be populated based on other column(s)")</f>
        <v>Dinesh Bansal (Gurgaon)</v>
      </c>
      <c r="N2114" s="648"/>
    </row>
    <row r="2115" spans="1:46" ht="18" customHeight="1">
      <c r="A2115" s="522" t="str">
        <f>IFERROR(VLOOKUP(B2115, 'Reference data'!$C$2:$D$21, 2, 0), "Do not enter, will be populated based on other column(s)")</f>
        <v>Do not enter, will be populated based on other column(s)</v>
      </c>
      <c r="B2115" s="541"/>
      <c r="D2115" s="482"/>
      <c r="E2115" s="543"/>
      <c r="G2115" s="522" t="str">
        <f>IFERROR(VLOOKUP(E2115,'Reference data'!$M$2:$P$364,4,0), "Do not enter, will be populated based on other column(s)")</f>
        <v>Do not enter, will be populated based on other column(s)</v>
      </c>
      <c r="H2115" s="522" t="str">
        <f>IFERROR(VLOOKUP(E2115,'Reference data'!$M$2:$O$364, 3,0), "Do not enter, will be populated based on other column(s)")</f>
        <v>Do not enter, will be populated based on other column(s)</v>
      </c>
      <c r="I2115" s="522" t="str">
        <f>IFERROR(VLOOKUP(E2115,'Reference data'!$M$1:$N$364, 2,0), "Do not enter, will be populated based on other column(s)")</f>
        <v>Do not enter, will be populated based on other column(s)</v>
      </c>
      <c r="J2115" s="505"/>
      <c r="K2115" s="525" t="str">
        <f>IFERROR(VLOOKUP(J2115,'Reference data'!$G$2:$H$7, 2, 0), "Do not enter, will be populated based on other column(s)")</f>
        <v>Do not enter, will be populated based on other column(s)</v>
      </c>
      <c r="L2115" s="525" t="s">
        <v>231</v>
      </c>
      <c r="M2115" s="525" t="str">
        <f>IFERROR(VLOOKUP(L2115, 'Reference data'!$J$2:$K$30, 2, 0), "Do not enter, will be populated based on other column(s)")</f>
        <v>Dinesh Bansal (Gurgaon)</v>
      </c>
      <c r="N2115" s="648"/>
    </row>
    <row r="2116" spans="1:46" ht="18" customHeight="1">
      <c r="A2116" s="522" t="str">
        <f>IFERROR(VLOOKUP(B2116, 'Reference data'!$C$2:$D$21, 2, 0), "Do not enter, will be populated based on other column(s)")</f>
        <v>Do not enter, will be populated based on other column(s)</v>
      </c>
      <c r="B2116" s="541"/>
      <c r="D2116" s="482"/>
      <c r="E2116" s="543"/>
      <c r="G2116" s="522" t="str">
        <f>IFERROR(VLOOKUP(E2116,'Reference data'!$M$2:$P$364,4,0), "Do not enter, will be populated based on other column(s)")</f>
        <v>Do not enter, will be populated based on other column(s)</v>
      </c>
      <c r="H2116" s="522" t="str">
        <f>IFERROR(VLOOKUP(E2116,'Reference data'!$M$2:$O$364, 3,0), "Do not enter, will be populated based on other column(s)")</f>
        <v>Do not enter, will be populated based on other column(s)</v>
      </c>
      <c r="I2116" s="522" t="str">
        <f>IFERROR(VLOOKUP(E2116,'Reference data'!$M$1:$N$364, 2,0), "Do not enter, will be populated based on other column(s)")</f>
        <v>Do not enter, will be populated based on other column(s)</v>
      </c>
      <c r="J2116" s="505"/>
      <c r="K2116" s="525" t="str">
        <f>IFERROR(VLOOKUP(J2116,'Reference data'!$G$2:$H$7, 2, 0), "Do not enter, will be populated based on other column(s)")</f>
        <v>Do not enter, will be populated based on other column(s)</v>
      </c>
      <c r="L2116" s="525" t="s">
        <v>231</v>
      </c>
      <c r="M2116" s="525" t="str">
        <f>IFERROR(VLOOKUP(L2116, 'Reference data'!$J$2:$K$30, 2, 0), "Do not enter, will be populated based on other column(s)")</f>
        <v>Dinesh Bansal (Gurgaon)</v>
      </c>
      <c r="N2116" s="648"/>
    </row>
    <row r="2117" spans="1:46" ht="18" customHeight="1">
      <c r="A2117" s="522" t="str">
        <f>IFERROR(VLOOKUP(B2117, 'Reference data'!$C$2:$D$21, 2, 0), "Do not enter, will be populated based on other column(s)")</f>
        <v>Enhancement</v>
      </c>
      <c r="B2117" s="541" t="s">
        <v>960</v>
      </c>
      <c r="D2117" s="549" t="s">
        <v>1720</v>
      </c>
      <c r="E2117" s="543" t="s">
        <v>1330</v>
      </c>
      <c r="F2117" s="707" t="s">
        <v>1571</v>
      </c>
      <c r="G2117" s="522" t="str">
        <f>IFERROR(VLOOKUP(E2117,'Reference data'!$M$2:$P$364,4,0), "Do not enter, will be populated based on other column(s)")</f>
        <v>MR</v>
      </c>
      <c r="H2117" s="522" t="str">
        <f>IFERROR(VLOOKUP(E2117,'Reference data'!$M$2:$O$364, 3,0), "Do not enter, will be populated based on other column(s)")</f>
        <v>Java</v>
      </c>
      <c r="I2117" s="522" t="str">
        <f>IFERROR(VLOOKUP(E2117,'Reference data'!$M$1:$N$364, 2,0), "Do not enter, will be populated based on other column(s)")</f>
        <v>MA-SOAP</v>
      </c>
      <c r="J2117" s="505" t="s">
        <v>442</v>
      </c>
      <c r="K2117" s="525" t="str">
        <f>IFERROR(VLOOKUP(J2117,'Reference data'!$G$2:$H$7, 2, 0), "Do not enter, will be populated based on other column(s)")</f>
        <v>Christine Moretti</v>
      </c>
      <c r="L2117" s="525" t="s">
        <v>1097</v>
      </c>
      <c r="M2117" s="525" t="str">
        <f>IFERROR(VLOOKUP(L2117, 'Reference data'!$J$2:$K$30, 2, 0), "Do not enter, will be populated based on other column(s)")</f>
        <v>Dinesh Bansal (Gurgaon)</v>
      </c>
      <c r="N2117" s="484">
        <v>23.09</v>
      </c>
      <c r="P2117" s="347" t="s">
        <v>48</v>
      </c>
      <c r="Q2117" s="347">
        <v>70</v>
      </c>
      <c r="R2117" s="488"/>
      <c r="S2117" s="488"/>
      <c r="T2117" s="488"/>
      <c r="U2117" s="488"/>
      <c r="V2117" s="488"/>
      <c r="W2117" s="488"/>
      <c r="X2117" s="488"/>
      <c r="Y2117" s="488"/>
      <c r="Z2117" s="488"/>
      <c r="AA2117" s="488"/>
      <c r="AB2117" s="488"/>
      <c r="AC2117" s="488"/>
      <c r="AD2117" s="488"/>
      <c r="AE2117" s="488"/>
      <c r="AF2117" s="488"/>
      <c r="AG2117" s="488"/>
      <c r="AH2117" s="488"/>
      <c r="AI2117" s="488"/>
      <c r="AJ2117" s="488"/>
      <c r="AK2117" s="488"/>
      <c r="AL2117" s="488"/>
      <c r="AM2117" s="488"/>
      <c r="AO2117" s="347">
        <v>50</v>
      </c>
      <c r="AP2117" s="347">
        <v>20</v>
      </c>
    </row>
    <row r="2118" spans="1:46" ht="18" customHeight="1">
      <c r="A2118" s="522" t="str">
        <f>IFERROR(VLOOKUP(B2118, 'Reference data'!$C$2:$D$21, 2, 0), "Do not enter, will be populated based on other column(s)")</f>
        <v>Enhancement</v>
      </c>
      <c r="B2118" s="541" t="s">
        <v>960</v>
      </c>
      <c r="D2118" s="549" t="s">
        <v>1720</v>
      </c>
      <c r="E2118" s="543" t="s">
        <v>510</v>
      </c>
      <c r="F2118" s="707" t="s">
        <v>1571</v>
      </c>
      <c r="G2118" s="522" t="str">
        <f>IFERROR(VLOOKUP(E2118,'Reference data'!$M$2:$P$364,4,0), "Do not enter, will be populated based on other column(s)")</f>
        <v>MR</v>
      </c>
      <c r="H2118" s="522" t="str">
        <f>IFERROR(VLOOKUP(E2118,'Reference data'!$M$2:$O$364, 3,0), "Do not enter, will be populated based on other column(s)")</f>
        <v>Java</v>
      </c>
      <c r="I2118" s="522" t="str">
        <f>IFERROR(VLOOKUP(E2118,'Reference data'!$M$1:$N$364, 2,0), "Do not enter, will be populated based on other column(s)")</f>
        <v>MA-SOAP</v>
      </c>
      <c r="J2118" s="505" t="s">
        <v>442</v>
      </c>
      <c r="K2118" s="525" t="str">
        <f>IFERROR(VLOOKUP(J2118,'Reference data'!$G$2:$H$7, 2, 0), "Do not enter, will be populated based on other column(s)")</f>
        <v>Christine Moretti</v>
      </c>
      <c r="L2118" s="525" t="s">
        <v>1097</v>
      </c>
      <c r="M2118" s="525" t="str">
        <f>IFERROR(VLOOKUP(L2118, 'Reference data'!$J$2:$K$30, 2, 0), "Do not enter, will be populated based on other column(s)")</f>
        <v>Dinesh Bansal (Gurgaon)</v>
      </c>
      <c r="N2118" s="484">
        <v>23.09</v>
      </c>
      <c r="P2118" s="347" t="s">
        <v>48</v>
      </c>
      <c r="Q2118" s="347">
        <v>70</v>
      </c>
      <c r="R2118" s="488"/>
      <c r="S2118" s="488"/>
      <c r="T2118" s="488"/>
      <c r="U2118" s="488"/>
      <c r="V2118" s="488"/>
      <c r="W2118" s="488"/>
      <c r="X2118" s="488"/>
      <c r="Y2118" s="488"/>
      <c r="Z2118" s="488"/>
      <c r="AA2118" s="488"/>
      <c r="AB2118" s="488"/>
      <c r="AC2118" s="488"/>
      <c r="AD2118" s="488"/>
      <c r="AE2118" s="488"/>
      <c r="AF2118" s="488"/>
      <c r="AG2118" s="488"/>
      <c r="AH2118" s="488"/>
      <c r="AI2118" s="488"/>
      <c r="AJ2118" s="488"/>
      <c r="AK2118" s="488"/>
      <c r="AL2118" s="488"/>
      <c r="AM2118" s="488"/>
      <c r="AO2118" s="347">
        <v>50</v>
      </c>
      <c r="AP2118" s="347">
        <v>20</v>
      </c>
    </row>
    <row r="2119" spans="1:46" ht="18" customHeight="1">
      <c r="A2119" s="522" t="str">
        <f>IFERROR(VLOOKUP(B2119, 'Reference data'!$C$2:$D$21, 2, 0), "Do not enter, will be populated based on other column(s)")</f>
        <v>Enhancement</v>
      </c>
      <c r="B2119" s="555" t="s">
        <v>960</v>
      </c>
      <c r="C2119" s="347">
        <v>4</v>
      </c>
      <c r="D2119" s="347" t="s">
        <v>2646</v>
      </c>
      <c r="E2119" s="564" t="s">
        <v>84</v>
      </c>
      <c r="F2119" s="474" t="s">
        <v>1514</v>
      </c>
      <c r="G2119" s="522" t="str">
        <f>IFERROR(VLOOKUP(E2119,'Reference data'!$M$2:$P$364,4,0), "Do not enter, will be populated based on other column(s)")</f>
        <v>MF</v>
      </c>
      <c r="H2119" s="522" t="str">
        <f>IFERROR(VLOOKUP(E2119,'Reference data'!$M$2:$O$364, 3,0), "Do not enter, will be populated based on other column(s)")</f>
        <v>Cobol, IMS-DB, IMS-DC</v>
      </c>
      <c r="I2119" s="522" t="str">
        <f>IFERROR(VLOOKUP(E2119,'Reference data'!$M$1:$N$364, 2,0), "Do not enter, will be populated based on other column(s)")</f>
        <v>BOSS-SW-ABOM</v>
      </c>
      <c r="J2119" s="505" t="s">
        <v>442</v>
      </c>
      <c r="K2119" s="525" t="str">
        <f>IFERROR(VLOOKUP(J2119,'Reference data'!$G$2:$H$7, 2, 0), "Do not enter, will be populated based on other column(s)")</f>
        <v>Christine Moretti</v>
      </c>
      <c r="L2119" s="556" t="s">
        <v>46</v>
      </c>
      <c r="M2119" s="525" t="str">
        <f>IFERROR(VLOOKUP(L2119, 'Reference data'!$J$2:$K$30, 2, 0), "Do not enter, will be populated based on other column(s)")</f>
        <v>Daljeet Arora</v>
      </c>
      <c r="N2119" s="690" t="s">
        <v>341</v>
      </c>
      <c r="P2119" s="347" t="s">
        <v>342</v>
      </c>
    </row>
    <row r="2120" spans="1:46" ht="18" customHeight="1">
      <c r="A2120" s="522" t="str">
        <f>IFERROR(VLOOKUP(B2120, 'Reference data'!$C$2:$D$21, 2, 0), "Do not enter, will be populated based on other column(s)")</f>
        <v>Enhancement</v>
      </c>
      <c r="B2120" s="541" t="s">
        <v>960</v>
      </c>
      <c r="D2120" s="693" t="s">
        <v>2647</v>
      </c>
      <c r="E2120" s="543" t="s">
        <v>493</v>
      </c>
      <c r="F2120" s="566" t="s">
        <v>1506</v>
      </c>
      <c r="G2120" s="522" t="str">
        <f>IFERROR(VLOOKUP(E2120,'Reference data'!$M$2:$P$364,4,0), "Do not enter, will be populated based on other column(s)")</f>
        <v>MR</v>
      </c>
      <c r="H2120" s="522" t="str">
        <f>IFERROR(VLOOKUP(E2120,'Reference data'!$M$2:$O$364, 3,0), "Do not enter, will be populated based on other column(s)")</f>
        <v>Java</v>
      </c>
      <c r="I2120" s="522" t="str">
        <f>IFERROR(VLOOKUP(E2120,'Reference data'!$M$1:$N$364, 2,0), "Do not enter, will be populated based on other column(s)")</f>
        <v>MA-SOAP</v>
      </c>
      <c r="J2120" s="505" t="s">
        <v>442</v>
      </c>
      <c r="K2120" s="525" t="str">
        <f>IFERROR(VLOOKUP(J2120,'Reference data'!$G$2:$H$7, 2, 0), "Do not enter, will be populated based on other column(s)")</f>
        <v>Christine Moretti</v>
      </c>
      <c r="L2120" s="525" t="s">
        <v>1097</v>
      </c>
      <c r="M2120" s="525" t="str">
        <f>IFERROR(VLOOKUP(L2120, 'Reference data'!$J$2:$K$30, 2, 0), "Do not enter, will be populated based on other column(s)")</f>
        <v>Dinesh Bansal (Gurgaon)</v>
      </c>
      <c r="N2120" s="484">
        <v>24.03</v>
      </c>
      <c r="P2120" s="347" t="s">
        <v>48</v>
      </c>
      <c r="Q2120" s="347">
        <v>150</v>
      </c>
      <c r="R2120" s="488"/>
      <c r="S2120" s="488"/>
      <c r="T2120" s="488"/>
      <c r="U2120" s="488"/>
      <c r="V2120" s="488"/>
      <c r="W2120" s="488"/>
      <c r="X2120" s="488"/>
      <c r="Y2120" s="488"/>
      <c r="Z2120" s="488"/>
      <c r="AA2120" s="488"/>
      <c r="AB2120" s="488"/>
      <c r="AC2120" s="488"/>
      <c r="AD2120" s="488"/>
      <c r="AE2120" s="488"/>
      <c r="AF2120" s="488"/>
      <c r="AG2120" s="488"/>
      <c r="AH2120" s="488"/>
      <c r="AI2120" s="488"/>
      <c r="AJ2120" s="488"/>
      <c r="AK2120" s="488"/>
      <c r="AL2120" s="488"/>
      <c r="AM2120" s="488"/>
      <c r="AS2120" s="347">
        <v>100</v>
      </c>
      <c r="AT2120" s="347">
        <v>50</v>
      </c>
    </row>
    <row r="2121" spans="1:46" ht="18" customHeight="1">
      <c r="A2121" s="522" t="str">
        <f>IFERROR(VLOOKUP(B2121, 'Reference data'!$C$2:$D$21, 2, 0), "Do not enter, will be populated based on other column(s)")</f>
        <v>Enhancement</v>
      </c>
      <c r="B2121" s="555" t="s">
        <v>960</v>
      </c>
      <c r="D2121" s="520" t="s">
        <v>2648</v>
      </c>
      <c r="E2121" s="564" t="s">
        <v>55</v>
      </c>
      <c r="F2121" s="347" t="s">
        <v>1506</v>
      </c>
      <c r="G2121" s="522" t="str">
        <f>IFERROR(VLOOKUP(E2121,'Reference data'!$M$2:$P$364,4,0), "Do not enter, will be populated based on other column(s)")</f>
        <v>MF</v>
      </c>
      <c r="H2121" s="522" t="str">
        <f>IFERROR(VLOOKUP(E2121,'Reference data'!$M$2:$O$364, 3,0), "Do not enter, will be populated based on other column(s)")</f>
        <v>Cobol, DB2</v>
      </c>
      <c r="I2121" s="522" t="str">
        <f>IFERROR(VLOOKUP(E2121,'Reference data'!$M$1:$N$364, 2,0), "Do not enter, will be populated based on other column(s)")</f>
        <v>SW-CRIS</v>
      </c>
      <c r="J2121" s="505" t="s">
        <v>44</v>
      </c>
      <c r="K2121" s="525" t="str">
        <f>IFERROR(VLOOKUP(J2121,'Reference data'!$G$2:$H$7, 2, 0), "Do not enter, will be populated based on other column(s)")</f>
        <v>Muawiah Qaimari</v>
      </c>
      <c r="L2121" s="556" t="s">
        <v>46</v>
      </c>
      <c r="M2121" s="525" t="str">
        <f>IFERROR(VLOOKUP(L2121, 'Reference data'!$J$2:$K$30, 2, 0), "Do not enter, will be populated based on other column(s)")</f>
        <v>Daljeet Arora</v>
      </c>
      <c r="N2121" s="690" t="s">
        <v>341</v>
      </c>
      <c r="P2121" s="347" t="s">
        <v>342</v>
      </c>
    </row>
    <row r="2122" spans="1:46" ht="18" customHeight="1">
      <c r="A2122" s="522" t="str">
        <f>IFERROR(VLOOKUP(B2122, 'Reference data'!$C$2:$D$21, 2, 0), "Do not enter, will be populated based on other column(s)")</f>
        <v>Enhancement</v>
      </c>
      <c r="B2122" s="555" t="s">
        <v>960</v>
      </c>
      <c r="D2122" s="520" t="s">
        <v>2648</v>
      </c>
      <c r="E2122" s="564" t="s">
        <v>56</v>
      </c>
      <c r="F2122" s="347" t="s">
        <v>1506</v>
      </c>
      <c r="G2122" s="522" t="str">
        <f>IFERROR(VLOOKUP(E2122,'Reference data'!$M$2:$P$364,4,0), "Do not enter, will be populated based on other column(s)")</f>
        <v>MF</v>
      </c>
      <c r="H2122" s="522" t="str">
        <f>IFERROR(VLOOKUP(E2122,'Reference data'!$M$2:$O$364, 3,0), "Do not enter, will be populated based on other column(s)")</f>
        <v>Cobol, DB2</v>
      </c>
      <c r="I2122" s="522" t="str">
        <f>IFERROR(VLOOKUP(E2122,'Reference data'!$M$1:$N$364, 2,0), "Do not enter, will be populated based on other column(s)")</f>
        <v>SW-CRIS</v>
      </c>
      <c r="J2122" s="505" t="s">
        <v>44</v>
      </c>
      <c r="K2122" s="525" t="str">
        <f>IFERROR(VLOOKUP(J2122,'Reference data'!$G$2:$H$7, 2, 0), "Do not enter, will be populated based on other column(s)")</f>
        <v>Muawiah Qaimari</v>
      </c>
      <c r="L2122" s="556" t="s">
        <v>46</v>
      </c>
      <c r="M2122" s="525" t="str">
        <f>IFERROR(VLOOKUP(L2122, 'Reference data'!$J$2:$K$30, 2, 0), "Do not enter, will be populated based on other column(s)")</f>
        <v>Daljeet Arora</v>
      </c>
      <c r="N2122" s="690" t="s">
        <v>341</v>
      </c>
      <c r="P2122" s="347" t="s">
        <v>342</v>
      </c>
    </row>
    <row r="2123" spans="1:46" ht="18" customHeight="1">
      <c r="A2123" s="522" t="str">
        <f>IFERROR(VLOOKUP(B2123, 'Reference data'!$C$2:$D$21, 2, 0), "Do not enter, will be populated based on other column(s)")</f>
        <v>Enhancement</v>
      </c>
      <c r="B2123" s="555" t="s">
        <v>960</v>
      </c>
      <c r="D2123" s="520" t="s">
        <v>2648</v>
      </c>
      <c r="E2123" s="564" t="s">
        <v>57</v>
      </c>
      <c r="F2123" s="347" t="s">
        <v>1506</v>
      </c>
      <c r="G2123" s="522" t="str">
        <f>IFERROR(VLOOKUP(E2123,'Reference data'!$M$2:$P$364,4,0), "Do not enter, will be populated based on other column(s)")</f>
        <v>MF</v>
      </c>
      <c r="H2123" s="522" t="str">
        <f>IFERROR(VLOOKUP(E2123,'Reference data'!$M$2:$O$364, 3,0), "Do not enter, will be populated based on other column(s)")</f>
        <v>Cobol, DB2, CICS</v>
      </c>
      <c r="I2123" s="522" t="str">
        <f>IFERROR(VLOOKUP(E2123,'Reference data'!$M$1:$N$364, 2,0), "Do not enter, will be populated based on other column(s)")</f>
        <v>SW-CRIS</v>
      </c>
      <c r="J2123" s="505" t="s">
        <v>44</v>
      </c>
      <c r="K2123" s="525" t="str">
        <f>IFERROR(VLOOKUP(J2123,'Reference data'!$G$2:$H$7, 2, 0), "Do not enter, will be populated based on other column(s)")</f>
        <v>Muawiah Qaimari</v>
      </c>
      <c r="L2123" s="556" t="s">
        <v>46</v>
      </c>
      <c r="M2123" s="525" t="str">
        <f>IFERROR(VLOOKUP(L2123, 'Reference data'!$J$2:$K$30, 2, 0), "Do not enter, will be populated based on other column(s)")</f>
        <v>Daljeet Arora</v>
      </c>
      <c r="N2123" s="690" t="s">
        <v>341</v>
      </c>
      <c r="P2123" s="347" t="s">
        <v>342</v>
      </c>
    </row>
    <row r="2124" spans="1:46" ht="18" customHeight="1">
      <c r="A2124" s="522" t="str">
        <f>IFERROR(VLOOKUP(B2124, 'Reference data'!$C$2:$D$21, 2, 0), "Do not enter, will be populated based on other column(s)")</f>
        <v>Enhancement</v>
      </c>
      <c r="B2124" s="555" t="s">
        <v>960</v>
      </c>
      <c r="D2124" s="520" t="s">
        <v>2648</v>
      </c>
      <c r="E2124" s="564" t="s">
        <v>99</v>
      </c>
      <c r="F2124" s="347" t="s">
        <v>1506</v>
      </c>
      <c r="G2124" s="522" t="str">
        <f>IFERROR(VLOOKUP(E2124,'Reference data'!$M$2:$P$364,4,0), "Do not enter, will be populated based on other column(s)")</f>
        <v>MF</v>
      </c>
      <c r="H2124" s="522" t="str">
        <f>IFERROR(VLOOKUP(E2124,'Reference data'!$M$2:$O$364, 3,0), "Do not enter, will be populated based on other column(s)")</f>
        <v>Cobol, DB2, CICS</v>
      </c>
      <c r="I2124" s="522" t="str">
        <f>IFERROR(VLOOKUP(E2124,'Reference data'!$M$1:$N$364, 2,0), "Do not enter, will be populated based on other column(s)")</f>
        <v>SW-CRIS</v>
      </c>
      <c r="J2124" s="505" t="s">
        <v>44</v>
      </c>
      <c r="K2124" s="525" t="str">
        <f>IFERROR(VLOOKUP(J2124,'Reference data'!$G$2:$H$7, 2, 0), "Do not enter, will be populated based on other column(s)")</f>
        <v>Muawiah Qaimari</v>
      </c>
      <c r="L2124" s="556" t="s">
        <v>46</v>
      </c>
      <c r="M2124" s="525" t="str">
        <f>IFERROR(VLOOKUP(L2124, 'Reference data'!$J$2:$K$30, 2, 0), "Do not enter, will be populated based on other column(s)")</f>
        <v>Daljeet Arora</v>
      </c>
      <c r="N2124" s="690" t="s">
        <v>341</v>
      </c>
      <c r="P2124" s="347" t="s">
        <v>342</v>
      </c>
    </row>
    <row r="2125" spans="1:46" ht="18" customHeight="1">
      <c r="A2125" s="522" t="str">
        <f>IFERROR(VLOOKUP(B2125, 'Reference data'!$C$2:$D$21, 2, 0), "Do not enter, will be populated based on other column(s)")</f>
        <v>Enhancement</v>
      </c>
      <c r="B2125" s="555" t="s">
        <v>960</v>
      </c>
      <c r="D2125" s="520" t="s">
        <v>2648</v>
      </c>
      <c r="E2125" s="564" t="s">
        <v>54</v>
      </c>
      <c r="F2125" s="347" t="s">
        <v>1506</v>
      </c>
      <c r="G2125" s="522" t="str">
        <f>IFERROR(VLOOKUP(E2125,'Reference data'!$M$2:$P$364,4,0), "Do not enter, will be populated based on other column(s)")</f>
        <v>MF</v>
      </c>
      <c r="H2125" s="522" t="str">
        <f>IFERROR(VLOOKUP(E2125,'Reference data'!$M$2:$O$364, 3,0), "Do not enter, will be populated based on other column(s)")</f>
        <v>Assembler</v>
      </c>
      <c r="I2125" s="522" t="str">
        <f>IFERROR(VLOOKUP(E2125,'Reference data'!$M$1:$N$364, 2,0), "Do not enter, will be populated based on other column(s)")</f>
        <v>SW-CRIS</v>
      </c>
      <c r="J2125" s="505" t="s">
        <v>44</v>
      </c>
      <c r="K2125" s="525" t="str">
        <f>IFERROR(VLOOKUP(J2125,'Reference data'!$G$2:$H$7, 2, 0), "Do not enter, will be populated based on other column(s)")</f>
        <v>Muawiah Qaimari</v>
      </c>
      <c r="L2125" s="556" t="s">
        <v>46</v>
      </c>
      <c r="M2125" s="525" t="str">
        <f>IFERROR(VLOOKUP(L2125, 'Reference data'!$J$2:$K$30, 2, 0), "Do not enter, will be populated based on other column(s)")</f>
        <v>Daljeet Arora</v>
      </c>
      <c r="N2125" s="690" t="s">
        <v>341</v>
      </c>
      <c r="P2125" s="347" t="s">
        <v>342</v>
      </c>
    </row>
    <row r="2126" spans="1:46" ht="18" customHeight="1">
      <c r="A2126" s="522" t="str">
        <f>IFERROR(VLOOKUP(B2126, 'Reference data'!$C$2:$D$21, 2, 0), "Do not enter, will be populated based on other column(s)")</f>
        <v>Enhancement</v>
      </c>
      <c r="B2126" s="555" t="s">
        <v>960</v>
      </c>
      <c r="D2126" s="520" t="s">
        <v>2648</v>
      </c>
      <c r="E2126" s="564" t="s">
        <v>53</v>
      </c>
      <c r="F2126" s="347" t="s">
        <v>1506</v>
      </c>
      <c r="G2126" s="522" t="str">
        <f>IFERROR(VLOOKUP(E2126,'Reference data'!$M$2:$P$364,4,0), "Do not enter, will be populated based on other column(s)")</f>
        <v>MF</v>
      </c>
      <c r="H2126" s="522" t="str">
        <f>IFERROR(VLOOKUP(E2126,'Reference data'!$M$2:$O$364, 3,0), "Do not enter, will be populated based on other column(s)")</f>
        <v>PL1, Assembler</v>
      </c>
      <c r="I2126" s="522" t="str">
        <f>IFERROR(VLOOKUP(E2126,'Reference data'!$M$1:$N$364, 2,0), "Do not enter, will be populated based on other column(s)")</f>
        <v>SW-CRIS</v>
      </c>
      <c r="J2126" s="505" t="s">
        <v>44</v>
      </c>
      <c r="K2126" s="525" t="str">
        <f>IFERROR(VLOOKUP(J2126,'Reference data'!$G$2:$H$7, 2, 0), "Do not enter, will be populated based on other column(s)")</f>
        <v>Muawiah Qaimari</v>
      </c>
      <c r="L2126" s="556" t="s">
        <v>46</v>
      </c>
      <c r="M2126" s="525" t="str">
        <f>IFERROR(VLOOKUP(L2126, 'Reference data'!$J$2:$K$30, 2, 0), "Do not enter, will be populated based on other column(s)")</f>
        <v>Daljeet Arora</v>
      </c>
      <c r="N2126" s="690" t="s">
        <v>341</v>
      </c>
      <c r="P2126" s="347" t="s">
        <v>342</v>
      </c>
    </row>
    <row r="2127" spans="1:46" ht="18" customHeight="1">
      <c r="A2127" s="522" t="str">
        <f>IFERROR(VLOOKUP(B2127, 'Reference data'!$C$2:$D$21, 2, 0), "Do not enter, will be populated based on other column(s)")</f>
        <v>Enhancement</v>
      </c>
      <c r="B2127" s="555" t="s">
        <v>960</v>
      </c>
      <c r="D2127" s="520" t="s">
        <v>2648</v>
      </c>
      <c r="E2127" s="564" t="s">
        <v>51</v>
      </c>
      <c r="F2127" s="347" t="s">
        <v>1506</v>
      </c>
      <c r="G2127" s="522" t="str">
        <f>IFERROR(VLOOKUP(E2127,'Reference data'!$M$2:$P$364,4,0), "Do not enter, will be populated based on other column(s)")</f>
        <v>MF</v>
      </c>
      <c r="H2127" s="522" t="str">
        <f>IFERROR(VLOOKUP(E2127,'Reference data'!$M$2:$O$364, 3,0), "Do not enter, will be populated based on other column(s)")</f>
        <v>Assembler</v>
      </c>
      <c r="I2127" s="522" t="str">
        <f>IFERROR(VLOOKUP(E2127,'Reference data'!$M$1:$N$364, 2,0), "Do not enter, will be populated based on other column(s)")</f>
        <v>SW-CRIS</v>
      </c>
      <c r="J2127" s="505" t="s">
        <v>44</v>
      </c>
      <c r="K2127" s="525" t="str">
        <f>IFERROR(VLOOKUP(J2127,'Reference data'!$G$2:$H$7, 2, 0), "Do not enter, will be populated based on other column(s)")</f>
        <v>Muawiah Qaimari</v>
      </c>
      <c r="L2127" s="556" t="s">
        <v>46</v>
      </c>
      <c r="M2127" s="525" t="str">
        <f>IFERROR(VLOOKUP(L2127, 'Reference data'!$J$2:$K$30, 2, 0), "Do not enter, will be populated based on other column(s)")</f>
        <v>Daljeet Arora</v>
      </c>
      <c r="N2127" s="690" t="s">
        <v>341</v>
      </c>
      <c r="P2127" s="347" t="s">
        <v>342</v>
      </c>
    </row>
    <row r="2128" spans="1:46" ht="18" customHeight="1">
      <c r="A2128" s="522" t="str">
        <f>IFERROR(VLOOKUP(B2128, 'Reference data'!$C$2:$D$21, 2, 0), "Do not enter, will be populated based on other column(s)")</f>
        <v>Enhancement</v>
      </c>
      <c r="B2128" s="555" t="s">
        <v>960</v>
      </c>
      <c r="D2128" s="520" t="s">
        <v>2648</v>
      </c>
      <c r="E2128" s="564" t="s">
        <v>61</v>
      </c>
      <c r="F2128" s="347" t="s">
        <v>1506</v>
      </c>
      <c r="G2128" s="522" t="str">
        <f>IFERROR(VLOOKUP(E2128,'Reference data'!$M$2:$P$364,4,0), "Do not enter, will be populated based on other column(s)")</f>
        <v>MF</v>
      </c>
      <c r="H2128" s="522" t="str">
        <f>IFERROR(VLOOKUP(E2128,'Reference data'!$M$2:$O$364, 3,0), "Do not enter, will be populated based on other column(s)")</f>
        <v>Cobol, IMS-DB, Assembler</v>
      </c>
      <c r="I2128" s="522" t="str">
        <f>IFERROR(VLOOKUP(E2128,'Reference data'!$M$1:$N$364, 2,0), "Do not enter, will be populated based on other column(s)")</f>
        <v>SW-CRIS</v>
      </c>
      <c r="J2128" s="505" t="s">
        <v>44</v>
      </c>
      <c r="K2128" s="525" t="str">
        <f>IFERROR(VLOOKUP(J2128,'Reference data'!$G$2:$H$7, 2, 0), "Do not enter, will be populated based on other column(s)")</f>
        <v>Muawiah Qaimari</v>
      </c>
      <c r="L2128" s="556" t="s">
        <v>46</v>
      </c>
      <c r="M2128" s="525" t="str">
        <f>IFERROR(VLOOKUP(L2128, 'Reference data'!$J$2:$K$30, 2, 0), "Do not enter, will be populated based on other column(s)")</f>
        <v>Daljeet Arora</v>
      </c>
      <c r="N2128" s="690" t="s">
        <v>341</v>
      </c>
      <c r="P2128" s="347" t="s">
        <v>342</v>
      </c>
    </row>
    <row r="2129" spans="1:40" ht="18" customHeight="1">
      <c r="A2129" s="522" t="str">
        <f>IFERROR(VLOOKUP(B2129, 'Reference data'!$C$2:$D$21, 2, 0), "Do not enter, will be populated based on other column(s)")</f>
        <v>Enhancement</v>
      </c>
      <c r="B2129" s="555" t="s">
        <v>960</v>
      </c>
      <c r="D2129" s="520" t="s">
        <v>2648</v>
      </c>
      <c r="E2129" s="564" t="s">
        <v>97</v>
      </c>
      <c r="F2129" s="347" t="s">
        <v>1506</v>
      </c>
      <c r="G2129" s="522" t="str">
        <f>IFERROR(VLOOKUP(E2129,'Reference data'!$M$2:$P$364,4,0), "Do not enter, will be populated based on other column(s)")</f>
        <v>MF</v>
      </c>
      <c r="H2129" s="522" t="str">
        <f>IFERROR(VLOOKUP(E2129,'Reference data'!$M$2:$O$364, 3,0), "Do not enter, will be populated based on other column(s)")</f>
        <v>Cobol, IMS-DB</v>
      </c>
      <c r="I2129" s="522" t="str">
        <f>IFERROR(VLOOKUP(E2129,'Reference data'!$M$1:$N$364, 2,0), "Do not enter, will be populated based on other column(s)")</f>
        <v>SW-CRIS</v>
      </c>
      <c r="J2129" s="505" t="s">
        <v>44</v>
      </c>
      <c r="K2129" s="525" t="str">
        <f>IFERROR(VLOOKUP(J2129,'Reference data'!$G$2:$H$7, 2, 0), "Do not enter, will be populated based on other column(s)")</f>
        <v>Muawiah Qaimari</v>
      </c>
      <c r="L2129" s="556" t="s">
        <v>46</v>
      </c>
      <c r="M2129" s="525" t="str">
        <f>IFERROR(VLOOKUP(L2129, 'Reference data'!$J$2:$K$30, 2, 0), "Do not enter, will be populated based on other column(s)")</f>
        <v>Daljeet Arora</v>
      </c>
      <c r="N2129" s="690" t="s">
        <v>341</v>
      </c>
      <c r="P2129" s="347" t="s">
        <v>342</v>
      </c>
    </row>
    <row r="2130" spans="1:40" ht="18" customHeight="1">
      <c r="A2130" s="522" t="str">
        <f>IFERROR(VLOOKUP(B2130, 'Reference data'!$C$2:$D$21, 2, 0), "Do not enter, will be populated based on other column(s)")</f>
        <v>Enhancement</v>
      </c>
      <c r="B2130" s="555" t="s">
        <v>960</v>
      </c>
      <c r="D2130" s="520" t="s">
        <v>2648</v>
      </c>
      <c r="E2130" s="564" t="s">
        <v>105</v>
      </c>
      <c r="F2130" s="347" t="s">
        <v>1506</v>
      </c>
      <c r="G2130" s="522" t="str">
        <f>IFERROR(VLOOKUP(E2130,'Reference data'!$M$2:$P$364,4,0), "Do not enter, will be populated based on other column(s)")</f>
        <v>MF</v>
      </c>
      <c r="H2130" s="522" t="str">
        <f>IFERROR(VLOOKUP(E2130,'Reference data'!$M$2:$O$364, 3,0), "Do not enter, will be populated based on other column(s)")</f>
        <v>Cobol, IMS-DB</v>
      </c>
      <c r="I2130" s="522" t="str">
        <f>IFERROR(VLOOKUP(E2130,'Reference data'!$M$1:$N$364, 2,0), "Do not enter, will be populated based on other column(s)")</f>
        <v>SW-CRIS</v>
      </c>
      <c r="J2130" s="505" t="s">
        <v>44</v>
      </c>
      <c r="K2130" s="525" t="str">
        <f>IFERROR(VLOOKUP(J2130,'Reference data'!$G$2:$H$7, 2, 0), "Do not enter, will be populated based on other column(s)")</f>
        <v>Muawiah Qaimari</v>
      </c>
      <c r="L2130" s="556" t="s">
        <v>46</v>
      </c>
      <c r="M2130" s="525" t="str">
        <f>IFERROR(VLOOKUP(L2130, 'Reference data'!$J$2:$K$30, 2, 0), "Do not enter, will be populated based on other column(s)")</f>
        <v>Daljeet Arora</v>
      </c>
      <c r="N2130" s="690" t="s">
        <v>341</v>
      </c>
      <c r="P2130" s="347" t="s">
        <v>342</v>
      </c>
    </row>
    <row r="2131" spans="1:40" ht="18" customHeight="1">
      <c r="A2131" s="522" t="str">
        <f>IFERROR(VLOOKUP(B2131, 'Reference data'!$C$2:$D$21, 2, 0), "Do not enter, will be populated based on other column(s)")</f>
        <v>Enhancement</v>
      </c>
      <c r="B2131" s="555" t="s">
        <v>960</v>
      </c>
      <c r="D2131" s="520" t="s">
        <v>2648</v>
      </c>
      <c r="E2131" s="564" t="s">
        <v>43</v>
      </c>
      <c r="F2131" s="347" t="s">
        <v>1506</v>
      </c>
      <c r="G2131" s="522" t="str">
        <f>IFERROR(VLOOKUP(E2131,'Reference data'!$M$2:$P$364,4,0), "Do not enter, will be populated based on other column(s)")</f>
        <v>MF</v>
      </c>
      <c r="H2131" s="522" t="str">
        <f>IFERROR(VLOOKUP(E2131,'Reference data'!$M$2:$O$364, 3,0), "Do not enter, will be populated based on other column(s)")</f>
        <v>Cobol, DB2</v>
      </c>
      <c r="I2131" s="522" t="str">
        <f>IFERROR(VLOOKUP(E2131,'Reference data'!$M$1:$N$364, 2,0), "Do not enter, will be populated based on other column(s)")</f>
        <v>SW-CRIS</v>
      </c>
      <c r="J2131" s="505" t="s">
        <v>44</v>
      </c>
      <c r="K2131" s="525" t="str">
        <f>IFERROR(VLOOKUP(J2131,'Reference data'!$G$2:$H$7, 2, 0), "Do not enter, will be populated based on other column(s)")</f>
        <v>Muawiah Qaimari</v>
      </c>
      <c r="L2131" s="556" t="s">
        <v>46</v>
      </c>
      <c r="M2131" s="525" t="str">
        <f>IFERROR(VLOOKUP(L2131, 'Reference data'!$J$2:$K$30, 2, 0), "Do not enter, will be populated based on other column(s)")</f>
        <v>Daljeet Arora</v>
      </c>
      <c r="N2131" s="690" t="s">
        <v>341</v>
      </c>
      <c r="P2131" s="347" t="s">
        <v>342</v>
      </c>
    </row>
    <row r="2132" spans="1:40" ht="18" customHeight="1">
      <c r="A2132" s="522" t="str">
        <f>IFERROR(VLOOKUP(B2132, 'Reference data'!$C$2:$D$21, 2, 0), "Do not enter, will be populated based on other column(s)")</f>
        <v>Enhancement</v>
      </c>
      <c r="B2132" s="555" t="s">
        <v>960</v>
      </c>
      <c r="D2132" s="520" t="s">
        <v>2648</v>
      </c>
      <c r="E2132" s="564" t="s">
        <v>71</v>
      </c>
      <c r="F2132" s="347" t="s">
        <v>1506</v>
      </c>
      <c r="G2132" s="522" t="str">
        <f>IFERROR(VLOOKUP(E2132,'Reference data'!$M$2:$P$364,4,0), "Do not enter, will be populated based on other column(s)")</f>
        <v>MF</v>
      </c>
      <c r="H2132" s="522" t="str">
        <f>IFERROR(VLOOKUP(E2132,'Reference data'!$M$2:$O$364, 3,0), "Do not enter, will be populated based on other column(s)")</f>
        <v>Cobol, DB2</v>
      </c>
      <c r="I2132" s="522" t="str">
        <f>IFERROR(VLOOKUP(E2132,'Reference data'!$M$1:$N$364, 2,0), "Do not enter, will be populated based on other column(s)")</f>
        <v>SW-CRIS</v>
      </c>
      <c r="J2132" s="505" t="s">
        <v>44</v>
      </c>
      <c r="K2132" s="525" t="str">
        <f>IFERROR(VLOOKUP(J2132,'Reference data'!$G$2:$H$7, 2, 0), "Do not enter, will be populated based on other column(s)")</f>
        <v>Muawiah Qaimari</v>
      </c>
      <c r="L2132" s="556" t="s">
        <v>46</v>
      </c>
      <c r="M2132" s="525" t="str">
        <f>IFERROR(VLOOKUP(L2132, 'Reference data'!$J$2:$K$30, 2, 0), "Do not enter, will be populated based on other column(s)")</f>
        <v>Daljeet Arora</v>
      </c>
      <c r="N2132" s="690" t="s">
        <v>341</v>
      </c>
      <c r="P2132" s="347" t="s">
        <v>342</v>
      </c>
    </row>
    <row r="2133" spans="1:40" ht="18" customHeight="1">
      <c r="A2133" s="522" t="str">
        <f>IFERROR(VLOOKUP(B2133, 'Reference data'!$C$2:$D$21, 2, 0), "Do not enter, will be populated based on other column(s)")</f>
        <v>Enhancement</v>
      </c>
      <c r="B2133" s="555" t="s">
        <v>960</v>
      </c>
      <c r="D2133" s="520" t="s">
        <v>2648</v>
      </c>
      <c r="E2133" s="564" t="s">
        <v>49</v>
      </c>
      <c r="F2133" s="347" t="s">
        <v>1506</v>
      </c>
      <c r="G2133" s="522" t="str">
        <f>IFERROR(VLOOKUP(E2133,'Reference data'!$M$2:$P$364,4,0), "Do not enter, will be populated based on other column(s)")</f>
        <v>MF</v>
      </c>
      <c r="H2133" s="522" t="str">
        <f>IFERROR(VLOOKUP(E2133,'Reference data'!$M$2:$O$364, 3,0), "Do not enter, will be populated based on other column(s)")</f>
        <v>Cobol, DB2</v>
      </c>
      <c r="I2133" s="522" t="str">
        <f>IFERROR(VLOOKUP(E2133,'Reference data'!$M$1:$N$364, 2,0), "Do not enter, will be populated based on other column(s)")</f>
        <v>SW-CRIS</v>
      </c>
      <c r="J2133" s="505" t="s">
        <v>44</v>
      </c>
      <c r="K2133" s="525" t="str">
        <f>IFERROR(VLOOKUP(J2133,'Reference data'!$G$2:$H$7, 2, 0), "Do not enter, will be populated based on other column(s)")</f>
        <v>Muawiah Qaimari</v>
      </c>
      <c r="L2133" s="556" t="s">
        <v>46</v>
      </c>
      <c r="M2133" s="525" t="str">
        <f>IFERROR(VLOOKUP(L2133, 'Reference data'!$J$2:$K$30, 2, 0), "Do not enter, will be populated based on other column(s)")</f>
        <v>Daljeet Arora</v>
      </c>
      <c r="N2133" s="690" t="s">
        <v>341</v>
      </c>
      <c r="P2133" s="347" t="s">
        <v>342</v>
      </c>
    </row>
    <row r="2134" spans="1:40" ht="18" customHeight="1">
      <c r="A2134" s="522" t="str">
        <f>IFERROR(VLOOKUP(B2134, 'Reference data'!$C$2:$D$21, 2, 0), "Do not enter, will be populated based on other column(s)")</f>
        <v>Sustenance</v>
      </c>
      <c r="B2134" s="555" t="s">
        <v>88</v>
      </c>
      <c r="D2134" s="520" t="s">
        <v>2649</v>
      </c>
      <c r="E2134" s="564" t="s">
        <v>71</v>
      </c>
      <c r="F2134" s="347" t="s">
        <v>1506</v>
      </c>
      <c r="G2134" s="522" t="str">
        <f>IFERROR(VLOOKUP(E2134,'Reference data'!$M$2:$P$364,4,0), "Do not enter, will be populated based on other column(s)")</f>
        <v>MF</v>
      </c>
      <c r="H2134" s="522" t="str">
        <f>IFERROR(VLOOKUP(E2134,'Reference data'!$M$2:$O$364, 3,0), "Do not enter, will be populated based on other column(s)")</f>
        <v>Cobol, DB2</v>
      </c>
      <c r="I2134" s="522" t="str">
        <f>IFERROR(VLOOKUP(E2134,'Reference data'!$M$1:$N$364, 2,0), "Do not enter, will be populated based on other column(s)")</f>
        <v>SW-CRIS</v>
      </c>
      <c r="J2134" s="505" t="s">
        <v>44</v>
      </c>
      <c r="K2134" s="525" t="str">
        <f>IFERROR(VLOOKUP(J2134,'Reference data'!$G$2:$H$7, 2, 0), "Do not enter, will be populated based on other column(s)")</f>
        <v>Muawiah Qaimari</v>
      </c>
      <c r="L2134" s="556" t="s">
        <v>46</v>
      </c>
      <c r="M2134" s="525" t="str">
        <f>IFERROR(VLOOKUP(L2134, 'Reference data'!$J$2:$K$30, 2, 0), "Do not enter, will be populated based on other column(s)")</f>
        <v>Daljeet Arora</v>
      </c>
      <c r="N2134" s="690">
        <v>22.06</v>
      </c>
      <c r="O2134" s="563" t="s">
        <v>338</v>
      </c>
      <c r="P2134" s="347" t="s">
        <v>48</v>
      </c>
    </row>
    <row r="2135" spans="1:40" ht="18" customHeight="1">
      <c r="A2135" s="522" t="str">
        <f>IFERROR(VLOOKUP(B2135, 'Reference data'!$C$2:$D$21, 2, 0), "Do not enter, will be populated based on other column(s)")</f>
        <v>Sustenance</v>
      </c>
      <c r="B2135" s="555" t="s">
        <v>125</v>
      </c>
      <c r="C2135" s="347">
        <v>12</v>
      </c>
      <c r="D2135" s="584" t="s">
        <v>2650</v>
      </c>
      <c r="E2135" s="564" t="s">
        <v>128</v>
      </c>
      <c r="F2135" s="347" t="s">
        <v>1506</v>
      </c>
      <c r="G2135" s="522" t="str">
        <f>IFERROR(VLOOKUP(E2135,'Reference data'!$M$2:$P$364,4,0), "Do not enter, will be populated based on other column(s)")</f>
        <v>MF</v>
      </c>
      <c r="H2135" s="522" t="str">
        <f>IFERROR(VLOOKUP(E2135,'Reference data'!$M$2:$O$364, 3,0), "Do not enter, will be populated based on other column(s)")</f>
        <v>Cobol, IMS-DB</v>
      </c>
      <c r="I2135" s="522" t="str">
        <f>IFERROR(VLOOKUP(E2135,'Reference data'!$M$1:$N$364, 2,0), "Do not enter, will be populated based on other column(s)")</f>
        <v>SW-USAGE</v>
      </c>
      <c r="J2135" s="505" t="s">
        <v>203</v>
      </c>
      <c r="K2135" s="525" t="str">
        <f>IFERROR(VLOOKUP(J2135,'Reference data'!$G$2:$H$7, 2, 0), "Do not enter, will be populated based on other column(s)")</f>
        <v>Muawiah Qaimari</v>
      </c>
      <c r="L2135" s="556" t="s">
        <v>46</v>
      </c>
      <c r="M2135" s="525" t="str">
        <f>IFERROR(VLOOKUP(L2135, 'Reference data'!$J$2:$K$30, 2, 0), "Do not enter, will be populated based on other column(s)")</f>
        <v>Daljeet Arora</v>
      </c>
      <c r="N2135" s="690">
        <v>22.06</v>
      </c>
      <c r="O2135" s="563" t="s">
        <v>338</v>
      </c>
      <c r="P2135" s="347" t="s">
        <v>48</v>
      </c>
      <c r="Q2135" s="347">
        <v>60</v>
      </c>
      <c r="AM2135" s="347">
        <v>60</v>
      </c>
    </row>
    <row r="2136" spans="1:40" ht="18" customHeight="1">
      <c r="A2136" s="522" t="str">
        <f>IFERROR(VLOOKUP(B2136, 'Reference data'!$C$2:$D$21, 2, 0), "Do not enter, will be populated based on other column(s)")</f>
        <v>Sustenance</v>
      </c>
      <c r="B2136" s="555" t="s">
        <v>125</v>
      </c>
      <c r="C2136" s="347">
        <v>12</v>
      </c>
      <c r="D2136" s="585" t="s">
        <v>2651</v>
      </c>
      <c r="E2136" s="564" t="s">
        <v>128</v>
      </c>
      <c r="F2136" s="347" t="s">
        <v>1506</v>
      </c>
      <c r="G2136" s="522" t="str">
        <f>IFERROR(VLOOKUP(E2136,'Reference data'!$M$2:$P$364,4,0), "Do not enter, will be populated based on other column(s)")</f>
        <v>MF</v>
      </c>
      <c r="H2136" s="522" t="str">
        <f>IFERROR(VLOOKUP(E2136,'Reference data'!$M$2:$O$364, 3,0), "Do not enter, will be populated based on other column(s)")</f>
        <v>Cobol, IMS-DB</v>
      </c>
      <c r="I2136" s="522" t="str">
        <f>IFERROR(VLOOKUP(E2136,'Reference data'!$M$1:$N$364, 2,0), "Do not enter, will be populated based on other column(s)")</f>
        <v>SW-USAGE</v>
      </c>
      <c r="J2136" s="505" t="s">
        <v>203</v>
      </c>
      <c r="K2136" s="525" t="str">
        <f>IFERROR(VLOOKUP(J2136,'Reference data'!$G$2:$H$7, 2, 0), "Do not enter, will be populated based on other column(s)")</f>
        <v>Muawiah Qaimari</v>
      </c>
      <c r="L2136" s="556" t="s">
        <v>46</v>
      </c>
      <c r="M2136" s="525" t="str">
        <f>IFERROR(VLOOKUP(L2136, 'Reference data'!$J$2:$K$30, 2, 0), "Do not enter, will be populated based on other column(s)")</f>
        <v>Daljeet Arora</v>
      </c>
      <c r="N2136" s="690">
        <v>22.06</v>
      </c>
      <c r="O2136" s="563" t="s">
        <v>338</v>
      </c>
      <c r="P2136" s="347" t="s">
        <v>48</v>
      </c>
      <c r="Q2136" s="347">
        <v>60</v>
      </c>
      <c r="AM2136" s="347">
        <v>60</v>
      </c>
    </row>
    <row r="2137" spans="1:40" ht="18" customHeight="1">
      <c r="A2137" s="522" t="str">
        <f>IFERROR(VLOOKUP(B2137, 'Reference data'!$C$2:$D$21, 2, 0), "Do not enter, will be populated based on other column(s)")</f>
        <v>Sustenance</v>
      </c>
      <c r="B2137" s="555" t="s">
        <v>125</v>
      </c>
      <c r="C2137" s="347">
        <v>12</v>
      </c>
      <c r="D2137" s="585" t="s">
        <v>2652</v>
      </c>
      <c r="E2137" s="564" t="s">
        <v>128</v>
      </c>
      <c r="F2137" s="347" t="s">
        <v>1506</v>
      </c>
      <c r="G2137" s="522" t="str">
        <f>IFERROR(VLOOKUP(E2137,'Reference data'!$M$2:$P$364,4,0), "Do not enter, will be populated based on other column(s)")</f>
        <v>MF</v>
      </c>
      <c r="H2137" s="522" t="str">
        <f>IFERROR(VLOOKUP(E2137,'Reference data'!$M$2:$O$364, 3,0), "Do not enter, will be populated based on other column(s)")</f>
        <v>Cobol, IMS-DB</v>
      </c>
      <c r="I2137" s="522" t="str">
        <f>IFERROR(VLOOKUP(E2137,'Reference data'!$M$1:$N$364, 2,0), "Do not enter, will be populated based on other column(s)")</f>
        <v>SW-USAGE</v>
      </c>
      <c r="J2137" s="505" t="s">
        <v>203</v>
      </c>
      <c r="K2137" s="525" t="str">
        <f>IFERROR(VLOOKUP(J2137,'Reference data'!$G$2:$H$7, 2, 0), "Do not enter, will be populated based on other column(s)")</f>
        <v>Muawiah Qaimari</v>
      </c>
      <c r="L2137" s="556" t="s">
        <v>46</v>
      </c>
      <c r="M2137" s="525" t="str">
        <f>IFERROR(VLOOKUP(L2137, 'Reference data'!$J$2:$K$30, 2, 0), "Do not enter, will be populated based on other column(s)")</f>
        <v>Daljeet Arora</v>
      </c>
      <c r="N2137" s="690">
        <v>22.06</v>
      </c>
      <c r="O2137" s="563" t="s">
        <v>338</v>
      </c>
      <c r="P2137" s="347" t="s">
        <v>48</v>
      </c>
      <c r="Q2137" s="347">
        <v>60</v>
      </c>
      <c r="AM2137" s="347">
        <v>60</v>
      </c>
    </row>
    <row r="2138" spans="1:40" ht="18" customHeight="1">
      <c r="A2138" s="522" t="str">
        <f>IFERROR(VLOOKUP(B2138, 'Reference data'!$C$2:$D$21, 2, 0), "Do not enter, will be populated based on other column(s)")</f>
        <v>Sustenance</v>
      </c>
      <c r="B2138" s="555" t="s">
        <v>125</v>
      </c>
      <c r="C2138" s="347">
        <v>12</v>
      </c>
      <c r="D2138" s="585" t="s">
        <v>2653</v>
      </c>
      <c r="E2138" s="564" t="s">
        <v>128</v>
      </c>
      <c r="F2138" s="347" t="s">
        <v>1506</v>
      </c>
      <c r="G2138" s="522" t="str">
        <f>IFERROR(VLOOKUP(E2138,'Reference data'!$M$2:$P$364,4,0), "Do not enter, will be populated based on other column(s)")</f>
        <v>MF</v>
      </c>
      <c r="H2138" s="522" t="str">
        <f>IFERROR(VLOOKUP(E2138,'Reference data'!$M$2:$O$364, 3,0), "Do not enter, will be populated based on other column(s)")</f>
        <v>Cobol, IMS-DB</v>
      </c>
      <c r="I2138" s="522" t="str">
        <f>IFERROR(VLOOKUP(E2138,'Reference data'!$M$1:$N$364, 2,0), "Do not enter, will be populated based on other column(s)")</f>
        <v>SW-USAGE</v>
      </c>
      <c r="J2138" s="505" t="s">
        <v>203</v>
      </c>
      <c r="K2138" s="525" t="str">
        <f>IFERROR(VLOOKUP(J2138,'Reference data'!$G$2:$H$7, 2, 0), "Do not enter, will be populated based on other column(s)")</f>
        <v>Muawiah Qaimari</v>
      </c>
      <c r="L2138" s="556" t="s">
        <v>46</v>
      </c>
      <c r="M2138" s="525" t="str">
        <f>IFERROR(VLOOKUP(L2138, 'Reference data'!$J$2:$K$30, 2, 0), "Do not enter, will be populated based on other column(s)")</f>
        <v>Daljeet Arora</v>
      </c>
      <c r="N2138" s="690">
        <v>22.06</v>
      </c>
      <c r="O2138" s="563" t="s">
        <v>338</v>
      </c>
      <c r="P2138" s="347" t="s">
        <v>48</v>
      </c>
      <c r="Q2138" s="347">
        <v>60</v>
      </c>
      <c r="AM2138" s="347">
        <v>60</v>
      </c>
    </row>
    <row r="2139" spans="1:40" ht="18" customHeight="1">
      <c r="A2139" s="522" t="str">
        <f>IFERROR(VLOOKUP(B2139, 'Reference data'!$C$2:$D$21, 2, 0), "Do not enter, will be populated based on other column(s)")</f>
        <v>Sustenance</v>
      </c>
      <c r="B2139" s="555" t="s">
        <v>125</v>
      </c>
      <c r="C2139" s="347">
        <v>12</v>
      </c>
      <c r="D2139" s="585" t="s">
        <v>2654</v>
      </c>
      <c r="E2139" s="564" t="s">
        <v>128</v>
      </c>
      <c r="F2139" s="347" t="s">
        <v>1506</v>
      </c>
      <c r="G2139" s="522" t="str">
        <f>IFERROR(VLOOKUP(E2139,'Reference data'!$M$2:$P$364,4,0), "Do not enter, will be populated based on other column(s)")</f>
        <v>MF</v>
      </c>
      <c r="H2139" s="522" t="str">
        <f>IFERROR(VLOOKUP(E2139,'Reference data'!$M$2:$O$364, 3,0), "Do not enter, will be populated based on other column(s)")</f>
        <v>Cobol, IMS-DB</v>
      </c>
      <c r="I2139" s="522" t="str">
        <f>IFERROR(VLOOKUP(E2139,'Reference data'!$M$1:$N$364, 2,0), "Do not enter, will be populated based on other column(s)")</f>
        <v>SW-USAGE</v>
      </c>
      <c r="J2139" s="505" t="s">
        <v>203</v>
      </c>
      <c r="K2139" s="525" t="str">
        <f>IFERROR(VLOOKUP(J2139,'Reference data'!$G$2:$H$7, 2, 0), "Do not enter, will be populated based on other column(s)")</f>
        <v>Muawiah Qaimari</v>
      </c>
      <c r="L2139" s="556" t="s">
        <v>46</v>
      </c>
      <c r="M2139" s="525" t="str">
        <f>IFERROR(VLOOKUP(L2139, 'Reference data'!$J$2:$K$30, 2, 0), "Do not enter, will be populated based on other column(s)")</f>
        <v>Daljeet Arora</v>
      </c>
      <c r="N2139" s="690">
        <v>22.06</v>
      </c>
      <c r="O2139" s="563" t="s">
        <v>338</v>
      </c>
      <c r="P2139" s="347" t="s">
        <v>48</v>
      </c>
      <c r="Q2139" s="347">
        <v>60</v>
      </c>
      <c r="AM2139" s="347">
        <v>60</v>
      </c>
    </row>
    <row r="2140" spans="1:40" ht="18" customHeight="1">
      <c r="A2140" s="522" t="str">
        <f>IFERROR(VLOOKUP(B2140, 'Reference data'!$C$2:$D$21, 2, 0), "Do not enter, will be populated based on other column(s)")</f>
        <v>Sustenance</v>
      </c>
      <c r="B2140" s="555" t="s">
        <v>125</v>
      </c>
      <c r="C2140" s="347">
        <v>12</v>
      </c>
      <c r="D2140" s="585" t="s">
        <v>2655</v>
      </c>
      <c r="E2140" s="564" t="s">
        <v>128</v>
      </c>
      <c r="F2140" s="347" t="s">
        <v>1506</v>
      </c>
      <c r="G2140" s="522" t="str">
        <f>IFERROR(VLOOKUP(E2140,'Reference data'!$M$2:$P$364,4,0), "Do not enter, will be populated based on other column(s)")</f>
        <v>MF</v>
      </c>
      <c r="H2140" s="522" t="str">
        <f>IFERROR(VLOOKUP(E2140,'Reference data'!$M$2:$O$364, 3,0), "Do not enter, will be populated based on other column(s)")</f>
        <v>Cobol, IMS-DB</v>
      </c>
      <c r="I2140" s="522" t="str">
        <f>IFERROR(VLOOKUP(E2140,'Reference data'!$M$1:$N$364, 2,0), "Do not enter, will be populated based on other column(s)")</f>
        <v>SW-USAGE</v>
      </c>
      <c r="J2140" s="505" t="s">
        <v>203</v>
      </c>
      <c r="K2140" s="525" t="str">
        <f>IFERROR(VLOOKUP(J2140,'Reference data'!$G$2:$H$7, 2, 0), "Do not enter, will be populated based on other column(s)")</f>
        <v>Muawiah Qaimari</v>
      </c>
      <c r="L2140" s="556" t="s">
        <v>46</v>
      </c>
      <c r="M2140" s="525" t="str">
        <f>IFERROR(VLOOKUP(L2140, 'Reference data'!$J$2:$K$30, 2, 0), "Do not enter, will be populated based on other column(s)")</f>
        <v>Daljeet Arora</v>
      </c>
      <c r="N2140" s="690">
        <v>22.06</v>
      </c>
      <c r="O2140" s="563" t="s">
        <v>338</v>
      </c>
      <c r="P2140" s="347" t="s">
        <v>48</v>
      </c>
      <c r="Q2140" s="347">
        <v>60</v>
      </c>
      <c r="AM2140" s="347">
        <v>60</v>
      </c>
    </row>
    <row r="2141" spans="1:40" ht="18" customHeight="1">
      <c r="A2141" s="522" t="str">
        <f>IFERROR(VLOOKUP(B2141, 'Reference data'!$C$2:$D$21, 2, 0), "Do not enter, will be populated based on other column(s)")</f>
        <v>Sustenance</v>
      </c>
      <c r="B2141" s="555" t="s">
        <v>125</v>
      </c>
      <c r="C2141" s="347">
        <v>12</v>
      </c>
      <c r="D2141" s="585" t="s">
        <v>2656</v>
      </c>
      <c r="E2141" s="564" t="s">
        <v>128</v>
      </c>
      <c r="F2141" s="347" t="s">
        <v>1506</v>
      </c>
      <c r="G2141" s="522" t="str">
        <f>IFERROR(VLOOKUP(E2141,'Reference data'!$M$2:$P$364,4,0), "Do not enter, will be populated based on other column(s)")</f>
        <v>MF</v>
      </c>
      <c r="H2141" s="522" t="str">
        <f>IFERROR(VLOOKUP(E2141,'Reference data'!$M$2:$O$364, 3,0), "Do not enter, will be populated based on other column(s)")</f>
        <v>Cobol, IMS-DB</v>
      </c>
      <c r="I2141" s="522" t="str">
        <f>IFERROR(VLOOKUP(E2141,'Reference data'!$M$1:$N$364, 2,0), "Do not enter, will be populated based on other column(s)")</f>
        <v>SW-USAGE</v>
      </c>
      <c r="J2141" s="505" t="s">
        <v>203</v>
      </c>
      <c r="K2141" s="525" t="str">
        <f>IFERROR(VLOOKUP(J2141,'Reference data'!$G$2:$H$7, 2, 0), "Do not enter, will be populated based on other column(s)")</f>
        <v>Muawiah Qaimari</v>
      </c>
      <c r="L2141" s="556" t="s">
        <v>46</v>
      </c>
      <c r="M2141" s="525" t="str">
        <f>IFERROR(VLOOKUP(L2141, 'Reference data'!$J$2:$K$30, 2, 0), "Do not enter, will be populated based on other column(s)")</f>
        <v>Daljeet Arora</v>
      </c>
      <c r="N2141" s="690">
        <v>22.06</v>
      </c>
      <c r="O2141" s="563" t="s">
        <v>338</v>
      </c>
      <c r="P2141" s="347" t="s">
        <v>48</v>
      </c>
      <c r="Q2141" s="347">
        <v>100</v>
      </c>
      <c r="AM2141" s="347">
        <v>100</v>
      </c>
    </row>
    <row r="2142" spans="1:40" ht="18" customHeight="1">
      <c r="A2142" s="522" t="str">
        <f>IFERROR(VLOOKUP(B2142, 'Reference data'!$C$2:$D$21, 2, 0), "Do not enter, will be populated based on other column(s)")</f>
        <v>Sustenance</v>
      </c>
      <c r="B2142" s="555" t="s">
        <v>125</v>
      </c>
      <c r="C2142" s="347">
        <v>12</v>
      </c>
      <c r="D2142" s="585" t="s">
        <v>2657</v>
      </c>
      <c r="E2142" s="564" t="s">
        <v>124</v>
      </c>
      <c r="F2142" s="347" t="s">
        <v>1506</v>
      </c>
      <c r="G2142" s="522" t="str">
        <f>IFERROR(VLOOKUP(E2142,'Reference data'!$M$2:$P$364,4,0), "Do not enter, will be populated based on other column(s)")</f>
        <v>MF</v>
      </c>
      <c r="H2142" s="522" t="str">
        <f>IFERROR(VLOOKUP(E2142,'Reference data'!$M$2:$O$364, 3,0), "Do not enter, will be populated based on other column(s)")</f>
        <v>Cobol, IMS-DB</v>
      </c>
      <c r="I2142" s="522" t="str">
        <f>IFERROR(VLOOKUP(E2142,'Reference data'!$M$1:$N$364, 2,0), "Do not enter, will be populated based on other column(s)")</f>
        <v>SW-USAGE</v>
      </c>
      <c r="J2142" s="505" t="s">
        <v>203</v>
      </c>
      <c r="K2142" s="525" t="str">
        <f>IFERROR(VLOOKUP(J2142,'Reference data'!$G$2:$H$7, 2, 0), "Do not enter, will be populated based on other column(s)")</f>
        <v>Muawiah Qaimari</v>
      </c>
      <c r="L2142" s="556" t="s">
        <v>46</v>
      </c>
      <c r="M2142" s="525" t="str">
        <f>IFERROR(VLOOKUP(L2142, 'Reference data'!$J$2:$K$30, 2, 0), "Do not enter, will be populated based on other column(s)")</f>
        <v>Daljeet Arora</v>
      </c>
      <c r="N2142" s="690">
        <v>22.06</v>
      </c>
      <c r="O2142" s="563" t="s">
        <v>338</v>
      </c>
      <c r="P2142" s="347" t="s">
        <v>48</v>
      </c>
      <c r="Q2142" s="347">
        <v>60</v>
      </c>
      <c r="AM2142" s="347">
        <v>60</v>
      </c>
    </row>
    <row r="2143" spans="1:40" ht="18" customHeight="1">
      <c r="A2143" s="522" t="str">
        <f>IFERROR(VLOOKUP(B2143, 'Reference data'!$C$2:$D$21, 2, 0), "Do not enter, will be populated based on other column(s)")</f>
        <v>Sustenance</v>
      </c>
      <c r="B2143" s="541" t="s">
        <v>88</v>
      </c>
      <c r="C2143" s="347">
        <v>1</v>
      </c>
      <c r="D2143" s="482" t="s">
        <v>2658</v>
      </c>
      <c r="E2143" s="543" t="s">
        <v>241</v>
      </c>
      <c r="F2143" s="474" t="s">
        <v>1506</v>
      </c>
      <c r="G2143" s="522" t="str">
        <f>IFERROR(VLOOKUP(E2143,'Reference data'!$M$2:$P$364,4,0), "Do not enter, will be populated based on other column(s)")</f>
        <v>MR</v>
      </c>
      <c r="H2143" s="522" t="str">
        <f>IFERROR(VLOOKUP(E2143,'Reference data'!$M$2:$O$364, 3,0), "Do not enter, will be populated based on other column(s)")</f>
        <v>Java</v>
      </c>
      <c r="I2143" s="522" t="str">
        <f>IFERROR(VLOOKUP(E2143,'Reference data'!$M$1:$N$364, 2,0), "Do not enter, will be populated based on other column(s)")</f>
        <v>CODES-ULTS</v>
      </c>
      <c r="J2143" s="505" t="s">
        <v>78</v>
      </c>
      <c r="K2143" s="525" t="str">
        <f>IFERROR(VLOOKUP(J2143,'Reference data'!$G$2:$H$7, 2, 0), "Do not enter, will be populated based on other column(s)")</f>
        <v>Christine Moretti</v>
      </c>
      <c r="L2143" s="525" t="s">
        <v>231</v>
      </c>
      <c r="M2143" s="525" t="str">
        <f>IFERROR(VLOOKUP(L2143, 'Reference data'!$J$2:$K$30, 2, 0), "Do not enter, will be populated based on other column(s)")</f>
        <v>Dinesh Bansal (Gurgaon)</v>
      </c>
      <c r="N2143" s="648">
        <v>23.09</v>
      </c>
      <c r="O2143" s="671" t="s">
        <v>48</v>
      </c>
      <c r="P2143" s="347" t="s">
        <v>48</v>
      </c>
      <c r="Q2143" s="488"/>
      <c r="R2143" s="488"/>
      <c r="S2143" s="488"/>
      <c r="T2143" s="488"/>
      <c r="U2143" s="488"/>
      <c r="V2143" s="488"/>
      <c r="W2143" s="488"/>
      <c r="X2143" s="488"/>
      <c r="Y2143" s="488"/>
      <c r="Z2143" s="488"/>
      <c r="AA2143" s="488"/>
      <c r="AB2143" s="488"/>
      <c r="AC2143" s="488"/>
      <c r="AD2143" s="488"/>
      <c r="AE2143" s="488"/>
      <c r="AF2143" s="488"/>
      <c r="AG2143" s="488"/>
      <c r="AH2143" s="488"/>
      <c r="AI2143" s="488"/>
      <c r="AJ2143" s="488"/>
      <c r="AK2143" s="488"/>
      <c r="AL2143" s="488"/>
      <c r="AM2143" s="488">
        <v>180</v>
      </c>
    </row>
    <row r="2144" spans="1:40" ht="18" customHeight="1">
      <c r="A2144" s="522" t="str">
        <f>IFERROR(VLOOKUP(B2144, 'Reference data'!$C$2:$D$21, 2, 0), "Do not enter, will be populated based on other column(s)")</f>
        <v>Sustenance</v>
      </c>
      <c r="B2144" s="541" t="s">
        <v>88</v>
      </c>
      <c r="C2144" s="347">
        <v>1</v>
      </c>
      <c r="D2144" s="482" t="s">
        <v>2659</v>
      </c>
      <c r="E2144" s="543" t="s">
        <v>1371</v>
      </c>
      <c r="F2144" s="474" t="s">
        <v>1506</v>
      </c>
      <c r="G2144" s="522" t="str">
        <f>IFERROR(VLOOKUP(E2144,'Reference data'!$M$2:$P$364,4,0), "Do not enter, will be populated based on other column(s)")</f>
        <v>MR</v>
      </c>
      <c r="H2144" s="522" t="str">
        <f>IFERROR(VLOOKUP(E2144,'Reference data'!$M$2:$O$364, 3,0), "Do not enter, will be populated based on other column(s)")</f>
        <v>Java</v>
      </c>
      <c r="I2144" s="522" t="str">
        <f>IFERROR(VLOOKUP(E2144,'Reference data'!$M$1:$N$364, 2,0), "Do not enter, will be populated based on other column(s)")</f>
        <v>CODES-ULTS</v>
      </c>
      <c r="J2144" s="505" t="s">
        <v>78</v>
      </c>
      <c r="K2144" s="525" t="str">
        <f>IFERROR(VLOOKUP(J2144,'Reference data'!$G$2:$H$7, 2, 0), "Do not enter, will be populated based on other column(s)")</f>
        <v>Christine Moretti</v>
      </c>
      <c r="L2144" s="525" t="s">
        <v>231</v>
      </c>
      <c r="M2144" s="525" t="str">
        <f>IFERROR(VLOOKUP(L2144, 'Reference data'!$J$2:$K$30, 2, 0), "Do not enter, will be populated based on other column(s)")</f>
        <v>Dinesh Bansal (Gurgaon)</v>
      </c>
      <c r="N2144" s="648">
        <v>23.09</v>
      </c>
      <c r="O2144" s="671" t="s">
        <v>48</v>
      </c>
      <c r="P2144" s="347" t="s">
        <v>48</v>
      </c>
      <c r="Q2144" s="488"/>
      <c r="R2144" s="488"/>
      <c r="S2144" s="488"/>
      <c r="T2144" s="488"/>
      <c r="U2144" s="488"/>
      <c r="V2144" s="488"/>
      <c r="W2144" s="488"/>
      <c r="X2144" s="488"/>
      <c r="Y2144" s="488"/>
      <c r="Z2144" s="488"/>
      <c r="AA2144" s="488"/>
      <c r="AB2144" s="488"/>
      <c r="AC2144" s="488"/>
      <c r="AD2144" s="488"/>
      <c r="AE2144" s="488"/>
      <c r="AF2144" s="488"/>
      <c r="AG2144" s="488"/>
      <c r="AH2144" s="488"/>
      <c r="AI2144" s="488"/>
      <c r="AJ2144" s="488"/>
      <c r="AK2144" s="488"/>
      <c r="AL2144" s="488"/>
      <c r="AM2144" s="488"/>
      <c r="AN2144" s="488">
        <v>180</v>
      </c>
    </row>
    <row r="2145" spans="1:14" ht="18" customHeight="1">
      <c r="A2145" s="522" t="str">
        <f>IFERROR(VLOOKUP(B2145, 'Reference data'!$C$2:$D$21, 2, 0), "Do not enter, will be populated based on other column(s)")</f>
        <v>Do not enter, will be populated based on other column(s)</v>
      </c>
      <c r="B2145" s="555"/>
      <c r="D2145" s="584" t="s">
        <v>2660</v>
      </c>
      <c r="E2145" s="564"/>
      <c r="G2145" s="522" t="str">
        <f>IFERROR(VLOOKUP(E2145,'Reference data'!$M$2:$P$364,4,0), "Do not enter, will be populated based on other column(s)")</f>
        <v>Do not enter, will be populated based on other column(s)</v>
      </c>
      <c r="H2145" s="522" t="str">
        <f>IFERROR(VLOOKUP(E2145,'Reference data'!$M$2:$O$364, 3,0), "Do not enter, will be populated based on other column(s)")</f>
        <v>Do not enter, will be populated based on other column(s)</v>
      </c>
      <c r="I2145" s="522" t="str">
        <f>IFERROR(VLOOKUP(E2145,'Reference data'!$M$1:$N$364, 2,0), "Do not enter, will be populated based on other column(s)")</f>
        <v>Do not enter, will be populated based on other column(s)</v>
      </c>
      <c r="J2145" s="505"/>
      <c r="K2145" s="525" t="str">
        <f>IFERROR(VLOOKUP(J2145,'Reference data'!$G$2:$H$7, 2, 0), "Do not enter, will be populated based on other column(s)")</f>
        <v>Do not enter, will be populated based on other column(s)</v>
      </c>
      <c r="L2145" s="556" t="s">
        <v>46</v>
      </c>
      <c r="M2145" s="525" t="str">
        <f>IFERROR(VLOOKUP(L2145, 'Reference data'!$J$2:$K$30, 2, 0), "Do not enter, will be populated based on other column(s)")</f>
        <v>Daljeet Arora</v>
      </c>
      <c r="N2145" s="690"/>
    </row>
    <row r="2146" spans="1:14" ht="18" customHeight="1">
      <c r="A2146" s="522" t="str">
        <f>IFERROR(VLOOKUP(B2146, 'Reference data'!$C$2:$D$21, 2, 0), "Do not enter, will be populated based on other column(s)")</f>
        <v>Do not enter, will be populated based on other column(s)</v>
      </c>
      <c r="B2146" s="555"/>
      <c r="D2146" s="585" t="s">
        <v>2661</v>
      </c>
      <c r="E2146" s="564"/>
      <c r="G2146" s="522" t="str">
        <f>IFERROR(VLOOKUP(E2146,'Reference data'!$M$2:$P$364,4,0), "Do not enter, will be populated based on other column(s)")</f>
        <v>Do not enter, will be populated based on other column(s)</v>
      </c>
      <c r="H2146" s="522" t="str">
        <f>IFERROR(VLOOKUP(E2146,'Reference data'!$M$2:$O$364, 3,0), "Do not enter, will be populated based on other column(s)")</f>
        <v>Do not enter, will be populated based on other column(s)</v>
      </c>
      <c r="I2146" s="522" t="str">
        <f>IFERROR(VLOOKUP(E2146,'Reference data'!$M$1:$N$364, 2,0), "Do not enter, will be populated based on other column(s)")</f>
        <v>Do not enter, will be populated based on other column(s)</v>
      </c>
      <c r="J2146" s="505"/>
      <c r="K2146" s="525" t="str">
        <f>IFERROR(VLOOKUP(J2146,'Reference data'!$G$2:$H$7, 2, 0), "Do not enter, will be populated based on other column(s)")</f>
        <v>Do not enter, will be populated based on other column(s)</v>
      </c>
      <c r="L2146" s="556" t="s">
        <v>46</v>
      </c>
      <c r="M2146" s="525" t="str">
        <f>IFERROR(VLOOKUP(L2146, 'Reference data'!$J$2:$K$30, 2, 0), "Do not enter, will be populated based on other column(s)")</f>
        <v>Daljeet Arora</v>
      </c>
      <c r="N2146" s="690"/>
    </row>
    <row r="2147" spans="1:14" ht="18" customHeight="1">
      <c r="A2147" s="522" t="str">
        <f>IFERROR(VLOOKUP(B2147, 'Reference data'!$C$2:$D$21, 2, 0), "Do not enter, will be populated based on other column(s)")</f>
        <v>Do not enter, will be populated based on other column(s)</v>
      </c>
      <c r="B2147" s="555"/>
      <c r="D2147" s="585" t="s">
        <v>2662</v>
      </c>
      <c r="E2147" s="564"/>
      <c r="G2147" s="522" t="str">
        <f>IFERROR(VLOOKUP(E2147,'Reference data'!$M$2:$P$364,4,0), "Do not enter, will be populated based on other column(s)")</f>
        <v>Do not enter, will be populated based on other column(s)</v>
      </c>
      <c r="H2147" s="522" t="str">
        <f>IFERROR(VLOOKUP(E2147,'Reference data'!$M$2:$O$364, 3,0), "Do not enter, will be populated based on other column(s)")</f>
        <v>Do not enter, will be populated based on other column(s)</v>
      </c>
      <c r="I2147" s="522" t="str">
        <f>IFERROR(VLOOKUP(E2147,'Reference data'!$M$1:$N$364, 2,0), "Do not enter, will be populated based on other column(s)")</f>
        <v>Do not enter, will be populated based on other column(s)</v>
      </c>
      <c r="J2147" s="505"/>
      <c r="K2147" s="525" t="str">
        <f>IFERROR(VLOOKUP(J2147,'Reference data'!$G$2:$H$7, 2, 0), "Do not enter, will be populated based on other column(s)")</f>
        <v>Do not enter, will be populated based on other column(s)</v>
      </c>
      <c r="L2147" s="556" t="s">
        <v>46</v>
      </c>
      <c r="M2147" s="525" t="str">
        <f>IFERROR(VLOOKUP(L2147, 'Reference data'!$J$2:$K$30, 2, 0), "Do not enter, will be populated based on other column(s)")</f>
        <v>Daljeet Arora</v>
      </c>
      <c r="N2147" s="690"/>
    </row>
    <row r="2148" spans="1:14" ht="18" customHeight="1">
      <c r="A2148" s="522" t="str">
        <f>IFERROR(VLOOKUP(B2148, 'Reference data'!$C$2:$D$21, 2, 0), "Do not enter, will be populated based on other column(s)")</f>
        <v>Do not enter, will be populated based on other column(s)</v>
      </c>
      <c r="B2148" s="555"/>
      <c r="D2148" s="520" t="s">
        <v>2663</v>
      </c>
      <c r="E2148" s="564"/>
      <c r="G2148" s="522" t="str">
        <f>IFERROR(VLOOKUP(E2148,'Reference data'!$M$2:$P$364,4,0), "Do not enter, will be populated based on other column(s)")</f>
        <v>Do not enter, will be populated based on other column(s)</v>
      </c>
      <c r="H2148" s="522" t="str">
        <f>IFERROR(VLOOKUP(E2148,'Reference data'!$M$2:$O$364, 3,0), "Do not enter, will be populated based on other column(s)")</f>
        <v>Do not enter, will be populated based on other column(s)</v>
      </c>
      <c r="I2148" s="522" t="str">
        <f>IFERROR(VLOOKUP(E2148,'Reference data'!$M$1:$N$364, 2,0), "Do not enter, will be populated based on other column(s)")</f>
        <v>Do not enter, will be populated based on other column(s)</v>
      </c>
      <c r="J2148" s="505"/>
      <c r="K2148" s="525" t="str">
        <f>IFERROR(VLOOKUP(J2148,'Reference data'!$G$2:$H$7, 2, 0), "Do not enter, will be populated based on other column(s)")</f>
        <v>Do not enter, will be populated based on other column(s)</v>
      </c>
      <c r="L2148" s="556" t="s">
        <v>46</v>
      </c>
      <c r="M2148" s="525" t="str">
        <f>IFERROR(VLOOKUP(L2148, 'Reference data'!$J$2:$K$30, 2, 0), "Do not enter, will be populated based on other column(s)")</f>
        <v>Daljeet Arora</v>
      </c>
      <c r="N2148" s="690"/>
    </row>
    <row r="2149" spans="1:14" ht="18" customHeight="1">
      <c r="A2149" s="522" t="str">
        <f>IFERROR(VLOOKUP(B2149, 'Reference data'!$C$2:$D$21, 2, 0), "Do not enter, will be populated based on other column(s)")</f>
        <v>Do not enter, will be populated based on other column(s)</v>
      </c>
      <c r="B2149" s="555"/>
      <c r="D2149" s="520"/>
      <c r="E2149" s="564"/>
      <c r="G2149" s="522" t="str">
        <f>IFERROR(VLOOKUP(E2149,'Reference data'!$M$2:$P$364,4,0), "Do not enter, will be populated based on other column(s)")</f>
        <v>Do not enter, will be populated based on other column(s)</v>
      </c>
      <c r="H2149" s="522" t="str">
        <f>IFERROR(VLOOKUP(E2149,'Reference data'!$M$2:$O$364, 3,0), "Do not enter, will be populated based on other column(s)")</f>
        <v>Do not enter, will be populated based on other column(s)</v>
      </c>
      <c r="I2149" s="522" t="str">
        <f>IFERROR(VLOOKUP(E2149,'Reference data'!$M$1:$N$364, 2,0), "Do not enter, will be populated based on other column(s)")</f>
        <v>Do not enter, will be populated based on other column(s)</v>
      </c>
      <c r="J2149" s="505"/>
      <c r="K2149" s="525" t="str">
        <f>IFERROR(VLOOKUP(J2149,'Reference data'!$G$2:$H$7, 2, 0), "Do not enter, will be populated based on other column(s)")</f>
        <v>Do not enter, will be populated based on other column(s)</v>
      </c>
      <c r="L2149" s="556" t="s">
        <v>46</v>
      </c>
      <c r="M2149" s="525" t="str">
        <f>IFERROR(VLOOKUP(L2149, 'Reference data'!$J$2:$K$30, 2, 0), "Do not enter, will be populated based on other column(s)")</f>
        <v>Daljeet Arora</v>
      </c>
      <c r="N2149" s="690"/>
    </row>
    <row r="2150" spans="1:14" ht="18" customHeight="1">
      <c r="A2150" s="522" t="str">
        <f>IFERROR(VLOOKUP(B2150, 'Reference data'!$C$2:$D$21, 2, 0), "Do not enter, will be populated based on other column(s)")</f>
        <v>Do not enter, will be populated based on other column(s)</v>
      </c>
      <c r="B2150" s="555"/>
      <c r="D2150" s="520"/>
      <c r="E2150" s="564"/>
      <c r="G2150" s="522" t="str">
        <f>IFERROR(VLOOKUP(E2150,'Reference data'!$M$2:$P$364,4,0), "Do not enter, will be populated based on other column(s)")</f>
        <v>Do not enter, will be populated based on other column(s)</v>
      </c>
      <c r="H2150" s="522" t="str">
        <f>IFERROR(VLOOKUP(E2150,'Reference data'!$M$2:$O$364, 3,0), "Do not enter, will be populated based on other column(s)")</f>
        <v>Do not enter, will be populated based on other column(s)</v>
      </c>
      <c r="I2150" s="522" t="str">
        <f>IFERROR(VLOOKUP(E2150,'Reference data'!$M$1:$N$364, 2,0), "Do not enter, will be populated based on other column(s)")</f>
        <v>Do not enter, will be populated based on other column(s)</v>
      </c>
      <c r="J2150" s="505"/>
      <c r="K2150" s="525" t="str">
        <f>IFERROR(VLOOKUP(J2150,'Reference data'!$G$2:$H$7, 2, 0), "Do not enter, will be populated based on other column(s)")</f>
        <v>Do not enter, will be populated based on other column(s)</v>
      </c>
      <c r="L2150" s="556" t="s">
        <v>46</v>
      </c>
      <c r="M2150" s="525" t="str">
        <f>IFERROR(VLOOKUP(L2150, 'Reference data'!$J$2:$K$30, 2, 0), "Do not enter, will be populated based on other column(s)")</f>
        <v>Daljeet Arora</v>
      </c>
      <c r="N2150" s="690"/>
    </row>
    <row r="2151" spans="1:14" ht="18" customHeight="1">
      <c r="A2151" s="522" t="str">
        <f>IFERROR(VLOOKUP(B2151, 'Reference data'!$C$2:$D$21, 2, 0), "Do not enter, will be populated based on other column(s)")</f>
        <v>Do not enter, will be populated based on other column(s)</v>
      </c>
      <c r="B2151" s="555"/>
      <c r="D2151" s="520"/>
      <c r="E2151" s="564"/>
      <c r="G2151" s="522" t="str">
        <f>IFERROR(VLOOKUP(E2151,'Reference data'!$M$2:$P$364,4,0), "Do not enter, will be populated based on other column(s)")</f>
        <v>Do not enter, will be populated based on other column(s)</v>
      </c>
      <c r="H2151" s="522" t="str">
        <f>IFERROR(VLOOKUP(E2151,'Reference data'!$M$2:$O$364, 3,0), "Do not enter, will be populated based on other column(s)")</f>
        <v>Do not enter, will be populated based on other column(s)</v>
      </c>
      <c r="I2151" s="522" t="str">
        <f>IFERROR(VLOOKUP(E2151,'Reference data'!$M$1:$N$364, 2,0), "Do not enter, will be populated based on other column(s)")</f>
        <v>Do not enter, will be populated based on other column(s)</v>
      </c>
      <c r="J2151" s="505"/>
      <c r="K2151" s="525" t="str">
        <f>IFERROR(VLOOKUP(J2151,'Reference data'!$G$2:$H$7, 2, 0), "Do not enter, will be populated based on other column(s)")</f>
        <v>Do not enter, will be populated based on other column(s)</v>
      </c>
      <c r="L2151" s="556" t="s">
        <v>46</v>
      </c>
      <c r="M2151" s="525" t="str">
        <f>IFERROR(VLOOKUP(L2151, 'Reference data'!$J$2:$K$30, 2, 0), "Do not enter, will be populated based on other column(s)")</f>
        <v>Daljeet Arora</v>
      </c>
      <c r="N2151" s="690"/>
    </row>
    <row r="2152" spans="1:14" ht="18" customHeight="1">
      <c r="A2152" s="522" t="str">
        <f>IFERROR(VLOOKUP(B2152, 'Reference data'!$C$2:$D$21, 2, 0), "Do not enter, will be populated based on other column(s)")</f>
        <v>Do not enter, will be populated based on other column(s)</v>
      </c>
      <c r="B2152" s="555"/>
      <c r="D2152" s="520"/>
      <c r="E2152" s="564"/>
      <c r="G2152" s="522" t="str">
        <f>IFERROR(VLOOKUP(E2152,'Reference data'!$M$2:$P$364,4,0), "Do not enter, will be populated based on other column(s)")</f>
        <v>Do not enter, will be populated based on other column(s)</v>
      </c>
      <c r="H2152" s="522" t="str">
        <f>IFERROR(VLOOKUP(E2152,'Reference data'!$M$2:$O$364, 3,0), "Do not enter, will be populated based on other column(s)")</f>
        <v>Do not enter, will be populated based on other column(s)</v>
      </c>
      <c r="I2152" s="522" t="str">
        <f>IFERROR(VLOOKUP(E2152,'Reference data'!$M$1:$N$364, 2,0), "Do not enter, will be populated based on other column(s)")</f>
        <v>Do not enter, will be populated based on other column(s)</v>
      </c>
      <c r="J2152" s="505"/>
      <c r="K2152" s="525" t="str">
        <f>IFERROR(VLOOKUP(J2152,'Reference data'!$G$2:$H$7, 2, 0), "Do not enter, will be populated based on other column(s)")</f>
        <v>Do not enter, will be populated based on other column(s)</v>
      </c>
      <c r="L2152" s="556" t="s">
        <v>46</v>
      </c>
      <c r="M2152" s="525" t="str">
        <f>IFERROR(VLOOKUP(L2152, 'Reference data'!$J$2:$K$30, 2, 0), "Do not enter, will be populated based on other column(s)")</f>
        <v>Daljeet Arora</v>
      </c>
      <c r="N2152" s="690"/>
    </row>
    <row r="2153" spans="1:14" ht="18" customHeight="1">
      <c r="A2153" s="522" t="str">
        <f>IFERROR(VLOOKUP(B2153, 'Reference data'!$C$2:$D$21, 2, 0), "Do not enter, will be populated based on other column(s)")</f>
        <v>Do not enter, will be populated based on other column(s)</v>
      </c>
      <c r="B2153" s="555"/>
      <c r="D2153" s="520"/>
      <c r="E2153" s="564"/>
      <c r="G2153" s="522" t="str">
        <f>IFERROR(VLOOKUP(E2153,'Reference data'!$M$2:$P$364,4,0), "Do not enter, will be populated based on other column(s)")</f>
        <v>Do not enter, will be populated based on other column(s)</v>
      </c>
      <c r="H2153" s="522" t="str">
        <f>IFERROR(VLOOKUP(E2153,'Reference data'!$M$2:$O$364, 3,0), "Do not enter, will be populated based on other column(s)")</f>
        <v>Do not enter, will be populated based on other column(s)</v>
      </c>
      <c r="I2153" s="522" t="str">
        <f>IFERROR(VLOOKUP(E2153,'Reference data'!$M$1:$N$364, 2,0), "Do not enter, will be populated based on other column(s)")</f>
        <v>Do not enter, will be populated based on other column(s)</v>
      </c>
      <c r="J2153" s="505"/>
      <c r="K2153" s="525" t="str">
        <f>IFERROR(VLOOKUP(J2153,'Reference data'!$G$2:$H$7, 2, 0), "Do not enter, will be populated based on other column(s)")</f>
        <v>Do not enter, will be populated based on other column(s)</v>
      </c>
      <c r="L2153" s="556" t="s">
        <v>46</v>
      </c>
      <c r="M2153" s="525" t="str">
        <f>IFERROR(VLOOKUP(L2153, 'Reference data'!$J$2:$K$30, 2, 0), "Do not enter, will be populated based on other column(s)")</f>
        <v>Daljeet Arora</v>
      </c>
      <c r="N2153" s="690"/>
    </row>
    <row r="2154" spans="1:14" ht="18" customHeight="1">
      <c r="A2154" s="522" t="str">
        <f>IFERROR(VLOOKUP(B2154, 'Reference data'!$C$2:$D$21, 2, 0), "Do not enter, will be populated based on other column(s)")</f>
        <v>Do not enter, will be populated based on other column(s)</v>
      </c>
      <c r="B2154" s="555"/>
      <c r="D2154" s="520"/>
      <c r="E2154" s="564"/>
      <c r="G2154" s="522" t="str">
        <f>IFERROR(VLOOKUP(E2154,'Reference data'!$M$2:$P$364,4,0), "Do not enter, will be populated based on other column(s)")</f>
        <v>Do not enter, will be populated based on other column(s)</v>
      </c>
      <c r="H2154" s="522" t="str">
        <f>IFERROR(VLOOKUP(E2154,'Reference data'!$M$2:$O$364, 3,0), "Do not enter, will be populated based on other column(s)")</f>
        <v>Do not enter, will be populated based on other column(s)</v>
      </c>
      <c r="I2154" s="522" t="str">
        <f>IFERROR(VLOOKUP(E2154,'Reference data'!$M$1:$N$364, 2,0), "Do not enter, will be populated based on other column(s)")</f>
        <v>Do not enter, will be populated based on other column(s)</v>
      </c>
      <c r="J2154" s="505"/>
      <c r="K2154" s="525" t="str">
        <f>IFERROR(VLOOKUP(J2154,'Reference data'!$G$2:$H$7, 2, 0), "Do not enter, will be populated based on other column(s)")</f>
        <v>Do not enter, will be populated based on other column(s)</v>
      </c>
      <c r="L2154" s="556" t="s">
        <v>46</v>
      </c>
      <c r="M2154" s="525" t="str">
        <f>IFERROR(VLOOKUP(L2154, 'Reference data'!$J$2:$K$30, 2, 0), "Do not enter, will be populated based on other column(s)")</f>
        <v>Daljeet Arora</v>
      </c>
      <c r="N2154" s="690"/>
    </row>
    <row r="2155" spans="1:14" ht="18" customHeight="1">
      <c r="A2155" s="522" t="str">
        <f>IFERROR(VLOOKUP(B2155, 'Reference data'!$C$2:$D$21, 2, 0), "Do not enter, will be populated based on other column(s)")</f>
        <v>Do not enter, will be populated based on other column(s)</v>
      </c>
      <c r="B2155" s="555"/>
      <c r="D2155" s="520"/>
      <c r="E2155" s="564"/>
      <c r="G2155" s="522" t="str">
        <f>IFERROR(VLOOKUP(E2155,'Reference data'!$M$2:$P$364,4,0), "Do not enter, will be populated based on other column(s)")</f>
        <v>Do not enter, will be populated based on other column(s)</v>
      </c>
      <c r="H2155" s="522" t="str">
        <f>IFERROR(VLOOKUP(E2155,'Reference data'!$M$2:$O$364, 3,0), "Do not enter, will be populated based on other column(s)")</f>
        <v>Do not enter, will be populated based on other column(s)</v>
      </c>
      <c r="I2155" s="522" t="str">
        <f>IFERROR(VLOOKUP(E2155,'Reference data'!$M$1:$N$364, 2,0), "Do not enter, will be populated based on other column(s)")</f>
        <v>Do not enter, will be populated based on other column(s)</v>
      </c>
      <c r="J2155" s="505"/>
      <c r="K2155" s="525" t="str">
        <f>IFERROR(VLOOKUP(J2155,'Reference data'!$G$2:$H$7, 2, 0), "Do not enter, will be populated based on other column(s)")</f>
        <v>Do not enter, will be populated based on other column(s)</v>
      </c>
      <c r="L2155" s="556" t="s">
        <v>46</v>
      </c>
      <c r="M2155" s="525" t="str">
        <f>IFERROR(VLOOKUP(L2155, 'Reference data'!$J$2:$K$30, 2, 0), "Do not enter, will be populated based on other column(s)")</f>
        <v>Daljeet Arora</v>
      </c>
      <c r="N2155" s="690"/>
    </row>
    <row r="2156" spans="1:14" ht="18" customHeight="1">
      <c r="A2156" s="522" t="str">
        <f>IFERROR(VLOOKUP(B2156, 'Reference data'!$C$2:$D$21, 2, 0), "Do not enter, will be populated based on other column(s)")</f>
        <v>Do not enter, will be populated based on other column(s)</v>
      </c>
      <c r="B2156" s="555"/>
      <c r="D2156" s="520"/>
      <c r="E2156" s="564"/>
      <c r="G2156" s="522" t="str">
        <f>IFERROR(VLOOKUP(E2156,'Reference data'!$M$2:$P$364,4,0), "Do not enter, will be populated based on other column(s)")</f>
        <v>Do not enter, will be populated based on other column(s)</v>
      </c>
      <c r="H2156" s="522" t="str">
        <f>IFERROR(VLOOKUP(E2156,'Reference data'!$M$2:$O$364, 3,0), "Do not enter, will be populated based on other column(s)")</f>
        <v>Do not enter, will be populated based on other column(s)</v>
      </c>
      <c r="I2156" s="522" t="str">
        <f>IFERROR(VLOOKUP(E2156,'Reference data'!$M$1:$N$364, 2,0), "Do not enter, will be populated based on other column(s)")</f>
        <v>Do not enter, will be populated based on other column(s)</v>
      </c>
      <c r="J2156" s="505"/>
      <c r="K2156" s="525" t="str">
        <f>IFERROR(VLOOKUP(J2156,'Reference data'!$G$2:$H$7, 2, 0), "Do not enter, will be populated based on other column(s)")</f>
        <v>Do not enter, will be populated based on other column(s)</v>
      </c>
      <c r="L2156" s="556" t="s">
        <v>46</v>
      </c>
      <c r="M2156" s="525" t="str">
        <f>IFERROR(VLOOKUP(L2156, 'Reference data'!$J$2:$K$30, 2, 0), "Do not enter, will be populated based on other column(s)")</f>
        <v>Daljeet Arora</v>
      </c>
      <c r="N2156" s="690"/>
    </row>
    <row r="2157" spans="1:14" ht="18" customHeight="1">
      <c r="A2157" s="522" t="str">
        <f>IFERROR(VLOOKUP(B2157, 'Reference data'!$C$2:$D$21, 2, 0), "Do not enter, will be populated based on other column(s)")</f>
        <v>Do not enter, will be populated based on other column(s)</v>
      </c>
      <c r="B2157" s="555"/>
      <c r="D2157" s="520"/>
      <c r="E2157" s="564"/>
      <c r="G2157" s="522" t="str">
        <f>IFERROR(VLOOKUP(E2157,'Reference data'!$M$2:$P$364,4,0), "Do not enter, will be populated based on other column(s)")</f>
        <v>Do not enter, will be populated based on other column(s)</v>
      </c>
      <c r="H2157" s="522" t="str">
        <f>IFERROR(VLOOKUP(E2157,'Reference data'!$M$2:$O$364, 3,0), "Do not enter, will be populated based on other column(s)")</f>
        <v>Do not enter, will be populated based on other column(s)</v>
      </c>
      <c r="I2157" s="522" t="str">
        <f>IFERROR(VLOOKUP(E2157,'Reference data'!$M$1:$N$364, 2,0), "Do not enter, will be populated based on other column(s)")</f>
        <v>Do not enter, will be populated based on other column(s)</v>
      </c>
      <c r="J2157" s="505"/>
      <c r="K2157" s="525" t="str">
        <f>IFERROR(VLOOKUP(J2157,'Reference data'!$G$2:$H$7, 2, 0), "Do not enter, will be populated based on other column(s)")</f>
        <v>Do not enter, will be populated based on other column(s)</v>
      </c>
      <c r="L2157" s="556" t="s">
        <v>46</v>
      </c>
      <c r="M2157" s="525" t="str">
        <f>IFERROR(VLOOKUP(L2157, 'Reference data'!$J$2:$K$30, 2, 0), "Do not enter, will be populated based on other column(s)")</f>
        <v>Daljeet Arora</v>
      </c>
      <c r="N2157" s="690"/>
    </row>
    <row r="2158" spans="1:14" ht="18" customHeight="1">
      <c r="A2158" s="522" t="str">
        <f>IFERROR(VLOOKUP(B2158, 'Reference data'!$C$2:$D$21, 2, 0), "Do not enter, will be populated based on other column(s)")</f>
        <v>Do not enter, will be populated based on other column(s)</v>
      </c>
      <c r="B2158" s="555"/>
      <c r="D2158" s="520"/>
      <c r="E2158" s="564"/>
      <c r="G2158" s="522" t="str">
        <f>IFERROR(VLOOKUP(E2158,'Reference data'!$M$2:$P$364,4,0), "Do not enter, will be populated based on other column(s)")</f>
        <v>Do not enter, will be populated based on other column(s)</v>
      </c>
      <c r="H2158" s="522" t="str">
        <f>IFERROR(VLOOKUP(E2158,'Reference data'!$M$2:$O$364, 3,0), "Do not enter, will be populated based on other column(s)")</f>
        <v>Do not enter, will be populated based on other column(s)</v>
      </c>
      <c r="I2158" s="522" t="str">
        <f>IFERROR(VLOOKUP(E2158,'Reference data'!$M$1:$N$364, 2,0), "Do not enter, will be populated based on other column(s)")</f>
        <v>Do not enter, will be populated based on other column(s)</v>
      </c>
      <c r="J2158" s="505"/>
      <c r="K2158" s="525" t="str">
        <f>IFERROR(VLOOKUP(J2158,'Reference data'!$G$2:$H$7, 2, 0), "Do not enter, will be populated based on other column(s)")</f>
        <v>Do not enter, will be populated based on other column(s)</v>
      </c>
      <c r="L2158" s="556" t="s">
        <v>46</v>
      </c>
      <c r="M2158" s="525" t="str">
        <f>IFERROR(VLOOKUP(L2158, 'Reference data'!$J$2:$K$30, 2, 0), "Do not enter, will be populated based on other column(s)")</f>
        <v>Daljeet Arora</v>
      </c>
      <c r="N2158" s="690"/>
    </row>
    <row r="2159" spans="1:14" ht="18" customHeight="1">
      <c r="A2159" s="522" t="str">
        <f>IFERROR(VLOOKUP(B2159, 'Reference data'!$C$2:$D$21, 2, 0), "Do not enter, will be populated based on other column(s)")</f>
        <v>Do not enter, will be populated based on other column(s)</v>
      </c>
      <c r="B2159" s="555"/>
      <c r="D2159" s="520"/>
      <c r="E2159" s="564"/>
      <c r="G2159" s="522" t="str">
        <f>IFERROR(VLOOKUP(E2159,'Reference data'!$M$2:$P$364,4,0), "Do not enter, will be populated based on other column(s)")</f>
        <v>Do not enter, will be populated based on other column(s)</v>
      </c>
      <c r="H2159" s="522" t="str">
        <f>IFERROR(VLOOKUP(E2159,'Reference data'!$M$2:$O$364, 3,0), "Do not enter, will be populated based on other column(s)")</f>
        <v>Do not enter, will be populated based on other column(s)</v>
      </c>
      <c r="I2159" s="522" t="str">
        <f>IFERROR(VLOOKUP(E2159,'Reference data'!$M$1:$N$364, 2,0), "Do not enter, will be populated based on other column(s)")</f>
        <v>Do not enter, will be populated based on other column(s)</v>
      </c>
      <c r="J2159" s="505"/>
      <c r="K2159" s="525" t="str">
        <f>IFERROR(VLOOKUP(J2159,'Reference data'!$G$2:$H$7, 2, 0), "Do not enter, will be populated based on other column(s)")</f>
        <v>Do not enter, will be populated based on other column(s)</v>
      </c>
      <c r="L2159" s="556" t="s">
        <v>46</v>
      </c>
      <c r="M2159" s="525" t="str">
        <f>IFERROR(VLOOKUP(L2159, 'Reference data'!$J$2:$K$30, 2, 0), "Do not enter, will be populated based on other column(s)")</f>
        <v>Daljeet Arora</v>
      </c>
      <c r="N2159" s="690"/>
    </row>
    <row r="2160" spans="1:14" ht="18" customHeight="1">
      <c r="A2160" s="522" t="str">
        <f>IFERROR(VLOOKUP(B2160, 'Reference data'!$C$2:$D$21, 2, 0), "Do not enter, will be populated based on other column(s)")</f>
        <v>Do not enter, will be populated based on other column(s)</v>
      </c>
      <c r="B2160" s="555"/>
      <c r="D2160" s="520"/>
      <c r="E2160" s="564"/>
      <c r="G2160" s="522" t="str">
        <f>IFERROR(VLOOKUP(E2160,'Reference data'!$M$2:$P$364,4,0), "Do not enter, will be populated based on other column(s)")</f>
        <v>Do not enter, will be populated based on other column(s)</v>
      </c>
      <c r="H2160" s="522" t="str">
        <f>IFERROR(VLOOKUP(E2160,'Reference data'!$M$2:$O$364, 3,0), "Do not enter, will be populated based on other column(s)")</f>
        <v>Do not enter, will be populated based on other column(s)</v>
      </c>
      <c r="I2160" s="522" t="str">
        <f>IFERROR(VLOOKUP(E2160,'Reference data'!$M$1:$N$364, 2,0), "Do not enter, will be populated based on other column(s)")</f>
        <v>Do not enter, will be populated based on other column(s)</v>
      </c>
      <c r="J2160" s="505"/>
      <c r="K2160" s="525" t="str">
        <f>IFERROR(VLOOKUP(J2160,'Reference data'!$G$2:$H$7, 2, 0), "Do not enter, will be populated based on other column(s)")</f>
        <v>Do not enter, will be populated based on other column(s)</v>
      </c>
      <c r="L2160" s="556" t="s">
        <v>46</v>
      </c>
      <c r="M2160" s="525" t="str">
        <f>IFERROR(VLOOKUP(L2160, 'Reference data'!$J$2:$K$30, 2, 0), "Do not enter, will be populated based on other column(s)")</f>
        <v>Daljeet Arora</v>
      </c>
      <c r="N2160" s="690"/>
    </row>
    <row r="2161" spans="1:14" ht="18" customHeight="1">
      <c r="A2161" s="522" t="str">
        <f>IFERROR(VLOOKUP(B2161, 'Reference data'!$C$2:$D$21, 2, 0), "Do not enter, will be populated based on other column(s)")</f>
        <v>Do not enter, will be populated based on other column(s)</v>
      </c>
      <c r="B2161" s="555"/>
      <c r="D2161" s="520"/>
      <c r="E2161" s="564"/>
      <c r="G2161" s="522" t="str">
        <f>IFERROR(VLOOKUP(E2161,'Reference data'!$M$2:$P$364,4,0), "Do not enter, will be populated based on other column(s)")</f>
        <v>Do not enter, will be populated based on other column(s)</v>
      </c>
      <c r="H2161" s="522" t="str">
        <f>IFERROR(VLOOKUP(E2161,'Reference data'!$M$2:$O$364, 3,0), "Do not enter, will be populated based on other column(s)")</f>
        <v>Do not enter, will be populated based on other column(s)</v>
      </c>
      <c r="I2161" s="522" t="str">
        <f>IFERROR(VLOOKUP(E2161,'Reference data'!$M$1:$N$364, 2,0), "Do not enter, will be populated based on other column(s)")</f>
        <v>Do not enter, will be populated based on other column(s)</v>
      </c>
      <c r="J2161" s="505"/>
      <c r="K2161" s="525" t="str">
        <f>IFERROR(VLOOKUP(J2161,'Reference data'!$G$2:$H$7, 2, 0), "Do not enter, will be populated based on other column(s)")</f>
        <v>Do not enter, will be populated based on other column(s)</v>
      </c>
      <c r="L2161" s="556" t="s">
        <v>46</v>
      </c>
      <c r="M2161" s="525" t="str">
        <f>IFERROR(VLOOKUP(L2161, 'Reference data'!$J$2:$K$30, 2, 0), "Do not enter, will be populated based on other column(s)")</f>
        <v>Daljeet Arora</v>
      </c>
      <c r="N2161" s="690"/>
    </row>
    <row r="2162" spans="1:14" ht="18" customHeight="1">
      <c r="A2162" s="522" t="str">
        <f>IFERROR(VLOOKUP(B2162, 'Reference data'!$C$2:$D$21, 2, 0), "Do not enter, will be populated based on other column(s)")</f>
        <v>Do not enter, will be populated based on other column(s)</v>
      </c>
      <c r="B2162" s="555"/>
      <c r="D2162" s="520"/>
      <c r="E2162" s="564"/>
      <c r="G2162" s="522" t="str">
        <f>IFERROR(VLOOKUP(E2162,'Reference data'!$M$2:$P$364,4,0), "Do not enter, will be populated based on other column(s)")</f>
        <v>Do not enter, will be populated based on other column(s)</v>
      </c>
      <c r="H2162" s="522" t="str">
        <f>IFERROR(VLOOKUP(E2162,'Reference data'!$M$2:$O$364, 3,0), "Do not enter, will be populated based on other column(s)")</f>
        <v>Do not enter, will be populated based on other column(s)</v>
      </c>
      <c r="I2162" s="522" t="str">
        <f>IFERROR(VLOOKUP(E2162,'Reference data'!$M$1:$N$364, 2,0), "Do not enter, will be populated based on other column(s)")</f>
        <v>Do not enter, will be populated based on other column(s)</v>
      </c>
      <c r="J2162" s="505"/>
      <c r="K2162" s="525" t="str">
        <f>IFERROR(VLOOKUP(J2162,'Reference data'!$G$2:$H$7, 2, 0), "Do not enter, will be populated based on other column(s)")</f>
        <v>Do not enter, will be populated based on other column(s)</v>
      </c>
      <c r="L2162" s="556" t="s">
        <v>46</v>
      </c>
      <c r="M2162" s="525" t="str">
        <f>IFERROR(VLOOKUP(L2162, 'Reference data'!$J$2:$K$30, 2, 0), "Do not enter, will be populated based on other column(s)")</f>
        <v>Daljeet Arora</v>
      </c>
      <c r="N2162" s="690"/>
    </row>
    <row r="2163" spans="1:14" ht="18" customHeight="1">
      <c r="A2163" s="522" t="str">
        <f>IFERROR(VLOOKUP(B2163, 'Reference data'!$C$2:$D$21, 2, 0), "Do not enter, will be populated based on other column(s)")</f>
        <v>Do not enter, will be populated based on other column(s)</v>
      </c>
      <c r="B2163" s="555"/>
      <c r="D2163" s="520"/>
      <c r="E2163" s="564"/>
      <c r="G2163" s="522" t="str">
        <f>IFERROR(VLOOKUP(E2163,'Reference data'!$M$2:$P$364,4,0), "Do not enter, will be populated based on other column(s)")</f>
        <v>Do not enter, will be populated based on other column(s)</v>
      </c>
      <c r="H2163" s="522" t="str">
        <f>IFERROR(VLOOKUP(E2163,'Reference data'!$M$2:$O$364, 3,0), "Do not enter, will be populated based on other column(s)")</f>
        <v>Do not enter, will be populated based on other column(s)</v>
      </c>
      <c r="I2163" s="522" t="str">
        <f>IFERROR(VLOOKUP(E2163,'Reference data'!$M$1:$N$364, 2,0), "Do not enter, will be populated based on other column(s)")</f>
        <v>Do not enter, will be populated based on other column(s)</v>
      </c>
      <c r="J2163" s="505"/>
      <c r="K2163" s="525" t="str">
        <f>IFERROR(VLOOKUP(J2163,'Reference data'!$G$2:$H$7, 2, 0), "Do not enter, will be populated based on other column(s)")</f>
        <v>Do not enter, will be populated based on other column(s)</v>
      </c>
      <c r="L2163" s="556" t="s">
        <v>46</v>
      </c>
      <c r="M2163" s="525" t="str">
        <f>IFERROR(VLOOKUP(L2163, 'Reference data'!$J$2:$K$30, 2, 0), "Do not enter, will be populated based on other column(s)")</f>
        <v>Daljeet Arora</v>
      </c>
      <c r="N2163" s="690"/>
    </row>
    <row r="2164" spans="1:14" ht="18" customHeight="1">
      <c r="A2164" s="522" t="str">
        <f>IFERROR(VLOOKUP(B2164, 'Reference data'!$C$2:$D$21, 2, 0), "Do not enter, will be populated based on other column(s)")</f>
        <v>Do not enter, will be populated based on other column(s)</v>
      </c>
      <c r="B2164" s="555"/>
      <c r="D2164" s="520"/>
      <c r="E2164" s="564"/>
      <c r="G2164" s="522" t="str">
        <f>IFERROR(VLOOKUP(E2164,'Reference data'!$M$2:$P$364,4,0), "Do not enter, will be populated based on other column(s)")</f>
        <v>Do not enter, will be populated based on other column(s)</v>
      </c>
      <c r="H2164" s="522" t="str">
        <f>IFERROR(VLOOKUP(E2164,'Reference data'!$M$2:$O$364, 3,0), "Do not enter, will be populated based on other column(s)")</f>
        <v>Do not enter, will be populated based on other column(s)</v>
      </c>
      <c r="I2164" s="522" t="str">
        <f>IFERROR(VLOOKUP(E2164,'Reference data'!$M$1:$N$364, 2,0), "Do not enter, will be populated based on other column(s)")</f>
        <v>Do not enter, will be populated based on other column(s)</v>
      </c>
      <c r="J2164" s="505"/>
      <c r="K2164" s="525" t="str">
        <f>IFERROR(VLOOKUP(J2164,'Reference data'!$G$2:$H$7, 2, 0), "Do not enter, will be populated based on other column(s)")</f>
        <v>Do not enter, will be populated based on other column(s)</v>
      </c>
      <c r="L2164" s="556" t="s">
        <v>46</v>
      </c>
      <c r="M2164" s="525" t="str">
        <f>IFERROR(VLOOKUP(L2164, 'Reference data'!$J$2:$K$30, 2, 0), "Do not enter, will be populated based on other column(s)")</f>
        <v>Daljeet Arora</v>
      </c>
      <c r="N2164" s="690"/>
    </row>
    <row r="2165" spans="1:14" ht="18" customHeight="1">
      <c r="A2165" s="522" t="str">
        <f>IFERROR(VLOOKUP(B2165, 'Reference data'!$C$2:$D$21, 2, 0), "Do not enter, will be populated based on other column(s)")</f>
        <v>Do not enter, will be populated based on other column(s)</v>
      </c>
      <c r="B2165" s="555"/>
      <c r="D2165" s="520"/>
      <c r="E2165" s="564"/>
      <c r="G2165" s="522" t="str">
        <f>IFERROR(VLOOKUP(E2165,'Reference data'!$M$2:$P$364,4,0), "Do not enter, will be populated based on other column(s)")</f>
        <v>Do not enter, will be populated based on other column(s)</v>
      </c>
      <c r="H2165" s="522" t="str">
        <f>IFERROR(VLOOKUP(E2165,'Reference data'!$M$2:$O$364, 3,0), "Do not enter, will be populated based on other column(s)")</f>
        <v>Do not enter, will be populated based on other column(s)</v>
      </c>
      <c r="I2165" s="522" t="str">
        <f>IFERROR(VLOOKUP(E2165,'Reference data'!$M$1:$N$364, 2,0), "Do not enter, will be populated based on other column(s)")</f>
        <v>Do not enter, will be populated based on other column(s)</v>
      </c>
      <c r="J2165" s="505"/>
      <c r="K2165" s="525" t="str">
        <f>IFERROR(VLOOKUP(J2165,'Reference data'!$G$2:$H$7, 2, 0), "Do not enter, will be populated based on other column(s)")</f>
        <v>Do not enter, will be populated based on other column(s)</v>
      </c>
      <c r="L2165" s="556" t="s">
        <v>46</v>
      </c>
      <c r="M2165" s="525" t="str">
        <f>IFERROR(VLOOKUP(L2165, 'Reference data'!$J$2:$K$30, 2, 0), "Do not enter, will be populated based on other column(s)")</f>
        <v>Daljeet Arora</v>
      </c>
      <c r="N2165" s="690"/>
    </row>
    <row r="2166" spans="1:14" ht="18" customHeight="1">
      <c r="A2166" s="522" t="str">
        <f>IFERROR(VLOOKUP(B2166, 'Reference data'!$C$2:$D$21, 2, 0), "Do not enter, will be populated based on other column(s)")</f>
        <v>Do not enter, will be populated based on other column(s)</v>
      </c>
      <c r="B2166" s="555"/>
      <c r="D2166" s="520"/>
      <c r="E2166" s="564"/>
      <c r="G2166" s="522" t="str">
        <f>IFERROR(VLOOKUP(E2166,'Reference data'!$M$2:$P$364,4,0), "Do not enter, will be populated based on other column(s)")</f>
        <v>Do not enter, will be populated based on other column(s)</v>
      </c>
      <c r="H2166" s="522" t="str">
        <f>IFERROR(VLOOKUP(E2166,'Reference data'!$M$2:$O$364, 3,0), "Do not enter, will be populated based on other column(s)")</f>
        <v>Do not enter, will be populated based on other column(s)</v>
      </c>
      <c r="I2166" s="522" t="str">
        <f>IFERROR(VLOOKUP(E2166,'Reference data'!$M$1:$N$364, 2,0), "Do not enter, will be populated based on other column(s)")</f>
        <v>Do not enter, will be populated based on other column(s)</v>
      </c>
      <c r="J2166" s="505"/>
      <c r="K2166" s="525" t="str">
        <f>IFERROR(VLOOKUP(J2166,'Reference data'!$G$2:$H$7, 2, 0), "Do not enter, will be populated based on other column(s)")</f>
        <v>Do not enter, will be populated based on other column(s)</v>
      </c>
      <c r="L2166" s="556" t="s">
        <v>46</v>
      </c>
      <c r="M2166" s="525" t="str">
        <f>IFERROR(VLOOKUP(L2166, 'Reference data'!$J$2:$K$30, 2, 0), "Do not enter, will be populated based on other column(s)")</f>
        <v>Daljeet Arora</v>
      </c>
      <c r="N2166" s="690"/>
    </row>
    <row r="2167" spans="1:14" ht="18" customHeight="1">
      <c r="A2167" s="522" t="str">
        <f>IFERROR(VLOOKUP(B2167, 'Reference data'!$C$2:$D$21, 2, 0), "Do not enter, will be populated based on other column(s)")</f>
        <v>Do not enter, will be populated based on other column(s)</v>
      </c>
      <c r="B2167" s="555"/>
      <c r="D2167" s="520"/>
      <c r="E2167" s="564"/>
      <c r="G2167" s="522" t="str">
        <f>IFERROR(VLOOKUP(E2167,'Reference data'!$M$2:$P$364,4,0), "Do not enter, will be populated based on other column(s)")</f>
        <v>Do not enter, will be populated based on other column(s)</v>
      </c>
      <c r="H2167" s="522" t="str">
        <f>IFERROR(VLOOKUP(E2167,'Reference data'!$M$2:$O$364, 3,0), "Do not enter, will be populated based on other column(s)")</f>
        <v>Do not enter, will be populated based on other column(s)</v>
      </c>
      <c r="I2167" s="522" t="str">
        <f>IFERROR(VLOOKUP(E2167,'Reference data'!$M$1:$N$364, 2,0), "Do not enter, will be populated based on other column(s)")</f>
        <v>Do not enter, will be populated based on other column(s)</v>
      </c>
      <c r="J2167" s="505"/>
      <c r="K2167" s="525" t="str">
        <f>IFERROR(VLOOKUP(J2167,'Reference data'!$G$2:$H$7, 2, 0), "Do not enter, will be populated based on other column(s)")</f>
        <v>Do not enter, will be populated based on other column(s)</v>
      </c>
      <c r="L2167" s="556" t="s">
        <v>46</v>
      </c>
      <c r="M2167" s="525" t="str">
        <f>IFERROR(VLOOKUP(L2167, 'Reference data'!$J$2:$K$30, 2, 0), "Do not enter, will be populated based on other column(s)")</f>
        <v>Daljeet Arora</v>
      </c>
      <c r="N2167" s="690"/>
    </row>
    <row r="2168" spans="1:14" ht="18" customHeight="1">
      <c r="A2168" s="522" t="str">
        <f>IFERROR(VLOOKUP(B2168, 'Reference data'!$C$2:$D$21, 2, 0), "Do not enter, will be populated based on other column(s)")</f>
        <v>Do not enter, will be populated based on other column(s)</v>
      </c>
      <c r="B2168" s="555"/>
      <c r="D2168" s="520"/>
      <c r="E2168" s="564"/>
      <c r="G2168" s="522" t="str">
        <f>IFERROR(VLOOKUP(E2168,'Reference data'!$M$2:$P$364,4,0), "Do not enter, will be populated based on other column(s)")</f>
        <v>Do not enter, will be populated based on other column(s)</v>
      </c>
      <c r="H2168" s="522" t="str">
        <f>IFERROR(VLOOKUP(E2168,'Reference data'!$M$2:$O$364, 3,0), "Do not enter, will be populated based on other column(s)")</f>
        <v>Do not enter, will be populated based on other column(s)</v>
      </c>
      <c r="I2168" s="522" t="str">
        <f>IFERROR(VLOOKUP(E2168,'Reference data'!$M$1:$N$364, 2,0), "Do not enter, will be populated based on other column(s)")</f>
        <v>Do not enter, will be populated based on other column(s)</v>
      </c>
      <c r="J2168" s="505"/>
      <c r="K2168" s="525" t="str">
        <f>IFERROR(VLOOKUP(J2168,'Reference data'!$G$2:$H$7, 2, 0), "Do not enter, will be populated based on other column(s)")</f>
        <v>Do not enter, will be populated based on other column(s)</v>
      </c>
      <c r="L2168" s="556" t="s">
        <v>46</v>
      </c>
      <c r="M2168" s="525" t="str">
        <f>IFERROR(VLOOKUP(L2168, 'Reference data'!$J$2:$K$30, 2, 0), "Do not enter, will be populated based on other column(s)")</f>
        <v>Daljeet Arora</v>
      </c>
      <c r="N2168" s="690"/>
    </row>
    <row r="2169" spans="1:14" ht="18" customHeight="1">
      <c r="A2169" s="522" t="str">
        <f>IFERROR(VLOOKUP(B2169, 'Reference data'!$C$2:$D$21, 2, 0), "Do not enter, will be populated based on other column(s)")</f>
        <v>Do not enter, will be populated based on other column(s)</v>
      </c>
      <c r="B2169" s="555"/>
      <c r="D2169" s="520"/>
      <c r="E2169" s="564"/>
      <c r="G2169" s="522" t="str">
        <f>IFERROR(VLOOKUP(E2169,'Reference data'!$M$2:$P$364,4,0), "Do not enter, will be populated based on other column(s)")</f>
        <v>Do not enter, will be populated based on other column(s)</v>
      </c>
      <c r="H2169" s="522" t="str">
        <f>IFERROR(VLOOKUP(E2169,'Reference data'!$M$2:$O$364, 3,0), "Do not enter, will be populated based on other column(s)")</f>
        <v>Do not enter, will be populated based on other column(s)</v>
      </c>
      <c r="I2169" s="522" t="str">
        <f>IFERROR(VLOOKUP(E2169,'Reference data'!$M$1:$N$364, 2,0), "Do not enter, will be populated based on other column(s)")</f>
        <v>Do not enter, will be populated based on other column(s)</v>
      </c>
      <c r="J2169" s="505"/>
      <c r="K2169" s="525" t="str">
        <f>IFERROR(VLOOKUP(J2169,'Reference data'!$G$2:$H$7, 2, 0), "Do not enter, will be populated based on other column(s)")</f>
        <v>Do not enter, will be populated based on other column(s)</v>
      </c>
      <c r="L2169" s="556" t="s">
        <v>46</v>
      </c>
      <c r="M2169" s="525" t="str">
        <f>IFERROR(VLOOKUP(L2169, 'Reference data'!$J$2:$K$30, 2, 0), "Do not enter, will be populated based on other column(s)")</f>
        <v>Daljeet Arora</v>
      </c>
      <c r="N2169" s="690"/>
    </row>
    <row r="2170" spans="1:14" ht="18" customHeight="1">
      <c r="A2170" s="522" t="str">
        <f>IFERROR(VLOOKUP(B2170, 'Reference data'!$C$2:$D$21, 2, 0), "Do not enter, will be populated based on other column(s)")</f>
        <v>Do not enter, will be populated based on other column(s)</v>
      </c>
      <c r="B2170" s="555"/>
      <c r="D2170" s="520"/>
      <c r="E2170" s="564"/>
      <c r="G2170" s="522" t="str">
        <f>IFERROR(VLOOKUP(E2170,'Reference data'!$M$2:$P$364,4,0), "Do not enter, will be populated based on other column(s)")</f>
        <v>Do not enter, will be populated based on other column(s)</v>
      </c>
      <c r="H2170" s="522" t="str">
        <f>IFERROR(VLOOKUP(E2170,'Reference data'!$M$2:$O$364, 3,0), "Do not enter, will be populated based on other column(s)")</f>
        <v>Do not enter, will be populated based on other column(s)</v>
      </c>
      <c r="I2170" s="522" t="str">
        <f>IFERROR(VLOOKUP(E2170,'Reference data'!$M$1:$N$364, 2,0), "Do not enter, will be populated based on other column(s)")</f>
        <v>Do not enter, will be populated based on other column(s)</v>
      </c>
      <c r="J2170" s="505"/>
      <c r="K2170" s="525" t="str">
        <f>IFERROR(VLOOKUP(J2170,'Reference data'!$G$2:$H$7, 2, 0), "Do not enter, will be populated based on other column(s)")</f>
        <v>Do not enter, will be populated based on other column(s)</v>
      </c>
      <c r="L2170" s="556" t="s">
        <v>46</v>
      </c>
      <c r="M2170" s="525" t="str">
        <f>IFERROR(VLOOKUP(L2170, 'Reference data'!$J$2:$K$30, 2, 0), "Do not enter, will be populated based on other column(s)")</f>
        <v>Daljeet Arora</v>
      </c>
      <c r="N2170" s="690"/>
    </row>
    <row r="2171" spans="1:14" ht="18" customHeight="1">
      <c r="A2171" s="522" t="str">
        <f>IFERROR(VLOOKUP(B2171, 'Reference data'!$C$2:$D$21, 2, 0), "Do not enter, will be populated based on other column(s)")</f>
        <v>Do not enter, will be populated based on other column(s)</v>
      </c>
      <c r="B2171" s="555"/>
      <c r="D2171" s="520"/>
      <c r="E2171" s="564"/>
      <c r="G2171" s="522" t="str">
        <f>IFERROR(VLOOKUP(E2171,'Reference data'!$M$2:$P$364,4,0), "Do not enter, will be populated based on other column(s)")</f>
        <v>Do not enter, will be populated based on other column(s)</v>
      </c>
      <c r="H2171" s="522" t="str">
        <f>IFERROR(VLOOKUP(E2171,'Reference data'!$M$2:$O$364, 3,0), "Do not enter, will be populated based on other column(s)")</f>
        <v>Do not enter, will be populated based on other column(s)</v>
      </c>
      <c r="I2171" s="522" t="str">
        <f>IFERROR(VLOOKUP(E2171,'Reference data'!$M$1:$N$364, 2,0), "Do not enter, will be populated based on other column(s)")</f>
        <v>Do not enter, will be populated based on other column(s)</v>
      </c>
      <c r="J2171" s="505"/>
      <c r="K2171" s="525" t="str">
        <f>IFERROR(VLOOKUP(J2171,'Reference data'!$G$2:$H$7, 2, 0), "Do not enter, will be populated based on other column(s)")</f>
        <v>Do not enter, will be populated based on other column(s)</v>
      </c>
      <c r="L2171" s="556" t="s">
        <v>46</v>
      </c>
      <c r="M2171" s="525" t="str">
        <f>IFERROR(VLOOKUP(L2171, 'Reference data'!$J$2:$K$30, 2, 0), "Do not enter, will be populated based on other column(s)")</f>
        <v>Daljeet Arora</v>
      </c>
      <c r="N2171" s="690"/>
    </row>
    <row r="2172" spans="1:14" ht="18" customHeight="1">
      <c r="A2172" s="522" t="str">
        <f>IFERROR(VLOOKUP(B2172, 'Reference data'!$C$2:$D$21, 2, 0), "Do not enter, will be populated based on other column(s)")</f>
        <v>Do not enter, will be populated based on other column(s)</v>
      </c>
      <c r="B2172" s="555"/>
      <c r="D2172" s="520"/>
      <c r="E2172" s="564"/>
      <c r="G2172" s="522" t="str">
        <f>IFERROR(VLOOKUP(E2172,'Reference data'!$M$2:$P$364,4,0), "Do not enter, will be populated based on other column(s)")</f>
        <v>Do not enter, will be populated based on other column(s)</v>
      </c>
      <c r="H2172" s="522" t="str">
        <f>IFERROR(VLOOKUP(E2172,'Reference data'!$M$2:$O$364, 3,0), "Do not enter, will be populated based on other column(s)")</f>
        <v>Do not enter, will be populated based on other column(s)</v>
      </c>
      <c r="I2172" s="522" t="str">
        <f>IFERROR(VLOOKUP(E2172,'Reference data'!$M$1:$N$364, 2,0), "Do not enter, will be populated based on other column(s)")</f>
        <v>Do not enter, will be populated based on other column(s)</v>
      </c>
      <c r="J2172" s="505"/>
      <c r="K2172" s="525" t="str">
        <f>IFERROR(VLOOKUP(J2172,'Reference data'!$G$2:$H$7, 2, 0), "Do not enter, will be populated based on other column(s)")</f>
        <v>Do not enter, will be populated based on other column(s)</v>
      </c>
      <c r="L2172" s="556" t="s">
        <v>46</v>
      </c>
      <c r="M2172" s="525" t="str">
        <f>IFERROR(VLOOKUP(L2172, 'Reference data'!$J$2:$K$30, 2, 0), "Do not enter, will be populated based on other column(s)")</f>
        <v>Daljeet Arora</v>
      </c>
      <c r="N2172" s="690"/>
    </row>
    <row r="2173" spans="1:14" ht="18" customHeight="1">
      <c r="A2173" s="522" t="str">
        <f>IFERROR(VLOOKUP(B2173, 'Reference data'!$C$2:$D$21, 2, 0), "Do not enter, will be populated based on other column(s)")</f>
        <v>Do not enter, will be populated based on other column(s)</v>
      </c>
      <c r="B2173" s="555"/>
      <c r="D2173" s="520"/>
      <c r="E2173" s="564"/>
      <c r="G2173" s="522" t="str">
        <f>IFERROR(VLOOKUP(E2173,'Reference data'!$M$2:$P$364,4,0), "Do not enter, will be populated based on other column(s)")</f>
        <v>Do not enter, will be populated based on other column(s)</v>
      </c>
      <c r="H2173" s="522" t="str">
        <f>IFERROR(VLOOKUP(E2173,'Reference data'!$M$2:$O$364, 3,0), "Do not enter, will be populated based on other column(s)")</f>
        <v>Do not enter, will be populated based on other column(s)</v>
      </c>
      <c r="I2173" s="522" t="str">
        <f>IFERROR(VLOOKUP(E2173,'Reference data'!$M$1:$N$364, 2,0), "Do not enter, will be populated based on other column(s)")</f>
        <v>Do not enter, will be populated based on other column(s)</v>
      </c>
      <c r="J2173" s="505"/>
      <c r="K2173" s="525" t="str">
        <f>IFERROR(VLOOKUP(J2173,'Reference data'!$G$2:$H$7, 2, 0), "Do not enter, will be populated based on other column(s)")</f>
        <v>Do not enter, will be populated based on other column(s)</v>
      </c>
      <c r="L2173" s="556" t="s">
        <v>46</v>
      </c>
      <c r="M2173" s="525" t="str">
        <f>IFERROR(VLOOKUP(L2173, 'Reference data'!$J$2:$K$30, 2, 0), "Do not enter, will be populated based on other column(s)")</f>
        <v>Daljeet Arora</v>
      </c>
      <c r="N2173" s="690"/>
    </row>
    <row r="2174" spans="1:14" ht="18" customHeight="1">
      <c r="A2174" s="522" t="str">
        <f>IFERROR(VLOOKUP(B2174, 'Reference data'!$C$2:$D$21, 2, 0), "Do not enter, will be populated based on other column(s)")</f>
        <v>Do not enter, will be populated based on other column(s)</v>
      </c>
      <c r="B2174" s="555"/>
      <c r="D2174" s="520"/>
      <c r="E2174" s="564"/>
      <c r="G2174" s="522" t="str">
        <f>IFERROR(VLOOKUP(E2174,'Reference data'!$M$2:$P$364,4,0), "Do not enter, will be populated based on other column(s)")</f>
        <v>Do not enter, will be populated based on other column(s)</v>
      </c>
      <c r="H2174" s="522" t="str">
        <f>IFERROR(VLOOKUP(E2174,'Reference data'!$M$2:$O$364, 3,0), "Do not enter, will be populated based on other column(s)")</f>
        <v>Do not enter, will be populated based on other column(s)</v>
      </c>
      <c r="I2174" s="522" t="str">
        <f>IFERROR(VLOOKUP(E2174,'Reference data'!$M$1:$N$364, 2,0), "Do not enter, will be populated based on other column(s)")</f>
        <v>Do not enter, will be populated based on other column(s)</v>
      </c>
      <c r="J2174" s="505"/>
      <c r="K2174" s="525" t="str">
        <f>IFERROR(VLOOKUP(J2174,'Reference data'!$G$2:$H$7, 2, 0), "Do not enter, will be populated based on other column(s)")</f>
        <v>Do not enter, will be populated based on other column(s)</v>
      </c>
      <c r="L2174" s="556" t="s">
        <v>46</v>
      </c>
      <c r="M2174" s="525" t="str">
        <f>IFERROR(VLOOKUP(L2174, 'Reference data'!$J$2:$K$30, 2, 0), "Do not enter, will be populated based on other column(s)")</f>
        <v>Daljeet Arora</v>
      </c>
      <c r="N2174" s="690"/>
    </row>
    <row r="2175" spans="1:14" ht="18" customHeight="1">
      <c r="A2175" s="522" t="str">
        <f>IFERROR(VLOOKUP(B2175, 'Reference data'!$C$2:$D$21, 2, 0), "Do not enter, will be populated based on other column(s)")</f>
        <v>Do not enter, will be populated based on other column(s)</v>
      </c>
      <c r="B2175" s="555"/>
      <c r="D2175" s="520"/>
      <c r="E2175" s="564"/>
      <c r="G2175" s="522" t="str">
        <f>IFERROR(VLOOKUP(E2175,'Reference data'!$M$2:$P$364,4,0), "Do not enter, will be populated based on other column(s)")</f>
        <v>Do not enter, will be populated based on other column(s)</v>
      </c>
      <c r="H2175" s="522" t="str">
        <f>IFERROR(VLOOKUP(E2175,'Reference data'!$M$2:$O$364, 3,0), "Do not enter, will be populated based on other column(s)")</f>
        <v>Do not enter, will be populated based on other column(s)</v>
      </c>
      <c r="I2175" s="522" t="str">
        <f>IFERROR(VLOOKUP(E2175,'Reference data'!$M$1:$N$364, 2,0), "Do not enter, will be populated based on other column(s)")</f>
        <v>Do not enter, will be populated based on other column(s)</v>
      </c>
      <c r="J2175" s="505"/>
      <c r="K2175" s="525" t="str">
        <f>IFERROR(VLOOKUP(J2175,'Reference data'!$G$2:$H$7, 2, 0), "Do not enter, will be populated based on other column(s)")</f>
        <v>Do not enter, will be populated based on other column(s)</v>
      </c>
      <c r="L2175" s="556" t="s">
        <v>46</v>
      </c>
      <c r="M2175" s="525" t="str">
        <f>IFERROR(VLOOKUP(L2175, 'Reference data'!$J$2:$K$30, 2, 0), "Do not enter, will be populated based on other column(s)")</f>
        <v>Daljeet Arora</v>
      </c>
      <c r="N2175" s="690"/>
    </row>
    <row r="2176" spans="1:14" ht="18" customHeight="1">
      <c r="A2176" s="522" t="str">
        <f>IFERROR(VLOOKUP(B2176, 'Reference data'!$C$2:$D$21, 2, 0), "Do not enter, will be populated based on other column(s)")</f>
        <v>Do not enter, will be populated based on other column(s)</v>
      </c>
      <c r="B2176" s="555"/>
      <c r="D2176" s="520"/>
      <c r="E2176" s="564"/>
      <c r="G2176" s="522" t="str">
        <f>IFERROR(VLOOKUP(E2176,'Reference data'!$M$2:$P$364,4,0), "Do not enter, will be populated based on other column(s)")</f>
        <v>Do not enter, will be populated based on other column(s)</v>
      </c>
      <c r="H2176" s="522" t="str">
        <f>IFERROR(VLOOKUP(E2176,'Reference data'!$M$2:$O$364, 3,0), "Do not enter, will be populated based on other column(s)")</f>
        <v>Do not enter, will be populated based on other column(s)</v>
      </c>
      <c r="I2176" s="522" t="str">
        <f>IFERROR(VLOOKUP(E2176,'Reference data'!$M$1:$N$364, 2,0), "Do not enter, will be populated based on other column(s)")</f>
        <v>Do not enter, will be populated based on other column(s)</v>
      </c>
      <c r="J2176" s="505"/>
      <c r="K2176" s="525" t="str">
        <f>IFERROR(VLOOKUP(J2176,'Reference data'!$G$2:$H$7, 2, 0), "Do not enter, will be populated based on other column(s)")</f>
        <v>Do not enter, will be populated based on other column(s)</v>
      </c>
      <c r="L2176" s="556" t="s">
        <v>46</v>
      </c>
      <c r="M2176" s="525" t="str">
        <f>IFERROR(VLOOKUP(L2176, 'Reference data'!$J$2:$K$30, 2, 0), "Do not enter, will be populated based on other column(s)")</f>
        <v>Daljeet Arora</v>
      </c>
      <c r="N2176" s="690"/>
    </row>
    <row r="2177" spans="1:49" ht="18" customHeight="1">
      <c r="A2177" s="522" t="str">
        <f>IFERROR(VLOOKUP(B2177, 'Reference data'!$C$2:$D$21, 2, 0), "Do not enter, will be populated based on other column(s)")</f>
        <v>Do not enter, will be populated based on other column(s)</v>
      </c>
      <c r="B2177" s="555"/>
      <c r="D2177" s="520"/>
      <c r="E2177" s="564"/>
      <c r="G2177" s="522" t="str">
        <f>IFERROR(VLOOKUP(E2177,'Reference data'!$M$2:$P$364,4,0), "Do not enter, will be populated based on other column(s)")</f>
        <v>Do not enter, will be populated based on other column(s)</v>
      </c>
      <c r="H2177" s="522" t="str">
        <f>IFERROR(VLOOKUP(E2177,'Reference data'!$M$2:$O$364, 3,0), "Do not enter, will be populated based on other column(s)")</f>
        <v>Do not enter, will be populated based on other column(s)</v>
      </c>
      <c r="I2177" s="522" t="str">
        <f>IFERROR(VLOOKUP(E2177,'Reference data'!$M$1:$N$364, 2,0), "Do not enter, will be populated based on other column(s)")</f>
        <v>Do not enter, will be populated based on other column(s)</v>
      </c>
      <c r="J2177" s="505"/>
      <c r="K2177" s="525" t="str">
        <f>IFERROR(VLOOKUP(J2177,'Reference data'!$G$2:$H$7, 2, 0), "Do not enter, will be populated based on other column(s)")</f>
        <v>Do not enter, will be populated based on other column(s)</v>
      </c>
      <c r="L2177" s="556" t="s">
        <v>46</v>
      </c>
      <c r="M2177" s="525" t="str">
        <f>IFERROR(VLOOKUP(L2177, 'Reference data'!$J$2:$K$30, 2, 0), "Do not enter, will be populated based on other column(s)")</f>
        <v>Daljeet Arora</v>
      </c>
      <c r="N2177" s="690"/>
    </row>
    <row r="2178" spans="1:49" ht="18" customHeight="1">
      <c r="A2178" s="522" t="str">
        <f>IFERROR(VLOOKUP(B2178, 'Reference data'!$C$2:$D$21, 2, 0), "Do not enter, will be populated based on other column(s)")</f>
        <v>Do not enter, will be populated based on other column(s)</v>
      </c>
      <c r="B2178" s="555"/>
      <c r="D2178" s="520"/>
      <c r="E2178" s="564"/>
      <c r="G2178" s="522" t="str">
        <f>IFERROR(VLOOKUP(E2178,'Reference data'!$M$2:$P$364,4,0), "Do not enter, will be populated based on other column(s)")</f>
        <v>Do not enter, will be populated based on other column(s)</v>
      </c>
      <c r="H2178" s="522" t="str">
        <f>IFERROR(VLOOKUP(E2178,'Reference data'!$M$2:$O$364, 3,0), "Do not enter, will be populated based on other column(s)")</f>
        <v>Do not enter, will be populated based on other column(s)</v>
      </c>
      <c r="I2178" s="522" t="str">
        <f>IFERROR(VLOOKUP(E2178,'Reference data'!$M$1:$N$364, 2,0), "Do not enter, will be populated based on other column(s)")</f>
        <v>Do not enter, will be populated based on other column(s)</v>
      </c>
      <c r="J2178" s="505"/>
      <c r="K2178" s="525" t="str">
        <f>IFERROR(VLOOKUP(J2178,'Reference data'!$G$2:$H$7, 2, 0), "Do not enter, will be populated based on other column(s)")</f>
        <v>Do not enter, will be populated based on other column(s)</v>
      </c>
      <c r="L2178" s="556" t="s">
        <v>46</v>
      </c>
      <c r="M2178" s="525" t="str">
        <f>IFERROR(VLOOKUP(L2178, 'Reference data'!$J$2:$K$30, 2, 0), "Do not enter, will be populated based on other column(s)")</f>
        <v>Daljeet Arora</v>
      </c>
      <c r="N2178" s="690"/>
    </row>
    <row r="2179" spans="1:49" ht="18" customHeight="1">
      <c r="A2179" s="522" t="str">
        <f>IFERROR(VLOOKUP(B2179, 'Reference data'!$C$2:$D$21, 2, 0), "Do not enter, will be populated based on other column(s)")</f>
        <v>Do not enter, will be populated based on other column(s)</v>
      </c>
      <c r="B2179" s="555"/>
      <c r="D2179" s="520"/>
      <c r="E2179" s="564"/>
      <c r="G2179" s="522" t="str">
        <f>IFERROR(VLOOKUP(E2179,'Reference data'!$M$2:$P$364,4,0), "Do not enter, will be populated based on other column(s)")</f>
        <v>Do not enter, will be populated based on other column(s)</v>
      </c>
      <c r="H2179" s="522" t="str">
        <f>IFERROR(VLOOKUP(E2179,'Reference data'!$M$2:$O$364, 3,0), "Do not enter, will be populated based on other column(s)")</f>
        <v>Do not enter, will be populated based on other column(s)</v>
      </c>
      <c r="I2179" s="522" t="str">
        <f>IFERROR(VLOOKUP(E2179,'Reference data'!$M$1:$N$364, 2,0), "Do not enter, will be populated based on other column(s)")</f>
        <v>Do not enter, will be populated based on other column(s)</v>
      </c>
      <c r="J2179" s="505"/>
      <c r="K2179" s="525" t="str">
        <f>IFERROR(VLOOKUP(J2179,'Reference data'!$G$2:$H$7, 2, 0), "Do not enter, will be populated based on other column(s)")</f>
        <v>Do not enter, will be populated based on other column(s)</v>
      </c>
      <c r="L2179" s="556" t="s">
        <v>46</v>
      </c>
      <c r="M2179" s="525" t="str">
        <f>IFERROR(VLOOKUP(L2179, 'Reference data'!$J$2:$K$30, 2, 0), "Do not enter, will be populated based on other column(s)")</f>
        <v>Daljeet Arora</v>
      </c>
      <c r="N2179" s="690"/>
    </row>
    <row r="2180" spans="1:49" ht="18" customHeight="1">
      <c r="A2180" s="522" t="str">
        <f>IFERROR(VLOOKUP(B2180, 'Reference data'!$C$2:$D$21, 2, 0), "Do not enter, will be populated based on other column(s)")</f>
        <v>Sustenance</v>
      </c>
      <c r="B2180" s="541" t="s">
        <v>110</v>
      </c>
      <c r="C2180" s="347">
        <v>1</v>
      </c>
      <c r="D2180" s="481" t="s">
        <v>2664</v>
      </c>
      <c r="E2180" s="543" t="s">
        <v>1287</v>
      </c>
      <c r="F2180" s="474" t="s">
        <v>1506</v>
      </c>
      <c r="G2180" s="522" t="str">
        <f>IFERROR(VLOOKUP(E2180,'Reference data'!$M$2:$P$364,4,0), "Do not enter, will be populated based on other column(s)")</f>
        <v>MR</v>
      </c>
      <c r="H2180" s="522" t="str">
        <f>IFERROR(VLOOKUP(E2180,'Reference data'!$M$2:$O$364, 3,0), "Do not enter, will be populated based on other column(s)")</f>
        <v>Java</v>
      </c>
      <c r="I2180" s="522" t="str">
        <f>IFERROR(VLOOKUP(E2180,'Reference data'!$M$1:$N$364, 2,0), "Do not enter, will be populated based on other column(s)")</f>
        <v>BOOM-BIGSYS</v>
      </c>
      <c r="J2180" s="347" t="s">
        <v>78</v>
      </c>
      <c r="K2180" s="525" t="str">
        <f>IFERROR(VLOOKUP(J2180,'Reference data'!$G$2:$H$7, 2, 0), "Do not enter, will be populated based on other column(s)")</f>
        <v>Christine Moretti</v>
      </c>
      <c r="L2180" s="525" t="s">
        <v>231</v>
      </c>
      <c r="M2180" s="525" t="str">
        <f>IFERROR(VLOOKUP(L2180, 'Reference data'!$J$2:$K$30, 2, 0), "Do not enter, will be populated based on other column(s)")</f>
        <v>Dinesh Bansal (Gurgaon)</v>
      </c>
      <c r="N2180" s="472">
        <v>23.12</v>
      </c>
      <c r="O2180" s="671" t="s">
        <v>48</v>
      </c>
      <c r="P2180" s="483" t="s">
        <v>48</v>
      </c>
      <c r="Q2180" s="488"/>
      <c r="R2180" s="488"/>
      <c r="S2180" s="488"/>
      <c r="T2180" s="488"/>
      <c r="U2180" s="488"/>
      <c r="V2180" s="488"/>
      <c r="W2180" s="488"/>
      <c r="X2180" s="488"/>
      <c r="Y2180" s="488"/>
      <c r="Z2180" s="488"/>
      <c r="AA2180" s="488"/>
      <c r="AB2180" s="488"/>
      <c r="AC2180" s="488"/>
      <c r="AD2180" s="488"/>
      <c r="AE2180" s="488"/>
      <c r="AF2180" s="488"/>
      <c r="AG2180" s="488"/>
      <c r="AH2180" s="488"/>
      <c r="AI2180" s="488"/>
      <c r="AJ2180" s="488"/>
      <c r="AK2180" s="488"/>
      <c r="AL2180" s="488">
        <v>75</v>
      </c>
      <c r="AM2180" s="488">
        <v>75</v>
      </c>
      <c r="AN2180" s="488">
        <v>75</v>
      </c>
      <c r="AO2180" s="347">
        <v>75</v>
      </c>
      <c r="AP2180" s="347">
        <v>75</v>
      </c>
      <c r="AQ2180" s="347">
        <v>75</v>
      </c>
      <c r="AR2180" s="347">
        <v>75</v>
      </c>
    </row>
    <row r="2181" spans="1:49" ht="18" customHeight="1">
      <c r="A2181" s="522" t="str">
        <f>IFERROR(VLOOKUP(B2181, 'Reference data'!$C$2:$D$21, 2, 0), "Do not enter, will be populated based on other column(s)")</f>
        <v>Sustenance</v>
      </c>
      <c r="B2181" s="541" t="s">
        <v>988</v>
      </c>
      <c r="C2181" s="347">
        <v>1</v>
      </c>
      <c r="D2181" s="347" t="s">
        <v>2665</v>
      </c>
      <c r="E2181" s="543" t="s">
        <v>764</v>
      </c>
      <c r="G2181" s="522" t="str">
        <f>IFERROR(VLOOKUP(E2181,'Reference data'!$M$2:$P$364,4,0), "Do not enter, will be populated based on other column(s)")</f>
        <v>MR</v>
      </c>
      <c r="H2181" s="522" t="str">
        <f>IFERROR(VLOOKUP(E2181,'Reference data'!$M$2:$O$364, 3,0), "Do not enter, will be populated based on other column(s)")</f>
        <v>Java</v>
      </c>
      <c r="I2181" s="522" t="str">
        <f>IFERROR(VLOOKUP(E2181,'Reference data'!$M$1:$N$364, 2,0), "Do not enter, will be populated based on other column(s)")</f>
        <v>Freedom Java Apps</v>
      </c>
      <c r="J2181" s="347" t="s">
        <v>203</v>
      </c>
      <c r="K2181" s="525" t="str">
        <f>IFERROR(VLOOKUP(J2181,'Reference data'!$G$2:$H$7, 2, 0), "Do not enter, will be populated based on other column(s)")</f>
        <v>Muawiah Qaimari</v>
      </c>
      <c r="L2181" s="525" t="s">
        <v>375</v>
      </c>
      <c r="M2181" s="525" t="str">
        <f>IFERROR(VLOOKUP(L2181, 'Reference data'!$J$2:$K$30, 2, 0), "Do not enter, will be populated based on other column(s)")</f>
        <v>Himanshu Mathur</v>
      </c>
      <c r="N2181" s="347">
        <v>23.06</v>
      </c>
      <c r="O2181" s="551" t="str">
        <f>VLOOKUP(N2181, 'Reference data'!$U$2:$V$29, 2, 0)</f>
        <v>Jun-23</v>
      </c>
      <c r="P2181" s="483" t="s">
        <v>48</v>
      </c>
      <c r="Q2181" s="347">
        <v>40</v>
      </c>
      <c r="AM2181" s="347">
        <v>30</v>
      </c>
    </row>
    <row r="2182" spans="1:49" ht="18" customHeight="1">
      <c r="A2182" s="522" t="str">
        <f>IFERROR(VLOOKUP(B2182, 'Reference data'!$C$2:$D$21, 2, 0), "Do not enter, will be populated based on other column(s)")</f>
        <v>Sustenance</v>
      </c>
      <c r="B2182" s="541" t="s">
        <v>988</v>
      </c>
      <c r="C2182" s="347">
        <v>1</v>
      </c>
      <c r="D2182" s="347" t="s">
        <v>2666</v>
      </c>
      <c r="E2182" s="543" t="s">
        <v>377</v>
      </c>
      <c r="G2182" s="522" t="str">
        <f>IFERROR(VLOOKUP(E2182,'Reference data'!$M$2:$P$364,4,0), "Do not enter, will be populated based on other column(s)")</f>
        <v>MR</v>
      </c>
      <c r="H2182" s="522" t="str">
        <f>IFERROR(VLOOKUP(E2182,'Reference data'!$M$2:$O$364, 3,0), "Do not enter, will be populated based on other column(s)")</f>
        <v>Java</v>
      </c>
      <c r="I2182" s="522" t="str">
        <f>IFERROR(VLOOKUP(E2182,'Reference data'!$M$1:$N$364, 2,0), "Do not enter, will be populated based on other column(s)")</f>
        <v>Freedom Java Apps</v>
      </c>
      <c r="J2182" s="347" t="s">
        <v>203</v>
      </c>
      <c r="K2182" s="525" t="str">
        <f>IFERROR(VLOOKUP(J2182,'Reference data'!$G$2:$H$7, 2, 0), "Do not enter, will be populated based on other column(s)")</f>
        <v>Muawiah Qaimari</v>
      </c>
      <c r="L2182" s="525" t="s">
        <v>375</v>
      </c>
      <c r="M2182" s="525" t="str">
        <f>IFERROR(VLOOKUP(L2182, 'Reference data'!$J$2:$K$30, 2, 0), "Do not enter, will be populated based on other column(s)")</f>
        <v>Himanshu Mathur</v>
      </c>
      <c r="N2182" s="347">
        <v>23.06</v>
      </c>
      <c r="O2182" s="551" t="str">
        <f>VLOOKUP(N2182, 'Reference data'!$U$2:$V$29, 2, 0)</f>
        <v>Jun-23</v>
      </c>
      <c r="P2182" s="483" t="s">
        <v>48</v>
      </c>
      <c r="Q2182" s="347">
        <v>10</v>
      </c>
      <c r="AM2182" s="347">
        <v>10</v>
      </c>
    </row>
    <row r="2183" spans="1:49" ht="18" customHeight="1">
      <c r="A2183" s="522" t="str">
        <f>IFERROR(VLOOKUP(B2183, 'Reference data'!$C$2:$D$21, 2, 0), "Do not enter, will be populated based on other column(s)")</f>
        <v>Sustenance</v>
      </c>
      <c r="B2183" s="541" t="s">
        <v>88</v>
      </c>
      <c r="C2183" s="347">
        <v>1</v>
      </c>
      <c r="D2183" s="347" t="s">
        <v>2667</v>
      </c>
      <c r="E2183" s="543" t="s">
        <v>764</v>
      </c>
      <c r="F2183" s="521" t="s">
        <v>2668</v>
      </c>
      <c r="G2183" s="522" t="str">
        <f>IFERROR(VLOOKUP(E2183,'Reference data'!$M$2:$P$364,4,0), "Do not enter, will be populated based on other column(s)")</f>
        <v>MR</v>
      </c>
      <c r="H2183" s="522" t="str">
        <f>IFERROR(VLOOKUP(E2183,'Reference data'!$M$2:$O$364, 3,0), "Do not enter, will be populated based on other column(s)")</f>
        <v>Java</v>
      </c>
      <c r="I2183" s="522" t="str">
        <f>IFERROR(VLOOKUP(E2183,'Reference data'!$M$1:$N$364, 2,0), "Do not enter, will be populated based on other column(s)")</f>
        <v>Freedom Java Apps</v>
      </c>
      <c r="J2183" s="347" t="s">
        <v>203</v>
      </c>
      <c r="K2183" s="525" t="str">
        <f>IFERROR(VLOOKUP(J2183,'Reference data'!$G$2:$H$7, 2, 0), "Do not enter, will be populated based on other column(s)")</f>
        <v>Muawiah Qaimari</v>
      </c>
      <c r="L2183" s="525" t="s">
        <v>375</v>
      </c>
      <c r="M2183" s="525" t="str">
        <f>IFERROR(VLOOKUP(L2183, 'Reference data'!$J$2:$K$30, 2, 0), "Do not enter, will be populated based on other column(s)")</f>
        <v>Himanshu Mathur</v>
      </c>
      <c r="N2183" s="347">
        <v>23.1</v>
      </c>
      <c r="O2183" s="551" t="str">
        <f>VLOOKUP(N2183, 'Reference data'!$U$2:$V$29, 2, 0)</f>
        <v>Oct-23</v>
      </c>
      <c r="P2183" s="483" t="s">
        <v>48</v>
      </c>
      <c r="Q2183" s="347">
        <v>80</v>
      </c>
      <c r="AM2183" s="347">
        <v>30</v>
      </c>
      <c r="AN2183" s="347">
        <v>10</v>
      </c>
      <c r="AO2183" s="347">
        <v>10</v>
      </c>
      <c r="AP2183" s="347">
        <v>10</v>
      </c>
      <c r="AQ2183" s="347">
        <v>20</v>
      </c>
    </row>
    <row r="2184" spans="1:49" ht="18" customHeight="1">
      <c r="A2184" s="522" t="str">
        <f>IFERROR(VLOOKUP(B2184, 'Reference data'!$C$2:$D$21, 2, 0), "Do not enter, will be populated based on other column(s)")</f>
        <v>Sustenance</v>
      </c>
      <c r="B2184" s="541" t="s">
        <v>88</v>
      </c>
      <c r="C2184" s="347">
        <v>1</v>
      </c>
      <c r="D2184" s="347" t="s">
        <v>2669</v>
      </c>
      <c r="E2184" s="543" t="s">
        <v>377</v>
      </c>
      <c r="F2184" s="521" t="s">
        <v>2668</v>
      </c>
      <c r="G2184" s="522" t="str">
        <f>IFERROR(VLOOKUP(E2184,'Reference data'!$M$2:$P$364,4,0), "Do not enter, will be populated based on other column(s)")</f>
        <v>MR</v>
      </c>
      <c r="H2184" s="522" t="str">
        <f>IFERROR(VLOOKUP(E2184,'Reference data'!$M$2:$O$364, 3,0), "Do not enter, will be populated based on other column(s)")</f>
        <v>Java</v>
      </c>
      <c r="I2184" s="522" t="str">
        <f>IFERROR(VLOOKUP(E2184,'Reference data'!$M$1:$N$364, 2,0), "Do not enter, will be populated based on other column(s)")</f>
        <v>Freedom Java Apps</v>
      </c>
      <c r="J2184" s="347" t="s">
        <v>203</v>
      </c>
      <c r="K2184" s="525" t="str">
        <f>IFERROR(VLOOKUP(J2184,'Reference data'!$G$2:$H$7, 2, 0), "Do not enter, will be populated based on other column(s)")</f>
        <v>Muawiah Qaimari</v>
      </c>
      <c r="L2184" s="525" t="s">
        <v>375</v>
      </c>
      <c r="M2184" s="525" t="str">
        <f>IFERROR(VLOOKUP(L2184, 'Reference data'!$J$2:$K$30, 2, 0), "Do not enter, will be populated based on other column(s)")</f>
        <v>Himanshu Mathur</v>
      </c>
      <c r="N2184" s="347">
        <v>23.1</v>
      </c>
      <c r="O2184" s="551" t="str">
        <f>VLOOKUP(N2184, 'Reference data'!$U$2:$V$29, 2, 0)</f>
        <v>Oct-23</v>
      </c>
      <c r="P2184" s="483" t="s">
        <v>48</v>
      </c>
      <c r="Q2184" s="347">
        <v>150</v>
      </c>
      <c r="AM2184" s="347">
        <v>30</v>
      </c>
      <c r="AN2184" s="347">
        <v>30</v>
      </c>
      <c r="AO2184" s="347">
        <v>30</v>
      </c>
      <c r="AP2184" s="347">
        <v>30</v>
      </c>
      <c r="AQ2184" s="347">
        <v>30</v>
      </c>
    </row>
    <row r="2185" spans="1:49" ht="18" customHeight="1">
      <c r="A2185" s="522" t="str">
        <f>IFERROR(VLOOKUP(B2185, 'Reference data'!$C$2:$D$21, 2, 0), "Do not enter, will be populated based on other column(s)")</f>
        <v>Sustenance</v>
      </c>
      <c r="B2185" s="541" t="s">
        <v>992</v>
      </c>
      <c r="C2185" s="347">
        <v>1</v>
      </c>
      <c r="D2185" s="347" t="s">
        <v>2670</v>
      </c>
      <c r="E2185" s="543" t="s">
        <v>202</v>
      </c>
      <c r="G2185" s="522" t="str">
        <f>IFERROR(VLOOKUP(E2185,'Reference data'!$M$2:$P$364,4,0), "Do not enter, will be populated based on other column(s)")</f>
        <v>MR</v>
      </c>
      <c r="H2185" s="522" t="str">
        <f>IFERROR(VLOOKUP(E2185,'Reference data'!$M$2:$O$364, 3,0), "Do not enter, will be populated based on other column(s)")</f>
        <v>Hadoop, Java</v>
      </c>
      <c r="I2185" s="522" t="str">
        <f>IFERROR(VLOOKUP(E2185,'Reference data'!$M$1:$N$364, 2,0), "Do not enter, will be populated based on other column(s)")</f>
        <v>CARAT</v>
      </c>
      <c r="J2185" s="347" t="s">
        <v>203</v>
      </c>
      <c r="K2185" s="525" t="str">
        <f>IFERROR(VLOOKUP(J2185,'Reference data'!$G$2:$H$7, 2, 0), "Do not enter, will be populated based on other column(s)")</f>
        <v>Muawiah Qaimari</v>
      </c>
      <c r="L2185" s="525" t="s">
        <v>375</v>
      </c>
      <c r="M2185" s="525" t="str">
        <f>IFERROR(VLOOKUP(L2185, 'Reference data'!$J$2:$K$30, 2, 0), "Do not enter, will be populated based on other column(s)")</f>
        <v>Himanshu Mathur</v>
      </c>
      <c r="N2185" s="347">
        <v>23.07</v>
      </c>
      <c r="O2185" s="551" t="str">
        <f>VLOOKUP(N2185, 'Reference data'!$U$2:$V$29, 2, 0)</f>
        <v>Jul-23</v>
      </c>
      <c r="P2185" s="483" t="s">
        <v>48</v>
      </c>
      <c r="Q2185" s="347">
        <v>60</v>
      </c>
      <c r="AJ2185" s="488"/>
      <c r="AK2185" s="488"/>
      <c r="AL2185" s="488"/>
      <c r="AM2185" s="488">
        <v>30</v>
      </c>
      <c r="AN2185" s="488">
        <v>30</v>
      </c>
      <c r="AO2185" s="488"/>
      <c r="AP2185" s="488"/>
    </row>
    <row r="2186" spans="1:49" ht="18" customHeight="1">
      <c r="A2186" s="522" t="str">
        <f>IFERROR(VLOOKUP(B2186, 'Reference data'!$C$2:$D$21, 2, 0), "Do not enter, will be populated based on other column(s)")</f>
        <v>Sustenance</v>
      </c>
      <c r="B2186" s="541" t="s">
        <v>987</v>
      </c>
      <c r="C2186" s="347">
        <v>1</v>
      </c>
      <c r="D2186" s="347" t="s">
        <v>2671</v>
      </c>
      <c r="E2186" s="543" t="s">
        <v>377</v>
      </c>
      <c r="G2186" s="522" t="str">
        <f>IFERROR(VLOOKUP(E2186,'Reference data'!$M$2:$P$364,4,0), "Do not enter, will be populated based on other column(s)")</f>
        <v>MR</v>
      </c>
      <c r="H2186" s="522" t="str">
        <f>IFERROR(VLOOKUP(E2186,'Reference data'!$M$2:$O$364, 3,0), "Do not enter, will be populated based on other column(s)")</f>
        <v>Java</v>
      </c>
      <c r="I2186" s="522" t="str">
        <f>IFERROR(VLOOKUP(E2186,'Reference data'!$M$1:$N$364, 2,0), "Do not enter, will be populated based on other column(s)")</f>
        <v>Freedom Java Apps</v>
      </c>
      <c r="J2186" s="347" t="s">
        <v>203</v>
      </c>
      <c r="K2186" s="525" t="str">
        <f>IFERROR(VLOOKUP(J2186,'Reference data'!$G$2:$H$7, 2, 0), "Do not enter, will be populated based on other column(s)")</f>
        <v>Muawiah Qaimari</v>
      </c>
      <c r="L2186" s="525" t="s">
        <v>375</v>
      </c>
      <c r="M2186" s="525" t="str">
        <f>IFERROR(VLOOKUP(L2186, 'Reference data'!$J$2:$K$30, 2, 0), "Do not enter, will be populated based on other column(s)")</f>
        <v>Himanshu Mathur</v>
      </c>
      <c r="N2186" s="347">
        <v>23.06</v>
      </c>
      <c r="O2186" s="551" t="str">
        <f>VLOOKUP(N2186, 'Reference data'!$U$2:$V$29, 2, 0)</f>
        <v>Jun-23</v>
      </c>
      <c r="P2186" s="483" t="s">
        <v>48</v>
      </c>
      <c r="Q2186" s="347">
        <v>20</v>
      </c>
      <c r="AM2186" s="347">
        <v>20</v>
      </c>
    </row>
    <row r="2187" spans="1:49" ht="18" customHeight="1">
      <c r="A2187" s="522" t="str">
        <f>IFERROR(VLOOKUP(B2187, 'Reference data'!$C$2:$D$21, 2, 0), "Do not enter, will be populated based on other column(s)")</f>
        <v>Sustenance</v>
      </c>
      <c r="B2187" s="541" t="s">
        <v>988</v>
      </c>
      <c r="C2187" s="347">
        <v>1</v>
      </c>
      <c r="D2187" s="347" t="s">
        <v>2672</v>
      </c>
      <c r="E2187" s="543" t="s">
        <v>764</v>
      </c>
      <c r="G2187" s="522" t="str">
        <f>IFERROR(VLOOKUP(E2187,'Reference data'!$M$2:$P$364,4,0), "Do not enter, will be populated based on other column(s)")</f>
        <v>MR</v>
      </c>
      <c r="H2187" s="522" t="str">
        <f>IFERROR(VLOOKUP(E2187,'Reference data'!$M$2:$O$364, 3,0), "Do not enter, will be populated based on other column(s)")</f>
        <v>Java</v>
      </c>
      <c r="I2187" s="522" t="str">
        <f>IFERROR(VLOOKUP(E2187,'Reference data'!$M$1:$N$364, 2,0), "Do not enter, will be populated based on other column(s)")</f>
        <v>Freedom Java Apps</v>
      </c>
      <c r="J2187" s="347" t="s">
        <v>203</v>
      </c>
      <c r="K2187" s="525" t="str">
        <f>IFERROR(VLOOKUP(J2187,'Reference data'!$G$2:$H$7, 2, 0), "Do not enter, will be populated based on other column(s)")</f>
        <v>Muawiah Qaimari</v>
      </c>
      <c r="L2187" s="525" t="s">
        <v>375</v>
      </c>
      <c r="M2187" s="525" t="str">
        <f>IFERROR(VLOOKUP(L2187, 'Reference data'!$J$2:$K$30, 2, 0), "Do not enter, will be populated based on other column(s)")</f>
        <v>Himanshu Mathur</v>
      </c>
      <c r="N2187" s="347">
        <v>23.07</v>
      </c>
      <c r="P2187" s="483" t="s">
        <v>48</v>
      </c>
      <c r="Q2187" s="347">
        <v>30</v>
      </c>
      <c r="AN2187" s="347">
        <v>30</v>
      </c>
    </row>
    <row r="2188" spans="1:49" ht="18" customHeight="1">
      <c r="A2188" s="522" t="str">
        <f>IFERROR(VLOOKUP(B2188, 'Reference data'!$C$2:$D$21, 2, 0), "Do not enter, will be populated based on other column(s)")</f>
        <v>Sustenance</v>
      </c>
      <c r="B2188" s="541" t="s">
        <v>988</v>
      </c>
      <c r="C2188" s="347">
        <v>1</v>
      </c>
      <c r="D2188" s="347" t="s">
        <v>2673</v>
      </c>
      <c r="E2188" s="543" t="s">
        <v>379</v>
      </c>
      <c r="G2188" s="522" t="str">
        <f>IFERROR(VLOOKUP(E2188,'Reference data'!$M$2:$P$364,4,0), "Do not enter, will be populated based on other column(s)")</f>
        <v>MR</v>
      </c>
      <c r="H2188" s="522" t="str">
        <f>IFERROR(VLOOKUP(E2188,'Reference data'!$M$2:$O$364, 3,0), "Do not enter, will be populated based on other column(s)")</f>
        <v>C, C++</v>
      </c>
      <c r="I2188" s="522" t="str">
        <f>IFERROR(VLOOKUP(E2188,'Reference data'!$M$1:$N$364, 2,0), "Do not enter, will be populated based on other column(s)")</f>
        <v>Freedom CPP Apps</v>
      </c>
      <c r="J2188" s="347" t="s">
        <v>203</v>
      </c>
      <c r="K2188" s="525" t="str">
        <f>IFERROR(VLOOKUP(J2188,'Reference data'!$G$2:$H$7, 2, 0), "Do not enter, will be populated based on other column(s)")</f>
        <v>Muawiah Qaimari</v>
      </c>
      <c r="L2188" s="525" t="s">
        <v>375</v>
      </c>
      <c r="M2188" s="525" t="str">
        <f>IFERROR(VLOOKUP(L2188, 'Reference data'!$J$2:$K$30, 2, 0), "Do not enter, will be populated based on other column(s)")</f>
        <v>Himanshu Mathur</v>
      </c>
      <c r="N2188" s="347">
        <v>23.07</v>
      </c>
      <c r="P2188" s="483" t="s">
        <v>48</v>
      </c>
      <c r="Q2188" s="347">
        <v>30</v>
      </c>
      <c r="AN2188" s="347">
        <v>30</v>
      </c>
    </row>
    <row r="2189" spans="1:49" ht="18" customHeight="1">
      <c r="A2189" s="522" t="str">
        <f>IFERROR(VLOOKUP(B2189, 'Reference data'!$C$2:$D$21, 2, 0), "Do not enter, will be populated based on other column(s)")</f>
        <v>Enhancement</v>
      </c>
      <c r="B2189" s="541" t="s">
        <v>960</v>
      </c>
      <c r="C2189" s="347">
        <v>1</v>
      </c>
      <c r="D2189" s="481" t="s">
        <v>2674</v>
      </c>
      <c r="E2189" s="543" t="s">
        <v>1287</v>
      </c>
      <c r="F2189" s="474" t="s">
        <v>1506</v>
      </c>
      <c r="G2189" s="522" t="str">
        <f>IFERROR(VLOOKUP(E2189,'Reference data'!$M$2:$P$364,4,0), "Do not enter, will be populated based on other column(s)")</f>
        <v>MR</v>
      </c>
      <c r="H2189" s="522" t="str">
        <f>IFERROR(VLOOKUP(E2189,'Reference data'!$M$2:$O$364, 3,0), "Do not enter, will be populated based on other column(s)")</f>
        <v>Java</v>
      </c>
      <c r="I2189" s="522" t="str">
        <f>IFERROR(VLOOKUP(E2189,'Reference data'!$M$1:$N$364, 2,0), "Do not enter, will be populated based on other column(s)")</f>
        <v>BOOM-BIGSYS</v>
      </c>
      <c r="J2189" s="347" t="s">
        <v>78</v>
      </c>
      <c r="K2189" s="525" t="str">
        <f>IFERROR(VLOOKUP(J2189,'Reference data'!$G$2:$H$7, 2, 0), "Do not enter, will be populated based on other column(s)")</f>
        <v>Christine Moretti</v>
      </c>
      <c r="L2189" s="525" t="s">
        <v>231</v>
      </c>
      <c r="M2189" s="525" t="str">
        <f>IFERROR(VLOOKUP(L2189, 'Reference data'!$J$2:$K$30, 2, 0), "Do not enter, will be populated based on other column(s)")</f>
        <v>Dinesh Bansal (Gurgaon)</v>
      </c>
      <c r="N2189" s="472">
        <v>23.08</v>
      </c>
      <c r="O2189" s="671" t="s">
        <v>48</v>
      </c>
      <c r="P2189" s="483" t="s">
        <v>48</v>
      </c>
      <c r="Q2189" s="488"/>
      <c r="R2189" s="488"/>
      <c r="S2189" s="488"/>
      <c r="T2189" s="488"/>
      <c r="U2189" s="488"/>
      <c r="V2189" s="488"/>
      <c r="W2189" s="488"/>
      <c r="X2189" s="488"/>
      <c r="Y2189" s="488"/>
      <c r="Z2189" s="488"/>
      <c r="AA2189" s="488"/>
      <c r="AB2189" s="488"/>
      <c r="AC2189" s="488"/>
      <c r="AD2189" s="488"/>
      <c r="AE2189" s="488"/>
      <c r="AF2189" s="488"/>
      <c r="AG2189" s="488"/>
      <c r="AH2189" s="488"/>
      <c r="AI2189" s="488"/>
      <c r="AJ2189" s="488"/>
      <c r="AK2189" s="488"/>
      <c r="AL2189" s="488">
        <v>133</v>
      </c>
      <c r="AM2189" s="488">
        <v>133</v>
      </c>
      <c r="AN2189" s="347">
        <v>133</v>
      </c>
      <c r="AO2189" s="347">
        <v>50</v>
      </c>
    </row>
    <row r="2190" spans="1:49" ht="18" customHeight="1">
      <c r="A2190" s="522" t="str">
        <f>IFERROR(VLOOKUP(B2190, 'Reference data'!$C$2:$D$21, 2, 0), "Do not enter, will be populated based on other column(s)")</f>
        <v>Sustenance</v>
      </c>
      <c r="B2190" s="541" t="s">
        <v>983</v>
      </c>
      <c r="C2190" s="347">
        <v>1</v>
      </c>
      <c r="D2190" s="347" t="s">
        <v>2675</v>
      </c>
      <c r="E2190" s="543" t="s">
        <v>202</v>
      </c>
      <c r="G2190" s="522" t="str">
        <f>IFERROR(VLOOKUP(E2190,'Reference data'!$M$2:$P$364,4,0), "Do not enter, will be populated based on other column(s)")</f>
        <v>MR</v>
      </c>
      <c r="H2190" s="522" t="str">
        <f>IFERROR(VLOOKUP(E2190,'Reference data'!$M$2:$O$364, 3,0), "Do not enter, will be populated based on other column(s)")</f>
        <v>Hadoop, Java</v>
      </c>
      <c r="I2190" s="522" t="str">
        <f>IFERROR(VLOOKUP(E2190,'Reference data'!$M$1:$N$364, 2,0), "Do not enter, will be populated based on other column(s)")</f>
        <v>CARAT</v>
      </c>
      <c r="J2190" s="347" t="s">
        <v>203</v>
      </c>
      <c r="K2190" s="525" t="str">
        <f>IFERROR(VLOOKUP(J2190,'Reference data'!$G$2:$H$7, 2, 0), "Do not enter, will be populated based on other column(s)")</f>
        <v>Muawiah Qaimari</v>
      </c>
      <c r="L2190" s="525" t="s">
        <v>375</v>
      </c>
      <c r="M2190" s="525" t="str">
        <f>IFERROR(VLOOKUP(L2190, 'Reference data'!$J$2:$K$30, 2, 0), "Do not enter, will be populated based on other column(s)")</f>
        <v>Himanshu Mathur</v>
      </c>
      <c r="N2190" s="347">
        <v>24.04</v>
      </c>
      <c r="P2190" s="483" t="s">
        <v>48</v>
      </c>
      <c r="Q2190" s="347">
        <v>400</v>
      </c>
      <c r="AO2190" s="347">
        <v>25</v>
      </c>
      <c r="AP2190" s="347">
        <v>25</v>
      </c>
      <c r="AQ2190" s="347">
        <v>50</v>
      </c>
      <c r="AR2190" s="347">
        <v>50</v>
      </c>
      <c r="AS2190" s="347">
        <v>50</v>
      </c>
      <c r="AT2190" s="347">
        <v>50</v>
      </c>
      <c r="AU2190" s="347">
        <v>50</v>
      </c>
      <c r="AV2190" s="347">
        <v>50</v>
      </c>
      <c r="AW2190" s="347">
        <v>50</v>
      </c>
    </row>
    <row r="2191" spans="1:49" ht="18" customHeight="1">
      <c r="A2191" s="522" t="str">
        <f>IFERROR(VLOOKUP(B2191, 'Reference data'!$C$2:$D$21, 2, 0), "Do not enter, will be populated based on other column(s)")</f>
        <v>Enhancement</v>
      </c>
      <c r="B2191" s="541" t="s">
        <v>960</v>
      </c>
      <c r="C2191" s="347">
        <v>1</v>
      </c>
      <c r="D2191" s="680" t="s">
        <v>1720</v>
      </c>
      <c r="E2191" s="543" t="s">
        <v>235</v>
      </c>
      <c r="F2191" s="474" t="s">
        <v>1506</v>
      </c>
      <c r="G2191" s="522" t="str">
        <f>IFERROR(VLOOKUP(E2191,'Reference data'!$M$2:$P$364,4,0), "Do not enter, will be populated based on other column(s)")</f>
        <v>MR</v>
      </c>
      <c r="H2191" s="522" t="str">
        <f>IFERROR(VLOOKUP(E2191,'Reference data'!$M$2:$O$364, 3,0), "Do not enter, will be populated based on other column(s)")</f>
        <v>Java</v>
      </c>
      <c r="I2191" s="522" t="str">
        <f>IFERROR(VLOOKUP(E2191,'Reference data'!$M$1:$N$364, 2,0), "Do not enter, will be populated based on other column(s)")</f>
        <v>BOOM-BIGSYS</v>
      </c>
      <c r="J2191" s="347" t="s">
        <v>78</v>
      </c>
      <c r="K2191" s="525" t="str">
        <f>IFERROR(VLOOKUP(J2191,'Reference data'!$G$2:$H$7, 2, 0), "Do not enter, will be populated based on other column(s)")</f>
        <v>Christine Moretti</v>
      </c>
      <c r="L2191" s="525" t="s">
        <v>231</v>
      </c>
      <c r="M2191" s="525" t="str">
        <f>IFERROR(VLOOKUP(L2191, 'Reference data'!$J$2:$K$30, 2, 0), "Do not enter, will be populated based on other column(s)")</f>
        <v>Dinesh Bansal (Gurgaon)</v>
      </c>
      <c r="N2191" s="472">
        <v>23.09</v>
      </c>
      <c r="O2191" s="671" t="s">
        <v>48</v>
      </c>
      <c r="P2191" s="483" t="s">
        <v>48</v>
      </c>
      <c r="Q2191" s="488">
        <v>70</v>
      </c>
      <c r="R2191" s="488"/>
      <c r="S2191" s="488"/>
      <c r="T2191" s="488"/>
      <c r="U2191" s="488"/>
      <c r="V2191" s="488"/>
      <c r="W2191" s="488"/>
      <c r="X2191" s="488"/>
      <c r="Y2191" s="488"/>
      <c r="Z2191" s="488"/>
      <c r="AA2191" s="488"/>
      <c r="AB2191" s="488"/>
      <c r="AC2191" s="488"/>
      <c r="AD2191" s="488"/>
      <c r="AE2191" s="488"/>
      <c r="AF2191" s="488"/>
      <c r="AG2191" s="488"/>
      <c r="AH2191" s="488"/>
      <c r="AI2191" s="488"/>
      <c r="AJ2191" s="488"/>
      <c r="AK2191" s="488"/>
      <c r="AL2191" s="488"/>
      <c r="AM2191" s="488"/>
      <c r="AO2191" s="347">
        <v>50</v>
      </c>
      <c r="AP2191" s="347">
        <v>20</v>
      </c>
    </row>
    <row r="2192" spans="1:49" ht="18" customHeight="1">
      <c r="A2192" s="522" t="str">
        <f>IFERROR(VLOOKUP(B2192, 'Reference data'!$C$2:$D$21, 2, 0), "Do not enter, will be populated based on other column(s)")</f>
        <v>Enhancement</v>
      </c>
      <c r="B2192" s="541" t="s">
        <v>960</v>
      </c>
      <c r="C2192" s="347">
        <v>1</v>
      </c>
      <c r="D2192" s="347" t="s">
        <v>2676</v>
      </c>
      <c r="E2192" s="543" t="s">
        <v>1213</v>
      </c>
      <c r="F2192" s="474"/>
      <c r="G2192" s="522" t="str">
        <f>IFERROR(VLOOKUP(E2192,'Reference data'!$M$2:$P$364,4,0), "Do not enter, will be populated based on other column(s)")</f>
        <v>MF</v>
      </c>
      <c r="H2192" s="522" t="str">
        <f>IFERROR(VLOOKUP(E2192,'Reference data'!$M$2:$O$364, 3,0), "Do not enter, will be populated based on other column(s)")</f>
        <v>Cobol, IMS-DC, DB2</v>
      </c>
      <c r="I2192" s="522" t="str">
        <f>IFERROR(VLOOKUP(E2192,'Reference data'!$M$1:$N$364, 2,0), "Do not enter, will be populated based on other column(s)")</f>
        <v>SE-BILLING-USAGE</v>
      </c>
      <c r="J2192" s="347" t="s">
        <v>203</v>
      </c>
      <c r="K2192" s="525" t="str">
        <f>IFERROR(VLOOKUP(J2192,'Reference data'!$G$2:$H$7, 2, 0), "Do not enter, will be populated based on other column(s)")</f>
        <v>Muawiah Qaimari</v>
      </c>
      <c r="L2192" s="525" t="s">
        <v>414</v>
      </c>
      <c r="M2192" s="525" t="str">
        <f>IFERROR(VLOOKUP(L2192, 'Reference data'!$J$2:$K$30, 2, 0), "Do not enter, will be populated based on other column(s)")</f>
        <v>Tarun Raghuwanshi</v>
      </c>
      <c r="N2192" s="347">
        <v>23.12</v>
      </c>
      <c r="O2192" s="551" t="str">
        <f>VLOOKUP(N2192, 'Reference data'!$U$2:$V$29, 2, 0)</f>
        <v>Dec-23</v>
      </c>
      <c r="P2192" s="483" t="s">
        <v>48</v>
      </c>
      <c r="Q2192" s="347">
        <v>100</v>
      </c>
      <c r="AO2192" s="347">
        <v>60</v>
      </c>
      <c r="AR2192" s="347">
        <v>40</v>
      </c>
    </row>
    <row r="2193" spans="1:45" ht="18" customHeight="1">
      <c r="A2193" s="522" t="str">
        <f>IFERROR(VLOOKUP(B2193, 'Reference data'!$C$2:$D$21, 2, 0), "Do not enter, will be populated based on other column(s)")</f>
        <v>Enhancement</v>
      </c>
      <c r="B2193" s="541" t="s">
        <v>960</v>
      </c>
      <c r="C2193" s="347">
        <v>1</v>
      </c>
      <c r="D2193" s="347" t="s">
        <v>2677</v>
      </c>
      <c r="E2193" s="543" t="s">
        <v>202</v>
      </c>
      <c r="F2193" s="347" t="s">
        <v>795</v>
      </c>
      <c r="G2193" s="522" t="str">
        <f>IFERROR(VLOOKUP(E2193,'Reference data'!$M$2:$P$364,4,0), "Do not enter, will be populated based on other column(s)")</f>
        <v>MR</v>
      </c>
      <c r="H2193" s="522" t="str">
        <f>IFERROR(VLOOKUP(E2193,'Reference data'!$M$2:$O$364, 3,0), "Do not enter, will be populated based on other column(s)")</f>
        <v>Hadoop, Java</v>
      </c>
      <c r="I2193" s="522" t="str">
        <f>IFERROR(VLOOKUP(E2193,'Reference data'!$M$1:$N$364, 2,0), "Do not enter, will be populated based on other column(s)")</f>
        <v>CARAT</v>
      </c>
      <c r="J2193" s="347" t="s">
        <v>203</v>
      </c>
      <c r="K2193" s="525" t="str">
        <f>IFERROR(VLOOKUP(J2193,'Reference data'!$G$2:$H$7, 2, 0), "Do not enter, will be populated based on other column(s)")</f>
        <v>Muawiah Qaimari</v>
      </c>
      <c r="L2193" s="525" t="s">
        <v>375</v>
      </c>
      <c r="M2193" s="525" t="str">
        <f>IFERROR(VLOOKUP(L2193, 'Reference data'!$J$2:$K$30, 2, 0), "Do not enter, will be populated based on other column(s)")</f>
        <v>Himanshu Mathur</v>
      </c>
      <c r="N2193" s="347">
        <v>23.12</v>
      </c>
      <c r="P2193" s="483" t="s">
        <v>342</v>
      </c>
      <c r="Q2193" s="347">
        <v>1000</v>
      </c>
    </row>
    <row r="2194" spans="1:45" ht="18" customHeight="1">
      <c r="A2194" s="522" t="str">
        <f>IFERROR(VLOOKUP(B2194, 'Reference data'!$C$2:$D$21, 2, 0), "Do not enter, will be populated based on other column(s)")</f>
        <v>Sustenance</v>
      </c>
      <c r="B2194" s="541" t="s">
        <v>988</v>
      </c>
      <c r="C2194" s="347">
        <v>1</v>
      </c>
      <c r="D2194" s="347" t="s">
        <v>2678</v>
      </c>
      <c r="E2194" s="543" t="s">
        <v>764</v>
      </c>
      <c r="G2194" s="522" t="str">
        <f>IFERROR(VLOOKUP(E2194,'Reference data'!$M$2:$P$364,4,0), "Do not enter, will be populated based on other column(s)")</f>
        <v>MR</v>
      </c>
      <c r="H2194" s="522" t="str">
        <f>IFERROR(VLOOKUP(E2194,'Reference data'!$M$2:$O$364, 3,0), "Do not enter, will be populated based on other column(s)")</f>
        <v>Java</v>
      </c>
      <c r="I2194" s="522" t="str">
        <f>IFERROR(VLOOKUP(E2194,'Reference data'!$M$1:$N$364, 2,0), "Do not enter, will be populated based on other column(s)")</f>
        <v>Freedom Java Apps</v>
      </c>
      <c r="J2194" s="347" t="s">
        <v>203</v>
      </c>
      <c r="K2194" s="525" t="str">
        <f>IFERROR(VLOOKUP(J2194,'Reference data'!$G$2:$H$7, 2, 0), "Do not enter, will be populated based on other column(s)")</f>
        <v>Muawiah Qaimari</v>
      </c>
      <c r="L2194" s="525" t="s">
        <v>375</v>
      </c>
      <c r="M2194" s="525" t="str">
        <f>IFERROR(VLOOKUP(L2194, 'Reference data'!$J$2:$K$30, 2, 0), "Do not enter, will be populated based on other column(s)")</f>
        <v>Himanshu Mathur</v>
      </c>
      <c r="N2194" s="347">
        <v>23.08</v>
      </c>
      <c r="P2194" s="483" t="s">
        <v>48</v>
      </c>
      <c r="Q2194" s="347">
        <v>30</v>
      </c>
    </row>
    <row r="2195" spans="1:45" ht="18" customHeight="1">
      <c r="A2195" s="522" t="str">
        <f>IFERROR(VLOOKUP(B2195, 'Reference data'!$C$2:$D$21, 2, 0), "Do not enter, will be populated based on other column(s)")</f>
        <v>Sustenance</v>
      </c>
      <c r="B2195" s="541" t="s">
        <v>990</v>
      </c>
      <c r="C2195" s="347">
        <v>1</v>
      </c>
      <c r="D2195" s="347" t="s">
        <v>2679</v>
      </c>
      <c r="E2195" s="543" t="s">
        <v>377</v>
      </c>
      <c r="G2195" s="522" t="str">
        <f>IFERROR(VLOOKUP(E2195,'Reference data'!$M$2:$P$364,4,0), "Do not enter, will be populated based on other column(s)")</f>
        <v>MR</v>
      </c>
      <c r="H2195" s="522" t="str">
        <f>IFERROR(VLOOKUP(E2195,'Reference data'!$M$2:$O$364, 3,0), "Do not enter, will be populated based on other column(s)")</f>
        <v>Java</v>
      </c>
      <c r="I2195" s="522" t="str">
        <f>IFERROR(VLOOKUP(E2195,'Reference data'!$M$1:$N$364, 2,0), "Do not enter, will be populated based on other column(s)")</f>
        <v>Freedom Java Apps</v>
      </c>
      <c r="J2195" s="347" t="s">
        <v>203</v>
      </c>
      <c r="K2195" s="525" t="str">
        <f>IFERROR(VLOOKUP(J2195,'Reference data'!$G$2:$H$7, 2, 0), "Do not enter, will be populated based on other column(s)")</f>
        <v>Muawiah Qaimari</v>
      </c>
      <c r="L2195" s="525" t="s">
        <v>375</v>
      </c>
      <c r="M2195" s="525" t="str">
        <f>IFERROR(VLOOKUP(L2195, 'Reference data'!$J$2:$K$30, 2, 0), "Do not enter, will be populated based on other column(s)")</f>
        <v>Himanshu Mathur</v>
      </c>
      <c r="N2195" s="347">
        <v>23.08</v>
      </c>
      <c r="P2195" s="483" t="s">
        <v>48</v>
      </c>
      <c r="Q2195" s="347">
        <v>30</v>
      </c>
    </row>
    <row r="2196" spans="1:45" ht="18" customHeight="1">
      <c r="A2196" s="522" t="str">
        <f>IFERROR(VLOOKUP(B2196, 'Reference data'!$C$2:$D$21, 2, 0), "Do not enter, will be populated based on other column(s)")</f>
        <v>Sustenance</v>
      </c>
      <c r="B2196" s="541" t="s">
        <v>987</v>
      </c>
      <c r="C2196" s="347">
        <v>1</v>
      </c>
      <c r="D2196" s="347" t="s">
        <v>2680</v>
      </c>
      <c r="E2196" s="543" t="s">
        <v>764</v>
      </c>
      <c r="G2196" s="522" t="str">
        <f>IFERROR(VLOOKUP(E2196,'Reference data'!$M$2:$P$364,4,0), "Do not enter, will be populated based on other column(s)")</f>
        <v>MR</v>
      </c>
      <c r="H2196" s="522" t="str">
        <f>IFERROR(VLOOKUP(E2196,'Reference data'!$M$2:$O$364, 3,0), "Do not enter, will be populated based on other column(s)")</f>
        <v>Java</v>
      </c>
      <c r="I2196" s="522" t="str">
        <f>IFERROR(VLOOKUP(E2196,'Reference data'!$M$1:$N$364, 2,0), "Do not enter, will be populated based on other column(s)")</f>
        <v>Freedom Java Apps</v>
      </c>
      <c r="J2196" s="347" t="s">
        <v>203</v>
      </c>
      <c r="K2196" s="525" t="str">
        <f>IFERROR(VLOOKUP(J2196,'Reference data'!$G$2:$H$7, 2, 0), "Do not enter, will be populated based on other column(s)")</f>
        <v>Muawiah Qaimari</v>
      </c>
      <c r="L2196" s="525" t="s">
        <v>375</v>
      </c>
      <c r="M2196" s="525" t="str">
        <f>IFERROR(VLOOKUP(L2196, 'Reference data'!$J$2:$K$30, 2, 0), "Do not enter, will be populated based on other column(s)")</f>
        <v>Himanshu Mathur</v>
      </c>
      <c r="N2196" s="347">
        <v>23.09</v>
      </c>
      <c r="P2196" s="483" t="s">
        <v>48</v>
      </c>
      <c r="Q2196" s="347">
        <v>20</v>
      </c>
      <c r="AP2196" s="347">
        <v>30</v>
      </c>
    </row>
    <row r="2197" spans="1:45" ht="18" customHeight="1">
      <c r="A2197" s="522" t="str">
        <f>IFERROR(VLOOKUP(B2197, 'Reference data'!$C$2:$D$21, 2, 0), "Do not enter, will be populated based on other column(s)")</f>
        <v>Sustenance</v>
      </c>
      <c r="B2197" s="541" t="s">
        <v>988</v>
      </c>
      <c r="C2197" s="347">
        <v>1</v>
      </c>
      <c r="D2197" s="347" t="s">
        <v>2681</v>
      </c>
      <c r="E2197" s="543" t="s">
        <v>764</v>
      </c>
      <c r="G2197" s="522" t="str">
        <f>IFERROR(VLOOKUP(E2197,'Reference data'!$M$2:$P$364,4,0), "Do not enter, will be populated based on other column(s)")</f>
        <v>MR</v>
      </c>
      <c r="H2197" s="522" t="str">
        <f>IFERROR(VLOOKUP(E2197,'Reference data'!$M$2:$O$364, 3,0), "Do not enter, will be populated based on other column(s)")</f>
        <v>Java</v>
      </c>
      <c r="I2197" s="522" t="str">
        <f>IFERROR(VLOOKUP(E2197,'Reference data'!$M$1:$N$364, 2,0), "Do not enter, will be populated based on other column(s)")</f>
        <v>Freedom Java Apps</v>
      </c>
      <c r="J2197" s="347" t="s">
        <v>203</v>
      </c>
      <c r="K2197" s="525" t="str">
        <f>IFERROR(VLOOKUP(J2197,'Reference data'!$G$2:$H$7, 2, 0), "Do not enter, will be populated based on other column(s)")</f>
        <v>Muawiah Qaimari</v>
      </c>
      <c r="L2197" s="525" t="s">
        <v>375</v>
      </c>
      <c r="M2197" s="525" t="str">
        <f>IFERROR(VLOOKUP(L2197, 'Reference data'!$J$2:$K$30, 2, 0), "Do not enter, will be populated based on other column(s)")</f>
        <v>Himanshu Mathur</v>
      </c>
      <c r="N2197" s="347">
        <v>23.09</v>
      </c>
      <c r="P2197" s="483" t="s">
        <v>48</v>
      </c>
      <c r="Q2197" s="347">
        <v>30</v>
      </c>
      <c r="AP2197" s="347">
        <v>30</v>
      </c>
    </row>
    <row r="2198" spans="1:45" ht="18" customHeight="1">
      <c r="A2198" s="522" t="str">
        <f>IFERROR(VLOOKUP(B2198, 'Reference data'!$C$2:$D$21, 2, 0), "Do not enter, will be populated based on other column(s)")</f>
        <v>Sustenance</v>
      </c>
      <c r="B2198" s="541" t="s">
        <v>988</v>
      </c>
      <c r="C2198" s="347">
        <v>1</v>
      </c>
      <c r="D2198" s="347" t="s">
        <v>2682</v>
      </c>
      <c r="E2198" s="543" t="s">
        <v>764</v>
      </c>
      <c r="G2198" s="522" t="str">
        <f>IFERROR(VLOOKUP(E2198,'Reference data'!$M$2:$P$364,4,0), "Do not enter, will be populated based on other column(s)")</f>
        <v>MR</v>
      </c>
      <c r="H2198" s="522" t="str">
        <f>IFERROR(VLOOKUP(E2198,'Reference data'!$M$2:$O$364, 3,0), "Do not enter, will be populated based on other column(s)")</f>
        <v>Java</v>
      </c>
      <c r="I2198" s="522" t="str">
        <f>IFERROR(VLOOKUP(E2198,'Reference data'!$M$1:$N$364, 2,0), "Do not enter, will be populated based on other column(s)")</f>
        <v>Freedom Java Apps</v>
      </c>
      <c r="J2198" s="347" t="s">
        <v>203</v>
      </c>
      <c r="K2198" s="525" t="str">
        <f>IFERROR(VLOOKUP(J2198,'Reference data'!$G$2:$H$7, 2, 0), "Do not enter, will be populated based on other column(s)")</f>
        <v>Muawiah Qaimari</v>
      </c>
      <c r="L2198" s="525" t="s">
        <v>375</v>
      </c>
      <c r="M2198" s="525" t="str">
        <f>IFERROR(VLOOKUP(L2198, 'Reference data'!$J$2:$K$30, 2, 0), "Do not enter, will be populated based on other column(s)")</f>
        <v>Himanshu Mathur</v>
      </c>
      <c r="N2198" s="347">
        <v>23.09</v>
      </c>
      <c r="P2198" s="483" t="s">
        <v>48</v>
      </c>
      <c r="Q2198" s="347">
        <v>10</v>
      </c>
      <c r="AP2198" s="347">
        <v>10</v>
      </c>
    </row>
    <row r="2199" spans="1:45" ht="18" customHeight="1">
      <c r="A2199" s="522" t="str">
        <f>IFERROR(VLOOKUP(B2199, 'Reference data'!$C$2:$D$21, 2, 0), "Do not enter, will be populated based on other column(s)")</f>
        <v>Sustenance</v>
      </c>
      <c r="B2199" s="541" t="s">
        <v>990</v>
      </c>
      <c r="C2199" s="347">
        <v>1</v>
      </c>
      <c r="D2199" s="347" t="s">
        <v>2683</v>
      </c>
      <c r="E2199" s="543" t="s">
        <v>379</v>
      </c>
      <c r="G2199" s="522" t="str">
        <f>IFERROR(VLOOKUP(E2199,'Reference data'!$M$2:$P$364,4,0), "Do not enter, will be populated based on other column(s)")</f>
        <v>MR</v>
      </c>
      <c r="H2199" s="522" t="str">
        <f>IFERROR(VLOOKUP(E2199,'Reference data'!$M$2:$O$364, 3,0), "Do not enter, will be populated based on other column(s)")</f>
        <v>C, C++</v>
      </c>
      <c r="I2199" s="522" t="str">
        <f>IFERROR(VLOOKUP(E2199,'Reference data'!$M$1:$N$364, 2,0), "Do not enter, will be populated based on other column(s)")</f>
        <v>Freedom CPP Apps</v>
      </c>
      <c r="J2199" s="347" t="s">
        <v>203</v>
      </c>
      <c r="K2199" s="525" t="str">
        <f>IFERROR(VLOOKUP(J2199,'Reference data'!$G$2:$H$7, 2, 0), "Do not enter, will be populated based on other column(s)")</f>
        <v>Muawiah Qaimari</v>
      </c>
      <c r="L2199" s="525" t="s">
        <v>375</v>
      </c>
      <c r="M2199" s="525" t="str">
        <f>IFERROR(VLOOKUP(L2199, 'Reference data'!$J$2:$K$30, 2, 0), "Do not enter, will be populated based on other column(s)")</f>
        <v>Himanshu Mathur</v>
      </c>
      <c r="N2199" s="347">
        <v>23.09</v>
      </c>
      <c r="P2199" s="483" t="s">
        <v>48</v>
      </c>
      <c r="Q2199" s="347">
        <v>20</v>
      </c>
      <c r="AP2199" s="347">
        <v>20</v>
      </c>
    </row>
    <row r="2200" spans="1:45" ht="18" customHeight="1">
      <c r="A2200" s="522" t="str">
        <f>IFERROR(VLOOKUP(B2200, 'Reference data'!$C$2:$D$21, 2, 0), "Do not enter, will be populated based on other column(s)")</f>
        <v>Sustenance</v>
      </c>
      <c r="B2200" s="541" t="s">
        <v>990</v>
      </c>
      <c r="C2200" s="347">
        <v>1</v>
      </c>
      <c r="D2200" s="347" t="s">
        <v>2684</v>
      </c>
      <c r="E2200" s="543" t="s">
        <v>385</v>
      </c>
      <c r="G2200" s="522" t="str">
        <f>IFERROR(VLOOKUP(E2200,'Reference data'!$M$2:$P$364,4,0), "Do not enter, will be populated based on other column(s)")</f>
        <v>MR</v>
      </c>
      <c r="H2200" s="522" t="str">
        <f>IFERROR(VLOOKUP(E2200,'Reference data'!$M$2:$O$364, 3,0), "Do not enter, will be populated based on other column(s)")</f>
        <v>SmallTalk, Gemstone</v>
      </c>
      <c r="I2200" s="522" t="str">
        <f>IFERROR(VLOOKUP(E2200,'Reference data'!$M$1:$N$364, 2,0), "Do not enter, will be populated based on other column(s)")</f>
        <v>Freedom Java Apps</v>
      </c>
      <c r="J2200" s="347" t="s">
        <v>203</v>
      </c>
      <c r="K2200" s="525" t="str">
        <f>IFERROR(VLOOKUP(J2200,'Reference data'!$G$2:$H$7, 2, 0), "Do not enter, will be populated based on other column(s)")</f>
        <v>Muawiah Qaimari</v>
      </c>
      <c r="L2200" s="525" t="s">
        <v>375</v>
      </c>
      <c r="M2200" s="525" t="str">
        <f>IFERROR(VLOOKUP(L2200, 'Reference data'!$J$2:$K$30, 2, 0), "Do not enter, will be populated based on other column(s)")</f>
        <v>Himanshu Mathur</v>
      </c>
      <c r="N2200" s="347">
        <v>23.1</v>
      </c>
      <c r="P2200" s="483" t="s">
        <v>48</v>
      </c>
      <c r="Q2200" s="347">
        <v>20</v>
      </c>
      <c r="AP2200" s="347">
        <v>10</v>
      </c>
      <c r="AQ2200" s="347">
        <v>10</v>
      </c>
    </row>
    <row r="2201" spans="1:45" ht="18" customHeight="1">
      <c r="A2201" s="522" t="str">
        <f>IFERROR(VLOOKUP(B2201, 'Reference data'!$C$2:$D$21, 2, 0), "Do not enter, will be populated based on other column(s)")</f>
        <v>Sustenance</v>
      </c>
      <c r="B2201" s="541" t="s">
        <v>992</v>
      </c>
      <c r="C2201" s="347">
        <v>1</v>
      </c>
      <c r="D2201" s="347" t="s">
        <v>2685</v>
      </c>
      <c r="E2201" s="543" t="s">
        <v>1333</v>
      </c>
      <c r="G2201" s="522" t="str">
        <f>IFERROR(VLOOKUP(E2201,'Reference data'!$M$2:$P$364,4,0), "Do not enter, will be populated based on other column(s)")</f>
        <v>MR</v>
      </c>
      <c r="H2201" s="522" t="str">
        <f>IFERROR(VLOOKUP(E2201,'Reference data'!$M$2:$O$364, 3,0), "Do not enter, will be populated based on other column(s)")</f>
        <v>Java</v>
      </c>
      <c r="I2201" s="522" t="str">
        <f>IFERROR(VLOOKUP(E2201,'Reference data'!$M$1:$N$364, 2,0), "Do not enter, will be populated based on other column(s)")</f>
        <v>Freedom Java Apps</v>
      </c>
      <c r="J2201" s="347" t="s">
        <v>203</v>
      </c>
      <c r="K2201" s="525" t="str">
        <f>IFERROR(VLOOKUP(J2201,'Reference data'!$G$2:$H$7, 2, 0), "Do not enter, will be populated based on other column(s)")</f>
        <v>Muawiah Qaimari</v>
      </c>
      <c r="L2201" s="525" t="s">
        <v>375</v>
      </c>
      <c r="M2201" s="525" t="str">
        <f>IFERROR(VLOOKUP(L2201, 'Reference data'!$J$2:$K$30, 2, 0), "Do not enter, will be populated based on other column(s)")</f>
        <v>Himanshu Mathur</v>
      </c>
      <c r="N2201" s="347">
        <v>23.11</v>
      </c>
      <c r="P2201" s="483" t="s">
        <v>48</v>
      </c>
      <c r="AP2201" s="347">
        <v>10</v>
      </c>
      <c r="AQ2201" s="347">
        <v>25</v>
      </c>
      <c r="AR2201" s="347">
        <v>20</v>
      </c>
      <c r="AS2201" s="347">
        <v>30</v>
      </c>
    </row>
    <row r="2202" spans="1:45" ht="18" customHeight="1">
      <c r="A2202" s="522" t="str">
        <f>IFERROR(VLOOKUP(B2202, 'Reference data'!$C$2:$D$21, 2, 0), "Do not enter, will be populated based on other column(s)")</f>
        <v>Do not enter, will be populated based on other column(s)</v>
      </c>
      <c r="B2202" s="541"/>
      <c r="E2202" s="543"/>
      <c r="G2202" s="522" t="str">
        <f>IFERROR(VLOOKUP(E2202,'Reference data'!$M$2:$P$364,4,0), "Do not enter, will be populated based on other column(s)")</f>
        <v>Do not enter, will be populated based on other column(s)</v>
      </c>
      <c r="H2202" s="522" t="str">
        <f>IFERROR(VLOOKUP(E2202,'Reference data'!$M$2:$O$364, 3,0), "Do not enter, will be populated based on other column(s)")</f>
        <v>Do not enter, will be populated based on other column(s)</v>
      </c>
      <c r="I2202" s="522" t="str">
        <f>IFERROR(VLOOKUP(E2202,'Reference data'!$M$1:$N$364, 2,0), "Do not enter, will be populated based on other column(s)")</f>
        <v>Do not enter, will be populated based on other column(s)</v>
      </c>
      <c r="K2202" s="525" t="str">
        <f>IFERROR(VLOOKUP(J2202,'Reference data'!$G$2:$H$7, 2, 0), "Do not enter, will be populated based on other column(s)")</f>
        <v>Do not enter, will be populated based on other column(s)</v>
      </c>
      <c r="L2202" s="525" t="s">
        <v>375</v>
      </c>
      <c r="M2202" s="525" t="str">
        <f>IFERROR(VLOOKUP(L2202, 'Reference data'!$J$2:$K$30, 2, 0), "Do not enter, will be populated based on other column(s)")</f>
        <v>Himanshu Mathur</v>
      </c>
      <c r="P2202" s="483"/>
    </row>
    <row r="2203" spans="1:45" ht="18" customHeight="1">
      <c r="A2203" s="522" t="str">
        <f>IFERROR(VLOOKUP(B2203, 'Reference data'!$C$2:$D$21, 2, 0), "Do not enter, will be populated based on other column(s)")</f>
        <v>Do not enter, will be populated based on other column(s)</v>
      </c>
      <c r="B2203" s="541"/>
      <c r="E2203" s="543"/>
      <c r="G2203" s="522" t="str">
        <f>IFERROR(VLOOKUP(E2203,'Reference data'!$M$2:$P$364,4,0), "Do not enter, will be populated based on other column(s)")</f>
        <v>Do not enter, will be populated based on other column(s)</v>
      </c>
      <c r="H2203" s="522" t="str">
        <f>IFERROR(VLOOKUP(E2203,'Reference data'!$M$2:$O$364, 3,0), "Do not enter, will be populated based on other column(s)")</f>
        <v>Do not enter, will be populated based on other column(s)</v>
      </c>
      <c r="I2203" s="522" t="str">
        <f>IFERROR(VLOOKUP(E2203,'Reference data'!$M$1:$N$364, 2,0), "Do not enter, will be populated based on other column(s)")</f>
        <v>Do not enter, will be populated based on other column(s)</v>
      </c>
      <c r="K2203" s="525" t="str">
        <f>IFERROR(VLOOKUP(J2203,'Reference data'!$G$2:$H$7, 2, 0), "Do not enter, will be populated based on other column(s)")</f>
        <v>Do not enter, will be populated based on other column(s)</v>
      </c>
      <c r="L2203" s="525" t="s">
        <v>375</v>
      </c>
      <c r="M2203" s="525" t="str">
        <f>IFERROR(VLOOKUP(L2203, 'Reference data'!$J$2:$K$30, 2, 0), "Do not enter, will be populated based on other column(s)")</f>
        <v>Himanshu Mathur</v>
      </c>
      <c r="P2203" s="483"/>
    </row>
    <row r="2204" spans="1:45" ht="18" customHeight="1">
      <c r="A2204" s="522" t="str">
        <f>IFERROR(VLOOKUP(B2204, 'Reference data'!$C$2:$D$21, 2, 0), "Do not enter, will be populated based on other column(s)")</f>
        <v>Do not enter, will be populated based on other column(s)</v>
      </c>
      <c r="B2204" s="541"/>
      <c r="E2204" s="543"/>
      <c r="G2204" s="522" t="str">
        <f>IFERROR(VLOOKUP(E2204,'Reference data'!$M$2:$P$364,4,0), "Do not enter, will be populated based on other column(s)")</f>
        <v>Do not enter, will be populated based on other column(s)</v>
      </c>
      <c r="H2204" s="522" t="str">
        <f>IFERROR(VLOOKUP(E2204,'Reference data'!$M$2:$O$364, 3,0), "Do not enter, will be populated based on other column(s)")</f>
        <v>Do not enter, will be populated based on other column(s)</v>
      </c>
      <c r="I2204" s="522" t="str">
        <f>IFERROR(VLOOKUP(E2204,'Reference data'!$M$1:$N$364, 2,0), "Do not enter, will be populated based on other column(s)")</f>
        <v>Do not enter, will be populated based on other column(s)</v>
      </c>
      <c r="K2204" s="525" t="str">
        <f>IFERROR(VLOOKUP(J2204,'Reference data'!$G$2:$H$7, 2, 0), "Do not enter, will be populated based on other column(s)")</f>
        <v>Do not enter, will be populated based on other column(s)</v>
      </c>
      <c r="L2204" s="525" t="s">
        <v>375</v>
      </c>
      <c r="M2204" s="525" t="str">
        <f>IFERROR(VLOOKUP(L2204, 'Reference data'!$J$2:$K$30, 2, 0), "Do not enter, will be populated based on other column(s)")</f>
        <v>Himanshu Mathur</v>
      </c>
      <c r="P2204" s="483"/>
    </row>
    <row r="2205" spans="1:45" ht="18" customHeight="1">
      <c r="A2205" s="522" t="str">
        <f>IFERROR(VLOOKUP(B2205, 'Reference data'!$C$2:$D$21, 2, 0), "Do not enter, will be populated based on other column(s)")</f>
        <v>Do not enter, will be populated based on other column(s)</v>
      </c>
      <c r="B2205" s="541"/>
      <c r="E2205" s="543"/>
      <c r="G2205" s="522" t="str">
        <f>IFERROR(VLOOKUP(E2205,'Reference data'!$M$2:$P$364,4,0), "Do not enter, will be populated based on other column(s)")</f>
        <v>Do not enter, will be populated based on other column(s)</v>
      </c>
      <c r="H2205" s="522" t="str">
        <f>IFERROR(VLOOKUP(E2205,'Reference data'!$M$2:$O$364, 3,0), "Do not enter, will be populated based on other column(s)")</f>
        <v>Do not enter, will be populated based on other column(s)</v>
      </c>
      <c r="I2205" s="522" t="str">
        <f>IFERROR(VLOOKUP(E2205,'Reference data'!$M$1:$N$364, 2,0), "Do not enter, will be populated based on other column(s)")</f>
        <v>Do not enter, will be populated based on other column(s)</v>
      </c>
      <c r="K2205" s="525" t="str">
        <f>IFERROR(VLOOKUP(J2205,'Reference data'!$G$2:$H$7, 2, 0), "Do not enter, will be populated based on other column(s)")</f>
        <v>Do not enter, will be populated based on other column(s)</v>
      </c>
      <c r="L2205" s="525" t="s">
        <v>375</v>
      </c>
      <c r="M2205" s="525" t="str">
        <f>IFERROR(VLOOKUP(L2205, 'Reference data'!$J$2:$K$30, 2, 0), "Do not enter, will be populated based on other column(s)")</f>
        <v>Himanshu Mathur</v>
      </c>
      <c r="P2205" s="483"/>
    </row>
    <row r="2206" spans="1:45" ht="18" customHeight="1">
      <c r="A2206" s="522" t="str">
        <f>IFERROR(VLOOKUP(B2206, 'Reference data'!$C$2:$D$21, 2, 0), "Do not enter, will be populated based on other column(s)")</f>
        <v>Do not enter, will be populated based on other column(s)</v>
      </c>
      <c r="B2206" s="541"/>
      <c r="E2206" s="543"/>
      <c r="G2206" s="522" t="str">
        <f>IFERROR(VLOOKUP(E2206,'Reference data'!$M$2:$P$364,4,0), "Do not enter, will be populated based on other column(s)")</f>
        <v>Do not enter, will be populated based on other column(s)</v>
      </c>
      <c r="H2206" s="522" t="str">
        <f>IFERROR(VLOOKUP(E2206,'Reference data'!$M$2:$O$364, 3,0), "Do not enter, will be populated based on other column(s)")</f>
        <v>Do not enter, will be populated based on other column(s)</v>
      </c>
      <c r="I2206" s="522" t="str">
        <f>IFERROR(VLOOKUP(E2206,'Reference data'!$M$1:$N$364, 2,0), "Do not enter, will be populated based on other column(s)")</f>
        <v>Do not enter, will be populated based on other column(s)</v>
      </c>
      <c r="K2206" s="525" t="str">
        <f>IFERROR(VLOOKUP(J2206,'Reference data'!$G$2:$H$7, 2, 0), "Do not enter, will be populated based on other column(s)")</f>
        <v>Do not enter, will be populated based on other column(s)</v>
      </c>
      <c r="L2206" s="525" t="s">
        <v>375</v>
      </c>
      <c r="M2206" s="525" t="str">
        <f>IFERROR(VLOOKUP(L2206, 'Reference data'!$J$2:$K$30, 2, 0), "Do not enter, will be populated based on other column(s)")</f>
        <v>Himanshu Mathur</v>
      </c>
      <c r="P2206" s="483"/>
    </row>
    <row r="2207" spans="1:45" ht="18" customHeight="1">
      <c r="A2207" s="522" t="str">
        <f>IFERROR(VLOOKUP(B2207, 'Reference data'!$C$2:$D$21, 2, 0), "Do not enter, will be populated based on other column(s)")</f>
        <v>Do not enter, will be populated based on other column(s)</v>
      </c>
      <c r="B2207" s="541"/>
      <c r="E2207" s="543"/>
      <c r="G2207" s="522" t="str">
        <f>IFERROR(VLOOKUP(E2207,'Reference data'!$M$2:$P$364,4,0), "Do not enter, will be populated based on other column(s)")</f>
        <v>Do not enter, will be populated based on other column(s)</v>
      </c>
      <c r="H2207" s="522" t="str">
        <f>IFERROR(VLOOKUP(E2207,'Reference data'!$M$2:$O$364, 3,0), "Do not enter, will be populated based on other column(s)")</f>
        <v>Do not enter, will be populated based on other column(s)</v>
      </c>
      <c r="I2207" s="522" t="str">
        <f>IFERROR(VLOOKUP(E2207,'Reference data'!$M$1:$N$364, 2,0), "Do not enter, will be populated based on other column(s)")</f>
        <v>Do not enter, will be populated based on other column(s)</v>
      </c>
      <c r="K2207" s="525" t="str">
        <f>IFERROR(VLOOKUP(J2207,'Reference data'!$G$2:$H$7, 2, 0), "Do not enter, will be populated based on other column(s)")</f>
        <v>Do not enter, will be populated based on other column(s)</v>
      </c>
      <c r="L2207" s="525" t="s">
        <v>375</v>
      </c>
      <c r="M2207" s="525" t="str">
        <f>IFERROR(VLOOKUP(L2207, 'Reference data'!$J$2:$K$30, 2, 0), "Do not enter, will be populated based on other column(s)")</f>
        <v>Himanshu Mathur</v>
      </c>
      <c r="P2207" s="483"/>
    </row>
    <row r="2208" spans="1:45" ht="18" customHeight="1">
      <c r="A2208" s="522" t="str">
        <f>IFERROR(VLOOKUP(B2208, 'Reference data'!$C$2:$D$21, 2, 0), "Do not enter, will be populated based on other column(s)")</f>
        <v>Do not enter, will be populated based on other column(s)</v>
      </c>
      <c r="B2208" s="541"/>
      <c r="E2208" s="543"/>
      <c r="G2208" s="522" t="str">
        <f>IFERROR(VLOOKUP(E2208,'Reference data'!$M$2:$P$364,4,0), "Do not enter, will be populated based on other column(s)")</f>
        <v>Do not enter, will be populated based on other column(s)</v>
      </c>
      <c r="H2208" s="522" t="str">
        <f>IFERROR(VLOOKUP(E2208,'Reference data'!$M$2:$O$364, 3,0), "Do not enter, will be populated based on other column(s)")</f>
        <v>Do not enter, will be populated based on other column(s)</v>
      </c>
      <c r="I2208" s="522" t="str">
        <f>IFERROR(VLOOKUP(E2208,'Reference data'!$M$1:$N$364, 2,0), "Do not enter, will be populated based on other column(s)")</f>
        <v>Do not enter, will be populated based on other column(s)</v>
      </c>
      <c r="K2208" s="525" t="str">
        <f>IFERROR(VLOOKUP(J2208,'Reference data'!$G$2:$H$7, 2, 0), "Do not enter, will be populated based on other column(s)")</f>
        <v>Do not enter, will be populated based on other column(s)</v>
      </c>
      <c r="L2208" s="525" t="s">
        <v>375</v>
      </c>
      <c r="M2208" s="525" t="str">
        <f>IFERROR(VLOOKUP(L2208, 'Reference data'!$J$2:$K$30, 2, 0), "Do not enter, will be populated based on other column(s)")</f>
        <v>Himanshu Mathur</v>
      </c>
      <c r="P2208" s="483"/>
    </row>
    <row r="2209" spans="1:16" ht="18" customHeight="1">
      <c r="A2209" s="522" t="str">
        <f>IFERROR(VLOOKUP(B2209, 'Reference data'!$C$2:$D$21, 2, 0), "Do not enter, will be populated based on other column(s)")</f>
        <v>Do not enter, will be populated based on other column(s)</v>
      </c>
      <c r="B2209" s="541"/>
      <c r="E2209" s="543"/>
      <c r="G2209" s="522" t="str">
        <f>IFERROR(VLOOKUP(E2209,'Reference data'!$M$2:$P$364,4,0), "Do not enter, will be populated based on other column(s)")</f>
        <v>Do not enter, will be populated based on other column(s)</v>
      </c>
      <c r="H2209" s="522" t="str">
        <f>IFERROR(VLOOKUP(E2209,'Reference data'!$M$2:$O$364, 3,0), "Do not enter, will be populated based on other column(s)")</f>
        <v>Do not enter, will be populated based on other column(s)</v>
      </c>
      <c r="I2209" s="522" t="str">
        <f>IFERROR(VLOOKUP(E2209,'Reference data'!$M$1:$N$364, 2,0), "Do not enter, will be populated based on other column(s)")</f>
        <v>Do not enter, will be populated based on other column(s)</v>
      </c>
      <c r="K2209" s="525" t="str">
        <f>IFERROR(VLOOKUP(J2209,'Reference data'!$G$2:$H$7, 2, 0), "Do not enter, will be populated based on other column(s)")</f>
        <v>Do not enter, will be populated based on other column(s)</v>
      </c>
      <c r="L2209" s="525" t="s">
        <v>375</v>
      </c>
      <c r="M2209" s="525" t="str">
        <f>IFERROR(VLOOKUP(L2209, 'Reference data'!$J$2:$K$30, 2, 0), "Do not enter, will be populated based on other column(s)")</f>
        <v>Himanshu Mathur</v>
      </c>
      <c r="P2209" s="483"/>
    </row>
    <row r="2210" spans="1:16" ht="18" customHeight="1">
      <c r="A2210" s="522" t="str">
        <f>IFERROR(VLOOKUP(B2210, 'Reference data'!$C$2:$D$21, 2, 0), "Do not enter, will be populated based on other column(s)")</f>
        <v>Do not enter, will be populated based on other column(s)</v>
      </c>
      <c r="B2210" s="541"/>
      <c r="E2210" s="543"/>
      <c r="G2210" s="522" t="str">
        <f>IFERROR(VLOOKUP(E2210,'Reference data'!$M$2:$P$364,4,0), "Do not enter, will be populated based on other column(s)")</f>
        <v>Do not enter, will be populated based on other column(s)</v>
      </c>
      <c r="H2210" s="522" t="str">
        <f>IFERROR(VLOOKUP(E2210,'Reference data'!$M$2:$O$364, 3,0), "Do not enter, will be populated based on other column(s)")</f>
        <v>Do not enter, will be populated based on other column(s)</v>
      </c>
      <c r="I2210" s="522" t="str">
        <f>IFERROR(VLOOKUP(E2210,'Reference data'!$M$1:$N$364, 2,0), "Do not enter, will be populated based on other column(s)")</f>
        <v>Do not enter, will be populated based on other column(s)</v>
      </c>
      <c r="K2210" s="525" t="str">
        <f>IFERROR(VLOOKUP(J2210,'Reference data'!$G$2:$H$7, 2, 0), "Do not enter, will be populated based on other column(s)")</f>
        <v>Do not enter, will be populated based on other column(s)</v>
      </c>
      <c r="L2210" s="525" t="s">
        <v>375</v>
      </c>
      <c r="M2210" s="525" t="str">
        <f>IFERROR(VLOOKUP(L2210, 'Reference data'!$J$2:$K$30, 2, 0), "Do not enter, will be populated based on other column(s)")</f>
        <v>Himanshu Mathur</v>
      </c>
      <c r="P2210" s="483"/>
    </row>
    <row r="2211" spans="1:16" ht="18" customHeight="1">
      <c r="A2211" s="522" t="str">
        <f>IFERROR(VLOOKUP(B2211, 'Reference data'!$C$2:$D$21, 2, 0), "Do not enter, will be populated based on other column(s)")</f>
        <v>Do not enter, will be populated based on other column(s)</v>
      </c>
      <c r="B2211" s="541"/>
      <c r="E2211" s="543"/>
      <c r="G2211" s="522" t="str">
        <f>IFERROR(VLOOKUP(E2211,'Reference data'!$M$2:$P$364,4,0), "Do not enter, will be populated based on other column(s)")</f>
        <v>Do not enter, will be populated based on other column(s)</v>
      </c>
      <c r="H2211" s="522" t="str">
        <f>IFERROR(VLOOKUP(E2211,'Reference data'!$M$2:$O$364, 3,0), "Do not enter, will be populated based on other column(s)")</f>
        <v>Do not enter, will be populated based on other column(s)</v>
      </c>
      <c r="I2211" s="522" t="str">
        <f>IFERROR(VLOOKUP(E2211,'Reference data'!$M$1:$N$364, 2,0), "Do not enter, will be populated based on other column(s)")</f>
        <v>Do not enter, will be populated based on other column(s)</v>
      </c>
      <c r="K2211" s="525" t="str">
        <f>IFERROR(VLOOKUP(J2211,'Reference data'!$G$2:$H$7, 2, 0), "Do not enter, will be populated based on other column(s)")</f>
        <v>Do not enter, will be populated based on other column(s)</v>
      </c>
      <c r="L2211" s="525" t="s">
        <v>375</v>
      </c>
      <c r="M2211" s="525" t="str">
        <f>IFERROR(VLOOKUP(L2211, 'Reference data'!$J$2:$K$30, 2, 0), "Do not enter, will be populated based on other column(s)")</f>
        <v>Himanshu Mathur</v>
      </c>
      <c r="P2211" s="483"/>
    </row>
    <row r="2212" spans="1:16" ht="18" customHeight="1">
      <c r="A2212" s="522" t="str">
        <f>IFERROR(VLOOKUP(B2212, 'Reference data'!$C$2:$D$21, 2, 0), "Do not enter, will be populated based on other column(s)")</f>
        <v>Do not enter, will be populated based on other column(s)</v>
      </c>
      <c r="B2212" s="541"/>
      <c r="E2212" s="543"/>
      <c r="G2212" s="522" t="str">
        <f>IFERROR(VLOOKUP(E2212,'Reference data'!$M$2:$P$364,4,0), "Do not enter, will be populated based on other column(s)")</f>
        <v>Do not enter, will be populated based on other column(s)</v>
      </c>
      <c r="H2212" s="522" t="str">
        <f>IFERROR(VLOOKUP(E2212,'Reference data'!$M$2:$O$364, 3,0), "Do not enter, will be populated based on other column(s)")</f>
        <v>Do not enter, will be populated based on other column(s)</v>
      </c>
      <c r="I2212" s="522" t="str">
        <f>IFERROR(VLOOKUP(E2212,'Reference data'!$M$1:$N$364, 2,0), "Do not enter, will be populated based on other column(s)")</f>
        <v>Do not enter, will be populated based on other column(s)</v>
      </c>
      <c r="K2212" s="525" t="str">
        <f>IFERROR(VLOOKUP(J2212,'Reference data'!$G$2:$H$7, 2, 0), "Do not enter, will be populated based on other column(s)")</f>
        <v>Do not enter, will be populated based on other column(s)</v>
      </c>
      <c r="L2212" s="525" t="s">
        <v>375</v>
      </c>
      <c r="M2212" s="525" t="str">
        <f>IFERROR(VLOOKUP(L2212, 'Reference data'!$J$2:$K$30, 2, 0), "Do not enter, will be populated based on other column(s)")</f>
        <v>Himanshu Mathur</v>
      </c>
      <c r="P2212" s="483"/>
    </row>
    <row r="2213" spans="1:16" ht="18" customHeight="1">
      <c r="A2213" s="522" t="str">
        <f>IFERROR(VLOOKUP(B2213, 'Reference data'!$C$2:$D$21, 2, 0), "Do not enter, will be populated based on other column(s)")</f>
        <v>Do not enter, will be populated based on other column(s)</v>
      </c>
      <c r="B2213" s="541"/>
      <c r="E2213" s="543"/>
      <c r="G2213" s="522" t="str">
        <f>IFERROR(VLOOKUP(E2213,'Reference data'!$M$2:$P$364,4,0), "Do not enter, will be populated based on other column(s)")</f>
        <v>Do not enter, will be populated based on other column(s)</v>
      </c>
      <c r="H2213" s="522" t="str">
        <f>IFERROR(VLOOKUP(E2213,'Reference data'!$M$2:$O$364, 3,0), "Do not enter, will be populated based on other column(s)")</f>
        <v>Do not enter, will be populated based on other column(s)</v>
      </c>
      <c r="I2213" s="522" t="str">
        <f>IFERROR(VLOOKUP(E2213,'Reference data'!$M$1:$N$364, 2,0), "Do not enter, will be populated based on other column(s)")</f>
        <v>Do not enter, will be populated based on other column(s)</v>
      </c>
      <c r="K2213" s="525" t="str">
        <f>IFERROR(VLOOKUP(J2213,'Reference data'!$G$2:$H$7, 2, 0), "Do not enter, will be populated based on other column(s)")</f>
        <v>Do not enter, will be populated based on other column(s)</v>
      </c>
      <c r="L2213" s="525" t="s">
        <v>375</v>
      </c>
      <c r="M2213" s="525" t="str">
        <f>IFERROR(VLOOKUP(L2213, 'Reference data'!$J$2:$K$30, 2, 0), "Do not enter, will be populated based on other column(s)")</f>
        <v>Himanshu Mathur</v>
      </c>
      <c r="P2213" s="483"/>
    </row>
    <row r="2214" spans="1:16" ht="18" customHeight="1">
      <c r="A2214" s="522" t="str">
        <f>IFERROR(VLOOKUP(B2214, 'Reference data'!$C$2:$D$21, 2, 0), "Do not enter, will be populated based on other column(s)")</f>
        <v>Do not enter, will be populated based on other column(s)</v>
      </c>
      <c r="B2214" s="541"/>
      <c r="E2214" s="543"/>
      <c r="G2214" s="522" t="str">
        <f>IFERROR(VLOOKUP(E2214,'Reference data'!$M$2:$P$364,4,0), "Do not enter, will be populated based on other column(s)")</f>
        <v>Do not enter, will be populated based on other column(s)</v>
      </c>
      <c r="H2214" s="522" t="str">
        <f>IFERROR(VLOOKUP(E2214,'Reference data'!$M$2:$O$364, 3,0), "Do not enter, will be populated based on other column(s)")</f>
        <v>Do not enter, will be populated based on other column(s)</v>
      </c>
      <c r="I2214" s="522" t="str">
        <f>IFERROR(VLOOKUP(E2214,'Reference data'!$M$1:$N$364, 2,0), "Do not enter, will be populated based on other column(s)")</f>
        <v>Do not enter, will be populated based on other column(s)</v>
      </c>
      <c r="K2214" s="525" t="str">
        <f>IFERROR(VLOOKUP(J2214,'Reference data'!$G$2:$H$7, 2, 0), "Do not enter, will be populated based on other column(s)")</f>
        <v>Do not enter, will be populated based on other column(s)</v>
      </c>
      <c r="L2214" s="525" t="s">
        <v>375</v>
      </c>
      <c r="M2214" s="525" t="str">
        <f>IFERROR(VLOOKUP(L2214, 'Reference data'!$J$2:$K$30, 2, 0), "Do not enter, will be populated based on other column(s)")</f>
        <v>Himanshu Mathur</v>
      </c>
      <c r="P2214" s="483"/>
    </row>
    <row r="2215" spans="1:16" ht="18" customHeight="1">
      <c r="A2215" s="522" t="str">
        <f>IFERROR(VLOOKUP(B2215, 'Reference data'!$C$2:$D$21, 2, 0), "Do not enter, will be populated based on other column(s)")</f>
        <v>Do not enter, will be populated based on other column(s)</v>
      </c>
      <c r="B2215" s="541"/>
      <c r="E2215" s="543"/>
      <c r="G2215" s="522" t="str">
        <f>IFERROR(VLOOKUP(E2215,'Reference data'!$M$2:$P$364,4,0), "Do not enter, will be populated based on other column(s)")</f>
        <v>Do not enter, will be populated based on other column(s)</v>
      </c>
      <c r="H2215" s="522" t="str">
        <f>IFERROR(VLOOKUP(E2215,'Reference data'!$M$2:$O$364, 3,0), "Do not enter, will be populated based on other column(s)")</f>
        <v>Do not enter, will be populated based on other column(s)</v>
      </c>
      <c r="I2215" s="522" t="str">
        <f>IFERROR(VLOOKUP(E2215,'Reference data'!$M$1:$N$364, 2,0), "Do not enter, will be populated based on other column(s)")</f>
        <v>Do not enter, will be populated based on other column(s)</v>
      </c>
      <c r="K2215" s="525" t="str">
        <f>IFERROR(VLOOKUP(J2215,'Reference data'!$G$2:$H$7, 2, 0), "Do not enter, will be populated based on other column(s)")</f>
        <v>Do not enter, will be populated based on other column(s)</v>
      </c>
      <c r="L2215" s="525" t="s">
        <v>375</v>
      </c>
      <c r="M2215" s="525" t="str">
        <f>IFERROR(VLOOKUP(L2215, 'Reference data'!$J$2:$K$30, 2, 0), "Do not enter, will be populated based on other column(s)")</f>
        <v>Himanshu Mathur</v>
      </c>
      <c r="P2215" s="483"/>
    </row>
    <row r="2216" spans="1:16" ht="18" customHeight="1">
      <c r="A2216" s="522" t="str">
        <f>IFERROR(VLOOKUP(B2216, 'Reference data'!$C$2:$D$21, 2, 0), "Do not enter, will be populated based on other column(s)")</f>
        <v>Do not enter, will be populated based on other column(s)</v>
      </c>
      <c r="B2216" s="541"/>
      <c r="E2216" s="543"/>
      <c r="G2216" s="522" t="str">
        <f>IFERROR(VLOOKUP(E2216,'Reference data'!$M$2:$P$364,4,0), "Do not enter, will be populated based on other column(s)")</f>
        <v>Do not enter, will be populated based on other column(s)</v>
      </c>
      <c r="H2216" s="522" t="str">
        <f>IFERROR(VLOOKUP(E2216,'Reference data'!$M$2:$O$364, 3,0), "Do not enter, will be populated based on other column(s)")</f>
        <v>Do not enter, will be populated based on other column(s)</v>
      </c>
      <c r="I2216" s="522" t="str">
        <f>IFERROR(VLOOKUP(E2216,'Reference data'!$M$1:$N$364, 2,0), "Do not enter, will be populated based on other column(s)")</f>
        <v>Do not enter, will be populated based on other column(s)</v>
      </c>
      <c r="K2216" s="525" t="str">
        <f>IFERROR(VLOOKUP(J2216,'Reference data'!$G$2:$H$7, 2, 0), "Do not enter, will be populated based on other column(s)")</f>
        <v>Do not enter, will be populated based on other column(s)</v>
      </c>
      <c r="L2216" s="525" t="s">
        <v>375</v>
      </c>
      <c r="M2216" s="525" t="str">
        <f>IFERROR(VLOOKUP(L2216, 'Reference data'!$J$2:$K$30, 2, 0), "Do not enter, will be populated based on other column(s)")</f>
        <v>Himanshu Mathur</v>
      </c>
      <c r="P2216" s="483"/>
    </row>
    <row r="2217" spans="1:16" ht="18" customHeight="1">
      <c r="A2217" s="522" t="str">
        <f>IFERROR(VLOOKUP(B2217, 'Reference data'!$C$2:$D$21, 2, 0), "Do not enter, will be populated based on other column(s)")</f>
        <v>Do not enter, will be populated based on other column(s)</v>
      </c>
      <c r="B2217" s="541"/>
      <c r="E2217" s="543"/>
      <c r="G2217" s="522" t="str">
        <f>IFERROR(VLOOKUP(E2217,'Reference data'!$M$2:$P$364,4,0), "Do not enter, will be populated based on other column(s)")</f>
        <v>Do not enter, will be populated based on other column(s)</v>
      </c>
      <c r="H2217" s="522" t="str">
        <f>IFERROR(VLOOKUP(E2217,'Reference data'!$M$2:$O$364, 3,0), "Do not enter, will be populated based on other column(s)")</f>
        <v>Do not enter, will be populated based on other column(s)</v>
      </c>
      <c r="I2217" s="522" t="str">
        <f>IFERROR(VLOOKUP(E2217,'Reference data'!$M$1:$N$364, 2,0), "Do not enter, will be populated based on other column(s)")</f>
        <v>Do not enter, will be populated based on other column(s)</v>
      </c>
      <c r="K2217" s="525" t="str">
        <f>IFERROR(VLOOKUP(J2217,'Reference data'!$G$2:$H$7, 2, 0), "Do not enter, will be populated based on other column(s)")</f>
        <v>Do not enter, will be populated based on other column(s)</v>
      </c>
      <c r="L2217" s="525" t="s">
        <v>375</v>
      </c>
      <c r="M2217" s="525" t="str">
        <f>IFERROR(VLOOKUP(L2217, 'Reference data'!$J$2:$K$30, 2, 0), "Do not enter, will be populated based on other column(s)")</f>
        <v>Himanshu Mathur</v>
      </c>
      <c r="P2217" s="483"/>
    </row>
    <row r="2218" spans="1:16" ht="18" customHeight="1">
      <c r="A2218" s="522" t="str">
        <f>IFERROR(VLOOKUP(B2218, 'Reference data'!$C$2:$D$21, 2, 0), "Do not enter, will be populated based on other column(s)")</f>
        <v>Do not enter, will be populated based on other column(s)</v>
      </c>
      <c r="B2218" s="541"/>
      <c r="E2218" s="543"/>
      <c r="G2218" s="522" t="str">
        <f>IFERROR(VLOOKUP(E2218,'Reference data'!$M$2:$P$364,4,0), "Do not enter, will be populated based on other column(s)")</f>
        <v>Do not enter, will be populated based on other column(s)</v>
      </c>
      <c r="H2218" s="522" t="str">
        <f>IFERROR(VLOOKUP(E2218,'Reference data'!$M$2:$O$364, 3,0), "Do not enter, will be populated based on other column(s)")</f>
        <v>Do not enter, will be populated based on other column(s)</v>
      </c>
      <c r="I2218" s="522" t="str">
        <f>IFERROR(VLOOKUP(E2218,'Reference data'!$M$1:$N$364, 2,0), "Do not enter, will be populated based on other column(s)")</f>
        <v>Do not enter, will be populated based on other column(s)</v>
      </c>
      <c r="K2218" s="525" t="str">
        <f>IFERROR(VLOOKUP(J2218,'Reference data'!$G$2:$H$7, 2, 0), "Do not enter, will be populated based on other column(s)")</f>
        <v>Do not enter, will be populated based on other column(s)</v>
      </c>
      <c r="L2218" s="525" t="s">
        <v>375</v>
      </c>
      <c r="M2218" s="525" t="str">
        <f>IFERROR(VLOOKUP(L2218, 'Reference data'!$J$2:$K$30, 2, 0), "Do not enter, will be populated based on other column(s)")</f>
        <v>Himanshu Mathur</v>
      </c>
      <c r="P2218" s="483"/>
    </row>
    <row r="2219" spans="1:16" ht="18" customHeight="1">
      <c r="A2219" s="522" t="str">
        <f>IFERROR(VLOOKUP(B2219, 'Reference data'!$C$2:$D$21, 2, 0), "Do not enter, will be populated based on other column(s)")</f>
        <v>Do not enter, will be populated based on other column(s)</v>
      </c>
      <c r="B2219" s="541"/>
      <c r="E2219" s="543"/>
      <c r="G2219" s="522" t="str">
        <f>IFERROR(VLOOKUP(E2219,'Reference data'!$M$2:$P$364,4,0), "Do not enter, will be populated based on other column(s)")</f>
        <v>Do not enter, will be populated based on other column(s)</v>
      </c>
      <c r="H2219" s="522" t="str">
        <f>IFERROR(VLOOKUP(E2219,'Reference data'!$M$2:$O$364, 3,0), "Do not enter, will be populated based on other column(s)")</f>
        <v>Do not enter, will be populated based on other column(s)</v>
      </c>
      <c r="I2219" s="522" t="str">
        <f>IFERROR(VLOOKUP(E2219,'Reference data'!$M$1:$N$364, 2,0), "Do not enter, will be populated based on other column(s)")</f>
        <v>Do not enter, will be populated based on other column(s)</v>
      </c>
      <c r="K2219" s="525" t="str">
        <f>IFERROR(VLOOKUP(J2219,'Reference data'!$G$2:$H$7, 2, 0), "Do not enter, will be populated based on other column(s)")</f>
        <v>Do not enter, will be populated based on other column(s)</v>
      </c>
      <c r="L2219" s="525" t="s">
        <v>375</v>
      </c>
      <c r="M2219" s="525" t="str">
        <f>IFERROR(VLOOKUP(L2219, 'Reference data'!$J$2:$K$30, 2, 0), "Do not enter, will be populated based on other column(s)")</f>
        <v>Himanshu Mathur</v>
      </c>
      <c r="P2219" s="483"/>
    </row>
    <row r="2220" spans="1:16" ht="18" customHeight="1">
      <c r="A2220" s="522" t="str">
        <f>IFERROR(VLOOKUP(B2220, 'Reference data'!$C$2:$D$21, 2, 0), "Do not enter, will be populated based on other column(s)")</f>
        <v>Do not enter, will be populated based on other column(s)</v>
      </c>
      <c r="B2220" s="541"/>
      <c r="E2220" s="543"/>
      <c r="G2220" s="522" t="str">
        <f>IFERROR(VLOOKUP(E2220,'Reference data'!$M$2:$P$364,4,0), "Do not enter, will be populated based on other column(s)")</f>
        <v>Do not enter, will be populated based on other column(s)</v>
      </c>
      <c r="H2220" s="522" t="str">
        <f>IFERROR(VLOOKUP(E2220,'Reference data'!$M$2:$O$364, 3,0), "Do not enter, will be populated based on other column(s)")</f>
        <v>Do not enter, will be populated based on other column(s)</v>
      </c>
      <c r="I2220" s="522" t="str">
        <f>IFERROR(VLOOKUP(E2220,'Reference data'!$M$1:$N$364, 2,0), "Do not enter, will be populated based on other column(s)")</f>
        <v>Do not enter, will be populated based on other column(s)</v>
      </c>
      <c r="K2220" s="525" t="str">
        <f>IFERROR(VLOOKUP(J2220,'Reference data'!$G$2:$H$7, 2, 0), "Do not enter, will be populated based on other column(s)")</f>
        <v>Do not enter, will be populated based on other column(s)</v>
      </c>
      <c r="L2220" s="525" t="s">
        <v>375</v>
      </c>
      <c r="M2220" s="525" t="str">
        <f>IFERROR(VLOOKUP(L2220, 'Reference data'!$J$2:$K$30, 2, 0), "Do not enter, will be populated based on other column(s)")</f>
        <v>Himanshu Mathur</v>
      </c>
      <c r="P2220" s="483"/>
    </row>
    <row r="2221" spans="1:16" ht="18" customHeight="1">
      <c r="A2221" s="522" t="str">
        <f>IFERROR(VLOOKUP(B2221, 'Reference data'!$C$2:$D$21, 2, 0), "Do not enter, will be populated based on other column(s)")</f>
        <v>Do not enter, will be populated based on other column(s)</v>
      </c>
      <c r="B2221" s="541"/>
      <c r="E2221" s="543"/>
      <c r="G2221" s="522" t="str">
        <f>IFERROR(VLOOKUP(E2221,'Reference data'!$M$2:$P$364,4,0), "Do not enter, will be populated based on other column(s)")</f>
        <v>Do not enter, will be populated based on other column(s)</v>
      </c>
      <c r="H2221" s="522" t="str">
        <f>IFERROR(VLOOKUP(E2221,'Reference data'!$M$2:$O$364, 3,0), "Do not enter, will be populated based on other column(s)")</f>
        <v>Do not enter, will be populated based on other column(s)</v>
      </c>
      <c r="I2221" s="522" t="str">
        <f>IFERROR(VLOOKUP(E2221,'Reference data'!$M$1:$N$364, 2,0), "Do not enter, will be populated based on other column(s)")</f>
        <v>Do not enter, will be populated based on other column(s)</v>
      </c>
      <c r="K2221" s="525" t="str">
        <f>IFERROR(VLOOKUP(J2221,'Reference data'!$G$2:$H$7, 2, 0), "Do not enter, will be populated based on other column(s)")</f>
        <v>Do not enter, will be populated based on other column(s)</v>
      </c>
      <c r="L2221" s="525" t="s">
        <v>375</v>
      </c>
      <c r="M2221" s="525" t="str">
        <f>IFERROR(VLOOKUP(L2221, 'Reference data'!$J$2:$K$30, 2, 0), "Do not enter, will be populated based on other column(s)")</f>
        <v>Himanshu Mathur</v>
      </c>
      <c r="P2221" s="483"/>
    </row>
    <row r="2222" spans="1:16" ht="18" customHeight="1">
      <c r="A2222" s="522" t="str">
        <f>IFERROR(VLOOKUP(B2222, 'Reference data'!$C$2:$D$21, 2, 0), "Do not enter, will be populated based on other column(s)")</f>
        <v>Do not enter, will be populated based on other column(s)</v>
      </c>
      <c r="B2222" s="541"/>
      <c r="E2222" s="543"/>
      <c r="G2222" s="522" t="str">
        <f>IFERROR(VLOOKUP(E2222,'Reference data'!$M$2:$P$364,4,0), "Do not enter, will be populated based on other column(s)")</f>
        <v>Do not enter, will be populated based on other column(s)</v>
      </c>
      <c r="H2222" s="522" t="str">
        <f>IFERROR(VLOOKUP(E2222,'Reference data'!$M$2:$O$364, 3,0), "Do not enter, will be populated based on other column(s)")</f>
        <v>Do not enter, will be populated based on other column(s)</v>
      </c>
      <c r="I2222" s="522" t="str">
        <f>IFERROR(VLOOKUP(E2222,'Reference data'!$M$1:$N$364, 2,0), "Do not enter, will be populated based on other column(s)")</f>
        <v>Do not enter, will be populated based on other column(s)</v>
      </c>
      <c r="K2222" s="525" t="str">
        <f>IFERROR(VLOOKUP(J2222,'Reference data'!$G$2:$H$7, 2, 0), "Do not enter, will be populated based on other column(s)")</f>
        <v>Do not enter, will be populated based on other column(s)</v>
      </c>
      <c r="L2222" s="525" t="s">
        <v>375</v>
      </c>
      <c r="M2222" s="525" t="str">
        <f>IFERROR(VLOOKUP(L2222, 'Reference data'!$J$2:$K$30, 2, 0), "Do not enter, will be populated based on other column(s)")</f>
        <v>Himanshu Mathur</v>
      </c>
      <c r="P2222" s="483"/>
    </row>
    <row r="2223" spans="1:16" ht="18" customHeight="1">
      <c r="A2223" s="522" t="str">
        <f>IFERROR(VLOOKUP(B2223, 'Reference data'!$C$2:$D$21, 2, 0), "Do not enter, will be populated based on other column(s)")</f>
        <v>Do not enter, will be populated based on other column(s)</v>
      </c>
      <c r="B2223" s="541"/>
      <c r="E2223" s="543"/>
      <c r="G2223" s="522" t="str">
        <f>IFERROR(VLOOKUP(E2223,'Reference data'!$M$2:$P$364,4,0), "Do not enter, will be populated based on other column(s)")</f>
        <v>Do not enter, will be populated based on other column(s)</v>
      </c>
      <c r="H2223" s="522" t="str">
        <f>IFERROR(VLOOKUP(E2223,'Reference data'!$M$2:$O$364, 3,0), "Do not enter, will be populated based on other column(s)")</f>
        <v>Do not enter, will be populated based on other column(s)</v>
      </c>
      <c r="I2223" s="522" t="str">
        <f>IFERROR(VLOOKUP(E2223,'Reference data'!$M$1:$N$364, 2,0), "Do not enter, will be populated based on other column(s)")</f>
        <v>Do not enter, will be populated based on other column(s)</v>
      </c>
      <c r="K2223" s="525" t="str">
        <f>IFERROR(VLOOKUP(J2223,'Reference data'!$G$2:$H$7, 2, 0), "Do not enter, will be populated based on other column(s)")</f>
        <v>Do not enter, will be populated based on other column(s)</v>
      </c>
      <c r="L2223" s="525" t="s">
        <v>375</v>
      </c>
      <c r="M2223" s="525" t="str">
        <f>IFERROR(VLOOKUP(L2223, 'Reference data'!$J$2:$K$30, 2, 0), "Do not enter, will be populated based on other column(s)")</f>
        <v>Himanshu Mathur</v>
      </c>
      <c r="P2223" s="483"/>
    </row>
    <row r="2224" spans="1:16" ht="18" customHeight="1">
      <c r="A2224" s="522" t="str">
        <f>IFERROR(VLOOKUP(B2224, 'Reference data'!$C$2:$D$21, 2, 0), "Do not enter, will be populated based on other column(s)")</f>
        <v>Do not enter, will be populated based on other column(s)</v>
      </c>
      <c r="B2224" s="541"/>
      <c r="E2224" s="543"/>
      <c r="G2224" s="522" t="str">
        <f>IFERROR(VLOOKUP(E2224,'Reference data'!$M$2:$P$364,4,0), "Do not enter, will be populated based on other column(s)")</f>
        <v>Do not enter, will be populated based on other column(s)</v>
      </c>
      <c r="H2224" s="522" t="str">
        <f>IFERROR(VLOOKUP(E2224,'Reference data'!$M$2:$O$364, 3,0), "Do not enter, will be populated based on other column(s)")</f>
        <v>Do not enter, will be populated based on other column(s)</v>
      </c>
      <c r="I2224" s="522" t="str">
        <f>IFERROR(VLOOKUP(E2224,'Reference data'!$M$1:$N$364, 2,0), "Do not enter, will be populated based on other column(s)")</f>
        <v>Do not enter, will be populated based on other column(s)</v>
      </c>
      <c r="K2224" s="525" t="str">
        <f>IFERROR(VLOOKUP(J2224,'Reference data'!$G$2:$H$7, 2, 0), "Do not enter, will be populated based on other column(s)")</f>
        <v>Do not enter, will be populated based on other column(s)</v>
      </c>
      <c r="L2224" s="525" t="s">
        <v>375</v>
      </c>
      <c r="M2224" s="525" t="str">
        <f>IFERROR(VLOOKUP(L2224, 'Reference data'!$J$2:$K$30, 2, 0), "Do not enter, will be populated based on other column(s)")</f>
        <v>Himanshu Mathur</v>
      </c>
      <c r="P2224" s="483"/>
    </row>
    <row r="2225" spans="1:16" ht="18" customHeight="1">
      <c r="A2225" s="522" t="str">
        <f>IFERROR(VLOOKUP(B2225, 'Reference data'!$C$2:$D$21, 2, 0), "Do not enter, will be populated based on other column(s)")</f>
        <v>Do not enter, will be populated based on other column(s)</v>
      </c>
      <c r="B2225" s="541"/>
      <c r="E2225" s="543"/>
      <c r="G2225" s="522" t="str">
        <f>IFERROR(VLOOKUP(E2225,'Reference data'!$M$2:$P$364,4,0), "Do not enter, will be populated based on other column(s)")</f>
        <v>Do not enter, will be populated based on other column(s)</v>
      </c>
      <c r="H2225" s="522" t="str">
        <f>IFERROR(VLOOKUP(E2225,'Reference data'!$M$2:$O$364, 3,0), "Do not enter, will be populated based on other column(s)")</f>
        <v>Do not enter, will be populated based on other column(s)</v>
      </c>
      <c r="I2225" s="522" t="str">
        <f>IFERROR(VLOOKUP(E2225,'Reference data'!$M$1:$N$364, 2,0), "Do not enter, will be populated based on other column(s)")</f>
        <v>Do not enter, will be populated based on other column(s)</v>
      </c>
      <c r="K2225" s="525" t="str">
        <f>IFERROR(VLOOKUP(J2225,'Reference data'!$G$2:$H$7, 2, 0), "Do not enter, will be populated based on other column(s)")</f>
        <v>Do not enter, will be populated based on other column(s)</v>
      </c>
      <c r="L2225" s="525" t="s">
        <v>375</v>
      </c>
      <c r="M2225" s="525" t="str">
        <f>IFERROR(VLOOKUP(L2225, 'Reference data'!$J$2:$K$30, 2, 0), "Do not enter, will be populated based on other column(s)")</f>
        <v>Himanshu Mathur</v>
      </c>
      <c r="P2225" s="483"/>
    </row>
    <row r="2226" spans="1:16" ht="18" customHeight="1">
      <c r="A2226" s="522" t="str">
        <f>IFERROR(VLOOKUP(B2226, 'Reference data'!$C$2:$D$21, 2, 0), "Do not enter, will be populated based on other column(s)")</f>
        <v>Do not enter, will be populated based on other column(s)</v>
      </c>
      <c r="B2226" s="541"/>
      <c r="E2226" s="543"/>
      <c r="G2226" s="522" t="str">
        <f>IFERROR(VLOOKUP(E2226,'Reference data'!$M$2:$P$364,4,0), "Do not enter, will be populated based on other column(s)")</f>
        <v>Do not enter, will be populated based on other column(s)</v>
      </c>
      <c r="H2226" s="522" t="str">
        <f>IFERROR(VLOOKUP(E2226,'Reference data'!$M$2:$O$364, 3,0), "Do not enter, will be populated based on other column(s)")</f>
        <v>Do not enter, will be populated based on other column(s)</v>
      </c>
      <c r="I2226" s="522" t="str">
        <f>IFERROR(VLOOKUP(E2226,'Reference data'!$M$1:$N$364, 2,0), "Do not enter, will be populated based on other column(s)")</f>
        <v>Do not enter, will be populated based on other column(s)</v>
      </c>
      <c r="K2226" s="525" t="str">
        <f>IFERROR(VLOOKUP(J2226,'Reference data'!$G$2:$H$7, 2, 0), "Do not enter, will be populated based on other column(s)")</f>
        <v>Do not enter, will be populated based on other column(s)</v>
      </c>
      <c r="L2226" s="525" t="s">
        <v>375</v>
      </c>
      <c r="M2226" s="525" t="str">
        <f>IFERROR(VLOOKUP(L2226, 'Reference data'!$J$2:$K$30, 2, 0), "Do not enter, will be populated based on other column(s)")</f>
        <v>Himanshu Mathur</v>
      </c>
      <c r="P2226" s="483"/>
    </row>
    <row r="2227" spans="1:16" ht="18" customHeight="1">
      <c r="A2227" s="522" t="str">
        <f>IFERROR(VLOOKUP(B2227, 'Reference data'!$C$2:$D$21, 2, 0), "Do not enter, will be populated based on other column(s)")</f>
        <v>Do not enter, will be populated based on other column(s)</v>
      </c>
      <c r="B2227" s="541"/>
      <c r="E2227" s="543"/>
      <c r="G2227" s="522" t="str">
        <f>IFERROR(VLOOKUP(E2227,'Reference data'!$M$2:$P$364,4,0), "Do not enter, will be populated based on other column(s)")</f>
        <v>Do not enter, will be populated based on other column(s)</v>
      </c>
      <c r="H2227" s="522" t="str">
        <f>IFERROR(VLOOKUP(E2227,'Reference data'!$M$2:$O$364, 3,0), "Do not enter, will be populated based on other column(s)")</f>
        <v>Do not enter, will be populated based on other column(s)</v>
      </c>
      <c r="I2227" s="522" t="str">
        <f>IFERROR(VLOOKUP(E2227,'Reference data'!$M$1:$N$364, 2,0), "Do not enter, will be populated based on other column(s)")</f>
        <v>Do not enter, will be populated based on other column(s)</v>
      </c>
      <c r="K2227" s="525" t="str">
        <f>IFERROR(VLOOKUP(J2227,'Reference data'!$G$2:$H$7, 2, 0), "Do not enter, will be populated based on other column(s)")</f>
        <v>Do not enter, will be populated based on other column(s)</v>
      </c>
      <c r="L2227" s="525" t="s">
        <v>375</v>
      </c>
      <c r="M2227" s="525" t="str">
        <f>IFERROR(VLOOKUP(L2227, 'Reference data'!$J$2:$K$30, 2, 0), "Do not enter, will be populated based on other column(s)")</f>
        <v>Himanshu Mathur</v>
      </c>
      <c r="P2227" s="483"/>
    </row>
    <row r="2228" spans="1:16" ht="18" customHeight="1">
      <c r="A2228" s="522" t="str">
        <f>IFERROR(VLOOKUP(B2228, 'Reference data'!$C$2:$D$21, 2, 0), "Do not enter, will be populated based on other column(s)")</f>
        <v>Do not enter, will be populated based on other column(s)</v>
      </c>
      <c r="B2228" s="541"/>
      <c r="E2228" s="543"/>
      <c r="G2228" s="522" t="str">
        <f>IFERROR(VLOOKUP(E2228,'Reference data'!$M$2:$P$364,4,0), "Do not enter, will be populated based on other column(s)")</f>
        <v>Do not enter, will be populated based on other column(s)</v>
      </c>
      <c r="H2228" s="522" t="str">
        <f>IFERROR(VLOOKUP(E2228,'Reference data'!$M$2:$O$364, 3,0), "Do not enter, will be populated based on other column(s)")</f>
        <v>Do not enter, will be populated based on other column(s)</v>
      </c>
      <c r="I2228" s="522" t="str">
        <f>IFERROR(VLOOKUP(E2228,'Reference data'!$M$1:$N$364, 2,0), "Do not enter, will be populated based on other column(s)")</f>
        <v>Do not enter, will be populated based on other column(s)</v>
      </c>
      <c r="K2228" s="525" t="str">
        <f>IFERROR(VLOOKUP(J2228,'Reference data'!$G$2:$H$7, 2, 0), "Do not enter, will be populated based on other column(s)")</f>
        <v>Do not enter, will be populated based on other column(s)</v>
      </c>
      <c r="L2228" s="525" t="s">
        <v>375</v>
      </c>
      <c r="M2228" s="525" t="str">
        <f>IFERROR(VLOOKUP(L2228, 'Reference data'!$J$2:$K$30, 2, 0), "Do not enter, will be populated based on other column(s)")</f>
        <v>Himanshu Mathur</v>
      </c>
      <c r="P2228" s="483"/>
    </row>
    <row r="2229" spans="1:16" ht="18" customHeight="1">
      <c r="A2229" s="522" t="str">
        <f>IFERROR(VLOOKUP(B2229, 'Reference data'!$C$2:$D$21, 2, 0), "Do not enter, will be populated based on other column(s)")</f>
        <v>Do not enter, will be populated based on other column(s)</v>
      </c>
      <c r="B2229" s="541"/>
      <c r="E2229" s="543"/>
      <c r="G2229" s="522" t="str">
        <f>IFERROR(VLOOKUP(E2229,'Reference data'!$M$2:$P$364,4,0), "Do not enter, will be populated based on other column(s)")</f>
        <v>Do not enter, will be populated based on other column(s)</v>
      </c>
      <c r="H2229" s="522" t="str">
        <f>IFERROR(VLOOKUP(E2229,'Reference data'!$M$2:$O$364, 3,0), "Do not enter, will be populated based on other column(s)")</f>
        <v>Do not enter, will be populated based on other column(s)</v>
      </c>
      <c r="I2229" s="522" t="str">
        <f>IFERROR(VLOOKUP(E2229,'Reference data'!$M$1:$N$364, 2,0), "Do not enter, will be populated based on other column(s)")</f>
        <v>Do not enter, will be populated based on other column(s)</v>
      </c>
      <c r="K2229" s="525" t="str">
        <f>IFERROR(VLOOKUP(J2229,'Reference data'!$G$2:$H$7, 2, 0), "Do not enter, will be populated based on other column(s)")</f>
        <v>Do not enter, will be populated based on other column(s)</v>
      </c>
      <c r="L2229" s="525" t="s">
        <v>375</v>
      </c>
      <c r="M2229" s="525" t="str">
        <f>IFERROR(VLOOKUP(L2229, 'Reference data'!$J$2:$K$30, 2, 0), "Do not enter, will be populated based on other column(s)")</f>
        <v>Himanshu Mathur</v>
      </c>
      <c r="P2229" s="483"/>
    </row>
    <row r="2230" spans="1:16" ht="18" customHeight="1">
      <c r="A2230" s="522" t="str">
        <f>IFERROR(VLOOKUP(B2230, 'Reference data'!$C$2:$D$21, 2, 0), "Do not enter, will be populated based on other column(s)")</f>
        <v>Do not enter, will be populated based on other column(s)</v>
      </c>
      <c r="B2230" s="541"/>
      <c r="E2230" s="543"/>
      <c r="G2230" s="522" t="str">
        <f>IFERROR(VLOOKUP(E2230,'Reference data'!$M$2:$P$364,4,0), "Do not enter, will be populated based on other column(s)")</f>
        <v>Do not enter, will be populated based on other column(s)</v>
      </c>
      <c r="H2230" s="522" t="str">
        <f>IFERROR(VLOOKUP(E2230,'Reference data'!$M$2:$O$364, 3,0), "Do not enter, will be populated based on other column(s)")</f>
        <v>Do not enter, will be populated based on other column(s)</v>
      </c>
      <c r="I2230" s="522" t="str">
        <f>IFERROR(VLOOKUP(E2230,'Reference data'!$M$1:$N$364, 2,0), "Do not enter, will be populated based on other column(s)")</f>
        <v>Do not enter, will be populated based on other column(s)</v>
      </c>
      <c r="K2230" s="525" t="str">
        <f>IFERROR(VLOOKUP(J2230,'Reference data'!$G$2:$H$7, 2, 0), "Do not enter, will be populated based on other column(s)")</f>
        <v>Do not enter, will be populated based on other column(s)</v>
      </c>
      <c r="L2230" s="525" t="s">
        <v>375</v>
      </c>
      <c r="M2230" s="525" t="str">
        <f>IFERROR(VLOOKUP(L2230, 'Reference data'!$J$2:$K$30, 2, 0), "Do not enter, will be populated based on other column(s)")</f>
        <v>Himanshu Mathur</v>
      </c>
      <c r="P2230" s="483"/>
    </row>
    <row r="2231" spans="1:16" ht="18" customHeight="1">
      <c r="A2231" s="522" t="str">
        <f>IFERROR(VLOOKUP(B2231, 'Reference data'!$C$2:$D$21, 2, 0), "Do not enter, will be populated based on other column(s)")</f>
        <v>Do not enter, will be populated based on other column(s)</v>
      </c>
      <c r="B2231" s="541"/>
      <c r="E2231" s="543"/>
      <c r="G2231" s="522" t="str">
        <f>IFERROR(VLOOKUP(E2231,'Reference data'!$M$2:$P$364,4,0), "Do not enter, will be populated based on other column(s)")</f>
        <v>Do not enter, will be populated based on other column(s)</v>
      </c>
      <c r="H2231" s="522" t="str">
        <f>IFERROR(VLOOKUP(E2231,'Reference data'!$M$2:$O$364, 3,0), "Do not enter, will be populated based on other column(s)")</f>
        <v>Do not enter, will be populated based on other column(s)</v>
      </c>
      <c r="I2231" s="522" t="str">
        <f>IFERROR(VLOOKUP(E2231,'Reference data'!$M$1:$N$364, 2,0), "Do not enter, will be populated based on other column(s)")</f>
        <v>Do not enter, will be populated based on other column(s)</v>
      </c>
      <c r="K2231" s="525" t="str">
        <f>IFERROR(VLOOKUP(J2231,'Reference data'!$G$2:$H$7, 2, 0), "Do not enter, will be populated based on other column(s)")</f>
        <v>Do not enter, will be populated based on other column(s)</v>
      </c>
      <c r="L2231" s="525" t="s">
        <v>375</v>
      </c>
      <c r="M2231" s="525" t="str">
        <f>IFERROR(VLOOKUP(L2231, 'Reference data'!$J$2:$K$30, 2, 0), "Do not enter, will be populated based on other column(s)")</f>
        <v>Himanshu Mathur</v>
      </c>
      <c r="P2231" s="483"/>
    </row>
    <row r="2232" spans="1:16" ht="18" customHeight="1">
      <c r="A2232" s="522" t="str">
        <f>IFERROR(VLOOKUP(B2232, 'Reference data'!$C$2:$D$21, 2, 0), "Do not enter, will be populated based on other column(s)")</f>
        <v>Do not enter, will be populated based on other column(s)</v>
      </c>
      <c r="B2232" s="541"/>
      <c r="E2232" s="543"/>
      <c r="G2232" s="522" t="str">
        <f>IFERROR(VLOOKUP(E2232,'Reference data'!$M$2:$P$364,4,0), "Do not enter, will be populated based on other column(s)")</f>
        <v>Do not enter, will be populated based on other column(s)</v>
      </c>
      <c r="H2232" s="522" t="str">
        <f>IFERROR(VLOOKUP(E2232,'Reference data'!$M$2:$O$364, 3,0), "Do not enter, will be populated based on other column(s)")</f>
        <v>Do not enter, will be populated based on other column(s)</v>
      </c>
      <c r="I2232" s="522" t="str">
        <f>IFERROR(VLOOKUP(E2232,'Reference data'!$M$1:$N$364, 2,0), "Do not enter, will be populated based on other column(s)")</f>
        <v>Do not enter, will be populated based on other column(s)</v>
      </c>
      <c r="K2232" s="525" t="str">
        <f>IFERROR(VLOOKUP(J2232,'Reference data'!$G$2:$H$7, 2, 0), "Do not enter, will be populated based on other column(s)")</f>
        <v>Do not enter, will be populated based on other column(s)</v>
      </c>
      <c r="L2232" s="525" t="s">
        <v>375</v>
      </c>
      <c r="M2232" s="525" t="str">
        <f>IFERROR(VLOOKUP(L2232, 'Reference data'!$J$2:$K$30, 2, 0), "Do not enter, will be populated based on other column(s)")</f>
        <v>Himanshu Mathur</v>
      </c>
      <c r="P2232" s="483"/>
    </row>
    <row r="2233" spans="1:16" ht="18" customHeight="1">
      <c r="A2233" s="522" t="str">
        <f>IFERROR(VLOOKUP(B2233, 'Reference data'!$C$2:$D$21, 2, 0), "Do not enter, will be populated based on other column(s)")</f>
        <v>Do not enter, will be populated based on other column(s)</v>
      </c>
      <c r="B2233" s="541"/>
      <c r="E2233" s="543"/>
      <c r="G2233" s="522" t="str">
        <f>IFERROR(VLOOKUP(E2233,'Reference data'!$M$2:$P$364,4,0), "Do not enter, will be populated based on other column(s)")</f>
        <v>Do not enter, will be populated based on other column(s)</v>
      </c>
      <c r="H2233" s="522" t="str">
        <f>IFERROR(VLOOKUP(E2233,'Reference data'!$M$2:$O$364, 3,0), "Do not enter, will be populated based on other column(s)")</f>
        <v>Do not enter, will be populated based on other column(s)</v>
      </c>
      <c r="I2233" s="522" t="str">
        <f>IFERROR(VLOOKUP(E2233,'Reference data'!$M$1:$N$364, 2,0), "Do not enter, will be populated based on other column(s)")</f>
        <v>Do not enter, will be populated based on other column(s)</v>
      </c>
      <c r="K2233" s="525" t="str">
        <f>IFERROR(VLOOKUP(J2233,'Reference data'!$G$2:$H$7, 2, 0), "Do not enter, will be populated based on other column(s)")</f>
        <v>Do not enter, will be populated based on other column(s)</v>
      </c>
      <c r="L2233" s="525" t="s">
        <v>375</v>
      </c>
      <c r="M2233" s="525" t="str">
        <f>IFERROR(VLOOKUP(L2233, 'Reference data'!$J$2:$K$30, 2, 0), "Do not enter, will be populated based on other column(s)")</f>
        <v>Himanshu Mathur</v>
      </c>
      <c r="P2233" s="483"/>
    </row>
    <row r="2234" spans="1:16" ht="18" customHeight="1">
      <c r="A2234" s="522" t="str">
        <f>IFERROR(VLOOKUP(B2234, 'Reference data'!$C$2:$D$21, 2, 0), "Do not enter, will be populated based on other column(s)")</f>
        <v>Do not enter, will be populated based on other column(s)</v>
      </c>
      <c r="B2234" s="541"/>
      <c r="E2234" s="543"/>
      <c r="G2234" s="522" t="str">
        <f>IFERROR(VLOOKUP(E2234,'Reference data'!$M$2:$P$364,4,0), "Do not enter, will be populated based on other column(s)")</f>
        <v>Do not enter, will be populated based on other column(s)</v>
      </c>
      <c r="H2234" s="522" t="str">
        <f>IFERROR(VLOOKUP(E2234,'Reference data'!$M$2:$O$364, 3,0), "Do not enter, will be populated based on other column(s)")</f>
        <v>Do not enter, will be populated based on other column(s)</v>
      </c>
      <c r="I2234" s="522" t="str">
        <f>IFERROR(VLOOKUP(E2234,'Reference data'!$M$1:$N$364, 2,0), "Do not enter, will be populated based on other column(s)")</f>
        <v>Do not enter, will be populated based on other column(s)</v>
      </c>
      <c r="K2234" s="525" t="str">
        <f>IFERROR(VLOOKUP(J2234,'Reference data'!$G$2:$H$7, 2, 0), "Do not enter, will be populated based on other column(s)")</f>
        <v>Do not enter, will be populated based on other column(s)</v>
      </c>
      <c r="L2234" s="525" t="s">
        <v>375</v>
      </c>
      <c r="M2234" s="525" t="str">
        <f>IFERROR(VLOOKUP(L2234, 'Reference data'!$J$2:$K$30, 2, 0), "Do not enter, will be populated based on other column(s)")</f>
        <v>Himanshu Mathur</v>
      </c>
      <c r="P2234" s="483"/>
    </row>
    <row r="2235" spans="1:16" ht="18" customHeight="1">
      <c r="A2235" s="522" t="str">
        <f>IFERROR(VLOOKUP(B2235, 'Reference data'!$C$2:$D$21, 2, 0), "Do not enter, will be populated based on other column(s)")</f>
        <v>Do not enter, will be populated based on other column(s)</v>
      </c>
      <c r="B2235" s="541"/>
      <c r="E2235" s="543"/>
      <c r="G2235" s="522" t="str">
        <f>IFERROR(VLOOKUP(E2235,'Reference data'!$M$2:$P$364,4,0), "Do not enter, will be populated based on other column(s)")</f>
        <v>Do not enter, will be populated based on other column(s)</v>
      </c>
      <c r="H2235" s="522" t="str">
        <f>IFERROR(VLOOKUP(E2235,'Reference data'!$M$2:$O$364, 3,0), "Do not enter, will be populated based on other column(s)")</f>
        <v>Do not enter, will be populated based on other column(s)</v>
      </c>
      <c r="I2235" s="522" t="str">
        <f>IFERROR(VLOOKUP(E2235,'Reference data'!$M$1:$N$364, 2,0), "Do not enter, will be populated based on other column(s)")</f>
        <v>Do not enter, will be populated based on other column(s)</v>
      </c>
      <c r="K2235" s="525" t="str">
        <f>IFERROR(VLOOKUP(J2235,'Reference data'!$G$2:$H$7, 2, 0), "Do not enter, will be populated based on other column(s)")</f>
        <v>Do not enter, will be populated based on other column(s)</v>
      </c>
      <c r="L2235" s="525" t="s">
        <v>375</v>
      </c>
      <c r="M2235" s="525" t="str">
        <f>IFERROR(VLOOKUP(L2235, 'Reference data'!$J$2:$K$30, 2, 0), "Do not enter, will be populated based on other column(s)")</f>
        <v>Himanshu Mathur</v>
      </c>
      <c r="P2235" s="483"/>
    </row>
    <row r="2236" spans="1:16" ht="18" customHeight="1">
      <c r="A2236" s="522" t="str">
        <f>IFERROR(VLOOKUP(B2236, 'Reference data'!$C$2:$D$21, 2, 0), "Do not enter, will be populated based on other column(s)")</f>
        <v>Do not enter, will be populated based on other column(s)</v>
      </c>
      <c r="B2236" s="541"/>
      <c r="E2236" s="543"/>
      <c r="G2236" s="522" t="str">
        <f>IFERROR(VLOOKUP(E2236,'Reference data'!$M$2:$P$364,4,0), "Do not enter, will be populated based on other column(s)")</f>
        <v>Do not enter, will be populated based on other column(s)</v>
      </c>
      <c r="H2236" s="522" t="str">
        <f>IFERROR(VLOOKUP(E2236,'Reference data'!$M$2:$O$364, 3,0), "Do not enter, will be populated based on other column(s)")</f>
        <v>Do not enter, will be populated based on other column(s)</v>
      </c>
      <c r="I2236" s="522" t="str">
        <f>IFERROR(VLOOKUP(E2236,'Reference data'!$M$1:$N$364, 2,0), "Do not enter, will be populated based on other column(s)")</f>
        <v>Do not enter, will be populated based on other column(s)</v>
      </c>
      <c r="K2236" s="525" t="str">
        <f>IFERROR(VLOOKUP(J2236,'Reference data'!$G$2:$H$7, 2, 0), "Do not enter, will be populated based on other column(s)")</f>
        <v>Do not enter, will be populated based on other column(s)</v>
      </c>
      <c r="L2236" s="525" t="s">
        <v>375</v>
      </c>
      <c r="M2236" s="525" t="str">
        <f>IFERROR(VLOOKUP(L2236, 'Reference data'!$J$2:$K$30, 2, 0), "Do not enter, will be populated based on other column(s)")</f>
        <v>Himanshu Mathur</v>
      </c>
      <c r="P2236" s="483"/>
    </row>
    <row r="2237" spans="1:16" ht="18" customHeight="1">
      <c r="A2237" s="522" t="str">
        <f>IFERROR(VLOOKUP(B2237, 'Reference data'!$C$2:$D$21, 2, 0), "Do not enter, will be populated based on other column(s)")</f>
        <v>Do not enter, will be populated based on other column(s)</v>
      </c>
      <c r="B2237" s="541"/>
      <c r="E2237" s="543"/>
      <c r="G2237" s="522" t="str">
        <f>IFERROR(VLOOKUP(E2237,'Reference data'!$M$2:$P$364,4,0), "Do not enter, will be populated based on other column(s)")</f>
        <v>Do not enter, will be populated based on other column(s)</v>
      </c>
      <c r="H2237" s="522" t="str">
        <f>IFERROR(VLOOKUP(E2237,'Reference data'!$M$2:$O$364, 3,0), "Do not enter, will be populated based on other column(s)")</f>
        <v>Do not enter, will be populated based on other column(s)</v>
      </c>
      <c r="I2237" s="522" t="str">
        <f>IFERROR(VLOOKUP(E2237,'Reference data'!$M$1:$N$364, 2,0), "Do not enter, will be populated based on other column(s)")</f>
        <v>Do not enter, will be populated based on other column(s)</v>
      </c>
      <c r="K2237" s="525" t="str">
        <f>IFERROR(VLOOKUP(J2237,'Reference data'!$G$2:$H$7, 2, 0), "Do not enter, will be populated based on other column(s)")</f>
        <v>Do not enter, will be populated based on other column(s)</v>
      </c>
      <c r="L2237" s="525" t="s">
        <v>375</v>
      </c>
      <c r="M2237" s="525" t="str">
        <f>IFERROR(VLOOKUP(L2237, 'Reference data'!$J$2:$K$30, 2, 0), "Do not enter, will be populated based on other column(s)")</f>
        <v>Himanshu Mathur</v>
      </c>
      <c r="P2237" s="483"/>
    </row>
    <row r="2238" spans="1:16" ht="18" customHeight="1">
      <c r="A2238" s="522" t="str">
        <f>IFERROR(VLOOKUP(B2238, 'Reference data'!$C$2:$D$21, 2, 0), "Do not enter, will be populated based on other column(s)")</f>
        <v>Do not enter, will be populated based on other column(s)</v>
      </c>
      <c r="B2238" s="541"/>
      <c r="E2238" s="543"/>
      <c r="G2238" s="522" t="str">
        <f>IFERROR(VLOOKUP(E2238,'Reference data'!$M$2:$P$364,4,0), "Do not enter, will be populated based on other column(s)")</f>
        <v>Do not enter, will be populated based on other column(s)</v>
      </c>
      <c r="H2238" s="522" t="str">
        <f>IFERROR(VLOOKUP(E2238,'Reference data'!$M$2:$O$364, 3,0), "Do not enter, will be populated based on other column(s)")</f>
        <v>Do not enter, will be populated based on other column(s)</v>
      </c>
      <c r="I2238" s="522" t="str">
        <f>IFERROR(VLOOKUP(E2238,'Reference data'!$M$1:$N$364, 2,0), "Do not enter, will be populated based on other column(s)")</f>
        <v>Do not enter, will be populated based on other column(s)</v>
      </c>
      <c r="K2238" s="525" t="str">
        <f>IFERROR(VLOOKUP(J2238,'Reference data'!$G$2:$H$7, 2, 0), "Do not enter, will be populated based on other column(s)")</f>
        <v>Do not enter, will be populated based on other column(s)</v>
      </c>
      <c r="L2238" s="525" t="s">
        <v>375</v>
      </c>
      <c r="M2238" s="525" t="str">
        <f>IFERROR(VLOOKUP(L2238, 'Reference data'!$J$2:$K$30, 2, 0), "Do not enter, will be populated based on other column(s)")</f>
        <v>Himanshu Mathur</v>
      </c>
      <c r="P2238" s="483"/>
    </row>
    <row r="2239" spans="1:16" ht="18" customHeight="1">
      <c r="A2239" s="522" t="str">
        <f>IFERROR(VLOOKUP(B2239, 'Reference data'!$C$2:$D$21, 2, 0), "Do not enter, will be populated based on other column(s)")</f>
        <v>Do not enter, will be populated based on other column(s)</v>
      </c>
      <c r="B2239" s="541"/>
      <c r="E2239" s="543"/>
      <c r="G2239" s="522" t="str">
        <f>IFERROR(VLOOKUP(E2239,'Reference data'!$M$2:$P$364,4,0), "Do not enter, will be populated based on other column(s)")</f>
        <v>Do not enter, will be populated based on other column(s)</v>
      </c>
      <c r="H2239" s="522" t="str">
        <f>IFERROR(VLOOKUP(E2239,'Reference data'!$M$2:$O$364, 3,0), "Do not enter, will be populated based on other column(s)")</f>
        <v>Do not enter, will be populated based on other column(s)</v>
      </c>
      <c r="I2239" s="522" t="str">
        <f>IFERROR(VLOOKUP(E2239,'Reference data'!$M$1:$N$364, 2,0), "Do not enter, will be populated based on other column(s)")</f>
        <v>Do not enter, will be populated based on other column(s)</v>
      </c>
      <c r="K2239" s="525" t="str">
        <f>IFERROR(VLOOKUP(J2239,'Reference data'!$G$2:$H$7, 2, 0), "Do not enter, will be populated based on other column(s)")</f>
        <v>Do not enter, will be populated based on other column(s)</v>
      </c>
      <c r="L2239" s="525" t="s">
        <v>375</v>
      </c>
      <c r="M2239" s="525" t="str">
        <f>IFERROR(VLOOKUP(L2239, 'Reference data'!$J$2:$K$30, 2, 0), "Do not enter, will be populated based on other column(s)")</f>
        <v>Himanshu Mathur</v>
      </c>
      <c r="P2239" s="483"/>
    </row>
    <row r="2240" spans="1:16" ht="18" customHeight="1">
      <c r="A2240" s="522" t="str">
        <f>IFERROR(VLOOKUP(B2240, 'Reference data'!$C$2:$D$21, 2, 0), "Do not enter, will be populated based on other column(s)")</f>
        <v>Do not enter, will be populated based on other column(s)</v>
      </c>
      <c r="B2240" s="541"/>
      <c r="E2240" s="543"/>
      <c r="G2240" s="522" t="str">
        <f>IFERROR(VLOOKUP(E2240,'Reference data'!$M$2:$P$364,4,0), "Do not enter, will be populated based on other column(s)")</f>
        <v>Do not enter, will be populated based on other column(s)</v>
      </c>
      <c r="H2240" s="522" t="str">
        <f>IFERROR(VLOOKUP(E2240,'Reference data'!$M$2:$O$364, 3,0), "Do not enter, will be populated based on other column(s)")</f>
        <v>Do not enter, will be populated based on other column(s)</v>
      </c>
      <c r="I2240" s="522" t="str">
        <f>IFERROR(VLOOKUP(E2240,'Reference data'!$M$1:$N$364, 2,0), "Do not enter, will be populated based on other column(s)")</f>
        <v>Do not enter, will be populated based on other column(s)</v>
      </c>
      <c r="K2240" s="525" t="str">
        <f>IFERROR(VLOOKUP(J2240,'Reference data'!$G$2:$H$7, 2, 0), "Do not enter, will be populated based on other column(s)")</f>
        <v>Do not enter, will be populated based on other column(s)</v>
      </c>
      <c r="L2240" s="525" t="s">
        <v>375</v>
      </c>
      <c r="M2240" s="525" t="str">
        <f>IFERROR(VLOOKUP(L2240, 'Reference data'!$J$2:$K$30, 2, 0), "Do not enter, will be populated based on other column(s)")</f>
        <v>Himanshu Mathur</v>
      </c>
      <c r="P2240" s="483"/>
    </row>
    <row r="2241" spans="1:16" ht="18" customHeight="1">
      <c r="A2241" s="522" t="str">
        <f>IFERROR(VLOOKUP(B2241, 'Reference data'!$C$2:$D$21, 2, 0), "Do not enter, will be populated based on other column(s)")</f>
        <v>Do not enter, will be populated based on other column(s)</v>
      </c>
      <c r="B2241" s="541"/>
      <c r="E2241" s="543"/>
      <c r="G2241" s="522" t="str">
        <f>IFERROR(VLOOKUP(E2241,'Reference data'!$M$2:$P$364,4,0), "Do not enter, will be populated based on other column(s)")</f>
        <v>Do not enter, will be populated based on other column(s)</v>
      </c>
      <c r="H2241" s="522" t="str">
        <f>IFERROR(VLOOKUP(E2241,'Reference data'!$M$2:$O$364, 3,0), "Do not enter, will be populated based on other column(s)")</f>
        <v>Do not enter, will be populated based on other column(s)</v>
      </c>
      <c r="I2241" s="522" t="str">
        <f>IFERROR(VLOOKUP(E2241,'Reference data'!$M$1:$N$364, 2,0), "Do not enter, will be populated based on other column(s)")</f>
        <v>Do not enter, will be populated based on other column(s)</v>
      </c>
      <c r="K2241" s="525" t="str">
        <f>IFERROR(VLOOKUP(J2241,'Reference data'!$G$2:$H$7, 2, 0), "Do not enter, will be populated based on other column(s)")</f>
        <v>Do not enter, will be populated based on other column(s)</v>
      </c>
      <c r="L2241" s="525" t="s">
        <v>375</v>
      </c>
      <c r="M2241" s="525" t="str">
        <f>IFERROR(VLOOKUP(L2241, 'Reference data'!$J$2:$K$30, 2, 0), "Do not enter, will be populated based on other column(s)")</f>
        <v>Himanshu Mathur</v>
      </c>
      <c r="P2241" s="483"/>
    </row>
    <row r="2242" spans="1:16" ht="18" customHeight="1">
      <c r="A2242" s="522" t="str">
        <f>IFERROR(VLOOKUP(B2242, 'Reference data'!$C$2:$D$21, 2, 0), "Do not enter, will be populated based on other column(s)")</f>
        <v>Do not enter, will be populated based on other column(s)</v>
      </c>
      <c r="B2242" s="541"/>
      <c r="E2242" s="543"/>
      <c r="G2242" s="522" t="str">
        <f>IFERROR(VLOOKUP(E2242,'Reference data'!$M$2:$P$364,4,0), "Do not enter, will be populated based on other column(s)")</f>
        <v>Do not enter, will be populated based on other column(s)</v>
      </c>
      <c r="H2242" s="522" t="str">
        <f>IFERROR(VLOOKUP(E2242,'Reference data'!$M$2:$O$364, 3,0), "Do not enter, will be populated based on other column(s)")</f>
        <v>Do not enter, will be populated based on other column(s)</v>
      </c>
      <c r="I2242" s="522" t="str">
        <f>IFERROR(VLOOKUP(E2242,'Reference data'!$M$1:$N$364, 2,0), "Do not enter, will be populated based on other column(s)")</f>
        <v>Do not enter, will be populated based on other column(s)</v>
      </c>
      <c r="K2242" s="525" t="str">
        <f>IFERROR(VLOOKUP(J2242,'Reference data'!$G$2:$H$7, 2, 0), "Do not enter, will be populated based on other column(s)")</f>
        <v>Do not enter, will be populated based on other column(s)</v>
      </c>
      <c r="L2242" s="525" t="s">
        <v>375</v>
      </c>
      <c r="M2242" s="525" t="str">
        <f>IFERROR(VLOOKUP(L2242, 'Reference data'!$J$2:$K$30, 2, 0), "Do not enter, will be populated based on other column(s)")</f>
        <v>Himanshu Mathur</v>
      </c>
      <c r="P2242" s="483"/>
    </row>
    <row r="2243" spans="1:16" ht="18" customHeight="1">
      <c r="A2243" s="522" t="str">
        <f>IFERROR(VLOOKUP(B2243, 'Reference data'!$C$2:$D$21, 2, 0), "Do not enter, will be populated based on other column(s)")</f>
        <v>Do not enter, will be populated based on other column(s)</v>
      </c>
      <c r="B2243" s="541"/>
      <c r="E2243" s="543"/>
      <c r="G2243" s="522" t="str">
        <f>IFERROR(VLOOKUP(E2243,'Reference data'!$M$2:$P$364,4,0), "Do not enter, will be populated based on other column(s)")</f>
        <v>Do not enter, will be populated based on other column(s)</v>
      </c>
      <c r="H2243" s="522" t="str">
        <f>IFERROR(VLOOKUP(E2243,'Reference data'!$M$2:$O$364, 3,0), "Do not enter, will be populated based on other column(s)")</f>
        <v>Do not enter, will be populated based on other column(s)</v>
      </c>
      <c r="I2243" s="522" t="str">
        <f>IFERROR(VLOOKUP(E2243,'Reference data'!$M$1:$N$364, 2,0), "Do not enter, will be populated based on other column(s)")</f>
        <v>Do not enter, will be populated based on other column(s)</v>
      </c>
      <c r="K2243" s="525" t="str">
        <f>IFERROR(VLOOKUP(J2243,'Reference data'!$G$2:$H$7, 2, 0), "Do not enter, will be populated based on other column(s)")</f>
        <v>Do not enter, will be populated based on other column(s)</v>
      </c>
      <c r="L2243" s="525" t="s">
        <v>375</v>
      </c>
      <c r="M2243" s="525" t="str">
        <f>IFERROR(VLOOKUP(L2243, 'Reference data'!$J$2:$K$30, 2, 0), "Do not enter, will be populated based on other column(s)")</f>
        <v>Himanshu Mathur</v>
      </c>
      <c r="P2243" s="483"/>
    </row>
    <row r="2244" spans="1:16" ht="18" customHeight="1">
      <c r="A2244" s="522" t="str">
        <f>IFERROR(VLOOKUP(B2244, 'Reference data'!$C$2:$D$21, 2, 0), "Do not enter, will be populated based on other column(s)")</f>
        <v>Do not enter, will be populated based on other column(s)</v>
      </c>
      <c r="B2244" s="541"/>
      <c r="E2244" s="543"/>
      <c r="G2244" s="522" t="str">
        <f>IFERROR(VLOOKUP(E2244,'Reference data'!$M$2:$P$364,4,0), "Do not enter, will be populated based on other column(s)")</f>
        <v>Do not enter, will be populated based on other column(s)</v>
      </c>
      <c r="H2244" s="522" t="str">
        <f>IFERROR(VLOOKUP(E2244,'Reference data'!$M$2:$O$364, 3,0), "Do not enter, will be populated based on other column(s)")</f>
        <v>Do not enter, will be populated based on other column(s)</v>
      </c>
      <c r="I2244" s="522" t="str">
        <f>IFERROR(VLOOKUP(E2244,'Reference data'!$M$1:$N$364, 2,0), "Do not enter, will be populated based on other column(s)")</f>
        <v>Do not enter, will be populated based on other column(s)</v>
      </c>
      <c r="K2244" s="525" t="str">
        <f>IFERROR(VLOOKUP(J2244,'Reference data'!$G$2:$H$7, 2, 0), "Do not enter, will be populated based on other column(s)")</f>
        <v>Do not enter, will be populated based on other column(s)</v>
      </c>
      <c r="L2244" s="525" t="s">
        <v>375</v>
      </c>
      <c r="M2244" s="525" t="str">
        <f>IFERROR(VLOOKUP(L2244, 'Reference data'!$J$2:$K$30, 2, 0), "Do not enter, will be populated based on other column(s)")</f>
        <v>Himanshu Mathur</v>
      </c>
      <c r="P2244" s="483"/>
    </row>
    <row r="2245" spans="1:16" ht="18" customHeight="1">
      <c r="A2245" s="522" t="str">
        <f>IFERROR(VLOOKUP(B2245, 'Reference data'!$C$2:$D$21, 2, 0), "Do not enter, will be populated based on other column(s)")</f>
        <v>Do not enter, will be populated based on other column(s)</v>
      </c>
      <c r="B2245" s="541"/>
      <c r="E2245" s="543"/>
      <c r="G2245" s="522" t="str">
        <f>IFERROR(VLOOKUP(E2245,'Reference data'!$M$2:$P$364,4,0), "Do not enter, will be populated based on other column(s)")</f>
        <v>Do not enter, will be populated based on other column(s)</v>
      </c>
      <c r="H2245" s="522" t="str">
        <f>IFERROR(VLOOKUP(E2245,'Reference data'!$M$2:$O$364, 3,0), "Do not enter, will be populated based on other column(s)")</f>
        <v>Do not enter, will be populated based on other column(s)</v>
      </c>
      <c r="I2245" s="522" t="str">
        <f>IFERROR(VLOOKUP(E2245,'Reference data'!$M$1:$N$364, 2,0), "Do not enter, will be populated based on other column(s)")</f>
        <v>Do not enter, will be populated based on other column(s)</v>
      </c>
      <c r="K2245" s="525" t="str">
        <f>IFERROR(VLOOKUP(J2245,'Reference data'!$G$2:$H$7, 2, 0), "Do not enter, will be populated based on other column(s)")</f>
        <v>Do not enter, will be populated based on other column(s)</v>
      </c>
      <c r="L2245" s="525" t="s">
        <v>375</v>
      </c>
      <c r="M2245" s="525" t="str">
        <f>IFERROR(VLOOKUP(L2245, 'Reference data'!$J$2:$K$30, 2, 0), "Do not enter, will be populated based on other column(s)")</f>
        <v>Himanshu Mathur</v>
      </c>
      <c r="P2245" s="483"/>
    </row>
    <row r="2246" spans="1:16" ht="18" customHeight="1">
      <c r="A2246" s="522" t="str">
        <f>IFERROR(VLOOKUP(B2246, 'Reference data'!$C$2:$D$21, 2, 0), "Do not enter, will be populated based on other column(s)")</f>
        <v>Do not enter, will be populated based on other column(s)</v>
      </c>
      <c r="B2246" s="541"/>
      <c r="E2246" s="543"/>
      <c r="G2246" s="522" t="str">
        <f>IFERROR(VLOOKUP(E2246,'Reference data'!$M$2:$P$364,4,0), "Do not enter, will be populated based on other column(s)")</f>
        <v>Do not enter, will be populated based on other column(s)</v>
      </c>
      <c r="H2246" s="522" t="str">
        <f>IFERROR(VLOOKUP(E2246,'Reference data'!$M$2:$O$364, 3,0), "Do not enter, will be populated based on other column(s)")</f>
        <v>Do not enter, will be populated based on other column(s)</v>
      </c>
      <c r="I2246" s="522" t="str">
        <f>IFERROR(VLOOKUP(E2246,'Reference data'!$M$1:$N$364, 2,0), "Do not enter, will be populated based on other column(s)")</f>
        <v>Do not enter, will be populated based on other column(s)</v>
      </c>
      <c r="K2246" s="525" t="str">
        <f>IFERROR(VLOOKUP(J2246,'Reference data'!$G$2:$H$7, 2, 0), "Do not enter, will be populated based on other column(s)")</f>
        <v>Do not enter, will be populated based on other column(s)</v>
      </c>
      <c r="L2246" s="525" t="s">
        <v>375</v>
      </c>
      <c r="M2246" s="525" t="str">
        <f>IFERROR(VLOOKUP(L2246, 'Reference data'!$J$2:$K$30, 2, 0), "Do not enter, will be populated based on other column(s)")</f>
        <v>Himanshu Mathur</v>
      </c>
      <c r="P2246" s="483"/>
    </row>
    <row r="2247" spans="1:16" ht="18" customHeight="1">
      <c r="A2247" s="522" t="str">
        <f>IFERROR(VLOOKUP(B2247, 'Reference data'!$C$2:$D$21, 2, 0), "Do not enter, will be populated based on other column(s)")</f>
        <v>Do not enter, will be populated based on other column(s)</v>
      </c>
      <c r="B2247" s="541"/>
      <c r="E2247" s="543"/>
      <c r="G2247" s="522" t="str">
        <f>IFERROR(VLOOKUP(E2247,'Reference data'!$M$2:$P$364,4,0), "Do not enter, will be populated based on other column(s)")</f>
        <v>Do not enter, will be populated based on other column(s)</v>
      </c>
      <c r="H2247" s="522" t="str">
        <f>IFERROR(VLOOKUP(E2247,'Reference data'!$M$2:$O$364, 3,0), "Do not enter, will be populated based on other column(s)")</f>
        <v>Do not enter, will be populated based on other column(s)</v>
      </c>
      <c r="I2247" s="522" t="str">
        <f>IFERROR(VLOOKUP(E2247,'Reference data'!$M$1:$N$364, 2,0), "Do not enter, will be populated based on other column(s)")</f>
        <v>Do not enter, will be populated based on other column(s)</v>
      </c>
      <c r="K2247" s="525" t="str">
        <f>IFERROR(VLOOKUP(J2247,'Reference data'!$G$2:$H$7, 2, 0), "Do not enter, will be populated based on other column(s)")</f>
        <v>Do not enter, will be populated based on other column(s)</v>
      </c>
      <c r="L2247" s="525" t="s">
        <v>375</v>
      </c>
      <c r="M2247" s="525" t="str">
        <f>IFERROR(VLOOKUP(L2247, 'Reference data'!$J$2:$K$30, 2, 0), "Do not enter, will be populated based on other column(s)")</f>
        <v>Himanshu Mathur</v>
      </c>
      <c r="P2247" s="483"/>
    </row>
    <row r="2248" spans="1:16" ht="18" customHeight="1">
      <c r="A2248" s="522" t="str">
        <f>IFERROR(VLOOKUP(B2248, 'Reference data'!$C$2:$D$21, 2, 0), "Do not enter, will be populated based on other column(s)")</f>
        <v>Do not enter, will be populated based on other column(s)</v>
      </c>
      <c r="B2248" s="541"/>
      <c r="E2248" s="543"/>
      <c r="G2248" s="522" t="str">
        <f>IFERROR(VLOOKUP(E2248,'Reference data'!$M$2:$P$364,4,0), "Do not enter, will be populated based on other column(s)")</f>
        <v>Do not enter, will be populated based on other column(s)</v>
      </c>
      <c r="H2248" s="522" t="str">
        <f>IFERROR(VLOOKUP(E2248,'Reference data'!$M$2:$O$364, 3,0), "Do not enter, will be populated based on other column(s)")</f>
        <v>Do not enter, will be populated based on other column(s)</v>
      </c>
      <c r="I2248" s="522" t="str">
        <f>IFERROR(VLOOKUP(E2248,'Reference data'!$M$1:$N$364, 2,0), "Do not enter, will be populated based on other column(s)")</f>
        <v>Do not enter, will be populated based on other column(s)</v>
      </c>
      <c r="K2248" s="525" t="str">
        <f>IFERROR(VLOOKUP(J2248,'Reference data'!$G$2:$H$7, 2, 0), "Do not enter, will be populated based on other column(s)")</f>
        <v>Do not enter, will be populated based on other column(s)</v>
      </c>
      <c r="L2248" s="525" t="s">
        <v>375</v>
      </c>
      <c r="M2248" s="525" t="str">
        <f>IFERROR(VLOOKUP(L2248, 'Reference data'!$J$2:$K$30, 2, 0), "Do not enter, will be populated based on other column(s)")</f>
        <v>Himanshu Mathur</v>
      </c>
      <c r="P2248" s="483"/>
    </row>
    <row r="2249" spans="1:16" ht="18" customHeight="1">
      <c r="A2249" s="522" t="str">
        <f>IFERROR(VLOOKUP(B2249, 'Reference data'!$C$2:$D$21, 2, 0), "Do not enter, will be populated based on other column(s)")</f>
        <v>Do not enter, will be populated based on other column(s)</v>
      </c>
      <c r="B2249" s="541"/>
      <c r="E2249" s="543"/>
      <c r="G2249" s="522" t="str">
        <f>IFERROR(VLOOKUP(E2249,'Reference data'!$M$2:$P$364,4,0), "Do not enter, will be populated based on other column(s)")</f>
        <v>Do not enter, will be populated based on other column(s)</v>
      </c>
      <c r="H2249" s="522" t="str">
        <f>IFERROR(VLOOKUP(E2249,'Reference data'!$M$2:$O$364, 3,0), "Do not enter, will be populated based on other column(s)")</f>
        <v>Do not enter, will be populated based on other column(s)</v>
      </c>
      <c r="I2249" s="522" t="str">
        <f>IFERROR(VLOOKUP(E2249,'Reference data'!$M$1:$N$364, 2,0), "Do not enter, will be populated based on other column(s)")</f>
        <v>Do not enter, will be populated based on other column(s)</v>
      </c>
      <c r="K2249" s="525" t="str">
        <f>IFERROR(VLOOKUP(J2249,'Reference data'!$G$2:$H$7, 2, 0), "Do not enter, will be populated based on other column(s)")</f>
        <v>Do not enter, will be populated based on other column(s)</v>
      </c>
      <c r="L2249" s="525" t="s">
        <v>375</v>
      </c>
      <c r="M2249" s="525" t="str">
        <f>IFERROR(VLOOKUP(L2249, 'Reference data'!$J$2:$K$30, 2, 0), "Do not enter, will be populated based on other column(s)")</f>
        <v>Himanshu Mathur</v>
      </c>
      <c r="P2249" s="483"/>
    </row>
    <row r="2250" spans="1:16" ht="18" customHeight="1">
      <c r="A2250" s="522" t="str">
        <f>IFERROR(VLOOKUP(B2250, 'Reference data'!$C$2:$D$21, 2, 0), "Do not enter, will be populated based on other column(s)")</f>
        <v>Do not enter, will be populated based on other column(s)</v>
      </c>
      <c r="B2250" s="541"/>
      <c r="E2250" s="543"/>
      <c r="G2250" s="522" t="str">
        <f>IFERROR(VLOOKUP(E2250,'Reference data'!$M$2:$P$364,4,0), "Do not enter, will be populated based on other column(s)")</f>
        <v>Do not enter, will be populated based on other column(s)</v>
      </c>
      <c r="H2250" s="522" t="str">
        <f>IFERROR(VLOOKUP(E2250,'Reference data'!$M$2:$O$364, 3,0), "Do not enter, will be populated based on other column(s)")</f>
        <v>Do not enter, will be populated based on other column(s)</v>
      </c>
      <c r="I2250" s="522" t="str">
        <f>IFERROR(VLOOKUP(E2250,'Reference data'!$M$1:$N$364, 2,0), "Do not enter, will be populated based on other column(s)")</f>
        <v>Do not enter, will be populated based on other column(s)</v>
      </c>
      <c r="K2250" s="525" t="str">
        <f>IFERROR(VLOOKUP(J2250,'Reference data'!$G$2:$H$7, 2, 0), "Do not enter, will be populated based on other column(s)")</f>
        <v>Do not enter, will be populated based on other column(s)</v>
      </c>
      <c r="L2250" s="525" t="s">
        <v>375</v>
      </c>
      <c r="M2250" s="525" t="str">
        <f>IFERROR(VLOOKUP(L2250, 'Reference data'!$J$2:$K$30, 2, 0), "Do not enter, will be populated based on other column(s)")</f>
        <v>Himanshu Mathur</v>
      </c>
      <c r="P2250" s="483"/>
    </row>
    <row r="2251" spans="1:16" ht="18" customHeight="1">
      <c r="A2251" s="522" t="str">
        <f>IFERROR(VLOOKUP(B2251, 'Reference data'!$C$2:$D$21, 2, 0), "Do not enter, will be populated based on other column(s)")</f>
        <v>Do not enter, will be populated based on other column(s)</v>
      </c>
      <c r="B2251" s="541"/>
      <c r="E2251" s="543"/>
      <c r="G2251" s="522" t="str">
        <f>IFERROR(VLOOKUP(E2251,'Reference data'!$M$2:$P$364,4,0), "Do not enter, will be populated based on other column(s)")</f>
        <v>Do not enter, will be populated based on other column(s)</v>
      </c>
      <c r="H2251" s="522" t="str">
        <f>IFERROR(VLOOKUP(E2251,'Reference data'!$M$2:$O$364, 3,0), "Do not enter, will be populated based on other column(s)")</f>
        <v>Do not enter, will be populated based on other column(s)</v>
      </c>
      <c r="I2251" s="522" t="str">
        <f>IFERROR(VLOOKUP(E2251,'Reference data'!$M$1:$N$364, 2,0), "Do not enter, will be populated based on other column(s)")</f>
        <v>Do not enter, will be populated based on other column(s)</v>
      </c>
      <c r="K2251" s="525" t="str">
        <f>IFERROR(VLOOKUP(J2251,'Reference data'!$G$2:$H$7, 2, 0), "Do not enter, will be populated based on other column(s)")</f>
        <v>Do not enter, will be populated based on other column(s)</v>
      </c>
      <c r="L2251" s="525" t="s">
        <v>375</v>
      </c>
      <c r="M2251" s="525" t="str">
        <f>IFERROR(VLOOKUP(L2251, 'Reference data'!$J$2:$K$30, 2, 0), "Do not enter, will be populated based on other column(s)")</f>
        <v>Himanshu Mathur</v>
      </c>
      <c r="P2251" s="483"/>
    </row>
    <row r="2252" spans="1:16" ht="18" customHeight="1">
      <c r="A2252" s="522" t="str">
        <f>IFERROR(VLOOKUP(B2252, 'Reference data'!$C$2:$D$21, 2, 0), "Do not enter, will be populated based on other column(s)")</f>
        <v>Do not enter, will be populated based on other column(s)</v>
      </c>
      <c r="B2252" s="541"/>
      <c r="E2252" s="543"/>
      <c r="G2252" s="522" t="str">
        <f>IFERROR(VLOOKUP(E2252,'Reference data'!$M$2:$P$364,4,0), "Do not enter, will be populated based on other column(s)")</f>
        <v>Do not enter, will be populated based on other column(s)</v>
      </c>
      <c r="H2252" s="522" t="str">
        <f>IFERROR(VLOOKUP(E2252,'Reference data'!$M$2:$O$364, 3,0), "Do not enter, will be populated based on other column(s)")</f>
        <v>Do not enter, will be populated based on other column(s)</v>
      </c>
      <c r="I2252" s="522" t="str">
        <f>IFERROR(VLOOKUP(E2252,'Reference data'!$M$1:$N$364, 2,0), "Do not enter, will be populated based on other column(s)")</f>
        <v>Do not enter, will be populated based on other column(s)</v>
      </c>
      <c r="K2252" s="525" t="str">
        <f>IFERROR(VLOOKUP(J2252,'Reference data'!$G$2:$H$7, 2, 0), "Do not enter, will be populated based on other column(s)")</f>
        <v>Do not enter, will be populated based on other column(s)</v>
      </c>
      <c r="L2252" s="525" t="s">
        <v>375</v>
      </c>
      <c r="M2252" s="525" t="str">
        <f>IFERROR(VLOOKUP(L2252, 'Reference data'!$J$2:$K$30, 2, 0), "Do not enter, will be populated based on other column(s)")</f>
        <v>Himanshu Mathur</v>
      </c>
      <c r="P2252" s="483"/>
    </row>
    <row r="2253" spans="1:16" ht="18" customHeight="1">
      <c r="A2253" s="522" t="str">
        <f>IFERROR(VLOOKUP(B2253, 'Reference data'!$C$2:$D$21, 2, 0), "Do not enter, will be populated based on other column(s)")</f>
        <v>Do not enter, will be populated based on other column(s)</v>
      </c>
      <c r="B2253" s="541"/>
      <c r="E2253" s="543"/>
      <c r="G2253" s="522" t="str">
        <f>IFERROR(VLOOKUP(E2253,'Reference data'!$M$2:$P$364,4,0), "Do not enter, will be populated based on other column(s)")</f>
        <v>Do not enter, will be populated based on other column(s)</v>
      </c>
      <c r="H2253" s="522" t="str">
        <f>IFERROR(VLOOKUP(E2253,'Reference data'!$M$2:$O$364, 3,0), "Do not enter, will be populated based on other column(s)")</f>
        <v>Do not enter, will be populated based on other column(s)</v>
      </c>
      <c r="I2253" s="522" t="str">
        <f>IFERROR(VLOOKUP(E2253,'Reference data'!$M$1:$N$364, 2,0), "Do not enter, will be populated based on other column(s)")</f>
        <v>Do not enter, will be populated based on other column(s)</v>
      </c>
      <c r="K2253" s="525" t="str">
        <f>IFERROR(VLOOKUP(J2253,'Reference data'!$G$2:$H$7, 2, 0), "Do not enter, will be populated based on other column(s)")</f>
        <v>Do not enter, will be populated based on other column(s)</v>
      </c>
      <c r="L2253" s="525" t="s">
        <v>375</v>
      </c>
      <c r="M2253" s="525" t="str">
        <f>IFERROR(VLOOKUP(L2253, 'Reference data'!$J$2:$K$30, 2, 0), "Do not enter, will be populated based on other column(s)")</f>
        <v>Himanshu Mathur</v>
      </c>
      <c r="P2253" s="483"/>
    </row>
    <row r="2254" spans="1:16" ht="18" customHeight="1">
      <c r="A2254" s="522" t="str">
        <f>IFERROR(VLOOKUP(B2254, 'Reference data'!$C$2:$D$21, 2, 0), "Do not enter, will be populated based on other column(s)")</f>
        <v>Do not enter, will be populated based on other column(s)</v>
      </c>
      <c r="B2254" s="541"/>
      <c r="E2254" s="543"/>
      <c r="G2254" s="522" t="str">
        <f>IFERROR(VLOOKUP(E2254,'Reference data'!$M$2:$P$364,4,0), "Do not enter, will be populated based on other column(s)")</f>
        <v>Do not enter, will be populated based on other column(s)</v>
      </c>
      <c r="H2254" s="522" t="str">
        <f>IFERROR(VLOOKUP(E2254,'Reference data'!$M$2:$O$364, 3,0), "Do not enter, will be populated based on other column(s)")</f>
        <v>Do not enter, will be populated based on other column(s)</v>
      </c>
      <c r="I2254" s="522" t="str">
        <f>IFERROR(VLOOKUP(E2254,'Reference data'!$M$1:$N$364, 2,0), "Do not enter, will be populated based on other column(s)")</f>
        <v>Do not enter, will be populated based on other column(s)</v>
      </c>
      <c r="K2254" s="525" t="str">
        <f>IFERROR(VLOOKUP(J2254,'Reference data'!$G$2:$H$7, 2, 0), "Do not enter, will be populated based on other column(s)")</f>
        <v>Do not enter, will be populated based on other column(s)</v>
      </c>
      <c r="L2254" s="525" t="s">
        <v>375</v>
      </c>
      <c r="M2254" s="525" t="str">
        <f>IFERROR(VLOOKUP(L2254, 'Reference data'!$J$2:$K$30, 2, 0), "Do not enter, will be populated based on other column(s)")</f>
        <v>Himanshu Mathur</v>
      </c>
      <c r="P2254" s="483"/>
    </row>
    <row r="2255" spans="1:16" ht="18" customHeight="1">
      <c r="A2255" s="522" t="str">
        <f>IFERROR(VLOOKUP(B2255, 'Reference data'!$C$2:$D$21, 2, 0), "Do not enter, will be populated based on other column(s)")</f>
        <v>Do not enter, will be populated based on other column(s)</v>
      </c>
      <c r="B2255" s="541"/>
      <c r="E2255" s="543"/>
      <c r="G2255" s="522" t="str">
        <f>IFERROR(VLOOKUP(E2255,'Reference data'!$M$2:$P$364,4,0), "Do not enter, will be populated based on other column(s)")</f>
        <v>Do not enter, will be populated based on other column(s)</v>
      </c>
      <c r="H2255" s="522" t="str">
        <f>IFERROR(VLOOKUP(E2255,'Reference data'!$M$2:$O$364, 3,0), "Do not enter, will be populated based on other column(s)")</f>
        <v>Do not enter, will be populated based on other column(s)</v>
      </c>
      <c r="I2255" s="522" t="str">
        <f>IFERROR(VLOOKUP(E2255,'Reference data'!$M$1:$N$364, 2,0), "Do not enter, will be populated based on other column(s)")</f>
        <v>Do not enter, will be populated based on other column(s)</v>
      </c>
      <c r="K2255" s="525" t="str">
        <f>IFERROR(VLOOKUP(J2255,'Reference data'!$G$2:$H$7, 2, 0), "Do not enter, will be populated based on other column(s)")</f>
        <v>Do not enter, will be populated based on other column(s)</v>
      </c>
      <c r="L2255" s="525" t="s">
        <v>375</v>
      </c>
      <c r="M2255" s="525" t="str">
        <f>IFERROR(VLOOKUP(L2255, 'Reference data'!$J$2:$K$30, 2, 0), "Do not enter, will be populated based on other column(s)")</f>
        <v>Himanshu Mathur</v>
      </c>
      <c r="P2255" s="483"/>
    </row>
    <row r="2256" spans="1:16" ht="18" customHeight="1">
      <c r="A2256" s="522" t="str">
        <f>IFERROR(VLOOKUP(B2256, 'Reference data'!$C$2:$D$21, 2, 0), "Do not enter, will be populated based on other column(s)")</f>
        <v>Do not enter, will be populated based on other column(s)</v>
      </c>
      <c r="B2256" s="541"/>
      <c r="E2256" s="543"/>
      <c r="G2256" s="522" t="str">
        <f>IFERROR(VLOOKUP(E2256,'Reference data'!$M$2:$P$364,4,0), "Do not enter, will be populated based on other column(s)")</f>
        <v>Do not enter, will be populated based on other column(s)</v>
      </c>
      <c r="H2256" s="522" t="str">
        <f>IFERROR(VLOOKUP(E2256,'Reference data'!$M$2:$O$364, 3,0), "Do not enter, will be populated based on other column(s)")</f>
        <v>Do not enter, will be populated based on other column(s)</v>
      </c>
      <c r="I2256" s="522" t="str">
        <f>IFERROR(VLOOKUP(E2256,'Reference data'!$M$1:$N$364, 2,0), "Do not enter, will be populated based on other column(s)")</f>
        <v>Do not enter, will be populated based on other column(s)</v>
      </c>
      <c r="K2256" s="525" t="str">
        <f>IFERROR(VLOOKUP(J2256,'Reference data'!$G$2:$H$7, 2, 0), "Do not enter, will be populated based on other column(s)")</f>
        <v>Do not enter, will be populated based on other column(s)</v>
      </c>
      <c r="L2256" s="525" t="s">
        <v>375</v>
      </c>
      <c r="M2256" s="525" t="str">
        <f>IFERROR(VLOOKUP(L2256, 'Reference data'!$J$2:$K$30, 2, 0), "Do not enter, will be populated based on other column(s)")</f>
        <v>Himanshu Mathur</v>
      </c>
      <c r="P2256" s="483"/>
    </row>
    <row r="2257" spans="1:16" ht="18" customHeight="1">
      <c r="A2257" s="522" t="str">
        <f>IFERROR(VLOOKUP(B2257, 'Reference data'!$C$2:$D$21, 2, 0), "Do not enter, will be populated based on other column(s)")</f>
        <v>Do not enter, will be populated based on other column(s)</v>
      </c>
      <c r="B2257" s="541"/>
      <c r="E2257" s="543"/>
      <c r="G2257" s="522" t="str">
        <f>IFERROR(VLOOKUP(E2257,'Reference data'!$M$2:$P$364,4,0), "Do not enter, will be populated based on other column(s)")</f>
        <v>Do not enter, will be populated based on other column(s)</v>
      </c>
      <c r="H2257" s="522" t="str">
        <f>IFERROR(VLOOKUP(E2257,'Reference data'!$M$2:$O$364, 3,0), "Do not enter, will be populated based on other column(s)")</f>
        <v>Do not enter, will be populated based on other column(s)</v>
      </c>
      <c r="I2257" s="522" t="str">
        <f>IFERROR(VLOOKUP(E2257,'Reference data'!$M$1:$N$364, 2,0), "Do not enter, will be populated based on other column(s)")</f>
        <v>Do not enter, will be populated based on other column(s)</v>
      </c>
      <c r="K2257" s="525" t="str">
        <f>IFERROR(VLOOKUP(J2257,'Reference data'!$G$2:$H$7, 2, 0), "Do not enter, will be populated based on other column(s)")</f>
        <v>Do not enter, will be populated based on other column(s)</v>
      </c>
      <c r="L2257" s="525" t="s">
        <v>375</v>
      </c>
      <c r="M2257" s="525" t="str">
        <f>IFERROR(VLOOKUP(L2257, 'Reference data'!$J$2:$K$30, 2, 0), "Do not enter, will be populated based on other column(s)")</f>
        <v>Himanshu Mathur</v>
      </c>
      <c r="P2257" s="483"/>
    </row>
    <row r="2258" spans="1:16" ht="18" customHeight="1">
      <c r="A2258" s="522" t="str">
        <f>IFERROR(VLOOKUP(B2258, 'Reference data'!$C$2:$D$21, 2, 0), "Do not enter, will be populated based on other column(s)")</f>
        <v>Do not enter, will be populated based on other column(s)</v>
      </c>
      <c r="B2258" s="541"/>
      <c r="E2258" s="543"/>
      <c r="G2258" s="522" t="str">
        <f>IFERROR(VLOOKUP(E2258,'Reference data'!$M$2:$P$364,4,0), "Do not enter, will be populated based on other column(s)")</f>
        <v>Do not enter, will be populated based on other column(s)</v>
      </c>
      <c r="H2258" s="522" t="str">
        <f>IFERROR(VLOOKUP(E2258,'Reference data'!$M$2:$O$364, 3,0), "Do not enter, will be populated based on other column(s)")</f>
        <v>Do not enter, will be populated based on other column(s)</v>
      </c>
      <c r="I2258" s="522" t="str">
        <f>IFERROR(VLOOKUP(E2258,'Reference data'!$M$1:$N$364, 2,0), "Do not enter, will be populated based on other column(s)")</f>
        <v>Do not enter, will be populated based on other column(s)</v>
      </c>
      <c r="K2258" s="525" t="str">
        <f>IFERROR(VLOOKUP(J2258,'Reference data'!$G$2:$H$7, 2, 0), "Do not enter, will be populated based on other column(s)")</f>
        <v>Do not enter, will be populated based on other column(s)</v>
      </c>
      <c r="L2258" s="525" t="s">
        <v>375</v>
      </c>
      <c r="M2258" s="525" t="str">
        <f>IFERROR(VLOOKUP(L2258, 'Reference data'!$J$2:$K$30, 2, 0), "Do not enter, will be populated based on other column(s)")</f>
        <v>Himanshu Mathur</v>
      </c>
      <c r="P2258" s="483"/>
    </row>
    <row r="2259" spans="1:16" ht="18" customHeight="1">
      <c r="A2259" s="522" t="str">
        <f>IFERROR(VLOOKUP(B2259, 'Reference data'!$C$2:$D$21, 2, 0), "Do not enter, will be populated based on other column(s)")</f>
        <v>Do not enter, will be populated based on other column(s)</v>
      </c>
      <c r="B2259" s="541"/>
      <c r="E2259" s="543"/>
      <c r="G2259" s="522" t="str">
        <f>IFERROR(VLOOKUP(E2259,'Reference data'!$M$2:$P$364,4,0), "Do not enter, will be populated based on other column(s)")</f>
        <v>Do not enter, will be populated based on other column(s)</v>
      </c>
      <c r="H2259" s="522" t="str">
        <f>IFERROR(VLOOKUP(E2259,'Reference data'!$M$2:$O$364, 3,0), "Do not enter, will be populated based on other column(s)")</f>
        <v>Do not enter, will be populated based on other column(s)</v>
      </c>
      <c r="I2259" s="522" t="str">
        <f>IFERROR(VLOOKUP(E2259,'Reference data'!$M$1:$N$364, 2,0), "Do not enter, will be populated based on other column(s)")</f>
        <v>Do not enter, will be populated based on other column(s)</v>
      </c>
      <c r="K2259" s="525" t="str">
        <f>IFERROR(VLOOKUP(J2259,'Reference data'!$G$2:$H$7, 2, 0), "Do not enter, will be populated based on other column(s)")</f>
        <v>Do not enter, will be populated based on other column(s)</v>
      </c>
      <c r="L2259" s="525" t="s">
        <v>375</v>
      </c>
      <c r="M2259" s="525" t="str">
        <f>IFERROR(VLOOKUP(L2259, 'Reference data'!$J$2:$K$30, 2, 0), "Do not enter, will be populated based on other column(s)")</f>
        <v>Himanshu Mathur</v>
      </c>
      <c r="P2259" s="483"/>
    </row>
    <row r="2260" spans="1:16" ht="18" customHeight="1">
      <c r="A2260" s="522" t="str">
        <f>IFERROR(VLOOKUP(B2260, 'Reference data'!$C$2:$D$21, 2, 0), "Do not enter, will be populated based on other column(s)")</f>
        <v>Do not enter, will be populated based on other column(s)</v>
      </c>
      <c r="B2260" s="541"/>
      <c r="E2260" s="543"/>
      <c r="G2260" s="522" t="str">
        <f>IFERROR(VLOOKUP(E2260,'Reference data'!$M$2:$P$364,4,0), "Do not enter, will be populated based on other column(s)")</f>
        <v>Do not enter, will be populated based on other column(s)</v>
      </c>
      <c r="H2260" s="522" t="str">
        <f>IFERROR(VLOOKUP(E2260,'Reference data'!$M$2:$O$364, 3,0), "Do not enter, will be populated based on other column(s)")</f>
        <v>Do not enter, will be populated based on other column(s)</v>
      </c>
      <c r="I2260" s="522" t="str">
        <f>IFERROR(VLOOKUP(E2260,'Reference data'!$M$1:$N$364, 2,0), "Do not enter, will be populated based on other column(s)")</f>
        <v>Do not enter, will be populated based on other column(s)</v>
      </c>
      <c r="K2260" s="525" t="str">
        <f>IFERROR(VLOOKUP(J2260,'Reference data'!$G$2:$H$7, 2, 0), "Do not enter, will be populated based on other column(s)")</f>
        <v>Do not enter, will be populated based on other column(s)</v>
      </c>
      <c r="L2260" s="525" t="s">
        <v>375</v>
      </c>
      <c r="M2260" s="525" t="str">
        <f>IFERROR(VLOOKUP(L2260, 'Reference data'!$J$2:$K$30, 2, 0), "Do not enter, will be populated based on other column(s)")</f>
        <v>Himanshu Mathur</v>
      </c>
      <c r="P2260" s="483"/>
    </row>
    <row r="2261" spans="1:16" ht="18" customHeight="1">
      <c r="A2261" s="522" t="str">
        <f>IFERROR(VLOOKUP(B2261, 'Reference data'!$C$2:$D$21, 2, 0), "Do not enter, will be populated based on other column(s)")</f>
        <v>Do not enter, will be populated based on other column(s)</v>
      </c>
      <c r="B2261" s="541"/>
      <c r="E2261" s="543"/>
      <c r="G2261" s="522" t="str">
        <f>IFERROR(VLOOKUP(E2261,'Reference data'!$M$2:$P$364,4,0), "Do not enter, will be populated based on other column(s)")</f>
        <v>Do not enter, will be populated based on other column(s)</v>
      </c>
      <c r="H2261" s="522" t="str">
        <f>IFERROR(VLOOKUP(E2261,'Reference data'!$M$2:$O$364, 3,0), "Do not enter, will be populated based on other column(s)")</f>
        <v>Do not enter, will be populated based on other column(s)</v>
      </c>
      <c r="I2261" s="522" t="str">
        <f>IFERROR(VLOOKUP(E2261,'Reference data'!$M$1:$N$364, 2,0), "Do not enter, will be populated based on other column(s)")</f>
        <v>Do not enter, will be populated based on other column(s)</v>
      </c>
      <c r="K2261" s="525" t="str">
        <f>IFERROR(VLOOKUP(J2261,'Reference data'!$G$2:$H$7, 2, 0), "Do not enter, will be populated based on other column(s)")</f>
        <v>Do not enter, will be populated based on other column(s)</v>
      </c>
      <c r="L2261" s="525" t="s">
        <v>375</v>
      </c>
      <c r="M2261" s="525" t="str">
        <f>IFERROR(VLOOKUP(L2261, 'Reference data'!$J$2:$K$30, 2, 0), "Do not enter, will be populated based on other column(s)")</f>
        <v>Himanshu Mathur</v>
      </c>
      <c r="P2261" s="483"/>
    </row>
    <row r="2262" spans="1:16" ht="18" customHeight="1">
      <c r="A2262" s="522" t="str">
        <f>IFERROR(VLOOKUP(B2262, 'Reference data'!$C$2:$D$21, 2, 0), "Do not enter, will be populated based on other column(s)")</f>
        <v>Do not enter, will be populated based on other column(s)</v>
      </c>
      <c r="B2262" s="541"/>
      <c r="E2262" s="543"/>
      <c r="G2262" s="522" t="str">
        <f>IFERROR(VLOOKUP(E2262,'Reference data'!$M$2:$P$364,4,0), "Do not enter, will be populated based on other column(s)")</f>
        <v>Do not enter, will be populated based on other column(s)</v>
      </c>
      <c r="H2262" s="522" t="str">
        <f>IFERROR(VLOOKUP(E2262,'Reference data'!$M$2:$O$364, 3,0), "Do not enter, will be populated based on other column(s)")</f>
        <v>Do not enter, will be populated based on other column(s)</v>
      </c>
      <c r="I2262" s="522" t="str">
        <f>IFERROR(VLOOKUP(E2262,'Reference data'!$M$1:$N$364, 2,0), "Do not enter, will be populated based on other column(s)")</f>
        <v>Do not enter, will be populated based on other column(s)</v>
      </c>
      <c r="K2262" s="525" t="str">
        <f>IFERROR(VLOOKUP(J2262,'Reference data'!$G$2:$H$7, 2, 0), "Do not enter, will be populated based on other column(s)")</f>
        <v>Do not enter, will be populated based on other column(s)</v>
      </c>
      <c r="L2262" s="525" t="s">
        <v>375</v>
      </c>
      <c r="M2262" s="525" t="str">
        <f>IFERROR(VLOOKUP(L2262, 'Reference data'!$J$2:$K$30, 2, 0), "Do not enter, will be populated based on other column(s)")</f>
        <v>Himanshu Mathur</v>
      </c>
      <c r="P2262" s="483"/>
    </row>
    <row r="2263" spans="1:16" ht="18" customHeight="1">
      <c r="A2263" s="522" t="str">
        <f>IFERROR(VLOOKUP(B2263, 'Reference data'!$C$2:$D$21, 2, 0), "Do not enter, will be populated based on other column(s)")</f>
        <v>Do not enter, will be populated based on other column(s)</v>
      </c>
      <c r="B2263" s="541"/>
      <c r="E2263" s="543"/>
      <c r="G2263" s="522" t="str">
        <f>IFERROR(VLOOKUP(E2263,'Reference data'!$M$2:$P$364,4,0), "Do not enter, will be populated based on other column(s)")</f>
        <v>Do not enter, will be populated based on other column(s)</v>
      </c>
      <c r="H2263" s="522" t="str">
        <f>IFERROR(VLOOKUP(E2263,'Reference data'!$M$2:$O$364, 3,0), "Do not enter, will be populated based on other column(s)")</f>
        <v>Do not enter, will be populated based on other column(s)</v>
      </c>
      <c r="I2263" s="522" t="str">
        <f>IFERROR(VLOOKUP(E2263,'Reference data'!$M$1:$N$364, 2,0), "Do not enter, will be populated based on other column(s)")</f>
        <v>Do not enter, will be populated based on other column(s)</v>
      </c>
      <c r="K2263" s="525" t="str">
        <f>IFERROR(VLOOKUP(J2263,'Reference data'!$G$2:$H$7, 2, 0), "Do not enter, will be populated based on other column(s)")</f>
        <v>Do not enter, will be populated based on other column(s)</v>
      </c>
      <c r="L2263" s="525" t="s">
        <v>375</v>
      </c>
      <c r="M2263" s="525" t="str">
        <f>IFERROR(VLOOKUP(L2263, 'Reference data'!$J$2:$K$30, 2, 0), "Do not enter, will be populated based on other column(s)")</f>
        <v>Himanshu Mathur</v>
      </c>
      <c r="P2263" s="483"/>
    </row>
    <row r="2264" spans="1:16" ht="18" customHeight="1">
      <c r="A2264" s="522" t="str">
        <f>IFERROR(VLOOKUP(B2264, 'Reference data'!$C$2:$D$21, 2, 0), "Do not enter, will be populated based on other column(s)")</f>
        <v>Do not enter, will be populated based on other column(s)</v>
      </c>
      <c r="B2264" s="541"/>
      <c r="E2264" s="543"/>
      <c r="G2264" s="522" t="str">
        <f>IFERROR(VLOOKUP(E2264,'Reference data'!$M$2:$P$364,4,0), "Do not enter, will be populated based on other column(s)")</f>
        <v>Do not enter, will be populated based on other column(s)</v>
      </c>
      <c r="H2264" s="522" t="str">
        <f>IFERROR(VLOOKUP(E2264,'Reference data'!$M$2:$O$364, 3,0), "Do not enter, will be populated based on other column(s)")</f>
        <v>Do not enter, will be populated based on other column(s)</v>
      </c>
      <c r="I2264" s="522" t="str">
        <f>IFERROR(VLOOKUP(E2264,'Reference data'!$M$1:$N$364, 2,0), "Do not enter, will be populated based on other column(s)")</f>
        <v>Do not enter, will be populated based on other column(s)</v>
      </c>
      <c r="K2264" s="525" t="str">
        <f>IFERROR(VLOOKUP(J2264,'Reference data'!$G$2:$H$7, 2, 0), "Do not enter, will be populated based on other column(s)")</f>
        <v>Do not enter, will be populated based on other column(s)</v>
      </c>
      <c r="L2264" s="525" t="s">
        <v>375</v>
      </c>
      <c r="M2264" s="525" t="str">
        <f>IFERROR(VLOOKUP(L2264, 'Reference data'!$J$2:$K$30, 2, 0), "Do not enter, will be populated based on other column(s)")</f>
        <v>Himanshu Mathur</v>
      </c>
      <c r="P2264" s="483"/>
    </row>
    <row r="2265" spans="1:16" ht="18" customHeight="1">
      <c r="A2265" s="522" t="str">
        <f>IFERROR(VLOOKUP(B2265, 'Reference data'!$C$2:$D$21, 2, 0), "Do not enter, will be populated based on other column(s)")</f>
        <v>Do not enter, will be populated based on other column(s)</v>
      </c>
      <c r="B2265" s="541"/>
      <c r="E2265" s="543"/>
      <c r="G2265" s="522" t="str">
        <f>IFERROR(VLOOKUP(E2265,'Reference data'!$M$2:$P$364,4,0), "Do not enter, will be populated based on other column(s)")</f>
        <v>Do not enter, will be populated based on other column(s)</v>
      </c>
      <c r="H2265" s="522" t="str">
        <f>IFERROR(VLOOKUP(E2265,'Reference data'!$M$2:$O$364, 3,0), "Do not enter, will be populated based on other column(s)")</f>
        <v>Do not enter, will be populated based on other column(s)</v>
      </c>
      <c r="I2265" s="522" t="str">
        <f>IFERROR(VLOOKUP(E2265,'Reference data'!$M$1:$N$364, 2,0), "Do not enter, will be populated based on other column(s)")</f>
        <v>Do not enter, will be populated based on other column(s)</v>
      </c>
      <c r="K2265" s="525" t="str">
        <f>IFERROR(VLOOKUP(J2265,'Reference data'!$G$2:$H$7, 2, 0), "Do not enter, will be populated based on other column(s)")</f>
        <v>Do not enter, will be populated based on other column(s)</v>
      </c>
      <c r="L2265" s="525" t="s">
        <v>375</v>
      </c>
      <c r="M2265" s="525" t="str">
        <f>IFERROR(VLOOKUP(L2265, 'Reference data'!$J$2:$K$30, 2, 0), "Do not enter, will be populated based on other column(s)")</f>
        <v>Himanshu Mathur</v>
      </c>
      <c r="P2265" s="483"/>
    </row>
    <row r="2266" spans="1:16" ht="18" customHeight="1">
      <c r="A2266" s="522" t="str">
        <f>IFERROR(VLOOKUP(B2266, 'Reference data'!$C$2:$D$21, 2, 0), "Do not enter, will be populated based on other column(s)")</f>
        <v>Do not enter, will be populated based on other column(s)</v>
      </c>
      <c r="B2266" s="541"/>
      <c r="E2266" s="543"/>
      <c r="G2266" s="522" t="str">
        <f>IFERROR(VLOOKUP(E2266,'Reference data'!$M$2:$P$364,4,0), "Do not enter, will be populated based on other column(s)")</f>
        <v>Do not enter, will be populated based on other column(s)</v>
      </c>
      <c r="H2266" s="522" t="str">
        <f>IFERROR(VLOOKUP(E2266,'Reference data'!$M$2:$O$364, 3,0), "Do not enter, will be populated based on other column(s)")</f>
        <v>Do not enter, will be populated based on other column(s)</v>
      </c>
      <c r="I2266" s="522" t="str">
        <f>IFERROR(VLOOKUP(E2266,'Reference data'!$M$1:$N$364, 2,0), "Do not enter, will be populated based on other column(s)")</f>
        <v>Do not enter, will be populated based on other column(s)</v>
      </c>
      <c r="K2266" s="525" t="str">
        <f>IFERROR(VLOOKUP(J2266,'Reference data'!$G$2:$H$7, 2, 0), "Do not enter, will be populated based on other column(s)")</f>
        <v>Do not enter, will be populated based on other column(s)</v>
      </c>
      <c r="L2266" s="525" t="s">
        <v>375</v>
      </c>
      <c r="M2266" s="525" t="str">
        <f>IFERROR(VLOOKUP(L2266, 'Reference data'!$J$2:$K$30, 2, 0), "Do not enter, will be populated based on other column(s)")</f>
        <v>Himanshu Mathur</v>
      </c>
      <c r="P2266" s="483"/>
    </row>
    <row r="2267" spans="1:16" ht="18" customHeight="1">
      <c r="A2267" s="522" t="str">
        <f>IFERROR(VLOOKUP(B2267, 'Reference data'!$C$2:$D$21, 2, 0), "Do not enter, will be populated based on other column(s)")</f>
        <v>Do not enter, will be populated based on other column(s)</v>
      </c>
      <c r="B2267" s="541"/>
      <c r="E2267" s="543"/>
      <c r="G2267" s="522" t="str">
        <f>IFERROR(VLOOKUP(E2267,'Reference data'!$M$2:$P$364,4,0), "Do not enter, will be populated based on other column(s)")</f>
        <v>Do not enter, will be populated based on other column(s)</v>
      </c>
      <c r="H2267" s="522" t="str">
        <f>IFERROR(VLOOKUP(E2267,'Reference data'!$M$2:$O$364, 3,0), "Do not enter, will be populated based on other column(s)")</f>
        <v>Do not enter, will be populated based on other column(s)</v>
      </c>
      <c r="I2267" s="522" t="str">
        <f>IFERROR(VLOOKUP(E2267,'Reference data'!$M$1:$N$364, 2,0), "Do not enter, will be populated based on other column(s)")</f>
        <v>Do not enter, will be populated based on other column(s)</v>
      </c>
      <c r="K2267" s="525" t="str">
        <f>IFERROR(VLOOKUP(J2267,'Reference data'!$G$2:$H$7, 2, 0), "Do not enter, will be populated based on other column(s)")</f>
        <v>Do not enter, will be populated based on other column(s)</v>
      </c>
      <c r="L2267" s="525" t="s">
        <v>375</v>
      </c>
      <c r="M2267" s="525" t="str">
        <f>IFERROR(VLOOKUP(L2267, 'Reference data'!$J$2:$K$30, 2, 0), "Do not enter, will be populated based on other column(s)")</f>
        <v>Himanshu Mathur</v>
      </c>
      <c r="P2267" s="483"/>
    </row>
    <row r="2268" spans="1:16" ht="18" customHeight="1">
      <c r="A2268" s="522" t="str">
        <f>IFERROR(VLOOKUP(B2268, 'Reference data'!$C$2:$D$21, 2, 0), "Do not enter, will be populated based on other column(s)")</f>
        <v>Do not enter, will be populated based on other column(s)</v>
      </c>
      <c r="B2268" s="541"/>
      <c r="E2268" s="543"/>
      <c r="G2268" s="522" t="str">
        <f>IFERROR(VLOOKUP(E2268,'Reference data'!$M$2:$P$364,4,0), "Do not enter, will be populated based on other column(s)")</f>
        <v>Do not enter, will be populated based on other column(s)</v>
      </c>
      <c r="H2268" s="522" t="str">
        <f>IFERROR(VLOOKUP(E2268,'Reference data'!$M$2:$O$364, 3,0), "Do not enter, will be populated based on other column(s)")</f>
        <v>Do not enter, will be populated based on other column(s)</v>
      </c>
      <c r="I2268" s="522" t="str">
        <f>IFERROR(VLOOKUP(E2268,'Reference data'!$M$1:$N$364, 2,0), "Do not enter, will be populated based on other column(s)")</f>
        <v>Do not enter, will be populated based on other column(s)</v>
      </c>
      <c r="K2268" s="525" t="str">
        <f>IFERROR(VLOOKUP(J2268,'Reference data'!$G$2:$H$7, 2, 0), "Do not enter, will be populated based on other column(s)")</f>
        <v>Do not enter, will be populated based on other column(s)</v>
      </c>
      <c r="L2268" s="525" t="s">
        <v>375</v>
      </c>
      <c r="M2268" s="525" t="str">
        <f>IFERROR(VLOOKUP(L2268, 'Reference data'!$J$2:$K$30, 2, 0), "Do not enter, will be populated based on other column(s)")</f>
        <v>Himanshu Mathur</v>
      </c>
      <c r="P2268" s="483"/>
    </row>
    <row r="2269" spans="1:16" ht="18" customHeight="1">
      <c r="A2269" s="522" t="str">
        <f>IFERROR(VLOOKUP(B2269, 'Reference data'!$C$2:$D$21, 2, 0), "Do not enter, will be populated based on other column(s)")</f>
        <v>Do not enter, will be populated based on other column(s)</v>
      </c>
      <c r="B2269" s="541"/>
      <c r="E2269" s="543"/>
      <c r="G2269" s="522" t="str">
        <f>IFERROR(VLOOKUP(E2269,'Reference data'!$M$2:$P$364,4,0), "Do not enter, will be populated based on other column(s)")</f>
        <v>Do not enter, will be populated based on other column(s)</v>
      </c>
      <c r="H2269" s="522" t="str">
        <f>IFERROR(VLOOKUP(E2269,'Reference data'!$M$2:$O$364, 3,0), "Do not enter, will be populated based on other column(s)")</f>
        <v>Do not enter, will be populated based on other column(s)</v>
      </c>
      <c r="I2269" s="522" t="str">
        <f>IFERROR(VLOOKUP(E2269,'Reference data'!$M$1:$N$364, 2,0), "Do not enter, will be populated based on other column(s)")</f>
        <v>Do not enter, will be populated based on other column(s)</v>
      </c>
      <c r="K2269" s="525" t="str">
        <f>IFERROR(VLOOKUP(J2269,'Reference data'!$G$2:$H$7, 2, 0), "Do not enter, will be populated based on other column(s)")</f>
        <v>Do not enter, will be populated based on other column(s)</v>
      </c>
      <c r="L2269" s="525" t="s">
        <v>375</v>
      </c>
      <c r="M2269" s="525" t="str">
        <f>IFERROR(VLOOKUP(L2269, 'Reference data'!$J$2:$K$30, 2, 0), "Do not enter, will be populated based on other column(s)")</f>
        <v>Himanshu Mathur</v>
      </c>
      <c r="P2269" s="483"/>
    </row>
    <row r="2270" spans="1:16" ht="18" customHeight="1">
      <c r="A2270" s="522" t="str">
        <f>IFERROR(VLOOKUP(B2270, 'Reference data'!$C$2:$D$21, 2, 0), "Do not enter, will be populated based on other column(s)")</f>
        <v>Do not enter, will be populated based on other column(s)</v>
      </c>
      <c r="B2270" s="541"/>
      <c r="E2270" s="543"/>
      <c r="G2270" s="522" t="str">
        <f>IFERROR(VLOOKUP(E2270,'Reference data'!$M$2:$P$364,4,0), "Do not enter, will be populated based on other column(s)")</f>
        <v>Do not enter, will be populated based on other column(s)</v>
      </c>
      <c r="H2270" s="522" t="str">
        <f>IFERROR(VLOOKUP(E2270,'Reference data'!$M$2:$O$364, 3,0), "Do not enter, will be populated based on other column(s)")</f>
        <v>Do not enter, will be populated based on other column(s)</v>
      </c>
      <c r="I2270" s="522" t="str">
        <f>IFERROR(VLOOKUP(E2270,'Reference data'!$M$1:$N$364, 2,0), "Do not enter, will be populated based on other column(s)")</f>
        <v>Do not enter, will be populated based on other column(s)</v>
      </c>
      <c r="K2270" s="525" t="str">
        <f>IFERROR(VLOOKUP(J2270,'Reference data'!$G$2:$H$7, 2, 0), "Do not enter, will be populated based on other column(s)")</f>
        <v>Do not enter, will be populated based on other column(s)</v>
      </c>
      <c r="L2270" s="525" t="s">
        <v>375</v>
      </c>
      <c r="M2270" s="525" t="str">
        <f>IFERROR(VLOOKUP(L2270, 'Reference data'!$J$2:$K$30, 2, 0), "Do not enter, will be populated based on other column(s)")</f>
        <v>Himanshu Mathur</v>
      </c>
      <c r="P2270" s="483"/>
    </row>
    <row r="2271" spans="1:16" ht="18" customHeight="1">
      <c r="A2271" s="522" t="str">
        <f>IFERROR(VLOOKUP(B2271, 'Reference data'!$C$2:$D$21, 2, 0), "Do not enter, will be populated based on other column(s)")</f>
        <v>Do not enter, will be populated based on other column(s)</v>
      </c>
      <c r="B2271" s="541"/>
      <c r="E2271" s="543"/>
      <c r="G2271" s="522" t="str">
        <f>IFERROR(VLOOKUP(E2271,'Reference data'!$M$2:$P$364,4,0), "Do not enter, will be populated based on other column(s)")</f>
        <v>Do not enter, will be populated based on other column(s)</v>
      </c>
      <c r="H2271" s="522" t="str">
        <f>IFERROR(VLOOKUP(E2271,'Reference data'!$M$2:$O$364, 3,0), "Do not enter, will be populated based on other column(s)")</f>
        <v>Do not enter, will be populated based on other column(s)</v>
      </c>
      <c r="I2271" s="522" t="str">
        <f>IFERROR(VLOOKUP(E2271,'Reference data'!$M$1:$N$364, 2,0), "Do not enter, will be populated based on other column(s)")</f>
        <v>Do not enter, will be populated based on other column(s)</v>
      </c>
      <c r="K2271" s="525" t="str">
        <f>IFERROR(VLOOKUP(J2271,'Reference data'!$G$2:$H$7, 2, 0), "Do not enter, will be populated based on other column(s)")</f>
        <v>Do not enter, will be populated based on other column(s)</v>
      </c>
      <c r="L2271" s="525" t="s">
        <v>375</v>
      </c>
      <c r="M2271" s="525" t="str">
        <f>IFERROR(VLOOKUP(L2271, 'Reference data'!$J$2:$K$30, 2, 0), "Do not enter, will be populated based on other column(s)")</f>
        <v>Himanshu Mathur</v>
      </c>
      <c r="P2271" s="483"/>
    </row>
    <row r="2272" spans="1:16" ht="18" customHeight="1">
      <c r="A2272" s="522" t="str">
        <f>IFERROR(VLOOKUP(B2272, 'Reference data'!$C$2:$D$21, 2, 0), "Do not enter, will be populated based on other column(s)")</f>
        <v>Do not enter, will be populated based on other column(s)</v>
      </c>
      <c r="B2272" s="541"/>
      <c r="E2272" s="543"/>
      <c r="G2272" s="522" t="str">
        <f>IFERROR(VLOOKUP(E2272,'Reference data'!$M$2:$P$364,4,0), "Do not enter, will be populated based on other column(s)")</f>
        <v>Do not enter, will be populated based on other column(s)</v>
      </c>
      <c r="H2272" s="522" t="str">
        <f>IFERROR(VLOOKUP(E2272,'Reference data'!$M$2:$O$364, 3,0), "Do not enter, will be populated based on other column(s)")</f>
        <v>Do not enter, will be populated based on other column(s)</v>
      </c>
      <c r="I2272" s="522" t="str">
        <f>IFERROR(VLOOKUP(E2272,'Reference data'!$M$1:$N$364, 2,0), "Do not enter, will be populated based on other column(s)")</f>
        <v>Do not enter, will be populated based on other column(s)</v>
      </c>
      <c r="K2272" s="525" t="str">
        <f>IFERROR(VLOOKUP(J2272,'Reference data'!$G$2:$H$7, 2, 0), "Do not enter, will be populated based on other column(s)")</f>
        <v>Do not enter, will be populated based on other column(s)</v>
      </c>
      <c r="L2272" s="525" t="s">
        <v>375</v>
      </c>
      <c r="M2272" s="525" t="str">
        <f>IFERROR(VLOOKUP(L2272, 'Reference data'!$J$2:$K$30, 2, 0), "Do not enter, will be populated based on other column(s)")</f>
        <v>Himanshu Mathur</v>
      </c>
      <c r="P2272" s="483"/>
    </row>
    <row r="2273" spans="1:46" ht="18" customHeight="1">
      <c r="A2273" s="522" t="str">
        <f>IFERROR(VLOOKUP(B2273, 'Reference data'!$C$2:$D$21, 2, 0), "Do not enter, will be populated based on other column(s)")</f>
        <v>Do not enter, will be populated based on other column(s)</v>
      </c>
      <c r="B2273" s="541"/>
      <c r="E2273" s="543"/>
      <c r="G2273" s="522" t="str">
        <f>IFERROR(VLOOKUP(E2273,'Reference data'!$M$2:$P$364,4,0), "Do not enter, will be populated based on other column(s)")</f>
        <v>Do not enter, will be populated based on other column(s)</v>
      </c>
      <c r="H2273" s="522" t="str">
        <f>IFERROR(VLOOKUP(E2273,'Reference data'!$M$2:$O$364, 3,0), "Do not enter, will be populated based on other column(s)")</f>
        <v>Do not enter, will be populated based on other column(s)</v>
      </c>
      <c r="I2273" s="522" t="str">
        <f>IFERROR(VLOOKUP(E2273,'Reference data'!$M$1:$N$364, 2,0), "Do not enter, will be populated based on other column(s)")</f>
        <v>Do not enter, will be populated based on other column(s)</v>
      </c>
      <c r="K2273" s="525" t="str">
        <f>IFERROR(VLOOKUP(J2273,'Reference data'!$G$2:$H$7, 2, 0), "Do not enter, will be populated based on other column(s)")</f>
        <v>Do not enter, will be populated based on other column(s)</v>
      </c>
      <c r="L2273" s="525" t="s">
        <v>375</v>
      </c>
      <c r="M2273" s="525" t="str">
        <f>IFERROR(VLOOKUP(L2273, 'Reference data'!$J$2:$K$30, 2, 0), "Do not enter, will be populated based on other column(s)")</f>
        <v>Himanshu Mathur</v>
      </c>
      <c r="P2273" s="483"/>
    </row>
    <row r="2274" spans="1:46" ht="18" customHeight="1">
      <c r="A2274" s="522" t="str">
        <f>IFERROR(VLOOKUP(B2274, 'Reference data'!$C$2:$D$21, 2, 0), "Do not enter, will be populated based on other column(s)")</f>
        <v>Do not enter, will be populated based on other column(s)</v>
      </c>
      <c r="B2274" s="541"/>
      <c r="E2274" s="543"/>
      <c r="G2274" s="522" t="str">
        <f>IFERROR(VLOOKUP(E2274,'Reference data'!$M$2:$P$364,4,0), "Do not enter, will be populated based on other column(s)")</f>
        <v>Do not enter, will be populated based on other column(s)</v>
      </c>
      <c r="H2274" s="522" t="str">
        <f>IFERROR(VLOOKUP(E2274,'Reference data'!$M$2:$O$364, 3,0), "Do not enter, will be populated based on other column(s)")</f>
        <v>Do not enter, will be populated based on other column(s)</v>
      </c>
      <c r="I2274" s="522" t="str">
        <f>IFERROR(VLOOKUP(E2274,'Reference data'!$M$1:$N$364, 2,0), "Do not enter, will be populated based on other column(s)")</f>
        <v>Do not enter, will be populated based on other column(s)</v>
      </c>
      <c r="K2274" s="525" t="str">
        <f>IFERROR(VLOOKUP(J2274,'Reference data'!$G$2:$H$7, 2, 0), "Do not enter, will be populated based on other column(s)")</f>
        <v>Do not enter, will be populated based on other column(s)</v>
      </c>
      <c r="L2274" s="525" t="s">
        <v>375</v>
      </c>
      <c r="M2274" s="525" t="str">
        <f>IFERROR(VLOOKUP(L2274, 'Reference data'!$J$2:$K$30, 2, 0), "Do not enter, will be populated based on other column(s)")</f>
        <v>Himanshu Mathur</v>
      </c>
      <c r="P2274" s="483"/>
    </row>
    <row r="2275" spans="1:46" ht="18" customHeight="1">
      <c r="A2275" s="522" t="str">
        <f>IFERROR(VLOOKUP(B2275, 'Reference data'!$C$2:$D$21, 2, 0), "Do not enter, will be populated based on other column(s)")</f>
        <v>Do not enter, will be populated based on other column(s)</v>
      </c>
      <c r="B2275" s="541"/>
      <c r="E2275" s="543"/>
      <c r="G2275" s="522" t="str">
        <f>IFERROR(VLOOKUP(E2275,'Reference data'!$M$2:$P$364,4,0), "Do not enter, will be populated based on other column(s)")</f>
        <v>Do not enter, will be populated based on other column(s)</v>
      </c>
      <c r="H2275" s="522" t="str">
        <f>IFERROR(VLOOKUP(E2275,'Reference data'!$M$2:$O$364, 3,0), "Do not enter, will be populated based on other column(s)")</f>
        <v>Do not enter, will be populated based on other column(s)</v>
      </c>
      <c r="I2275" s="522" t="str">
        <f>IFERROR(VLOOKUP(E2275,'Reference data'!$M$1:$N$364, 2,0), "Do not enter, will be populated based on other column(s)")</f>
        <v>Do not enter, will be populated based on other column(s)</v>
      </c>
      <c r="K2275" s="525" t="str">
        <f>IFERROR(VLOOKUP(J2275,'Reference data'!$G$2:$H$7, 2, 0), "Do not enter, will be populated based on other column(s)")</f>
        <v>Do not enter, will be populated based on other column(s)</v>
      </c>
      <c r="L2275" s="525" t="s">
        <v>375</v>
      </c>
      <c r="M2275" s="525" t="str">
        <f>IFERROR(VLOOKUP(L2275, 'Reference data'!$J$2:$K$30, 2, 0), "Do not enter, will be populated based on other column(s)")</f>
        <v>Himanshu Mathur</v>
      </c>
      <c r="P2275" s="483"/>
    </row>
    <row r="2276" spans="1:46" ht="18" customHeight="1">
      <c r="A2276" s="522" t="str">
        <f>IFERROR(VLOOKUP(B2276, 'Reference data'!$C$2:$D$21, 2, 0), "Do not enter, will be populated based on other column(s)")</f>
        <v>Do not enter, will be populated based on other column(s)</v>
      </c>
      <c r="B2276" s="541"/>
      <c r="E2276" s="543"/>
      <c r="G2276" s="522" t="str">
        <f>IFERROR(VLOOKUP(E2276,'Reference data'!$M$2:$P$364,4,0), "Do not enter, will be populated based on other column(s)")</f>
        <v>Do not enter, will be populated based on other column(s)</v>
      </c>
      <c r="H2276" s="522" t="str">
        <f>IFERROR(VLOOKUP(E2276,'Reference data'!$M$2:$O$364, 3,0), "Do not enter, will be populated based on other column(s)")</f>
        <v>Do not enter, will be populated based on other column(s)</v>
      </c>
      <c r="I2276" s="522" t="str">
        <f>IFERROR(VLOOKUP(E2276,'Reference data'!$M$1:$N$364, 2,0), "Do not enter, will be populated based on other column(s)")</f>
        <v>Do not enter, will be populated based on other column(s)</v>
      </c>
      <c r="K2276" s="525" t="str">
        <f>IFERROR(VLOOKUP(J2276,'Reference data'!$G$2:$H$7, 2, 0), "Do not enter, will be populated based on other column(s)")</f>
        <v>Do not enter, will be populated based on other column(s)</v>
      </c>
      <c r="L2276" s="525" t="s">
        <v>375</v>
      </c>
      <c r="M2276" s="525" t="str">
        <f>IFERROR(VLOOKUP(L2276, 'Reference data'!$J$2:$K$30, 2, 0), "Do not enter, will be populated based on other column(s)")</f>
        <v>Himanshu Mathur</v>
      </c>
      <c r="P2276" s="483"/>
    </row>
    <row r="2277" spans="1:46" ht="18" customHeight="1">
      <c r="A2277" s="522" t="str">
        <f>IFERROR(VLOOKUP(B2277, 'Reference data'!$C$2:$D$21, 2, 0), "Do not enter, will be populated based on other column(s)")</f>
        <v>Do not enter, will be populated based on other column(s)</v>
      </c>
      <c r="B2277" s="541"/>
      <c r="E2277" s="543"/>
      <c r="G2277" s="522" t="str">
        <f>IFERROR(VLOOKUP(E2277,'Reference data'!$M$2:$P$364,4,0), "Do not enter, will be populated based on other column(s)")</f>
        <v>Do not enter, will be populated based on other column(s)</v>
      </c>
      <c r="H2277" s="522" t="str">
        <f>IFERROR(VLOOKUP(E2277,'Reference data'!$M$2:$O$364, 3,0), "Do not enter, will be populated based on other column(s)")</f>
        <v>Do not enter, will be populated based on other column(s)</v>
      </c>
      <c r="I2277" s="522" t="str">
        <f>IFERROR(VLOOKUP(E2277,'Reference data'!$M$1:$N$364, 2,0), "Do not enter, will be populated based on other column(s)")</f>
        <v>Do not enter, will be populated based on other column(s)</v>
      </c>
      <c r="K2277" s="525" t="str">
        <f>IFERROR(VLOOKUP(J2277,'Reference data'!$G$2:$H$7, 2, 0), "Do not enter, will be populated based on other column(s)")</f>
        <v>Do not enter, will be populated based on other column(s)</v>
      </c>
      <c r="L2277" s="525" t="s">
        <v>375</v>
      </c>
      <c r="M2277" s="525" t="str">
        <f>IFERROR(VLOOKUP(L2277, 'Reference data'!$J$2:$K$30, 2, 0), "Do not enter, will be populated based on other column(s)")</f>
        <v>Himanshu Mathur</v>
      </c>
      <c r="P2277" s="483"/>
    </row>
    <row r="2278" spans="1:46" ht="18" customHeight="1">
      <c r="A2278" s="522" t="str">
        <f>IFERROR(VLOOKUP(B2278, 'Reference data'!$C$2:$D$21, 2, 0), "Do not enter, will be populated based on other column(s)")</f>
        <v>Do not enter, will be populated based on other column(s)</v>
      </c>
      <c r="B2278" s="541"/>
      <c r="E2278" s="543"/>
      <c r="G2278" s="522" t="str">
        <f>IFERROR(VLOOKUP(E2278,'Reference data'!$M$2:$P$364,4,0), "Do not enter, will be populated based on other column(s)")</f>
        <v>Do not enter, will be populated based on other column(s)</v>
      </c>
      <c r="H2278" s="522" t="str">
        <f>IFERROR(VLOOKUP(E2278,'Reference data'!$M$2:$O$364, 3,0), "Do not enter, will be populated based on other column(s)")</f>
        <v>Do not enter, will be populated based on other column(s)</v>
      </c>
      <c r="I2278" s="522" t="str">
        <f>IFERROR(VLOOKUP(E2278,'Reference data'!$M$1:$N$364, 2,0), "Do not enter, will be populated based on other column(s)")</f>
        <v>Do not enter, will be populated based on other column(s)</v>
      </c>
      <c r="K2278" s="525" t="str">
        <f>IFERROR(VLOOKUP(J2278,'Reference data'!$G$2:$H$7, 2, 0), "Do not enter, will be populated based on other column(s)")</f>
        <v>Do not enter, will be populated based on other column(s)</v>
      </c>
      <c r="L2278" s="525" t="s">
        <v>375</v>
      </c>
      <c r="M2278" s="525" t="str">
        <f>IFERROR(VLOOKUP(L2278, 'Reference data'!$J$2:$K$30, 2, 0), "Do not enter, will be populated based on other column(s)")</f>
        <v>Himanshu Mathur</v>
      </c>
      <c r="P2278" s="483"/>
    </row>
    <row r="2279" spans="1:46" ht="18" customHeight="1">
      <c r="A2279" s="522" t="str">
        <f>IFERROR(VLOOKUP(B2279, 'Reference data'!$C$2:$D$21, 2, 0), "Do not enter, will be populated based on other column(s)")</f>
        <v>Sustenance</v>
      </c>
      <c r="B2279" s="541" t="s">
        <v>88</v>
      </c>
      <c r="C2279" s="347">
        <v>1</v>
      </c>
      <c r="D2279" s="347" t="s">
        <v>2572</v>
      </c>
      <c r="E2279" s="347" t="s">
        <v>274</v>
      </c>
      <c r="F2279" s="474"/>
      <c r="G2279" s="522" t="str">
        <f>IFERROR(VLOOKUP(E2279,'Reference data'!$M$2:$P$364,4,0), "Do not enter, will be populated based on other column(s)")</f>
        <v>MF</v>
      </c>
      <c r="H2279" s="522" t="str">
        <f>IFERROR(VLOOKUP(E2279,'Reference data'!$M$2:$O$364, 3,0), "Do not enter, will be populated based on other column(s)")</f>
        <v>Cobol, DB2</v>
      </c>
      <c r="I2279" s="522" t="str">
        <f>IFERROR(VLOOKUP(E2279,'Reference data'!$M$1:$N$364, 2,0), "Do not enter, will be populated based on other column(s)")</f>
        <v>WB-BPP1</v>
      </c>
      <c r="J2279" s="347" t="s">
        <v>44</v>
      </c>
      <c r="K2279" s="525" t="str">
        <f>IFERROR(VLOOKUP(J2279,'Reference data'!$G$2:$H$7, 2, 0), "Do not enter, will be populated based on other column(s)")</f>
        <v>Muawiah Qaimari</v>
      </c>
      <c r="L2279" s="525" t="s">
        <v>1088</v>
      </c>
      <c r="M2279" s="525" t="str">
        <f>IFERROR(VLOOKUP(L2279, 'Reference data'!$J$2:$K$30, 2, 0), "Do not enter, will be populated based on other column(s)")</f>
        <v>Amit Patidar</v>
      </c>
      <c r="N2279" s="347">
        <v>23.06</v>
      </c>
      <c r="O2279" s="551" t="str">
        <f>VLOOKUP(N2279, 'Reference data'!$U$2:$V$29, 2, 0)</f>
        <v>Jun-23</v>
      </c>
      <c r="P2279" s="483" t="s">
        <v>342</v>
      </c>
      <c r="Q2279" s="347">
        <v>75</v>
      </c>
      <c r="AM2279" s="347">
        <v>75</v>
      </c>
    </row>
    <row r="2280" spans="1:46" ht="18" customHeight="1">
      <c r="A2280" s="522" t="str">
        <f>IFERROR(VLOOKUP(B2280, 'Reference data'!$C$2:$D$21, 2, 0), "Do not enter, will be populated based on other column(s)")</f>
        <v>Enhancement</v>
      </c>
      <c r="B2280" s="541" t="s">
        <v>960</v>
      </c>
      <c r="C2280" s="347">
        <v>1</v>
      </c>
      <c r="D2280" s="347" t="s">
        <v>2686</v>
      </c>
      <c r="E2280" s="543" t="s">
        <v>1321</v>
      </c>
      <c r="F2280" s="474"/>
      <c r="G2280" s="522" t="str">
        <f>IFERROR(VLOOKUP(E2280,'Reference data'!$M$2:$P$364,4,0), "Do not enter, will be populated based on other column(s)")</f>
        <v>MR</v>
      </c>
      <c r="H2280" s="522" t="str">
        <f>IFERROR(VLOOKUP(E2280,'Reference data'!$M$2:$O$364, 3,0), "Do not enter, will be populated based on other column(s)")</f>
        <v>Java</v>
      </c>
      <c r="I2280" s="522" t="str">
        <f>IFERROR(VLOOKUP(E2280,'Reference data'!$M$1:$N$364, 2,0), "Do not enter, will be populated based on other column(s)")</f>
        <v>PUNE-MR-GRP2</v>
      </c>
      <c r="K2280" s="525" t="str">
        <f>IFERROR(VLOOKUP(J2280,'Reference data'!$G$2:$H$7, 2, 0), "Do not enter, will be populated based on other column(s)")</f>
        <v>Do not enter, will be populated based on other column(s)</v>
      </c>
      <c r="L2280" s="525" t="s">
        <v>414</v>
      </c>
      <c r="M2280" s="525" t="str">
        <f>IFERROR(VLOOKUP(L2280, 'Reference data'!$J$2:$K$30, 2, 0), "Do not enter, will be populated based on other column(s)")</f>
        <v>Tarun Raghuwanshi</v>
      </c>
      <c r="N2280" s="347">
        <v>24.01</v>
      </c>
      <c r="O2280" s="63"/>
      <c r="P2280" s="483" t="s">
        <v>48</v>
      </c>
      <c r="Q2280" s="347">
        <v>80</v>
      </c>
      <c r="AQ2280" s="347">
        <v>10</v>
      </c>
      <c r="AR2280" s="347">
        <v>20</v>
      </c>
      <c r="AS2280" s="347">
        <v>30</v>
      </c>
      <c r="AT2280" s="347">
        <v>20</v>
      </c>
    </row>
    <row r="2281" spans="1:46" ht="18" customHeight="1">
      <c r="A2281" s="522" t="str">
        <f>IFERROR(VLOOKUP(B2281, 'Reference data'!$C$2:$D$21, 2, 0), "Do not enter, will be populated based on other column(s)")</f>
        <v>Enhancement</v>
      </c>
      <c r="B2281" s="541" t="s">
        <v>960</v>
      </c>
      <c r="C2281" s="347">
        <v>1</v>
      </c>
      <c r="D2281" s="347" t="s">
        <v>2687</v>
      </c>
      <c r="E2281" s="543" t="s">
        <v>1363</v>
      </c>
      <c r="G2281" s="522" t="s">
        <v>2688</v>
      </c>
      <c r="H2281" s="522" t="s">
        <v>2688</v>
      </c>
      <c r="I2281" s="522" t="s">
        <v>2688</v>
      </c>
      <c r="J2281" s="347" t="s">
        <v>442</v>
      </c>
      <c r="K2281" s="525" t="s">
        <v>2688</v>
      </c>
      <c r="L2281" s="525" t="s">
        <v>414</v>
      </c>
      <c r="M2281" s="525" t="s">
        <v>415</v>
      </c>
      <c r="N2281" s="347">
        <v>23.12</v>
      </c>
      <c r="O2281" s="141"/>
      <c r="P2281" s="483" t="s">
        <v>48</v>
      </c>
      <c r="Q2281" s="347">
        <v>250</v>
      </c>
      <c r="AQ2281" s="347">
        <v>50</v>
      </c>
      <c r="AR2281" s="347">
        <v>140</v>
      </c>
      <c r="AS2281" s="347">
        <v>60</v>
      </c>
    </row>
    <row r="2282" spans="1:46" ht="18" customHeight="1">
      <c r="A2282" s="522" t="str">
        <f>IFERROR(VLOOKUP(B2282, 'Reference data'!$C$2:$D$21, 2, 0), "Do not enter, will be populated based on other column(s)")</f>
        <v>Enhancement</v>
      </c>
      <c r="B2282" s="541" t="s">
        <v>960</v>
      </c>
      <c r="C2282" s="347">
        <v>1</v>
      </c>
      <c r="D2282" s="347" t="s">
        <v>2689</v>
      </c>
      <c r="E2282" s="543" t="s">
        <v>1263</v>
      </c>
      <c r="G2282" s="522" t="s">
        <v>2688</v>
      </c>
      <c r="H2282" s="522" t="s">
        <v>2688</v>
      </c>
      <c r="I2282" s="522" t="s">
        <v>2688</v>
      </c>
      <c r="K2282" s="525" t="s">
        <v>2688</v>
      </c>
      <c r="L2282" s="525" t="s">
        <v>414</v>
      </c>
      <c r="M2282" s="525" t="s">
        <v>415</v>
      </c>
      <c r="O2282" s="141"/>
      <c r="P2282" s="483" t="s">
        <v>342</v>
      </c>
    </row>
    <row r="2283" spans="1:46" ht="18" customHeight="1">
      <c r="A2283" s="522" t="str">
        <f>IFERROR(VLOOKUP(B2283, 'Reference data'!$C$2:$D$21, 2, 0), "Do not enter, will be populated based on other column(s)")</f>
        <v>Sustenance</v>
      </c>
      <c r="B2283" s="541" t="s">
        <v>88</v>
      </c>
      <c r="C2283" s="347">
        <v>1</v>
      </c>
      <c r="D2283" s="347" t="s">
        <v>2690</v>
      </c>
      <c r="E2283" s="543" t="s">
        <v>1323</v>
      </c>
      <c r="G2283" s="522" t="s">
        <v>2688</v>
      </c>
      <c r="H2283" s="522" t="s">
        <v>2688</v>
      </c>
      <c r="I2283" s="522" t="s">
        <v>2688</v>
      </c>
      <c r="K2283" s="525" t="s">
        <v>2688</v>
      </c>
      <c r="L2283" s="525" t="s">
        <v>414</v>
      </c>
      <c r="M2283" s="525" t="s">
        <v>415</v>
      </c>
      <c r="N2283" s="347">
        <v>23.12</v>
      </c>
      <c r="O2283" s="141"/>
      <c r="P2283" s="483" t="s">
        <v>48</v>
      </c>
      <c r="Q2283" s="347">
        <v>250</v>
      </c>
      <c r="AQ2283" s="347">
        <v>50</v>
      </c>
      <c r="AR2283" s="347">
        <v>50</v>
      </c>
      <c r="AS2283" s="347">
        <v>150</v>
      </c>
    </row>
    <row r="2284" spans="1:46" ht="18" customHeight="1">
      <c r="A2284" s="522" t="str">
        <f>IFERROR(VLOOKUP(B2284, 'Reference data'!$C$2:$D$21, 2, 0), "Do not enter, will be populated based on other column(s)")</f>
        <v>Enhancement</v>
      </c>
      <c r="B2284" s="541" t="s">
        <v>960</v>
      </c>
      <c r="C2284" s="347">
        <v>1</v>
      </c>
      <c r="D2284" s="136" t="s">
        <v>2691</v>
      </c>
      <c r="E2284" s="543" t="s">
        <v>469</v>
      </c>
      <c r="F2284" s="474"/>
      <c r="G2284" s="522" t="str">
        <f>IFERROR(VLOOKUP(E2284,'Reference data'!$M$2:$P$364,4,0), "Do not enter, will be populated based on other column(s)")</f>
        <v>MF</v>
      </c>
      <c r="H2284" s="522" t="str">
        <f>IFERROR(VLOOKUP(E2284,'Reference data'!$M$2:$O$364, 3,0), "Do not enter, will be populated based on other column(s)")</f>
        <v>Cobol, IMS-DC</v>
      </c>
      <c r="I2284" s="522" t="str">
        <f>IFERROR(VLOOKUP(E2284,'Reference data'!$M$1:$N$364, 2,0), "Do not enter, will be populated based on other column(s)")</f>
        <v>SE-BILLING</v>
      </c>
      <c r="J2284" s="347" t="s">
        <v>203</v>
      </c>
      <c r="K2284" s="525" t="str">
        <f>IFERROR(VLOOKUP(J2284,'Reference data'!$G$2:$H$7, 2, 0), "Do not enter, will be populated based on other column(s)")</f>
        <v>Muawiah Qaimari</v>
      </c>
      <c r="L2284" s="525" t="s">
        <v>414</v>
      </c>
      <c r="M2284" s="525" t="str">
        <f>IFERROR(VLOOKUP(L2284, 'Reference data'!$J$2:$K$30, 2, 0), "Do not enter, will be populated based on other column(s)")</f>
        <v>Tarun Raghuwanshi</v>
      </c>
      <c r="N2284" s="347">
        <v>23.12</v>
      </c>
      <c r="O2284" s="551" t="str">
        <f>VLOOKUP(N2284, 'Reference data'!$U$2:$V$29, 2, 0)</f>
        <v>Dec-23</v>
      </c>
      <c r="P2284" s="483" t="s">
        <v>48</v>
      </c>
      <c r="Q2284" s="347">
        <v>250</v>
      </c>
      <c r="AN2284" s="347">
        <v>100</v>
      </c>
      <c r="AO2284" s="347">
        <v>100</v>
      </c>
      <c r="AR2284" s="347" t="s">
        <v>68</v>
      </c>
      <c r="AS2284" s="347">
        <v>50</v>
      </c>
    </row>
    <row r="2285" spans="1:46" ht="18" customHeight="1">
      <c r="A2285" s="522" t="str">
        <f>IFERROR(VLOOKUP(B2285, 'Reference data'!$C$2:$D$21, 2, 0), "Do not enter, will be populated based on other column(s)")</f>
        <v>Enhancement</v>
      </c>
      <c r="B2285" s="541" t="s">
        <v>960</v>
      </c>
      <c r="C2285" s="347">
        <v>7</v>
      </c>
      <c r="D2285" s="136" t="s">
        <v>2494</v>
      </c>
      <c r="E2285" s="543" t="s">
        <v>469</v>
      </c>
      <c r="F2285" s="474" t="s">
        <v>1479</v>
      </c>
      <c r="G2285" s="522" t="str">
        <f>IFERROR(VLOOKUP(E2285,'Reference data'!$M$2:$P$364,4,0), "Do not enter, will be populated based on other column(s)")</f>
        <v>MF</v>
      </c>
      <c r="H2285" s="522" t="str">
        <f>IFERROR(VLOOKUP(E2285,'Reference data'!$M$2:$O$364, 3,0), "Do not enter, will be populated based on other column(s)")</f>
        <v>Cobol, IMS-DC</v>
      </c>
      <c r="I2285" s="522" t="str">
        <f>IFERROR(VLOOKUP(E2285,'Reference data'!$M$1:$N$364, 2,0), "Do not enter, will be populated based on other column(s)")</f>
        <v>SE-BILLING</v>
      </c>
      <c r="J2285" s="347" t="s">
        <v>203</v>
      </c>
      <c r="K2285" s="525" t="str">
        <f>IFERROR(VLOOKUP(J2285,'Reference data'!$G$2:$H$7, 2, 0), "Do not enter, will be populated based on other column(s)")</f>
        <v>Muawiah Qaimari</v>
      </c>
      <c r="L2285" s="525" t="s">
        <v>414</v>
      </c>
      <c r="M2285" s="525" t="str">
        <f>IFERROR(VLOOKUP(L2285, 'Reference data'!$J$2:$K$30, 2, 0), "Do not enter, will be populated based on other column(s)")</f>
        <v>Tarun Raghuwanshi</v>
      </c>
      <c r="N2285" s="347">
        <v>23.11</v>
      </c>
      <c r="O2285" s="551" t="str">
        <f>VLOOKUP(N2285, 'Reference data'!$U$2:$V$29, 2, 0)</f>
        <v>Nov-23</v>
      </c>
      <c r="P2285" s="483" t="s">
        <v>48</v>
      </c>
      <c r="Q2285" s="347">
        <v>2400</v>
      </c>
      <c r="AN2285" s="347">
        <v>700</v>
      </c>
      <c r="AO2285" s="347">
        <v>600</v>
      </c>
      <c r="AP2285" s="347">
        <v>600</v>
      </c>
      <c r="AQ2285" s="347">
        <v>300</v>
      </c>
      <c r="AR2285" s="347" t="s">
        <v>68</v>
      </c>
      <c r="AS2285" s="347">
        <v>200</v>
      </c>
    </row>
    <row r="2286" spans="1:46" ht="18" customHeight="1">
      <c r="A2286" s="522" t="str">
        <f>IFERROR(VLOOKUP(B2286, 'Reference data'!$C$2:$D$21, 2, 0), "Do not enter, will be populated based on other column(s)")</f>
        <v>Enhancement</v>
      </c>
      <c r="B2286" s="541" t="s">
        <v>960</v>
      </c>
      <c r="C2286" s="347">
        <v>1</v>
      </c>
      <c r="D2286" s="136" t="s">
        <v>2692</v>
      </c>
      <c r="E2286" s="543" t="s">
        <v>622</v>
      </c>
      <c r="F2286" s="474" t="s">
        <v>2541</v>
      </c>
      <c r="G2286" s="522" t="str">
        <f>IFERROR(VLOOKUP(E2286,'Reference data'!$M$2:$P$364,4,0), "Do not enter, will be populated based on other column(s)")</f>
        <v>MF</v>
      </c>
      <c r="H2286" s="522" t="str">
        <f>IFERROR(VLOOKUP(E2286,'Reference data'!$M$2:$O$364, 3,0), "Do not enter, will be populated based on other column(s)")</f>
        <v>Cobol, DB2</v>
      </c>
      <c r="I2286" s="522" t="str">
        <f>IFERROR(VLOOKUP(E2286,'Reference data'!$M$1:$N$364, 2,0), "Do not enter, will be populated based on other column(s)")</f>
        <v>SE-BILLING-CARE</v>
      </c>
      <c r="J2286" s="347" t="s">
        <v>203</v>
      </c>
      <c r="K2286" s="525" t="str">
        <f>IFERROR(VLOOKUP(J2286,'Reference data'!$G$2:$H$7, 2, 0), "Do not enter, will be populated based on other column(s)")</f>
        <v>Muawiah Qaimari</v>
      </c>
      <c r="L2286" s="525" t="s">
        <v>414</v>
      </c>
      <c r="M2286" s="525" t="str">
        <f>IFERROR(VLOOKUP(L2286, 'Reference data'!$J$2:$K$30, 2, 0), "Do not enter, will be populated based on other column(s)")</f>
        <v>Tarun Raghuwanshi</v>
      </c>
      <c r="N2286" s="347">
        <v>23.09</v>
      </c>
      <c r="O2286" s="551" t="str">
        <f>VLOOKUP(N2286, 'Reference data'!$U$2:$V$29, 2, 0)</f>
        <v>Sep-23</v>
      </c>
      <c r="P2286" s="483" t="s">
        <v>48</v>
      </c>
      <c r="Q2286" s="347">
        <v>180</v>
      </c>
      <c r="AO2286" s="347">
        <v>90</v>
      </c>
      <c r="AP2286" s="347">
        <v>90</v>
      </c>
    </row>
    <row r="2287" spans="1:46" ht="18" customHeight="1">
      <c r="A2287" s="522" t="str">
        <f>IFERROR(VLOOKUP(B2287, 'Reference data'!$C$2:$D$21, 2, 0), "Do not enter, will be populated based on other column(s)")</f>
        <v>Enhancement</v>
      </c>
      <c r="B2287" s="541" t="s">
        <v>960</v>
      </c>
      <c r="C2287" s="347">
        <v>7</v>
      </c>
      <c r="D2287" s="703" t="s">
        <v>2693</v>
      </c>
      <c r="E2287" s="472" t="s">
        <v>1285</v>
      </c>
      <c r="F2287" s="474"/>
      <c r="G2287" s="522" t="str">
        <f>IFERROR(VLOOKUP(E2287,'Reference data'!$M$2:$P$364,4,0), "Do not enter, will be populated based on other column(s)")</f>
        <v>MF</v>
      </c>
      <c r="H2287" s="522" t="str">
        <f>IFERROR(VLOOKUP(E2287,'Reference data'!$M$2:$O$364, 3,0), "Do not enter, will be populated based on other column(s)")</f>
        <v>Cobol, DB2</v>
      </c>
      <c r="I2287" s="522" t="str">
        <f>IFERROR(VLOOKUP(E2287,'Reference data'!$M$1:$N$364, 2,0), "Do not enter, will be populated based on other column(s)")</f>
        <v>WB-SAMW</v>
      </c>
      <c r="J2287" s="472" t="s">
        <v>44</v>
      </c>
      <c r="K2287" s="525" t="str">
        <f>IFERROR(VLOOKUP(J2287,'Reference data'!$G$2:$H$7, 2, 0), "Do not enter, will be populated based on other column(s)")</f>
        <v>Muawiah Qaimari</v>
      </c>
      <c r="L2287" s="525" t="s">
        <v>159</v>
      </c>
      <c r="M2287" s="525" t="str">
        <f>IFERROR(VLOOKUP(L2287, 'Reference data'!$J$2:$K$30, 2, 0), "Do not enter, will be populated based on other column(s)")</f>
        <v>Amit Patidar</v>
      </c>
      <c r="N2287" s="347">
        <v>23.09</v>
      </c>
      <c r="O2287" s="63"/>
      <c r="P2287" s="483" t="s">
        <v>48</v>
      </c>
      <c r="Q2287" s="347">
        <v>1345</v>
      </c>
      <c r="AO2287" s="347">
        <v>45</v>
      </c>
      <c r="AP2287" s="347">
        <v>1030</v>
      </c>
      <c r="AQ2287" s="347">
        <v>270</v>
      </c>
    </row>
    <row r="2288" spans="1:46" ht="18" customHeight="1">
      <c r="A2288" s="522" t="str">
        <f>IFERROR(VLOOKUP(B2288, 'Reference data'!$C$2:$D$21, 2, 0), "Do not enter, will be populated based on other column(s)")</f>
        <v>Enhancement</v>
      </c>
      <c r="B2288" s="541" t="s">
        <v>960</v>
      </c>
      <c r="D2288" s="136" t="s">
        <v>2083</v>
      </c>
      <c r="E2288" s="347" t="s">
        <v>1038</v>
      </c>
      <c r="F2288" s="474"/>
      <c r="G2288" s="522" t="str">
        <f>IFERROR(VLOOKUP(E2288,'Reference data'!$M$2:$P$364,4,0), "Do not enter, will be populated based on other column(s)")</f>
        <v>MF</v>
      </c>
      <c r="H2288" s="522" t="str">
        <f>IFERROR(VLOOKUP(E2288,'Reference data'!$M$2:$O$364, 3,0), "Do not enter, will be populated based on other column(s)")</f>
        <v>PL1, IMS-DB, IMS-DC</v>
      </c>
      <c r="I2288" s="522" t="str">
        <f>IFERROR(VLOOKUP(E2288,'Reference data'!$M$1:$N$364, 2,0), "Do not enter, will be populated based on other column(s)")</f>
        <v>BOSS-PAC</v>
      </c>
      <c r="J2288" s="347" t="s">
        <v>442</v>
      </c>
      <c r="K2288" s="525" t="str">
        <f>IFERROR(VLOOKUP(J2288,'Reference data'!$G$2:$H$7, 2, 0), "Do not enter, will be populated based on other column(s)")</f>
        <v>Christine Moretti</v>
      </c>
      <c r="L2288" s="525" t="s">
        <v>297</v>
      </c>
      <c r="M2288" s="525" t="str">
        <f>IFERROR(VLOOKUP(L2288, 'Reference data'!$J$2:$K$30, 2, 0), "Do not enter, will be populated based on other column(s)")</f>
        <v>Amit Patidar</v>
      </c>
      <c r="N2288" s="347">
        <v>23.11</v>
      </c>
      <c r="O2288" s="63"/>
      <c r="P2288" s="483" t="s">
        <v>48</v>
      </c>
      <c r="Q2288" s="347">
        <v>2000</v>
      </c>
      <c r="AL2288" s="347">
        <v>300</v>
      </c>
      <c r="AM2288" s="347">
        <v>400</v>
      </c>
      <c r="AN2288" s="347">
        <v>400</v>
      </c>
      <c r="AO2288" s="347">
        <v>400</v>
      </c>
      <c r="AP2288" s="347">
        <v>400</v>
      </c>
      <c r="AQ2288" s="347">
        <v>300</v>
      </c>
      <c r="AR2288" s="347">
        <v>100</v>
      </c>
    </row>
    <row r="2289" spans="1:43" ht="18" customHeight="1">
      <c r="A2289" s="522" t="str">
        <f>IFERROR(VLOOKUP(B2289, 'Reference data'!$C$2:$D$21, 2, 0), "Do not enter, will be populated based on other column(s)")</f>
        <v>Sustenance</v>
      </c>
      <c r="B2289" s="541" t="s">
        <v>88</v>
      </c>
      <c r="C2289" s="347">
        <v>1</v>
      </c>
      <c r="D2289" s="659" t="s">
        <v>2694</v>
      </c>
      <c r="E2289" s="347" t="s">
        <v>1269</v>
      </c>
      <c r="G2289" s="522" t="str">
        <f>IFERROR(VLOOKUP(E2289,'Reference data'!$M$2:$P$364,4,0), "Do not enter, will be populated based on other column(s)")</f>
        <v>MR</v>
      </c>
      <c r="H2289" s="522" t="str">
        <f>IFERROR(VLOOKUP(E2289,'Reference data'!$M$2:$O$364, 3,0), "Do not enter, will be populated based on other column(s)")</f>
        <v>.NET</v>
      </c>
      <c r="I2289" s="522" t="str">
        <f>IFERROR(VLOOKUP(E2289,'Reference data'!$M$1:$N$364, 2,0), "Do not enter, will be populated based on other column(s)")</f>
        <v>Freedom DotNet-MQ</v>
      </c>
      <c r="J2289" s="347" t="s">
        <v>203</v>
      </c>
      <c r="K2289" s="525" t="str">
        <f>IFERROR(VLOOKUP(J2289,'Reference data'!$G$2:$H$7, 2, 0), "Do not enter, will be populated based on other column(s)")</f>
        <v>Muawiah Qaimari</v>
      </c>
      <c r="L2289" s="525" t="s">
        <v>204</v>
      </c>
      <c r="M2289" s="525" t="s">
        <v>205</v>
      </c>
      <c r="N2289" s="347">
        <v>23.1</v>
      </c>
      <c r="O2289" s="347"/>
      <c r="P2289" s="483" t="s">
        <v>48</v>
      </c>
      <c r="Q2289" s="347">
        <v>80</v>
      </c>
      <c r="AP2289" s="347">
        <v>40</v>
      </c>
      <c r="AQ2289" s="347">
        <v>40</v>
      </c>
    </row>
    <row r="2290" spans="1:43" ht="18" customHeight="1">
      <c r="A2290" s="522" t="str">
        <f>IFERROR(VLOOKUP(B2290, 'Reference data'!$C$2:$D$21, 2, 0), "Do not enter, will be populated based on other column(s)")</f>
        <v>Sustenance</v>
      </c>
      <c r="B2290" s="541" t="s">
        <v>88</v>
      </c>
      <c r="C2290" s="347">
        <v>1</v>
      </c>
      <c r="D2290" s="659" t="s">
        <v>2695</v>
      </c>
      <c r="E2290" s="347" t="s">
        <v>220</v>
      </c>
      <c r="G2290" s="522" t="str">
        <f>IFERROR(VLOOKUP(E2290,'Reference data'!$M$2:$P$364,4,0), "Do not enter, will be populated based on other column(s)")</f>
        <v>MR</v>
      </c>
      <c r="H2290" s="522" t="str">
        <f>IFERROR(VLOOKUP(E2290,'Reference data'!$M$2:$O$364, 3,0), "Do not enter, will be populated based on other column(s)")</f>
        <v>.NET</v>
      </c>
      <c r="I2290" s="522" t="str">
        <f>IFERROR(VLOOKUP(E2290,'Reference data'!$M$1:$N$364, 2,0), "Do not enter, will be populated based on other column(s)")</f>
        <v>Freedom DotNet-MQ</v>
      </c>
      <c r="J2290" s="347" t="s">
        <v>203</v>
      </c>
      <c r="K2290" s="525" t="str">
        <f>IFERROR(VLOOKUP(J2290,'Reference data'!$G$2:$H$7, 2, 0), "Do not enter, will be populated based on other column(s)")</f>
        <v>Muawiah Qaimari</v>
      </c>
      <c r="L2290" s="525" t="s">
        <v>204</v>
      </c>
      <c r="M2290" s="525" t="s">
        <v>205</v>
      </c>
      <c r="N2290" s="347" t="s">
        <v>341</v>
      </c>
      <c r="O2290" s="347"/>
      <c r="P2290" s="483" t="s">
        <v>342</v>
      </c>
      <c r="Q2290" s="347">
        <v>4850</v>
      </c>
    </row>
    <row r="2291" spans="1:43" ht="18" customHeight="1">
      <c r="A2291" s="522" t="str">
        <f>IFERROR(VLOOKUP(B2291, 'Reference data'!$C$2:$D$21, 2, 0), "Do not enter, will be populated based on other column(s)")</f>
        <v>Sustenance</v>
      </c>
      <c r="B2291" s="541" t="s">
        <v>88</v>
      </c>
      <c r="C2291" s="347">
        <v>1</v>
      </c>
      <c r="D2291" s="659" t="s">
        <v>2695</v>
      </c>
      <c r="E2291" s="659" t="s">
        <v>225</v>
      </c>
      <c r="G2291" s="522" t="str">
        <f>IFERROR(VLOOKUP(E2291,'Reference data'!$M$2:$P$364,4,0), "Do not enter, will be populated based on other column(s)")</f>
        <v>MR</v>
      </c>
      <c r="H2291" s="522" t="str">
        <f>IFERROR(VLOOKUP(E2291,'Reference data'!$M$2:$O$364, 3,0), "Do not enter, will be populated based on other column(s)")</f>
        <v>.NET</v>
      </c>
      <c r="I2291" s="522" t="str">
        <f>IFERROR(VLOOKUP(E2291,'Reference data'!$M$1:$N$364, 2,0), "Do not enter, will be populated based on other column(s)")</f>
        <v>Freedom DotNet-MQ</v>
      </c>
      <c r="J2291" s="347" t="s">
        <v>203</v>
      </c>
      <c r="K2291" s="525" t="str">
        <f>IFERROR(VLOOKUP(J2291,'Reference data'!$G$2:$H$7, 2, 0), "Do not enter, will be populated based on other column(s)")</f>
        <v>Muawiah Qaimari</v>
      </c>
      <c r="L2291" s="525" t="s">
        <v>204</v>
      </c>
      <c r="M2291" s="525" t="s">
        <v>205</v>
      </c>
      <c r="N2291" s="347" t="s">
        <v>341</v>
      </c>
      <c r="O2291" s="347"/>
      <c r="P2291" s="483" t="s">
        <v>342</v>
      </c>
      <c r="Q2291" s="347">
        <v>3200</v>
      </c>
    </row>
    <row r="2292" spans="1:43" ht="18" customHeight="1">
      <c r="A2292" s="522" t="str">
        <f>IFERROR(VLOOKUP(B2292, 'Reference data'!$C$2:$D$21, 2, 0), "Do not enter, will be populated based on other column(s)")</f>
        <v>Enhancement</v>
      </c>
      <c r="B2292" s="541" t="s">
        <v>960</v>
      </c>
      <c r="D2292" s="703" t="s">
        <v>2696</v>
      </c>
      <c r="E2292" s="347" t="s">
        <v>1215</v>
      </c>
      <c r="F2292" s="474"/>
      <c r="G2292" s="522" t="str">
        <f>IFERROR(VLOOKUP(E2292,'Reference data'!$M$2:$P$364,4,0), "Do not enter, will be populated based on other column(s)")</f>
        <v>MF</v>
      </c>
      <c r="H2292" s="522" t="str">
        <f>IFERROR(VLOOKUP(E2292,'Reference data'!$M$2:$O$364, 3,0), "Do not enter, will be populated based on other column(s)")</f>
        <v>Cobol, IMS-DB</v>
      </c>
      <c r="I2292" s="522" t="str">
        <f>IFERROR(VLOOKUP(E2292,'Reference data'!$M$1:$N$364, 2,0), "Do not enter, will be populated based on other column(s)")</f>
        <v xml:space="preserve">SW-CRIS-Billing </v>
      </c>
      <c r="J2292" s="347" t="s">
        <v>44</v>
      </c>
      <c r="K2292" s="525" t="str">
        <f>IFERROR(VLOOKUP(J2292,'Reference data'!$G$2:$H$7, 2, 0), "Do not enter, will be populated based on other column(s)")</f>
        <v>Muawiah Qaimari</v>
      </c>
      <c r="L2292" s="525" t="s">
        <v>297</v>
      </c>
      <c r="M2292" s="525" t="str">
        <f>IFERROR(VLOOKUP(L2292, 'Reference data'!$J$2:$K$30, 2, 0), "Do not enter, will be populated based on other column(s)")</f>
        <v>Amit Patidar</v>
      </c>
      <c r="N2292" s="347">
        <v>23.11</v>
      </c>
      <c r="O2292" s="63"/>
      <c r="P2292" s="483" t="s">
        <v>48</v>
      </c>
      <c r="Q2292" s="347">
        <v>30</v>
      </c>
      <c r="AO2292" s="347">
        <v>15</v>
      </c>
      <c r="AP2292" s="347">
        <v>15</v>
      </c>
    </row>
    <row r="2293" spans="1:43" ht="18" customHeight="1">
      <c r="A2293" s="522" t="str">
        <f>IFERROR(VLOOKUP(B2293, 'Reference data'!$C$2:$D$21, 2, 0), "Do not enter, will be populated based on other column(s)")</f>
        <v>Enhancement</v>
      </c>
      <c r="B2293" s="541" t="s">
        <v>960</v>
      </c>
      <c r="C2293" s="347">
        <v>1</v>
      </c>
      <c r="D2293" s="694" t="s">
        <v>2697</v>
      </c>
      <c r="E2293" s="543" t="s">
        <v>260</v>
      </c>
      <c r="F2293" s="475" t="s">
        <v>1803</v>
      </c>
      <c r="G2293" s="522" t="str">
        <f>IFERROR(VLOOKUP(E2293,'Reference data'!$M$2:$P$364,4,0), "Do not enter, will be populated based on other column(s)")</f>
        <v>MR</v>
      </c>
      <c r="H2293" s="522" t="str">
        <f>IFERROR(VLOOKUP(E2293,'Reference data'!$M$2:$O$364, 3,0), "Do not enter, will be populated based on other column(s)")</f>
        <v>.NET</v>
      </c>
      <c r="I2293" s="522" t="str">
        <f>IFERROR(VLOOKUP(E2293,'Reference data'!$M$1:$N$364, 2,0), "Do not enter, will be populated based on other column(s)")</f>
        <v>CBS-ATTCRM-SBS</v>
      </c>
      <c r="J2293" s="347" t="s">
        <v>78</v>
      </c>
      <c r="K2293" s="525" t="str">
        <f>IFERROR(VLOOKUP(J2293,'Reference data'!$G$2:$H$7, 2, 0), "Do not enter, will be populated based on other column(s)")</f>
        <v>Christine Moretti</v>
      </c>
      <c r="L2293" s="525" t="s">
        <v>255</v>
      </c>
      <c r="M2293" s="525" t="str">
        <f>IFERROR(VLOOKUP(L2293, 'Reference data'!$J$2:$K$30, 2, 0), "Do not enter, will be populated based on other column(s)")</f>
        <v>Himanshu Mathur</v>
      </c>
      <c r="N2293" s="347">
        <v>23.08</v>
      </c>
      <c r="O2293" s="551" t="str">
        <f>VLOOKUP(N2293, 'Reference data'!$U$2:$V$29, 2, 0)</f>
        <v>Aug-23</v>
      </c>
      <c r="P2293" s="503" t="s">
        <v>48</v>
      </c>
      <c r="Q2293" s="488">
        <v>296</v>
      </c>
      <c r="AM2293" s="488">
        <v>56</v>
      </c>
      <c r="AN2293" s="488">
        <v>156</v>
      </c>
      <c r="AO2293" s="488">
        <v>84</v>
      </c>
    </row>
    <row r="2294" spans="1:43" ht="18" customHeight="1">
      <c r="A2294" s="522" t="str">
        <f>IFERROR(VLOOKUP(B2294, 'Reference data'!$C$2:$D$21, 2, 0), "Do not enter, will be populated based on other column(s)")</f>
        <v>Sustenance</v>
      </c>
      <c r="B2294" s="541" t="s">
        <v>125</v>
      </c>
      <c r="C2294" s="347">
        <v>1</v>
      </c>
      <c r="D2294" s="347" t="s">
        <v>2698</v>
      </c>
      <c r="E2294" s="543" t="s">
        <v>260</v>
      </c>
      <c r="F2294" s="475" t="s">
        <v>1803</v>
      </c>
      <c r="G2294" s="522" t="str">
        <f>IFERROR(VLOOKUP(E2294,'Reference data'!$M$2:$P$364,4,0), "Do not enter, will be populated based on other column(s)")</f>
        <v>MR</v>
      </c>
      <c r="H2294" s="522" t="str">
        <f>IFERROR(VLOOKUP(E2294,'Reference data'!$M$2:$O$364, 3,0), "Do not enter, will be populated based on other column(s)")</f>
        <v>.NET</v>
      </c>
      <c r="I2294" s="522" t="str">
        <f>IFERROR(VLOOKUP(E2294,'Reference data'!$M$1:$N$364, 2,0), "Do not enter, will be populated based on other column(s)")</f>
        <v>CBS-ATTCRM-SBS</v>
      </c>
      <c r="J2294" s="347" t="s">
        <v>78</v>
      </c>
      <c r="K2294" s="525" t="str">
        <f>IFERROR(VLOOKUP(J2294,'Reference data'!$G$2:$H$7, 2, 0), "Do not enter, will be populated based on other column(s)")</f>
        <v>Christine Moretti</v>
      </c>
      <c r="L2294" s="525" t="s">
        <v>255</v>
      </c>
      <c r="M2294" s="525" t="str">
        <f>IFERROR(VLOOKUP(L2294, 'Reference data'!$J$2:$K$30, 2, 0), "Do not enter, will be populated based on other column(s)")</f>
        <v>Himanshu Mathur</v>
      </c>
      <c r="N2294" s="347">
        <v>23.08</v>
      </c>
      <c r="O2294" s="551" t="str">
        <f>VLOOKUP(N2294, 'Reference data'!$U$2:$V$29, 2, 0)</f>
        <v>Aug-23</v>
      </c>
      <c r="P2294" s="483" t="s">
        <v>48</v>
      </c>
      <c r="Q2294" s="347">
        <v>18</v>
      </c>
      <c r="AO2294" s="347">
        <v>18</v>
      </c>
    </row>
    <row r="2295" spans="1:43" ht="18" customHeight="1">
      <c r="A2295" s="522" t="str">
        <f>IFERROR(VLOOKUP(B2295, 'Reference data'!$C$2:$D$21, 2, 0), "Do not enter, will be populated based on other column(s)")</f>
        <v>Enhancement</v>
      </c>
      <c r="B2295" s="541" t="s">
        <v>960</v>
      </c>
      <c r="C2295" s="347">
        <v>1</v>
      </c>
      <c r="D2295" s="347" t="s">
        <v>2699</v>
      </c>
      <c r="E2295" s="543" t="s">
        <v>260</v>
      </c>
      <c r="F2295" s="475"/>
      <c r="G2295" s="522" t="str">
        <f>IFERROR(VLOOKUP(E2295,'Reference data'!$M$2:$P$364,4,0), "Do not enter, will be populated based on other column(s)")</f>
        <v>MR</v>
      </c>
      <c r="H2295" s="522" t="str">
        <f>IFERROR(VLOOKUP(E2295,'Reference data'!$M$2:$O$364, 3,0), "Do not enter, will be populated based on other column(s)")</f>
        <v>.NET</v>
      </c>
      <c r="I2295" s="522" t="str">
        <f>IFERROR(VLOOKUP(E2295,'Reference data'!$M$1:$N$364, 2,0), "Do not enter, will be populated based on other column(s)")</f>
        <v>CBS-ATTCRM-SBS</v>
      </c>
      <c r="J2295" s="347" t="s">
        <v>78</v>
      </c>
      <c r="K2295" s="525" t="str">
        <f>IFERROR(VLOOKUP(J2295,'Reference data'!$G$2:$H$7, 2, 0), "Do not enter, will be populated based on other column(s)")</f>
        <v>Christine Moretti</v>
      </c>
      <c r="L2295" s="525" t="s">
        <v>255</v>
      </c>
      <c r="M2295" s="525" t="str">
        <f>IFERROR(VLOOKUP(L2295, 'Reference data'!$J$2:$K$30, 2, 0), "Do not enter, will be populated based on other column(s)")</f>
        <v>Himanshu Mathur</v>
      </c>
      <c r="N2295" s="347">
        <v>23.12</v>
      </c>
      <c r="O2295" s="551" t="str">
        <f>VLOOKUP(N2295, 'Reference data'!$U$2:$V$29, 2, 0)</f>
        <v>Dec-23</v>
      </c>
      <c r="P2295" s="483" t="s">
        <v>48</v>
      </c>
      <c r="Q2295" s="347">
        <v>400</v>
      </c>
    </row>
    <row r="2296" spans="1:43" ht="18" customHeight="1">
      <c r="A2296" s="522" t="str">
        <f>IFERROR(VLOOKUP(B2296, 'Reference data'!$C$2:$D$21, 2, 0), "Do not enter, will be populated based on other column(s)")</f>
        <v>Sustenance</v>
      </c>
      <c r="B2296" s="541" t="s">
        <v>110</v>
      </c>
      <c r="C2296" s="347">
        <v>1</v>
      </c>
      <c r="D2296" s="347" t="s">
        <v>2700</v>
      </c>
      <c r="E2296" s="543" t="s">
        <v>260</v>
      </c>
      <c r="F2296" s="475" t="s">
        <v>1803</v>
      </c>
      <c r="G2296" s="522" t="str">
        <f>IFERROR(VLOOKUP(E2296,'Reference data'!$M$2:$P$364,4,0), "Do not enter, will be populated based on other column(s)")</f>
        <v>MR</v>
      </c>
      <c r="H2296" s="522" t="str">
        <f>IFERROR(VLOOKUP(E2296,'Reference data'!$M$2:$O$364, 3,0), "Do not enter, will be populated based on other column(s)")</f>
        <v>.NET</v>
      </c>
      <c r="I2296" s="522" t="str">
        <f>IFERROR(VLOOKUP(E2296,'Reference data'!$M$1:$N$364, 2,0), "Do not enter, will be populated based on other column(s)")</f>
        <v>CBS-ATTCRM-SBS</v>
      </c>
      <c r="J2296" s="347" t="s">
        <v>78</v>
      </c>
      <c r="K2296" s="525" t="str">
        <f>IFERROR(VLOOKUP(J2296,'Reference data'!$G$2:$H$7, 2, 0), "Do not enter, will be populated based on other column(s)")</f>
        <v>Christine Moretti</v>
      </c>
      <c r="L2296" s="525" t="s">
        <v>255</v>
      </c>
      <c r="M2296" s="525" t="str">
        <f>IFERROR(VLOOKUP(L2296, 'Reference data'!$J$2:$K$30, 2, 0), "Do not enter, will be populated based on other column(s)")</f>
        <v>Himanshu Mathur</v>
      </c>
      <c r="N2296" s="347">
        <v>23.09</v>
      </c>
      <c r="O2296" s="551"/>
      <c r="P2296" s="483" t="s">
        <v>48</v>
      </c>
      <c r="AP2296" s="347">
        <v>18</v>
      </c>
    </row>
    <row r="2297" spans="1:43" ht="18" customHeight="1">
      <c r="A2297" s="522" t="str">
        <f>IFERROR(VLOOKUP(B2297, 'Reference data'!$C$2:$D$21, 2, 0), "Do not enter, will be populated based on other column(s)")</f>
        <v>Sustenance</v>
      </c>
      <c r="B2297" s="541" t="s">
        <v>110</v>
      </c>
      <c r="C2297" s="347">
        <v>1</v>
      </c>
      <c r="D2297" s="483" t="s">
        <v>2701</v>
      </c>
      <c r="E2297" s="543" t="s">
        <v>260</v>
      </c>
      <c r="F2297" s="475" t="s">
        <v>1803</v>
      </c>
      <c r="G2297" s="522" t="str">
        <f>IFERROR(VLOOKUP(E2297,'Reference data'!$M$2:$P$364,4,0), "Do not enter, will be populated based on other column(s)")</f>
        <v>MR</v>
      </c>
      <c r="H2297" s="522" t="str">
        <f>IFERROR(VLOOKUP(E2297,'Reference data'!$M$2:$O$364, 3,0), "Do not enter, will be populated based on other column(s)")</f>
        <v>.NET</v>
      </c>
      <c r="I2297" s="522" t="str">
        <f>IFERROR(VLOOKUP(E2297,'Reference data'!$M$1:$N$364, 2,0), "Do not enter, will be populated based on other column(s)")</f>
        <v>CBS-ATTCRM-SBS</v>
      </c>
      <c r="J2297" s="347" t="s">
        <v>78</v>
      </c>
      <c r="K2297" s="525" t="str">
        <f>IFERROR(VLOOKUP(J2297,'Reference data'!$G$2:$H$7, 2, 0), "Do not enter, will be populated based on other column(s)")</f>
        <v>Christine Moretti</v>
      </c>
      <c r="L2297" s="525" t="s">
        <v>255</v>
      </c>
      <c r="M2297" s="525" t="str">
        <f>IFERROR(VLOOKUP(L2297, 'Reference data'!$J$2:$K$30, 2, 0), "Do not enter, will be populated based on other column(s)")</f>
        <v>Himanshu Mathur</v>
      </c>
      <c r="N2297" s="347">
        <v>23.09</v>
      </c>
      <c r="O2297" s="551"/>
      <c r="P2297" s="483" t="s">
        <v>48</v>
      </c>
      <c r="AP2297" s="347">
        <v>22</v>
      </c>
    </row>
    <row r="2298" spans="1:43" ht="18" customHeight="1">
      <c r="A2298" s="522" t="str">
        <f>IFERROR(VLOOKUP(B2298, 'Reference data'!$C$2:$D$21, 2, 0), "Do not enter, will be populated based on other column(s)")</f>
        <v>Enhancement</v>
      </c>
      <c r="B2298" s="541" t="s">
        <v>960</v>
      </c>
      <c r="C2298" s="490">
        <v>15</v>
      </c>
      <c r="D2298" s="505" t="s">
        <v>2702</v>
      </c>
      <c r="E2298" s="545" t="s">
        <v>254</v>
      </c>
      <c r="G2298" s="522" t="str">
        <f>IFERROR(VLOOKUP(E2298,'Reference data'!$M$2:$P$364,4,0), "Do not enter, will be populated based on other column(s)")</f>
        <v>MR</v>
      </c>
      <c r="H2298" s="522" t="str">
        <f>IFERROR(VLOOKUP(E2298,'Reference data'!$M$2:$O$364, 3,0), "Do not enter, will be populated based on other column(s)")</f>
        <v>Java, Weblogic</v>
      </c>
      <c r="I2298" s="522" t="str">
        <f>IFERROR(VLOOKUP(E2298,'Reference data'!$M$1:$N$364, 2,0), "Do not enter, will be populated based on other column(s)")</f>
        <v>CBS-ATTCRM-SBS</v>
      </c>
      <c r="J2298" s="347" t="s">
        <v>78</v>
      </c>
      <c r="K2298" s="525" t="str">
        <f>IFERROR(VLOOKUP(J2298,'Reference data'!$G$2:$H$7, 2, 0), "Do not enter, will be populated based on other column(s)")</f>
        <v>Christine Moretti</v>
      </c>
      <c r="L2298" s="525" t="s">
        <v>255</v>
      </c>
      <c r="M2298" s="525" t="str">
        <f>IFERROR(VLOOKUP(L2298, 'Reference data'!$J$2:$K$30, 2, 0), "Do not enter, will be populated based on other column(s)")</f>
        <v>Himanshu Mathur</v>
      </c>
      <c r="N2298" s="347">
        <v>23.11</v>
      </c>
      <c r="O2298" s="551"/>
      <c r="P2298" s="483" t="s">
        <v>48</v>
      </c>
      <c r="Q2298" s="347">
        <v>176</v>
      </c>
      <c r="AP2298" s="488">
        <v>30</v>
      </c>
      <c r="AQ2298" s="488">
        <v>146</v>
      </c>
    </row>
    <row r="2299" spans="1:43" ht="18" customHeight="1">
      <c r="A2299" s="522" t="str">
        <f>IFERROR(VLOOKUP(B2299, 'Reference data'!$C$2:$D$21, 2, 0), "Do not enter, will be populated based on other column(s)")</f>
        <v>Do not enter, will be populated based on other column(s)</v>
      </c>
      <c r="B2299" s="541"/>
      <c r="C2299" s="490"/>
      <c r="D2299" s="505"/>
      <c r="E2299" s="545"/>
      <c r="G2299" s="522" t="str">
        <f>IFERROR(VLOOKUP(E2299,'Reference data'!$M$2:$P$364,4,0), "Do not enter, will be populated based on other column(s)")</f>
        <v>Do not enter, will be populated based on other column(s)</v>
      </c>
      <c r="H2299" s="522" t="str">
        <f>IFERROR(VLOOKUP(E2299,'Reference data'!$M$2:$O$364, 3,0), "Do not enter, will be populated based on other column(s)")</f>
        <v>Do not enter, will be populated based on other column(s)</v>
      </c>
      <c r="I2299" s="522" t="str">
        <f>IFERROR(VLOOKUP(E2299,'Reference data'!$M$1:$N$364, 2,0), "Do not enter, will be populated based on other column(s)")</f>
        <v>Do not enter, will be populated based on other column(s)</v>
      </c>
      <c r="K2299" s="525" t="str">
        <f>IFERROR(VLOOKUP(J2299,'Reference data'!$G$2:$H$7, 2, 0), "Do not enter, will be populated based on other column(s)")</f>
        <v>Do not enter, will be populated based on other column(s)</v>
      </c>
      <c r="L2299" s="525" t="s">
        <v>255</v>
      </c>
      <c r="M2299" s="525" t="str">
        <f>IFERROR(VLOOKUP(L2299, 'Reference data'!$J$2:$K$30, 2, 0), "Do not enter, will be populated based on other column(s)")</f>
        <v>Himanshu Mathur</v>
      </c>
      <c r="O2299" s="551"/>
      <c r="P2299" s="483"/>
    </row>
    <row r="2300" spans="1:43" ht="18" customHeight="1">
      <c r="A2300" s="522" t="str">
        <f>IFERROR(VLOOKUP(B2300, 'Reference data'!$C$2:$D$21, 2, 0), "Do not enter, will be populated based on other column(s)")</f>
        <v>Do not enter, will be populated based on other column(s)</v>
      </c>
      <c r="B2300" s="541"/>
      <c r="C2300" s="490"/>
      <c r="D2300" s="505"/>
      <c r="E2300" s="545"/>
      <c r="G2300" s="522" t="str">
        <f>IFERROR(VLOOKUP(E2300,'Reference data'!$M$2:$P$364,4,0), "Do not enter, will be populated based on other column(s)")</f>
        <v>Do not enter, will be populated based on other column(s)</v>
      </c>
      <c r="H2300" s="522" t="str">
        <f>IFERROR(VLOOKUP(E2300,'Reference data'!$M$2:$O$364, 3,0), "Do not enter, will be populated based on other column(s)")</f>
        <v>Do not enter, will be populated based on other column(s)</v>
      </c>
      <c r="I2300" s="522" t="str">
        <f>IFERROR(VLOOKUP(E2300,'Reference data'!$M$1:$N$364, 2,0), "Do not enter, will be populated based on other column(s)")</f>
        <v>Do not enter, will be populated based on other column(s)</v>
      </c>
      <c r="K2300" s="525" t="str">
        <f>IFERROR(VLOOKUP(J2300,'Reference data'!$G$2:$H$7, 2, 0), "Do not enter, will be populated based on other column(s)")</f>
        <v>Do not enter, will be populated based on other column(s)</v>
      </c>
      <c r="L2300" s="525" t="s">
        <v>255</v>
      </c>
      <c r="M2300" s="525" t="str">
        <f>IFERROR(VLOOKUP(L2300, 'Reference data'!$J$2:$K$30, 2, 0), "Do not enter, will be populated based on other column(s)")</f>
        <v>Himanshu Mathur</v>
      </c>
      <c r="O2300" s="551"/>
      <c r="P2300" s="483"/>
    </row>
    <row r="2301" spans="1:43" ht="18" customHeight="1">
      <c r="A2301" s="522" t="str">
        <f>IFERROR(VLOOKUP(B2301, 'Reference data'!$C$2:$D$21, 2, 0), "Do not enter, will be populated based on other column(s)")</f>
        <v>Do not enter, will be populated based on other column(s)</v>
      </c>
      <c r="B2301" s="541"/>
      <c r="C2301" s="490"/>
      <c r="D2301" s="505"/>
      <c r="E2301" s="545"/>
      <c r="G2301" s="522" t="str">
        <f>IFERROR(VLOOKUP(E2301,'Reference data'!$M$2:$P$364,4,0), "Do not enter, will be populated based on other column(s)")</f>
        <v>Do not enter, will be populated based on other column(s)</v>
      </c>
      <c r="H2301" s="522" t="str">
        <f>IFERROR(VLOOKUP(E2301,'Reference data'!$M$2:$O$364, 3,0), "Do not enter, will be populated based on other column(s)")</f>
        <v>Do not enter, will be populated based on other column(s)</v>
      </c>
      <c r="I2301" s="522" t="str">
        <f>IFERROR(VLOOKUP(E2301,'Reference data'!$M$1:$N$364, 2,0), "Do not enter, will be populated based on other column(s)")</f>
        <v>Do not enter, will be populated based on other column(s)</v>
      </c>
      <c r="K2301" s="525" t="str">
        <f>IFERROR(VLOOKUP(J2301,'Reference data'!$G$2:$H$7, 2, 0), "Do not enter, will be populated based on other column(s)")</f>
        <v>Do not enter, will be populated based on other column(s)</v>
      </c>
      <c r="L2301" s="525" t="s">
        <v>255</v>
      </c>
      <c r="M2301" s="525" t="str">
        <f>IFERROR(VLOOKUP(L2301, 'Reference data'!$J$2:$K$30, 2, 0), "Do not enter, will be populated based on other column(s)")</f>
        <v>Himanshu Mathur</v>
      </c>
      <c r="O2301" s="551"/>
      <c r="P2301" s="483"/>
    </row>
    <row r="2302" spans="1:43" ht="18" customHeight="1">
      <c r="A2302" s="522" t="str">
        <f>IFERROR(VLOOKUP(B2302, 'Reference data'!$C$2:$D$21, 2, 0), "Do not enter, will be populated based on other column(s)")</f>
        <v>Do not enter, will be populated based on other column(s)</v>
      </c>
      <c r="B2302" s="541"/>
      <c r="C2302" s="490"/>
      <c r="D2302" s="505"/>
      <c r="E2302" s="545"/>
      <c r="G2302" s="522" t="str">
        <f>IFERROR(VLOOKUP(E2302,'Reference data'!$M$2:$P$364,4,0), "Do not enter, will be populated based on other column(s)")</f>
        <v>Do not enter, will be populated based on other column(s)</v>
      </c>
      <c r="H2302" s="522" t="str">
        <f>IFERROR(VLOOKUP(E2302,'Reference data'!$M$2:$O$364, 3,0), "Do not enter, will be populated based on other column(s)")</f>
        <v>Do not enter, will be populated based on other column(s)</v>
      </c>
      <c r="I2302" s="522" t="str">
        <f>IFERROR(VLOOKUP(E2302,'Reference data'!$M$1:$N$364, 2,0), "Do not enter, will be populated based on other column(s)")</f>
        <v>Do not enter, will be populated based on other column(s)</v>
      </c>
      <c r="K2302" s="525" t="str">
        <f>IFERROR(VLOOKUP(J2302,'Reference data'!$G$2:$H$7, 2, 0), "Do not enter, will be populated based on other column(s)")</f>
        <v>Do not enter, will be populated based on other column(s)</v>
      </c>
      <c r="L2302" s="525" t="s">
        <v>255</v>
      </c>
      <c r="M2302" s="525" t="str">
        <f>IFERROR(VLOOKUP(L2302, 'Reference data'!$J$2:$K$30, 2, 0), "Do not enter, will be populated based on other column(s)")</f>
        <v>Himanshu Mathur</v>
      </c>
      <c r="O2302" s="551"/>
      <c r="P2302" s="483"/>
    </row>
    <row r="2303" spans="1:43" ht="18" customHeight="1">
      <c r="A2303" s="522" t="str">
        <f>IFERROR(VLOOKUP(B2303, 'Reference data'!$C$2:$D$21, 2, 0), "Do not enter, will be populated based on other column(s)")</f>
        <v>Do not enter, will be populated based on other column(s)</v>
      </c>
      <c r="B2303" s="541"/>
      <c r="C2303" s="490"/>
      <c r="D2303" s="505"/>
      <c r="E2303" s="545"/>
      <c r="G2303" s="522" t="str">
        <f>IFERROR(VLOOKUP(E2303,'Reference data'!$M$2:$P$364,4,0), "Do not enter, will be populated based on other column(s)")</f>
        <v>Do not enter, will be populated based on other column(s)</v>
      </c>
      <c r="H2303" s="522" t="str">
        <f>IFERROR(VLOOKUP(E2303,'Reference data'!$M$2:$O$364, 3,0), "Do not enter, will be populated based on other column(s)")</f>
        <v>Do not enter, will be populated based on other column(s)</v>
      </c>
      <c r="I2303" s="522" t="str">
        <f>IFERROR(VLOOKUP(E2303,'Reference data'!$M$1:$N$364, 2,0), "Do not enter, will be populated based on other column(s)")</f>
        <v>Do not enter, will be populated based on other column(s)</v>
      </c>
      <c r="K2303" s="525" t="str">
        <f>IFERROR(VLOOKUP(J2303,'Reference data'!$G$2:$H$7, 2, 0), "Do not enter, will be populated based on other column(s)")</f>
        <v>Do not enter, will be populated based on other column(s)</v>
      </c>
      <c r="L2303" s="525" t="s">
        <v>255</v>
      </c>
      <c r="M2303" s="525" t="str">
        <f>IFERROR(VLOOKUP(L2303, 'Reference data'!$J$2:$K$30, 2, 0), "Do not enter, will be populated based on other column(s)")</f>
        <v>Himanshu Mathur</v>
      </c>
      <c r="O2303" s="551"/>
      <c r="P2303" s="483"/>
    </row>
    <row r="2304" spans="1:43" ht="18" customHeight="1">
      <c r="A2304" s="522" t="str">
        <f>IFERROR(VLOOKUP(B2304, 'Reference data'!$C$2:$D$21, 2, 0), "Do not enter, will be populated based on other column(s)")</f>
        <v>Do not enter, will be populated based on other column(s)</v>
      </c>
      <c r="B2304" s="541"/>
      <c r="C2304" s="490"/>
      <c r="D2304" s="505"/>
      <c r="E2304" s="545"/>
      <c r="G2304" s="522" t="str">
        <f>IFERROR(VLOOKUP(E2304,'Reference data'!$M$2:$P$364,4,0), "Do not enter, will be populated based on other column(s)")</f>
        <v>Do not enter, will be populated based on other column(s)</v>
      </c>
      <c r="H2304" s="522" t="str">
        <f>IFERROR(VLOOKUP(E2304,'Reference data'!$M$2:$O$364, 3,0), "Do not enter, will be populated based on other column(s)")</f>
        <v>Do not enter, will be populated based on other column(s)</v>
      </c>
      <c r="I2304" s="522" t="str">
        <f>IFERROR(VLOOKUP(E2304,'Reference data'!$M$1:$N$364, 2,0), "Do not enter, will be populated based on other column(s)")</f>
        <v>Do not enter, will be populated based on other column(s)</v>
      </c>
      <c r="K2304" s="525" t="str">
        <f>IFERROR(VLOOKUP(J2304,'Reference data'!$G$2:$H$7, 2, 0), "Do not enter, will be populated based on other column(s)")</f>
        <v>Do not enter, will be populated based on other column(s)</v>
      </c>
      <c r="L2304" s="525" t="s">
        <v>255</v>
      </c>
      <c r="M2304" s="525" t="str">
        <f>IFERROR(VLOOKUP(L2304, 'Reference data'!$J$2:$K$30, 2, 0), "Do not enter, will be populated based on other column(s)")</f>
        <v>Himanshu Mathur</v>
      </c>
      <c r="O2304" s="551"/>
      <c r="P2304" s="483"/>
    </row>
    <row r="2305" spans="1:44" ht="18" customHeight="1">
      <c r="A2305" s="522" t="str">
        <f>IFERROR(VLOOKUP(B2305, 'Reference data'!$C$2:$D$21, 2, 0), "Do not enter, will be populated based on other column(s)")</f>
        <v>Do not enter, will be populated based on other column(s)</v>
      </c>
      <c r="B2305" s="541"/>
      <c r="C2305" s="490"/>
      <c r="D2305" s="505"/>
      <c r="E2305" s="545"/>
      <c r="G2305" s="522" t="str">
        <f>IFERROR(VLOOKUP(E2305,'Reference data'!$M$2:$P$364,4,0), "Do not enter, will be populated based on other column(s)")</f>
        <v>Do not enter, will be populated based on other column(s)</v>
      </c>
      <c r="H2305" s="522" t="str">
        <f>IFERROR(VLOOKUP(E2305,'Reference data'!$M$2:$O$364, 3,0), "Do not enter, will be populated based on other column(s)")</f>
        <v>Do not enter, will be populated based on other column(s)</v>
      </c>
      <c r="I2305" s="522" t="str">
        <f>IFERROR(VLOOKUP(E2305,'Reference data'!$M$1:$N$364, 2,0), "Do not enter, will be populated based on other column(s)")</f>
        <v>Do not enter, will be populated based on other column(s)</v>
      </c>
      <c r="K2305" s="525" t="str">
        <f>IFERROR(VLOOKUP(J2305,'Reference data'!$G$2:$H$7, 2, 0), "Do not enter, will be populated based on other column(s)")</f>
        <v>Do not enter, will be populated based on other column(s)</v>
      </c>
      <c r="L2305" s="525" t="s">
        <v>255</v>
      </c>
      <c r="M2305" s="525" t="str">
        <f>IFERROR(VLOOKUP(L2305, 'Reference data'!$J$2:$K$30, 2, 0), "Do not enter, will be populated based on other column(s)")</f>
        <v>Himanshu Mathur</v>
      </c>
      <c r="O2305" s="551"/>
      <c r="P2305" s="483"/>
    </row>
    <row r="2306" spans="1:44" ht="18" customHeight="1">
      <c r="A2306" s="522" t="str">
        <f>IFERROR(VLOOKUP(B2306, 'Reference data'!$C$2:$D$21, 2, 0), "Do not enter, will be populated based on other column(s)")</f>
        <v>Do not enter, will be populated based on other column(s)</v>
      </c>
      <c r="B2306" s="541"/>
      <c r="C2306" s="490"/>
      <c r="D2306" s="505"/>
      <c r="E2306" s="545"/>
      <c r="G2306" s="522" t="str">
        <f>IFERROR(VLOOKUP(E2306,'Reference data'!$M$2:$P$364,4,0), "Do not enter, will be populated based on other column(s)")</f>
        <v>Do not enter, will be populated based on other column(s)</v>
      </c>
      <c r="H2306" s="522" t="str">
        <f>IFERROR(VLOOKUP(E2306,'Reference data'!$M$2:$O$364, 3,0), "Do not enter, will be populated based on other column(s)")</f>
        <v>Do not enter, will be populated based on other column(s)</v>
      </c>
      <c r="I2306" s="522" t="str">
        <f>IFERROR(VLOOKUP(E2306,'Reference data'!$M$1:$N$364, 2,0), "Do not enter, will be populated based on other column(s)")</f>
        <v>Do not enter, will be populated based on other column(s)</v>
      </c>
      <c r="K2306" s="525" t="str">
        <f>IFERROR(VLOOKUP(J2306,'Reference data'!$G$2:$H$7, 2, 0), "Do not enter, will be populated based on other column(s)")</f>
        <v>Do not enter, will be populated based on other column(s)</v>
      </c>
      <c r="L2306" s="525" t="s">
        <v>255</v>
      </c>
      <c r="M2306" s="525" t="str">
        <f>IFERROR(VLOOKUP(L2306, 'Reference data'!$J$2:$K$30, 2, 0), "Do not enter, will be populated based on other column(s)")</f>
        <v>Himanshu Mathur</v>
      </c>
      <c r="O2306" s="551"/>
      <c r="P2306" s="483"/>
    </row>
    <row r="2307" spans="1:44" ht="18" customHeight="1">
      <c r="A2307" s="522" t="str">
        <f>IFERROR(VLOOKUP(B2307, 'Reference data'!$C$2:$D$21, 2, 0), "Do not enter, will be populated based on other column(s)")</f>
        <v>Do not enter, will be populated based on other column(s)</v>
      </c>
      <c r="B2307" s="541"/>
      <c r="C2307" s="490"/>
      <c r="D2307" s="505"/>
      <c r="E2307" s="545"/>
      <c r="G2307" s="522" t="str">
        <f>IFERROR(VLOOKUP(E2307,'Reference data'!$M$2:$P$364,4,0), "Do not enter, will be populated based on other column(s)")</f>
        <v>Do not enter, will be populated based on other column(s)</v>
      </c>
      <c r="H2307" s="522" t="str">
        <f>IFERROR(VLOOKUP(E2307,'Reference data'!$M$2:$O$364, 3,0), "Do not enter, will be populated based on other column(s)")</f>
        <v>Do not enter, will be populated based on other column(s)</v>
      </c>
      <c r="I2307" s="522" t="str">
        <f>IFERROR(VLOOKUP(E2307,'Reference data'!$M$1:$N$364, 2,0), "Do not enter, will be populated based on other column(s)")</f>
        <v>Do not enter, will be populated based on other column(s)</v>
      </c>
      <c r="K2307" s="525" t="str">
        <f>IFERROR(VLOOKUP(J2307,'Reference data'!$G$2:$H$7, 2, 0), "Do not enter, will be populated based on other column(s)")</f>
        <v>Do not enter, will be populated based on other column(s)</v>
      </c>
      <c r="L2307" s="525" t="s">
        <v>255</v>
      </c>
      <c r="M2307" s="525" t="str">
        <f>IFERROR(VLOOKUP(L2307, 'Reference data'!$J$2:$K$30, 2, 0), "Do not enter, will be populated based on other column(s)")</f>
        <v>Himanshu Mathur</v>
      </c>
      <c r="O2307" s="551"/>
      <c r="P2307" s="483"/>
    </row>
    <row r="2308" spans="1:44" ht="18" customHeight="1">
      <c r="A2308" s="522" t="str">
        <f>IFERROR(VLOOKUP(B2308, 'Reference data'!$C$2:$D$21, 2, 0), "Do not enter, will be populated based on other column(s)")</f>
        <v>Do not enter, will be populated based on other column(s)</v>
      </c>
      <c r="B2308" s="541"/>
      <c r="C2308" s="490"/>
      <c r="D2308" s="505"/>
      <c r="E2308" s="545"/>
      <c r="G2308" s="522" t="str">
        <f>IFERROR(VLOOKUP(E2308,'Reference data'!$M$2:$P$364,4,0), "Do not enter, will be populated based on other column(s)")</f>
        <v>Do not enter, will be populated based on other column(s)</v>
      </c>
      <c r="H2308" s="522" t="str">
        <f>IFERROR(VLOOKUP(E2308,'Reference data'!$M$2:$O$364, 3,0), "Do not enter, will be populated based on other column(s)")</f>
        <v>Do not enter, will be populated based on other column(s)</v>
      </c>
      <c r="I2308" s="522" t="str">
        <f>IFERROR(VLOOKUP(E2308,'Reference data'!$M$1:$N$364, 2,0), "Do not enter, will be populated based on other column(s)")</f>
        <v>Do not enter, will be populated based on other column(s)</v>
      </c>
      <c r="K2308" s="525" t="str">
        <f>IFERROR(VLOOKUP(J2308,'Reference data'!$G$2:$H$7, 2, 0), "Do not enter, will be populated based on other column(s)")</f>
        <v>Do not enter, will be populated based on other column(s)</v>
      </c>
      <c r="L2308" s="525" t="s">
        <v>255</v>
      </c>
      <c r="M2308" s="525" t="str">
        <f>IFERROR(VLOOKUP(L2308, 'Reference data'!$J$2:$K$30, 2, 0), "Do not enter, will be populated based on other column(s)")</f>
        <v>Himanshu Mathur</v>
      </c>
      <c r="O2308" s="551"/>
      <c r="P2308" s="483"/>
    </row>
    <row r="2309" spans="1:44" ht="18" customHeight="1">
      <c r="A2309" s="522" t="str">
        <f>IFERROR(VLOOKUP(B2309, 'Reference data'!$C$2:$D$21, 2, 0), "Do not enter, will be populated based on other column(s)")</f>
        <v>Do not enter, will be populated based on other column(s)</v>
      </c>
      <c r="B2309" s="541"/>
      <c r="C2309" s="490"/>
      <c r="D2309" s="505"/>
      <c r="E2309" s="545"/>
      <c r="G2309" s="522" t="str">
        <f>IFERROR(VLOOKUP(E2309,'Reference data'!$M$2:$P$364,4,0), "Do not enter, will be populated based on other column(s)")</f>
        <v>Do not enter, will be populated based on other column(s)</v>
      </c>
      <c r="H2309" s="522" t="str">
        <f>IFERROR(VLOOKUP(E2309,'Reference data'!$M$2:$O$364, 3,0), "Do not enter, will be populated based on other column(s)")</f>
        <v>Do not enter, will be populated based on other column(s)</v>
      </c>
      <c r="I2309" s="522" t="str">
        <f>IFERROR(VLOOKUP(E2309,'Reference data'!$M$1:$N$364, 2,0), "Do not enter, will be populated based on other column(s)")</f>
        <v>Do not enter, will be populated based on other column(s)</v>
      </c>
      <c r="K2309" s="525" t="str">
        <f>IFERROR(VLOOKUP(J2309,'Reference data'!$G$2:$H$7, 2, 0), "Do not enter, will be populated based on other column(s)")</f>
        <v>Do not enter, will be populated based on other column(s)</v>
      </c>
      <c r="L2309" s="525" t="s">
        <v>255</v>
      </c>
      <c r="M2309" s="525" t="str">
        <f>IFERROR(VLOOKUP(L2309, 'Reference data'!$J$2:$K$30, 2, 0), "Do not enter, will be populated based on other column(s)")</f>
        <v>Himanshu Mathur</v>
      </c>
      <c r="O2309" s="551"/>
      <c r="P2309" s="483"/>
    </row>
    <row r="2310" spans="1:44" ht="18" customHeight="1">
      <c r="A2310" s="522" t="str">
        <f>IFERROR(VLOOKUP(B2310, 'Reference data'!$C$2:$D$21, 2, 0), "Do not enter, will be populated based on other column(s)")</f>
        <v>Enhancement</v>
      </c>
      <c r="B2310" s="541" t="s">
        <v>960</v>
      </c>
      <c r="C2310" s="347">
        <v>1</v>
      </c>
      <c r="D2310" s="701" t="s">
        <v>1720</v>
      </c>
      <c r="E2310" s="543" t="s">
        <v>1371</v>
      </c>
      <c r="F2310" s="474" t="s">
        <v>1506</v>
      </c>
      <c r="G2310" s="522" t="str">
        <f>IFERROR(VLOOKUP(E2310,'Reference data'!$M$2:$P$364,4,0), "Do not enter, will be populated based on other column(s)")</f>
        <v>MR</v>
      </c>
      <c r="H2310" s="522" t="str">
        <f>IFERROR(VLOOKUP(E2310,'Reference data'!$M$2:$O$364, 3,0), "Do not enter, will be populated based on other column(s)")</f>
        <v>Java</v>
      </c>
      <c r="I2310" s="522" t="str">
        <f>IFERROR(VLOOKUP(E2310,'Reference data'!$M$1:$N$364, 2,0), "Do not enter, will be populated based on other column(s)")</f>
        <v>CODES-ULTS</v>
      </c>
      <c r="J2310" s="347" t="s">
        <v>78</v>
      </c>
      <c r="K2310" s="525" t="str">
        <f>IFERROR(VLOOKUP(J2310,'Reference data'!$G$2:$H$7, 2, 0), "Do not enter, will be populated based on other column(s)")</f>
        <v>Christine Moretti</v>
      </c>
      <c r="L2310" s="525" t="s">
        <v>231</v>
      </c>
      <c r="M2310" s="525" t="str">
        <f>IFERROR(VLOOKUP(L2310, 'Reference data'!$J$2:$K$30, 2, 0), "Do not enter, will be populated based on other column(s)")</f>
        <v>Dinesh Bansal (Gurgaon)</v>
      </c>
      <c r="N2310" s="472">
        <v>23.09</v>
      </c>
      <c r="P2310" s="483" t="s">
        <v>48</v>
      </c>
      <c r="Q2310" s="347">
        <v>160</v>
      </c>
      <c r="AN2310" s="347">
        <v>60</v>
      </c>
      <c r="AO2310" s="347">
        <v>70</v>
      </c>
      <c r="AP2310" s="347">
        <v>30</v>
      </c>
    </row>
    <row r="2311" spans="1:44" ht="18" customHeight="1">
      <c r="A2311" s="522" t="str">
        <f>IFERROR(VLOOKUP(B2311, 'Reference data'!$C$2:$D$21, 2, 0), "Do not enter, will be populated based on other column(s)")</f>
        <v>Enhancement</v>
      </c>
      <c r="B2311" s="541" t="s">
        <v>960</v>
      </c>
      <c r="C2311" s="347">
        <v>1</v>
      </c>
      <c r="D2311" s="701" t="s">
        <v>1720</v>
      </c>
      <c r="E2311" s="543" t="s">
        <v>241</v>
      </c>
      <c r="F2311" s="474" t="s">
        <v>1506</v>
      </c>
      <c r="G2311" s="522" t="str">
        <f>IFERROR(VLOOKUP(E2311,'Reference data'!$M$2:$P$364,4,0), "Do not enter, will be populated based on other column(s)")</f>
        <v>MR</v>
      </c>
      <c r="H2311" s="522" t="str">
        <f>IFERROR(VLOOKUP(E2311,'Reference data'!$M$2:$O$364, 3,0), "Do not enter, will be populated based on other column(s)")</f>
        <v>Java</v>
      </c>
      <c r="I2311" s="522" t="str">
        <f>IFERROR(VLOOKUP(E2311,'Reference data'!$M$1:$N$364, 2,0), "Do not enter, will be populated based on other column(s)")</f>
        <v>CODES-ULTS</v>
      </c>
      <c r="J2311" s="347" t="s">
        <v>78</v>
      </c>
      <c r="K2311" s="525" t="str">
        <f>IFERROR(VLOOKUP(J2311,'Reference data'!$G$2:$H$7, 2, 0), "Do not enter, will be populated based on other column(s)")</f>
        <v>Christine Moretti</v>
      </c>
      <c r="L2311" s="525" t="s">
        <v>231</v>
      </c>
      <c r="M2311" s="525" t="str">
        <f>IFERROR(VLOOKUP(L2311, 'Reference data'!$J$2:$K$30, 2, 0), "Do not enter, will be populated based on other column(s)")</f>
        <v>Dinesh Bansal (Gurgaon)</v>
      </c>
      <c r="N2311" s="472">
        <v>23.09</v>
      </c>
      <c r="P2311" s="483" t="s">
        <v>48</v>
      </c>
      <c r="Q2311" s="347">
        <v>80</v>
      </c>
      <c r="AO2311" s="347">
        <v>50</v>
      </c>
      <c r="AP2311" s="347">
        <v>30</v>
      </c>
    </row>
    <row r="2312" spans="1:44" ht="18" customHeight="1">
      <c r="A2312" s="522" t="str">
        <f>IFERROR(VLOOKUP(B2312, 'Reference data'!$C$2:$D$21, 2, 0), "Do not enter, will be populated based on other column(s)")</f>
        <v>Enhancement</v>
      </c>
      <c r="B2312" s="541" t="s">
        <v>960</v>
      </c>
      <c r="C2312" s="347">
        <v>7</v>
      </c>
      <c r="D2312" s="659" t="s">
        <v>2703</v>
      </c>
      <c r="E2312" s="347" t="s">
        <v>1291</v>
      </c>
      <c r="G2312" s="522" t="str">
        <f>IFERROR(VLOOKUP(E2312,'Reference data'!$M$2:$P$364,4,0), "Do not enter, will be populated based on other column(s)")</f>
        <v>MR</v>
      </c>
      <c r="H2312" s="522" t="str">
        <f>IFERROR(VLOOKUP(E2312,'Reference data'!$M$2:$O$364, 3,0), "Do not enter, will be populated based on other column(s)")</f>
        <v>.NET</v>
      </c>
      <c r="I2312" s="522" t="str">
        <f>IFERROR(VLOOKUP(E2312,'Reference data'!$M$1:$N$364, 2,0), "Do not enter, will be populated based on other column(s)")</f>
        <v>Freedom DotNet-MQ</v>
      </c>
      <c r="J2312" s="347" t="s">
        <v>203</v>
      </c>
      <c r="K2312" s="525" t="str">
        <f>IFERROR(VLOOKUP(J2312,'Reference data'!$G$2:$H$7, 2, 0), "Do not enter, will be populated based on other column(s)")</f>
        <v>Muawiah Qaimari</v>
      </c>
      <c r="L2312" s="525" t="s">
        <v>204</v>
      </c>
      <c r="M2312" s="525" t="s">
        <v>205</v>
      </c>
      <c r="N2312" s="347">
        <v>23.09</v>
      </c>
      <c r="O2312" s="347"/>
      <c r="P2312" s="483" t="s">
        <v>48</v>
      </c>
      <c r="Q2312" s="347">
        <v>200</v>
      </c>
      <c r="AO2312" s="347">
        <v>150</v>
      </c>
      <c r="AP2312" s="347">
        <v>50</v>
      </c>
    </row>
    <row r="2313" spans="1:44" ht="18" customHeight="1">
      <c r="A2313" s="522" t="str">
        <f>IFERROR(VLOOKUP(B2313, 'Reference data'!$C$2:$D$21, 2, 0), "Do not enter, will be populated based on other column(s)")</f>
        <v>Sustenance</v>
      </c>
      <c r="B2313" s="541" t="s">
        <v>110</v>
      </c>
      <c r="C2313" s="347">
        <v>1</v>
      </c>
      <c r="D2313" s="659" t="s">
        <v>2049</v>
      </c>
      <c r="E2313" s="347" t="s">
        <v>208</v>
      </c>
      <c r="G2313" s="522" t="str">
        <f>IFERROR(VLOOKUP(E2313,'Reference data'!$M$2:$P$364,4,0), "Do not enter, will be populated based on other column(s)")</f>
        <v>MR</v>
      </c>
      <c r="H2313" s="522" t="str">
        <f>IFERROR(VLOOKUP(E2313,'Reference data'!$M$2:$O$364, 3,0), "Do not enter, will be populated based on other column(s)")</f>
        <v>.NET, VC++</v>
      </c>
      <c r="I2313" s="522" t="str">
        <f>IFERROR(VLOOKUP(E2313,'Reference data'!$M$1:$N$364, 2,0), "Do not enter, will be populated based on other column(s)")</f>
        <v>MOSS</v>
      </c>
      <c r="J2313" s="347" t="s">
        <v>203</v>
      </c>
      <c r="K2313" s="525" t="str">
        <f>IFERROR(VLOOKUP(J2313,'Reference data'!$G$2:$H$7, 2, 0), "Do not enter, will be populated based on other column(s)")</f>
        <v>Muawiah Qaimari</v>
      </c>
      <c r="L2313" s="525" t="s">
        <v>204</v>
      </c>
      <c r="M2313" s="525" t="s">
        <v>205</v>
      </c>
      <c r="N2313" s="347">
        <v>23.08</v>
      </c>
      <c r="O2313" s="347"/>
      <c r="P2313" s="483" t="s">
        <v>48</v>
      </c>
      <c r="Q2313" s="347">
        <v>50</v>
      </c>
      <c r="AO2313" s="347">
        <v>50</v>
      </c>
    </row>
    <row r="2314" spans="1:44" ht="18" customHeight="1">
      <c r="A2314" s="522" t="str">
        <f>IFERROR(VLOOKUP(B2314, 'Reference data'!$C$2:$D$21, 2, 0), "Do not enter, will be populated based on other column(s)")</f>
        <v>Sustenance</v>
      </c>
      <c r="B2314" s="541" t="s">
        <v>110</v>
      </c>
      <c r="C2314" s="347">
        <v>1</v>
      </c>
      <c r="D2314" s="659" t="s">
        <v>2704</v>
      </c>
      <c r="E2314" s="347" t="s">
        <v>208</v>
      </c>
      <c r="G2314" s="522" t="str">
        <f>IFERROR(VLOOKUP(E2314,'Reference data'!$M$2:$P$364,4,0), "Do not enter, will be populated based on other column(s)")</f>
        <v>MR</v>
      </c>
      <c r="H2314" s="522" t="str">
        <f>IFERROR(VLOOKUP(E2314,'Reference data'!$M$2:$O$364, 3,0), "Do not enter, will be populated based on other column(s)")</f>
        <v>.NET, VC++</v>
      </c>
      <c r="I2314" s="522" t="str">
        <f>IFERROR(VLOOKUP(E2314,'Reference data'!$M$1:$N$364, 2,0), "Do not enter, will be populated based on other column(s)")</f>
        <v>MOSS</v>
      </c>
      <c r="J2314" s="347" t="s">
        <v>203</v>
      </c>
      <c r="K2314" s="525" t="str">
        <f>IFERROR(VLOOKUP(J2314,'Reference data'!$G$2:$H$7, 2, 0), "Do not enter, will be populated based on other column(s)")</f>
        <v>Muawiah Qaimari</v>
      </c>
      <c r="L2314" s="525" t="s">
        <v>204</v>
      </c>
      <c r="M2314" s="525" t="s">
        <v>205</v>
      </c>
      <c r="N2314" s="347">
        <v>23.11</v>
      </c>
      <c r="O2314" s="347"/>
      <c r="P2314" s="483" t="s">
        <v>745</v>
      </c>
      <c r="Q2314" s="347">
        <v>55</v>
      </c>
      <c r="AQ2314" s="347">
        <v>45</v>
      </c>
      <c r="AR2314" s="347">
        <v>10</v>
      </c>
    </row>
    <row r="2315" spans="1:44" ht="18" customHeight="1">
      <c r="A2315" s="522" t="str">
        <f>IFERROR(VLOOKUP(B2315, 'Reference data'!$C$2:$D$21, 2, 0), "Do not enter, will be populated based on other column(s)")</f>
        <v>Enhancement</v>
      </c>
      <c r="B2315" s="541" t="s">
        <v>960</v>
      </c>
      <c r="C2315" s="347">
        <v>1</v>
      </c>
      <c r="D2315" s="659" t="s">
        <v>2705</v>
      </c>
      <c r="E2315" s="347" t="s">
        <v>294</v>
      </c>
      <c r="G2315" s="522" t="str">
        <f>IFERROR(VLOOKUP(E2315,'Reference data'!$M$2:$P$364,4,0), "Do not enter, will be populated based on other column(s)")</f>
        <v>MR</v>
      </c>
      <c r="H2315" s="522" t="str">
        <f>IFERROR(VLOOKUP(E2315,'Reference data'!$M$2:$O$364, 3,0), "Do not enter, will be populated based on other column(s)")</f>
        <v>.NET</v>
      </c>
      <c r="I2315" s="522" t="str">
        <f>IFERROR(VLOOKUP(E2315,'Reference data'!$M$1:$N$364, 2,0), "Do not enter, will be populated based on other column(s)")</f>
        <v>Freedom DotNet-CM</v>
      </c>
      <c r="J2315" s="347" t="s">
        <v>203</v>
      </c>
      <c r="K2315" s="525" t="str">
        <f>IFERROR(VLOOKUP(J2315,'Reference data'!$G$2:$H$7, 2, 0), "Do not enter, will be populated based on other column(s)")</f>
        <v>Muawiah Qaimari</v>
      </c>
      <c r="L2315" s="525" t="s">
        <v>204</v>
      </c>
      <c r="M2315" s="525" t="s">
        <v>205</v>
      </c>
      <c r="N2315" s="347">
        <v>23.09</v>
      </c>
      <c r="O2315" s="347"/>
      <c r="P2315" s="483" t="s">
        <v>48</v>
      </c>
      <c r="Q2315" s="347">
        <v>40</v>
      </c>
      <c r="AO2315" s="347">
        <v>30</v>
      </c>
      <c r="AP2315" s="347">
        <v>10</v>
      </c>
    </row>
    <row r="2316" spans="1:44" ht="18" customHeight="1">
      <c r="A2316" s="522" t="str">
        <f>IFERROR(VLOOKUP(B2316, 'Reference data'!$C$2:$D$21, 2, 0), "Do not enter, will be populated based on other column(s)")</f>
        <v>Sustenance</v>
      </c>
      <c r="B2316" s="541" t="s">
        <v>110</v>
      </c>
      <c r="C2316" s="347">
        <v>1</v>
      </c>
      <c r="D2316" s="659" t="s">
        <v>2052</v>
      </c>
      <c r="E2316" s="347" t="s">
        <v>208</v>
      </c>
      <c r="G2316" s="522" t="str">
        <f>IFERROR(VLOOKUP(E2316,'Reference data'!$M$2:$P$364,4,0), "Do not enter, will be populated based on other column(s)")</f>
        <v>MR</v>
      </c>
      <c r="H2316" s="522" t="str">
        <f>IFERROR(VLOOKUP(E2316,'Reference data'!$M$2:$O$364, 3,0), "Do not enter, will be populated based on other column(s)")</f>
        <v>.NET, VC++</v>
      </c>
      <c r="I2316" s="522" t="str">
        <f>IFERROR(VLOOKUP(E2316,'Reference data'!$M$1:$N$364, 2,0), "Do not enter, will be populated based on other column(s)")</f>
        <v>MOSS</v>
      </c>
      <c r="J2316" s="347" t="s">
        <v>203</v>
      </c>
      <c r="K2316" s="525" t="str">
        <f>IFERROR(VLOOKUP(J2316,'Reference data'!$G$2:$H$7, 2, 0), "Do not enter, will be populated based on other column(s)")</f>
        <v>Muawiah Qaimari</v>
      </c>
      <c r="L2316" s="525" t="s">
        <v>204</v>
      </c>
      <c r="M2316" s="525" t="s">
        <v>205</v>
      </c>
      <c r="N2316" s="347">
        <v>23.08</v>
      </c>
      <c r="O2316" s="347"/>
      <c r="P2316" s="483" t="s">
        <v>48</v>
      </c>
      <c r="Q2316" s="347">
        <v>50</v>
      </c>
      <c r="AO2316" s="347">
        <v>50</v>
      </c>
    </row>
    <row r="2317" spans="1:44" ht="18" customHeight="1">
      <c r="A2317" s="522" t="str">
        <f>IFERROR(VLOOKUP(B2317, 'Reference data'!$C$2:$D$21, 2, 0), "Do not enter, will be populated based on other column(s)")</f>
        <v>Enhancement</v>
      </c>
      <c r="B2317" s="541" t="s">
        <v>960</v>
      </c>
      <c r="C2317" s="347">
        <v>1</v>
      </c>
      <c r="D2317" s="659" t="s">
        <v>2706</v>
      </c>
      <c r="E2317" s="347" t="s">
        <v>208</v>
      </c>
      <c r="G2317" s="522" t="str">
        <f>IFERROR(VLOOKUP(E2317,'Reference data'!$M$2:$P$364,4,0), "Do not enter, will be populated based on other column(s)")</f>
        <v>MR</v>
      </c>
      <c r="H2317" s="522" t="str">
        <f>IFERROR(VLOOKUP(E2317,'Reference data'!$M$2:$O$364, 3,0), "Do not enter, will be populated based on other column(s)")</f>
        <v>.NET, VC++</v>
      </c>
      <c r="I2317" s="522" t="str">
        <f>IFERROR(VLOOKUP(E2317,'Reference data'!$M$1:$N$364, 2,0), "Do not enter, will be populated based on other column(s)")</f>
        <v>MOSS</v>
      </c>
      <c r="J2317" s="347" t="s">
        <v>203</v>
      </c>
      <c r="K2317" s="525" t="str">
        <f>IFERROR(VLOOKUP(J2317,'Reference data'!$G$2:$H$7, 2, 0), "Do not enter, will be populated based on other column(s)")</f>
        <v>Muawiah Qaimari</v>
      </c>
      <c r="L2317" s="525" t="s">
        <v>204</v>
      </c>
      <c r="M2317" s="525" t="s">
        <v>205</v>
      </c>
      <c r="N2317" s="347">
        <v>23.1</v>
      </c>
      <c r="O2317" s="347"/>
      <c r="P2317" s="483" t="s">
        <v>48</v>
      </c>
      <c r="Q2317" s="347">
        <v>42</v>
      </c>
      <c r="AQ2317" s="347">
        <v>42</v>
      </c>
    </row>
    <row r="2318" spans="1:44" ht="18" customHeight="1">
      <c r="A2318" s="522" t="str">
        <f>IFERROR(VLOOKUP(B2318, 'Reference data'!$C$2:$D$21, 2, 0), "Do not enter, will be populated based on other column(s)")</f>
        <v>Enhancement</v>
      </c>
      <c r="B2318" s="541" t="s">
        <v>960</v>
      </c>
      <c r="C2318" s="347">
        <v>1</v>
      </c>
      <c r="D2318" s="659" t="s">
        <v>2707</v>
      </c>
      <c r="E2318" s="347" t="s">
        <v>208</v>
      </c>
      <c r="G2318" s="522" t="str">
        <f>IFERROR(VLOOKUP(E2318,'Reference data'!$M$2:$P$364,4,0), "Do not enter, will be populated based on other column(s)")</f>
        <v>MR</v>
      </c>
      <c r="H2318" s="522" t="str">
        <f>IFERROR(VLOOKUP(E2318,'Reference data'!$M$2:$O$364, 3,0), "Do not enter, will be populated based on other column(s)")</f>
        <v>.NET, VC++</v>
      </c>
      <c r="I2318" s="522" t="str">
        <f>IFERROR(VLOOKUP(E2318,'Reference data'!$M$1:$N$364, 2,0), "Do not enter, will be populated based on other column(s)")</f>
        <v>MOSS</v>
      </c>
      <c r="J2318" s="347" t="s">
        <v>203</v>
      </c>
      <c r="K2318" s="525" t="str">
        <f>IFERROR(VLOOKUP(J2318,'Reference data'!$G$2:$H$7, 2, 0), "Do not enter, will be populated based on other column(s)")</f>
        <v>Muawiah Qaimari</v>
      </c>
      <c r="L2318" s="525" t="s">
        <v>204</v>
      </c>
      <c r="M2318" s="525" t="s">
        <v>205</v>
      </c>
      <c r="N2318" s="347">
        <v>23.11</v>
      </c>
      <c r="O2318" s="347"/>
      <c r="P2318" s="483" t="s">
        <v>48</v>
      </c>
      <c r="Q2318" s="347">
        <v>55</v>
      </c>
      <c r="AQ2318" s="347">
        <v>55</v>
      </c>
    </row>
    <row r="2319" spans="1:44" ht="18" customHeight="1">
      <c r="A2319" s="522" t="str">
        <f>IFERROR(VLOOKUP(B2319, 'Reference data'!$C$2:$D$21, 2, 0), "Do not enter, will be populated based on other column(s)")</f>
        <v>Sustenance</v>
      </c>
      <c r="B2319" s="541" t="s">
        <v>110</v>
      </c>
      <c r="C2319" s="347">
        <v>1</v>
      </c>
      <c r="D2319" s="659" t="s">
        <v>2708</v>
      </c>
      <c r="E2319" s="347" t="s">
        <v>220</v>
      </c>
      <c r="G2319" s="522" t="str">
        <f>IFERROR(VLOOKUP(E2319,'Reference data'!$M$2:$P$364,4,0), "Do not enter, will be populated based on other column(s)")</f>
        <v>MR</v>
      </c>
      <c r="H2319" s="522" t="str">
        <f>IFERROR(VLOOKUP(E2319,'Reference data'!$M$2:$O$364, 3,0), "Do not enter, will be populated based on other column(s)")</f>
        <v>.NET</v>
      </c>
      <c r="I2319" s="522" t="str">
        <f>IFERROR(VLOOKUP(E2319,'Reference data'!$M$1:$N$364, 2,0), "Do not enter, will be populated based on other column(s)")</f>
        <v>Freedom DotNet-MQ</v>
      </c>
      <c r="J2319" s="347" t="s">
        <v>203</v>
      </c>
      <c r="K2319" s="525" t="str">
        <f>IFERROR(VLOOKUP(J2319,'Reference data'!$G$2:$H$7, 2, 0), "Do not enter, will be populated based on other column(s)")</f>
        <v>Muawiah Qaimari</v>
      </c>
      <c r="L2319" s="525" t="s">
        <v>204</v>
      </c>
      <c r="M2319" s="525" t="s">
        <v>205</v>
      </c>
      <c r="N2319" s="347">
        <v>23.1</v>
      </c>
      <c r="O2319" s="347"/>
      <c r="P2319" s="483" t="s">
        <v>48</v>
      </c>
      <c r="Q2319" s="347">
        <v>50</v>
      </c>
      <c r="AQ2319" s="347">
        <v>50</v>
      </c>
    </row>
    <row r="2320" spans="1:44" ht="18" customHeight="1">
      <c r="A2320" s="522" t="str">
        <f>IFERROR(VLOOKUP(B2320, 'Reference data'!$C$2:$D$21, 2, 0), "Do not enter, will be populated based on other column(s)")</f>
        <v>Do not enter, will be populated based on other column(s)</v>
      </c>
      <c r="B2320" s="541"/>
      <c r="D2320" s="659"/>
      <c r="G2320" s="522" t="str">
        <f>IFERROR(VLOOKUP(E2320,'Reference data'!$M$2:$P$364,4,0), "Do not enter, will be populated based on other column(s)")</f>
        <v>Do not enter, will be populated based on other column(s)</v>
      </c>
      <c r="H2320" s="522" t="str">
        <f>IFERROR(VLOOKUP(E2320,'Reference data'!$M$2:$O$364, 3,0), "Do not enter, will be populated based on other column(s)")</f>
        <v>Do not enter, will be populated based on other column(s)</v>
      </c>
      <c r="I2320" s="522" t="str">
        <f>IFERROR(VLOOKUP(E2320,'Reference data'!$M$1:$N$364, 2,0), "Do not enter, will be populated based on other column(s)")</f>
        <v>Do not enter, will be populated based on other column(s)</v>
      </c>
      <c r="K2320" s="525" t="str">
        <f>IFERROR(VLOOKUP(J2320,'Reference data'!$G$2:$H$7, 2, 0), "Do not enter, will be populated based on other column(s)")</f>
        <v>Do not enter, will be populated based on other column(s)</v>
      </c>
      <c r="L2320" s="525" t="s">
        <v>204</v>
      </c>
      <c r="M2320" s="525" t="s">
        <v>205</v>
      </c>
      <c r="O2320" s="347"/>
      <c r="P2320" s="483"/>
    </row>
    <row r="2321" spans="1:47" ht="18" customHeight="1">
      <c r="A2321" s="522" t="str">
        <f>IFERROR(VLOOKUP(B2321, 'Reference data'!$C$2:$D$21, 2, 0), "Do not enter, will be populated based on other column(s)")</f>
        <v>Do not enter, will be populated based on other column(s)</v>
      </c>
      <c r="B2321" s="541"/>
      <c r="D2321" s="659"/>
      <c r="G2321" s="522" t="str">
        <f>IFERROR(VLOOKUP(E2321,'Reference data'!$M$2:$P$364,4,0), "Do not enter, will be populated based on other column(s)")</f>
        <v>Do not enter, will be populated based on other column(s)</v>
      </c>
      <c r="H2321" s="522" t="str">
        <f>IFERROR(VLOOKUP(E2321,'Reference data'!$M$2:$O$364, 3,0), "Do not enter, will be populated based on other column(s)")</f>
        <v>Do not enter, will be populated based on other column(s)</v>
      </c>
      <c r="I2321" s="522" t="str">
        <f>IFERROR(VLOOKUP(E2321,'Reference data'!$M$1:$N$364, 2,0), "Do not enter, will be populated based on other column(s)")</f>
        <v>Do not enter, will be populated based on other column(s)</v>
      </c>
      <c r="K2321" s="525" t="str">
        <f>IFERROR(VLOOKUP(J2321,'Reference data'!$G$2:$H$7, 2, 0), "Do not enter, will be populated based on other column(s)")</f>
        <v>Do not enter, will be populated based on other column(s)</v>
      </c>
      <c r="L2321" s="525" t="s">
        <v>204</v>
      </c>
      <c r="M2321" s="525" t="s">
        <v>205</v>
      </c>
      <c r="O2321" s="347"/>
      <c r="P2321" s="483"/>
    </row>
    <row r="2322" spans="1:47" ht="18" customHeight="1">
      <c r="A2322" s="522" t="str">
        <f>IFERROR(VLOOKUP(B2322, 'Reference data'!$C$2:$D$21, 2, 0), "Do not enter, will be populated based on other column(s)")</f>
        <v>Do not enter, will be populated based on other column(s)</v>
      </c>
      <c r="B2322" s="541"/>
      <c r="D2322" s="659"/>
      <c r="G2322" s="522" t="str">
        <f>IFERROR(VLOOKUP(E2322,'Reference data'!$M$2:$P$364,4,0), "Do not enter, will be populated based on other column(s)")</f>
        <v>Do not enter, will be populated based on other column(s)</v>
      </c>
      <c r="H2322" s="522" t="str">
        <f>IFERROR(VLOOKUP(E2322,'Reference data'!$M$2:$O$364, 3,0), "Do not enter, will be populated based on other column(s)")</f>
        <v>Do not enter, will be populated based on other column(s)</v>
      </c>
      <c r="I2322" s="522" t="str">
        <f>IFERROR(VLOOKUP(E2322,'Reference data'!$M$1:$N$364, 2,0), "Do not enter, will be populated based on other column(s)")</f>
        <v>Do not enter, will be populated based on other column(s)</v>
      </c>
      <c r="K2322" s="525" t="str">
        <f>IFERROR(VLOOKUP(J2322,'Reference data'!$G$2:$H$7, 2, 0), "Do not enter, will be populated based on other column(s)")</f>
        <v>Do not enter, will be populated based on other column(s)</v>
      </c>
      <c r="L2322" s="525" t="s">
        <v>204</v>
      </c>
      <c r="M2322" s="525" t="s">
        <v>205</v>
      </c>
      <c r="O2322" s="347"/>
      <c r="P2322" s="483"/>
    </row>
    <row r="2323" spans="1:47" ht="18" customHeight="1">
      <c r="A2323" s="522" t="str">
        <f>IFERROR(VLOOKUP(B2323, 'Reference data'!$C$2:$D$21, 2, 0), "Do not enter, will be populated based on other column(s)")</f>
        <v>Do not enter, will be populated based on other column(s)</v>
      </c>
      <c r="B2323" s="541"/>
      <c r="D2323" s="659"/>
      <c r="G2323" s="522" t="str">
        <f>IFERROR(VLOOKUP(E2323,'Reference data'!$M$2:$P$364,4,0), "Do not enter, will be populated based on other column(s)")</f>
        <v>Do not enter, will be populated based on other column(s)</v>
      </c>
      <c r="H2323" s="522" t="str">
        <f>IFERROR(VLOOKUP(E2323,'Reference data'!$M$2:$O$364, 3,0), "Do not enter, will be populated based on other column(s)")</f>
        <v>Do not enter, will be populated based on other column(s)</v>
      </c>
      <c r="I2323" s="522" t="str">
        <f>IFERROR(VLOOKUP(E2323,'Reference data'!$M$1:$N$364, 2,0), "Do not enter, will be populated based on other column(s)")</f>
        <v>Do not enter, will be populated based on other column(s)</v>
      </c>
      <c r="K2323" s="525" t="str">
        <f>IFERROR(VLOOKUP(J2323,'Reference data'!$G$2:$H$7, 2, 0), "Do not enter, will be populated based on other column(s)")</f>
        <v>Do not enter, will be populated based on other column(s)</v>
      </c>
      <c r="L2323" s="525" t="s">
        <v>204</v>
      </c>
      <c r="M2323" s="525" t="s">
        <v>205</v>
      </c>
      <c r="O2323" s="347"/>
      <c r="P2323" s="483"/>
    </row>
    <row r="2324" spans="1:47" ht="18" customHeight="1">
      <c r="A2324" s="522" t="str">
        <f>IFERROR(VLOOKUP(B2324, 'Reference data'!$C$2:$D$21, 2, 0), "Do not enter, will be populated based on other column(s)")</f>
        <v>Do not enter, will be populated based on other column(s)</v>
      </c>
      <c r="B2324" s="541"/>
      <c r="D2324" s="659"/>
      <c r="G2324" s="522" t="str">
        <f>IFERROR(VLOOKUP(E2324,'Reference data'!$M$2:$P$364,4,0), "Do not enter, will be populated based on other column(s)")</f>
        <v>Do not enter, will be populated based on other column(s)</v>
      </c>
      <c r="H2324" s="522" t="str">
        <f>IFERROR(VLOOKUP(E2324,'Reference data'!$M$2:$O$364, 3,0), "Do not enter, will be populated based on other column(s)")</f>
        <v>Do not enter, will be populated based on other column(s)</v>
      </c>
      <c r="I2324" s="522" t="str">
        <f>IFERROR(VLOOKUP(E2324,'Reference data'!$M$1:$N$364, 2,0), "Do not enter, will be populated based on other column(s)")</f>
        <v>Do not enter, will be populated based on other column(s)</v>
      </c>
      <c r="K2324" s="525" t="str">
        <f>IFERROR(VLOOKUP(J2324,'Reference data'!$G$2:$H$7, 2, 0), "Do not enter, will be populated based on other column(s)")</f>
        <v>Do not enter, will be populated based on other column(s)</v>
      </c>
      <c r="L2324" s="525" t="s">
        <v>204</v>
      </c>
      <c r="M2324" s="525" t="s">
        <v>205</v>
      </c>
      <c r="O2324" s="347"/>
      <c r="P2324" s="483"/>
    </row>
    <row r="2325" spans="1:47" ht="18" customHeight="1">
      <c r="A2325" s="522" t="str">
        <f>IFERROR(VLOOKUP(B2325, 'Reference data'!$C$2:$D$21, 2, 0), "Do not enter, will be populated based on other column(s)")</f>
        <v>Do not enter, will be populated based on other column(s)</v>
      </c>
      <c r="B2325" s="541"/>
      <c r="D2325" s="659"/>
      <c r="G2325" s="522" t="str">
        <f>IFERROR(VLOOKUP(E2325,'Reference data'!$M$2:$P$364,4,0), "Do not enter, will be populated based on other column(s)")</f>
        <v>Do not enter, will be populated based on other column(s)</v>
      </c>
      <c r="H2325" s="522" t="str">
        <f>IFERROR(VLOOKUP(E2325,'Reference data'!$M$2:$O$364, 3,0), "Do not enter, will be populated based on other column(s)")</f>
        <v>Do not enter, will be populated based on other column(s)</v>
      </c>
      <c r="I2325" s="522" t="str">
        <f>IFERROR(VLOOKUP(E2325,'Reference data'!$M$1:$N$364, 2,0), "Do not enter, will be populated based on other column(s)")</f>
        <v>Do not enter, will be populated based on other column(s)</v>
      </c>
      <c r="K2325" s="525" t="str">
        <f>IFERROR(VLOOKUP(J2325,'Reference data'!$G$2:$H$7, 2, 0), "Do not enter, will be populated based on other column(s)")</f>
        <v>Do not enter, will be populated based on other column(s)</v>
      </c>
      <c r="L2325" s="525" t="s">
        <v>204</v>
      </c>
      <c r="M2325" s="525" t="s">
        <v>205</v>
      </c>
      <c r="O2325" s="347"/>
      <c r="P2325" s="483"/>
    </row>
    <row r="2326" spans="1:47" ht="18" customHeight="1">
      <c r="A2326" s="522" t="str">
        <f>IFERROR(VLOOKUP(B2326, 'Reference data'!$C$2:$D$21, 2, 0), "Do not enter, will be populated based on other column(s)")</f>
        <v>Do not enter, will be populated based on other column(s)</v>
      </c>
      <c r="B2326" s="541"/>
      <c r="D2326" s="659"/>
      <c r="G2326" s="522" t="str">
        <f>IFERROR(VLOOKUP(E2326,'Reference data'!$M$2:$P$364,4,0), "Do not enter, will be populated based on other column(s)")</f>
        <v>Do not enter, will be populated based on other column(s)</v>
      </c>
      <c r="H2326" s="522" t="str">
        <f>IFERROR(VLOOKUP(E2326,'Reference data'!$M$2:$O$364, 3,0), "Do not enter, will be populated based on other column(s)")</f>
        <v>Do not enter, will be populated based on other column(s)</v>
      </c>
      <c r="I2326" s="522" t="str">
        <f>IFERROR(VLOOKUP(E2326,'Reference data'!$M$1:$N$364, 2,0), "Do not enter, will be populated based on other column(s)")</f>
        <v>Do not enter, will be populated based on other column(s)</v>
      </c>
      <c r="K2326" s="525" t="str">
        <f>IFERROR(VLOOKUP(J2326,'Reference data'!$G$2:$H$7, 2, 0), "Do not enter, will be populated based on other column(s)")</f>
        <v>Do not enter, will be populated based on other column(s)</v>
      </c>
      <c r="L2326" s="525" t="s">
        <v>204</v>
      </c>
      <c r="M2326" s="525" t="s">
        <v>205</v>
      </c>
      <c r="O2326" s="347"/>
      <c r="P2326" s="483"/>
    </row>
    <row r="2327" spans="1:47" ht="18" customHeight="1">
      <c r="A2327" s="522" t="str">
        <f>IFERROR(VLOOKUP(B2327, 'Reference data'!$C$2:$D$21, 2, 0), "Do not enter, will be populated based on other column(s)")</f>
        <v>Enhancement</v>
      </c>
      <c r="B2327" s="555" t="s">
        <v>960</v>
      </c>
      <c r="C2327" s="347">
        <v>4</v>
      </c>
      <c r="D2327" s="347" t="s">
        <v>2709</v>
      </c>
      <c r="E2327" s="564" t="s">
        <v>84</v>
      </c>
      <c r="F2327" s="474" t="s">
        <v>1514</v>
      </c>
      <c r="G2327" s="522" t="str">
        <f>IFERROR(VLOOKUP(E2327,'Reference data'!$M$2:$P$364,4,0), "Do not enter, will be populated based on other column(s)")</f>
        <v>MF</v>
      </c>
      <c r="H2327" s="522" t="str">
        <f>IFERROR(VLOOKUP(E2327,'Reference data'!$M$2:$O$364, 3,0), "Do not enter, will be populated based on other column(s)")</f>
        <v>Cobol, IMS-DB, IMS-DC</v>
      </c>
      <c r="I2327" s="522" t="str">
        <f>IFERROR(VLOOKUP(E2327,'Reference data'!$M$1:$N$364, 2,0), "Do not enter, will be populated based on other column(s)")</f>
        <v>BOSS-SW-ABOM</v>
      </c>
      <c r="J2327" s="347" t="s">
        <v>442</v>
      </c>
      <c r="K2327" s="525" t="str">
        <f>IFERROR(VLOOKUP(J2327,'Reference data'!$G$2:$H$7, 2, 0), "Do not enter, will be populated based on other column(s)")</f>
        <v>Christine Moretti</v>
      </c>
      <c r="L2327" s="556" t="s">
        <v>46</v>
      </c>
      <c r="M2327" s="525" t="str">
        <f>IFERROR(VLOOKUP(L2327, 'Reference data'!$J$2:$K$30, 2, 0), "Do not enter, will be populated based on other column(s)")</f>
        <v>Daljeet Arora</v>
      </c>
      <c r="N2327" s="476">
        <v>23.11</v>
      </c>
      <c r="O2327" s="557" t="str">
        <f>VLOOKUP(N2327, 'Reference data'!$U$2:$V$29, 2, 0)</f>
        <v>Nov-23</v>
      </c>
      <c r="P2327" s="483" t="s">
        <v>48</v>
      </c>
      <c r="Q2327" s="347">
        <v>300</v>
      </c>
      <c r="AM2327" s="347">
        <v>30</v>
      </c>
      <c r="AN2327" s="347">
        <v>50</v>
      </c>
      <c r="AO2327" s="347">
        <v>55</v>
      </c>
      <c r="AP2327" s="347">
        <v>55</v>
      </c>
      <c r="AQ2327" s="347">
        <v>55</v>
      </c>
      <c r="AR2327" s="347">
        <v>55</v>
      </c>
    </row>
    <row r="2328" spans="1:47" ht="18" customHeight="1">
      <c r="A2328" s="522" t="str">
        <f>IFERROR(VLOOKUP(B2328, 'Reference data'!$C$2:$D$21, 2, 0), "Do not enter, will be populated based on other column(s)")</f>
        <v>Enhancement</v>
      </c>
      <c r="B2328" s="555" t="s">
        <v>960</v>
      </c>
      <c r="C2328" s="347">
        <v>4</v>
      </c>
      <c r="D2328" s="347" t="s">
        <v>2710</v>
      </c>
      <c r="E2328" s="564" t="s">
        <v>84</v>
      </c>
      <c r="F2328" s="474" t="s">
        <v>1514</v>
      </c>
      <c r="G2328" s="522" t="str">
        <f>IFERROR(VLOOKUP(E2328,'Reference data'!$M$2:$P$364,4,0), "Do not enter, will be populated based on other column(s)")</f>
        <v>MF</v>
      </c>
      <c r="H2328" s="522" t="str">
        <f>IFERROR(VLOOKUP(E2328,'Reference data'!$M$2:$O$364, 3,0), "Do not enter, will be populated based on other column(s)")</f>
        <v>Cobol, IMS-DB, IMS-DC</v>
      </c>
      <c r="I2328" s="522" t="str">
        <f>IFERROR(VLOOKUP(E2328,'Reference data'!$M$1:$N$364, 2,0), "Do not enter, will be populated based on other column(s)")</f>
        <v>BOSS-SW-ABOM</v>
      </c>
      <c r="J2328" s="347" t="s">
        <v>442</v>
      </c>
      <c r="K2328" s="525" t="str">
        <f>IFERROR(VLOOKUP(J2328,'Reference data'!$G$2:$H$7, 2, 0), "Do not enter, will be populated based on other column(s)")</f>
        <v>Christine Moretti</v>
      </c>
      <c r="L2328" s="556" t="s">
        <v>46</v>
      </c>
      <c r="M2328" s="525" t="str">
        <f>IFERROR(VLOOKUP(L2328, 'Reference data'!$J$2:$K$30, 2, 0), "Do not enter, will be populated based on other column(s)")</f>
        <v>Daljeet Arora</v>
      </c>
      <c r="N2328" s="476">
        <v>23.11</v>
      </c>
      <c r="O2328" s="557" t="str">
        <f>VLOOKUP(N2328, 'Reference data'!$U$2:$V$29, 2, 0)</f>
        <v>Nov-23</v>
      </c>
      <c r="P2328" s="483" t="s">
        <v>48</v>
      </c>
      <c r="Q2328" s="347">
        <v>300</v>
      </c>
      <c r="AM2328" s="347">
        <v>30</v>
      </c>
      <c r="AN2328" s="347">
        <v>50</v>
      </c>
      <c r="AO2328" s="347">
        <v>55</v>
      </c>
      <c r="AP2328" s="347">
        <v>55</v>
      </c>
      <c r="AQ2328" s="347">
        <v>55</v>
      </c>
      <c r="AR2328" s="347">
        <v>55</v>
      </c>
    </row>
    <row r="2329" spans="1:47" ht="18" customHeight="1">
      <c r="A2329" s="522" t="str">
        <f>IFERROR(VLOOKUP(B2329, 'Reference data'!$C$2:$D$21, 2, 0), "Do not enter, will be populated based on other column(s)")</f>
        <v>Enhancement</v>
      </c>
      <c r="B2329" s="555" t="s">
        <v>960</v>
      </c>
      <c r="D2329" s="695" t="s">
        <v>2422</v>
      </c>
      <c r="E2329" s="564" t="s">
        <v>54</v>
      </c>
      <c r="F2329" s="474" t="s">
        <v>1506</v>
      </c>
      <c r="G2329" s="522" t="str">
        <f>IFERROR(VLOOKUP(E2329,'Reference data'!$M$2:$P$364,4,0), "Do not enter, will be populated based on other column(s)")</f>
        <v>MF</v>
      </c>
      <c r="H2329" s="522" t="str">
        <f>IFERROR(VLOOKUP(E2329,'Reference data'!$M$2:$O$364, 3,0), "Do not enter, will be populated based on other column(s)")</f>
        <v>Assembler</v>
      </c>
      <c r="I2329" s="522" t="str">
        <f>IFERROR(VLOOKUP(E2329,'Reference data'!$M$1:$N$364, 2,0), "Do not enter, will be populated based on other column(s)")</f>
        <v>SW-CRIS</v>
      </c>
      <c r="J2329" s="347" t="s">
        <v>44</v>
      </c>
      <c r="K2329" s="525" t="str">
        <f>IFERROR(VLOOKUP(J2329,'Reference data'!$G$2:$H$7, 2, 0), "Do not enter, will be populated based on other column(s)")</f>
        <v>Muawiah Qaimari</v>
      </c>
      <c r="L2329" s="556" t="s">
        <v>46</v>
      </c>
      <c r="M2329" s="525" t="str">
        <f>IFERROR(VLOOKUP(L2329, 'Reference data'!$J$2:$K$30, 2, 0), "Do not enter, will be populated based on other column(s)")</f>
        <v>Daljeet Arora</v>
      </c>
      <c r="N2329" s="476">
        <v>23.11</v>
      </c>
      <c r="P2329" s="483" t="s">
        <v>48</v>
      </c>
      <c r="Q2329" s="347">
        <v>100</v>
      </c>
      <c r="AN2329" s="347">
        <v>15</v>
      </c>
      <c r="AO2329" s="347">
        <v>25</v>
      </c>
      <c r="AP2329" s="347">
        <v>25</v>
      </c>
      <c r="AQ2329" s="347">
        <v>25</v>
      </c>
      <c r="AR2329" s="347">
        <v>10</v>
      </c>
    </row>
    <row r="2330" spans="1:47" ht="18" customHeight="1">
      <c r="A2330" s="522" t="str">
        <f>IFERROR(VLOOKUP(B2330, 'Reference data'!$C$2:$D$21, 2, 0), "Do not enter, will be populated based on other column(s)")</f>
        <v>Enhancement</v>
      </c>
      <c r="B2330" s="555" t="s">
        <v>960</v>
      </c>
      <c r="D2330" s="695" t="s">
        <v>1403</v>
      </c>
      <c r="E2330" s="564" t="s">
        <v>54</v>
      </c>
      <c r="F2330" s="474" t="s">
        <v>1506</v>
      </c>
      <c r="G2330" s="522" t="str">
        <f>IFERROR(VLOOKUP(E2330,'Reference data'!$M$2:$P$364,4,0), "Do not enter, will be populated based on other column(s)")</f>
        <v>MF</v>
      </c>
      <c r="H2330" s="522" t="str">
        <f>IFERROR(VLOOKUP(E2330,'Reference data'!$M$2:$O$364, 3,0), "Do not enter, will be populated based on other column(s)")</f>
        <v>Assembler</v>
      </c>
      <c r="I2330" s="522" t="str">
        <f>IFERROR(VLOOKUP(E2330,'Reference data'!$M$1:$N$364, 2,0), "Do not enter, will be populated based on other column(s)")</f>
        <v>SW-CRIS</v>
      </c>
      <c r="J2330" s="347" t="s">
        <v>44</v>
      </c>
      <c r="K2330" s="525" t="str">
        <f>IFERROR(VLOOKUP(J2330,'Reference data'!$G$2:$H$7, 2, 0), "Do not enter, will be populated based on other column(s)")</f>
        <v>Muawiah Qaimari</v>
      </c>
      <c r="L2330" s="556" t="s">
        <v>46</v>
      </c>
      <c r="M2330" s="525" t="str">
        <f>IFERROR(VLOOKUP(L2330, 'Reference data'!$J$2:$K$30, 2, 0), "Do not enter, will be populated based on other column(s)")</f>
        <v>Daljeet Arora</v>
      </c>
      <c r="N2330" s="476">
        <v>23.11</v>
      </c>
      <c r="O2330" s="691"/>
      <c r="P2330" s="483" t="s">
        <v>48</v>
      </c>
      <c r="Q2330" s="347">
        <v>80</v>
      </c>
    </row>
    <row r="2331" spans="1:47" ht="18" customHeight="1">
      <c r="A2331" s="522" t="str">
        <f>IFERROR(VLOOKUP(B2331, 'Reference data'!$C$2:$D$21, 2, 0), "Do not enter, will be populated based on other column(s)")</f>
        <v>Enhancement</v>
      </c>
      <c r="B2331" s="541" t="s">
        <v>960</v>
      </c>
      <c r="D2331" s="549" t="s">
        <v>2070</v>
      </c>
      <c r="E2331" s="543" t="s">
        <v>54</v>
      </c>
      <c r="G2331" s="522" t="str">
        <f>IFERROR(VLOOKUP(E2331,'Reference data'!$M$2:$P$364,4,0), "Do not enter, will be populated based on other column(s)")</f>
        <v>MF</v>
      </c>
      <c r="H2331" s="522" t="str">
        <f>IFERROR(VLOOKUP(E2331,'Reference data'!$M$2:$O$364, 3,0), "Do not enter, will be populated based on other column(s)")</f>
        <v>Assembler</v>
      </c>
      <c r="I2331" s="522" t="str">
        <f>IFERROR(VLOOKUP(E2331,'Reference data'!$M$1:$N$364, 2,0), "Do not enter, will be populated based on other column(s)")</f>
        <v>SW-CRIS</v>
      </c>
      <c r="J2331" s="347" t="s">
        <v>44</v>
      </c>
      <c r="K2331" s="525" t="str">
        <f>IFERROR(VLOOKUP(J2331,'Reference data'!$G$2:$H$7, 2, 0), "Do not enter, will be populated based on other column(s)")</f>
        <v>Muawiah Qaimari</v>
      </c>
      <c r="L2331" s="525" t="s">
        <v>46</v>
      </c>
      <c r="M2331" s="525" t="str">
        <f>IFERROR(VLOOKUP(L2331, 'Reference data'!$J$2:$K$30, 2, 0), "Do not enter, will be populated based on other column(s)")</f>
        <v>Daljeet Arora</v>
      </c>
      <c r="N2331" s="347">
        <v>24.02</v>
      </c>
      <c r="P2331" s="483" t="s">
        <v>48</v>
      </c>
      <c r="Q2331" s="347">
        <v>400</v>
      </c>
      <c r="AO2331" s="347">
        <v>50</v>
      </c>
      <c r="AP2331" s="347">
        <v>50</v>
      </c>
      <c r="AQ2331" s="347">
        <v>70</v>
      </c>
      <c r="AR2331" s="347">
        <v>70</v>
      </c>
      <c r="AS2331" s="347">
        <v>70</v>
      </c>
      <c r="AT2331" s="347">
        <v>70</v>
      </c>
      <c r="AU2331" s="347">
        <v>20</v>
      </c>
    </row>
    <row r="2332" spans="1:47" ht="18" customHeight="1">
      <c r="A2332" s="522" t="str">
        <f>IFERROR(VLOOKUP(B2332, 'Reference data'!$C$2:$D$21, 2, 0), "Do not enter, will be populated based on other column(s)")</f>
        <v>Enhancement</v>
      </c>
      <c r="B2332" s="555" t="s">
        <v>960</v>
      </c>
      <c r="D2332" s="695" t="s">
        <v>2711</v>
      </c>
      <c r="E2332" s="564" t="s">
        <v>55</v>
      </c>
      <c r="F2332" s="474" t="s">
        <v>1506</v>
      </c>
      <c r="G2332" s="522" t="str">
        <f>IFERROR(VLOOKUP(E2332,'Reference data'!$M$2:$P$364,4,0), "Do not enter, will be populated based on other column(s)")</f>
        <v>MF</v>
      </c>
      <c r="H2332" s="522" t="str">
        <f>IFERROR(VLOOKUP(E2332,'Reference data'!$M$2:$O$364, 3,0), "Do not enter, will be populated based on other column(s)")</f>
        <v>Cobol, DB2</v>
      </c>
      <c r="I2332" s="522" t="str">
        <f>IFERROR(VLOOKUP(E2332,'Reference data'!$M$1:$N$364, 2,0), "Do not enter, will be populated based on other column(s)")</f>
        <v>SW-CRIS</v>
      </c>
      <c r="J2332" s="347" t="s">
        <v>44</v>
      </c>
      <c r="K2332" s="525" t="str">
        <f>IFERROR(VLOOKUP(J2332,'Reference data'!$G$2:$H$7, 2, 0), "Do not enter, will be populated based on other column(s)")</f>
        <v>Muawiah Qaimari</v>
      </c>
      <c r="L2332" s="556" t="s">
        <v>46</v>
      </c>
      <c r="M2332" s="525" t="str">
        <f>IFERROR(VLOOKUP(L2332, 'Reference data'!$J$2:$K$30, 2, 0), "Do not enter, will be populated based on other column(s)")</f>
        <v>Daljeet Arora</v>
      </c>
      <c r="N2332" s="476">
        <v>23.08</v>
      </c>
      <c r="O2332" s="691"/>
      <c r="P2332" s="483" t="s">
        <v>48</v>
      </c>
      <c r="Q2332" s="347">
        <v>800</v>
      </c>
    </row>
    <row r="2333" spans="1:47">
      <c r="A2333" s="522" t="str">
        <f>IFERROR(VLOOKUP(B2333, 'Reference data'!$C$2:$D$21, 2, 0), "Do not enter, will be populated based on other column(s)")</f>
        <v>Enhancement</v>
      </c>
      <c r="B2333" s="541" t="s">
        <v>960</v>
      </c>
      <c r="C2333" s="347">
        <v>3</v>
      </c>
      <c r="D2333" s="549" t="s">
        <v>2712</v>
      </c>
      <c r="E2333" s="543" t="s">
        <v>458</v>
      </c>
      <c r="F2333" s="475" t="s">
        <v>1479</v>
      </c>
      <c r="G2333" s="522" t="str">
        <f>IFERROR(VLOOKUP(E2333,'Reference data'!$M$2:$P$364,4,0), "Do not enter, will be populated based on other column(s)")</f>
        <v>MF</v>
      </c>
      <c r="H2333" s="522" t="str">
        <f>IFERROR(VLOOKUP(E2333,'Reference data'!$M$2:$O$364, 3,0), "Do not enter, will be populated based on other column(s)")</f>
        <v>Cobol,IMS-DB</v>
      </c>
      <c r="I2333" s="522" t="str">
        <f>IFERROR(VLOOKUP(E2333,'Reference data'!$M$1:$N$364, 2,0), "Do not enter, will be populated based on other column(s)")</f>
        <v>MW-Billing</v>
      </c>
      <c r="J2333" s="347" t="s">
        <v>44</v>
      </c>
      <c r="K2333" s="525" t="str">
        <f>IFERROR(VLOOKUP(J2333,'Reference data'!$G$2:$H$7, 2, 0), "Do not enter, will be populated based on other column(s)")</f>
        <v>Muawiah Qaimari</v>
      </c>
      <c r="L2333" s="525" t="s">
        <v>2713</v>
      </c>
      <c r="M2333" s="525" t="s">
        <v>415</v>
      </c>
      <c r="N2333" s="347">
        <v>23.11</v>
      </c>
      <c r="P2333" s="483" t="s">
        <v>48</v>
      </c>
      <c r="Q2333" s="347">
        <v>396</v>
      </c>
      <c r="AN2333" s="347">
        <v>50</v>
      </c>
      <c r="AO2333" s="347">
        <v>100</v>
      </c>
      <c r="AP2333" s="347">
        <v>100</v>
      </c>
      <c r="AQ2333" s="347">
        <v>96</v>
      </c>
      <c r="AR2333" s="347">
        <v>50</v>
      </c>
    </row>
    <row r="2334" spans="1:47">
      <c r="A2334" s="522" t="str">
        <f>IFERROR(VLOOKUP(B2334, 'Reference data'!$C$2:$D$21, 2, 0), "Do not enter, will be populated based on other column(s)")</f>
        <v>Enhancement</v>
      </c>
      <c r="B2334" s="541" t="s">
        <v>960</v>
      </c>
      <c r="D2334" s="347" t="s">
        <v>2714</v>
      </c>
      <c r="E2334" s="543" t="s">
        <v>460</v>
      </c>
      <c r="F2334" s="475" t="s">
        <v>1571</v>
      </c>
      <c r="G2334" s="522" t="str">
        <f>IFERROR(VLOOKUP(E2334,'Reference data'!$M$2:$P$364,4,0), "Do not enter, will be populated based on other column(s)")</f>
        <v>MF</v>
      </c>
      <c r="H2334" s="522" t="str">
        <f>IFERROR(VLOOKUP(E2334,'Reference data'!$M$2:$O$364, 3,0), "Do not enter, will be populated based on other column(s)")</f>
        <v>Cobol, Assembler</v>
      </c>
      <c r="I2334" s="522" t="str">
        <f>IFERROR(VLOOKUP(E2334,'Reference data'!$M$1:$N$364, 2,0), "Do not enter, will be populated based on other column(s)")</f>
        <v>MW-MF-JULIE</v>
      </c>
      <c r="J2334" s="347" t="s">
        <v>44</v>
      </c>
      <c r="K2334" s="525" t="str">
        <f>IFERROR(VLOOKUP(J2334,'Reference data'!$G$2:$H$7, 2, 0), "Do not enter, will be populated based on other column(s)")</f>
        <v>Muawiah Qaimari</v>
      </c>
      <c r="L2334" s="525" t="s">
        <v>2713</v>
      </c>
      <c r="M2334" s="525" t="s">
        <v>415</v>
      </c>
      <c r="N2334" s="347">
        <v>23.09</v>
      </c>
      <c r="P2334" s="483" t="s">
        <v>48</v>
      </c>
      <c r="Q2334" s="347">
        <v>500</v>
      </c>
      <c r="AN2334" s="347">
        <v>150</v>
      </c>
      <c r="AO2334" s="347">
        <v>200</v>
      </c>
      <c r="AP2334" s="347">
        <v>150</v>
      </c>
    </row>
    <row r="2335" spans="1:47">
      <c r="A2335" s="522" t="str">
        <f>IFERROR(VLOOKUP(B2335, 'Reference data'!$C$2:$D$21, 2, 0), "Do not enter, will be populated based on other column(s)")</f>
        <v>Enhancement</v>
      </c>
      <c r="B2335" s="541" t="s">
        <v>960</v>
      </c>
      <c r="D2335" s="347" t="s">
        <v>2714</v>
      </c>
      <c r="E2335" s="543" t="s">
        <v>458</v>
      </c>
      <c r="F2335" s="475" t="s">
        <v>1571</v>
      </c>
      <c r="G2335" s="522" t="str">
        <f>IFERROR(VLOOKUP(E2335,'Reference data'!$M$2:$P$364,4,0), "Do not enter, will be populated based on other column(s)")</f>
        <v>MF</v>
      </c>
      <c r="H2335" s="522" t="str">
        <f>IFERROR(VLOOKUP(E2335,'Reference data'!$M$2:$O$364, 3,0), "Do not enter, will be populated based on other column(s)")</f>
        <v>Cobol,IMS-DB</v>
      </c>
      <c r="I2335" s="522" t="str">
        <f>IFERROR(VLOOKUP(E2335,'Reference data'!$M$1:$N$364, 2,0), "Do not enter, will be populated based on other column(s)")</f>
        <v>MW-Billing</v>
      </c>
      <c r="J2335" s="347" t="s">
        <v>44</v>
      </c>
      <c r="K2335" s="525" t="str">
        <f>IFERROR(VLOOKUP(J2335,'Reference data'!$G$2:$H$7, 2, 0), "Do not enter, will be populated based on other column(s)")</f>
        <v>Muawiah Qaimari</v>
      </c>
      <c r="L2335" s="525" t="s">
        <v>2713</v>
      </c>
      <c r="M2335" s="525" t="s">
        <v>415</v>
      </c>
      <c r="N2335" s="347">
        <v>23.09</v>
      </c>
      <c r="P2335" s="483" t="s">
        <v>48</v>
      </c>
      <c r="Q2335" s="347">
        <v>150</v>
      </c>
      <c r="AN2335" s="347">
        <v>50</v>
      </c>
      <c r="AO2335" s="347">
        <v>50</v>
      </c>
      <c r="AP2335" s="347">
        <v>50</v>
      </c>
    </row>
    <row r="2336" spans="1:47">
      <c r="A2336" s="522" t="str">
        <f>IFERROR(VLOOKUP(B2336, 'Reference data'!$C$2:$D$21, 2, 0), "Do not enter, will be populated based on other column(s)")</f>
        <v>Sustenance</v>
      </c>
      <c r="B2336" s="541" t="s">
        <v>88</v>
      </c>
      <c r="D2336" s="347" t="s">
        <v>2715</v>
      </c>
      <c r="E2336" s="543" t="s">
        <v>1348</v>
      </c>
      <c r="F2336" s="475" t="s">
        <v>1513</v>
      </c>
      <c r="G2336" s="522" t="str">
        <f>IFERROR(VLOOKUP(E2336,'Reference data'!$M$2:$P$364,4,0), "Do not enter, will be populated based on other column(s)")</f>
        <v>MF</v>
      </c>
      <c r="H2336" s="522" t="str">
        <f>IFERROR(VLOOKUP(E2336,'Reference data'!$M$2:$O$364, 3,0), "Do not enter, will be populated based on other column(s)")</f>
        <v>Cobol,DB2,CICS</v>
      </c>
      <c r="I2336" s="522" t="str">
        <f>IFERROR(VLOOKUP(E2336,'Reference data'!$M$1:$N$364, 2,0), "Do not enter, will be populated based on other column(s)")</f>
        <v>MW-Billing</v>
      </c>
      <c r="J2336" s="347" t="s">
        <v>44</v>
      </c>
      <c r="K2336" s="525" t="str">
        <f>IFERROR(VLOOKUP(J2336,'Reference data'!$G$2:$H$7, 2, 0), "Do not enter, will be populated based on other column(s)")</f>
        <v>Muawiah Qaimari</v>
      </c>
      <c r="L2336" s="525" t="s">
        <v>2713</v>
      </c>
      <c r="M2336" s="525" t="s">
        <v>415</v>
      </c>
      <c r="N2336" s="347">
        <v>23.09</v>
      </c>
      <c r="P2336" s="483" t="s">
        <v>48</v>
      </c>
      <c r="Q2336" s="347">
        <v>100</v>
      </c>
      <c r="AN2336" s="347">
        <v>40</v>
      </c>
      <c r="AO2336" s="347">
        <v>40</v>
      </c>
      <c r="AP2336" s="347">
        <v>20</v>
      </c>
    </row>
    <row r="2337" spans="1:49">
      <c r="A2337" s="522" t="str">
        <f>IFERROR(VLOOKUP(B2337, 'Reference data'!$C$2:$D$21, 2, 0), "Do not enter, will be populated based on other column(s)")</f>
        <v>Sustenance</v>
      </c>
      <c r="B2337" s="541" t="s">
        <v>88</v>
      </c>
      <c r="D2337" s="347" t="s">
        <v>2716</v>
      </c>
      <c r="E2337" s="543" t="s">
        <v>1348</v>
      </c>
      <c r="F2337" s="475" t="s">
        <v>1479</v>
      </c>
      <c r="G2337" s="522" t="str">
        <f>IFERROR(VLOOKUP(E2337,'Reference data'!$M$2:$P$364,4,0), "Do not enter, will be populated based on other column(s)")</f>
        <v>MF</v>
      </c>
      <c r="H2337" s="522" t="str">
        <f>IFERROR(VLOOKUP(E2337,'Reference data'!$M$2:$O$364, 3,0), "Do not enter, will be populated based on other column(s)")</f>
        <v>Cobol,DB2,CICS</v>
      </c>
      <c r="I2337" s="522" t="str">
        <f>IFERROR(VLOOKUP(E2337,'Reference data'!$M$1:$N$364, 2,0), "Do not enter, will be populated based on other column(s)")</f>
        <v>MW-Billing</v>
      </c>
      <c r="J2337" s="347" t="s">
        <v>44</v>
      </c>
      <c r="K2337" s="525" t="str">
        <f>IFERROR(VLOOKUP(J2337,'Reference data'!$G$2:$H$7, 2, 0), "Do not enter, will be populated based on other column(s)")</f>
        <v>Muawiah Qaimari</v>
      </c>
      <c r="L2337" s="525" t="s">
        <v>2713</v>
      </c>
      <c r="M2337" s="525" t="s">
        <v>415</v>
      </c>
      <c r="N2337" s="347">
        <v>23.1</v>
      </c>
      <c r="P2337" s="483" t="s">
        <v>48</v>
      </c>
      <c r="Q2337" s="347">
        <v>100</v>
      </c>
      <c r="AN2337" s="347">
        <v>30</v>
      </c>
      <c r="AO2337" s="347">
        <v>30</v>
      </c>
      <c r="AP2337" s="347">
        <v>30</v>
      </c>
      <c r="AQ2337" s="347">
        <v>10</v>
      </c>
    </row>
    <row r="2338" spans="1:49">
      <c r="A2338" s="522" t="str">
        <f>IFERROR(VLOOKUP(B2338, 'Reference data'!$C$2:$D$21, 2, 0), "Do not enter, will be populated based on other column(s)")</f>
        <v>Sustenance</v>
      </c>
      <c r="B2338" s="541" t="s">
        <v>88</v>
      </c>
      <c r="D2338" s="347" t="s">
        <v>2717</v>
      </c>
      <c r="E2338" s="543" t="s">
        <v>1348</v>
      </c>
      <c r="F2338" s="475" t="s">
        <v>395</v>
      </c>
      <c r="G2338" s="522" t="str">
        <f>IFERROR(VLOOKUP(E2338,'Reference data'!$M$2:$P$364,4,0), "Do not enter, will be populated based on other column(s)")</f>
        <v>MF</v>
      </c>
      <c r="H2338" s="522" t="str">
        <f>IFERROR(VLOOKUP(E2338,'Reference data'!$M$2:$O$364, 3,0), "Do not enter, will be populated based on other column(s)")</f>
        <v>Cobol,DB2,CICS</v>
      </c>
      <c r="I2338" s="522" t="str">
        <f>IFERROR(VLOOKUP(E2338,'Reference data'!$M$1:$N$364, 2,0), "Do not enter, will be populated based on other column(s)")</f>
        <v>MW-Billing</v>
      </c>
      <c r="J2338" s="347" t="s">
        <v>44</v>
      </c>
      <c r="K2338" s="525" t="str">
        <f>IFERROR(VLOOKUP(J2338,'Reference data'!$G$2:$H$7, 2, 0), "Do not enter, will be populated based on other column(s)")</f>
        <v>Muawiah Qaimari</v>
      </c>
      <c r="L2338" s="525" t="s">
        <v>2713</v>
      </c>
      <c r="M2338" s="525" t="s">
        <v>415</v>
      </c>
      <c r="N2338" s="347">
        <v>23.1</v>
      </c>
      <c r="P2338" s="483" t="s">
        <v>48</v>
      </c>
      <c r="Q2338" s="347">
        <v>100</v>
      </c>
      <c r="AN2338" s="347">
        <v>30</v>
      </c>
      <c r="AO2338" s="347">
        <v>30</v>
      </c>
      <c r="AP2338" s="347">
        <v>30</v>
      </c>
      <c r="AQ2338" s="347">
        <v>10</v>
      </c>
    </row>
    <row r="2339" spans="1:49">
      <c r="A2339" s="522" t="str">
        <f>IFERROR(VLOOKUP(B2339, 'Reference data'!$C$2:$D$21, 2, 0), "Do not enter, will be populated based on other column(s)")</f>
        <v>Sustenance</v>
      </c>
      <c r="B2339" s="541" t="s">
        <v>88</v>
      </c>
      <c r="D2339" s="347" t="s">
        <v>2718</v>
      </c>
      <c r="E2339" s="543" t="s">
        <v>1348</v>
      </c>
      <c r="F2339" s="475" t="s">
        <v>1513</v>
      </c>
      <c r="G2339" s="522" t="str">
        <f>IFERROR(VLOOKUP(E2339,'Reference data'!$M$2:$P$364,4,0), "Do not enter, will be populated based on other column(s)")</f>
        <v>MF</v>
      </c>
      <c r="H2339" s="522" t="str">
        <f>IFERROR(VLOOKUP(E2339,'Reference data'!$M$2:$O$364, 3,0), "Do not enter, will be populated based on other column(s)")</f>
        <v>Cobol,DB2,CICS</v>
      </c>
      <c r="I2339" s="522" t="str">
        <f>IFERROR(VLOOKUP(E2339,'Reference data'!$M$1:$N$364, 2,0), "Do not enter, will be populated based on other column(s)")</f>
        <v>MW-Billing</v>
      </c>
      <c r="J2339" s="347" t="s">
        <v>44</v>
      </c>
      <c r="K2339" s="525" t="str">
        <f>IFERROR(VLOOKUP(J2339,'Reference data'!$G$2:$H$7, 2, 0), "Do not enter, will be populated based on other column(s)")</f>
        <v>Muawiah Qaimari</v>
      </c>
      <c r="L2339" s="525" t="s">
        <v>2713</v>
      </c>
      <c r="M2339" s="525" t="s">
        <v>415</v>
      </c>
      <c r="N2339" s="347">
        <v>23.09</v>
      </c>
      <c r="P2339" s="483" t="s">
        <v>48</v>
      </c>
      <c r="Q2339" s="347">
        <v>50</v>
      </c>
      <c r="AN2339" s="347">
        <v>20</v>
      </c>
      <c r="AO2339" s="347">
        <v>20</v>
      </c>
      <c r="AP2339" s="347">
        <v>10</v>
      </c>
    </row>
    <row r="2340" spans="1:49">
      <c r="A2340" s="522" t="str">
        <f>IFERROR(VLOOKUP(B2340, 'Reference data'!$C$2:$D$21, 2, 0), "Do not enter, will be populated based on other column(s)")</f>
        <v>Sustenance</v>
      </c>
      <c r="B2340" s="541" t="s">
        <v>88</v>
      </c>
      <c r="D2340" s="347" t="s">
        <v>2719</v>
      </c>
      <c r="E2340" s="543" t="s">
        <v>1348</v>
      </c>
      <c r="F2340" s="475" t="s">
        <v>1571</v>
      </c>
      <c r="G2340" s="522" t="str">
        <f>IFERROR(VLOOKUP(E2340,'Reference data'!$M$2:$P$364,4,0), "Do not enter, will be populated based on other column(s)")</f>
        <v>MF</v>
      </c>
      <c r="H2340" s="522" t="str">
        <f>IFERROR(VLOOKUP(E2340,'Reference data'!$M$2:$O$364, 3,0), "Do not enter, will be populated based on other column(s)")</f>
        <v>Cobol,DB2,CICS</v>
      </c>
      <c r="I2340" s="522" t="str">
        <f>IFERROR(VLOOKUP(E2340,'Reference data'!$M$1:$N$364, 2,0), "Do not enter, will be populated based on other column(s)")</f>
        <v>MW-Billing</v>
      </c>
      <c r="J2340" s="347" t="s">
        <v>44</v>
      </c>
      <c r="K2340" s="525" t="str">
        <f>IFERROR(VLOOKUP(J2340,'Reference data'!$G$2:$H$7, 2, 0), "Do not enter, will be populated based on other column(s)")</f>
        <v>Muawiah Qaimari</v>
      </c>
      <c r="L2340" s="525" t="s">
        <v>2713</v>
      </c>
      <c r="M2340" s="525" t="s">
        <v>415</v>
      </c>
      <c r="N2340" s="347">
        <v>23.1</v>
      </c>
      <c r="P2340" s="483" t="s">
        <v>48</v>
      </c>
      <c r="Q2340" s="347">
        <v>100</v>
      </c>
      <c r="AN2340" s="347">
        <v>30</v>
      </c>
      <c r="AO2340" s="347">
        <v>30</v>
      </c>
      <c r="AP2340" s="347">
        <v>30</v>
      </c>
      <c r="AQ2340" s="347">
        <v>10</v>
      </c>
    </row>
    <row r="2341" spans="1:49">
      <c r="A2341" s="522" t="str">
        <f>IFERROR(VLOOKUP(B2341, 'Reference data'!$C$2:$D$21, 2, 0), "Do not enter, will be populated based on other column(s)")</f>
        <v>Sustenance</v>
      </c>
      <c r="B2341" s="541" t="s">
        <v>88</v>
      </c>
      <c r="D2341" s="347" t="s">
        <v>2720</v>
      </c>
      <c r="E2341" s="543" t="s">
        <v>1061</v>
      </c>
      <c r="F2341" s="475" t="s">
        <v>395</v>
      </c>
      <c r="G2341" s="522" t="str">
        <f>IFERROR(VLOOKUP(E2341,'Reference data'!$M$2:$P$364,4,0), "Do not enter, will be populated based on other column(s)")</f>
        <v>MF</v>
      </c>
      <c r="H2341" s="522" t="str">
        <f>IFERROR(VLOOKUP(E2341,'Reference data'!$M$2:$O$364, 3,0), "Do not enter, will be populated based on other column(s)")</f>
        <v>Cobol, IMS-DB</v>
      </c>
      <c r="I2341" s="522" t="str">
        <f>IFERROR(VLOOKUP(E2341,'Reference data'!$M$1:$N$364, 2,0), "Do not enter, will be populated based on other column(s)")</f>
        <v>MW-Billing</v>
      </c>
      <c r="J2341" s="347" t="s">
        <v>44</v>
      </c>
      <c r="K2341" s="525" t="str">
        <f>IFERROR(VLOOKUP(J2341,'Reference data'!$G$2:$H$7, 2, 0), "Do not enter, will be populated based on other column(s)")</f>
        <v>Muawiah Qaimari</v>
      </c>
      <c r="L2341" s="525" t="s">
        <v>2713</v>
      </c>
      <c r="M2341" s="525" t="s">
        <v>415</v>
      </c>
      <c r="N2341" s="347">
        <v>23.1</v>
      </c>
      <c r="P2341" s="483" t="s">
        <v>48</v>
      </c>
      <c r="Q2341" s="347">
        <v>50</v>
      </c>
      <c r="AN2341" s="347">
        <v>10</v>
      </c>
      <c r="AO2341" s="347">
        <v>10</v>
      </c>
      <c r="AP2341" s="347">
        <v>10</v>
      </c>
      <c r="AQ2341" s="347">
        <v>20</v>
      </c>
    </row>
    <row r="2342" spans="1:49">
      <c r="A2342" s="522" t="str">
        <f>IFERROR(VLOOKUP(B2342, 'Reference data'!$C$2:$D$21, 2, 0), "Do not enter, will be populated based on other column(s)")</f>
        <v>Sustenance</v>
      </c>
      <c r="B2342" s="541" t="s">
        <v>88</v>
      </c>
      <c r="D2342" s="347" t="s">
        <v>2721</v>
      </c>
      <c r="E2342" s="543" t="s">
        <v>1348</v>
      </c>
      <c r="F2342" s="475" t="s">
        <v>395</v>
      </c>
      <c r="G2342" s="522" t="str">
        <f>IFERROR(VLOOKUP(E2342,'Reference data'!$M$2:$P$364,4,0), "Do not enter, will be populated based on other column(s)")</f>
        <v>MF</v>
      </c>
      <c r="H2342" s="522" t="str">
        <f>IFERROR(VLOOKUP(E2342,'Reference data'!$M$2:$O$364, 3,0), "Do not enter, will be populated based on other column(s)")</f>
        <v>Cobol,DB2,CICS</v>
      </c>
      <c r="I2342" s="522" t="str">
        <f>IFERROR(VLOOKUP(E2342,'Reference data'!$M$1:$N$364, 2,0), "Do not enter, will be populated based on other column(s)")</f>
        <v>MW-Billing</v>
      </c>
      <c r="J2342" s="347" t="s">
        <v>44</v>
      </c>
      <c r="K2342" s="525" t="str">
        <f>IFERROR(VLOOKUP(J2342,'Reference data'!$G$2:$H$7, 2, 0), "Do not enter, will be populated based on other column(s)")</f>
        <v>Muawiah Qaimari</v>
      </c>
      <c r="L2342" s="525" t="s">
        <v>2713</v>
      </c>
      <c r="M2342" s="525" t="s">
        <v>415</v>
      </c>
      <c r="N2342" s="347">
        <v>23.11</v>
      </c>
      <c r="P2342" s="483" t="s">
        <v>48</v>
      </c>
      <c r="Q2342" s="347">
        <v>250</v>
      </c>
      <c r="AQ2342" s="347">
        <v>125</v>
      </c>
      <c r="AR2342" s="347">
        <v>125</v>
      </c>
    </row>
    <row r="2343" spans="1:49">
      <c r="A2343" s="522" t="str">
        <f>IFERROR(VLOOKUP(B2343, 'Reference data'!$C$2:$D$21, 2, 0), "Do not enter, will be populated based on other column(s)")</f>
        <v>Sustenance</v>
      </c>
      <c r="B2343" s="541" t="s">
        <v>110</v>
      </c>
      <c r="D2343" s="347" t="s">
        <v>2722</v>
      </c>
      <c r="E2343" s="543" t="s">
        <v>1073</v>
      </c>
      <c r="F2343" s="474" t="s">
        <v>2723</v>
      </c>
      <c r="G2343" s="522" t="str">
        <f>IFERROR(VLOOKUP(E2343,'Reference data'!$M$2:$P$364,4,0), "Do not enter, will be populated based on other column(s)")</f>
        <v>MF</v>
      </c>
      <c r="H2343" s="522" t="str">
        <f>IFERROR(VLOOKUP(E2343,'Reference data'!$M$2:$O$364, 3,0), "Do not enter, will be populated based on other column(s)")</f>
        <v>Cobol, IMS-DB</v>
      </c>
      <c r="I2343" s="522" t="str">
        <f>IFERROR(VLOOKUP(E2343,'Reference data'!$M$1:$N$364, 2,0), "Do not enter, will be populated based on other column(s)")</f>
        <v>MW-Billing</v>
      </c>
      <c r="J2343" s="347" t="s">
        <v>44</v>
      </c>
      <c r="K2343" s="525" t="str">
        <f>IFERROR(VLOOKUP(J2343,'Reference data'!$G$2:$H$7, 2, 0), "Do not enter, will be populated based on other column(s)")</f>
        <v>Muawiah Qaimari</v>
      </c>
      <c r="L2343" s="525" t="s">
        <v>2713</v>
      </c>
      <c r="M2343" s="525" t="s">
        <v>415</v>
      </c>
      <c r="N2343" s="347">
        <v>24.04</v>
      </c>
      <c r="P2343" s="483" t="s">
        <v>48</v>
      </c>
      <c r="Q2343" s="347">
        <v>150</v>
      </c>
      <c r="AR2343" s="347">
        <v>25</v>
      </c>
      <c r="AS2343" s="347">
        <v>25</v>
      </c>
      <c r="AT2343" s="347">
        <v>25</v>
      </c>
      <c r="AU2343" s="347">
        <v>25</v>
      </c>
      <c r="AV2343" s="347">
        <v>25</v>
      </c>
      <c r="AW2343" s="347">
        <v>25</v>
      </c>
    </row>
    <row r="2344" spans="1:49">
      <c r="A2344" s="522" t="str">
        <f>IFERROR(VLOOKUP(B2344, 'Reference data'!$C$2:$D$21, 2, 0), "Do not enter, will be populated based on other column(s)")</f>
        <v>Sustenance</v>
      </c>
      <c r="B2344" s="541" t="s">
        <v>110</v>
      </c>
      <c r="D2344" s="347" t="s">
        <v>2724</v>
      </c>
      <c r="E2344" s="543" t="s">
        <v>1071</v>
      </c>
      <c r="F2344" s="474" t="s">
        <v>1571</v>
      </c>
      <c r="G2344" s="522" t="str">
        <f>IFERROR(VLOOKUP(E2344,'Reference data'!$M$2:$P$364,4,0), "Do not enter, will be populated based on other column(s)")</f>
        <v>MF</v>
      </c>
      <c r="H2344" s="522" t="str">
        <f>IFERROR(VLOOKUP(E2344,'Reference data'!$M$2:$O$364, 3,0), "Do not enter, will be populated based on other column(s)")</f>
        <v>Cobol, IMS-DB</v>
      </c>
      <c r="I2344" s="522" t="str">
        <f>IFERROR(VLOOKUP(E2344,'Reference data'!$M$1:$N$364, 2,0), "Do not enter, will be populated based on other column(s)")</f>
        <v>MW-Billing</v>
      </c>
      <c r="J2344" s="347" t="s">
        <v>44</v>
      </c>
      <c r="K2344" s="525" t="str">
        <f>IFERROR(VLOOKUP(J2344,'Reference data'!$G$2:$H$7, 2, 0), "Do not enter, will be populated based on other column(s)")</f>
        <v>Muawiah Qaimari</v>
      </c>
      <c r="L2344" s="525" t="s">
        <v>2713</v>
      </c>
      <c r="M2344" s="525" t="s">
        <v>415</v>
      </c>
      <c r="N2344" s="347">
        <v>23.1</v>
      </c>
      <c r="P2344" s="483" t="s">
        <v>48</v>
      </c>
      <c r="Q2344" s="347">
        <v>40</v>
      </c>
      <c r="AP2344" s="347">
        <v>30</v>
      </c>
      <c r="AQ2344" s="347">
        <v>10</v>
      </c>
    </row>
    <row r="2345" spans="1:49">
      <c r="A2345" s="522" t="str">
        <f>IFERROR(VLOOKUP(B2345, 'Reference data'!$C$2:$D$21, 2, 0), "Do not enter, will be populated based on other column(s)")</f>
        <v>Sustenance</v>
      </c>
      <c r="B2345" s="541" t="s">
        <v>110</v>
      </c>
      <c r="D2345" s="347" t="s">
        <v>2725</v>
      </c>
      <c r="E2345" s="543" t="s">
        <v>460</v>
      </c>
      <c r="F2345" s="474" t="s">
        <v>395</v>
      </c>
      <c r="G2345" s="522" t="str">
        <f>IFERROR(VLOOKUP(E2345,'Reference data'!$M$2:$P$364,4,0), "Do not enter, will be populated based on other column(s)")</f>
        <v>MF</v>
      </c>
      <c r="H2345" s="522" t="str">
        <f>IFERROR(VLOOKUP(E2345,'Reference data'!$M$2:$O$364, 3,0), "Do not enter, will be populated based on other column(s)")</f>
        <v>Cobol, Assembler</v>
      </c>
      <c r="I2345" s="522" t="str">
        <f>IFERROR(VLOOKUP(E2345,'Reference data'!$M$1:$N$364, 2,0), "Do not enter, will be populated based on other column(s)")</f>
        <v>MW-MF-JULIE</v>
      </c>
      <c r="J2345" s="347" t="s">
        <v>44</v>
      </c>
      <c r="K2345" s="525" t="str">
        <f>IFERROR(VLOOKUP(J2345,'Reference data'!$G$2:$H$7, 2, 0), "Do not enter, will be populated based on other column(s)")</f>
        <v>Muawiah Qaimari</v>
      </c>
      <c r="L2345" s="525" t="s">
        <v>2713</v>
      </c>
      <c r="M2345" s="525" t="s">
        <v>415</v>
      </c>
      <c r="N2345" s="347">
        <v>23.11</v>
      </c>
      <c r="P2345" s="483" t="s">
        <v>48</v>
      </c>
      <c r="Q2345" s="347">
        <v>20</v>
      </c>
      <c r="AQ2345" s="347">
        <v>15</v>
      </c>
      <c r="AR2345" s="347">
        <v>5</v>
      </c>
    </row>
    <row r="2346" spans="1:49">
      <c r="A2346" s="522" t="str">
        <f>IFERROR(VLOOKUP(B2346, 'Reference data'!$C$2:$D$21, 2, 0), "Do not enter, will be populated based on other column(s)")</f>
        <v>Sustenance</v>
      </c>
      <c r="B2346" s="541" t="s">
        <v>983</v>
      </c>
      <c r="C2346" s="347" t="s">
        <v>2726</v>
      </c>
      <c r="D2346" s="347" t="s">
        <v>2727</v>
      </c>
      <c r="E2346" s="543" t="s">
        <v>460</v>
      </c>
      <c r="F2346" s="347" t="s">
        <v>2728</v>
      </c>
      <c r="G2346" s="522" t="str">
        <f>IFERROR(VLOOKUP(E2346,'Reference data'!$M$2:$P$364,4,0), "Do not enter, will be populated based on other column(s)")</f>
        <v>MF</v>
      </c>
      <c r="H2346" s="522" t="str">
        <f>IFERROR(VLOOKUP(E2346,'Reference data'!$M$2:$O$364, 3,0), "Do not enter, will be populated based on other column(s)")</f>
        <v>Cobol, Assembler</v>
      </c>
      <c r="I2346" s="522" t="str">
        <f>IFERROR(VLOOKUP(E2346,'Reference data'!$M$1:$N$364, 2,0), "Do not enter, will be populated based on other column(s)")</f>
        <v>MW-MF-JULIE</v>
      </c>
      <c r="K2346" s="525" t="str">
        <f>IFERROR(VLOOKUP(J2346,'Reference data'!$G$2:$H$7, 2, 0), "Do not enter, will be populated based on other column(s)")</f>
        <v>Do not enter, will be populated based on other column(s)</v>
      </c>
      <c r="L2346" s="525" t="s">
        <v>2713</v>
      </c>
      <c r="M2346" s="525" t="s">
        <v>415</v>
      </c>
      <c r="P2346" s="483"/>
    </row>
    <row r="2347" spans="1:49">
      <c r="A2347" s="522" t="str">
        <f>IFERROR(VLOOKUP(B2347, 'Reference data'!$C$2:$D$21, 2, 0), "Do not enter, will be populated based on other column(s)")</f>
        <v>Sustenance</v>
      </c>
      <c r="B2347" s="541" t="s">
        <v>110</v>
      </c>
      <c r="C2347" s="347">
        <v>1</v>
      </c>
      <c r="D2347" s="347" t="s">
        <v>2729</v>
      </c>
      <c r="E2347" s="543" t="s">
        <v>444</v>
      </c>
      <c r="F2347" s="474" t="s">
        <v>395</v>
      </c>
      <c r="G2347" s="522" t="str">
        <f>IFERROR(VLOOKUP(E2347,'Reference data'!$M$2:$P$364,4,0), "Do not enter, will be populated based on other column(s)")</f>
        <v>MF</v>
      </c>
      <c r="H2347" s="522" t="str">
        <f>IFERROR(VLOOKUP(E2347,'Reference data'!$M$2:$O$364, 3,0), "Do not enter, will be populated based on other column(s)")</f>
        <v>Cobol, DB2</v>
      </c>
      <c r="I2347" s="522" t="str">
        <f>IFERROR(VLOOKUP(E2347,'Reference data'!$M$1:$N$364, 2,0), "Do not enter, will be populated based on other column(s)")</f>
        <v>JW</v>
      </c>
      <c r="J2347" s="347" t="s">
        <v>44</v>
      </c>
      <c r="K2347" s="525" t="str">
        <f>IFERROR(VLOOKUP(J2347,'Reference data'!$G$2:$H$7, 2, 0), "Do not enter, will be populated based on other column(s)")</f>
        <v>Muawiah Qaimari</v>
      </c>
      <c r="L2347" s="525" t="s">
        <v>2713</v>
      </c>
      <c r="M2347" s="525" t="s">
        <v>415</v>
      </c>
      <c r="P2347" s="483"/>
    </row>
    <row r="2348" spans="1:49">
      <c r="A2348" s="522" t="str">
        <f>IFERROR(VLOOKUP(B2348, 'Reference data'!$C$2:$D$21, 2, 0), "Do not enter, will be populated based on other column(s)")</f>
        <v>Do not enter, will be populated based on other column(s)</v>
      </c>
      <c r="B2348" s="541"/>
      <c r="E2348" s="543"/>
      <c r="G2348" s="522" t="str">
        <f>IFERROR(VLOOKUP(E2348,'Reference data'!$M$2:$P$364,4,0), "Do not enter, will be populated based on other column(s)")</f>
        <v>Do not enter, will be populated based on other column(s)</v>
      </c>
      <c r="H2348" s="522" t="str">
        <f>IFERROR(VLOOKUP(E2348,'Reference data'!$M$2:$O$364, 3,0), "Do not enter, will be populated based on other column(s)")</f>
        <v>Do not enter, will be populated based on other column(s)</v>
      </c>
      <c r="I2348" s="522" t="str">
        <f>IFERROR(VLOOKUP(E2348,'Reference data'!$M$1:$N$364, 2,0), "Do not enter, will be populated based on other column(s)")</f>
        <v>Do not enter, will be populated based on other column(s)</v>
      </c>
      <c r="K2348" s="525" t="str">
        <f>IFERROR(VLOOKUP(J2348,'Reference data'!$G$2:$H$7, 2, 0), "Do not enter, will be populated based on other column(s)")</f>
        <v>Do not enter, will be populated based on other column(s)</v>
      </c>
      <c r="L2348" s="525" t="s">
        <v>2713</v>
      </c>
      <c r="M2348" s="525" t="s">
        <v>415</v>
      </c>
      <c r="P2348" s="483"/>
    </row>
    <row r="2349" spans="1:49">
      <c r="A2349" s="522" t="str">
        <f>IFERROR(VLOOKUP(B2349, 'Reference data'!$C$2:$D$21, 2, 0), "Do not enter, will be populated based on other column(s)")</f>
        <v>Do not enter, will be populated based on other column(s)</v>
      </c>
      <c r="B2349" s="541"/>
      <c r="E2349" s="543"/>
      <c r="G2349" s="522" t="str">
        <f>IFERROR(VLOOKUP(E2349,'Reference data'!$M$2:$P$364,4,0), "Do not enter, will be populated based on other column(s)")</f>
        <v>Do not enter, will be populated based on other column(s)</v>
      </c>
      <c r="H2349" s="522" t="str">
        <f>IFERROR(VLOOKUP(E2349,'Reference data'!$M$2:$O$364, 3,0), "Do not enter, will be populated based on other column(s)")</f>
        <v>Do not enter, will be populated based on other column(s)</v>
      </c>
      <c r="I2349" s="522" t="str">
        <f>IFERROR(VLOOKUP(E2349,'Reference data'!$M$1:$N$364, 2,0), "Do not enter, will be populated based on other column(s)")</f>
        <v>Do not enter, will be populated based on other column(s)</v>
      </c>
      <c r="K2349" s="525" t="str">
        <f>IFERROR(VLOOKUP(J2349,'Reference data'!$G$2:$H$7, 2, 0), "Do not enter, will be populated based on other column(s)")</f>
        <v>Do not enter, will be populated based on other column(s)</v>
      </c>
      <c r="L2349" s="525" t="s">
        <v>2713</v>
      </c>
      <c r="M2349" s="525" t="s">
        <v>415</v>
      </c>
      <c r="P2349" s="483"/>
    </row>
    <row r="2350" spans="1:49">
      <c r="A2350" s="522" t="str">
        <f>IFERROR(VLOOKUP(B2350, 'Reference data'!$C$2:$D$21, 2, 0), "Do not enter, will be populated based on other column(s)")</f>
        <v>Do not enter, will be populated based on other column(s)</v>
      </c>
      <c r="B2350" s="541"/>
      <c r="E2350" s="543"/>
      <c r="G2350" s="522" t="str">
        <f>IFERROR(VLOOKUP(E2350,'Reference data'!$M$2:$P$364,4,0), "Do not enter, will be populated based on other column(s)")</f>
        <v>Do not enter, will be populated based on other column(s)</v>
      </c>
      <c r="H2350" s="522" t="str">
        <f>IFERROR(VLOOKUP(E2350,'Reference data'!$M$2:$O$364, 3,0), "Do not enter, will be populated based on other column(s)")</f>
        <v>Do not enter, will be populated based on other column(s)</v>
      </c>
      <c r="I2350" s="522" t="str">
        <f>IFERROR(VLOOKUP(E2350,'Reference data'!$M$1:$N$364, 2,0), "Do not enter, will be populated based on other column(s)")</f>
        <v>Do not enter, will be populated based on other column(s)</v>
      </c>
      <c r="K2350" s="525" t="str">
        <f>IFERROR(VLOOKUP(J2350,'Reference data'!$G$2:$H$7, 2, 0), "Do not enter, will be populated based on other column(s)")</f>
        <v>Do not enter, will be populated based on other column(s)</v>
      </c>
      <c r="L2350" s="525" t="s">
        <v>2713</v>
      </c>
      <c r="M2350" s="525" t="s">
        <v>415</v>
      </c>
      <c r="P2350" s="483"/>
    </row>
    <row r="2351" spans="1:49">
      <c r="A2351" s="522" t="str">
        <f>IFERROR(VLOOKUP(B2351, 'Reference data'!$C$2:$D$21, 2, 0), "Do not enter, will be populated based on other column(s)")</f>
        <v>Do not enter, will be populated based on other column(s)</v>
      </c>
      <c r="B2351" s="541"/>
      <c r="E2351" s="543"/>
      <c r="G2351" s="522" t="str">
        <f>IFERROR(VLOOKUP(E2351,'Reference data'!$M$2:$P$364,4,0), "Do not enter, will be populated based on other column(s)")</f>
        <v>Do not enter, will be populated based on other column(s)</v>
      </c>
      <c r="H2351" s="522" t="str">
        <f>IFERROR(VLOOKUP(E2351,'Reference data'!$M$2:$O$364, 3,0), "Do not enter, will be populated based on other column(s)")</f>
        <v>Do not enter, will be populated based on other column(s)</v>
      </c>
      <c r="I2351" s="522" t="str">
        <f>IFERROR(VLOOKUP(E2351,'Reference data'!$M$1:$N$364, 2,0), "Do not enter, will be populated based on other column(s)")</f>
        <v>Do not enter, will be populated based on other column(s)</v>
      </c>
      <c r="K2351" s="525" t="str">
        <f>IFERROR(VLOOKUP(J2351,'Reference data'!$G$2:$H$7, 2, 0), "Do not enter, will be populated based on other column(s)")</f>
        <v>Do not enter, will be populated based on other column(s)</v>
      </c>
      <c r="L2351" s="525" t="s">
        <v>2713</v>
      </c>
      <c r="M2351" s="525" t="s">
        <v>415</v>
      </c>
      <c r="P2351" s="483"/>
    </row>
    <row r="2352" spans="1:49">
      <c r="A2352" s="522" t="str">
        <f>IFERROR(VLOOKUP(B2352, 'Reference data'!$C$2:$D$21, 2, 0), "Do not enter, will be populated based on other column(s)")</f>
        <v>Do not enter, will be populated based on other column(s)</v>
      </c>
      <c r="B2352" s="541"/>
      <c r="E2352" s="543"/>
      <c r="G2352" s="522" t="str">
        <f>IFERROR(VLOOKUP(E2352,'Reference data'!$M$2:$P$364,4,0), "Do not enter, will be populated based on other column(s)")</f>
        <v>Do not enter, will be populated based on other column(s)</v>
      </c>
      <c r="H2352" s="522" t="str">
        <f>IFERROR(VLOOKUP(E2352,'Reference data'!$M$2:$O$364, 3,0), "Do not enter, will be populated based on other column(s)")</f>
        <v>Do not enter, will be populated based on other column(s)</v>
      </c>
      <c r="I2352" s="522" t="str">
        <f>IFERROR(VLOOKUP(E2352,'Reference data'!$M$1:$N$364, 2,0), "Do not enter, will be populated based on other column(s)")</f>
        <v>Do not enter, will be populated based on other column(s)</v>
      </c>
      <c r="K2352" s="525" t="str">
        <f>IFERROR(VLOOKUP(J2352,'Reference data'!$G$2:$H$7, 2, 0), "Do not enter, will be populated based on other column(s)")</f>
        <v>Do not enter, will be populated based on other column(s)</v>
      </c>
      <c r="L2352" s="525" t="s">
        <v>2713</v>
      </c>
      <c r="M2352" s="525" t="s">
        <v>415</v>
      </c>
      <c r="P2352" s="483"/>
    </row>
    <row r="2353" spans="1:16">
      <c r="A2353" s="522" t="str">
        <f>IFERROR(VLOOKUP(B2353, 'Reference data'!$C$2:$D$21, 2, 0), "Do not enter, will be populated based on other column(s)")</f>
        <v>Do not enter, will be populated based on other column(s)</v>
      </c>
      <c r="B2353" s="541"/>
      <c r="E2353" s="543"/>
      <c r="G2353" s="522" t="str">
        <f>IFERROR(VLOOKUP(E2353,'Reference data'!$M$2:$P$364,4,0), "Do not enter, will be populated based on other column(s)")</f>
        <v>Do not enter, will be populated based on other column(s)</v>
      </c>
      <c r="H2353" s="522" t="str">
        <f>IFERROR(VLOOKUP(E2353,'Reference data'!$M$2:$O$364, 3,0), "Do not enter, will be populated based on other column(s)")</f>
        <v>Do not enter, will be populated based on other column(s)</v>
      </c>
      <c r="I2353" s="522" t="str">
        <f>IFERROR(VLOOKUP(E2353,'Reference data'!$M$1:$N$364, 2,0), "Do not enter, will be populated based on other column(s)")</f>
        <v>Do not enter, will be populated based on other column(s)</v>
      </c>
      <c r="K2353" s="525" t="str">
        <f>IFERROR(VLOOKUP(J2353,'Reference data'!$G$2:$H$7, 2, 0), "Do not enter, will be populated based on other column(s)")</f>
        <v>Do not enter, will be populated based on other column(s)</v>
      </c>
      <c r="L2353" s="525" t="s">
        <v>2713</v>
      </c>
      <c r="M2353" s="525" t="s">
        <v>415</v>
      </c>
      <c r="P2353" s="483"/>
    </row>
    <row r="2354" spans="1:16">
      <c r="A2354" s="522" t="str">
        <f>IFERROR(VLOOKUP(B2354, 'Reference data'!$C$2:$D$21, 2, 0), "Do not enter, will be populated based on other column(s)")</f>
        <v>Do not enter, will be populated based on other column(s)</v>
      </c>
      <c r="B2354" s="541"/>
      <c r="E2354" s="543"/>
      <c r="G2354" s="522" t="str">
        <f>IFERROR(VLOOKUP(E2354,'Reference data'!$M$2:$P$364,4,0), "Do not enter, will be populated based on other column(s)")</f>
        <v>Do not enter, will be populated based on other column(s)</v>
      </c>
      <c r="H2354" s="522" t="str">
        <f>IFERROR(VLOOKUP(E2354,'Reference data'!$M$2:$O$364, 3,0), "Do not enter, will be populated based on other column(s)")</f>
        <v>Do not enter, will be populated based on other column(s)</v>
      </c>
      <c r="I2354" s="522" t="str">
        <f>IFERROR(VLOOKUP(E2354,'Reference data'!$M$1:$N$364, 2,0), "Do not enter, will be populated based on other column(s)")</f>
        <v>Do not enter, will be populated based on other column(s)</v>
      </c>
      <c r="K2354" s="525" t="str">
        <f>IFERROR(VLOOKUP(J2354,'Reference data'!$G$2:$H$7, 2, 0), "Do not enter, will be populated based on other column(s)")</f>
        <v>Do not enter, will be populated based on other column(s)</v>
      </c>
      <c r="L2354" s="525" t="s">
        <v>2713</v>
      </c>
      <c r="M2354" s="525" t="s">
        <v>415</v>
      </c>
      <c r="P2354" s="483"/>
    </row>
    <row r="2355" spans="1:16">
      <c r="A2355" s="522" t="str">
        <f>IFERROR(VLOOKUP(B2355, 'Reference data'!$C$2:$D$21, 2, 0), "Do not enter, will be populated based on other column(s)")</f>
        <v>Do not enter, will be populated based on other column(s)</v>
      </c>
      <c r="B2355" s="541"/>
      <c r="E2355" s="543"/>
      <c r="G2355" s="522" t="str">
        <f>IFERROR(VLOOKUP(E2355,'Reference data'!$M$2:$P$364,4,0), "Do not enter, will be populated based on other column(s)")</f>
        <v>Do not enter, will be populated based on other column(s)</v>
      </c>
      <c r="H2355" s="522" t="str">
        <f>IFERROR(VLOOKUP(E2355,'Reference data'!$M$2:$O$364, 3,0), "Do not enter, will be populated based on other column(s)")</f>
        <v>Do not enter, will be populated based on other column(s)</v>
      </c>
      <c r="I2355" s="522" t="str">
        <f>IFERROR(VLOOKUP(E2355,'Reference data'!$M$1:$N$364, 2,0), "Do not enter, will be populated based on other column(s)")</f>
        <v>Do not enter, will be populated based on other column(s)</v>
      </c>
      <c r="K2355" s="525" t="str">
        <f>IFERROR(VLOOKUP(J2355,'Reference data'!$G$2:$H$7, 2, 0), "Do not enter, will be populated based on other column(s)")</f>
        <v>Do not enter, will be populated based on other column(s)</v>
      </c>
      <c r="L2355" s="525" t="s">
        <v>2713</v>
      </c>
      <c r="M2355" s="525" t="s">
        <v>415</v>
      </c>
      <c r="P2355" s="483"/>
    </row>
    <row r="2356" spans="1:16">
      <c r="A2356" s="522" t="str">
        <f>IFERROR(VLOOKUP(B2356, 'Reference data'!$C$2:$D$21, 2, 0), "Do not enter, will be populated based on other column(s)")</f>
        <v>Do not enter, will be populated based on other column(s)</v>
      </c>
      <c r="B2356" s="541"/>
      <c r="E2356" s="543"/>
      <c r="G2356" s="522" t="str">
        <f>IFERROR(VLOOKUP(E2356,'Reference data'!$M$2:$P$364,4,0), "Do not enter, will be populated based on other column(s)")</f>
        <v>Do not enter, will be populated based on other column(s)</v>
      </c>
      <c r="H2356" s="522" t="str">
        <f>IFERROR(VLOOKUP(E2356,'Reference data'!$M$2:$O$364, 3,0), "Do not enter, will be populated based on other column(s)")</f>
        <v>Do not enter, will be populated based on other column(s)</v>
      </c>
      <c r="I2356" s="522" t="str">
        <f>IFERROR(VLOOKUP(E2356,'Reference data'!$M$1:$N$364, 2,0), "Do not enter, will be populated based on other column(s)")</f>
        <v>Do not enter, will be populated based on other column(s)</v>
      </c>
      <c r="K2356" s="525" t="str">
        <f>IFERROR(VLOOKUP(J2356,'Reference data'!$G$2:$H$7, 2, 0), "Do not enter, will be populated based on other column(s)")</f>
        <v>Do not enter, will be populated based on other column(s)</v>
      </c>
      <c r="L2356" s="525" t="s">
        <v>2713</v>
      </c>
      <c r="M2356" s="525" t="s">
        <v>415</v>
      </c>
      <c r="P2356" s="483"/>
    </row>
    <row r="2357" spans="1:16">
      <c r="A2357" s="522" t="str">
        <f>IFERROR(VLOOKUP(B2357, 'Reference data'!$C$2:$D$21, 2, 0), "Do not enter, will be populated based on other column(s)")</f>
        <v>Do not enter, will be populated based on other column(s)</v>
      </c>
      <c r="B2357" s="541"/>
      <c r="E2357" s="543"/>
      <c r="G2357" s="522" t="str">
        <f>IFERROR(VLOOKUP(E2357,'Reference data'!$M$2:$P$364,4,0), "Do not enter, will be populated based on other column(s)")</f>
        <v>Do not enter, will be populated based on other column(s)</v>
      </c>
      <c r="H2357" s="522" t="str">
        <f>IFERROR(VLOOKUP(E2357,'Reference data'!$M$2:$O$364, 3,0), "Do not enter, will be populated based on other column(s)")</f>
        <v>Do not enter, will be populated based on other column(s)</v>
      </c>
      <c r="I2357" s="522" t="str">
        <f>IFERROR(VLOOKUP(E2357,'Reference data'!$M$1:$N$364, 2,0), "Do not enter, will be populated based on other column(s)")</f>
        <v>Do not enter, will be populated based on other column(s)</v>
      </c>
      <c r="K2357" s="525" t="str">
        <f>IFERROR(VLOOKUP(J2357,'Reference data'!$G$2:$H$7, 2, 0), "Do not enter, will be populated based on other column(s)")</f>
        <v>Do not enter, will be populated based on other column(s)</v>
      </c>
      <c r="L2357" s="525" t="s">
        <v>2713</v>
      </c>
      <c r="M2357" s="525" t="s">
        <v>415</v>
      </c>
      <c r="P2357" s="483"/>
    </row>
    <row r="2358" spans="1:16">
      <c r="A2358" s="522" t="str">
        <f>IFERROR(VLOOKUP(B2358, 'Reference data'!$C$2:$D$21, 2, 0), "Do not enter, will be populated based on other column(s)")</f>
        <v>Do not enter, will be populated based on other column(s)</v>
      </c>
      <c r="B2358" s="541"/>
      <c r="E2358" s="543"/>
      <c r="G2358" s="522" t="str">
        <f>IFERROR(VLOOKUP(E2358,'Reference data'!$M$2:$P$364,4,0), "Do not enter, will be populated based on other column(s)")</f>
        <v>Do not enter, will be populated based on other column(s)</v>
      </c>
      <c r="H2358" s="522" t="str">
        <f>IFERROR(VLOOKUP(E2358,'Reference data'!$M$2:$O$364, 3,0), "Do not enter, will be populated based on other column(s)")</f>
        <v>Do not enter, will be populated based on other column(s)</v>
      </c>
      <c r="I2358" s="522" t="str">
        <f>IFERROR(VLOOKUP(E2358,'Reference data'!$M$1:$N$364, 2,0), "Do not enter, will be populated based on other column(s)")</f>
        <v>Do not enter, will be populated based on other column(s)</v>
      </c>
      <c r="K2358" s="525" t="str">
        <f>IFERROR(VLOOKUP(J2358,'Reference data'!$G$2:$H$7, 2, 0), "Do not enter, will be populated based on other column(s)")</f>
        <v>Do not enter, will be populated based on other column(s)</v>
      </c>
      <c r="L2358" s="525" t="s">
        <v>2713</v>
      </c>
      <c r="M2358" s="525" t="s">
        <v>415</v>
      </c>
      <c r="P2358" s="483"/>
    </row>
    <row r="2359" spans="1:16">
      <c r="A2359" s="522" t="str">
        <f>IFERROR(VLOOKUP(B2359, 'Reference data'!$C$2:$D$21, 2, 0), "Do not enter, will be populated based on other column(s)")</f>
        <v>Do not enter, will be populated based on other column(s)</v>
      </c>
      <c r="B2359" s="541"/>
      <c r="E2359" s="543"/>
      <c r="G2359" s="522" t="str">
        <f>IFERROR(VLOOKUP(E2359,'Reference data'!$M$2:$P$364,4,0), "Do not enter, will be populated based on other column(s)")</f>
        <v>Do not enter, will be populated based on other column(s)</v>
      </c>
      <c r="H2359" s="522" t="str">
        <f>IFERROR(VLOOKUP(E2359,'Reference data'!$M$2:$O$364, 3,0), "Do not enter, will be populated based on other column(s)")</f>
        <v>Do not enter, will be populated based on other column(s)</v>
      </c>
      <c r="I2359" s="522" t="str">
        <f>IFERROR(VLOOKUP(E2359,'Reference data'!$M$1:$N$364, 2,0), "Do not enter, will be populated based on other column(s)")</f>
        <v>Do not enter, will be populated based on other column(s)</v>
      </c>
      <c r="K2359" s="525" t="str">
        <f>IFERROR(VLOOKUP(J2359,'Reference data'!$G$2:$H$7, 2, 0), "Do not enter, will be populated based on other column(s)")</f>
        <v>Do not enter, will be populated based on other column(s)</v>
      </c>
      <c r="L2359" s="525" t="s">
        <v>2713</v>
      </c>
      <c r="M2359" s="525" t="s">
        <v>415</v>
      </c>
      <c r="P2359" s="483"/>
    </row>
    <row r="2360" spans="1:16">
      <c r="A2360" s="522" t="str">
        <f>IFERROR(VLOOKUP(B2360, 'Reference data'!$C$2:$D$21, 2, 0), "Do not enter, will be populated based on other column(s)")</f>
        <v>Do not enter, will be populated based on other column(s)</v>
      </c>
      <c r="B2360" s="541"/>
      <c r="E2360" s="543"/>
      <c r="G2360" s="522" t="str">
        <f>IFERROR(VLOOKUP(E2360,'Reference data'!$M$2:$P$364,4,0), "Do not enter, will be populated based on other column(s)")</f>
        <v>Do not enter, will be populated based on other column(s)</v>
      </c>
      <c r="H2360" s="522" t="str">
        <f>IFERROR(VLOOKUP(E2360,'Reference data'!$M$2:$O$364, 3,0), "Do not enter, will be populated based on other column(s)")</f>
        <v>Do not enter, will be populated based on other column(s)</v>
      </c>
      <c r="I2360" s="522" t="str">
        <f>IFERROR(VLOOKUP(E2360,'Reference data'!$M$1:$N$364, 2,0), "Do not enter, will be populated based on other column(s)")</f>
        <v>Do not enter, will be populated based on other column(s)</v>
      </c>
      <c r="K2360" s="525" t="str">
        <f>IFERROR(VLOOKUP(J2360,'Reference data'!$G$2:$H$7, 2, 0), "Do not enter, will be populated based on other column(s)")</f>
        <v>Do not enter, will be populated based on other column(s)</v>
      </c>
      <c r="L2360" s="525" t="s">
        <v>2713</v>
      </c>
      <c r="M2360" s="525" t="s">
        <v>415</v>
      </c>
      <c r="P2360" s="483"/>
    </row>
    <row r="2361" spans="1:16">
      <c r="A2361" s="522" t="str">
        <f>IFERROR(VLOOKUP(B2361, 'Reference data'!$C$2:$D$21, 2, 0), "Do not enter, will be populated based on other column(s)")</f>
        <v>Do not enter, will be populated based on other column(s)</v>
      </c>
      <c r="B2361" s="541"/>
      <c r="E2361" s="543"/>
      <c r="G2361" s="522" t="str">
        <f>IFERROR(VLOOKUP(E2361,'Reference data'!$M$2:$P$364,4,0), "Do not enter, will be populated based on other column(s)")</f>
        <v>Do not enter, will be populated based on other column(s)</v>
      </c>
      <c r="H2361" s="522" t="str">
        <f>IFERROR(VLOOKUP(E2361,'Reference data'!$M$2:$O$364, 3,0), "Do not enter, will be populated based on other column(s)")</f>
        <v>Do not enter, will be populated based on other column(s)</v>
      </c>
      <c r="I2361" s="522" t="str">
        <f>IFERROR(VLOOKUP(E2361,'Reference data'!$M$1:$N$364, 2,0), "Do not enter, will be populated based on other column(s)")</f>
        <v>Do not enter, will be populated based on other column(s)</v>
      </c>
      <c r="K2361" s="525" t="str">
        <f>IFERROR(VLOOKUP(J2361,'Reference data'!$G$2:$H$7, 2, 0), "Do not enter, will be populated based on other column(s)")</f>
        <v>Do not enter, will be populated based on other column(s)</v>
      </c>
      <c r="L2361" s="525" t="s">
        <v>2713</v>
      </c>
      <c r="M2361" s="525" t="s">
        <v>415</v>
      </c>
      <c r="P2361" s="483"/>
    </row>
    <row r="2362" spans="1:16">
      <c r="A2362" s="522" t="str">
        <f>IFERROR(VLOOKUP(B2362, 'Reference data'!$C$2:$D$21, 2, 0), "Do not enter, will be populated based on other column(s)")</f>
        <v>Do not enter, will be populated based on other column(s)</v>
      </c>
      <c r="B2362" s="541"/>
      <c r="E2362" s="543"/>
      <c r="G2362" s="522" t="str">
        <f>IFERROR(VLOOKUP(E2362,'Reference data'!$M$2:$P$364,4,0), "Do not enter, will be populated based on other column(s)")</f>
        <v>Do not enter, will be populated based on other column(s)</v>
      </c>
      <c r="H2362" s="522" t="str">
        <f>IFERROR(VLOOKUP(E2362,'Reference data'!$M$2:$O$364, 3,0), "Do not enter, will be populated based on other column(s)")</f>
        <v>Do not enter, will be populated based on other column(s)</v>
      </c>
      <c r="I2362" s="522" t="str">
        <f>IFERROR(VLOOKUP(E2362,'Reference data'!$M$1:$N$364, 2,0), "Do not enter, will be populated based on other column(s)")</f>
        <v>Do not enter, will be populated based on other column(s)</v>
      </c>
      <c r="K2362" s="525" t="str">
        <f>IFERROR(VLOOKUP(J2362,'Reference data'!$G$2:$H$7, 2, 0), "Do not enter, will be populated based on other column(s)")</f>
        <v>Do not enter, will be populated based on other column(s)</v>
      </c>
      <c r="L2362" s="525" t="s">
        <v>2713</v>
      </c>
      <c r="M2362" s="525" t="s">
        <v>415</v>
      </c>
      <c r="P2362" s="483"/>
    </row>
    <row r="2363" spans="1:16">
      <c r="A2363" s="522" t="str">
        <f>IFERROR(VLOOKUP(B2363, 'Reference data'!$C$2:$D$21, 2, 0), "Do not enter, will be populated based on other column(s)")</f>
        <v>Do not enter, will be populated based on other column(s)</v>
      </c>
      <c r="B2363" s="541"/>
      <c r="E2363" s="543"/>
      <c r="G2363" s="522" t="str">
        <f>IFERROR(VLOOKUP(E2363,'Reference data'!$M$2:$P$364,4,0), "Do not enter, will be populated based on other column(s)")</f>
        <v>Do not enter, will be populated based on other column(s)</v>
      </c>
      <c r="H2363" s="522" t="str">
        <f>IFERROR(VLOOKUP(E2363,'Reference data'!$M$2:$O$364, 3,0), "Do not enter, will be populated based on other column(s)")</f>
        <v>Do not enter, will be populated based on other column(s)</v>
      </c>
      <c r="I2363" s="522" t="str">
        <f>IFERROR(VLOOKUP(E2363,'Reference data'!$M$1:$N$364, 2,0), "Do not enter, will be populated based on other column(s)")</f>
        <v>Do not enter, will be populated based on other column(s)</v>
      </c>
      <c r="K2363" s="525" t="str">
        <f>IFERROR(VLOOKUP(J2363,'Reference data'!$G$2:$H$7, 2, 0), "Do not enter, will be populated based on other column(s)")</f>
        <v>Do not enter, will be populated based on other column(s)</v>
      </c>
      <c r="L2363" s="525" t="s">
        <v>2713</v>
      </c>
      <c r="M2363" s="525" t="s">
        <v>415</v>
      </c>
      <c r="P2363" s="483"/>
    </row>
    <row r="2364" spans="1:16">
      <c r="A2364" s="522" t="str">
        <f>IFERROR(VLOOKUP(B2364, 'Reference data'!$C$2:$D$21, 2, 0), "Do not enter, will be populated based on other column(s)")</f>
        <v>Do not enter, will be populated based on other column(s)</v>
      </c>
      <c r="B2364" s="541"/>
      <c r="E2364" s="543"/>
      <c r="G2364" s="522" t="str">
        <f>IFERROR(VLOOKUP(E2364,'Reference data'!$M$2:$P$364,4,0), "Do not enter, will be populated based on other column(s)")</f>
        <v>Do not enter, will be populated based on other column(s)</v>
      </c>
      <c r="H2364" s="522" t="str">
        <f>IFERROR(VLOOKUP(E2364,'Reference data'!$M$2:$O$364, 3,0), "Do not enter, will be populated based on other column(s)")</f>
        <v>Do not enter, will be populated based on other column(s)</v>
      </c>
      <c r="I2364" s="522" t="str">
        <f>IFERROR(VLOOKUP(E2364,'Reference data'!$M$1:$N$364, 2,0), "Do not enter, will be populated based on other column(s)")</f>
        <v>Do not enter, will be populated based on other column(s)</v>
      </c>
      <c r="K2364" s="525" t="str">
        <f>IFERROR(VLOOKUP(J2364,'Reference data'!$G$2:$H$7, 2, 0), "Do not enter, will be populated based on other column(s)")</f>
        <v>Do not enter, will be populated based on other column(s)</v>
      </c>
      <c r="L2364" s="525" t="s">
        <v>2713</v>
      </c>
      <c r="M2364" s="525" t="s">
        <v>415</v>
      </c>
      <c r="P2364" s="483"/>
    </row>
    <row r="2365" spans="1:16">
      <c r="A2365" s="522" t="str">
        <f>IFERROR(VLOOKUP(B2365, 'Reference data'!$C$2:$D$21, 2, 0), "Do not enter, will be populated based on other column(s)")</f>
        <v>Do not enter, will be populated based on other column(s)</v>
      </c>
      <c r="B2365" s="541"/>
      <c r="E2365" s="543"/>
      <c r="G2365" s="522" t="str">
        <f>IFERROR(VLOOKUP(E2365,'Reference data'!$M$2:$P$364,4,0), "Do not enter, will be populated based on other column(s)")</f>
        <v>Do not enter, will be populated based on other column(s)</v>
      </c>
      <c r="H2365" s="522" t="str">
        <f>IFERROR(VLOOKUP(E2365,'Reference data'!$M$2:$O$364, 3,0), "Do not enter, will be populated based on other column(s)")</f>
        <v>Do not enter, will be populated based on other column(s)</v>
      </c>
      <c r="I2365" s="522" t="str">
        <f>IFERROR(VLOOKUP(E2365,'Reference data'!$M$1:$N$364, 2,0), "Do not enter, will be populated based on other column(s)")</f>
        <v>Do not enter, will be populated based on other column(s)</v>
      </c>
      <c r="K2365" s="525" t="str">
        <f>IFERROR(VLOOKUP(J2365,'Reference data'!$G$2:$H$7, 2, 0), "Do not enter, will be populated based on other column(s)")</f>
        <v>Do not enter, will be populated based on other column(s)</v>
      </c>
      <c r="L2365" s="525" t="s">
        <v>2713</v>
      </c>
      <c r="M2365" s="525" t="s">
        <v>415</v>
      </c>
      <c r="P2365" s="483"/>
    </row>
    <row r="2366" spans="1:16">
      <c r="A2366" s="522" t="str">
        <f>IFERROR(VLOOKUP(B2366, 'Reference data'!$C$2:$D$21, 2, 0), "Do not enter, will be populated based on other column(s)")</f>
        <v>Do not enter, will be populated based on other column(s)</v>
      </c>
      <c r="B2366" s="541"/>
      <c r="E2366" s="543"/>
      <c r="G2366" s="522" t="str">
        <f>IFERROR(VLOOKUP(E2366,'Reference data'!$M$2:$P$364,4,0), "Do not enter, will be populated based on other column(s)")</f>
        <v>Do not enter, will be populated based on other column(s)</v>
      </c>
      <c r="H2366" s="522" t="str">
        <f>IFERROR(VLOOKUP(E2366,'Reference data'!$M$2:$O$364, 3,0), "Do not enter, will be populated based on other column(s)")</f>
        <v>Do not enter, will be populated based on other column(s)</v>
      </c>
      <c r="I2366" s="522" t="str">
        <f>IFERROR(VLOOKUP(E2366,'Reference data'!$M$1:$N$364, 2,0), "Do not enter, will be populated based on other column(s)")</f>
        <v>Do not enter, will be populated based on other column(s)</v>
      </c>
      <c r="K2366" s="525" t="str">
        <f>IFERROR(VLOOKUP(J2366,'Reference data'!$G$2:$H$7, 2, 0), "Do not enter, will be populated based on other column(s)")</f>
        <v>Do not enter, will be populated based on other column(s)</v>
      </c>
      <c r="L2366" s="525" t="s">
        <v>2713</v>
      </c>
      <c r="M2366" s="525" t="s">
        <v>415</v>
      </c>
      <c r="P2366" s="483"/>
    </row>
    <row r="2367" spans="1:16">
      <c r="A2367" s="522" t="str">
        <f>IFERROR(VLOOKUP(B2367, 'Reference data'!$C$2:$D$21, 2, 0), "Do not enter, will be populated based on other column(s)")</f>
        <v>Do not enter, will be populated based on other column(s)</v>
      </c>
      <c r="B2367" s="541"/>
      <c r="E2367" s="543"/>
      <c r="G2367" s="522" t="str">
        <f>IFERROR(VLOOKUP(E2367,'Reference data'!$M$2:$P$364,4,0), "Do not enter, will be populated based on other column(s)")</f>
        <v>Do not enter, will be populated based on other column(s)</v>
      </c>
      <c r="H2367" s="522" t="str">
        <f>IFERROR(VLOOKUP(E2367,'Reference data'!$M$2:$O$364, 3,0), "Do not enter, will be populated based on other column(s)")</f>
        <v>Do not enter, will be populated based on other column(s)</v>
      </c>
      <c r="I2367" s="522" t="str">
        <f>IFERROR(VLOOKUP(E2367,'Reference data'!$M$1:$N$364, 2,0), "Do not enter, will be populated based on other column(s)")</f>
        <v>Do not enter, will be populated based on other column(s)</v>
      </c>
      <c r="K2367" s="525" t="str">
        <f>IFERROR(VLOOKUP(J2367,'Reference data'!$G$2:$H$7, 2, 0), "Do not enter, will be populated based on other column(s)")</f>
        <v>Do not enter, will be populated based on other column(s)</v>
      </c>
      <c r="L2367" s="525" t="s">
        <v>2713</v>
      </c>
      <c r="M2367" s="525" t="s">
        <v>415</v>
      </c>
      <c r="P2367" s="483"/>
    </row>
    <row r="2368" spans="1:16">
      <c r="A2368" s="522" t="str">
        <f>IFERROR(VLOOKUP(B2368, 'Reference data'!$C$2:$D$21, 2, 0), "Do not enter, will be populated based on other column(s)")</f>
        <v>Do not enter, will be populated based on other column(s)</v>
      </c>
      <c r="B2368" s="541"/>
      <c r="E2368" s="543"/>
      <c r="G2368" s="522" t="str">
        <f>IFERROR(VLOOKUP(E2368,'Reference data'!$M$2:$P$364,4,0), "Do not enter, will be populated based on other column(s)")</f>
        <v>Do not enter, will be populated based on other column(s)</v>
      </c>
      <c r="H2368" s="522" t="str">
        <f>IFERROR(VLOOKUP(E2368,'Reference data'!$M$2:$O$364, 3,0), "Do not enter, will be populated based on other column(s)")</f>
        <v>Do not enter, will be populated based on other column(s)</v>
      </c>
      <c r="I2368" s="522" t="str">
        <f>IFERROR(VLOOKUP(E2368,'Reference data'!$M$1:$N$364, 2,0), "Do not enter, will be populated based on other column(s)")</f>
        <v>Do not enter, will be populated based on other column(s)</v>
      </c>
      <c r="K2368" s="525" t="str">
        <f>IFERROR(VLOOKUP(J2368,'Reference data'!$G$2:$H$7, 2, 0), "Do not enter, will be populated based on other column(s)")</f>
        <v>Do not enter, will be populated based on other column(s)</v>
      </c>
      <c r="L2368" s="525" t="s">
        <v>2713</v>
      </c>
      <c r="M2368" s="525" t="s">
        <v>415</v>
      </c>
      <c r="P2368" s="483"/>
    </row>
    <row r="2369" spans="1:16">
      <c r="A2369" s="522" t="str">
        <f>IFERROR(VLOOKUP(B2369, 'Reference data'!$C$2:$D$21, 2, 0), "Do not enter, will be populated based on other column(s)")</f>
        <v>Do not enter, will be populated based on other column(s)</v>
      </c>
      <c r="B2369" s="541"/>
      <c r="E2369" s="543"/>
      <c r="G2369" s="522" t="str">
        <f>IFERROR(VLOOKUP(E2369,'Reference data'!$M$2:$P$364,4,0), "Do not enter, will be populated based on other column(s)")</f>
        <v>Do not enter, will be populated based on other column(s)</v>
      </c>
      <c r="H2369" s="522" t="str">
        <f>IFERROR(VLOOKUP(E2369,'Reference data'!$M$2:$O$364, 3,0), "Do not enter, will be populated based on other column(s)")</f>
        <v>Do not enter, will be populated based on other column(s)</v>
      </c>
      <c r="I2369" s="522" t="str">
        <f>IFERROR(VLOOKUP(E2369,'Reference data'!$M$1:$N$364, 2,0), "Do not enter, will be populated based on other column(s)")</f>
        <v>Do not enter, will be populated based on other column(s)</v>
      </c>
      <c r="K2369" s="525" t="str">
        <f>IFERROR(VLOOKUP(J2369,'Reference data'!$G$2:$H$7, 2, 0), "Do not enter, will be populated based on other column(s)")</f>
        <v>Do not enter, will be populated based on other column(s)</v>
      </c>
      <c r="L2369" s="525" t="s">
        <v>2713</v>
      </c>
      <c r="M2369" s="525" t="s">
        <v>415</v>
      </c>
      <c r="P2369" s="483"/>
    </row>
    <row r="2370" spans="1:16">
      <c r="A2370" s="522" t="str">
        <f>IFERROR(VLOOKUP(B2370, 'Reference data'!$C$2:$D$21, 2, 0), "Do not enter, will be populated based on other column(s)")</f>
        <v>Do not enter, will be populated based on other column(s)</v>
      </c>
      <c r="B2370" s="541"/>
      <c r="E2370" s="543"/>
      <c r="G2370" s="522" t="str">
        <f>IFERROR(VLOOKUP(E2370,'Reference data'!$M$2:$P$364,4,0), "Do not enter, will be populated based on other column(s)")</f>
        <v>Do not enter, will be populated based on other column(s)</v>
      </c>
      <c r="H2370" s="522" t="str">
        <f>IFERROR(VLOOKUP(E2370,'Reference data'!$M$2:$O$364, 3,0), "Do not enter, will be populated based on other column(s)")</f>
        <v>Do not enter, will be populated based on other column(s)</v>
      </c>
      <c r="I2370" s="522" t="str">
        <f>IFERROR(VLOOKUP(E2370,'Reference data'!$M$1:$N$364, 2,0), "Do not enter, will be populated based on other column(s)")</f>
        <v>Do not enter, will be populated based on other column(s)</v>
      </c>
      <c r="K2370" s="525" t="str">
        <f>IFERROR(VLOOKUP(J2370,'Reference data'!$G$2:$H$7, 2, 0), "Do not enter, will be populated based on other column(s)")</f>
        <v>Do not enter, will be populated based on other column(s)</v>
      </c>
      <c r="L2370" s="525" t="s">
        <v>650</v>
      </c>
      <c r="M2370" s="525" t="s">
        <v>415</v>
      </c>
      <c r="P2370" s="483"/>
    </row>
    <row r="2371" spans="1:16">
      <c r="A2371" s="522" t="str">
        <f>IFERROR(VLOOKUP(B2371, 'Reference data'!$C$2:$D$21, 2, 0), "Do not enter, will be populated based on other column(s)")</f>
        <v>Do not enter, will be populated based on other column(s)</v>
      </c>
      <c r="B2371" s="541"/>
      <c r="E2371" s="543"/>
      <c r="G2371" s="522" t="str">
        <f>IFERROR(VLOOKUP(E2371,'Reference data'!$M$2:$P$364,4,0), "Do not enter, will be populated based on other column(s)")</f>
        <v>Do not enter, will be populated based on other column(s)</v>
      </c>
      <c r="H2371" s="522" t="str">
        <f>IFERROR(VLOOKUP(E2371,'Reference data'!$M$2:$O$364, 3,0), "Do not enter, will be populated based on other column(s)")</f>
        <v>Do not enter, will be populated based on other column(s)</v>
      </c>
      <c r="I2371" s="522" t="str">
        <f>IFERROR(VLOOKUP(E2371,'Reference data'!$M$1:$N$364, 2,0), "Do not enter, will be populated based on other column(s)")</f>
        <v>Do not enter, will be populated based on other column(s)</v>
      </c>
      <c r="K2371" s="525" t="str">
        <f>IFERROR(VLOOKUP(J2371,'Reference data'!$G$2:$H$7, 2, 0), "Do not enter, will be populated based on other column(s)")</f>
        <v>Do not enter, will be populated based on other column(s)</v>
      </c>
      <c r="L2371" s="525" t="s">
        <v>2713</v>
      </c>
      <c r="M2371" s="525" t="s">
        <v>415</v>
      </c>
      <c r="P2371" s="483"/>
    </row>
    <row r="2372" spans="1:16">
      <c r="A2372" s="522" t="str">
        <f>IFERROR(VLOOKUP(B2372, 'Reference data'!$C$2:$D$21, 2, 0), "Do not enter, will be populated based on other column(s)")</f>
        <v>Do not enter, will be populated based on other column(s)</v>
      </c>
      <c r="B2372" s="541"/>
      <c r="E2372" s="543"/>
      <c r="G2372" s="522" t="str">
        <f>IFERROR(VLOOKUP(E2372,'Reference data'!$M$2:$P$364,4,0), "Do not enter, will be populated based on other column(s)")</f>
        <v>Do not enter, will be populated based on other column(s)</v>
      </c>
      <c r="H2372" s="522" t="str">
        <f>IFERROR(VLOOKUP(E2372,'Reference data'!$M$2:$O$364, 3,0), "Do not enter, will be populated based on other column(s)")</f>
        <v>Do not enter, will be populated based on other column(s)</v>
      </c>
      <c r="I2372" s="522" t="str">
        <f>IFERROR(VLOOKUP(E2372,'Reference data'!$M$1:$N$364, 2,0), "Do not enter, will be populated based on other column(s)")</f>
        <v>Do not enter, will be populated based on other column(s)</v>
      </c>
      <c r="K2372" s="525" t="str">
        <f>IFERROR(VLOOKUP(J2372,'Reference data'!$G$2:$H$7, 2, 0), "Do not enter, will be populated based on other column(s)")</f>
        <v>Do not enter, will be populated based on other column(s)</v>
      </c>
      <c r="L2372" s="525" t="s">
        <v>2713</v>
      </c>
      <c r="M2372" s="525" t="s">
        <v>415</v>
      </c>
      <c r="P2372" s="483"/>
    </row>
    <row r="2373" spans="1:16">
      <c r="A2373" s="522" t="str">
        <f>IFERROR(VLOOKUP(B2373, 'Reference data'!$C$2:$D$21, 2, 0), "Do not enter, will be populated based on other column(s)")</f>
        <v>Do not enter, will be populated based on other column(s)</v>
      </c>
      <c r="B2373" s="541"/>
      <c r="E2373" s="543"/>
      <c r="G2373" s="522" t="str">
        <f>IFERROR(VLOOKUP(E2373,'Reference data'!$M$2:$P$364,4,0), "Do not enter, will be populated based on other column(s)")</f>
        <v>Do not enter, will be populated based on other column(s)</v>
      </c>
      <c r="H2373" s="522" t="str">
        <f>IFERROR(VLOOKUP(E2373,'Reference data'!$M$2:$O$364, 3,0), "Do not enter, will be populated based on other column(s)")</f>
        <v>Do not enter, will be populated based on other column(s)</v>
      </c>
      <c r="I2373" s="522" t="str">
        <f>IFERROR(VLOOKUP(E2373,'Reference data'!$M$1:$N$364, 2,0), "Do not enter, will be populated based on other column(s)")</f>
        <v>Do not enter, will be populated based on other column(s)</v>
      </c>
      <c r="K2373" s="525" t="str">
        <f>IFERROR(VLOOKUP(J2373,'Reference data'!$G$2:$H$7, 2, 0), "Do not enter, will be populated based on other column(s)")</f>
        <v>Do not enter, will be populated based on other column(s)</v>
      </c>
      <c r="L2373" s="525" t="s">
        <v>2713</v>
      </c>
      <c r="M2373" s="525" t="s">
        <v>415</v>
      </c>
      <c r="P2373" s="483"/>
    </row>
    <row r="2374" spans="1:16">
      <c r="A2374" s="522" t="str">
        <f>IFERROR(VLOOKUP(B2374, 'Reference data'!$C$2:$D$21, 2, 0), "Do not enter, will be populated based on other column(s)")</f>
        <v>Do not enter, will be populated based on other column(s)</v>
      </c>
      <c r="B2374" s="541"/>
      <c r="E2374" s="543"/>
      <c r="G2374" s="522" t="str">
        <f>IFERROR(VLOOKUP(E2374,'Reference data'!$M$2:$P$364,4,0), "Do not enter, will be populated based on other column(s)")</f>
        <v>Do not enter, will be populated based on other column(s)</v>
      </c>
      <c r="H2374" s="522" t="str">
        <f>IFERROR(VLOOKUP(E2374,'Reference data'!$M$2:$O$364, 3,0), "Do not enter, will be populated based on other column(s)")</f>
        <v>Do not enter, will be populated based on other column(s)</v>
      </c>
      <c r="I2374" s="522" t="str">
        <f>IFERROR(VLOOKUP(E2374,'Reference data'!$M$1:$N$364, 2,0), "Do not enter, will be populated based on other column(s)")</f>
        <v>Do not enter, will be populated based on other column(s)</v>
      </c>
      <c r="K2374" s="525" t="str">
        <f>IFERROR(VLOOKUP(J2374,'Reference data'!$G$2:$H$7, 2, 0), "Do not enter, will be populated based on other column(s)")</f>
        <v>Do not enter, will be populated based on other column(s)</v>
      </c>
      <c r="L2374" s="525" t="s">
        <v>2713</v>
      </c>
      <c r="M2374" s="525" t="s">
        <v>415</v>
      </c>
      <c r="P2374" s="483"/>
    </row>
    <row r="2375" spans="1:16">
      <c r="A2375" s="522" t="str">
        <f>IFERROR(VLOOKUP(B2375, 'Reference data'!$C$2:$D$21, 2, 0), "Do not enter, will be populated based on other column(s)")</f>
        <v>Do not enter, will be populated based on other column(s)</v>
      </c>
      <c r="B2375" s="541"/>
      <c r="E2375" s="543"/>
      <c r="G2375" s="522" t="str">
        <f>IFERROR(VLOOKUP(E2375,'Reference data'!$M$2:$P$364,4,0), "Do not enter, will be populated based on other column(s)")</f>
        <v>Do not enter, will be populated based on other column(s)</v>
      </c>
      <c r="H2375" s="522" t="str">
        <f>IFERROR(VLOOKUP(E2375,'Reference data'!$M$2:$O$364, 3,0), "Do not enter, will be populated based on other column(s)")</f>
        <v>Do not enter, will be populated based on other column(s)</v>
      </c>
      <c r="I2375" s="522" t="str">
        <f>IFERROR(VLOOKUP(E2375,'Reference data'!$M$1:$N$364, 2,0), "Do not enter, will be populated based on other column(s)")</f>
        <v>Do not enter, will be populated based on other column(s)</v>
      </c>
      <c r="K2375" s="525" t="str">
        <f>IFERROR(VLOOKUP(J2375,'Reference data'!$G$2:$H$7, 2, 0), "Do not enter, will be populated based on other column(s)")</f>
        <v>Do not enter, will be populated based on other column(s)</v>
      </c>
      <c r="L2375" s="525" t="s">
        <v>2713</v>
      </c>
      <c r="M2375" s="525" t="s">
        <v>415</v>
      </c>
      <c r="P2375" s="483"/>
    </row>
    <row r="2376" spans="1:16">
      <c r="A2376" s="522" t="str">
        <f>IFERROR(VLOOKUP(B2376, 'Reference data'!$C$2:$D$21, 2, 0), "Do not enter, will be populated based on other column(s)")</f>
        <v>Do not enter, will be populated based on other column(s)</v>
      </c>
      <c r="B2376" s="541"/>
      <c r="E2376" s="543"/>
      <c r="G2376" s="522" t="str">
        <f>IFERROR(VLOOKUP(E2376,'Reference data'!$M$2:$P$364,4,0), "Do not enter, will be populated based on other column(s)")</f>
        <v>Do not enter, will be populated based on other column(s)</v>
      </c>
      <c r="H2376" s="522" t="str">
        <f>IFERROR(VLOOKUP(E2376,'Reference data'!$M$2:$O$364, 3,0), "Do not enter, will be populated based on other column(s)")</f>
        <v>Do not enter, will be populated based on other column(s)</v>
      </c>
      <c r="I2376" s="522" t="str">
        <f>IFERROR(VLOOKUP(E2376,'Reference data'!$M$1:$N$364, 2,0), "Do not enter, will be populated based on other column(s)")</f>
        <v>Do not enter, will be populated based on other column(s)</v>
      </c>
      <c r="K2376" s="525" t="str">
        <f>IFERROR(VLOOKUP(J2376,'Reference data'!$G$2:$H$7, 2, 0), "Do not enter, will be populated based on other column(s)")</f>
        <v>Do not enter, will be populated based on other column(s)</v>
      </c>
      <c r="L2376" s="525" t="s">
        <v>2713</v>
      </c>
      <c r="M2376" s="525" t="s">
        <v>415</v>
      </c>
      <c r="P2376" s="483"/>
    </row>
    <row r="2377" spans="1:16">
      <c r="A2377" s="522" t="str">
        <f>IFERROR(VLOOKUP(B2377, 'Reference data'!$C$2:$D$21, 2, 0), "Do not enter, will be populated based on other column(s)")</f>
        <v>Do not enter, will be populated based on other column(s)</v>
      </c>
      <c r="B2377" s="541"/>
      <c r="E2377" s="543"/>
      <c r="G2377" s="522" t="str">
        <f>IFERROR(VLOOKUP(E2377,'Reference data'!$M$2:$P$364,4,0), "Do not enter, will be populated based on other column(s)")</f>
        <v>Do not enter, will be populated based on other column(s)</v>
      </c>
      <c r="H2377" s="522" t="str">
        <f>IFERROR(VLOOKUP(E2377,'Reference data'!$M$2:$O$364, 3,0), "Do not enter, will be populated based on other column(s)")</f>
        <v>Do not enter, will be populated based on other column(s)</v>
      </c>
      <c r="I2377" s="522" t="str">
        <f>IFERROR(VLOOKUP(E2377,'Reference data'!$M$1:$N$364, 2,0), "Do not enter, will be populated based on other column(s)")</f>
        <v>Do not enter, will be populated based on other column(s)</v>
      </c>
      <c r="K2377" s="525" t="str">
        <f>IFERROR(VLOOKUP(J2377,'Reference data'!$G$2:$H$7, 2, 0), "Do not enter, will be populated based on other column(s)")</f>
        <v>Do not enter, will be populated based on other column(s)</v>
      </c>
      <c r="L2377" s="525" t="s">
        <v>2713</v>
      </c>
      <c r="M2377" s="525" t="s">
        <v>415</v>
      </c>
      <c r="P2377" s="483"/>
    </row>
    <row r="2378" spans="1:16">
      <c r="A2378" s="522" t="str">
        <f>IFERROR(VLOOKUP(B2378, 'Reference data'!$C$2:$D$21, 2, 0), "Do not enter, will be populated based on other column(s)")</f>
        <v>Do not enter, will be populated based on other column(s)</v>
      </c>
      <c r="B2378" s="541"/>
      <c r="E2378" s="543"/>
      <c r="G2378" s="522" t="str">
        <f>IFERROR(VLOOKUP(E2378,'Reference data'!$M$2:$P$364,4,0), "Do not enter, will be populated based on other column(s)")</f>
        <v>Do not enter, will be populated based on other column(s)</v>
      </c>
      <c r="H2378" s="522" t="str">
        <f>IFERROR(VLOOKUP(E2378,'Reference data'!$M$2:$O$364, 3,0), "Do not enter, will be populated based on other column(s)")</f>
        <v>Do not enter, will be populated based on other column(s)</v>
      </c>
      <c r="I2378" s="522" t="str">
        <f>IFERROR(VLOOKUP(E2378,'Reference data'!$M$1:$N$364, 2,0), "Do not enter, will be populated based on other column(s)")</f>
        <v>Do not enter, will be populated based on other column(s)</v>
      </c>
      <c r="K2378" s="525" t="str">
        <f>IFERROR(VLOOKUP(J2378,'Reference data'!$G$2:$H$7, 2, 0), "Do not enter, will be populated based on other column(s)")</f>
        <v>Do not enter, will be populated based on other column(s)</v>
      </c>
      <c r="L2378" s="525" t="s">
        <v>2713</v>
      </c>
      <c r="M2378" s="525" t="s">
        <v>415</v>
      </c>
      <c r="P2378" s="483"/>
    </row>
    <row r="2379" spans="1:16">
      <c r="A2379" s="522" t="str">
        <f>IFERROR(VLOOKUP(B2379, 'Reference data'!$C$2:$D$21, 2, 0), "Do not enter, will be populated based on other column(s)")</f>
        <v>Do not enter, will be populated based on other column(s)</v>
      </c>
      <c r="B2379" s="541"/>
      <c r="E2379" s="543"/>
      <c r="G2379" s="522" t="str">
        <f>IFERROR(VLOOKUP(E2379,'Reference data'!$M$2:$P$364,4,0), "Do not enter, will be populated based on other column(s)")</f>
        <v>Do not enter, will be populated based on other column(s)</v>
      </c>
      <c r="H2379" s="522" t="str">
        <f>IFERROR(VLOOKUP(E2379,'Reference data'!$M$2:$O$364, 3,0), "Do not enter, will be populated based on other column(s)")</f>
        <v>Do not enter, will be populated based on other column(s)</v>
      </c>
      <c r="I2379" s="522" t="str">
        <f>IFERROR(VLOOKUP(E2379,'Reference data'!$M$1:$N$364, 2,0), "Do not enter, will be populated based on other column(s)")</f>
        <v>Do not enter, will be populated based on other column(s)</v>
      </c>
      <c r="K2379" s="525" t="str">
        <f>IFERROR(VLOOKUP(J2379,'Reference data'!$G$2:$H$7, 2, 0), "Do not enter, will be populated based on other column(s)")</f>
        <v>Do not enter, will be populated based on other column(s)</v>
      </c>
      <c r="L2379" s="525" t="s">
        <v>2713</v>
      </c>
      <c r="M2379" s="525" t="s">
        <v>415</v>
      </c>
      <c r="P2379" s="483"/>
    </row>
    <row r="2380" spans="1:16">
      <c r="A2380" s="522" t="str">
        <f>IFERROR(VLOOKUP(B2380, 'Reference data'!$C$2:$D$21, 2, 0), "Do not enter, will be populated based on other column(s)")</f>
        <v>Do not enter, will be populated based on other column(s)</v>
      </c>
      <c r="B2380" s="541"/>
      <c r="E2380" s="543"/>
      <c r="G2380" s="522" t="str">
        <f>IFERROR(VLOOKUP(E2380,'Reference data'!$M$2:$P$364,4,0), "Do not enter, will be populated based on other column(s)")</f>
        <v>Do not enter, will be populated based on other column(s)</v>
      </c>
      <c r="H2380" s="522" t="str">
        <f>IFERROR(VLOOKUP(E2380,'Reference data'!$M$2:$O$364, 3,0), "Do not enter, will be populated based on other column(s)")</f>
        <v>Do not enter, will be populated based on other column(s)</v>
      </c>
      <c r="I2380" s="522" t="str">
        <f>IFERROR(VLOOKUP(E2380,'Reference data'!$M$1:$N$364, 2,0), "Do not enter, will be populated based on other column(s)")</f>
        <v>Do not enter, will be populated based on other column(s)</v>
      </c>
      <c r="K2380" s="525" t="str">
        <f>IFERROR(VLOOKUP(J2380,'Reference data'!$G$2:$H$7, 2, 0), "Do not enter, will be populated based on other column(s)")</f>
        <v>Do not enter, will be populated based on other column(s)</v>
      </c>
      <c r="L2380" s="525" t="s">
        <v>2713</v>
      </c>
      <c r="M2380" s="525" t="s">
        <v>415</v>
      </c>
      <c r="P2380" s="483"/>
    </row>
    <row r="2381" spans="1:16">
      <c r="A2381" s="522" t="str">
        <f>IFERROR(VLOOKUP(B2381, 'Reference data'!$C$2:$D$21, 2, 0), "Do not enter, will be populated based on other column(s)")</f>
        <v>Do not enter, will be populated based on other column(s)</v>
      </c>
      <c r="B2381" s="541"/>
      <c r="E2381" s="543"/>
      <c r="G2381" s="522" t="str">
        <f>IFERROR(VLOOKUP(E2381,'Reference data'!$M$2:$P$364,4,0), "Do not enter, will be populated based on other column(s)")</f>
        <v>Do not enter, will be populated based on other column(s)</v>
      </c>
      <c r="H2381" s="522" t="str">
        <f>IFERROR(VLOOKUP(E2381,'Reference data'!$M$2:$O$364, 3,0), "Do not enter, will be populated based on other column(s)")</f>
        <v>Do not enter, will be populated based on other column(s)</v>
      </c>
      <c r="I2381" s="522" t="str">
        <f>IFERROR(VLOOKUP(E2381,'Reference data'!$M$1:$N$364, 2,0), "Do not enter, will be populated based on other column(s)")</f>
        <v>Do not enter, will be populated based on other column(s)</v>
      </c>
      <c r="K2381" s="525" t="str">
        <f>IFERROR(VLOOKUP(J2381,'Reference data'!$G$2:$H$7, 2, 0), "Do not enter, will be populated based on other column(s)")</f>
        <v>Do not enter, will be populated based on other column(s)</v>
      </c>
      <c r="L2381" s="525" t="s">
        <v>2713</v>
      </c>
      <c r="M2381" s="525" t="s">
        <v>415</v>
      </c>
      <c r="P2381" s="483"/>
    </row>
    <row r="2382" spans="1:16">
      <c r="A2382" s="522" t="str">
        <f>IFERROR(VLOOKUP(B2382, 'Reference data'!$C$2:$D$21, 2, 0), "Do not enter, will be populated based on other column(s)")</f>
        <v>Do not enter, will be populated based on other column(s)</v>
      </c>
      <c r="B2382" s="541"/>
      <c r="E2382" s="543"/>
      <c r="G2382" s="522" t="str">
        <f>IFERROR(VLOOKUP(E2382,'Reference data'!$M$2:$P$364,4,0), "Do not enter, will be populated based on other column(s)")</f>
        <v>Do not enter, will be populated based on other column(s)</v>
      </c>
      <c r="H2382" s="522" t="str">
        <f>IFERROR(VLOOKUP(E2382,'Reference data'!$M$2:$O$364, 3,0), "Do not enter, will be populated based on other column(s)")</f>
        <v>Do not enter, will be populated based on other column(s)</v>
      </c>
      <c r="I2382" s="522" t="str">
        <f>IFERROR(VLOOKUP(E2382,'Reference data'!$M$1:$N$364, 2,0), "Do not enter, will be populated based on other column(s)")</f>
        <v>Do not enter, will be populated based on other column(s)</v>
      </c>
      <c r="K2382" s="525" t="str">
        <f>IFERROR(VLOOKUP(J2382,'Reference data'!$G$2:$H$7, 2, 0), "Do not enter, will be populated based on other column(s)")</f>
        <v>Do not enter, will be populated based on other column(s)</v>
      </c>
      <c r="L2382" s="525" t="s">
        <v>2713</v>
      </c>
      <c r="M2382" s="525" t="s">
        <v>415</v>
      </c>
      <c r="P2382" s="483"/>
    </row>
    <row r="2383" spans="1:16">
      <c r="A2383" s="522" t="str">
        <f>IFERROR(VLOOKUP(B2383, 'Reference data'!$C$2:$D$21, 2, 0), "Do not enter, will be populated based on other column(s)")</f>
        <v>Do not enter, will be populated based on other column(s)</v>
      </c>
      <c r="B2383" s="541"/>
      <c r="E2383" s="543"/>
      <c r="G2383" s="522" t="str">
        <f>IFERROR(VLOOKUP(E2383,'Reference data'!$M$2:$P$364,4,0), "Do not enter, will be populated based on other column(s)")</f>
        <v>Do not enter, will be populated based on other column(s)</v>
      </c>
      <c r="H2383" s="522" t="str">
        <f>IFERROR(VLOOKUP(E2383,'Reference data'!$M$2:$O$364, 3,0), "Do not enter, will be populated based on other column(s)")</f>
        <v>Do not enter, will be populated based on other column(s)</v>
      </c>
      <c r="I2383" s="522" t="str">
        <f>IFERROR(VLOOKUP(E2383,'Reference data'!$M$1:$N$364, 2,0), "Do not enter, will be populated based on other column(s)")</f>
        <v>Do not enter, will be populated based on other column(s)</v>
      </c>
      <c r="K2383" s="525" t="str">
        <f>IFERROR(VLOOKUP(J2383,'Reference data'!$G$2:$H$7, 2, 0), "Do not enter, will be populated based on other column(s)")</f>
        <v>Do not enter, will be populated based on other column(s)</v>
      </c>
      <c r="L2383" s="525" t="s">
        <v>2713</v>
      </c>
      <c r="M2383" s="525" t="s">
        <v>415</v>
      </c>
      <c r="P2383" s="483"/>
    </row>
    <row r="2384" spans="1:16">
      <c r="A2384" s="522" t="str">
        <f>IFERROR(VLOOKUP(B2384, 'Reference data'!$C$2:$D$21, 2, 0), "Do not enter, will be populated based on other column(s)")</f>
        <v>Do not enter, will be populated based on other column(s)</v>
      </c>
      <c r="B2384" s="541"/>
      <c r="E2384" s="543"/>
      <c r="G2384" s="522" t="str">
        <f>IFERROR(VLOOKUP(E2384,'Reference data'!$M$2:$P$364,4,0), "Do not enter, will be populated based on other column(s)")</f>
        <v>Do not enter, will be populated based on other column(s)</v>
      </c>
      <c r="H2384" s="522" t="str">
        <f>IFERROR(VLOOKUP(E2384,'Reference data'!$M$2:$O$364, 3,0), "Do not enter, will be populated based on other column(s)")</f>
        <v>Do not enter, will be populated based on other column(s)</v>
      </c>
      <c r="I2384" s="522" t="str">
        <f>IFERROR(VLOOKUP(E2384,'Reference data'!$M$1:$N$364, 2,0), "Do not enter, will be populated based on other column(s)")</f>
        <v>Do not enter, will be populated based on other column(s)</v>
      </c>
      <c r="K2384" s="525" t="str">
        <f>IFERROR(VLOOKUP(J2384,'Reference data'!$G$2:$H$7, 2, 0), "Do not enter, will be populated based on other column(s)")</f>
        <v>Do not enter, will be populated based on other column(s)</v>
      </c>
      <c r="L2384" s="525" t="s">
        <v>2713</v>
      </c>
      <c r="M2384" s="525" t="s">
        <v>415</v>
      </c>
      <c r="P2384" s="483"/>
    </row>
    <row r="2385" spans="1:16">
      <c r="A2385" s="522" t="str">
        <f>IFERROR(VLOOKUP(B2385, 'Reference data'!$C$2:$D$21, 2, 0), "Do not enter, will be populated based on other column(s)")</f>
        <v>Do not enter, will be populated based on other column(s)</v>
      </c>
      <c r="B2385" s="541"/>
      <c r="E2385" s="543"/>
      <c r="G2385" s="522" t="str">
        <f>IFERROR(VLOOKUP(E2385,'Reference data'!$M$2:$P$364,4,0), "Do not enter, will be populated based on other column(s)")</f>
        <v>Do not enter, will be populated based on other column(s)</v>
      </c>
      <c r="H2385" s="522" t="str">
        <f>IFERROR(VLOOKUP(E2385,'Reference data'!$M$2:$O$364, 3,0), "Do not enter, will be populated based on other column(s)")</f>
        <v>Do not enter, will be populated based on other column(s)</v>
      </c>
      <c r="I2385" s="522" t="str">
        <f>IFERROR(VLOOKUP(E2385,'Reference data'!$M$1:$N$364, 2,0), "Do not enter, will be populated based on other column(s)")</f>
        <v>Do not enter, will be populated based on other column(s)</v>
      </c>
      <c r="K2385" s="525" t="str">
        <f>IFERROR(VLOOKUP(J2385,'Reference data'!$G$2:$H$7, 2, 0), "Do not enter, will be populated based on other column(s)")</f>
        <v>Do not enter, will be populated based on other column(s)</v>
      </c>
      <c r="L2385" s="525" t="s">
        <v>2713</v>
      </c>
      <c r="M2385" s="525" t="s">
        <v>415</v>
      </c>
      <c r="P2385" s="483"/>
    </row>
    <row r="2386" spans="1:16">
      <c r="A2386" s="522" t="str">
        <f>IFERROR(VLOOKUP(B2386, 'Reference data'!$C$2:$D$21, 2, 0), "Do not enter, will be populated based on other column(s)")</f>
        <v>Do not enter, will be populated based on other column(s)</v>
      </c>
      <c r="B2386" s="541"/>
      <c r="E2386" s="543"/>
      <c r="G2386" s="522" t="str">
        <f>IFERROR(VLOOKUP(E2386,'Reference data'!$M$2:$P$364,4,0), "Do not enter, will be populated based on other column(s)")</f>
        <v>Do not enter, will be populated based on other column(s)</v>
      </c>
      <c r="H2386" s="522" t="str">
        <f>IFERROR(VLOOKUP(E2386,'Reference data'!$M$2:$O$364, 3,0), "Do not enter, will be populated based on other column(s)")</f>
        <v>Do not enter, will be populated based on other column(s)</v>
      </c>
      <c r="I2386" s="522" t="str">
        <f>IFERROR(VLOOKUP(E2386,'Reference data'!$M$1:$N$364, 2,0), "Do not enter, will be populated based on other column(s)")</f>
        <v>Do not enter, will be populated based on other column(s)</v>
      </c>
      <c r="K2386" s="525" t="str">
        <f>IFERROR(VLOOKUP(J2386,'Reference data'!$G$2:$H$7, 2, 0), "Do not enter, will be populated based on other column(s)")</f>
        <v>Do not enter, will be populated based on other column(s)</v>
      </c>
      <c r="L2386" s="525" t="s">
        <v>2713</v>
      </c>
      <c r="M2386" s="525" t="s">
        <v>415</v>
      </c>
      <c r="P2386" s="483"/>
    </row>
    <row r="2387" spans="1:16">
      <c r="A2387" s="522" t="str">
        <f>IFERROR(VLOOKUP(B2387, 'Reference data'!$C$2:$D$21, 2, 0), "Do not enter, will be populated based on other column(s)")</f>
        <v>Do not enter, will be populated based on other column(s)</v>
      </c>
      <c r="B2387" s="541"/>
      <c r="E2387" s="543"/>
      <c r="G2387" s="522" t="str">
        <f>IFERROR(VLOOKUP(E2387,'Reference data'!$M$2:$P$364,4,0), "Do not enter, will be populated based on other column(s)")</f>
        <v>Do not enter, will be populated based on other column(s)</v>
      </c>
      <c r="H2387" s="522" t="str">
        <f>IFERROR(VLOOKUP(E2387,'Reference data'!$M$2:$O$364, 3,0), "Do not enter, will be populated based on other column(s)")</f>
        <v>Do not enter, will be populated based on other column(s)</v>
      </c>
      <c r="I2387" s="522" t="str">
        <f>IFERROR(VLOOKUP(E2387,'Reference data'!$M$1:$N$364, 2,0), "Do not enter, will be populated based on other column(s)")</f>
        <v>Do not enter, will be populated based on other column(s)</v>
      </c>
      <c r="K2387" s="525" t="str">
        <f>IFERROR(VLOOKUP(J2387,'Reference data'!$G$2:$H$7, 2, 0), "Do not enter, will be populated based on other column(s)")</f>
        <v>Do not enter, will be populated based on other column(s)</v>
      </c>
      <c r="L2387" s="525" t="s">
        <v>2713</v>
      </c>
      <c r="M2387" s="525" t="s">
        <v>415</v>
      </c>
      <c r="P2387" s="483"/>
    </row>
    <row r="2388" spans="1:16">
      <c r="A2388" s="522" t="str">
        <f>IFERROR(VLOOKUP(B2388, 'Reference data'!$C$2:$D$21, 2, 0), "Do not enter, will be populated based on other column(s)")</f>
        <v>Do not enter, will be populated based on other column(s)</v>
      </c>
      <c r="B2388" s="541"/>
      <c r="E2388" s="543"/>
      <c r="G2388" s="522" t="str">
        <f>IFERROR(VLOOKUP(E2388,'Reference data'!$M$2:$P$364,4,0), "Do not enter, will be populated based on other column(s)")</f>
        <v>Do not enter, will be populated based on other column(s)</v>
      </c>
      <c r="H2388" s="522" t="str">
        <f>IFERROR(VLOOKUP(E2388,'Reference data'!$M$2:$O$364, 3,0), "Do not enter, will be populated based on other column(s)")</f>
        <v>Do not enter, will be populated based on other column(s)</v>
      </c>
      <c r="I2388" s="522" t="str">
        <f>IFERROR(VLOOKUP(E2388,'Reference data'!$M$1:$N$364, 2,0), "Do not enter, will be populated based on other column(s)")</f>
        <v>Do not enter, will be populated based on other column(s)</v>
      </c>
      <c r="K2388" s="525" t="str">
        <f>IFERROR(VLOOKUP(J2388,'Reference data'!$G$2:$H$7, 2, 0), "Do not enter, will be populated based on other column(s)")</f>
        <v>Do not enter, will be populated based on other column(s)</v>
      </c>
      <c r="L2388" s="525" t="s">
        <v>2713</v>
      </c>
      <c r="M2388" s="525" t="s">
        <v>415</v>
      </c>
      <c r="P2388" s="483"/>
    </row>
    <row r="2389" spans="1:16">
      <c r="A2389" s="522" t="str">
        <f>IFERROR(VLOOKUP(B2389, 'Reference data'!$C$2:$D$21, 2, 0), "Do not enter, will be populated based on other column(s)")</f>
        <v>Do not enter, will be populated based on other column(s)</v>
      </c>
      <c r="B2389" s="541"/>
      <c r="E2389" s="543"/>
      <c r="G2389" s="522" t="str">
        <f>IFERROR(VLOOKUP(E2389,'Reference data'!$M$2:$P$364,4,0), "Do not enter, will be populated based on other column(s)")</f>
        <v>Do not enter, will be populated based on other column(s)</v>
      </c>
      <c r="H2389" s="522" t="str">
        <f>IFERROR(VLOOKUP(E2389,'Reference data'!$M$2:$O$364, 3,0), "Do not enter, will be populated based on other column(s)")</f>
        <v>Do not enter, will be populated based on other column(s)</v>
      </c>
      <c r="I2389" s="522" t="str">
        <f>IFERROR(VLOOKUP(E2389,'Reference data'!$M$1:$N$364, 2,0), "Do not enter, will be populated based on other column(s)")</f>
        <v>Do not enter, will be populated based on other column(s)</v>
      </c>
      <c r="K2389" s="525" t="str">
        <f>IFERROR(VLOOKUP(J2389,'Reference data'!$G$2:$H$7, 2, 0), "Do not enter, will be populated based on other column(s)")</f>
        <v>Do not enter, will be populated based on other column(s)</v>
      </c>
      <c r="L2389" s="525" t="s">
        <v>2713</v>
      </c>
      <c r="M2389" s="525" t="s">
        <v>415</v>
      </c>
      <c r="P2389" s="483"/>
    </row>
    <row r="2390" spans="1:16">
      <c r="A2390" s="522" t="str">
        <f>IFERROR(VLOOKUP(B2390, 'Reference data'!$C$2:$D$21, 2, 0), "Do not enter, will be populated based on other column(s)")</f>
        <v>Do not enter, will be populated based on other column(s)</v>
      </c>
      <c r="B2390" s="541"/>
      <c r="E2390" s="543"/>
      <c r="G2390" s="522" t="str">
        <f>IFERROR(VLOOKUP(E2390,'Reference data'!$M$2:$P$364,4,0), "Do not enter, will be populated based on other column(s)")</f>
        <v>Do not enter, will be populated based on other column(s)</v>
      </c>
      <c r="H2390" s="522" t="str">
        <f>IFERROR(VLOOKUP(E2390,'Reference data'!$M$2:$O$364, 3,0), "Do not enter, will be populated based on other column(s)")</f>
        <v>Do not enter, will be populated based on other column(s)</v>
      </c>
      <c r="I2390" s="522" t="str">
        <f>IFERROR(VLOOKUP(E2390,'Reference data'!$M$1:$N$364, 2,0), "Do not enter, will be populated based on other column(s)")</f>
        <v>Do not enter, will be populated based on other column(s)</v>
      </c>
      <c r="K2390" s="525" t="str">
        <f>IFERROR(VLOOKUP(J2390,'Reference data'!$G$2:$H$7, 2, 0), "Do not enter, will be populated based on other column(s)")</f>
        <v>Do not enter, will be populated based on other column(s)</v>
      </c>
      <c r="L2390" s="525" t="s">
        <v>2713</v>
      </c>
      <c r="M2390" s="525" t="s">
        <v>415</v>
      </c>
      <c r="P2390" s="483"/>
    </row>
    <row r="2391" spans="1:16">
      <c r="A2391" s="522" t="str">
        <f>IFERROR(VLOOKUP(B2391, 'Reference data'!$C$2:$D$21, 2, 0), "Do not enter, will be populated based on other column(s)")</f>
        <v>Do not enter, will be populated based on other column(s)</v>
      </c>
      <c r="B2391" s="541"/>
      <c r="E2391" s="543"/>
      <c r="G2391" s="522" t="str">
        <f>IFERROR(VLOOKUP(E2391,'Reference data'!$M$2:$P$364,4,0), "Do not enter, will be populated based on other column(s)")</f>
        <v>Do not enter, will be populated based on other column(s)</v>
      </c>
      <c r="H2391" s="522" t="str">
        <f>IFERROR(VLOOKUP(E2391,'Reference data'!$M$2:$O$364, 3,0), "Do not enter, will be populated based on other column(s)")</f>
        <v>Do not enter, will be populated based on other column(s)</v>
      </c>
      <c r="I2391" s="522" t="str">
        <f>IFERROR(VLOOKUP(E2391,'Reference data'!$M$1:$N$364, 2,0), "Do not enter, will be populated based on other column(s)")</f>
        <v>Do not enter, will be populated based on other column(s)</v>
      </c>
      <c r="K2391" s="525" t="str">
        <f>IFERROR(VLOOKUP(J2391,'Reference data'!$G$2:$H$7, 2, 0), "Do not enter, will be populated based on other column(s)")</f>
        <v>Do not enter, will be populated based on other column(s)</v>
      </c>
      <c r="L2391" s="525" t="s">
        <v>2713</v>
      </c>
      <c r="M2391" s="525" t="s">
        <v>415</v>
      </c>
      <c r="P2391" s="483"/>
    </row>
    <row r="2392" spans="1:16">
      <c r="A2392" s="522" t="str">
        <f>IFERROR(VLOOKUP(B2392, 'Reference data'!$C$2:$D$21, 2, 0), "Do not enter, will be populated based on other column(s)")</f>
        <v>Do not enter, will be populated based on other column(s)</v>
      </c>
      <c r="B2392" s="541"/>
      <c r="E2392" s="543"/>
      <c r="G2392" s="522" t="str">
        <f>IFERROR(VLOOKUP(E2392,'Reference data'!$M$2:$P$364,4,0), "Do not enter, will be populated based on other column(s)")</f>
        <v>Do not enter, will be populated based on other column(s)</v>
      </c>
      <c r="H2392" s="522" t="str">
        <f>IFERROR(VLOOKUP(E2392,'Reference data'!$M$2:$O$364, 3,0), "Do not enter, will be populated based on other column(s)")</f>
        <v>Do not enter, will be populated based on other column(s)</v>
      </c>
      <c r="I2392" s="522" t="str">
        <f>IFERROR(VLOOKUP(E2392,'Reference data'!$M$1:$N$364, 2,0), "Do not enter, will be populated based on other column(s)")</f>
        <v>Do not enter, will be populated based on other column(s)</v>
      </c>
      <c r="K2392" s="525" t="str">
        <f>IFERROR(VLOOKUP(J2392,'Reference data'!$G$2:$H$7, 2, 0), "Do not enter, will be populated based on other column(s)")</f>
        <v>Do not enter, will be populated based on other column(s)</v>
      </c>
      <c r="L2392" s="525" t="s">
        <v>2713</v>
      </c>
      <c r="M2392" s="525" t="s">
        <v>415</v>
      </c>
      <c r="P2392" s="483"/>
    </row>
    <row r="2393" spans="1:16">
      <c r="A2393" s="522" t="str">
        <f>IFERROR(VLOOKUP(B2393, 'Reference data'!$C$2:$D$21, 2, 0), "Do not enter, will be populated based on other column(s)")</f>
        <v>Do not enter, will be populated based on other column(s)</v>
      </c>
      <c r="B2393" s="541"/>
      <c r="E2393" s="543"/>
      <c r="G2393" s="522" t="str">
        <f>IFERROR(VLOOKUP(E2393,'Reference data'!$M$2:$P$364,4,0), "Do not enter, will be populated based on other column(s)")</f>
        <v>Do not enter, will be populated based on other column(s)</v>
      </c>
      <c r="H2393" s="522" t="str">
        <f>IFERROR(VLOOKUP(E2393,'Reference data'!$M$2:$O$364, 3,0), "Do not enter, will be populated based on other column(s)")</f>
        <v>Do not enter, will be populated based on other column(s)</v>
      </c>
      <c r="I2393" s="522" t="str">
        <f>IFERROR(VLOOKUP(E2393,'Reference data'!$M$1:$N$364, 2,0), "Do not enter, will be populated based on other column(s)")</f>
        <v>Do not enter, will be populated based on other column(s)</v>
      </c>
      <c r="K2393" s="525" t="str">
        <f>IFERROR(VLOOKUP(J2393,'Reference data'!$G$2:$H$7, 2, 0), "Do not enter, will be populated based on other column(s)")</f>
        <v>Do not enter, will be populated based on other column(s)</v>
      </c>
      <c r="L2393" s="525" t="s">
        <v>2713</v>
      </c>
      <c r="M2393" s="525" t="s">
        <v>415</v>
      </c>
      <c r="P2393" s="483"/>
    </row>
    <row r="2394" spans="1:16">
      <c r="A2394" s="522" t="str">
        <f>IFERROR(VLOOKUP(B2394, 'Reference data'!$C$2:$D$21, 2, 0), "Do not enter, will be populated based on other column(s)")</f>
        <v>Do not enter, will be populated based on other column(s)</v>
      </c>
      <c r="B2394" s="541"/>
      <c r="E2394" s="543"/>
      <c r="G2394" s="522" t="str">
        <f>IFERROR(VLOOKUP(E2394,'Reference data'!$M$2:$P$364,4,0), "Do not enter, will be populated based on other column(s)")</f>
        <v>Do not enter, will be populated based on other column(s)</v>
      </c>
      <c r="H2394" s="522" t="str">
        <f>IFERROR(VLOOKUP(E2394,'Reference data'!$M$2:$O$364, 3,0), "Do not enter, will be populated based on other column(s)")</f>
        <v>Do not enter, will be populated based on other column(s)</v>
      </c>
      <c r="I2394" s="522" t="str">
        <f>IFERROR(VLOOKUP(E2394,'Reference data'!$M$1:$N$364, 2,0), "Do not enter, will be populated based on other column(s)")</f>
        <v>Do not enter, will be populated based on other column(s)</v>
      </c>
      <c r="K2394" s="525" t="str">
        <f>IFERROR(VLOOKUP(J2394,'Reference data'!$G$2:$H$7, 2, 0), "Do not enter, will be populated based on other column(s)")</f>
        <v>Do not enter, will be populated based on other column(s)</v>
      </c>
      <c r="L2394" s="525" t="s">
        <v>2713</v>
      </c>
      <c r="M2394" s="525" t="s">
        <v>415</v>
      </c>
      <c r="P2394" s="483"/>
    </row>
    <row r="2395" spans="1:16">
      <c r="A2395" s="522" t="str">
        <f>IFERROR(VLOOKUP(B2395, 'Reference data'!$C$2:$D$21, 2, 0), "Do not enter, will be populated based on other column(s)")</f>
        <v>Do not enter, will be populated based on other column(s)</v>
      </c>
      <c r="B2395" s="541"/>
      <c r="E2395" s="543"/>
      <c r="G2395" s="522" t="str">
        <f>IFERROR(VLOOKUP(E2395,'Reference data'!$M$2:$P$364,4,0), "Do not enter, will be populated based on other column(s)")</f>
        <v>Do not enter, will be populated based on other column(s)</v>
      </c>
      <c r="H2395" s="522" t="str">
        <f>IFERROR(VLOOKUP(E2395,'Reference data'!$M$2:$O$364, 3,0), "Do not enter, will be populated based on other column(s)")</f>
        <v>Do not enter, will be populated based on other column(s)</v>
      </c>
      <c r="I2395" s="522" t="str">
        <f>IFERROR(VLOOKUP(E2395,'Reference data'!$M$1:$N$364, 2,0), "Do not enter, will be populated based on other column(s)")</f>
        <v>Do not enter, will be populated based on other column(s)</v>
      </c>
      <c r="K2395" s="525" t="str">
        <f>IFERROR(VLOOKUP(J2395,'Reference data'!$G$2:$H$7, 2, 0), "Do not enter, will be populated based on other column(s)")</f>
        <v>Do not enter, will be populated based on other column(s)</v>
      </c>
      <c r="L2395" s="525" t="s">
        <v>2713</v>
      </c>
      <c r="M2395" s="525" t="s">
        <v>415</v>
      </c>
      <c r="P2395" s="483"/>
    </row>
    <row r="2396" spans="1:16">
      <c r="A2396" s="522" t="str">
        <f>IFERROR(VLOOKUP(B2396, 'Reference data'!$C$2:$D$21, 2, 0), "Do not enter, will be populated based on other column(s)")</f>
        <v>Do not enter, will be populated based on other column(s)</v>
      </c>
      <c r="B2396" s="541"/>
      <c r="E2396" s="543"/>
      <c r="G2396" s="522" t="str">
        <f>IFERROR(VLOOKUP(E2396,'Reference data'!$M$2:$P$364,4,0), "Do not enter, will be populated based on other column(s)")</f>
        <v>Do not enter, will be populated based on other column(s)</v>
      </c>
      <c r="H2396" s="522" t="str">
        <f>IFERROR(VLOOKUP(E2396,'Reference data'!$M$2:$O$364, 3,0), "Do not enter, will be populated based on other column(s)")</f>
        <v>Do not enter, will be populated based on other column(s)</v>
      </c>
      <c r="I2396" s="522" t="str">
        <f>IFERROR(VLOOKUP(E2396,'Reference data'!$M$1:$N$364, 2,0), "Do not enter, will be populated based on other column(s)")</f>
        <v>Do not enter, will be populated based on other column(s)</v>
      </c>
      <c r="K2396" s="525" t="str">
        <f>IFERROR(VLOOKUP(J2396,'Reference data'!$G$2:$H$7, 2, 0), "Do not enter, will be populated based on other column(s)")</f>
        <v>Do not enter, will be populated based on other column(s)</v>
      </c>
      <c r="L2396" s="525" t="s">
        <v>2713</v>
      </c>
      <c r="M2396" s="525" t="s">
        <v>415</v>
      </c>
      <c r="P2396" s="483"/>
    </row>
    <row r="2397" spans="1:16">
      <c r="A2397" s="522" t="str">
        <f>IFERROR(VLOOKUP(B2397, 'Reference data'!$C$2:$D$21, 2, 0), "Do not enter, will be populated based on other column(s)")</f>
        <v>Do not enter, will be populated based on other column(s)</v>
      </c>
      <c r="B2397" s="541"/>
      <c r="E2397" s="543"/>
      <c r="G2397" s="522" t="str">
        <f>IFERROR(VLOOKUP(E2397,'Reference data'!$M$2:$P$364,4,0), "Do not enter, will be populated based on other column(s)")</f>
        <v>Do not enter, will be populated based on other column(s)</v>
      </c>
      <c r="H2397" s="522" t="str">
        <f>IFERROR(VLOOKUP(E2397,'Reference data'!$M$2:$O$364, 3,0), "Do not enter, will be populated based on other column(s)")</f>
        <v>Do not enter, will be populated based on other column(s)</v>
      </c>
      <c r="I2397" s="522" t="str">
        <f>IFERROR(VLOOKUP(E2397,'Reference data'!$M$1:$N$364, 2,0), "Do not enter, will be populated based on other column(s)")</f>
        <v>Do not enter, will be populated based on other column(s)</v>
      </c>
      <c r="K2397" s="525" t="str">
        <f>IFERROR(VLOOKUP(J2397,'Reference data'!$G$2:$H$7, 2, 0), "Do not enter, will be populated based on other column(s)")</f>
        <v>Do not enter, will be populated based on other column(s)</v>
      </c>
      <c r="L2397" s="525" t="s">
        <v>2713</v>
      </c>
      <c r="M2397" s="525" t="s">
        <v>415</v>
      </c>
      <c r="P2397" s="483"/>
    </row>
    <row r="2398" spans="1:16">
      <c r="A2398" s="522" t="str">
        <f>IFERROR(VLOOKUP(B2398, 'Reference data'!$C$2:$D$21, 2, 0), "Do not enter, will be populated based on other column(s)")</f>
        <v>Do not enter, will be populated based on other column(s)</v>
      </c>
      <c r="B2398" s="541"/>
      <c r="E2398" s="543"/>
      <c r="G2398" s="522" t="str">
        <f>IFERROR(VLOOKUP(E2398,'Reference data'!$M$2:$P$364,4,0), "Do not enter, will be populated based on other column(s)")</f>
        <v>Do not enter, will be populated based on other column(s)</v>
      </c>
      <c r="H2398" s="522" t="str">
        <f>IFERROR(VLOOKUP(E2398,'Reference data'!$M$2:$O$364, 3,0), "Do not enter, will be populated based on other column(s)")</f>
        <v>Do not enter, will be populated based on other column(s)</v>
      </c>
      <c r="I2398" s="522" t="str">
        <f>IFERROR(VLOOKUP(E2398,'Reference data'!$M$1:$N$364, 2,0), "Do not enter, will be populated based on other column(s)")</f>
        <v>Do not enter, will be populated based on other column(s)</v>
      </c>
      <c r="K2398" s="525" t="str">
        <f>IFERROR(VLOOKUP(J2398,'Reference data'!$G$2:$H$7, 2, 0), "Do not enter, will be populated based on other column(s)")</f>
        <v>Do not enter, will be populated based on other column(s)</v>
      </c>
      <c r="L2398" s="525" t="s">
        <v>2713</v>
      </c>
      <c r="M2398" s="525" t="s">
        <v>415</v>
      </c>
      <c r="P2398" s="483"/>
    </row>
    <row r="2399" spans="1:16">
      <c r="A2399" s="522" t="str">
        <f>IFERROR(VLOOKUP(B2399, 'Reference data'!$C$2:$D$21, 2, 0), "Do not enter, will be populated based on other column(s)")</f>
        <v>Do not enter, will be populated based on other column(s)</v>
      </c>
      <c r="B2399" s="541"/>
      <c r="E2399" s="543"/>
      <c r="G2399" s="522" t="str">
        <f>IFERROR(VLOOKUP(E2399,'Reference data'!$M$2:$P$364,4,0), "Do not enter, will be populated based on other column(s)")</f>
        <v>Do not enter, will be populated based on other column(s)</v>
      </c>
      <c r="H2399" s="522" t="str">
        <f>IFERROR(VLOOKUP(E2399,'Reference data'!$M$2:$O$364, 3,0), "Do not enter, will be populated based on other column(s)")</f>
        <v>Do not enter, will be populated based on other column(s)</v>
      </c>
      <c r="I2399" s="522" t="str">
        <f>IFERROR(VLOOKUP(E2399,'Reference data'!$M$1:$N$364, 2,0), "Do not enter, will be populated based on other column(s)")</f>
        <v>Do not enter, will be populated based on other column(s)</v>
      </c>
      <c r="K2399" s="525" t="str">
        <f>IFERROR(VLOOKUP(J2399,'Reference data'!$G$2:$H$7, 2, 0), "Do not enter, will be populated based on other column(s)")</f>
        <v>Do not enter, will be populated based on other column(s)</v>
      </c>
      <c r="L2399" s="525" t="s">
        <v>2713</v>
      </c>
      <c r="M2399" s="525" t="s">
        <v>415</v>
      </c>
      <c r="P2399" s="483"/>
    </row>
  </sheetData>
  <sheetProtection formatCells="0" autoFilter="0"/>
  <autoFilter ref="A4:AY2399" xr:uid="{9495D0A3-448D-4582-9B71-E020C6DAA88F}"/>
  <phoneticPr fontId="7" type="noConversion"/>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C0B5B85E-0E34-4580-B0C1-F5DAB8BD44FF}">
          <x14:formula1>
            <xm:f>'Reference data'!$G$2:$G$7</xm:f>
          </x14:formula1>
          <xm:sqref>J5:J662 J669:J826 J829:J1048576</xm:sqref>
        </x14:dataValidation>
        <x14:dataValidation type="list" allowBlank="1" showInputMessage="1" showErrorMessage="1" xr:uid="{CA84A2EF-BDD4-43D8-A331-B84F8B7709B5}">
          <x14:formula1>
            <xm:f>'Reference data'!$X$2:$X$3</xm:f>
          </x14:formula1>
          <xm:sqref>O1966:O2019 O1863:O1903 O1906:O1911 O1915:O1917 O1919 O1921:O1964 P5:P2399 O2280:O2284</xm:sqref>
        </x14:dataValidation>
        <x14:dataValidation type="list" allowBlank="1" showInputMessage="1" showErrorMessage="1" xr:uid="{D9E4ADB0-AE57-431C-80B7-A705680FEE61}">
          <x14:formula1>
            <xm:f>'Reference data'!$M$1:$M$364</xm:f>
          </x14:formula1>
          <xm:sqref>E1133:E1148 E1172 E1037:E1038 E1174:E1187 E1189 E1197:E1205 E1125:E1131 E1553:E1572 E741:E872 E611:E674 E678:E679 E1870:E1876 E874:E1003 E2068:E2081 E681:E739 E1224:E1550 E2327:E2399</xm:sqref>
        </x14:dataValidation>
        <x14:dataValidation type="list" allowBlank="1" showInputMessage="1" showErrorMessage="1" xr:uid="{BF689542-4275-458C-825A-DE98543DF879}">
          <x14:formula1>
            <xm:f>'Reference data'!$M$2:$M$364</xm:f>
          </x14:formula1>
          <xm:sqref>E873 E1173 E1004:E1036 E1149:E1171 E1039:E1124 E1217:E1223 E1132 E1551:E1552 E680 E675:E677 E1877:E2067 E1573:E1869 E5:E610 E2082:E2326</xm:sqref>
        </x14:dataValidation>
        <x14:dataValidation type="list" allowBlank="1" showInputMessage="1" showErrorMessage="1" prompt="Select from the drop down" xr:uid="{F02ED3CE-D15D-4845-842E-74A6922C121F}">
          <x14:formula1>
            <xm:f>'Reference data'!$C$2:$C$21</xm:f>
          </x14:formula1>
          <xm:sqref>B1197:B1204 B1210:B1211 B1217:B1222 B1557:B1604 B893:B1189 B5:B891 B1224:B1554 B1606:B2399</xm:sqref>
        </x14:dataValidation>
        <x14:dataValidation type="list" allowBlank="1" showInputMessage="1" showErrorMessage="1" xr:uid="{E39A8A6A-F7F9-4DBE-82B3-7D4D499F6C67}">
          <x14:formula1>
            <xm:f>'Reference data'!$U$2:$U$29</xm:f>
          </x14:formula1>
          <xm:sqref>N1202:N1204 N5:N739 N1214:N1223 N1187 N1189 N1192 N741:N996 N998:N1183 N2036:N2040 N2044:N2047 N2068:N2179 N1230:N1553 N2030 N1558:N2019 N2279:N2399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15C57-8B1E-4C25-99E8-FD0C9F6D0EBB}">
  <sheetPr codeName="Sheet8">
    <tabColor rgb="FF92D050"/>
  </sheetPr>
  <dimension ref="A1:J20"/>
  <sheetViews>
    <sheetView tabSelected="1" zoomScale="87" zoomScaleNormal="87" workbookViewId="0">
      <selection activeCell="L7" sqref="L7"/>
    </sheetView>
  </sheetViews>
  <sheetFormatPr defaultRowHeight="14.5"/>
  <cols>
    <col min="1" max="1" width="21.54296875" bestFit="1" customWidth="1"/>
    <col min="2" max="2" width="16.453125" bestFit="1" customWidth="1"/>
    <col min="3" max="6" width="6.453125" bestFit="1" customWidth="1"/>
    <col min="7" max="7" width="10.54296875" bestFit="1" customWidth="1"/>
    <col min="8" max="8" width="6.453125" bestFit="1" customWidth="1"/>
    <col min="9" max="10" width="10.54296875" bestFit="1" customWidth="1"/>
    <col min="11" max="11" width="5.54296875" bestFit="1" customWidth="1"/>
    <col min="12" max="12" width="10.54296875" bestFit="1" customWidth="1"/>
  </cols>
  <sheetData>
    <row r="1" spans="1:10">
      <c r="A1" s="307" t="s">
        <v>945</v>
      </c>
      <c r="B1" s="28" t="s">
        <v>854</v>
      </c>
      <c r="C1" s="28"/>
      <c r="D1" s="28"/>
      <c r="E1" s="28"/>
      <c r="F1" s="28"/>
      <c r="G1" s="28"/>
      <c r="H1" s="28"/>
      <c r="I1" s="28"/>
      <c r="J1" s="28"/>
    </row>
    <row r="2" spans="1:10">
      <c r="A2" s="307" t="s">
        <v>27</v>
      </c>
      <c r="B2" s="28" t="s">
        <v>48</v>
      </c>
      <c r="C2" s="28"/>
      <c r="D2" s="28"/>
      <c r="E2" s="28"/>
      <c r="F2" s="28"/>
      <c r="G2" s="28"/>
      <c r="H2" s="28"/>
      <c r="I2" s="28"/>
      <c r="J2" s="28"/>
    </row>
    <row r="3" spans="1:10">
      <c r="A3" s="307" t="s">
        <v>942</v>
      </c>
      <c r="B3" s="28" t="s">
        <v>843</v>
      </c>
      <c r="C3" s="28"/>
      <c r="D3" s="28"/>
      <c r="E3" s="28"/>
      <c r="F3" s="28"/>
      <c r="G3" s="28"/>
      <c r="H3" s="28"/>
      <c r="I3" s="28"/>
      <c r="J3" s="28"/>
    </row>
    <row r="5" spans="1:10">
      <c r="A5" s="307" t="s">
        <v>2730</v>
      </c>
      <c r="B5" s="307" t="s">
        <v>2731</v>
      </c>
      <c r="C5" s="28"/>
      <c r="D5" s="28"/>
      <c r="E5" s="28"/>
      <c r="F5" s="28"/>
      <c r="G5" s="28"/>
    </row>
    <row r="6" spans="1:10">
      <c r="A6" s="307" t="s">
        <v>844</v>
      </c>
      <c r="B6" s="28">
        <v>23.03</v>
      </c>
      <c r="C6" s="28">
        <v>23.04</v>
      </c>
      <c r="D6" s="28">
        <v>23.05</v>
      </c>
      <c r="E6" s="28">
        <v>23.06</v>
      </c>
      <c r="F6" s="28">
        <v>23.07</v>
      </c>
      <c r="G6" s="28" t="s">
        <v>16</v>
      </c>
    </row>
    <row r="7" spans="1:10">
      <c r="A7" s="213" t="s">
        <v>650</v>
      </c>
      <c r="B7" s="28"/>
      <c r="C7" s="28">
        <v>2</v>
      </c>
      <c r="D7" s="28"/>
      <c r="E7" s="28">
        <v>9</v>
      </c>
      <c r="F7" s="28"/>
      <c r="G7" s="28">
        <v>11</v>
      </c>
    </row>
    <row r="8" spans="1:10">
      <c r="A8" s="213" t="s">
        <v>46</v>
      </c>
      <c r="B8" s="28">
        <v>3</v>
      </c>
      <c r="C8" s="28">
        <v>8</v>
      </c>
      <c r="D8" s="28"/>
      <c r="E8" s="28">
        <v>18</v>
      </c>
      <c r="F8" s="28">
        <v>2</v>
      </c>
      <c r="G8" s="28">
        <v>31</v>
      </c>
    </row>
    <row r="9" spans="1:10">
      <c r="A9" s="213" t="s">
        <v>297</v>
      </c>
      <c r="B9" s="28"/>
      <c r="C9" s="28">
        <v>2</v>
      </c>
      <c r="D9" s="28">
        <v>1</v>
      </c>
      <c r="E9" s="28">
        <v>2</v>
      </c>
      <c r="F9" s="28">
        <v>1</v>
      </c>
      <c r="G9" s="28">
        <v>6</v>
      </c>
    </row>
    <row r="10" spans="1:10">
      <c r="A10" s="213" t="s">
        <v>434</v>
      </c>
      <c r="B10" s="28"/>
      <c r="C10" s="28">
        <v>2</v>
      </c>
      <c r="D10" s="28">
        <v>2</v>
      </c>
      <c r="E10" s="28">
        <v>22</v>
      </c>
      <c r="F10" s="28"/>
      <c r="G10" s="28">
        <v>26</v>
      </c>
    </row>
    <row r="11" spans="1:10">
      <c r="A11" s="213" t="s">
        <v>1088</v>
      </c>
      <c r="B11" s="28">
        <v>2</v>
      </c>
      <c r="C11" s="28">
        <v>4</v>
      </c>
      <c r="D11" s="28"/>
      <c r="E11" s="28">
        <v>7</v>
      </c>
      <c r="F11" s="28"/>
      <c r="G11" s="28">
        <v>13</v>
      </c>
    </row>
    <row r="12" spans="1:10">
      <c r="A12" s="213" t="s">
        <v>414</v>
      </c>
      <c r="B12" s="28"/>
      <c r="C12" s="28">
        <v>1</v>
      </c>
      <c r="D12" s="28">
        <v>2</v>
      </c>
      <c r="E12" s="28">
        <v>2</v>
      </c>
      <c r="F12" s="28"/>
      <c r="G12" s="28">
        <v>5</v>
      </c>
    </row>
    <row r="13" spans="1:10">
      <c r="A13" s="213" t="s">
        <v>965</v>
      </c>
      <c r="B13" s="28"/>
      <c r="C13" s="28">
        <v>5</v>
      </c>
      <c r="D13" s="28">
        <v>2</v>
      </c>
      <c r="E13" s="28">
        <v>12</v>
      </c>
      <c r="F13" s="28"/>
      <c r="G13" s="28">
        <v>19</v>
      </c>
    </row>
    <row r="14" spans="1:10">
      <c r="A14" s="213" t="s">
        <v>159</v>
      </c>
      <c r="B14" s="28">
        <v>1</v>
      </c>
      <c r="C14" s="28">
        <v>2</v>
      </c>
      <c r="D14" s="28"/>
      <c r="E14" s="28">
        <v>1</v>
      </c>
      <c r="F14" s="28"/>
      <c r="G14" s="28">
        <v>4</v>
      </c>
    </row>
    <row r="15" spans="1:10" ht="15" customHeight="1">
      <c r="A15" s="213" t="s">
        <v>16</v>
      </c>
      <c r="B15" s="28">
        <v>6</v>
      </c>
      <c r="C15" s="28">
        <v>26</v>
      </c>
      <c r="D15" s="28">
        <v>7</v>
      </c>
      <c r="E15" s="28">
        <v>73</v>
      </c>
      <c r="F15" s="28">
        <v>3</v>
      </c>
      <c r="G15" s="28">
        <v>115</v>
      </c>
    </row>
    <row r="16" spans="1:10" ht="15" customHeight="1">
      <c r="A16" s="213"/>
      <c r="B16" s="28"/>
      <c r="C16" s="28"/>
    </row>
    <row r="17" spans="1:3" ht="15" customHeight="1">
      <c r="A17" s="213"/>
      <c r="B17" s="28"/>
      <c r="C17" s="28"/>
    </row>
    <row r="18" spans="1:3" ht="120">
      <c r="A18" s="195" t="s">
        <v>1512</v>
      </c>
      <c r="B18" s="195" t="s">
        <v>2732</v>
      </c>
      <c r="C18" s="209" t="s">
        <v>2733</v>
      </c>
    </row>
    <row r="19" spans="1:3" ht="120">
      <c r="A19" s="209" t="s">
        <v>2152</v>
      </c>
      <c r="B19" s="195" t="s">
        <v>2734</v>
      </c>
      <c r="C19" s="209" t="s">
        <v>2733</v>
      </c>
    </row>
    <row r="20" spans="1:3" ht="132">
      <c r="A20" s="209" t="s">
        <v>1892</v>
      </c>
      <c r="B20" s="195" t="s">
        <v>2735</v>
      </c>
      <c r="C20" s="28"/>
    </row>
  </sheetData>
  <pageMargins left="0.7" right="0.7" top="0.75" bottom="0.75" header="0.3" footer="0.3"/>
  <pageSetup orientation="portrait"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D3D55-C6AD-41DE-B15E-E90070D80B5C}">
  <sheetPr codeName="Sheet14">
    <tabColor rgb="FF92D050"/>
  </sheetPr>
  <dimension ref="B2:H9"/>
  <sheetViews>
    <sheetView workbookViewId="0">
      <selection activeCell="J7" sqref="J7"/>
    </sheetView>
  </sheetViews>
  <sheetFormatPr defaultRowHeight="14.5"/>
  <cols>
    <col min="2" max="2" width="22.54296875" customWidth="1"/>
  </cols>
  <sheetData>
    <row r="2" spans="2:8">
      <c r="C2" s="342" t="s">
        <v>52</v>
      </c>
      <c r="D2" s="342" t="s">
        <v>806</v>
      </c>
      <c r="E2" s="342" t="s">
        <v>807</v>
      </c>
      <c r="F2" s="342" t="s">
        <v>86</v>
      </c>
      <c r="G2" s="342" t="s">
        <v>338</v>
      </c>
      <c r="H2" s="342" t="s">
        <v>75</v>
      </c>
    </row>
    <row r="3" spans="2:8">
      <c r="B3" s="342" t="s">
        <v>809</v>
      </c>
      <c r="C3">
        <v>2</v>
      </c>
      <c r="D3">
        <v>2</v>
      </c>
      <c r="E3">
        <v>2</v>
      </c>
      <c r="F3">
        <v>0</v>
      </c>
      <c r="G3">
        <v>0</v>
      </c>
      <c r="H3">
        <v>0</v>
      </c>
    </row>
    <row r="4" spans="2:8">
      <c r="B4" s="342" t="s">
        <v>811</v>
      </c>
      <c r="C4">
        <v>0</v>
      </c>
      <c r="D4">
        <v>0</v>
      </c>
      <c r="E4">
        <v>0</v>
      </c>
      <c r="F4">
        <v>1.5</v>
      </c>
      <c r="G4">
        <v>1</v>
      </c>
      <c r="H4">
        <v>0.2</v>
      </c>
    </row>
    <row r="5" spans="2:8">
      <c r="B5" s="342" t="s">
        <v>813</v>
      </c>
      <c r="C5">
        <v>2</v>
      </c>
      <c r="D5">
        <v>2</v>
      </c>
      <c r="E5">
        <v>1</v>
      </c>
      <c r="F5">
        <v>1</v>
      </c>
      <c r="G5">
        <v>0</v>
      </c>
      <c r="H5">
        <v>0</v>
      </c>
    </row>
    <row r="6" spans="2:8">
      <c r="B6" s="342" t="s">
        <v>815</v>
      </c>
      <c r="C6">
        <v>1</v>
      </c>
      <c r="D6">
        <v>1</v>
      </c>
      <c r="E6">
        <v>0</v>
      </c>
      <c r="F6">
        <v>0</v>
      </c>
      <c r="G6">
        <v>0</v>
      </c>
      <c r="H6">
        <v>0</v>
      </c>
    </row>
    <row r="7" spans="2:8">
      <c r="B7" s="342" t="s">
        <v>817</v>
      </c>
      <c r="C7">
        <v>0.9</v>
      </c>
      <c r="D7">
        <v>0.8</v>
      </c>
      <c r="E7">
        <v>0.4</v>
      </c>
      <c r="F7">
        <v>0</v>
      </c>
      <c r="G7">
        <v>0</v>
      </c>
      <c r="H7">
        <v>0</v>
      </c>
    </row>
    <row r="8" spans="2:8">
      <c r="B8" s="342" t="s">
        <v>819</v>
      </c>
      <c r="C8">
        <v>0</v>
      </c>
      <c r="D8">
        <v>0.3</v>
      </c>
      <c r="E8">
        <v>0.6</v>
      </c>
      <c r="F8">
        <v>0</v>
      </c>
      <c r="G8">
        <v>0</v>
      </c>
      <c r="H8">
        <v>0</v>
      </c>
    </row>
    <row r="9" spans="2:8">
      <c r="B9" s="342" t="s">
        <v>821</v>
      </c>
      <c r="C9">
        <v>0</v>
      </c>
      <c r="D9">
        <v>0</v>
      </c>
      <c r="E9">
        <v>0</v>
      </c>
      <c r="F9">
        <v>0.6</v>
      </c>
      <c r="G9">
        <v>0.3</v>
      </c>
      <c r="H9">
        <v>0</v>
      </c>
    </row>
  </sheetData>
  <pageMargins left="0.7" right="0.7" top="0.75" bottom="0.75" header="0.3" footer="0.3"/>
  <pageSetup orientation="portrait"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6BB2C-3BDD-4E9C-BC1B-38803AE4BEBF}">
  <sheetPr codeName="Sheet12">
    <tabColor rgb="FF92D050"/>
  </sheetPr>
  <dimension ref="A1:T76"/>
  <sheetViews>
    <sheetView zoomScale="80" zoomScaleNormal="80" workbookViewId="0">
      <selection activeCell="D8" sqref="D8"/>
    </sheetView>
  </sheetViews>
  <sheetFormatPr defaultRowHeight="14.5"/>
  <cols>
    <col min="1" max="1" width="22" bestFit="1" customWidth="1"/>
    <col min="2" max="2" width="17" bestFit="1" customWidth="1"/>
    <col min="3" max="3" width="13.54296875" bestFit="1" customWidth="1"/>
    <col min="4" max="4" width="13.453125" bestFit="1" customWidth="1"/>
    <col min="5" max="5" width="13.54296875" bestFit="1" customWidth="1"/>
    <col min="6" max="6" width="14" bestFit="1" customWidth="1"/>
    <col min="7" max="7" width="13.54296875" bestFit="1" customWidth="1"/>
    <col min="8" max="8" width="14.453125" bestFit="1" customWidth="1"/>
    <col min="9" max="9" width="13.453125" bestFit="1" customWidth="1"/>
    <col min="10" max="10" width="17.54296875" customWidth="1"/>
  </cols>
  <sheetData>
    <row r="1" spans="1:20" ht="23.5">
      <c r="A1" s="181" t="s">
        <v>2736</v>
      </c>
    </row>
    <row r="4" spans="1:20">
      <c r="A4" s="1" t="s">
        <v>842</v>
      </c>
      <c r="B4" t="s">
        <v>843</v>
      </c>
    </row>
    <row r="5" spans="1:20">
      <c r="A5" s="1" t="s">
        <v>27</v>
      </c>
      <c r="B5" t="s">
        <v>48</v>
      </c>
      <c r="C5" s="151"/>
      <c r="D5" s="151"/>
      <c r="E5" s="151"/>
      <c r="F5" s="151"/>
      <c r="G5" s="151"/>
      <c r="H5" s="151"/>
      <c r="I5" s="151"/>
    </row>
    <row r="7" spans="1:20">
      <c r="A7" s="1" t="s">
        <v>844</v>
      </c>
      <c r="B7" t="s">
        <v>845</v>
      </c>
      <c r="C7" t="s">
        <v>846</v>
      </c>
      <c r="D7" t="s">
        <v>847</v>
      </c>
      <c r="E7" t="s">
        <v>848</v>
      </c>
      <c r="F7" t="s">
        <v>849</v>
      </c>
      <c r="G7" t="s">
        <v>850</v>
      </c>
      <c r="H7" t="s">
        <v>851</v>
      </c>
      <c r="I7" t="s">
        <v>852</v>
      </c>
    </row>
    <row r="8" spans="1:20">
      <c r="A8" s="135" t="s">
        <v>73</v>
      </c>
      <c r="B8">
        <v>5831</v>
      </c>
      <c r="C8">
        <v>6122</v>
      </c>
      <c r="D8">
        <v>7525</v>
      </c>
      <c r="E8">
        <v>8082</v>
      </c>
      <c r="F8">
        <v>8404</v>
      </c>
      <c r="G8">
        <v>8354</v>
      </c>
      <c r="H8">
        <v>8289</v>
      </c>
      <c r="I8">
        <v>7685</v>
      </c>
      <c r="M8" s="149" t="s">
        <v>2737</v>
      </c>
    </row>
    <row r="9" spans="1:20">
      <c r="A9" s="142" t="s">
        <v>46</v>
      </c>
      <c r="B9">
        <v>2876</v>
      </c>
      <c r="C9">
        <v>3066</v>
      </c>
      <c r="D9">
        <v>4129</v>
      </c>
      <c r="E9">
        <v>4291</v>
      </c>
      <c r="F9">
        <v>4498</v>
      </c>
      <c r="G9">
        <v>4553</v>
      </c>
      <c r="H9">
        <v>4463</v>
      </c>
      <c r="I9">
        <v>4279</v>
      </c>
      <c r="M9">
        <f t="shared" ref="M9:T9" si="0">B9</f>
        <v>2876</v>
      </c>
      <c r="N9">
        <f>C9</f>
        <v>3066</v>
      </c>
      <c r="O9">
        <f t="shared" si="0"/>
        <v>4129</v>
      </c>
      <c r="P9">
        <f t="shared" si="0"/>
        <v>4291</v>
      </c>
      <c r="Q9">
        <f t="shared" si="0"/>
        <v>4498</v>
      </c>
      <c r="R9">
        <f t="shared" si="0"/>
        <v>4553</v>
      </c>
      <c r="S9">
        <f t="shared" si="0"/>
        <v>4463</v>
      </c>
      <c r="T9">
        <f t="shared" si="0"/>
        <v>4279</v>
      </c>
    </row>
    <row r="10" spans="1:20">
      <c r="A10" s="142" t="s">
        <v>1085</v>
      </c>
      <c r="B10">
        <v>1586</v>
      </c>
      <c r="C10">
        <v>1666</v>
      </c>
      <c r="D10">
        <v>1806</v>
      </c>
      <c r="E10">
        <v>1876</v>
      </c>
      <c r="F10">
        <v>1876</v>
      </c>
      <c r="G10">
        <v>1881</v>
      </c>
      <c r="H10">
        <v>1881</v>
      </c>
      <c r="I10">
        <v>1876</v>
      </c>
      <c r="M10">
        <f t="shared" ref="M10:T10" si="1">M9/172</f>
        <v>16.720930232558139</v>
      </c>
      <c r="N10">
        <f t="shared" si="1"/>
        <v>17.825581395348838</v>
      </c>
      <c r="O10">
        <f t="shared" si="1"/>
        <v>24.005813953488371</v>
      </c>
      <c r="P10">
        <f t="shared" si="1"/>
        <v>24.947674418604652</v>
      </c>
      <c r="Q10">
        <f t="shared" si="1"/>
        <v>26.151162790697676</v>
      </c>
      <c r="R10">
        <f t="shared" si="1"/>
        <v>26.470930232558139</v>
      </c>
      <c r="S10">
        <f t="shared" si="1"/>
        <v>25.947674418604652</v>
      </c>
      <c r="T10">
        <f t="shared" si="1"/>
        <v>24.877906976744185</v>
      </c>
    </row>
    <row r="11" spans="1:20">
      <c r="A11" s="142" t="s">
        <v>965</v>
      </c>
      <c r="B11">
        <v>1369</v>
      </c>
      <c r="C11">
        <v>1390</v>
      </c>
      <c r="D11">
        <v>1590</v>
      </c>
      <c r="E11">
        <v>1915</v>
      </c>
      <c r="F11">
        <v>2030</v>
      </c>
      <c r="G11">
        <v>1920</v>
      </c>
      <c r="H11">
        <v>1945</v>
      </c>
      <c r="I11">
        <v>1530</v>
      </c>
      <c r="M11">
        <v>5.5</v>
      </c>
      <c r="N11">
        <v>5.5</v>
      </c>
      <c r="O11">
        <v>5.5</v>
      </c>
      <c r="P11">
        <v>5.5</v>
      </c>
      <c r="Q11">
        <v>5.5</v>
      </c>
      <c r="R11">
        <v>5.5</v>
      </c>
      <c r="S11">
        <v>5.5</v>
      </c>
      <c r="T11">
        <v>5.5</v>
      </c>
    </row>
    <row r="12" spans="1:20">
      <c r="A12" s="135" t="s">
        <v>16</v>
      </c>
      <c r="B12">
        <v>5831</v>
      </c>
      <c r="C12">
        <v>6122</v>
      </c>
      <c r="D12">
        <v>7525</v>
      </c>
      <c r="E12">
        <v>8082</v>
      </c>
      <c r="F12">
        <v>8404</v>
      </c>
      <c r="G12">
        <v>8354</v>
      </c>
      <c r="H12">
        <v>8289</v>
      </c>
      <c r="I12">
        <v>7685</v>
      </c>
      <c r="M12">
        <f t="shared" ref="M12:T12" si="2">M11-M10</f>
        <v>-11.220930232558139</v>
      </c>
      <c r="N12">
        <f t="shared" si="2"/>
        <v>-12.325581395348838</v>
      </c>
      <c r="O12">
        <f t="shared" si="2"/>
        <v>-18.505813953488371</v>
      </c>
      <c r="P12">
        <f t="shared" si="2"/>
        <v>-19.447674418604652</v>
      </c>
      <c r="Q12">
        <f t="shared" si="2"/>
        <v>-20.651162790697676</v>
      </c>
      <c r="R12">
        <f t="shared" si="2"/>
        <v>-20.970930232558139</v>
      </c>
      <c r="S12">
        <f t="shared" si="2"/>
        <v>-20.447674418604652</v>
      </c>
      <c r="T12">
        <f t="shared" si="2"/>
        <v>-19.377906976744185</v>
      </c>
    </row>
    <row r="15" spans="1:20">
      <c r="K15">
        <v>2235</v>
      </c>
    </row>
    <row r="16" spans="1:20">
      <c r="K16">
        <f>K15/172</f>
        <v>12.994186046511627</v>
      </c>
    </row>
    <row r="18" spans="1:20">
      <c r="K18">
        <v>6198</v>
      </c>
    </row>
    <row r="19" spans="1:20">
      <c r="K19">
        <f>K18/172</f>
        <v>36.034883720930232</v>
      </c>
    </row>
    <row r="20" spans="1:20">
      <c r="M20" s="149" t="s">
        <v>2738</v>
      </c>
    </row>
    <row r="21" spans="1:20">
      <c r="M21">
        <f t="shared" ref="M21:T21" si="3">B21</f>
        <v>0</v>
      </c>
      <c r="N21">
        <f t="shared" si="3"/>
        <v>0</v>
      </c>
      <c r="O21">
        <f t="shared" si="3"/>
        <v>0</v>
      </c>
      <c r="P21">
        <f t="shared" si="3"/>
        <v>0</v>
      </c>
      <c r="Q21">
        <f t="shared" si="3"/>
        <v>0</v>
      </c>
      <c r="R21">
        <f t="shared" si="3"/>
        <v>0</v>
      </c>
      <c r="S21">
        <f t="shared" si="3"/>
        <v>0</v>
      </c>
      <c r="T21">
        <f t="shared" si="3"/>
        <v>0</v>
      </c>
    </row>
    <row r="22" spans="1:20">
      <c r="M22">
        <f t="shared" ref="M22:T22" si="4">M21/172</f>
        <v>0</v>
      </c>
      <c r="N22">
        <f t="shared" si="4"/>
        <v>0</v>
      </c>
      <c r="O22">
        <f t="shared" si="4"/>
        <v>0</v>
      </c>
      <c r="P22">
        <f t="shared" si="4"/>
        <v>0</v>
      </c>
      <c r="Q22">
        <f t="shared" si="4"/>
        <v>0</v>
      </c>
      <c r="R22">
        <f t="shared" si="4"/>
        <v>0</v>
      </c>
      <c r="S22">
        <f t="shared" si="4"/>
        <v>0</v>
      </c>
      <c r="T22">
        <f t="shared" si="4"/>
        <v>0</v>
      </c>
    </row>
    <row r="23" spans="1:20">
      <c r="M23">
        <v>3.5</v>
      </c>
      <c r="N23">
        <v>3.5</v>
      </c>
      <c r="O23">
        <v>3.5</v>
      </c>
      <c r="P23">
        <v>3.5</v>
      </c>
      <c r="Q23">
        <v>3.5</v>
      </c>
      <c r="R23">
        <v>3.5</v>
      </c>
      <c r="S23">
        <v>3.5</v>
      </c>
      <c r="T23">
        <v>3.5</v>
      </c>
    </row>
    <row r="24" spans="1:20">
      <c r="B24" s="150" t="s">
        <v>845</v>
      </c>
      <c r="C24" s="150" t="s">
        <v>846</v>
      </c>
      <c r="D24" s="150" t="s">
        <v>847</v>
      </c>
      <c r="E24" s="150" t="s">
        <v>848</v>
      </c>
      <c r="F24" s="150" t="s">
        <v>849</v>
      </c>
      <c r="G24" s="150" t="s">
        <v>850</v>
      </c>
      <c r="H24" s="150" t="s">
        <v>851</v>
      </c>
      <c r="I24" s="150" t="s">
        <v>852</v>
      </c>
      <c r="M24">
        <f t="shared" ref="M24:T24" si="5">M23-M22</f>
        <v>3.5</v>
      </c>
      <c r="N24">
        <f t="shared" si="5"/>
        <v>3.5</v>
      </c>
      <c r="O24">
        <f t="shared" si="5"/>
        <v>3.5</v>
      </c>
      <c r="P24">
        <f t="shared" si="5"/>
        <v>3.5</v>
      </c>
      <c r="Q24">
        <f t="shared" si="5"/>
        <v>3.5</v>
      </c>
      <c r="R24">
        <f t="shared" si="5"/>
        <v>3.5</v>
      </c>
      <c r="S24">
        <f t="shared" si="5"/>
        <v>3.5</v>
      </c>
      <c r="T24">
        <f t="shared" si="5"/>
        <v>3.5</v>
      </c>
    </row>
    <row r="26" spans="1:20">
      <c r="A26" s="178" t="s">
        <v>2739</v>
      </c>
      <c r="B26" s="179">
        <f>B18/$A$33</f>
        <v>0</v>
      </c>
      <c r="C26" s="179">
        <f t="shared" ref="C26:I26" si="6">C18/$A$33</f>
        <v>0</v>
      </c>
      <c r="D26" s="179">
        <f t="shared" si="6"/>
        <v>0</v>
      </c>
      <c r="E26" s="179">
        <f t="shared" si="6"/>
        <v>0</v>
      </c>
      <c r="F26" s="179">
        <f t="shared" si="6"/>
        <v>0</v>
      </c>
      <c r="G26" s="179">
        <f t="shared" si="6"/>
        <v>0</v>
      </c>
      <c r="H26" s="179">
        <f t="shared" si="6"/>
        <v>0</v>
      </c>
      <c r="I26" s="179">
        <f t="shared" si="6"/>
        <v>0</v>
      </c>
    </row>
    <row r="27" spans="1:20">
      <c r="A27" s="178" t="s">
        <v>2740</v>
      </c>
      <c r="B27" s="180">
        <v>36</v>
      </c>
      <c r="C27" s="180">
        <v>36</v>
      </c>
      <c r="D27" s="180">
        <v>32</v>
      </c>
      <c r="E27" s="180">
        <v>34</v>
      </c>
      <c r="F27" s="180">
        <v>34</v>
      </c>
      <c r="G27" s="180">
        <v>34</v>
      </c>
      <c r="H27" s="180">
        <v>34</v>
      </c>
      <c r="I27" s="180">
        <v>34</v>
      </c>
      <c r="J27" t="s">
        <v>2741</v>
      </c>
    </row>
    <row r="28" spans="1:20">
      <c r="A28" s="178" t="s">
        <v>4</v>
      </c>
      <c r="B28" s="179">
        <f>B27-B26</f>
        <v>36</v>
      </c>
      <c r="C28" s="179">
        <f t="shared" ref="C28:I28" si="7">C27-C26</f>
        <v>36</v>
      </c>
      <c r="D28" s="179">
        <f t="shared" si="7"/>
        <v>32</v>
      </c>
      <c r="E28" s="179">
        <f t="shared" si="7"/>
        <v>34</v>
      </c>
      <c r="F28" s="179">
        <f t="shared" si="7"/>
        <v>34</v>
      </c>
      <c r="G28" s="179">
        <f t="shared" si="7"/>
        <v>34</v>
      </c>
      <c r="H28" s="179">
        <f t="shared" si="7"/>
        <v>34</v>
      </c>
      <c r="I28" s="179">
        <f t="shared" si="7"/>
        <v>34</v>
      </c>
      <c r="K28">
        <v>36</v>
      </c>
    </row>
    <row r="29" spans="1:20">
      <c r="A29" s="178" t="s">
        <v>2742</v>
      </c>
      <c r="B29" s="189">
        <f>B28/B27</f>
        <v>1</v>
      </c>
      <c r="C29" s="189">
        <f t="shared" ref="C29:I29" si="8">C28/C27</f>
        <v>1</v>
      </c>
      <c r="D29" s="189">
        <f t="shared" si="8"/>
        <v>1</v>
      </c>
      <c r="E29" s="189">
        <f t="shared" si="8"/>
        <v>1</v>
      </c>
      <c r="F29" s="189">
        <f t="shared" si="8"/>
        <v>1</v>
      </c>
      <c r="G29" s="189">
        <f t="shared" si="8"/>
        <v>1</v>
      </c>
      <c r="H29" s="189">
        <f t="shared" si="8"/>
        <v>1</v>
      </c>
      <c r="I29" s="189">
        <f t="shared" si="8"/>
        <v>1</v>
      </c>
      <c r="K29">
        <v>4</v>
      </c>
      <c r="L29">
        <v>10.7</v>
      </c>
      <c r="M29">
        <f>L29-K29</f>
        <v>6.6999999999999993</v>
      </c>
      <c r="N29">
        <v>172</v>
      </c>
      <c r="O29">
        <f>N29*M29</f>
        <v>1152.3999999999999</v>
      </c>
    </row>
    <row r="30" spans="1:20">
      <c r="K30">
        <f>K29/K28</f>
        <v>0.1111111111111111</v>
      </c>
    </row>
    <row r="31" spans="1:20">
      <c r="A31" s="210" t="s">
        <v>2743</v>
      </c>
      <c r="B31" s="211">
        <f>B34+B36+B43+B45+B52+B54</f>
        <v>2955</v>
      </c>
      <c r="C31" s="211">
        <f t="shared" ref="C31:I31" si="9">C34+C36+C43+C45+C52+C54</f>
        <v>3056</v>
      </c>
      <c r="D31" s="211">
        <f t="shared" si="9"/>
        <v>3396</v>
      </c>
      <c r="E31" s="211">
        <f t="shared" si="9"/>
        <v>3791</v>
      </c>
      <c r="F31" s="211">
        <f t="shared" si="9"/>
        <v>3906</v>
      </c>
      <c r="G31" s="211">
        <f t="shared" si="9"/>
        <v>3801</v>
      </c>
      <c r="H31" s="211">
        <f t="shared" si="9"/>
        <v>3826</v>
      </c>
      <c r="I31" s="211">
        <f t="shared" si="9"/>
        <v>3406</v>
      </c>
    </row>
    <row r="32" spans="1:20">
      <c r="A32" s="210" t="s">
        <v>2744</v>
      </c>
      <c r="B32" s="211">
        <f>B39+B48+B57</f>
        <v>36</v>
      </c>
      <c r="C32" s="211">
        <f t="shared" ref="C32:I32" si="10">C39+C48+C57</f>
        <v>36</v>
      </c>
      <c r="D32" s="211">
        <f t="shared" si="10"/>
        <v>31</v>
      </c>
      <c r="E32" s="211">
        <f t="shared" si="10"/>
        <v>33</v>
      </c>
      <c r="F32" s="211">
        <f t="shared" si="10"/>
        <v>33</v>
      </c>
      <c r="G32" s="211">
        <f t="shared" si="10"/>
        <v>33</v>
      </c>
      <c r="H32" s="211">
        <f t="shared" si="10"/>
        <v>33</v>
      </c>
      <c r="I32" s="211">
        <f t="shared" si="10"/>
        <v>33</v>
      </c>
    </row>
    <row r="33" spans="1:15">
      <c r="A33">
        <v>172</v>
      </c>
    </row>
    <row r="34" spans="1:15">
      <c r="A34" s="28" t="s">
        <v>2745</v>
      </c>
      <c r="B34" s="28">
        <f>B14</f>
        <v>0</v>
      </c>
      <c r="C34" s="28">
        <f t="shared" ref="C34:I34" si="11">C14</f>
        <v>0</v>
      </c>
      <c r="D34" s="28">
        <f t="shared" si="11"/>
        <v>0</v>
      </c>
      <c r="E34" s="28">
        <f t="shared" si="11"/>
        <v>0</v>
      </c>
      <c r="F34" s="28">
        <f t="shared" si="11"/>
        <v>0</v>
      </c>
      <c r="G34" s="28">
        <f t="shared" si="11"/>
        <v>0</v>
      </c>
      <c r="H34" s="28">
        <f t="shared" si="11"/>
        <v>0</v>
      </c>
      <c r="I34" s="28">
        <f t="shared" si="11"/>
        <v>0</v>
      </c>
    </row>
    <row r="35" spans="1:15">
      <c r="A35" s="28" t="s">
        <v>2746</v>
      </c>
      <c r="B35" s="146">
        <f>B34/$A$33</f>
        <v>0</v>
      </c>
      <c r="C35" s="146">
        <f t="shared" ref="C35:I35" si="12">C34/$A$33</f>
        <v>0</v>
      </c>
      <c r="D35" s="146">
        <f t="shared" si="12"/>
        <v>0</v>
      </c>
      <c r="E35" s="146">
        <f t="shared" si="12"/>
        <v>0</v>
      </c>
      <c r="F35" s="146">
        <f t="shared" si="12"/>
        <v>0</v>
      </c>
      <c r="G35" s="146">
        <f t="shared" si="12"/>
        <v>0</v>
      </c>
      <c r="H35" s="146">
        <f t="shared" si="12"/>
        <v>0</v>
      </c>
      <c r="I35" s="146">
        <f t="shared" si="12"/>
        <v>0</v>
      </c>
    </row>
    <row r="36" spans="1:15">
      <c r="A36" s="28" t="s">
        <v>2747</v>
      </c>
      <c r="B36" s="146">
        <f>B13</f>
        <v>0</v>
      </c>
      <c r="C36" s="146">
        <f t="shared" ref="C36:I36" si="13">C13</f>
        <v>0</v>
      </c>
      <c r="D36" s="146">
        <f t="shared" si="13"/>
        <v>0</v>
      </c>
      <c r="E36" s="146">
        <f t="shared" si="13"/>
        <v>0</v>
      </c>
      <c r="F36" s="146">
        <f t="shared" si="13"/>
        <v>0</v>
      </c>
      <c r="G36" s="146">
        <f t="shared" si="13"/>
        <v>0</v>
      </c>
      <c r="H36" s="146">
        <f t="shared" si="13"/>
        <v>0</v>
      </c>
      <c r="I36" s="146">
        <f t="shared" si="13"/>
        <v>0</v>
      </c>
    </row>
    <row r="37" spans="1:15">
      <c r="A37" s="28" t="s">
        <v>2748</v>
      </c>
      <c r="B37" s="146">
        <f>B36/$A$33</f>
        <v>0</v>
      </c>
      <c r="C37" s="146">
        <f t="shared" ref="C37:I37" si="14">C36/$A$33</f>
        <v>0</v>
      </c>
      <c r="D37" s="146">
        <f t="shared" si="14"/>
        <v>0</v>
      </c>
      <c r="E37" s="146">
        <f t="shared" si="14"/>
        <v>0</v>
      </c>
      <c r="F37" s="146">
        <f t="shared" si="14"/>
        <v>0</v>
      </c>
      <c r="G37" s="146">
        <f t="shared" si="14"/>
        <v>0</v>
      </c>
      <c r="H37" s="146">
        <f t="shared" si="14"/>
        <v>0</v>
      </c>
      <c r="I37" s="146">
        <f t="shared" si="14"/>
        <v>0</v>
      </c>
    </row>
    <row r="38" spans="1:15">
      <c r="A38" s="144" t="s">
        <v>2749</v>
      </c>
      <c r="B38" s="145">
        <f>B37+B35</f>
        <v>0</v>
      </c>
      <c r="C38" s="145">
        <f t="shared" ref="C38:I38" si="15">C37+C35</f>
        <v>0</v>
      </c>
      <c r="D38" s="145">
        <f t="shared" si="15"/>
        <v>0</v>
      </c>
      <c r="E38" s="145">
        <f t="shared" si="15"/>
        <v>0</v>
      </c>
      <c r="F38" s="145">
        <f t="shared" si="15"/>
        <v>0</v>
      </c>
      <c r="G38" s="145">
        <f t="shared" si="15"/>
        <v>0</v>
      </c>
      <c r="H38" s="145">
        <f t="shared" si="15"/>
        <v>0</v>
      </c>
      <c r="I38" s="145">
        <f t="shared" si="15"/>
        <v>0</v>
      </c>
    </row>
    <row r="39" spans="1:15" ht="43.5">
      <c r="A39" s="147" t="s">
        <v>2750</v>
      </c>
      <c r="B39" s="148">
        <v>10</v>
      </c>
      <c r="C39" s="148">
        <v>10</v>
      </c>
      <c r="D39" s="148">
        <v>7</v>
      </c>
      <c r="E39" s="148">
        <v>9</v>
      </c>
      <c r="F39" s="148">
        <v>9</v>
      </c>
      <c r="G39" s="148">
        <v>9</v>
      </c>
      <c r="H39" s="148">
        <v>9</v>
      </c>
      <c r="I39" s="148">
        <v>9</v>
      </c>
      <c r="J39" t="s">
        <v>2741</v>
      </c>
      <c r="L39" t="s">
        <v>2751</v>
      </c>
      <c r="M39">
        <v>6</v>
      </c>
    </row>
    <row r="40" spans="1:15">
      <c r="A40" s="185" t="s">
        <v>4</v>
      </c>
      <c r="B40" s="186">
        <f t="shared" ref="B40:I40" si="16">B39-B38</f>
        <v>10</v>
      </c>
      <c r="C40" s="186">
        <f t="shared" si="16"/>
        <v>10</v>
      </c>
      <c r="D40" s="186">
        <f t="shared" si="16"/>
        <v>7</v>
      </c>
      <c r="E40" s="186">
        <f t="shared" si="16"/>
        <v>9</v>
      </c>
      <c r="F40" s="186">
        <f t="shared" si="16"/>
        <v>9</v>
      </c>
      <c r="G40" s="186">
        <f t="shared" si="16"/>
        <v>9</v>
      </c>
      <c r="H40" s="186">
        <f t="shared" si="16"/>
        <v>9</v>
      </c>
      <c r="I40" s="186">
        <f t="shared" si="16"/>
        <v>9</v>
      </c>
      <c r="L40" t="s">
        <v>2752</v>
      </c>
      <c r="M40" s="225">
        <v>9</v>
      </c>
      <c r="N40" t="s">
        <v>2753</v>
      </c>
      <c r="O40" t="s">
        <v>2754</v>
      </c>
    </row>
    <row r="41" spans="1:15">
      <c r="A41" s="187" t="s">
        <v>2742</v>
      </c>
      <c r="B41" s="188">
        <f>B40/B39</f>
        <v>1</v>
      </c>
      <c r="C41" s="188">
        <f t="shared" ref="C41:I41" si="17">C40/C39</f>
        <v>1</v>
      </c>
      <c r="D41" s="188">
        <f t="shared" si="17"/>
        <v>1</v>
      </c>
      <c r="E41" s="188">
        <f t="shared" si="17"/>
        <v>1</v>
      </c>
      <c r="F41" s="188">
        <f t="shared" si="17"/>
        <v>1</v>
      </c>
      <c r="G41" s="188">
        <f t="shared" si="17"/>
        <v>1</v>
      </c>
      <c r="H41" s="188">
        <f t="shared" si="17"/>
        <v>1</v>
      </c>
      <c r="I41" s="188">
        <f t="shared" si="17"/>
        <v>1</v>
      </c>
    </row>
    <row r="42" spans="1:15">
      <c r="B42" s="3"/>
      <c r="C42" s="3"/>
      <c r="D42" s="3"/>
      <c r="E42" s="3"/>
      <c r="F42" s="3"/>
      <c r="G42" s="3"/>
      <c r="H42" s="3"/>
      <c r="I42" s="3"/>
    </row>
    <row r="43" spans="1:15">
      <c r="A43" s="28" t="s">
        <v>2755</v>
      </c>
      <c r="B43" s="28">
        <f>B17</f>
        <v>0</v>
      </c>
      <c r="C43" s="28">
        <f t="shared" ref="C43:I43" si="18">C17</f>
        <v>0</v>
      </c>
      <c r="D43" s="28">
        <f t="shared" si="18"/>
        <v>0</v>
      </c>
      <c r="E43" s="28">
        <f t="shared" si="18"/>
        <v>0</v>
      </c>
      <c r="F43" s="28">
        <f t="shared" si="18"/>
        <v>0</v>
      </c>
      <c r="G43" s="28">
        <f t="shared" si="18"/>
        <v>0</v>
      </c>
      <c r="H43" s="28">
        <f t="shared" si="18"/>
        <v>0</v>
      </c>
      <c r="I43" s="28">
        <f t="shared" si="18"/>
        <v>0</v>
      </c>
    </row>
    <row r="44" spans="1:15">
      <c r="A44" s="28" t="s">
        <v>2756</v>
      </c>
      <c r="B44" s="146">
        <f>B43/$A$33</f>
        <v>0</v>
      </c>
      <c r="C44" s="146">
        <f t="shared" ref="C44:I44" si="19">C43/$A$33</f>
        <v>0</v>
      </c>
      <c r="D44" s="146">
        <f t="shared" si="19"/>
        <v>0</v>
      </c>
      <c r="E44" s="146">
        <f t="shared" si="19"/>
        <v>0</v>
      </c>
      <c r="F44" s="146">
        <f t="shared" si="19"/>
        <v>0</v>
      </c>
      <c r="G44" s="146">
        <f t="shared" si="19"/>
        <v>0</v>
      </c>
      <c r="H44" s="146">
        <f t="shared" si="19"/>
        <v>0</v>
      </c>
      <c r="I44" s="146">
        <f t="shared" si="19"/>
        <v>0</v>
      </c>
    </row>
    <row r="45" spans="1:15">
      <c r="A45" s="28" t="s">
        <v>2757</v>
      </c>
      <c r="B45" s="146">
        <f>B16</f>
        <v>0</v>
      </c>
      <c r="C45" s="146">
        <f t="shared" ref="C45:I45" si="20">C16</f>
        <v>0</v>
      </c>
      <c r="D45" s="146">
        <f t="shared" si="20"/>
        <v>0</v>
      </c>
      <c r="E45" s="146">
        <f t="shared" si="20"/>
        <v>0</v>
      </c>
      <c r="F45" s="146">
        <f t="shared" si="20"/>
        <v>0</v>
      </c>
      <c r="G45" s="146">
        <f t="shared" si="20"/>
        <v>0</v>
      </c>
      <c r="H45" s="146">
        <f t="shared" si="20"/>
        <v>0</v>
      </c>
      <c r="I45" s="146">
        <f t="shared" si="20"/>
        <v>0</v>
      </c>
    </row>
    <row r="46" spans="1:15">
      <c r="A46" s="28" t="s">
        <v>2758</v>
      </c>
      <c r="B46" s="146">
        <f>B45/$A$33</f>
        <v>0</v>
      </c>
      <c r="C46" s="146">
        <f t="shared" ref="C46:I46" si="21">C45/$A$33</f>
        <v>0</v>
      </c>
      <c r="D46" s="146">
        <f t="shared" si="21"/>
        <v>0</v>
      </c>
      <c r="E46" s="146">
        <f t="shared" si="21"/>
        <v>0</v>
      </c>
      <c r="F46" s="146">
        <f t="shared" si="21"/>
        <v>0</v>
      </c>
      <c r="G46" s="146">
        <f t="shared" si="21"/>
        <v>0</v>
      </c>
      <c r="H46" s="146">
        <f t="shared" si="21"/>
        <v>0</v>
      </c>
      <c r="I46" s="146">
        <f t="shared" si="21"/>
        <v>0</v>
      </c>
    </row>
    <row r="47" spans="1:15">
      <c r="A47" s="144" t="s">
        <v>2749</v>
      </c>
      <c r="B47" s="145">
        <f>B46+B44</f>
        <v>0</v>
      </c>
      <c r="C47" s="145">
        <f t="shared" ref="C47:I47" si="22">C46+C44</f>
        <v>0</v>
      </c>
      <c r="D47" s="145">
        <f t="shared" si="22"/>
        <v>0</v>
      </c>
      <c r="E47" s="145">
        <f t="shared" si="22"/>
        <v>0</v>
      </c>
      <c r="F47" s="145">
        <f t="shared" si="22"/>
        <v>0</v>
      </c>
      <c r="G47" s="145">
        <f t="shared" si="22"/>
        <v>0</v>
      </c>
      <c r="H47" s="145">
        <f t="shared" si="22"/>
        <v>0</v>
      </c>
      <c r="I47" s="145">
        <f t="shared" si="22"/>
        <v>0</v>
      </c>
    </row>
    <row r="48" spans="1:15">
      <c r="A48" s="148" t="s">
        <v>2759</v>
      </c>
      <c r="B48" s="148">
        <v>8</v>
      </c>
      <c r="C48" s="148">
        <v>8</v>
      </c>
      <c r="D48" s="148">
        <v>8</v>
      </c>
      <c r="E48" s="148">
        <v>8</v>
      </c>
      <c r="F48" s="148">
        <v>8</v>
      </c>
      <c r="G48" s="148">
        <v>8</v>
      </c>
      <c r="H48" s="148">
        <v>8</v>
      </c>
      <c r="I48" s="148">
        <v>8</v>
      </c>
      <c r="J48" t="s">
        <v>2741</v>
      </c>
      <c r="L48" t="s">
        <v>2760</v>
      </c>
      <c r="M48">
        <v>7</v>
      </c>
    </row>
    <row r="49" spans="1:16">
      <c r="A49" s="185" t="s">
        <v>4</v>
      </c>
      <c r="B49" s="186">
        <f>B48-B47</f>
        <v>8</v>
      </c>
      <c r="C49" s="186">
        <f t="shared" ref="C49:I49" si="23">C48-C47</f>
        <v>8</v>
      </c>
      <c r="D49" s="186">
        <f t="shared" si="23"/>
        <v>8</v>
      </c>
      <c r="E49" s="186">
        <f t="shared" si="23"/>
        <v>8</v>
      </c>
      <c r="F49" s="186">
        <f t="shared" si="23"/>
        <v>8</v>
      </c>
      <c r="G49" s="186">
        <f t="shared" si="23"/>
        <v>8</v>
      </c>
      <c r="H49" s="186">
        <f t="shared" si="23"/>
        <v>8</v>
      </c>
      <c r="I49" s="186">
        <f t="shared" si="23"/>
        <v>8</v>
      </c>
      <c r="L49" t="s">
        <v>2761</v>
      </c>
      <c r="M49" s="225">
        <v>8</v>
      </c>
    </row>
    <row r="50" spans="1:16">
      <c r="A50" s="187" t="s">
        <v>2742</v>
      </c>
      <c r="B50" s="188">
        <f>B49/B48</f>
        <v>1</v>
      </c>
      <c r="C50" s="188">
        <f t="shared" ref="C50:I50" si="24">C49/C48</f>
        <v>1</v>
      </c>
      <c r="D50" s="188">
        <f t="shared" si="24"/>
        <v>1</v>
      </c>
      <c r="E50" s="188">
        <f t="shared" si="24"/>
        <v>1</v>
      </c>
      <c r="F50" s="188">
        <f t="shared" si="24"/>
        <v>1</v>
      </c>
      <c r="G50" s="188">
        <f t="shared" si="24"/>
        <v>1</v>
      </c>
      <c r="H50" s="188">
        <f t="shared" si="24"/>
        <v>1</v>
      </c>
      <c r="I50" s="188">
        <f t="shared" si="24"/>
        <v>1</v>
      </c>
    </row>
    <row r="51" spans="1:16">
      <c r="B51" s="3"/>
      <c r="C51" s="3"/>
      <c r="D51" s="3"/>
      <c r="E51" s="3"/>
      <c r="F51" s="3"/>
      <c r="G51" s="3"/>
      <c r="H51" s="3"/>
      <c r="I51" s="3"/>
      <c r="L51">
        <v>5.6</v>
      </c>
    </row>
    <row r="52" spans="1:16">
      <c r="A52" s="28" t="s">
        <v>2762</v>
      </c>
      <c r="B52" s="28">
        <f>B11</f>
        <v>1369</v>
      </c>
      <c r="C52" s="28">
        <f t="shared" ref="C52:I52" si="25">C11</f>
        <v>1390</v>
      </c>
      <c r="D52" s="28">
        <f t="shared" si="25"/>
        <v>1590</v>
      </c>
      <c r="E52" s="28">
        <f t="shared" si="25"/>
        <v>1915</v>
      </c>
      <c r="F52" s="28">
        <f t="shared" si="25"/>
        <v>2030</v>
      </c>
      <c r="G52" s="28">
        <f t="shared" si="25"/>
        <v>1920</v>
      </c>
      <c r="H52" s="28">
        <f t="shared" si="25"/>
        <v>1945</v>
      </c>
      <c r="I52" s="28">
        <f t="shared" si="25"/>
        <v>1530</v>
      </c>
      <c r="L52" s="237">
        <v>0.8</v>
      </c>
    </row>
    <row r="53" spans="1:16">
      <c r="A53" s="28" t="s">
        <v>2763</v>
      </c>
      <c r="B53" s="146">
        <f>B52/$A$33</f>
        <v>7.9593023255813957</v>
      </c>
      <c r="C53" s="146">
        <f t="shared" ref="C53:I53" si="26">C52/$A$33</f>
        <v>8.0813953488372086</v>
      </c>
      <c r="D53" s="146">
        <f t="shared" si="26"/>
        <v>9.2441860465116275</v>
      </c>
      <c r="E53" s="146">
        <f t="shared" si="26"/>
        <v>11.133720930232558</v>
      </c>
      <c r="F53" s="146">
        <f t="shared" si="26"/>
        <v>11.802325581395349</v>
      </c>
      <c r="G53" s="146">
        <f t="shared" si="26"/>
        <v>11.162790697674419</v>
      </c>
      <c r="H53" s="146">
        <f t="shared" si="26"/>
        <v>11.30813953488372</v>
      </c>
      <c r="I53" s="146">
        <f t="shared" si="26"/>
        <v>8.895348837209303</v>
      </c>
      <c r="L53">
        <f>L52*L51</f>
        <v>4.4799999999999995</v>
      </c>
    </row>
    <row r="54" spans="1:16">
      <c r="A54" s="28" t="s">
        <v>2764</v>
      </c>
      <c r="B54" s="146">
        <f>B10</f>
        <v>1586</v>
      </c>
      <c r="C54" s="146">
        <f t="shared" ref="C54:I54" si="27">C10</f>
        <v>1666</v>
      </c>
      <c r="D54" s="146">
        <f t="shared" si="27"/>
        <v>1806</v>
      </c>
      <c r="E54" s="146">
        <f t="shared" si="27"/>
        <v>1876</v>
      </c>
      <c r="F54" s="146">
        <f t="shared" si="27"/>
        <v>1876</v>
      </c>
      <c r="G54" s="146">
        <f t="shared" si="27"/>
        <v>1881</v>
      </c>
      <c r="H54" s="146">
        <f t="shared" si="27"/>
        <v>1881</v>
      </c>
      <c r="I54" s="146">
        <f t="shared" si="27"/>
        <v>1876</v>
      </c>
    </row>
    <row r="55" spans="1:16">
      <c r="A55" s="28" t="s">
        <v>2765</v>
      </c>
      <c r="B55" s="146">
        <f>B54/$A$33</f>
        <v>9.220930232558139</v>
      </c>
      <c r="C55" s="146">
        <f t="shared" ref="C55:I55" si="28">C54/$A$33</f>
        <v>9.6860465116279073</v>
      </c>
      <c r="D55" s="146">
        <f t="shared" si="28"/>
        <v>10.5</v>
      </c>
      <c r="E55" s="146">
        <f t="shared" si="28"/>
        <v>10.906976744186046</v>
      </c>
      <c r="F55" s="146">
        <f t="shared" si="28"/>
        <v>10.906976744186046</v>
      </c>
      <c r="G55" s="146">
        <f t="shared" si="28"/>
        <v>10.936046511627907</v>
      </c>
      <c r="H55" s="146">
        <f t="shared" si="28"/>
        <v>10.936046511627907</v>
      </c>
      <c r="I55" s="146">
        <f t="shared" si="28"/>
        <v>10.906976744186046</v>
      </c>
      <c r="L55">
        <f>19*1.2</f>
        <v>22.8</v>
      </c>
    </row>
    <row r="56" spans="1:16" ht="14.15" customHeight="1">
      <c r="A56" s="144" t="s">
        <v>2749</v>
      </c>
      <c r="B56" s="145">
        <f>B55+B53</f>
        <v>17.180232558139537</v>
      </c>
      <c r="C56" s="145">
        <f t="shared" ref="C56:I56" si="29">C55+C53</f>
        <v>17.767441860465116</v>
      </c>
      <c r="D56" s="145">
        <f t="shared" si="29"/>
        <v>19.744186046511629</v>
      </c>
      <c r="E56" s="145">
        <f t="shared" si="29"/>
        <v>22.040697674418603</v>
      </c>
      <c r="F56" s="145">
        <f t="shared" si="29"/>
        <v>22.709302325581397</v>
      </c>
      <c r="G56" s="145">
        <f t="shared" si="29"/>
        <v>22.098837209302324</v>
      </c>
      <c r="H56" s="145">
        <f t="shared" si="29"/>
        <v>22.244186046511629</v>
      </c>
      <c r="I56" s="145">
        <f t="shared" si="29"/>
        <v>19.802325581395351</v>
      </c>
    </row>
    <row r="57" spans="1:16" ht="15" customHeight="1">
      <c r="A57" s="148" t="s">
        <v>2766</v>
      </c>
      <c r="B57" s="148">
        <v>18</v>
      </c>
      <c r="C57" s="148">
        <v>18</v>
      </c>
      <c r="D57" s="148">
        <v>16</v>
      </c>
      <c r="E57" s="148">
        <v>16</v>
      </c>
      <c r="F57" s="148">
        <v>16</v>
      </c>
      <c r="G57" s="148">
        <v>16</v>
      </c>
      <c r="H57" s="148">
        <v>16</v>
      </c>
      <c r="I57" s="148">
        <v>16</v>
      </c>
      <c r="J57" t="s">
        <v>2767</v>
      </c>
      <c r="L57" t="s">
        <v>2768</v>
      </c>
      <c r="M57">
        <v>12</v>
      </c>
      <c r="P57" t="s">
        <v>2769</v>
      </c>
    </row>
    <row r="58" spans="1:16">
      <c r="A58" s="185" t="s">
        <v>4</v>
      </c>
      <c r="B58" s="186">
        <f>B57-B56</f>
        <v>0.81976744186046346</v>
      </c>
      <c r="C58" s="186">
        <f t="shared" ref="C58:I58" si="30">C57-C56</f>
        <v>0.23255813953488413</v>
      </c>
      <c r="D58" s="186">
        <f t="shared" si="30"/>
        <v>-3.7441860465116292</v>
      </c>
      <c r="E58" s="186">
        <f t="shared" si="30"/>
        <v>-6.0406976744186025</v>
      </c>
      <c r="F58" s="186">
        <f t="shared" si="30"/>
        <v>-6.7093023255813975</v>
      </c>
      <c r="G58" s="186">
        <f t="shared" si="30"/>
        <v>-6.0988372093023244</v>
      </c>
      <c r="H58" s="186">
        <f t="shared" si="30"/>
        <v>-6.2441860465116292</v>
      </c>
      <c r="I58" s="186">
        <f t="shared" si="30"/>
        <v>-3.8023255813953512</v>
      </c>
      <c r="L58" t="s">
        <v>2770</v>
      </c>
      <c r="M58" s="225">
        <f>12+4</f>
        <v>16</v>
      </c>
    </row>
    <row r="59" spans="1:16">
      <c r="A59" s="187" t="s">
        <v>2742</v>
      </c>
      <c r="B59" s="188">
        <f>B58/B57</f>
        <v>4.5542635658914636E-2</v>
      </c>
      <c r="C59" s="188">
        <f t="shared" ref="C59" si="31">C58/C57</f>
        <v>1.2919896640826897E-2</v>
      </c>
      <c r="D59" s="188">
        <f t="shared" ref="D59" si="32">D58/D57</f>
        <v>-0.23401162790697683</v>
      </c>
      <c r="E59" s="188">
        <f t="shared" ref="E59" si="33">E58/E57</f>
        <v>-0.37754360465116266</v>
      </c>
      <c r="F59" s="188">
        <f t="shared" ref="F59" si="34">F58/F57</f>
        <v>-0.41933139534883734</v>
      </c>
      <c r="G59" s="188">
        <f t="shared" ref="G59" si="35">G58/G57</f>
        <v>-0.38117732558139528</v>
      </c>
      <c r="H59" s="188">
        <f t="shared" ref="H59" si="36">H58/H57</f>
        <v>-0.39026162790697683</v>
      </c>
      <c r="I59" s="188">
        <f t="shared" ref="I59" si="37">I58/I57</f>
        <v>-0.23764534883720945</v>
      </c>
    </row>
    <row r="60" spans="1:16">
      <c r="A60" t="s">
        <v>2771</v>
      </c>
      <c r="B60" s="3">
        <v>4.4941860465116283</v>
      </c>
      <c r="C60" s="3">
        <v>4.6220930232558137</v>
      </c>
      <c r="D60" s="3">
        <v>2.7034883720930232</v>
      </c>
      <c r="E60" s="3">
        <v>3.0872093023255816</v>
      </c>
      <c r="F60" s="3">
        <v>2.1802325581395348</v>
      </c>
      <c r="G60" s="3">
        <v>2.1802325581395348</v>
      </c>
      <c r="H60" s="3">
        <v>1.3662790697674418</v>
      </c>
      <c r="I60" s="3">
        <v>1.25</v>
      </c>
      <c r="L60" t="s">
        <v>827</v>
      </c>
      <c r="M60" s="225">
        <v>1</v>
      </c>
    </row>
    <row r="61" spans="1:16">
      <c r="B61" s="3">
        <f t="shared" ref="B61:I61" si="38">B58+B60</f>
        <v>5.3139534883720918</v>
      </c>
      <c r="C61" s="3">
        <f t="shared" si="38"/>
        <v>4.8546511627906979</v>
      </c>
      <c r="D61" s="3">
        <f t="shared" si="38"/>
        <v>-1.0406976744186061</v>
      </c>
      <c r="E61" s="3">
        <f t="shared" si="38"/>
        <v>-2.953488372093021</v>
      </c>
      <c r="F61" s="3">
        <f t="shared" si="38"/>
        <v>-4.5290697674418627</v>
      </c>
      <c r="G61" s="3">
        <f t="shared" si="38"/>
        <v>-3.9186046511627897</v>
      </c>
      <c r="H61" s="3">
        <f t="shared" si="38"/>
        <v>-4.8779069767441872</v>
      </c>
      <c r="I61" s="3">
        <f t="shared" si="38"/>
        <v>-2.5523255813953512</v>
      </c>
    </row>
    <row r="62" spans="1:16">
      <c r="B62" s="190">
        <f t="shared" ref="B62:I62" si="39">B61/B57</f>
        <v>0.29521963824289399</v>
      </c>
      <c r="C62" s="190">
        <f t="shared" si="39"/>
        <v>0.269702842377261</v>
      </c>
      <c r="D62" s="190">
        <f t="shared" si="39"/>
        <v>-6.5043604651162878E-2</v>
      </c>
      <c r="E62" s="190">
        <f t="shared" si="39"/>
        <v>-0.18459302325581381</v>
      </c>
      <c r="F62" s="190">
        <f t="shared" si="39"/>
        <v>-0.28306686046511642</v>
      </c>
      <c r="G62" s="190">
        <f t="shared" si="39"/>
        <v>-0.24491279069767435</v>
      </c>
      <c r="H62" s="190">
        <f t="shared" si="39"/>
        <v>-0.3048691860465117</v>
      </c>
      <c r="I62" s="190">
        <f t="shared" si="39"/>
        <v>-0.15952034883720945</v>
      </c>
      <c r="L62" s="149" t="s">
        <v>2772</v>
      </c>
      <c r="M62">
        <f>SUM(M40:M61)</f>
        <v>53</v>
      </c>
    </row>
    <row r="64" spans="1:16">
      <c r="A64" s="149" t="s">
        <v>2773</v>
      </c>
    </row>
    <row r="65" spans="1:9" ht="43.5">
      <c r="A65" s="182" t="s">
        <v>2774</v>
      </c>
      <c r="B65" s="28">
        <f t="shared" ref="B65:I65" si="40">B12</f>
        <v>5831</v>
      </c>
      <c r="C65" s="28">
        <f t="shared" si="40"/>
        <v>6122</v>
      </c>
      <c r="D65" s="28">
        <f t="shared" si="40"/>
        <v>7525</v>
      </c>
      <c r="E65" s="28">
        <f t="shared" si="40"/>
        <v>8082</v>
      </c>
      <c r="F65" s="28">
        <f t="shared" si="40"/>
        <v>8404</v>
      </c>
      <c r="G65" s="28">
        <f t="shared" si="40"/>
        <v>8354</v>
      </c>
      <c r="H65" s="28">
        <f t="shared" si="40"/>
        <v>8289</v>
      </c>
      <c r="I65" s="28">
        <f t="shared" si="40"/>
        <v>7685</v>
      </c>
    </row>
    <row r="66" spans="1:9" ht="43.5">
      <c r="A66" s="182" t="s">
        <v>2775</v>
      </c>
      <c r="B66" s="146">
        <f t="shared" ref="B66:I66" si="41">B65/172</f>
        <v>33.901162790697676</v>
      </c>
      <c r="C66" s="146">
        <f t="shared" si="41"/>
        <v>35.593023255813954</v>
      </c>
      <c r="D66" s="146">
        <f t="shared" si="41"/>
        <v>43.75</v>
      </c>
      <c r="E66" s="146">
        <f t="shared" si="41"/>
        <v>46.988372093023258</v>
      </c>
      <c r="F66" s="146">
        <f t="shared" si="41"/>
        <v>48.860465116279073</v>
      </c>
      <c r="G66" s="146">
        <f t="shared" si="41"/>
        <v>48.569767441860463</v>
      </c>
      <c r="H66" s="146">
        <f t="shared" si="41"/>
        <v>48.191860465116278</v>
      </c>
      <c r="I66" s="146">
        <f t="shared" si="41"/>
        <v>44.680232558139537</v>
      </c>
    </row>
    <row r="67" spans="1:9">
      <c r="A67" s="28" t="s">
        <v>2776</v>
      </c>
      <c r="B67" s="146">
        <v>8</v>
      </c>
      <c r="C67" s="146">
        <v>8</v>
      </c>
      <c r="D67" s="146">
        <v>8</v>
      </c>
      <c r="E67" s="146">
        <v>8</v>
      </c>
      <c r="F67" s="146">
        <v>8</v>
      </c>
      <c r="G67" s="146">
        <v>8</v>
      </c>
      <c r="H67" s="146">
        <v>8</v>
      </c>
      <c r="I67" s="146">
        <v>8</v>
      </c>
    </row>
    <row r="68" spans="1:9">
      <c r="A68" s="183" t="s">
        <v>2777</v>
      </c>
      <c r="B68" s="184">
        <v>6.1046511627906979</v>
      </c>
      <c r="C68" s="184">
        <v>6.6860465116279073</v>
      </c>
      <c r="D68" s="184">
        <v>10.174418604651162</v>
      </c>
      <c r="E68" s="184">
        <v>9.4767441860465116</v>
      </c>
      <c r="F68" s="184">
        <v>7.558139534883721</v>
      </c>
      <c r="G68" s="184">
        <v>7.2093023255813957</v>
      </c>
      <c r="H68" s="184">
        <v>1.308139534883721</v>
      </c>
      <c r="I68" s="184">
        <v>2.9941860465116279</v>
      </c>
    </row>
    <row r="69" spans="1:9">
      <c r="A69" s="28" t="s">
        <v>4</v>
      </c>
      <c r="B69" s="146">
        <f t="shared" ref="B69:I69" si="42">(B67+B68)-B66</f>
        <v>-19.796511627906977</v>
      </c>
      <c r="C69" s="146">
        <f t="shared" si="42"/>
        <v>-20.906976744186046</v>
      </c>
      <c r="D69" s="146">
        <f t="shared" si="42"/>
        <v>-25.575581395348838</v>
      </c>
      <c r="E69" s="146">
        <f t="shared" si="42"/>
        <v>-29.511627906976749</v>
      </c>
      <c r="F69" s="146">
        <f t="shared" si="42"/>
        <v>-33.302325581395351</v>
      </c>
      <c r="G69" s="146">
        <f t="shared" si="42"/>
        <v>-33.360465116279066</v>
      </c>
      <c r="H69" s="146">
        <f t="shared" si="42"/>
        <v>-38.883720930232556</v>
      </c>
      <c r="I69" s="146">
        <f t="shared" si="42"/>
        <v>-33.686046511627907</v>
      </c>
    </row>
    <row r="70" spans="1:9">
      <c r="B70" s="3"/>
      <c r="C70" s="3"/>
      <c r="D70" s="3"/>
      <c r="E70" s="3"/>
      <c r="F70" s="3"/>
      <c r="G70" s="3"/>
      <c r="H70" s="3"/>
      <c r="I70" s="3"/>
    </row>
    <row r="71" spans="1:9">
      <c r="B71" s="3">
        <f t="shared" ref="B71:I71" si="43">B66-B67</f>
        <v>25.901162790697676</v>
      </c>
      <c r="C71" s="3">
        <f t="shared" si="43"/>
        <v>27.593023255813954</v>
      </c>
      <c r="D71" s="3">
        <f t="shared" si="43"/>
        <v>35.75</v>
      </c>
      <c r="E71" s="3">
        <f t="shared" si="43"/>
        <v>38.988372093023258</v>
      </c>
      <c r="F71" s="3">
        <f t="shared" si="43"/>
        <v>40.860465116279073</v>
      </c>
      <c r="G71" s="3">
        <f t="shared" si="43"/>
        <v>40.569767441860463</v>
      </c>
      <c r="H71" s="3">
        <f t="shared" si="43"/>
        <v>40.191860465116278</v>
      </c>
      <c r="I71" s="3">
        <f t="shared" si="43"/>
        <v>36.680232558139537</v>
      </c>
    </row>
    <row r="72" spans="1:9">
      <c r="B72" s="3"/>
      <c r="C72" s="3"/>
      <c r="D72" s="3"/>
      <c r="E72" s="3"/>
      <c r="F72" s="3"/>
      <c r="G72" s="3"/>
      <c r="H72" s="3"/>
      <c r="I72" s="3"/>
    </row>
    <row r="73" spans="1:9">
      <c r="B73" s="3"/>
      <c r="C73" s="3"/>
      <c r="D73" s="3"/>
      <c r="E73" s="3"/>
      <c r="F73" s="3"/>
      <c r="G73" s="3"/>
      <c r="H73" s="3"/>
      <c r="I73" s="3"/>
    </row>
    <row r="74" spans="1:9">
      <c r="B74" s="3"/>
      <c r="C74" s="3"/>
      <c r="D74" s="3"/>
      <c r="E74" s="3"/>
      <c r="F74" s="3"/>
      <c r="G74" s="3"/>
      <c r="H74" s="3"/>
      <c r="I74" s="3"/>
    </row>
    <row r="75" spans="1:9">
      <c r="B75" s="3"/>
      <c r="C75" s="3"/>
      <c r="D75" s="3"/>
      <c r="E75" s="3"/>
      <c r="F75" s="3"/>
      <c r="G75" s="3"/>
      <c r="H75" s="3"/>
      <c r="I75" s="3"/>
    </row>
    <row r="76" spans="1:9">
      <c r="B76" s="3"/>
      <c r="C76" s="3"/>
      <c r="D76" s="3"/>
      <c r="E76" s="3"/>
      <c r="F76" s="3"/>
      <c r="G76" s="3"/>
      <c r="H76" s="3"/>
      <c r="I76" s="3"/>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E5B92-1F7E-45DE-9BE2-8B6469937595}">
  <sheetPr codeName="Sheet9">
    <tabColor rgb="FF92D050"/>
  </sheetPr>
  <dimension ref="B2:R30"/>
  <sheetViews>
    <sheetView zoomScale="85" zoomScaleNormal="85" workbookViewId="0">
      <selection activeCell="F18" sqref="F18"/>
    </sheetView>
  </sheetViews>
  <sheetFormatPr defaultColWidth="8.54296875" defaultRowHeight="14.5"/>
  <cols>
    <col min="1" max="1" width="9.54296875" style="151" customWidth="1"/>
    <col min="2" max="2" width="25.54296875" style="151" customWidth="1"/>
    <col min="3" max="3" width="17.453125" style="151" customWidth="1"/>
    <col min="4" max="4" width="13.453125" style="151" customWidth="1"/>
    <col min="5" max="5" width="12.54296875" style="151" bestFit="1" customWidth="1"/>
    <col min="6" max="7" width="13.453125" style="151" bestFit="1" customWidth="1"/>
    <col min="8" max="8" width="13" style="151" bestFit="1" customWidth="1"/>
    <col min="9" max="9" width="13.54296875" style="151" bestFit="1" customWidth="1"/>
    <col min="10" max="10" width="12.54296875" style="151" bestFit="1" customWidth="1"/>
    <col min="11" max="11" width="12.54296875" style="151" hidden="1" customWidth="1"/>
    <col min="12" max="12" width="11.54296875" style="151" hidden="1" customWidth="1"/>
    <col min="13" max="13" width="13.453125" style="151" customWidth="1"/>
    <col min="14" max="14" width="11.54296875" style="151" customWidth="1"/>
    <col min="15" max="16384" width="8.54296875" style="151"/>
  </cols>
  <sheetData>
    <row r="2" spans="2:18" s="156" customFormat="1" ht="18.5">
      <c r="B2" s="155" t="s">
        <v>2778</v>
      </c>
    </row>
    <row r="4" spans="2:18">
      <c r="C4" s="192"/>
    </row>
    <row r="5" spans="2:18">
      <c r="B5" s="177"/>
      <c r="C5" s="725" t="s">
        <v>830</v>
      </c>
      <c r="D5" s="725"/>
      <c r="E5" s="723" t="s">
        <v>827</v>
      </c>
      <c r="F5" s="724"/>
      <c r="G5" s="723" t="s">
        <v>826</v>
      </c>
      <c r="H5" s="724"/>
      <c r="I5" s="723" t="s">
        <v>837</v>
      </c>
      <c r="J5" s="724"/>
      <c r="K5" s="723" t="s">
        <v>832</v>
      </c>
      <c r="L5" s="724"/>
      <c r="M5" s="723" t="s">
        <v>835</v>
      </c>
      <c r="N5" s="724"/>
      <c r="O5" s="723" t="s">
        <v>2779</v>
      </c>
      <c r="P5" s="724"/>
      <c r="Q5" s="723" t="s">
        <v>840</v>
      </c>
      <c r="R5" s="724"/>
    </row>
    <row r="6" spans="2:18">
      <c r="B6" s="177"/>
      <c r="C6" s="164" t="s">
        <v>2780</v>
      </c>
      <c r="D6" s="164" t="s">
        <v>2781</v>
      </c>
      <c r="E6" s="194" t="s">
        <v>2780</v>
      </c>
      <c r="F6" s="194" t="s">
        <v>2781</v>
      </c>
      <c r="G6" s="194" t="s">
        <v>2780</v>
      </c>
      <c r="H6" s="194" t="s">
        <v>2781</v>
      </c>
      <c r="I6" s="194" t="s">
        <v>2780</v>
      </c>
      <c r="J6" s="194" t="s">
        <v>2781</v>
      </c>
      <c r="K6" s="194" t="s">
        <v>2780</v>
      </c>
      <c r="L6" s="194" t="s">
        <v>2781</v>
      </c>
      <c r="M6" s="194" t="s">
        <v>2780</v>
      </c>
      <c r="N6" s="194" t="s">
        <v>2781</v>
      </c>
      <c r="O6" s="194" t="s">
        <v>2780</v>
      </c>
      <c r="P6" s="194" t="s">
        <v>2781</v>
      </c>
      <c r="Q6" s="194" t="s">
        <v>2780</v>
      </c>
      <c r="R6" s="194" t="s">
        <v>2781</v>
      </c>
    </row>
    <row r="7" spans="2:18">
      <c r="B7" s="165" t="s">
        <v>2782</v>
      </c>
      <c r="C7" s="165"/>
      <c r="D7" s="165"/>
      <c r="E7" s="165"/>
      <c r="F7" s="165"/>
      <c r="G7" s="165"/>
      <c r="H7" s="165"/>
      <c r="I7" s="165"/>
      <c r="J7" s="165"/>
      <c r="K7" s="165"/>
      <c r="L7" s="165"/>
      <c r="M7" s="165"/>
      <c r="N7" s="165"/>
      <c r="O7" s="165"/>
      <c r="P7" s="165"/>
      <c r="Q7" s="165"/>
      <c r="R7" s="165"/>
    </row>
    <row r="8" spans="2:18">
      <c r="B8" s="165" t="s">
        <v>1126</v>
      </c>
      <c r="C8" s="165">
        <v>1</v>
      </c>
      <c r="D8" s="165">
        <v>1</v>
      </c>
      <c r="E8" s="165"/>
      <c r="F8" s="165">
        <v>2</v>
      </c>
      <c r="G8" s="165">
        <v>3</v>
      </c>
      <c r="H8" s="165">
        <v>7.5</v>
      </c>
      <c r="I8" s="165"/>
      <c r="J8" s="165"/>
      <c r="K8" s="165"/>
      <c r="L8" s="165">
        <v>4.5</v>
      </c>
      <c r="M8" s="165"/>
      <c r="N8" s="165">
        <v>7</v>
      </c>
      <c r="O8" s="165">
        <v>1</v>
      </c>
      <c r="P8" s="165">
        <v>9</v>
      </c>
      <c r="Q8" s="165"/>
      <c r="R8" s="165"/>
    </row>
    <row r="9" spans="2:18">
      <c r="B9" s="165" t="s">
        <v>2783</v>
      </c>
      <c r="C9" s="165"/>
      <c r="D9" s="165"/>
      <c r="E9" s="165"/>
      <c r="F9" s="165">
        <v>1.5</v>
      </c>
      <c r="G9" s="165">
        <v>1</v>
      </c>
      <c r="H9" s="165"/>
      <c r="I9" s="165"/>
      <c r="J9" s="165"/>
      <c r="K9" s="165"/>
      <c r="L9" s="165"/>
      <c r="M9" s="165"/>
      <c r="N9" s="165">
        <v>4</v>
      </c>
      <c r="O9" s="165"/>
      <c r="P9" s="165"/>
      <c r="Q9" s="165"/>
      <c r="R9" s="165"/>
    </row>
    <row r="10" spans="2:18">
      <c r="B10" s="165" t="s">
        <v>1045</v>
      </c>
      <c r="C10" s="165"/>
      <c r="D10" s="165"/>
      <c r="E10" s="165">
        <v>1</v>
      </c>
      <c r="F10" s="165">
        <v>2.5</v>
      </c>
      <c r="G10" s="165">
        <v>2</v>
      </c>
      <c r="H10" s="165">
        <v>7</v>
      </c>
      <c r="I10" s="165"/>
      <c r="J10" s="165"/>
      <c r="K10" s="165"/>
      <c r="L10" s="165">
        <v>0.5</v>
      </c>
      <c r="M10" s="165"/>
      <c r="N10" s="165"/>
      <c r="O10" s="165"/>
      <c r="P10" s="165"/>
      <c r="Q10" s="165"/>
      <c r="R10" s="165"/>
    </row>
    <row r="11" spans="2:18">
      <c r="B11" s="165" t="s">
        <v>2784</v>
      </c>
      <c r="C11" s="165"/>
      <c r="D11" s="165"/>
      <c r="E11" s="165"/>
      <c r="F11" s="165">
        <v>0.5</v>
      </c>
      <c r="G11" s="165"/>
      <c r="H11" s="165"/>
      <c r="I11" s="165"/>
      <c r="J11" s="165"/>
      <c r="K11" s="165"/>
      <c r="L11" s="165"/>
      <c r="M11" s="165"/>
      <c r="N11" s="165"/>
      <c r="O11" s="165"/>
      <c r="P11" s="165"/>
      <c r="Q11" s="165"/>
      <c r="R11" s="165"/>
    </row>
    <row r="12" spans="2:18">
      <c r="B12" s="165" t="s">
        <v>2785</v>
      </c>
      <c r="C12" s="165"/>
      <c r="D12" s="165"/>
      <c r="E12" s="165"/>
      <c r="F12" s="165">
        <v>0.5</v>
      </c>
      <c r="G12" s="165">
        <v>0</v>
      </c>
      <c r="H12" s="165">
        <v>0</v>
      </c>
      <c r="I12" s="165"/>
      <c r="J12" s="165"/>
      <c r="K12" s="165"/>
      <c r="L12" s="165"/>
      <c r="M12" s="165"/>
      <c r="N12" s="165"/>
      <c r="O12" s="165"/>
      <c r="P12" s="165"/>
      <c r="Q12" s="165"/>
      <c r="R12" s="165"/>
    </row>
    <row r="13" spans="2:18">
      <c r="B13" s="165" t="s">
        <v>2786</v>
      </c>
      <c r="C13" s="165"/>
      <c r="D13" s="165"/>
      <c r="E13" s="165"/>
      <c r="F13" s="165">
        <v>2</v>
      </c>
      <c r="G13" s="165"/>
      <c r="H13" s="165"/>
      <c r="I13" s="165"/>
      <c r="J13" s="165"/>
      <c r="K13" s="165"/>
      <c r="L13" s="165"/>
      <c r="M13" s="165"/>
      <c r="N13" s="165"/>
      <c r="O13" s="165"/>
      <c r="P13" s="165"/>
      <c r="Q13" s="165"/>
      <c r="R13" s="165"/>
    </row>
    <row r="14" spans="2:18">
      <c r="B14" s="165" t="s">
        <v>2787</v>
      </c>
      <c r="C14" s="165"/>
      <c r="D14" s="165"/>
      <c r="E14" s="165"/>
      <c r="F14" s="165"/>
      <c r="G14" s="165"/>
      <c r="H14" s="165"/>
      <c r="I14" s="165"/>
      <c r="J14" s="165"/>
      <c r="K14" s="165"/>
      <c r="L14" s="165">
        <v>0.5</v>
      </c>
      <c r="M14" s="165"/>
      <c r="N14" s="165"/>
      <c r="O14" s="165"/>
      <c r="P14" s="165"/>
      <c r="Q14" s="165"/>
      <c r="R14" s="165"/>
    </row>
    <row r="15" spans="2:18">
      <c r="B15" s="165" t="s">
        <v>2788</v>
      </c>
      <c r="C15" s="165"/>
      <c r="D15" s="165"/>
      <c r="E15" s="165"/>
      <c r="F15" s="165"/>
      <c r="G15" s="165"/>
      <c r="H15" s="165">
        <v>0.5</v>
      </c>
      <c r="I15" s="165"/>
      <c r="J15" s="165"/>
      <c r="K15" s="165"/>
      <c r="L15" s="165"/>
      <c r="M15" s="165"/>
      <c r="N15" s="165"/>
      <c r="O15" s="165"/>
      <c r="P15" s="165"/>
      <c r="Q15" s="165"/>
      <c r="R15" s="165"/>
    </row>
    <row r="16" spans="2:18">
      <c r="B16" s="165" t="s">
        <v>2789</v>
      </c>
      <c r="C16" s="165"/>
      <c r="D16" s="165"/>
      <c r="E16" s="165"/>
      <c r="F16" s="165">
        <f>1+2</f>
        <v>3</v>
      </c>
      <c r="G16" s="165"/>
      <c r="H16" s="165"/>
      <c r="I16" s="165"/>
      <c r="J16" s="165"/>
      <c r="K16" s="165"/>
      <c r="L16" s="165"/>
      <c r="M16" s="165"/>
      <c r="N16" s="165"/>
      <c r="O16" s="165"/>
      <c r="P16" s="165"/>
      <c r="Q16" s="165"/>
      <c r="R16" s="165"/>
    </row>
    <row r="17" spans="2:18">
      <c r="B17" s="165" t="s">
        <v>2790</v>
      </c>
      <c r="C17" s="165"/>
      <c r="D17" s="165"/>
      <c r="E17" s="165"/>
      <c r="F17" s="165"/>
      <c r="G17" s="165">
        <v>0</v>
      </c>
      <c r="H17" s="165">
        <v>0</v>
      </c>
      <c r="I17" s="165"/>
      <c r="J17" s="165"/>
      <c r="K17" s="165"/>
      <c r="L17" s="165"/>
      <c r="M17" s="165"/>
      <c r="N17" s="165"/>
      <c r="O17" s="165"/>
      <c r="P17" s="165"/>
      <c r="Q17" s="165"/>
      <c r="R17" s="165"/>
    </row>
    <row r="18" spans="2:18">
      <c r="B18" s="165" t="s">
        <v>2791</v>
      </c>
      <c r="C18" s="165"/>
      <c r="D18" s="165"/>
      <c r="E18" s="165">
        <v>0</v>
      </c>
      <c r="F18" s="165">
        <v>0</v>
      </c>
      <c r="G18" s="165">
        <v>0</v>
      </c>
      <c r="H18" s="165">
        <v>0</v>
      </c>
      <c r="I18" s="165"/>
      <c r="J18" s="165"/>
      <c r="K18" s="165"/>
      <c r="L18" s="165"/>
      <c r="M18" s="165"/>
      <c r="N18" s="165"/>
      <c r="O18" s="165"/>
      <c r="P18" s="165"/>
      <c r="Q18" s="165"/>
      <c r="R18" s="165"/>
    </row>
    <row r="19" spans="2:18">
      <c r="B19" s="165" t="s">
        <v>2792</v>
      </c>
      <c r="C19" s="165"/>
      <c r="D19" s="165"/>
      <c r="E19" s="165"/>
      <c r="F19" s="165"/>
      <c r="G19" s="165">
        <v>0</v>
      </c>
      <c r="H19" s="165">
        <v>0</v>
      </c>
      <c r="I19" s="165"/>
      <c r="J19" s="165"/>
      <c r="K19" s="165"/>
      <c r="L19" s="165"/>
      <c r="M19" s="165"/>
      <c r="N19" s="165"/>
      <c r="O19" s="165"/>
      <c r="P19" s="165"/>
      <c r="Q19" s="165"/>
      <c r="R19" s="165"/>
    </row>
    <row r="20" spans="2:18">
      <c r="B20" s="165" t="s">
        <v>2793</v>
      </c>
      <c r="C20" s="165"/>
      <c r="D20" s="165"/>
      <c r="E20" s="165">
        <v>0</v>
      </c>
      <c r="F20" s="193">
        <v>0</v>
      </c>
      <c r="G20" s="165"/>
      <c r="H20" s="165"/>
      <c r="I20" s="165"/>
      <c r="J20" s="165"/>
      <c r="K20" s="165"/>
      <c r="L20" s="165"/>
      <c r="M20" s="165"/>
      <c r="N20" s="165"/>
      <c r="O20" s="165"/>
      <c r="P20" s="165"/>
      <c r="Q20" s="165"/>
      <c r="R20" s="165"/>
    </row>
    <row r="21" spans="2:18">
      <c r="B21" s="165" t="s">
        <v>2794</v>
      </c>
      <c r="C21" s="165"/>
      <c r="D21" s="165">
        <v>17</v>
      </c>
      <c r="E21" s="165">
        <v>1</v>
      </c>
      <c r="F21" s="165">
        <f>6+11</f>
        <v>17</v>
      </c>
      <c r="G21" s="165"/>
      <c r="H21" s="165"/>
      <c r="I21" s="165"/>
      <c r="J21" s="165"/>
      <c r="K21" s="165">
        <v>1</v>
      </c>
      <c r="L21" s="165">
        <v>16.5</v>
      </c>
      <c r="M21" s="165"/>
      <c r="N21" s="165"/>
      <c r="O21" s="165"/>
      <c r="P21" s="165"/>
      <c r="Q21" s="165"/>
      <c r="R21" s="165"/>
    </row>
    <row r="22" spans="2:18">
      <c r="B22" s="165" t="s">
        <v>2795</v>
      </c>
      <c r="C22" s="165"/>
      <c r="D22" s="165">
        <v>1</v>
      </c>
      <c r="E22" s="165"/>
      <c r="F22" s="165">
        <v>2</v>
      </c>
      <c r="G22" s="165"/>
      <c r="H22" s="165"/>
      <c r="I22" s="165"/>
      <c r="J22" s="165"/>
      <c r="K22" s="165"/>
      <c r="L22" s="165">
        <v>6</v>
      </c>
      <c r="M22" s="165"/>
      <c r="N22" s="165"/>
      <c r="O22" s="165"/>
      <c r="P22" s="165"/>
      <c r="Q22" s="165"/>
      <c r="R22" s="165"/>
    </row>
    <row r="23" spans="2:18">
      <c r="B23" s="165" t="s">
        <v>1209</v>
      </c>
      <c r="C23" s="165"/>
      <c r="D23" s="165"/>
      <c r="E23" s="165"/>
      <c r="F23" s="165">
        <v>1</v>
      </c>
      <c r="G23" s="165"/>
      <c r="H23" s="165"/>
      <c r="I23" s="165"/>
      <c r="J23" s="165"/>
      <c r="K23" s="165"/>
      <c r="L23" s="165">
        <v>1</v>
      </c>
      <c r="M23" s="165"/>
      <c r="N23" s="165"/>
      <c r="O23" s="165"/>
      <c r="P23" s="165"/>
      <c r="Q23" s="165"/>
      <c r="R23" s="165"/>
    </row>
    <row r="24" spans="2:18">
      <c r="B24" s="165" t="s">
        <v>2796</v>
      </c>
      <c r="C24" s="165"/>
      <c r="D24" s="165"/>
      <c r="E24" s="165"/>
      <c r="F24" s="165">
        <v>1</v>
      </c>
      <c r="G24" s="165"/>
      <c r="H24" s="165"/>
      <c r="I24" s="165"/>
      <c r="J24" s="165"/>
      <c r="K24" s="165"/>
      <c r="L24" s="165"/>
      <c r="M24" s="165"/>
      <c r="N24" s="165"/>
      <c r="O24" s="165"/>
      <c r="P24" s="165"/>
      <c r="Q24" s="165"/>
      <c r="R24" s="165"/>
    </row>
    <row r="25" spans="2:18">
      <c r="B25" s="165" t="s">
        <v>1037</v>
      </c>
      <c r="C25" s="165"/>
      <c r="D25" s="165"/>
      <c r="E25" s="165"/>
      <c r="F25" s="165">
        <v>2</v>
      </c>
      <c r="G25" s="165"/>
      <c r="H25" s="165"/>
      <c r="I25" s="165"/>
      <c r="J25" s="165"/>
      <c r="K25" s="165"/>
      <c r="L25" s="165"/>
      <c r="M25" s="165"/>
      <c r="N25" s="165"/>
      <c r="O25" s="165"/>
      <c r="P25" s="165"/>
      <c r="Q25" s="165"/>
      <c r="R25" s="165"/>
    </row>
    <row r="26" spans="2:18">
      <c r="B26" s="165" t="s">
        <v>125</v>
      </c>
      <c r="C26" s="165"/>
      <c r="D26" s="165"/>
      <c r="E26" s="165"/>
      <c r="F26" s="165"/>
      <c r="G26" s="165"/>
      <c r="H26" s="165"/>
      <c r="I26" s="165"/>
      <c r="J26" s="165"/>
      <c r="K26" s="165"/>
      <c r="L26" s="165"/>
      <c r="M26" s="165">
        <v>2</v>
      </c>
      <c r="N26" s="165">
        <v>4</v>
      </c>
      <c r="O26" s="165"/>
      <c r="P26" s="165"/>
      <c r="Q26" s="165"/>
      <c r="R26" s="165"/>
    </row>
    <row r="28" spans="2:18">
      <c r="B28" s="151" t="s">
        <v>2797</v>
      </c>
    </row>
    <row r="29" spans="2:18">
      <c r="B29" s="151" t="s">
        <v>2798</v>
      </c>
    </row>
    <row r="30" spans="2:18">
      <c r="B30" s="151" t="s">
        <v>2799</v>
      </c>
    </row>
  </sheetData>
  <sheetProtection pivotTables="0"/>
  <mergeCells count="8">
    <mergeCell ref="O5:P5"/>
    <mergeCell ref="Q5:R5"/>
    <mergeCell ref="C5:D5"/>
    <mergeCell ref="E5:F5"/>
    <mergeCell ref="G5:H5"/>
    <mergeCell ref="I5:J5"/>
    <mergeCell ref="K5:L5"/>
    <mergeCell ref="M5:N5"/>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0EFA0-2218-44E7-9FC0-91CA95E9459E}">
  <sheetPr codeName="Sheet13">
    <tabColor rgb="FF92D050"/>
  </sheetPr>
  <dimension ref="A1:T76"/>
  <sheetViews>
    <sheetView topLeftCell="A40" zoomScale="80" zoomScaleNormal="80" workbookViewId="0">
      <selection activeCell="B18" sqref="B18"/>
    </sheetView>
  </sheetViews>
  <sheetFormatPr defaultRowHeight="14.5"/>
  <cols>
    <col min="1" max="1" width="22.54296875" bestFit="1" customWidth="1"/>
    <col min="2" max="2" width="17" bestFit="1" customWidth="1"/>
    <col min="3" max="3" width="13.54296875" bestFit="1" customWidth="1"/>
    <col min="4" max="4" width="13.453125" bestFit="1" customWidth="1"/>
    <col min="5" max="5" width="13.54296875" bestFit="1" customWidth="1"/>
    <col min="6" max="6" width="14" bestFit="1" customWidth="1"/>
    <col min="7" max="7" width="13.54296875" bestFit="1" customWidth="1"/>
    <col min="8" max="8" width="14.453125" bestFit="1" customWidth="1"/>
    <col min="9" max="9" width="13.453125" bestFit="1" customWidth="1"/>
    <col min="10" max="10" width="17.54296875" customWidth="1"/>
  </cols>
  <sheetData>
    <row r="1" spans="1:20" ht="23.5">
      <c r="A1" s="181" t="s">
        <v>2736</v>
      </c>
    </row>
    <row r="4" spans="1:20">
      <c r="A4" s="1" t="s">
        <v>842</v>
      </c>
      <c r="B4" t="s">
        <v>843</v>
      </c>
    </row>
    <row r="5" spans="1:20">
      <c r="A5" s="1" t="s">
        <v>27</v>
      </c>
      <c r="B5" t="s">
        <v>48</v>
      </c>
      <c r="C5" s="151">
        <v>7873</v>
      </c>
      <c r="D5" s="151">
        <v>7957</v>
      </c>
      <c r="E5" s="151">
        <v>8159</v>
      </c>
      <c r="F5" s="151">
        <v>7908</v>
      </c>
      <c r="G5" s="151">
        <v>8633</v>
      </c>
      <c r="H5" s="151">
        <v>7429</v>
      </c>
      <c r="I5" s="151">
        <v>7129</v>
      </c>
    </row>
    <row r="7" spans="1:20">
      <c r="A7" s="1" t="s">
        <v>844</v>
      </c>
      <c r="B7" t="s">
        <v>845</v>
      </c>
      <c r="C7" t="s">
        <v>846</v>
      </c>
      <c r="D7" t="s">
        <v>847</v>
      </c>
      <c r="E7" t="s">
        <v>848</v>
      </c>
      <c r="F7" t="s">
        <v>849</v>
      </c>
      <c r="G7" t="s">
        <v>850</v>
      </c>
      <c r="H7" t="s">
        <v>851</v>
      </c>
      <c r="I7" t="s">
        <v>852</v>
      </c>
    </row>
    <row r="8" spans="1:20">
      <c r="A8" s="135" t="s">
        <v>73</v>
      </c>
      <c r="B8">
        <v>7004</v>
      </c>
      <c r="C8">
        <v>6987</v>
      </c>
      <c r="D8">
        <v>7506</v>
      </c>
      <c r="E8">
        <v>8003</v>
      </c>
      <c r="F8">
        <v>8308</v>
      </c>
      <c r="G8">
        <v>8093</v>
      </c>
      <c r="H8">
        <v>8053</v>
      </c>
      <c r="I8">
        <v>7554</v>
      </c>
      <c r="M8" s="149" t="s">
        <v>2737</v>
      </c>
    </row>
    <row r="9" spans="1:20">
      <c r="A9" s="142" t="s">
        <v>46</v>
      </c>
      <c r="B9">
        <v>3564</v>
      </c>
      <c r="C9">
        <v>3631</v>
      </c>
      <c r="D9">
        <v>4109</v>
      </c>
      <c r="E9">
        <v>4346</v>
      </c>
      <c r="F9">
        <v>4631</v>
      </c>
      <c r="G9">
        <v>4326</v>
      </c>
      <c r="H9">
        <v>4316</v>
      </c>
      <c r="I9">
        <v>4167</v>
      </c>
      <c r="M9">
        <f t="shared" ref="M9:T9" si="0">B9</f>
        <v>3564</v>
      </c>
      <c r="N9">
        <f>C9</f>
        <v>3631</v>
      </c>
      <c r="O9">
        <f t="shared" si="0"/>
        <v>4109</v>
      </c>
      <c r="P9">
        <f t="shared" si="0"/>
        <v>4346</v>
      </c>
      <c r="Q9">
        <f t="shared" si="0"/>
        <v>4631</v>
      </c>
      <c r="R9">
        <f t="shared" si="0"/>
        <v>4326</v>
      </c>
      <c r="S9">
        <f t="shared" si="0"/>
        <v>4316</v>
      </c>
      <c r="T9">
        <f t="shared" si="0"/>
        <v>4167</v>
      </c>
    </row>
    <row r="10" spans="1:20">
      <c r="A10" s="143" t="s">
        <v>855</v>
      </c>
      <c r="B10">
        <v>1070</v>
      </c>
      <c r="C10">
        <v>1535</v>
      </c>
      <c r="D10">
        <v>2013</v>
      </c>
      <c r="E10">
        <v>2225</v>
      </c>
      <c r="F10">
        <v>2385</v>
      </c>
      <c r="G10">
        <v>2090</v>
      </c>
      <c r="H10">
        <v>1700</v>
      </c>
      <c r="I10">
        <v>1585</v>
      </c>
      <c r="M10">
        <f t="shared" ref="M10:T10" si="1">M9/172</f>
        <v>20.720930232558139</v>
      </c>
      <c r="N10">
        <f t="shared" si="1"/>
        <v>21.11046511627907</v>
      </c>
      <c r="O10">
        <f t="shared" si="1"/>
        <v>23.88953488372093</v>
      </c>
      <c r="P10">
        <f t="shared" si="1"/>
        <v>25.267441860465116</v>
      </c>
      <c r="Q10">
        <f t="shared" si="1"/>
        <v>26.924418604651162</v>
      </c>
      <c r="R10">
        <f t="shared" si="1"/>
        <v>25.151162790697676</v>
      </c>
      <c r="S10">
        <f t="shared" si="1"/>
        <v>25.093023255813954</v>
      </c>
      <c r="T10">
        <f t="shared" si="1"/>
        <v>24.226744186046513</v>
      </c>
    </row>
    <row r="11" spans="1:20">
      <c r="A11" s="143" t="s">
        <v>856</v>
      </c>
      <c r="B11">
        <v>2494</v>
      </c>
      <c r="C11">
        <v>2096</v>
      </c>
      <c r="D11">
        <v>2096</v>
      </c>
      <c r="E11">
        <v>2121</v>
      </c>
      <c r="F11">
        <v>2246</v>
      </c>
      <c r="G11">
        <v>2236</v>
      </c>
      <c r="H11">
        <v>2616</v>
      </c>
      <c r="I11">
        <v>2582</v>
      </c>
      <c r="M11">
        <v>5.5</v>
      </c>
      <c r="N11">
        <v>5.5</v>
      </c>
      <c r="O11">
        <v>5.5</v>
      </c>
      <c r="P11">
        <v>5.5</v>
      </c>
      <c r="Q11">
        <v>5.5</v>
      </c>
      <c r="R11">
        <v>5.5</v>
      </c>
      <c r="S11">
        <v>5.5</v>
      </c>
      <c r="T11">
        <v>5.5</v>
      </c>
    </row>
    <row r="12" spans="1:20">
      <c r="A12" s="142" t="s">
        <v>1085</v>
      </c>
      <c r="B12">
        <v>1866</v>
      </c>
      <c r="C12">
        <v>1851</v>
      </c>
      <c r="D12">
        <v>1806</v>
      </c>
      <c r="E12">
        <v>1876</v>
      </c>
      <c r="F12">
        <v>1876</v>
      </c>
      <c r="G12">
        <v>1881</v>
      </c>
      <c r="H12">
        <v>1881</v>
      </c>
      <c r="I12">
        <v>1876</v>
      </c>
      <c r="M12">
        <f t="shared" ref="M12:T12" si="2">M11-M10</f>
        <v>-15.220930232558139</v>
      </c>
      <c r="N12">
        <f t="shared" si="2"/>
        <v>-15.61046511627907</v>
      </c>
      <c r="O12">
        <f t="shared" si="2"/>
        <v>-18.38953488372093</v>
      </c>
      <c r="P12">
        <f t="shared" si="2"/>
        <v>-19.767441860465116</v>
      </c>
      <c r="Q12">
        <f t="shared" si="2"/>
        <v>-21.424418604651162</v>
      </c>
      <c r="R12">
        <f t="shared" si="2"/>
        <v>-19.651162790697676</v>
      </c>
      <c r="S12">
        <f t="shared" si="2"/>
        <v>-19.593023255813954</v>
      </c>
      <c r="T12">
        <f t="shared" si="2"/>
        <v>-18.726744186046513</v>
      </c>
    </row>
    <row r="13" spans="1:20">
      <c r="A13" s="143" t="s">
        <v>855</v>
      </c>
      <c r="B13">
        <v>160</v>
      </c>
      <c r="C13">
        <v>200</v>
      </c>
      <c r="D13">
        <v>430</v>
      </c>
      <c r="E13">
        <v>520</v>
      </c>
      <c r="F13">
        <v>530</v>
      </c>
      <c r="G13">
        <v>535</v>
      </c>
      <c r="H13">
        <v>535</v>
      </c>
      <c r="I13">
        <v>530</v>
      </c>
    </row>
    <row r="14" spans="1:20">
      <c r="A14" s="143" t="s">
        <v>856</v>
      </c>
      <c r="B14">
        <v>1706</v>
      </c>
      <c r="C14">
        <v>1651</v>
      </c>
      <c r="D14">
        <v>1376</v>
      </c>
      <c r="E14">
        <v>1356</v>
      </c>
      <c r="F14">
        <v>1346</v>
      </c>
      <c r="G14">
        <v>1346</v>
      </c>
      <c r="H14">
        <v>1346</v>
      </c>
      <c r="I14">
        <v>1346</v>
      </c>
    </row>
    <row r="15" spans="1:20">
      <c r="A15" s="142" t="s">
        <v>965</v>
      </c>
      <c r="B15">
        <v>1574</v>
      </c>
      <c r="C15">
        <v>1505</v>
      </c>
      <c r="D15">
        <v>1591</v>
      </c>
      <c r="E15">
        <v>1781</v>
      </c>
      <c r="F15">
        <v>1801</v>
      </c>
      <c r="G15">
        <v>1886</v>
      </c>
      <c r="H15">
        <v>1856</v>
      </c>
      <c r="I15">
        <v>1511</v>
      </c>
      <c r="K15">
        <v>2235</v>
      </c>
    </row>
    <row r="16" spans="1:20">
      <c r="A16" s="143" t="s">
        <v>855</v>
      </c>
      <c r="B16">
        <v>350</v>
      </c>
      <c r="C16">
        <v>390</v>
      </c>
      <c r="D16">
        <v>440</v>
      </c>
      <c r="E16">
        <v>495</v>
      </c>
      <c r="F16">
        <v>515</v>
      </c>
      <c r="G16">
        <v>595</v>
      </c>
      <c r="H16">
        <v>600</v>
      </c>
      <c r="I16">
        <v>385</v>
      </c>
      <c r="K16">
        <f>K15/172</f>
        <v>12.994186046511627</v>
      </c>
    </row>
    <row r="17" spans="1:20">
      <c r="A17" s="143" t="s">
        <v>856</v>
      </c>
      <c r="B17">
        <v>1224</v>
      </c>
      <c r="C17">
        <v>1115</v>
      </c>
      <c r="D17">
        <v>1151</v>
      </c>
      <c r="E17">
        <v>1286</v>
      </c>
      <c r="F17">
        <v>1286</v>
      </c>
      <c r="G17">
        <v>1291</v>
      </c>
      <c r="H17">
        <v>1256</v>
      </c>
      <c r="I17">
        <v>1126</v>
      </c>
    </row>
    <row r="18" spans="1:20">
      <c r="A18" s="135" t="s">
        <v>16</v>
      </c>
      <c r="B18">
        <v>7004</v>
      </c>
      <c r="C18">
        <v>6987</v>
      </c>
      <c r="D18">
        <v>7506</v>
      </c>
      <c r="E18">
        <v>8003</v>
      </c>
      <c r="F18">
        <v>8308</v>
      </c>
      <c r="G18">
        <v>8093</v>
      </c>
      <c r="H18">
        <v>8053</v>
      </c>
      <c r="I18">
        <v>7554</v>
      </c>
      <c r="K18">
        <v>6198</v>
      </c>
    </row>
    <row r="19" spans="1:20">
      <c r="K19">
        <f>K18/172</f>
        <v>36.034883720930232</v>
      </c>
    </row>
    <row r="20" spans="1:20">
      <c r="M20" s="149" t="s">
        <v>2738</v>
      </c>
    </row>
    <row r="21" spans="1:20">
      <c r="M21">
        <f t="shared" ref="M21:T21" si="3">B21</f>
        <v>0</v>
      </c>
      <c r="N21">
        <f t="shared" si="3"/>
        <v>0</v>
      </c>
      <c r="O21">
        <f t="shared" si="3"/>
        <v>0</v>
      </c>
      <c r="P21">
        <f t="shared" si="3"/>
        <v>0</v>
      </c>
      <c r="Q21">
        <f t="shared" si="3"/>
        <v>0</v>
      </c>
      <c r="R21">
        <f t="shared" si="3"/>
        <v>0</v>
      </c>
      <c r="S21">
        <f t="shared" si="3"/>
        <v>0</v>
      </c>
      <c r="T21">
        <f t="shared" si="3"/>
        <v>0</v>
      </c>
    </row>
    <row r="22" spans="1:20">
      <c r="M22">
        <f t="shared" ref="M22:T22" si="4">M21/172</f>
        <v>0</v>
      </c>
      <c r="N22">
        <f t="shared" si="4"/>
        <v>0</v>
      </c>
      <c r="O22">
        <f t="shared" si="4"/>
        <v>0</v>
      </c>
      <c r="P22">
        <f t="shared" si="4"/>
        <v>0</v>
      </c>
      <c r="Q22">
        <f t="shared" si="4"/>
        <v>0</v>
      </c>
      <c r="R22">
        <f t="shared" si="4"/>
        <v>0</v>
      </c>
      <c r="S22">
        <f t="shared" si="4"/>
        <v>0</v>
      </c>
      <c r="T22">
        <f t="shared" si="4"/>
        <v>0</v>
      </c>
    </row>
    <row r="23" spans="1:20">
      <c r="M23">
        <v>3.5</v>
      </c>
      <c r="N23">
        <v>3.5</v>
      </c>
      <c r="O23">
        <v>3.5</v>
      </c>
      <c r="P23">
        <v>3.5</v>
      </c>
      <c r="Q23">
        <v>3.5</v>
      </c>
      <c r="R23">
        <v>3.5</v>
      </c>
      <c r="S23">
        <v>3.5</v>
      </c>
      <c r="T23">
        <v>3.5</v>
      </c>
    </row>
    <row r="24" spans="1:20">
      <c r="M24">
        <f t="shared" ref="M24:T24" si="5">M23-M22</f>
        <v>3.5</v>
      </c>
      <c r="N24">
        <f t="shared" si="5"/>
        <v>3.5</v>
      </c>
      <c r="O24">
        <f t="shared" si="5"/>
        <v>3.5</v>
      </c>
      <c r="P24">
        <f t="shared" si="5"/>
        <v>3.5</v>
      </c>
      <c r="Q24">
        <f t="shared" si="5"/>
        <v>3.5</v>
      </c>
      <c r="R24">
        <f t="shared" si="5"/>
        <v>3.5</v>
      </c>
      <c r="S24">
        <f t="shared" si="5"/>
        <v>3.5</v>
      </c>
      <c r="T24">
        <f t="shared" si="5"/>
        <v>3.5</v>
      </c>
    </row>
    <row r="26" spans="1:20">
      <c r="A26" s="178" t="s">
        <v>2739</v>
      </c>
      <c r="B26" s="179">
        <f t="shared" ref="B26:I26" si="6">B24/$A$33</f>
        <v>0</v>
      </c>
      <c r="C26" s="179">
        <f t="shared" si="6"/>
        <v>0</v>
      </c>
      <c r="D26" s="179">
        <f t="shared" si="6"/>
        <v>0</v>
      </c>
      <c r="E26" s="179">
        <f t="shared" si="6"/>
        <v>0</v>
      </c>
      <c r="F26" s="179">
        <f t="shared" si="6"/>
        <v>0</v>
      </c>
      <c r="G26" s="179">
        <f t="shared" si="6"/>
        <v>0</v>
      </c>
      <c r="H26" s="179">
        <f t="shared" si="6"/>
        <v>0</v>
      </c>
      <c r="I26" s="179">
        <f t="shared" si="6"/>
        <v>0</v>
      </c>
    </row>
    <row r="27" spans="1:20">
      <c r="A27" s="178" t="s">
        <v>2740</v>
      </c>
      <c r="B27" s="180">
        <v>36</v>
      </c>
      <c r="C27" s="180">
        <v>36</v>
      </c>
      <c r="D27" s="180">
        <v>32</v>
      </c>
      <c r="E27" s="180">
        <v>34</v>
      </c>
      <c r="F27" s="180">
        <v>34</v>
      </c>
      <c r="G27" s="180">
        <v>34</v>
      </c>
      <c r="H27" s="180">
        <v>34</v>
      </c>
      <c r="I27" s="180">
        <v>34</v>
      </c>
      <c r="J27" t="s">
        <v>2741</v>
      </c>
    </row>
    <row r="28" spans="1:20">
      <c r="A28" s="178" t="s">
        <v>4</v>
      </c>
      <c r="B28" s="179">
        <f>B27-B26</f>
        <v>36</v>
      </c>
      <c r="C28" s="179">
        <f t="shared" ref="C28:I28" si="7">C27-C26</f>
        <v>36</v>
      </c>
      <c r="D28" s="179">
        <f t="shared" si="7"/>
        <v>32</v>
      </c>
      <c r="E28" s="179">
        <f t="shared" si="7"/>
        <v>34</v>
      </c>
      <c r="F28" s="179">
        <f t="shared" si="7"/>
        <v>34</v>
      </c>
      <c r="G28" s="179">
        <f t="shared" si="7"/>
        <v>34</v>
      </c>
      <c r="H28" s="179">
        <f t="shared" si="7"/>
        <v>34</v>
      </c>
      <c r="I28" s="179">
        <f t="shared" si="7"/>
        <v>34</v>
      </c>
      <c r="K28">
        <v>36</v>
      </c>
    </row>
    <row r="29" spans="1:20">
      <c r="A29" s="178" t="s">
        <v>2742</v>
      </c>
      <c r="B29" s="189">
        <f>B28/B27</f>
        <v>1</v>
      </c>
      <c r="C29" s="189">
        <f t="shared" ref="C29:I29" si="8">C28/C27</f>
        <v>1</v>
      </c>
      <c r="D29" s="189">
        <f t="shared" si="8"/>
        <v>1</v>
      </c>
      <c r="E29" s="189">
        <f t="shared" si="8"/>
        <v>1</v>
      </c>
      <c r="F29" s="189">
        <f t="shared" si="8"/>
        <v>1</v>
      </c>
      <c r="G29" s="189">
        <f t="shared" si="8"/>
        <v>1</v>
      </c>
      <c r="H29" s="189">
        <f t="shared" si="8"/>
        <v>1</v>
      </c>
      <c r="I29" s="189">
        <f t="shared" si="8"/>
        <v>1</v>
      </c>
      <c r="K29">
        <v>4</v>
      </c>
      <c r="L29">
        <v>10.7</v>
      </c>
      <c r="M29">
        <f>L29-K29</f>
        <v>6.6999999999999993</v>
      </c>
      <c r="N29">
        <v>172</v>
      </c>
      <c r="O29">
        <f>N29*M29</f>
        <v>1152.3999999999999</v>
      </c>
    </row>
    <row r="30" spans="1:20">
      <c r="K30">
        <f>K29/K28</f>
        <v>0.1111111111111111</v>
      </c>
    </row>
    <row r="31" spans="1:20">
      <c r="A31" s="210" t="s">
        <v>2743</v>
      </c>
      <c r="B31" s="211">
        <f>B34+B36+B43+B45+B52+B54</f>
        <v>7004</v>
      </c>
      <c r="C31" s="211">
        <f t="shared" ref="C31:I31" si="9">C34+C36+C43+C45+C52+C54</f>
        <v>6987</v>
      </c>
      <c r="D31" s="211">
        <f t="shared" si="9"/>
        <v>7506</v>
      </c>
      <c r="E31" s="211">
        <f t="shared" si="9"/>
        <v>8003</v>
      </c>
      <c r="F31" s="211">
        <f t="shared" si="9"/>
        <v>8308</v>
      </c>
      <c r="G31" s="211">
        <f t="shared" si="9"/>
        <v>8093</v>
      </c>
      <c r="H31" s="211">
        <f t="shared" si="9"/>
        <v>8053</v>
      </c>
      <c r="I31" s="211">
        <f t="shared" si="9"/>
        <v>7554</v>
      </c>
    </row>
    <row r="32" spans="1:20">
      <c r="A32" s="210" t="s">
        <v>2744</v>
      </c>
      <c r="B32" s="211">
        <f>B39+B48+B57</f>
        <v>36</v>
      </c>
      <c r="C32" s="211">
        <f t="shared" ref="C32:I32" si="10">C39+C48+C57</f>
        <v>36</v>
      </c>
      <c r="D32" s="211">
        <f t="shared" si="10"/>
        <v>35</v>
      </c>
      <c r="E32" s="211">
        <f t="shared" si="10"/>
        <v>35</v>
      </c>
      <c r="F32" s="211">
        <f t="shared" si="10"/>
        <v>38</v>
      </c>
      <c r="G32" s="211">
        <f t="shared" si="10"/>
        <v>38</v>
      </c>
      <c r="H32" s="211">
        <f t="shared" si="10"/>
        <v>38</v>
      </c>
      <c r="I32" s="211">
        <f t="shared" si="10"/>
        <v>37</v>
      </c>
    </row>
    <row r="33" spans="1:14">
      <c r="A33">
        <v>172</v>
      </c>
    </row>
    <row r="34" spans="1:14">
      <c r="A34" s="28" t="s">
        <v>2745</v>
      </c>
      <c r="B34" s="28">
        <f t="shared" ref="B34:I34" si="11">B17</f>
        <v>1224</v>
      </c>
      <c r="C34" s="28">
        <f t="shared" si="11"/>
        <v>1115</v>
      </c>
      <c r="D34" s="28">
        <f t="shared" si="11"/>
        <v>1151</v>
      </c>
      <c r="E34" s="28">
        <f t="shared" si="11"/>
        <v>1286</v>
      </c>
      <c r="F34" s="28">
        <f t="shared" si="11"/>
        <v>1286</v>
      </c>
      <c r="G34" s="28">
        <f t="shared" si="11"/>
        <v>1291</v>
      </c>
      <c r="H34" s="28">
        <f t="shared" si="11"/>
        <v>1256</v>
      </c>
      <c r="I34" s="28">
        <f t="shared" si="11"/>
        <v>1126</v>
      </c>
    </row>
    <row r="35" spans="1:14">
      <c r="A35" s="28" t="s">
        <v>2746</v>
      </c>
      <c r="B35" s="146">
        <f>B34/$A$33</f>
        <v>7.1162790697674421</v>
      </c>
      <c r="C35" s="146">
        <f t="shared" ref="C35:I35" si="12">C34/$A$33</f>
        <v>6.4825581395348841</v>
      </c>
      <c r="D35" s="146">
        <f t="shared" si="12"/>
        <v>6.691860465116279</v>
      </c>
      <c r="E35" s="146">
        <f t="shared" si="12"/>
        <v>7.4767441860465116</v>
      </c>
      <c r="F35" s="146">
        <f t="shared" si="12"/>
        <v>7.4767441860465116</v>
      </c>
      <c r="G35" s="146">
        <f t="shared" si="12"/>
        <v>7.5058139534883717</v>
      </c>
      <c r="H35" s="146">
        <f t="shared" si="12"/>
        <v>7.3023255813953485</v>
      </c>
      <c r="I35" s="146">
        <f t="shared" si="12"/>
        <v>6.5465116279069768</v>
      </c>
    </row>
    <row r="36" spans="1:14">
      <c r="A36" s="28" t="s">
        <v>2747</v>
      </c>
      <c r="B36" s="146">
        <f t="shared" ref="B36:I36" si="13">B16</f>
        <v>350</v>
      </c>
      <c r="C36" s="146">
        <f t="shared" si="13"/>
        <v>390</v>
      </c>
      <c r="D36" s="146">
        <f t="shared" si="13"/>
        <v>440</v>
      </c>
      <c r="E36" s="146">
        <f t="shared" si="13"/>
        <v>495</v>
      </c>
      <c r="F36" s="146">
        <f t="shared" si="13"/>
        <v>515</v>
      </c>
      <c r="G36" s="146">
        <f t="shared" si="13"/>
        <v>595</v>
      </c>
      <c r="H36" s="146">
        <f t="shared" si="13"/>
        <v>600</v>
      </c>
      <c r="I36" s="146">
        <f t="shared" si="13"/>
        <v>385</v>
      </c>
    </row>
    <row r="37" spans="1:14">
      <c r="A37" s="28" t="s">
        <v>2748</v>
      </c>
      <c r="B37" s="146">
        <f>B36/$A$33</f>
        <v>2.0348837209302326</v>
      </c>
      <c r="C37" s="146">
        <f t="shared" ref="C37:I37" si="14">C36/$A$33</f>
        <v>2.2674418604651163</v>
      </c>
      <c r="D37" s="146">
        <f t="shared" si="14"/>
        <v>2.558139534883721</v>
      </c>
      <c r="E37" s="146">
        <f t="shared" si="14"/>
        <v>2.8779069767441858</v>
      </c>
      <c r="F37" s="146">
        <f t="shared" si="14"/>
        <v>2.9941860465116279</v>
      </c>
      <c r="G37" s="146">
        <f t="shared" si="14"/>
        <v>3.4593023255813953</v>
      </c>
      <c r="H37" s="146">
        <f t="shared" si="14"/>
        <v>3.4883720930232558</v>
      </c>
      <c r="I37" s="146">
        <f t="shared" si="14"/>
        <v>2.2383720930232558</v>
      </c>
    </row>
    <row r="38" spans="1:14">
      <c r="A38" s="144" t="s">
        <v>2749</v>
      </c>
      <c r="B38" s="145">
        <f>B37+B35</f>
        <v>9.1511627906976756</v>
      </c>
      <c r="C38" s="145">
        <f t="shared" ref="C38:I38" si="15">C37+C35</f>
        <v>8.75</v>
      </c>
      <c r="D38" s="145">
        <f t="shared" si="15"/>
        <v>9.25</v>
      </c>
      <c r="E38" s="145">
        <f t="shared" si="15"/>
        <v>10.354651162790697</v>
      </c>
      <c r="F38" s="145">
        <f t="shared" si="15"/>
        <v>10.470930232558139</v>
      </c>
      <c r="G38" s="145">
        <f t="shared" si="15"/>
        <v>10.965116279069766</v>
      </c>
      <c r="H38" s="145">
        <f t="shared" si="15"/>
        <v>10.790697674418604</v>
      </c>
      <c r="I38" s="145">
        <f t="shared" si="15"/>
        <v>8.7848837209302317</v>
      </c>
    </row>
    <row r="39" spans="1:14" ht="43.5">
      <c r="A39" s="147" t="s">
        <v>2750</v>
      </c>
      <c r="B39" s="148">
        <v>10</v>
      </c>
      <c r="C39" s="148">
        <v>10</v>
      </c>
      <c r="D39" s="148">
        <v>10</v>
      </c>
      <c r="E39" s="148">
        <v>10</v>
      </c>
      <c r="F39" s="148">
        <v>10</v>
      </c>
      <c r="G39" s="148">
        <v>10</v>
      </c>
      <c r="H39" s="148">
        <v>10</v>
      </c>
      <c r="I39" s="148">
        <v>10</v>
      </c>
      <c r="J39" t="s">
        <v>2741</v>
      </c>
      <c r="L39" t="s">
        <v>2800</v>
      </c>
      <c r="M39" s="225">
        <v>10</v>
      </c>
      <c r="N39" t="s">
        <v>2753</v>
      </c>
    </row>
    <row r="40" spans="1:14">
      <c r="A40" s="185" t="s">
        <v>4</v>
      </c>
      <c r="B40" s="186">
        <f t="shared" ref="B40:I40" si="16">B39-B38</f>
        <v>0.84883720930232442</v>
      </c>
      <c r="C40" s="186">
        <f t="shared" si="16"/>
        <v>1.25</v>
      </c>
      <c r="D40" s="186">
        <f t="shared" si="16"/>
        <v>0.75</v>
      </c>
      <c r="E40" s="186">
        <f t="shared" si="16"/>
        <v>-0.35465116279069697</v>
      </c>
      <c r="F40" s="186">
        <f t="shared" si="16"/>
        <v>-0.47093023255813904</v>
      </c>
      <c r="G40" s="186">
        <f t="shared" si="16"/>
        <v>-0.96511627906976649</v>
      </c>
      <c r="H40" s="186">
        <f t="shared" si="16"/>
        <v>-0.79069767441860428</v>
      </c>
      <c r="I40" s="186">
        <f t="shared" si="16"/>
        <v>1.2151162790697683</v>
      </c>
    </row>
    <row r="41" spans="1:14">
      <c r="A41" s="187" t="s">
        <v>2742</v>
      </c>
      <c r="B41" s="188">
        <f>B40/B39</f>
        <v>8.4883720930232442E-2</v>
      </c>
      <c r="C41" s="188">
        <f t="shared" ref="C41:I41" si="17">C40/C39</f>
        <v>0.125</v>
      </c>
      <c r="D41" s="188">
        <f t="shared" si="17"/>
        <v>7.4999999999999997E-2</v>
      </c>
      <c r="E41" s="188">
        <f t="shared" si="17"/>
        <v>-3.5465116279069696E-2</v>
      </c>
      <c r="F41" s="188">
        <f t="shared" si="17"/>
        <v>-4.7093023255813903E-2</v>
      </c>
      <c r="G41" s="188">
        <f t="shared" si="17"/>
        <v>-9.6511627906976649E-2</v>
      </c>
      <c r="H41" s="188">
        <f t="shared" si="17"/>
        <v>-7.9069767441860422E-2</v>
      </c>
      <c r="I41" s="188">
        <f t="shared" si="17"/>
        <v>0.12151162790697682</v>
      </c>
    </row>
    <row r="42" spans="1:14">
      <c r="B42" s="3"/>
      <c r="C42" s="3"/>
      <c r="D42" s="3"/>
      <c r="E42" s="3"/>
      <c r="F42" s="3"/>
      <c r="G42" s="3"/>
      <c r="H42" s="3"/>
      <c r="I42" s="3"/>
    </row>
    <row r="43" spans="1:14">
      <c r="A43" s="28" t="s">
        <v>2755</v>
      </c>
      <c r="B43" s="28">
        <f t="shared" ref="B43:I43" si="18">B20</f>
        <v>0</v>
      </c>
      <c r="C43" s="28">
        <f t="shared" si="18"/>
        <v>0</v>
      </c>
      <c r="D43" s="28">
        <f t="shared" si="18"/>
        <v>0</v>
      </c>
      <c r="E43" s="28">
        <f t="shared" si="18"/>
        <v>0</v>
      </c>
      <c r="F43" s="28">
        <f t="shared" si="18"/>
        <v>0</v>
      </c>
      <c r="G43" s="28">
        <f t="shared" si="18"/>
        <v>0</v>
      </c>
      <c r="H43" s="28">
        <f t="shared" si="18"/>
        <v>0</v>
      </c>
      <c r="I43" s="28">
        <f t="shared" si="18"/>
        <v>0</v>
      </c>
    </row>
    <row r="44" spans="1:14">
      <c r="A44" s="28" t="s">
        <v>2756</v>
      </c>
      <c r="B44" s="146">
        <f>B43/$A$33</f>
        <v>0</v>
      </c>
      <c r="C44" s="146">
        <f t="shared" ref="C44:I44" si="19">C43/$A$33</f>
        <v>0</v>
      </c>
      <c r="D44" s="146">
        <f t="shared" si="19"/>
        <v>0</v>
      </c>
      <c r="E44" s="146">
        <f t="shared" si="19"/>
        <v>0</v>
      </c>
      <c r="F44" s="146">
        <f t="shared" si="19"/>
        <v>0</v>
      </c>
      <c r="G44" s="146">
        <f t="shared" si="19"/>
        <v>0</v>
      </c>
      <c r="H44" s="146">
        <f t="shared" si="19"/>
        <v>0</v>
      </c>
      <c r="I44" s="146">
        <f t="shared" si="19"/>
        <v>0</v>
      </c>
    </row>
    <row r="45" spans="1:14">
      <c r="A45" s="28" t="s">
        <v>2757</v>
      </c>
      <c r="B45" s="146">
        <f t="shared" ref="B45:I45" si="20">B19</f>
        <v>0</v>
      </c>
      <c r="C45" s="146">
        <f t="shared" si="20"/>
        <v>0</v>
      </c>
      <c r="D45" s="146">
        <f t="shared" si="20"/>
        <v>0</v>
      </c>
      <c r="E45" s="146">
        <f t="shared" si="20"/>
        <v>0</v>
      </c>
      <c r="F45" s="146">
        <f t="shared" si="20"/>
        <v>0</v>
      </c>
      <c r="G45" s="146">
        <f t="shared" si="20"/>
        <v>0</v>
      </c>
      <c r="H45" s="146">
        <f t="shared" si="20"/>
        <v>0</v>
      </c>
      <c r="I45" s="146">
        <f t="shared" si="20"/>
        <v>0</v>
      </c>
    </row>
    <row r="46" spans="1:14">
      <c r="A46" s="28" t="s">
        <v>2758</v>
      </c>
      <c r="B46" s="146">
        <f>B45/$A$33</f>
        <v>0</v>
      </c>
      <c r="C46" s="146">
        <f t="shared" ref="C46:I46" si="21">C45/$A$33</f>
        <v>0</v>
      </c>
      <c r="D46" s="146">
        <f t="shared" si="21"/>
        <v>0</v>
      </c>
      <c r="E46" s="146">
        <f t="shared" si="21"/>
        <v>0</v>
      </c>
      <c r="F46" s="146">
        <f t="shared" si="21"/>
        <v>0</v>
      </c>
      <c r="G46" s="146">
        <f t="shared" si="21"/>
        <v>0</v>
      </c>
      <c r="H46" s="146">
        <f t="shared" si="21"/>
        <v>0</v>
      </c>
      <c r="I46" s="146">
        <f t="shared" si="21"/>
        <v>0</v>
      </c>
    </row>
    <row r="47" spans="1:14">
      <c r="A47" s="144" t="s">
        <v>2749</v>
      </c>
      <c r="B47" s="145">
        <f>B46+B44</f>
        <v>0</v>
      </c>
      <c r="C47" s="145">
        <f t="shared" ref="C47:I47" si="22">C46+C44</f>
        <v>0</v>
      </c>
      <c r="D47" s="145">
        <f t="shared" si="22"/>
        <v>0</v>
      </c>
      <c r="E47" s="145">
        <f t="shared" si="22"/>
        <v>0</v>
      </c>
      <c r="F47" s="145">
        <f t="shared" si="22"/>
        <v>0</v>
      </c>
      <c r="G47" s="145">
        <f t="shared" si="22"/>
        <v>0</v>
      </c>
      <c r="H47" s="145">
        <f t="shared" si="22"/>
        <v>0</v>
      </c>
      <c r="I47" s="145">
        <f t="shared" si="22"/>
        <v>0</v>
      </c>
    </row>
    <row r="48" spans="1:14">
      <c r="A48" s="148" t="s">
        <v>2759</v>
      </c>
      <c r="B48" s="148">
        <v>8</v>
      </c>
      <c r="C48" s="148">
        <v>8</v>
      </c>
      <c r="D48" s="148">
        <v>8</v>
      </c>
      <c r="E48" s="148">
        <v>8</v>
      </c>
      <c r="F48" s="148">
        <v>8</v>
      </c>
      <c r="G48" s="148">
        <v>8</v>
      </c>
      <c r="H48" s="148">
        <v>8</v>
      </c>
      <c r="I48" s="148">
        <v>8</v>
      </c>
      <c r="J48" t="s">
        <v>2741</v>
      </c>
      <c r="L48" t="s">
        <v>2760</v>
      </c>
      <c r="M48" s="225">
        <v>8</v>
      </c>
      <c r="N48" t="s">
        <v>2761</v>
      </c>
    </row>
    <row r="49" spans="1:16">
      <c r="A49" s="185" t="s">
        <v>4</v>
      </c>
      <c r="B49" s="186">
        <f>B48-B47</f>
        <v>8</v>
      </c>
      <c r="C49" s="186">
        <f t="shared" ref="C49:I49" si="23">C48-C47</f>
        <v>8</v>
      </c>
      <c r="D49" s="186">
        <f t="shared" si="23"/>
        <v>8</v>
      </c>
      <c r="E49" s="186">
        <f t="shared" si="23"/>
        <v>8</v>
      </c>
      <c r="F49" s="186">
        <f t="shared" si="23"/>
        <v>8</v>
      </c>
      <c r="G49" s="186">
        <f t="shared" si="23"/>
        <v>8</v>
      </c>
      <c r="H49" s="186">
        <f t="shared" si="23"/>
        <v>8</v>
      </c>
      <c r="I49" s="186">
        <f t="shared" si="23"/>
        <v>8</v>
      </c>
    </row>
    <row r="50" spans="1:16">
      <c r="A50" s="187" t="s">
        <v>2742</v>
      </c>
      <c r="B50" s="188">
        <f>B49/B48</f>
        <v>1</v>
      </c>
      <c r="C50" s="188">
        <f t="shared" ref="C50:I50" si="24">C49/C48</f>
        <v>1</v>
      </c>
      <c r="D50" s="188">
        <f t="shared" si="24"/>
        <v>1</v>
      </c>
      <c r="E50" s="188">
        <f t="shared" si="24"/>
        <v>1</v>
      </c>
      <c r="F50" s="188">
        <f t="shared" si="24"/>
        <v>1</v>
      </c>
      <c r="G50" s="188">
        <f t="shared" si="24"/>
        <v>1</v>
      </c>
      <c r="H50" s="188">
        <f t="shared" si="24"/>
        <v>1</v>
      </c>
      <c r="I50" s="188">
        <f t="shared" si="24"/>
        <v>1</v>
      </c>
    </row>
    <row r="51" spans="1:16">
      <c r="B51" s="3"/>
      <c r="C51" s="3"/>
      <c r="D51" s="3"/>
      <c r="E51" s="3"/>
      <c r="F51" s="3"/>
      <c r="G51" s="3"/>
      <c r="H51" s="3"/>
      <c r="I51" s="3"/>
    </row>
    <row r="52" spans="1:16">
      <c r="A52" s="28" t="s">
        <v>2801</v>
      </c>
      <c r="B52" s="28">
        <f t="shared" ref="B52:I52" si="25">B11+B14+B23</f>
        <v>4200</v>
      </c>
      <c r="C52" s="28">
        <f t="shared" si="25"/>
        <v>3747</v>
      </c>
      <c r="D52" s="28">
        <f t="shared" si="25"/>
        <v>3472</v>
      </c>
      <c r="E52" s="28">
        <f t="shared" si="25"/>
        <v>3477</v>
      </c>
      <c r="F52" s="28">
        <f t="shared" si="25"/>
        <v>3592</v>
      </c>
      <c r="G52" s="28">
        <f t="shared" si="25"/>
        <v>3582</v>
      </c>
      <c r="H52" s="28">
        <f t="shared" si="25"/>
        <v>3962</v>
      </c>
      <c r="I52" s="28">
        <f t="shared" si="25"/>
        <v>3928</v>
      </c>
    </row>
    <row r="53" spans="1:16">
      <c r="A53" s="28" t="s">
        <v>2802</v>
      </c>
      <c r="B53" s="146">
        <f>B52/$A$33</f>
        <v>24.418604651162791</v>
      </c>
      <c r="C53" s="146">
        <f t="shared" ref="C53:I53" si="26">C52/$A$33</f>
        <v>21.784883720930232</v>
      </c>
      <c r="D53" s="146">
        <f t="shared" si="26"/>
        <v>20.186046511627907</v>
      </c>
      <c r="E53" s="146">
        <f t="shared" si="26"/>
        <v>20.215116279069768</v>
      </c>
      <c r="F53" s="146">
        <f t="shared" si="26"/>
        <v>20.88372093023256</v>
      </c>
      <c r="G53" s="146">
        <f t="shared" si="26"/>
        <v>20.825581395348838</v>
      </c>
      <c r="H53" s="146">
        <f t="shared" si="26"/>
        <v>23.034883720930232</v>
      </c>
      <c r="I53" s="146">
        <f t="shared" si="26"/>
        <v>22.837209302325583</v>
      </c>
    </row>
    <row r="54" spans="1:16">
      <c r="A54" s="28" t="s">
        <v>2803</v>
      </c>
      <c r="B54" s="146">
        <f t="shared" ref="B54:I54" si="27">B10+B13+B22</f>
        <v>1230</v>
      </c>
      <c r="C54" s="146">
        <f t="shared" si="27"/>
        <v>1735</v>
      </c>
      <c r="D54" s="146">
        <f t="shared" si="27"/>
        <v>2443</v>
      </c>
      <c r="E54" s="146">
        <f t="shared" si="27"/>
        <v>2745</v>
      </c>
      <c r="F54" s="146">
        <f t="shared" si="27"/>
        <v>2915</v>
      </c>
      <c r="G54" s="146">
        <f t="shared" si="27"/>
        <v>2625</v>
      </c>
      <c r="H54" s="146">
        <f t="shared" si="27"/>
        <v>2235</v>
      </c>
      <c r="I54" s="146">
        <f t="shared" si="27"/>
        <v>2115</v>
      </c>
    </row>
    <row r="55" spans="1:16">
      <c r="A55" s="28" t="s">
        <v>2804</v>
      </c>
      <c r="B55" s="146">
        <f>B54/$A$33</f>
        <v>7.1511627906976747</v>
      </c>
      <c r="C55" s="146">
        <f t="shared" ref="C55:I55" si="28">C54/$A$33</f>
        <v>10.087209302325581</v>
      </c>
      <c r="D55" s="146">
        <f t="shared" si="28"/>
        <v>14.203488372093023</v>
      </c>
      <c r="E55" s="146">
        <f t="shared" si="28"/>
        <v>15.959302325581396</v>
      </c>
      <c r="F55" s="146">
        <f t="shared" si="28"/>
        <v>16.947674418604652</v>
      </c>
      <c r="G55" s="146">
        <f t="shared" si="28"/>
        <v>15.261627906976743</v>
      </c>
      <c r="H55" s="146">
        <f t="shared" si="28"/>
        <v>12.994186046511627</v>
      </c>
      <c r="I55" s="146">
        <f t="shared" si="28"/>
        <v>12.296511627906977</v>
      </c>
    </row>
    <row r="56" spans="1:16" ht="14.15" customHeight="1">
      <c r="A56" s="144" t="s">
        <v>2749</v>
      </c>
      <c r="B56" s="145">
        <f>B55+B53</f>
        <v>31.569767441860467</v>
      </c>
      <c r="C56" s="145">
        <f t="shared" ref="C56:I56" si="29">C55+C53</f>
        <v>31.872093023255815</v>
      </c>
      <c r="D56" s="145">
        <f t="shared" si="29"/>
        <v>34.389534883720927</v>
      </c>
      <c r="E56" s="145">
        <f t="shared" si="29"/>
        <v>36.174418604651166</v>
      </c>
      <c r="F56" s="145">
        <f t="shared" si="29"/>
        <v>37.831395348837212</v>
      </c>
      <c r="G56" s="145">
        <f t="shared" si="29"/>
        <v>36.087209302325583</v>
      </c>
      <c r="H56" s="145">
        <f t="shared" si="29"/>
        <v>36.029069767441861</v>
      </c>
      <c r="I56" s="145">
        <f t="shared" si="29"/>
        <v>35.133720930232556</v>
      </c>
    </row>
    <row r="57" spans="1:16" ht="15" customHeight="1">
      <c r="A57" s="148" t="s">
        <v>2805</v>
      </c>
      <c r="B57" s="148">
        <v>18</v>
      </c>
      <c r="C57" s="148">
        <v>18</v>
      </c>
      <c r="D57" s="227">
        <v>17</v>
      </c>
      <c r="E57" s="227">
        <v>17</v>
      </c>
      <c r="F57" s="226">
        <v>20</v>
      </c>
      <c r="G57" s="226">
        <v>20</v>
      </c>
      <c r="H57" s="226">
        <v>20</v>
      </c>
      <c r="I57" s="226">
        <v>19</v>
      </c>
      <c r="J57" t="s">
        <v>2741</v>
      </c>
      <c r="L57" s="225">
        <v>14</v>
      </c>
      <c r="P57" t="s">
        <v>2769</v>
      </c>
    </row>
    <row r="58" spans="1:16">
      <c r="A58" s="185" t="s">
        <v>4</v>
      </c>
      <c r="B58" s="186">
        <f>B57-B56</f>
        <v>-13.569767441860467</v>
      </c>
      <c r="C58" s="186">
        <f t="shared" ref="C58:I58" si="30">C57-C56</f>
        <v>-13.872093023255815</v>
      </c>
      <c r="D58" s="186">
        <f t="shared" si="30"/>
        <v>-17.389534883720927</v>
      </c>
      <c r="E58" s="186">
        <f t="shared" si="30"/>
        <v>-19.174418604651166</v>
      </c>
      <c r="F58" s="186">
        <f t="shared" si="30"/>
        <v>-17.831395348837212</v>
      </c>
      <c r="G58" s="186">
        <f t="shared" si="30"/>
        <v>-16.087209302325583</v>
      </c>
      <c r="H58" s="186">
        <f t="shared" si="30"/>
        <v>-16.029069767441861</v>
      </c>
      <c r="I58" s="186">
        <f t="shared" si="30"/>
        <v>-16.133720930232556</v>
      </c>
      <c r="L58" t="s">
        <v>2806</v>
      </c>
      <c r="M58" s="228">
        <v>19</v>
      </c>
      <c r="N58" t="s">
        <v>2807</v>
      </c>
    </row>
    <row r="59" spans="1:16">
      <c r="A59" s="187" t="s">
        <v>2742</v>
      </c>
      <c r="B59" s="188">
        <f>B58/B57</f>
        <v>-0.75387596899224818</v>
      </c>
      <c r="C59" s="188">
        <f t="shared" ref="C59:I59" si="31">C58/C57</f>
        <v>-0.77067183462532307</v>
      </c>
      <c r="D59" s="188">
        <f t="shared" si="31"/>
        <v>-1.0229138166894662</v>
      </c>
      <c r="E59" s="188">
        <f t="shared" si="31"/>
        <v>-1.1279069767441863</v>
      </c>
      <c r="F59" s="188">
        <f t="shared" si="31"/>
        <v>-0.89156976744186056</v>
      </c>
      <c r="G59" s="188">
        <f t="shared" si="31"/>
        <v>-0.80436046511627912</v>
      </c>
      <c r="H59" s="188">
        <f t="shared" si="31"/>
        <v>-0.80145348837209307</v>
      </c>
      <c r="I59" s="188">
        <f t="shared" si="31"/>
        <v>-0.84914320685434508</v>
      </c>
    </row>
    <row r="60" spans="1:16">
      <c r="A60" t="s">
        <v>2771</v>
      </c>
      <c r="B60" s="3">
        <v>4.4941860465116283</v>
      </c>
      <c r="C60" s="3">
        <v>4.6220930232558137</v>
      </c>
      <c r="D60" s="3">
        <v>2.7034883720930232</v>
      </c>
      <c r="E60" s="3">
        <v>3.0872093023255816</v>
      </c>
      <c r="F60" s="3">
        <v>2.1802325581395348</v>
      </c>
      <c r="G60" s="3">
        <v>2.1802325581395348</v>
      </c>
      <c r="H60" s="3">
        <v>1.3662790697674418</v>
      </c>
      <c r="I60" s="3">
        <v>1.25</v>
      </c>
      <c r="L60" t="s">
        <v>827</v>
      </c>
      <c r="M60" s="225">
        <v>1</v>
      </c>
    </row>
    <row r="61" spans="1:16">
      <c r="B61" s="3">
        <f t="shared" ref="B61:I61" si="32">B58+B60</f>
        <v>-9.0755813953488378</v>
      </c>
      <c r="C61" s="3">
        <f t="shared" si="32"/>
        <v>-9.25</v>
      </c>
      <c r="D61" s="3">
        <f t="shared" si="32"/>
        <v>-14.686046511627904</v>
      </c>
      <c r="E61" s="3">
        <f t="shared" si="32"/>
        <v>-16.087209302325583</v>
      </c>
      <c r="F61" s="3">
        <f t="shared" si="32"/>
        <v>-15.651162790697677</v>
      </c>
      <c r="G61" s="3">
        <f t="shared" si="32"/>
        <v>-13.906976744186048</v>
      </c>
      <c r="H61" s="3">
        <f t="shared" si="32"/>
        <v>-14.662790697674419</v>
      </c>
      <c r="I61" s="3">
        <f t="shared" si="32"/>
        <v>-14.883720930232556</v>
      </c>
    </row>
    <row r="62" spans="1:16">
      <c r="B62" s="190">
        <f t="shared" ref="B62:I62" si="33">B61/B57</f>
        <v>-0.50419896640826878</v>
      </c>
      <c r="C62" s="190">
        <f t="shared" si="33"/>
        <v>-0.51388888888888884</v>
      </c>
      <c r="D62" s="190">
        <f t="shared" si="33"/>
        <v>-0.8638850889192885</v>
      </c>
      <c r="E62" s="190">
        <f t="shared" si="33"/>
        <v>-0.9463064295485637</v>
      </c>
      <c r="F62" s="190">
        <f t="shared" si="33"/>
        <v>-0.78255813953488385</v>
      </c>
      <c r="G62" s="190">
        <f t="shared" si="33"/>
        <v>-0.69534883720930241</v>
      </c>
      <c r="H62" s="190">
        <f t="shared" si="33"/>
        <v>-0.73313953488372097</v>
      </c>
      <c r="I62" s="190">
        <f t="shared" si="33"/>
        <v>-0.78335373317013457</v>
      </c>
      <c r="L62" s="149" t="s">
        <v>2772</v>
      </c>
      <c r="M62">
        <f>SUM(M39:M61)</f>
        <v>38</v>
      </c>
    </row>
    <row r="64" spans="1:16">
      <c r="A64" s="149" t="s">
        <v>2773</v>
      </c>
    </row>
    <row r="65" spans="1:9" ht="43.5">
      <c r="A65" s="182" t="s">
        <v>2774</v>
      </c>
      <c r="B65" s="28">
        <f t="shared" ref="B65:I65" si="34">B12</f>
        <v>1866</v>
      </c>
      <c r="C65" s="28">
        <f t="shared" si="34"/>
        <v>1851</v>
      </c>
      <c r="D65" s="28">
        <f t="shared" si="34"/>
        <v>1806</v>
      </c>
      <c r="E65" s="28">
        <f t="shared" si="34"/>
        <v>1876</v>
      </c>
      <c r="F65" s="28">
        <f t="shared" si="34"/>
        <v>1876</v>
      </c>
      <c r="G65" s="28">
        <f t="shared" si="34"/>
        <v>1881</v>
      </c>
      <c r="H65" s="28">
        <f t="shared" si="34"/>
        <v>1881</v>
      </c>
      <c r="I65" s="28">
        <f t="shared" si="34"/>
        <v>1876</v>
      </c>
    </row>
    <row r="66" spans="1:9" ht="43.5">
      <c r="A66" s="182" t="s">
        <v>2775</v>
      </c>
      <c r="B66" s="146">
        <f t="shared" ref="B66:I66" si="35">B65/172</f>
        <v>10.848837209302326</v>
      </c>
      <c r="C66" s="146">
        <f t="shared" si="35"/>
        <v>10.761627906976743</v>
      </c>
      <c r="D66" s="146">
        <f t="shared" si="35"/>
        <v>10.5</v>
      </c>
      <c r="E66" s="146">
        <f t="shared" si="35"/>
        <v>10.906976744186046</v>
      </c>
      <c r="F66" s="146">
        <f t="shared" si="35"/>
        <v>10.906976744186046</v>
      </c>
      <c r="G66" s="146">
        <f t="shared" si="35"/>
        <v>10.936046511627907</v>
      </c>
      <c r="H66" s="146">
        <f t="shared" si="35"/>
        <v>10.936046511627907</v>
      </c>
      <c r="I66" s="146">
        <f t="shared" si="35"/>
        <v>10.906976744186046</v>
      </c>
    </row>
    <row r="67" spans="1:9">
      <c r="A67" s="28" t="s">
        <v>2776</v>
      </c>
      <c r="B67" s="146">
        <v>8</v>
      </c>
      <c r="C67" s="146">
        <v>8</v>
      </c>
      <c r="D67" s="146">
        <v>8</v>
      </c>
      <c r="E67" s="146">
        <v>8</v>
      </c>
      <c r="F67" s="146">
        <v>8</v>
      </c>
      <c r="G67" s="146">
        <v>8</v>
      </c>
      <c r="H67" s="146">
        <v>8</v>
      </c>
      <c r="I67" s="146">
        <v>8</v>
      </c>
    </row>
    <row r="68" spans="1:9">
      <c r="A68" s="183" t="s">
        <v>2777</v>
      </c>
      <c r="B68" s="184">
        <v>6.1046511627906979</v>
      </c>
      <c r="C68" s="184">
        <v>6.6860465116279073</v>
      </c>
      <c r="D68" s="184">
        <v>10.174418604651162</v>
      </c>
      <c r="E68" s="184">
        <v>9.4767441860465116</v>
      </c>
      <c r="F68" s="184">
        <v>7.558139534883721</v>
      </c>
      <c r="G68" s="184">
        <v>7.2093023255813957</v>
      </c>
      <c r="H68" s="184">
        <v>1.308139534883721</v>
      </c>
      <c r="I68" s="184">
        <v>2.9941860465116279</v>
      </c>
    </row>
    <row r="69" spans="1:9">
      <c r="A69" s="28" t="s">
        <v>4</v>
      </c>
      <c r="B69" s="146">
        <f t="shared" ref="B69:I69" si="36">(B67+B68)-B66</f>
        <v>3.2558139534883725</v>
      </c>
      <c r="C69" s="146">
        <f t="shared" si="36"/>
        <v>3.924418604651164</v>
      </c>
      <c r="D69" s="146">
        <f t="shared" si="36"/>
        <v>7.6744186046511622</v>
      </c>
      <c r="E69" s="146">
        <f t="shared" si="36"/>
        <v>6.5697674418604635</v>
      </c>
      <c r="F69" s="146">
        <f t="shared" si="36"/>
        <v>4.6511627906976756</v>
      </c>
      <c r="G69" s="146">
        <f t="shared" si="36"/>
        <v>4.2732558139534884</v>
      </c>
      <c r="H69" s="146">
        <f t="shared" si="36"/>
        <v>-1.6279069767441854</v>
      </c>
      <c r="I69" s="146">
        <f t="shared" si="36"/>
        <v>8.7209302325581106E-2</v>
      </c>
    </row>
    <row r="70" spans="1:9">
      <c r="B70" s="3"/>
      <c r="C70" s="3"/>
      <c r="D70" s="3"/>
      <c r="E70" s="3"/>
      <c r="F70" s="3"/>
      <c r="G70" s="3"/>
      <c r="H70" s="3"/>
      <c r="I70" s="3"/>
    </row>
    <row r="71" spans="1:9">
      <c r="B71" s="3">
        <f t="shared" ref="B71:I71" si="37">B66-B67</f>
        <v>2.8488372093023262</v>
      </c>
      <c r="C71" s="3">
        <f t="shared" si="37"/>
        <v>2.7616279069767433</v>
      </c>
      <c r="D71" s="3">
        <f t="shared" si="37"/>
        <v>2.5</v>
      </c>
      <c r="E71" s="3">
        <f t="shared" si="37"/>
        <v>2.9069767441860463</v>
      </c>
      <c r="F71" s="3">
        <f t="shared" si="37"/>
        <v>2.9069767441860463</v>
      </c>
      <c r="G71" s="3">
        <f t="shared" si="37"/>
        <v>2.9360465116279073</v>
      </c>
      <c r="H71" s="3">
        <f t="shared" si="37"/>
        <v>2.9360465116279073</v>
      </c>
      <c r="I71" s="3">
        <f t="shared" si="37"/>
        <v>2.9069767441860463</v>
      </c>
    </row>
    <row r="72" spans="1:9">
      <c r="B72" s="3"/>
      <c r="C72" s="3"/>
      <c r="D72" s="3"/>
      <c r="E72" s="3"/>
      <c r="F72" s="3"/>
      <c r="G72" s="3"/>
      <c r="H72" s="3"/>
      <c r="I72" s="3"/>
    </row>
    <row r="73" spans="1:9">
      <c r="B73" s="3"/>
      <c r="C73" s="3"/>
      <c r="D73" s="3"/>
      <c r="E73" s="3"/>
      <c r="F73" s="3"/>
      <c r="G73" s="3"/>
      <c r="H73" s="3"/>
      <c r="I73" s="3"/>
    </row>
    <row r="74" spans="1:9">
      <c r="B74" s="3"/>
      <c r="C74" s="3"/>
      <c r="D74" s="3"/>
      <c r="E74" s="3"/>
      <c r="F74" s="3"/>
      <c r="G74" s="3"/>
      <c r="H74" s="3"/>
      <c r="I74" s="3"/>
    </row>
    <row r="75" spans="1:9">
      <c r="B75" s="3"/>
      <c r="C75" s="3"/>
      <c r="D75" s="3"/>
      <c r="E75" s="3"/>
      <c r="F75" s="3"/>
      <c r="G75" s="3"/>
      <c r="H75" s="3"/>
      <c r="I75" s="3"/>
    </row>
    <row r="76" spans="1:9">
      <c r="B76" s="3"/>
      <c r="C76" s="3"/>
      <c r="D76" s="3"/>
      <c r="E76" s="3"/>
      <c r="F76" s="3"/>
      <c r="G76" s="3"/>
      <c r="H76" s="3"/>
      <c r="I76" s="3"/>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73A18-66F4-4249-BB38-9DC355601D5C}">
  <sheetPr codeName="Sheet6">
    <tabColor rgb="FF92D050"/>
  </sheetPr>
  <dimension ref="C3:E5"/>
  <sheetViews>
    <sheetView workbookViewId="0">
      <selection activeCell="E6" sqref="E6"/>
    </sheetView>
  </sheetViews>
  <sheetFormatPr defaultRowHeight="14.5"/>
  <sheetData>
    <row r="3" spans="3:5">
      <c r="D3" t="s">
        <v>2808</v>
      </c>
      <c r="E3" s="238" t="s">
        <v>2809</v>
      </c>
    </row>
    <row r="4" spans="3:5">
      <c r="C4" t="s">
        <v>832</v>
      </c>
      <c r="D4">
        <v>3</v>
      </c>
      <c r="E4">
        <v>4</v>
      </c>
    </row>
    <row r="5" spans="3:5">
      <c r="C5" t="s">
        <v>827</v>
      </c>
      <c r="D5">
        <v>1</v>
      </c>
      <c r="E5">
        <v>3</v>
      </c>
    </row>
  </sheetData>
  <pageMargins left="0.7" right="0.7" top="0.75" bottom="0.75" header="0.3" footer="0.3"/>
  <pageSetup orientation="portrait"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26ED-AD21-4590-87AF-893786C7570E}">
  <sheetPr codeName="Sheet15" filterMode="1"/>
  <dimension ref="A1:AF110"/>
  <sheetViews>
    <sheetView zoomScale="85" zoomScaleNormal="85" workbookViewId="0">
      <pane ySplit="1" topLeftCell="A24" activePane="bottomLeft" state="frozen"/>
      <selection pane="bottomLeft" activeCell="I52" sqref="I52"/>
    </sheetView>
  </sheetViews>
  <sheetFormatPr defaultColWidth="8.54296875" defaultRowHeight="15" customHeight="1"/>
  <cols>
    <col min="1" max="1" width="8.54296875" style="373"/>
    <col min="2" max="2" width="7.54296875" style="373" bestFit="1" customWidth="1"/>
    <col min="3" max="3" width="30.54296875" style="373" customWidth="1"/>
    <col min="4" max="4" width="11.453125" style="373" customWidth="1"/>
    <col min="5" max="5" width="8.54296875" style="373" customWidth="1"/>
    <col min="6" max="6" width="8.54296875" style="373"/>
    <col min="7" max="7" width="8.54296875" style="308"/>
    <col min="8" max="8" width="8.54296875" style="373"/>
    <col min="9" max="9" width="12.453125" style="373" customWidth="1"/>
    <col min="10" max="10" width="46.453125" style="373" customWidth="1"/>
    <col min="11" max="11" width="38.54296875" style="373" customWidth="1"/>
    <col min="12" max="12" width="22.54296875" style="373" customWidth="1"/>
    <col min="13" max="13" width="17" style="373" customWidth="1"/>
    <col min="14" max="14" width="8.54296875" style="373" bestFit="1" customWidth="1"/>
    <col min="15" max="15" width="8.54296875" style="373"/>
    <col min="16" max="16" width="10.54296875" style="373" bestFit="1" customWidth="1"/>
    <col min="17" max="17" width="11.453125" style="373" bestFit="1" customWidth="1"/>
    <col min="18" max="18" width="8.54296875" style="373"/>
    <col min="19" max="19" width="10.453125" style="373" bestFit="1" customWidth="1"/>
    <col min="20" max="16384" width="8.54296875" style="373"/>
  </cols>
  <sheetData>
    <row r="1" spans="1:21" ht="14.5">
      <c r="A1" s="726" t="s">
        <v>2810</v>
      </c>
      <c r="B1" s="726" t="s">
        <v>2811</v>
      </c>
      <c r="C1" s="726" t="s">
        <v>2812</v>
      </c>
      <c r="D1" s="726" t="s">
        <v>19</v>
      </c>
      <c r="E1" s="726" t="s">
        <v>23</v>
      </c>
      <c r="F1" s="726" t="s">
        <v>26</v>
      </c>
      <c r="G1" s="726" t="s">
        <v>2813</v>
      </c>
      <c r="H1" s="726" t="s">
        <v>2814</v>
      </c>
      <c r="I1" s="726" t="s">
        <v>2815</v>
      </c>
      <c r="J1" s="726" t="s">
        <v>2816</v>
      </c>
      <c r="K1" s="348" t="s">
        <v>2817</v>
      </c>
      <c r="L1" s="726" t="s">
        <v>2818</v>
      </c>
      <c r="M1" s="726" t="s">
        <v>2819</v>
      </c>
      <c r="N1" s="726" t="s">
        <v>2820</v>
      </c>
      <c r="O1" s="726" t="s">
        <v>2821</v>
      </c>
      <c r="P1" s="726" t="s">
        <v>2822</v>
      </c>
      <c r="Q1" s="726"/>
      <c r="R1" s="726"/>
      <c r="S1" s="726"/>
      <c r="T1" s="726"/>
      <c r="U1" s="372"/>
    </row>
    <row r="2" spans="1:21" customFormat="1" ht="38.9" hidden="1" customHeight="1">
      <c r="A2" s="726"/>
      <c r="B2" s="726"/>
      <c r="C2" s="726"/>
      <c r="D2" s="726"/>
      <c r="E2" s="726"/>
      <c r="F2" s="726"/>
      <c r="G2" s="726"/>
      <c r="H2" s="726"/>
      <c r="I2" s="726"/>
      <c r="J2" s="726"/>
      <c r="K2" s="348"/>
      <c r="L2" s="726"/>
      <c r="M2" s="726"/>
      <c r="N2" s="726"/>
      <c r="O2" s="726"/>
      <c r="P2" s="348" t="s">
        <v>2823</v>
      </c>
      <c r="Q2" s="348" t="s">
        <v>2824</v>
      </c>
      <c r="R2" s="348" t="s">
        <v>2825</v>
      </c>
      <c r="S2" s="348" t="s">
        <v>2826</v>
      </c>
      <c r="T2" s="348" t="s">
        <v>2827</v>
      </c>
      <c r="U2" s="322"/>
    </row>
    <row r="3" spans="1:21" s="28" customFormat="1" ht="156.5" hidden="1">
      <c r="A3" s="310">
        <v>1</v>
      </c>
      <c r="B3" s="311" t="s">
        <v>88</v>
      </c>
      <c r="C3" s="312" t="s">
        <v>1478</v>
      </c>
      <c r="D3" s="312" t="s">
        <v>660</v>
      </c>
      <c r="E3" s="313" t="s">
        <v>650</v>
      </c>
      <c r="F3" s="312">
        <v>23.04</v>
      </c>
      <c r="G3" s="313" t="s">
        <v>2828</v>
      </c>
      <c r="H3" s="312">
        <v>180</v>
      </c>
      <c r="I3" s="321"/>
      <c r="J3" s="329" t="s">
        <v>2829</v>
      </c>
      <c r="K3" s="468" t="s">
        <v>2830</v>
      </c>
      <c r="L3" s="310" t="s">
        <v>1240</v>
      </c>
      <c r="M3" s="310" t="s">
        <v>1240</v>
      </c>
      <c r="N3" s="310" t="s">
        <v>1240</v>
      </c>
      <c r="O3" s="315">
        <v>45046</v>
      </c>
      <c r="P3" s="310"/>
      <c r="Q3" s="310"/>
      <c r="R3" s="310"/>
      <c r="S3" s="310"/>
      <c r="T3" s="310"/>
      <c r="U3" s="350"/>
    </row>
    <row r="4" spans="1:21" s="28" customFormat="1" ht="26" hidden="1">
      <c r="A4" s="310">
        <v>2</v>
      </c>
      <c r="B4" s="311" t="s">
        <v>960</v>
      </c>
      <c r="C4" s="312" t="s">
        <v>2831</v>
      </c>
      <c r="D4" s="312" t="s">
        <v>2832</v>
      </c>
      <c r="E4" s="313" t="s">
        <v>414</v>
      </c>
      <c r="F4" s="312">
        <v>23.05</v>
      </c>
      <c r="G4" s="313" t="s">
        <v>2833</v>
      </c>
      <c r="H4" s="312">
        <v>120</v>
      </c>
      <c r="I4" s="316"/>
      <c r="J4" s="317" t="s">
        <v>2834</v>
      </c>
      <c r="K4" s="317"/>
      <c r="L4" s="310" t="s">
        <v>1240</v>
      </c>
      <c r="M4" s="310" t="s">
        <v>1240</v>
      </c>
      <c r="N4" s="310" t="s">
        <v>1240</v>
      </c>
      <c r="O4" s="310" t="s">
        <v>1240</v>
      </c>
      <c r="P4" s="310"/>
      <c r="Q4" s="310"/>
      <c r="R4" s="310"/>
      <c r="S4" s="310"/>
      <c r="T4" s="310"/>
      <c r="U4" s="350"/>
    </row>
    <row r="5" spans="1:21" s="28" customFormat="1" ht="52" hidden="1">
      <c r="A5" s="310">
        <v>3</v>
      </c>
      <c r="B5" s="311" t="s">
        <v>960</v>
      </c>
      <c r="C5" s="312" t="s">
        <v>1527</v>
      </c>
      <c r="D5" s="312" t="s">
        <v>469</v>
      </c>
      <c r="E5" s="313" t="s">
        <v>414</v>
      </c>
      <c r="F5" s="312">
        <v>23.06</v>
      </c>
      <c r="G5" s="313" t="s">
        <v>2828</v>
      </c>
      <c r="H5" s="312">
        <v>3900</v>
      </c>
      <c r="I5" s="321"/>
      <c r="J5" s="313" t="s">
        <v>2835</v>
      </c>
      <c r="K5" s="313" t="s">
        <v>2836</v>
      </c>
      <c r="L5" s="349" t="s">
        <v>2837</v>
      </c>
      <c r="M5" s="318">
        <v>45088</v>
      </c>
      <c r="N5" s="318" t="s">
        <v>2838</v>
      </c>
      <c r="O5" s="318" t="s">
        <v>2838</v>
      </c>
      <c r="P5" s="310"/>
      <c r="Q5" s="310"/>
      <c r="R5" s="310"/>
      <c r="S5" s="310"/>
      <c r="T5" s="310"/>
      <c r="U5" s="350"/>
    </row>
    <row r="6" spans="1:21" s="28" customFormat="1" ht="39" hidden="1">
      <c r="A6" s="310">
        <v>4</v>
      </c>
      <c r="B6" s="311" t="s">
        <v>960</v>
      </c>
      <c r="C6" s="320" t="s">
        <v>1606</v>
      </c>
      <c r="D6" s="311" t="s">
        <v>54</v>
      </c>
      <c r="E6" s="313" t="s">
        <v>46</v>
      </c>
      <c r="F6" s="312">
        <v>23.06</v>
      </c>
      <c r="G6" s="313"/>
      <c r="H6" s="312">
        <v>240</v>
      </c>
      <c r="I6" s="319"/>
      <c r="J6" s="320" t="s">
        <v>2839</v>
      </c>
      <c r="K6" s="320" t="s">
        <v>2840</v>
      </c>
      <c r="L6" s="310" t="s">
        <v>2841</v>
      </c>
      <c r="M6" s="310"/>
      <c r="N6" s="310"/>
      <c r="O6" s="310"/>
      <c r="P6" s="310"/>
      <c r="Q6" s="310"/>
      <c r="R6" s="310"/>
      <c r="S6" s="310"/>
      <c r="T6" s="310"/>
      <c r="U6" s="350"/>
    </row>
    <row r="7" spans="1:21" s="28" customFormat="1" ht="26" hidden="1">
      <c r="A7" s="310">
        <v>5</v>
      </c>
      <c r="B7" s="311" t="s">
        <v>960</v>
      </c>
      <c r="C7" s="312" t="s">
        <v>1608</v>
      </c>
      <c r="D7" s="312" t="s">
        <v>651</v>
      </c>
      <c r="E7" s="313" t="s">
        <v>650</v>
      </c>
      <c r="F7" s="311">
        <v>23.03</v>
      </c>
      <c r="G7" s="313" t="s">
        <v>2842</v>
      </c>
      <c r="H7" s="312">
        <v>60</v>
      </c>
      <c r="I7" s="321"/>
      <c r="J7" s="310" t="s">
        <v>2843</v>
      </c>
      <c r="K7" s="310"/>
      <c r="L7" s="310" t="s">
        <v>1240</v>
      </c>
      <c r="M7" s="310" t="s">
        <v>1240</v>
      </c>
      <c r="N7" s="310" t="s">
        <v>1240</v>
      </c>
      <c r="O7" s="315">
        <v>45016</v>
      </c>
      <c r="P7" s="310"/>
      <c r="Q7" s="310"/>
      <c r="R7" s="310"/>
      <c r="S7" s="310"/>
      <c r="T7" s="310"/>
      <c r="U7" s="350"/>
    </row>
    <row r="8" spans="1:21" s="28" customFormat="1" ht="26" hidden="1">
      <c r="A8" s="310">
        <v>7</v>
      </c>
      <c r="B8" s="310" t="s">
        <v>960</v>
      </c>
      <c r="C8" s="312" t="s">
        <v>1704</v>
      </c>
      <c r="D8" s="312" t="s">
        <v>651</v>
      </c>
      <c r="E8" s="313" t="s">
        <v>650</v>
      </c>
      <c r="F8" s="312">
        <v>23.06</v>
      </c>
      <c r="G8" s="313" t="s">
        <v>2828</v>
      </c>
      <c r="H8" s="312">
        <v>100</v>
      </c>
      <c r="I8" s="321"/>
      <c r="J8" s="329" t="s">
        <v>2844</v>
      </c>
      <c r="K8" s="329"/>
      <c r="L8" s="310" t="s">
        <v>2841</v>
      </c>
      <c r="M8" s="310"/>
      <c r="N8" s="310"/>
      <c r="O8" s="310"/>
      <c r="P8" s="310"/>
      <c r="Q8" s="310"/>
      <c r="R8" s="310"/>
      <c r="S8" s="310"/>
      <c r="T8" s="310"/>
      <c r="U8" s="350"/>
    </row>
    <row r="9" spans="1:21" s="28" customFormat="1" ht="26" hidden="1">
      <c r="A9" s="310">
        <v>8</v>
      </c>
      <c r="B9" s="311" t="s">
        <v>960</v>
      </c>
      <c r="C9" s="312" t="s">
        <v>1706</v>
      </c>
      <c r="D9" s="312" t="s">
        <v>648</v>
      </c>
      <c r="E9" s="313" t="s">
        <v>650</v>
      </c>
      <c r="F9" s="312">
        <v>23.06</v>
      </c>
      <c r="G9" s="313" t="s">
        <v>2845</v>
      </c>
      <c r="H9" s="312">
        <v>120</v>
      </c>
      <c r="I9" s="321"/>
      <c r="J9" s="329" t="s">
        <v>2844</v>
      </c>
      <c r="K9" s="329"/>
      <c r="L9" s="310" t="s">
        <v>2841</v>
      </c>
      <c r="M9" s="310"/>
      <c r="N9" s="310"/>
      <c r="O9" s="310"/>
      <c r="P9" s="310"/>
      <c r="Q9" s="310"/>
      <c r="R9" s="310"/>
      <c r="S9" s="310"/>
      <c r="T9" s="310"/>
      <c r="U9" s="350"/>
    </row>
    <row r="10" spans="1:21" s="28" customFormat="1" ht="39.5" hidden="1">
      <c r="A10" s="310">
        <v>9</v>
      </c>
      <c r="B10" s="311" t="s">
        <v>960</v>
      </c>
      <c r="C10" s="312" t="s">
        <v>1722</v>
      </c>
      <c r="D10" s="311" t="s">
        <v>369</v>
      </c>
      <c r="E10" s="313" t="s">
        <v>297</v>
      </c>
      <c r="F10" s="312">
        <v>23.06</v>
      </c>
      <c r="G10" s="313" t="s">
        <v>2846</v>
      </c>
      <c r="H10" s="312">
        <v>65</v>
      </c>
      <c r="I10" s="321"/>
      <c r="J10" s="329" t="s">
        <v>2847</v>
      </c>
      <c r="K10" s="310"/>
      <c r="L10" s="310" t="s">
        <v>1240</v>
      </c>
      <c r="M10" s="310" t="s">
        <v>341</v>
      </c>
      <c r="N10" s="310" t="s">
        <v>2838</v>
      </c>
      <c r="O10" s="310"/>
      <c r="P10" s="310"/>
      <c r="Q10" s="310"/>
      <c r="R10" s="310"/>
      <c r="S10" s="310"/>
      <c r="T10" s="310"/>
      <c r="U10" s="350"/>
    </row>
    <row r="11" spans="1:21" s="28" customFormat="1" ht="39" hidden="1">
      <c r="A11" s="310">
        <v>10</v>
      </c>
      <c r="B11" s="311" t="s">
        <v>960</v>
      </c>
      <c r="C11" s="311" t="s">
        <v>1892</v>
      </c>
      <c r="D11" s="312" t="s">
        <v>1241</v>
      </c>
      <c r="E11" s="313" t="s">
        <v>46</v>
      </c>
      <c r="F11" s="311">
        <v>23.03</v>
      </c>
      <c r="G11" s="313"/>
      <c r="H11" s="311">
        <v>700</v>
      </c>
      <c r="I11" s="319"/>
      <c r="J11" s="329" t="s">
        <v>2848</v>
      </c>
      <c r="K11" s="329" t="s">
        <v>2849</v>
      </c>
      <c r="L11" s="310" t="s">
        <v>2850</v>
      </c>
      <c r="M11" s="310"/>
      <c r="N11" s="310"/>
      <c r="O11" s="310"/>
      <c r="P11" s="310"/>
      <c r="Q11" s="310"/>
      <c r="R11" s="310"/>
      <c r="S11" s="310"/>
      <c r="T11" s="310"/>
      <c r="U11" s="350"/>
    </row>
    <row r="12" spans="1:21" s="28" customFormat="1" ht="39" hidden="1">
      <c r="A12" s="310">
        <v>11</v>
      </c>
      <c r="B12" s="311" t="s">
        <v>960</v>
      </c>
      <c r="C12" s="311" t="s">
        <v>1892</v>
      </c>
      <c r="D12" s="312" t="s">
        <v>1243</v>
      </c>
      <c r="E12" s="313" t="s">
        <v>46</v>
      </c>
      <c r="F12" s="311">
        <v>23.03</v>
      </c>
      <c r="G12" s="313"/>
      <c r="H12" s="311">
        <v>700</v>
      </c>
      <c r="I12" s="319"/>
      <c r="J12" s="329" t="s">
        <v>2848</v>
      </c>
      <c r="K12" s="329" t="s">
        <v>2849</v>
      </c>
      <c r="L12" s="310" t="s">
        <v>2850</v>
      </c>
      <c r="M12" s="310"/>
      <c r="N12" s="310"/>
      <c r="O12" s="310"/>
      <c r="P12" s="310"/>
      <c r="Q12" s="310"/>
      <c r="R12" s="310"/>
      <c r="S12" s="310"/>
      <c r="T12" s="310"/>
      <c r="U12" s="350"/>
    </row>
    <row r="13" spans="1:21" s="28" customFormat="1" ht="26" hidden="1">
      <c r="A13" s="310">
        <v>12</v>
      </c>
      <c r="B13" s="311" t="s">
        <v>960</v>
      </c>
      <c r="C13" s="312" t="s">
        <v>2294</v>
      </c>
      <c r="D13" s="312" t="s">
        <v>1258</v>
      </c>
      <c r="E13" s="313" t="s">
        <v>434</v>
      </c>
      <c r="F13" s="312">
        <v>23.06</v>
      </c>
      <c r="G13" s="313" t="s">
        <v>2845</v>
      </c>
      <c r="H13" s="312">
        <v>40</v>
      </c>
      <c r="I13" s="321"/>
      <c r="J13" s="310" t="s">
        <v>1240</v>
      </c>
      <c r="K13" s="310"/>
      <c r="L13" s="310" t="s">
        <v>2841</v>
      </c>
      <c r="M13" s="310" t="s">
        <v>1240</v>
      </c>
      <c r="N13" s="310"/>
      <c r="O13" s="310"/>
      <c r="P13" s="310"/>
      <c r="Q13" s="310"/>
      <c r="R13" s="310"/>
      <c r="S13" s="310"/>
      <c r="T13" s="310"/>
      <c r="U13" s="350"/>
    </row>
    <row r="14" spans="1:21" s="28" customFormat="1" ht="39" hidden="1">
      <c r="A14" s="310">
        <v>13</v>
      </c>
      <c r="B14" s="311" t="s">
        <v>960</v>
      </c>
      <c r="C14" s="323" t="s">
        <v>1980</v>
      </c>
      <c r="D14" s="311" t="s">
        <v>55</v>
      </c>
      <c r="E14" s="313" t="s">
        <v>46</v>
      </c>
      <c r="F14" s="312">
        <v>23.06</v>
      </c>
      <c r="G14" s="313"/>
      <c r="H14" s="312">
        <v>30</v>
      </c>
      <c r="I14" s="321"/>
      <c r="J14" s="310" t="s">
        <v>2851</v>
      </c>
      <c r="K14" s="310"/>
      <c r="L14" s="324">
        <v>45016</v>
      </c>
      <c r="M14" s="310"/>
      <c r="N14" s="310"/>
      <c r="O14" s="310"/>
      <c r="P14" s="310"/>
      <c r="Q14" s="310"/>
      <c r="R14" s="310"/>
      <c r="S14" s="310"/>
      <c r="T14" s="310"/>
      <c r="U14" s="350"/>
    </row>
    <row r="15" spans="1:21" s="309" customFormat="1" ht="26" hidden="1">
      <c r="A15" s="328">
        <v>14</v>
      </c>
      <c r="B15" s="311" t="s">
        <v>960</v>
      </c>
      <c r="C15" s="312" t="s">
        <v>2282</v>
      </c>
      <c r="D15" s="312" t="s">
        <v>1106</v>
      </c>
      <c r="E15" s="313" t="s">
        <v>1088</v>
      </c>
      <c r="F15" s="312">
        <v>23.06</v>
      </c>
      <c r="G15" s="313" t="s">
        <v>2845</v>
      </c>
      <c r="H15" s="312">
        <v>240</v>
      </c>
      <c r="I15" s="374"/>
      <c r="J15" s="313" t="s">
        <v>2843</v>
      </c>
      <c r="K15" s="313"/>
      <c r="L15" s="375">
        <v>45016</v>
      </c>
      <c r="M15" s="375">
        <v>45112</v>
      </c>
      <c r="N15" s="328" t="s">
        <v>2838</v>
      </c>
      <c r="O15" s="328"/>
      <c r="P15" s="328"/>
      <c r="Q15" s="328"/>
      <c r="R15" s="328"/>
      <c r="S15" s="328"/>
      <c r="T15" s="328"/>
      <c r="U15" s="351"/>
    </row>
    <row r="16" spans="1:21" s="309" customFormat="1" ht="26" hidden="1">
      <c r="A16" s="328">
        <v>15</v>
      </c>
      <c r="B16" s="311" t="s">
        <v>960</v>
      </c>
      <c r="C16" s="312" t="s">
        <v>2282</v>
      </c>
      <c r="D16" s="312" t="s">
        <v>271</v>
      </c>
      <c r="E16" s="313" t="s">
        <v>1088</v>
      </c>
      <c r="F16" s="312">
        <v>23.06</v>
      </c>
      <c r="G16" s="313" t="s">
        <v>2828</v>
      </c>
      <c r="H16" s="312">
        <v>900</v>
      </c>
      <c r="I16" s="374"/>
      <c r="J16" s="328" t="s">
        <v>2843</v>
      </c>
      <c r="K16" s="328"/>
      <c r="L16" s="375">
        <v>45016</v>
      </c>
      <c r="M16" s="375">
        <v>45112</v>
      </c>
      <c r="N16" s="328" t="s">
        <v>2838</v>
      </c>
      <c r="O16" s="328"/>
      <c r="P16" s="328"/>
      <c r="Q16" s="328"/>
      <c r="R16" s="328"/>
      <c r="S16" s="328"/>
      <c r="T16" s="328"/>
      <c r="U16" s="351"/>
    </row>
    <row r="17" spans="1:21" s="309" customFormat="1" ht="26" hidden="1">
      <c r="A17" s="328">
        <v>16</v>
      </c>
      <c r="B17" s="311" t="s">
        <v>960</v>
      </c>
      <c r="C17" s="312" t="s">
        <v>2290</v>
      </c>
      <c r="D17" s="312" t="s">
        <v>268</v>
      </c>
      <c r="E17" s="313" t="s">
        <v>1088</v>
      </c>
      <c r="F17" s="312">
        <v>23.06</v>
      </c>
      <c r="G17" s="313" t="s">
        <v>2828</v>
      </c>
      <c r="H17" s="312">
        <v>1600</v>
      </c>
      <c r="I17" s="374"/>
      <c r="J17" s="328" t="s">
        <v>2843</v>
      </c>
      <c r="K17" s="328"/>
      <c r="L17" s="375">
        <v>45016</v>
      </c>
      <c r="M17" s="375">
        <v>45112</v>
      </c>
      <c r="N17" s="328" t="s">
        <v>2838</v>
      </c>
      <c r="O17" s="328"/>
      <c r="P17" s="328"/>
      <c r="Q17" s="328"/>
      <c r="R17" s="328"/>
      <c r="S17" s="328"/>
      <c r="T17" s="328"/>
      <c r="U17" s="351"/>
    </row>
    <row r="18" spans="1:21" s="309" customFormat="1" ht="26" hidden="1">
      <c r="A18" s="328">
        <v>17</v>
      </c>
      <c r="B18" s="311" t="s">
        <v>960</v>
      </c>
      <c r="C18" s="312" t="s">
        <v>2290</v>
      </c>
      <c r="D18" s="312" t="s">
        <v>269</v>
      </c>
      <c r="E18" s="313" t="s">
        <v>1088</v>
      </c>
      <c r="F18" s="312">
        <v>23.06</v>
      </c>
      <c r="G18" s="313" t="s">
        <v>2828</v>
      </c>
      <c r="H18" s="312">
        <v>800</v>
      </c>
      <c r="I18" s="374"/>
      <c r="J18" s="328" t="s">
        <v>2843</v>
      </c>
      <c r="K18" s="328"/>
      <c r="L18" s="375">
        <v>45016</v>
      </c>
      <c r="M18" s="375">
        <v>45112</v>
      </c>
      <c r="N18" s="328" t="s">
        <v>2838</v>
      </c>
      <c r="O18" s="328"/>
      <c r="P18" s="328"/>
      <c r="Q18" s="328"/>
      <c r="R18" s="328"/>
      <c r="S18" s="328"/>
      <c r="T18" s="328"/>
      <c r="U18" s="351"/>
    </row>
    <row r="19" spans="1:21" s="28" customFormat="1" ht="26" hidden="1">
      <c r="A19" s="310">
        <v>18</v>
      </c>
      <c r="B19" s="311" t="s">
        <v>960</v>
      </c>
      <c r="C19" s="312" t="s">
        <v>2290</v>
      </c>
      <c r="D19" s="311" t="s">
        <v>664</v>
      </c>
      <c r="E19" s="313" t="s">
        <v>650</v>
      </c>
      <c r="F19" s="312">
        <v>23.06</v>
      </c>
      <c r="G19" s="313" t="s">
        <v>2828</v>
      </c>
      <c r="H19" s="312">
        <v>1570</v>
      </c>
      <c r="I19" s="321"/>
      <c r="J19" s="310" t="s">
        <v>2843</v>
      </c>
      <c r="K19" s="310"/>
      <c r="L19" s="315">
        <v>45016</v>
      </c>
      <c r="M19" s="315">
        <v>45112</v>
      </c>
      <c r="N19" s="328" t="s">
        <v>2838</v>
      </c>
      <c r="O19" s="315">
        <v>45112</v>
      </c>
      <c r="P19" s="310" t="s">
        <v>2852</v>
      </c>
      <c r="Q19" s="310" t="s">
        <v>2852</v>
      </c>
      <c r="R19" s="310" t="s">
        <v>2852</v>
      </c>
      <c r="S19" s="310" t="s">
        <v>2853</v>
      </c>
      <c r="T19" s="310"/>
      <c r="U19" s="350"/>
    </row>
    <row r="20" spans="1:21" s="28" customFormat="1" ht="26" hidden="1">
      <c r="A20" s="310">
        <v>19</v>
      </c>
      <c r="B20" s="311" t="s">
        <v>960</v>
      </c>
      <c r="C20" s="312" t="s">
        <v>2290</v>
      </c>
      <c r="D20" s="311" t="s">
        <v>660</v>
      </c>
      <c r="E20" s="313" t="s">
        <v>650</v>
      </c>
      <c r="F20" s="312">
        <v>23.06</v>
      </c>
      <c r="G20" s="313" t="s">
        <v>2845</v>
      </c>
      <c r="H20" s="312">
        <v>195</v>
      </c>
      <c r="I20" s="321"/>
      <c r="J20" s="310" t="s">
        <v>2843</v>
      </c>
      <c r="K20" s="310"/>
      <c r="L20" s="315">
        <v>45016</v>
      </c>
      <c r="M20" s="315">
        <v>45112</v>
      </c>
      <c r="N20" s="328" t="s">
        <v>2838</v>
      </c>
      <c r="O20" s="315">
        <v>45112</v>
      </c>
      <c r="P20" s="310" t="s">
        <v>2852</v>
      </c>
      <c r="Q20" s="310" t="s">
        <v>2852</v>
      </c>
      <c r="R20" s="310" t="s">
        <v>2852</v>
      </c>
      <c r="S20" s="310" t="s">
        <v>2853</v>
      </c>
      <c r="T20" s="310"/>
      <c r="U20" s="350"/>
    </row>
    <row r="21" spans="1:21" s="28" customFormat="1" ht="26" hidden="1">
      <c r="A21" s="310">
        <v>20</v>
      </c>
      <c r="B21" s="311" t="s">
        <v>960</v>
      </c>
      <c r="C21" s="312" t="s">
        <v>2290</v>
      </c>
      <c r="D21" s="311" t="s">
        <v>693</v>
      </c>
      <c r="E21" s="313" t="s">
        <v>650</v>
      </c>
      <c r="F21" s="312">
        <v>23.06</v>
      </c>
      <c r="G21" s="313" t="s">
        <v>2845</v>
      </c>
      <c r="H21" s="312">
        <v>195</v>
      </c>
      <c r="I21" s="321"/>
      <c r="J21" s="310" t="s">
        <v>2843</v>
      </c>
      <c r="K21" s="310"/>
      <c r="L21" s="315">
        <v>45016</v>
      </c>
      <c r="M21" s="315">
        <v>45112</v>
      </c>
      <c r="N21" s="328" t="s">
        <v>2838</v>
      </c>
      <c r="O21" s="315">
        <v>45112</v>
      </c>
      <c r="P21" s="310" t="s">
        <v>2852</v>
      </c>
      <c r="Q21" s="310" t="s">
        <v>2852</v>
      </c>
      <c r="R21" s="310" t="s">
        <v>2852</v>
      </c>
      <c r="S21" s="310" t="s">
        <v>2853</v>
      </c>
      <c r="T21" s="310"/>
      <c r="U21" s="350"/>
    </row>
    <row r="22" spans="1:21" s="28" customFormat="1" ht="26" hidden="1">
      <c r="A22" s="310">
        <v>21</v>
      </c>
      <c r="B22" s="311" t="s">
        <v>960</v>
      </c>
      <c r="C22" s="312" t="s">
        <v>2290</v>
      </c>
      <c r="D22" s="311" t="s">
        <v>648</v>
      </c>
      <c r="E22" s="313" t="s">
        <v>650</v>
      </c>
      <c r="F22" s="312">
        <v>23.06</v>
      </c>
      <c r="G22" s="313" t="s">
        <v>2828</v>
      </c>
      <c r="H22" s="312">
        <v>240</v>
      </c>
      <c r="I22" s="321"/>
      <c r="J22" s="310" t="s">
        <v>2843</v>
      </c>
      <c r="K22" s="310"/>
      <c r="L22" s="315">
        <v>45016</v>
      </c>
      <c r="M22" s="315">
        <v>45112</v>
      </c>
      <c r="N22" s="328" t="s">
        <v>2838</v>
      </c>
      <c r="O22" s="315">
        <v>45112</v>
      </c>
      <c r="P22" s="310" t="s">
        <v>2852</v>
      </c>
      <c r="Q22" s="310" t="s">
        <v>2852</v>
      </c>
      <c r="R22" s="310" t="s">
        <v>2852</v>
      </c>
      <c r="S22" s="310" t="s">
        <v>2853</v>
      </c>
      <c r="T22" s="310"/>
      <c r="U22" s="350"/>
    </row>
    <row r="23" spans="1:21" s="28" customFormat="1" ht="26" hidden="1">
      <c r="A23" s="310">
        <v>22</v>
      </c>
      <c r="B23" s="311" t="s">
        <v>960</v>
      </c>
      <c r="C23" s="312" t="s">
        <v>2290</v>
      </c>
      <c r="D23" s="311" t="s">
        <v>444</v>
      </c>
      <c r="E23" s="313" t="s">
        <v>650</v>
      </c>
      <c r="F23" s="312">
        <v>23.06</v>
      </c>
      <c r="G23" s="313" t="s">
        <v>2828</v>
      </c>
      <c r="H23" s="312">
        <v>240</v>
      </c>
      <c r="I23" s="321"/>
      <c r="J23" s="310" t="s">
        <v>2843</v>
      </c>
      <c r="K23" s="310"/>
      <c r="L23" s="315">
        <v>45016</v>
      </c>
      <c r="M23" s="315">
        <v>45112</v>
      </c>
      <c r="N23" s="328" t="s">
        <v>2838</v>
      </c>
      <c r="O23" s="315">
        <v>45112</v>
      </c>
      <c r="P23" s="310" t="s">
        <v>2852</v>
      </c>
      <c r="Q23" s="310" t="s">
        <v>2852</v>
      </c>
      <c r="R23" s="310" t="s">
        <v>2852</v>
      </c>
      <c r="S23" s="310" t="s">
        <v>2853</v>
      </c>
      <c r="T23" s="310"/>
      <c r="U23" s="350"/>
    </row>
    <row r="24" spans="1:21" s="309" customFormat="1" ht="26">
      <c r="A24" s="328">
        <v>23</v>
      </c>
      <c r="B24" s="311" t="s">
        <v>960</v>
      </c>
      <c r="C24" s="312" t="s">
        <v>2290</v>
      </c>
      <c r="D24" s="311" t="s">
        <v>157</v>
      </c>
      <c r="E24" s="313" t="s">
        <v>159</v>
      </c>
      <c r="F24" s="312">
        <v>23.08</v>
      </c>
      <c r="G24" s="313" t="s">
        <v>2828</v>
      </c>
      <c r="H24" s="312">
        <v>380</v>
      </c>
      <c r="I24" s="374"/>
      <c r="J24" s="328"/>
      <c r="K24" s="328"/>
      <c r="L24" s="375">
        <v>45016</v>
      </c>
      <c r="M24" s="375">
        <v>45112</v>
      </c>
      <c r="N24" s="328" t="s">
        <v>2838</v>
      </c>
      <c r="O24" s="328"/>
      <c r="P24" s="328"/>
      <c r="Q24" s="328"/>
      <c r="R24" s="328"/>
      <c r="S24" s="328"/>
      <c r="T24" s="328"/>
      <c r="U24" s="351"/>
    </row>
    <row r="25" spans="1:21" s="28" customFormat="1" ht="26" hidden="1">
      <c r="A25" s="310">
        <v>24</v>
      </c>
      <c r="B25" s="311" t="s">
        <v>960</v>
      </c>
      <c r="C25" s="312" t="s">
        <v>2295</v>
      </c>
      <c r="D25" s="312" t="s">
        <v>1061</v>
      </c>
      <c r="E25" s="313" t="s">
        <v>434</v>
      </c>
      <c r="F25" s="312">
        <v>23.06</v>
      </c>
      <c r="G25" s="313" t="s">
        <v>2845</v>
      </c>
      <c r="H25" s="312">
        <v>309</v>
      </c>
      <c r="I25" s="321"/>
      <c r="J25" s="310" t="s">
        <v>1240</v>
      </c>
      <c r="K25" s="310"/>
      <c r="L25" s="332">
        <v>45016</v>
      </c>
      <c r="M25" s="310"/>
      <c r="N25" s="324"/>
      <c r="O25" s="310"/>
      <c r="P25" s="310"/>
      <c r="Q25" s="310"/>
      <c r="R25" s="310"/>
      <c r="S25" s="310"/>
      <c r="T25" s="310"/>
      <c r="U25" s="350"/>
    </row>
    <row r="26" spans="1:21" s="28" customFormat="1" ht="26" hidden="1">
      <c r="A26" s="310">
        <v>25</v>
      </c>
      <c r="B26" s="311" t="s">
        <v>960</v>
      </c>
      <c r="C26" s="312" t="s">
        <v>2295</v>
      </c>
      <c r="D26" s="312" t="s">
        <v>1071</v>
      </c>
      <c r="E26" s="313" t="s">
        <v>434</v>
      </c>
      <c r="F26" s="312">
        <v>23.06</v>
      </c>
      <c r="G26" s="313" t="s">
        <v>2828</v>
      </c>
      <c r="H26" s="312">
        <v>309</v>
      </c>
      <c r="I26" s="321"/>
      <c r="J26" s="310" t="s">
        <v>1240</v>
      </c>
      <c r="K26" s="310"/>
      <c r="L26" s="332">
        <v>45016</v>
      </c>
      <c r="M26" s="310"/>
      <c r="N26" s="324">
        <v>45075</v>
      </c>
      <c r="O26" s="310"/>
      <c r="P26" s="324">
        <v>44999</v>
      </c>
      <c r="Q26" s="324">
        <v>45002</v>
      </c>
      <c r="R26" s="324">
        <v>45009</v>
      </c>
      <c r="S26" s="324">
        <v>45014</v>
      </c>
      <c r="T26" s="324">
        <v>45046</v>
      </c>
      <c r="U26" s="350"/>
    </row>
    <row r="27" spans="1:21" s="28" customFormat="1" ht="26" hidden="1">
      <c r="A27" s="310">
        <v>26</v>
      </c>
      <c r="B27" s="311" t="s">
        <v>960</v>
      </c>
      <c r="C27" s="312" t="s">
        <v>2295</v>
      </c>
      <c r="D27" s="312" t="s">
        <v>1073</v>
      </c>
      <c r="E27" s="313" t="s">
        <v>434</v>
      </c>
      <c r="F27" s="312">
        <v>23.06</v>
      </c>
      <c r="G27" s="313" t="s">
        <v>2845</v>
      </c>
      <c r="H27" s="312">
        <v>309</v>
      </c>
      <c r="I27" s="321"/>
      <c r="J27" s="310" t="s">
        <v>1240</v>
      </c>
      <c r="K27" s="310"/>
      <c r="L27" s="332">
        <v>45016</v>
      </c>
      <c r="M27" s="310"/>
      <c r="N27" s="324"/>
      <c r="O27" s="310"/>
      <c r="P27" s="310"/>
      <c r="Q27" s="310"/>
      <c r="R27" s="310"/>
      <c r="S27" s="310"/>
      <c r="T27" s="310"/>
      <c r="U27" s="350"/>
    </row>
    <row r="28" spans="1:21" s="28" customFormat="1" ht="26" hidden="1">
      <c r="A28" s="310">
        <v>27</v>
      </c>
      <c r="B28" s="311" t="s">
        <v>960</v>
      </c>
      <c r="C28" s="312" t="s">
        <v>2295</v>
      </c>
      <c r="D28" s="312" t="s">
        <v>1078</v>
      </c>
      <c r="E28" s="313" t="s">
        <v>434</v>
      </c>
      <c r="F28" s="312">
        <v>23.06</v>
      </c>
      <c r="G28" s="313" t="s">
        <v>2828</v>
      </c>
      <c r="H28" s="312">
        <v>156</v>
      </c>
      <c r="I28" s="321"/>
      <c r="J28" s="310" t="s">
        <v>1240</v>
      </c>
      <c r="K28" s="310"/>
      <c r="L28" s="332">
        <v>45016</v>
      </c>
      <c r="M28" s="310"/>
      <c r="N28" s="324">
        <v>45075</v>
      </c>
      <c r="O28" s="310"/>
      <c r="P28" s="324">
        <v>44999</v>
      </c>
      <c r="Q28" s="324">
        <v>45002</v>
      </c>
      <c r="R28" s="324">
        <v>45009</v>
      </c>
      <c r="S28" s="324">
        <v>45014</v>
      </c>
      <c r="T28" s="324">
        <v>45046</v>
      </c>
      <c r="U28" s="350"/>
    </row>
    <row r="29" spans="1:21" s="28" customFormat="1" ht="52" hidden="1">
      <c r="A29" s="310">
        <v>28</v>
      </c>
      <c r="B29" s="311" t="s">
        <v>960</v>
      </c>
      <c r="C29" s="312" t="s">
        <v>2295</v>
      </c>
      <c r="D29" s="312" t="s">
        <v>460</v>
      </c>
      <c r="E29" s="313" t="s">
        <v>434</v>
      </c>
      <c r="F29" s="312">
        <v>23.06</v>
      </c>
      <c r="G29" s="313" t="s">
        <v>2828</v>
      </c>
      <c r="H29" s="312">
        <v>680</v>
      </c>
      <c r="I29" s="330"/>
      <c r="J29" s="331" t="s">
        <v>2854</v>
      </c>
      <c r="K29" s="331"/>
      <c r="L29" s="332">
        <v>45043</v>
      </c>
      <c r="M29" s="310"/>
      <c r="N29" s="324">
        <v>45075</v>
      </c>
      <c r="O29" s="310"/>
      <c r="P29" s="324">
        <v>45029</v>
      </c>
      <c r="Q29" s="324">
        <v>45037</v>
      </c>
      <c r="R29" s="324">
        <v>45044</v>
      </c>
      <c r="S29" s="324">
        <v>45054</v>
      </c>
      <c r="T29" s="324">
        <v>45076</v>
      </c>
      <c r="U29" s="350"/>
    </row>
    <row r="30" spans="1:21" s="28" customFormat="1" ht="39" hidden="1">
      <c r="A30" s="310">
        <v>29</v>
      </c>
      <c r="B30" s="311" t="s">
        <v>960</v>
      </c>
      <c r="C30" s="312" t="s">
        <v>2295</v>
      </c>
      <c r="D30" s="312" t="s">
        <v>1348</v>
      </c>
      <c r="E30" s="313" t="s">
        <v>434</v>
      </c>
      <c r="F30" s="312">
        <v>23.06</v>
      </c>
      <c r="G30" s="313" t="s">
        <v>2828</v>
      </c>
      <c r="H30" s="312">
        <v>600</v>
      </c>
      <c r="I30" s="333"/>
      <c r="J30" s="334" t="s">
        <v>2855</v>
      </c>
      <c r="K30" s="334"/>
      <c r="L30" s="332">
        <v>45043</v>
      </c>
      <c r="M30" s="310"/>
      <c r="N30" s="324">
        <v>45075</v>
      </c>
      <c r="O30" s="310"/>
      <c r="P30" s="324">
        <v>45020</v>
      </c>
      <c r="Q30" s="324">
        <v>45027</v>
      </c>
      <c r="R30" s="324">
        <v>45039</v>
      </c>
      <c r="S30" s="324">
        <v>45050</v>
      </c>
      <c r="T30" s="324">
        <v>45076</v>
      </c>
      <c r="U30" s="350"/>
    </row>
    <row r="31" spans="1:21" s="28" customFormat="1" ht="26" hidden="1">
      <c r="A31" s="310">
        <v>30</v>
      </c>
      <c r="B31" s="311" t="s">
        <v>960</v>
      </c>
      <c r="C31" s="312" t="s">
        <v>2053</v>
      </c>
      <c r="D31" s="312" t="s">
        <v>458</v>
      </c>
      <c r="E31" s="313" t="s">
        <v>434</v>
      </c>
      <c r="F31" s="312">
        <v>23.06</v>
      </c>
      <c r="G31" s="313" t="s">
        <v>2828</v>
      </c>
      <c r="H31" s="312">
        <v>144</v>
      </c>
      <c r="I31" s="333"/>
      <c r="J31" s="334" t="s">
        <v>2856</v>
      </c>
      <c r="K31" s="334"/>
      <c r="L31" s="332">
        <v>45043</v>
      </c>
      <c r="M31" s="310"/>
      <c r="N31" s="324">
        <v>45075</v>
      </c>
      <c r="O31" s="310"/>
      <c r="P31" s="324">
        <v>45023</v>
      </c>
      <c r="Q31" s="324">
        <v>45030</v>
      </c>
      <c r="R31" s="324">
        <v>45037</v>
      </c>
      <c r="S31" s="324">
        <v>45044</v>
      </c>
      <c r="T31" s="324">
        <v>45076</v>
      </c>
      <c r="U31" s="350"/>
    </row>
    <row r="32" spans="1:21" s="28" customFormat="1" ht="26" hidden="1">
      <c r="A32" s="310">
        <v>31</v>
      </c>
      <c r="B32" s="311" t="s">
        <v>960</v>
      </c>
      <c r="C32" s="312" t="s">
        <v>2053</v>
      </c>
      <c r="D32" s="312" t="s">
        <v>1075</v>
      </c>
      <c r="E32" s="313" t="s">
        <v>434</v>
      </c>
      <c r="F32" s="312">
        <v>23.06</v>
      </c>
      <c r="G32" s="313" t="s">
        <v>2845</v>
      </c>
      <c r="H32" s="312">
        <v>30</v>
      </c>
      <c r="I32" s="333"/>
      <c r="J32" s="334" t="s">
        <v>2856</v>
      </c>
      <c r="K32" s="334"/>
      <c r="L32" s="332">
        <v>45043</v>
      </c>
      <c r="M32" s="310"/>
      <c r="N32" s="324">
        <v>45075</v>
      </c>
      <c r="O32" s="310"/>
      <c r="P32" s="310"/>
      <c r="Q32" s="310"/>
      <c r="R32" s="310"/>
      <c r="S32" s="310"/>
      <c r="T32" s="310"/>
      <c r="U32" s="350"/>
    </row>
    <row r="33" spans="1:21" s="28" customFormat="1" ht="39" hidden="1">
      <c r="A33" s="310">
        <v>32</v>
      </c>
      <c r="B33" s="311" t="s">
        <v>960</v>
      </c>
      <c r="C33" s="312" t="s">
        <v>2053</v>
      </c>
      <c r="D33" s="312" t="s">
        <v>1083</v>
      </c>
      <c r="E33" s="313" t="s">
        <v>434</v>
      </c>
      <c r="F33" s="312">
        <v>23.06</v>
      </c>
      <c r="G33" s="313" t="s">
        <v>2828</v>
      </c>
      <c r="H33" s="312">
        <v>140</v>
      </c>
      <c r="I33" s="333"/>
      <c r="J33" s="334" t="s">
        <v>2856</v>
      </c>
      <c r="K33" s="334"/>
      <c r="L33" s="332">
        <v>45043</v>
      </c>
      <c r="M33" s="310"/>
      <c r="N33" s="324">
        <v>45075</v>
      </c>
      <c r="O33" s="310"/>
      <c r="P33" s="324">
        <v>45023</v>
      </c>
      <c r="Q33" s="324">
        <v>45030</v>
      </c>
      <c r="R33" s="324">
        <v>45037</v>
      </c>
      <c r="S33" s="324">
        <v>45044</v>
      </c>
      <c r="T33" s="324">
        <v>45076</v>
      </c>
      <c r="U33" s="350"/>
    </row>
    <row r="34" spans="1:21" s="28" customFormat="1" ht="26" hidden="1">
      <c r="A34" s="310">
        <v>33</v>
      </c>
      <c r="B34" s="311" t="s">
        <v>960</v>
      </c>
      <c r="C34" s="312" t="s">
        <v>2053</v>
      </c>
      <c r="D34" s="312" t="s">
        <v>1086</v>
      </c>
      <c r="E34" s="313" t="s">
        <v>434</v>
      </c>
      <c r="F34" s="312">
        <v>23.06</v>
      </c>
      <c r="G34" s="313" t="s">
        <v>2828</v>
      </c>
      <c r="H34" s="312">
        <v>126</v>
      </c>
      <c r="I34" s="333"/>
      <c r="J34" s="334" t="s">
        <v>2856</v>
      </c>
      <c r="K34" s="334"/>
      <c r="L34" s="332">
        <v>45043</v>
      </c>
      <c r="M34" s="310"/>
      <c r="N34" s="324">
        <v>45075</v>
      </c>
      <c r="O34" s="310"/>
      <c r="P34" s="324">
        <v>45023</v>
      </c>
      <c r="Q34" s="324">
        <v>45030</v>
      </c>
      <c r="R34" s="324">
        <v>45037</v>
      </c>
      <c r="S34" s="324">
        <v>45044</v>
      </c>
      <c r="T34" s="324">
        <v>45076</v>
      </c>
      <c r="U34" s="350"/>
    </row>
    <row r="35" spans="1:21" s="309" customFormat="1" ht="26" hidden="1">
      <c r="A35" s="328">
        <v>34</v>
      </c>
      <c r="B35" s="311" t="s">
        <v>960</v>
      </c>
      <c r="C35" s="312" t="s">
        <v>2309</v>
      </c>
      <c r="D35" s="311" t="s">
        <v>268</v>
      </c>
      <c r="E35" s="313" t="s">
        <v>1088</v>
      </c>
      <c r="F35" s="312">
        <v>23.06</v>
      </c>
      <c r="G35" s="313" t="s">
        <v>2828</v>
      </c>
      <c r="H35" s="312">
        <v>660</v>
      </c>
      <c r="I35" s="477"/>
      <c r="J35" s="312" t="s">
        <v>2856</v>
      </c>
      <c r="K35" s="312"/>
      <c r="L35" s="375">
        <v>45043</v>
      </c>
      <c r="M35" s="375">
        <v>45112</v>
      </c>
      <c r="N35" s="328" t="s">
        <v>2838</v>
      </c>
      <c r="O35" s="328"/>
      <c r="P35" s="328"/>
      <c r="Q35" s="328"/>
      <c r="R35" s="328"/>
      <c r="S35" s="328"/>
      <c r="T35" s="328"/>
      <c r="U35" s="351"/>
    </row>
    <row r="36" spans="1:21" s="309" customFormat="1" ht="26" hidden="1">
      <c r="A36" s="328">
        <v>35</v>
      </c>
      <c r="B36" s="311" t="s">
        <v>960</v>
      </c>
      <c r="C36" s="312" t="s">
        <v>2309</v>
      </c>
      <c r="D36" s="311" t="s">
        <v>269</v>
      </c>
      <c r="E36" s="313" t="s">
        <v>1088</v>
      </c>
      <c r="F36" s="312">
        <v>23.06</v>
      </c>
      <c r="G36" s="313" t="s">
        <v>2845</v>
      </c>
      <c r="H36" s="312">
        <v>120</v>
      </c>
      <c r="I36" s="477"/>
      <c r="J36" s="312" t="s">
        <v>2856</v>
      </c>
      <c r="K36" s="312"/>
      <c r="L36" s="375">
        <v>45043</v>
      </c>
      <c r="M36" s="375">
        <v>45112</v>
      </c>
      <c r="N36" s="328" t="s">
        <v>2838</v>
      </c>
      <c r="O36" s="328"/>
      <c r="P36" s="328"/>
      <c r="Q36" s="328"/>
      <c r="R36" s="328"/>
      <c r="S36" s="328"/>
      <c r="T36" s="328"/>
      <c r="U36" s="351"/>
    </row>
    <row r="37" spans="1:21" s="309" customFormat="1" ht="26" hidden="1">
      <c r="A37" s="328">
        <v>36</v>
      </c>
      <c r="B37" s="311" t="s">
        <v>960</v>
      </c>
      <c r="C37" s="312" t="s">
        <v>2309</v>
      </c>
      <c r="D37" s="311" t="s">
        <v>271</v>
      </c>
      <c r="E37" s="313" t="s">
        <v>1088</v>
      </c>
      <c r="F37" s="312">
        <v>23.06</v>
      </c>
      <c r="G37" s="313" t="s">
        <v>2845</v>
      </c>
      <c r="H37" s="312">
        <v>120</v>
      </c>
      <c r="I37" s="477"/>
      <c r="J37" s="312" t="s">
        <v>2856</v>
      </c>
      <c r="K37" s="312"/>
      <c r="L37" s="375">
        <v>45043</v>
      </c>
      <c r="M37" s="375">
        <v>45112</v>
      </c>
      <c r="N37" s="328" t="s">
        <v>2838</v>
      </c>
      <c r="O37" s="328"/>
      <c r="P37" s="328"/>
      <c r="Q37" s="328"/>
      <c r="R37" s="328"/>
      <c r="S37" s="328"/>
      <c r="T37" s="328"/>
      <c r="U37" s="351"/>
    </row>
    <row r="38" spans="1:21" s="309" customFormat="1" ht="26" hidden="1">
      <c r="A38" s="328">
        <v>37</v>
      </c>
      <c r="B38" s="311" t="s">
        <v>960</v>
      </c>
      <c r="C38" s="312" t="s">
        <v>2071</v>
      </c>
      <c r="D38" s="311" t="s">
        <v>269</v>
      </c>
      <c r="E38" s="313" t="s">
        <v>1088</v>
      </c>
      <c r="F38" s="312">
        <v>23.04</v>
      </c>
      <c r="G38" s="313" t="s">
        <v>2828</v>
      </c>
      <c r="H38" s="312">
        <v>140</v>
      </c>
      <c r="I38" s="374"/>
      <c r="J38" s="312" t="s">
        <v>2857</v>
      </c>
      <c r="K38" s="312"/>
      <c r="L38" s="375" t="s">
        <v>1240</v>
      </c>
      <c r="M38" s="375">
        <v>45020</v>
      </c>
      <c r="N38" s="328" t="s">
        <v>1240</v>
      </c>
      <c r="O38" s="328"/>
      <c r="P38" s="328"/>
      <c r="Q38" s="328"/>
      <c r="R38" s="328"/>
      <c r="S38" s="328"/>
      <c r="T38" s="328"/>
      <c r="U38" s="351"/>
    </row>
    <row r="39" spans="1:21" s="309" customFormat="1" ht="26" hidden="1">
      <c r="A39" s="328">
        <v>38</v>
      </c>
      <c r="B39" s="311" t="s">
        <v>960</v>
      </c>
      <c r="C39" s="312" t="s">
        <v>2071</v>
      </c>
      <c r="D39" s="311" t="s">
        <v>271</v>
      </c>
      <c r="E39" s="313" t="s">
        <v>1088</v>
      </c>
      <c r="F39" s="312">
        <v>23.04</v>
      </c>
      <c r="G39" s="313" t="s">
        <v>2828</v>
      </c>
      <c r="H39" s="312">
        <v>110</v>
      </c>
      <c r="I39" s="374"/>
      <c r="J39" s="312" t="s">
        <v>2858</v>
      </c>
      <c r="K39" s="312"/>
      <c r="L39" s="375" t="s">
        <v>1240</v>
      </c>
      <c r="M39" s="375">
        <v>45020</v>
      </c>
      <c r="N39" s="328" t="s">
        <v>1240</v>
      </c>
      <c r="O39" s="328"/>
      <c r="P39" s="328"/>
      <c r="Q39" s="328"/>
      <c r="R39" s="328"/>
      <c r="S39" s="328"/>
      <c r="T39" s="328"/>
      <c r="U39" s="351"/>
    </row>
    <row r="40" spans="1:21" s="28" customFormat="1" ht="26" hidden="1">
      <c r="A40" s="310">
        <v>39</v>
      </c>
      <c r="B40" s="311" t="s">
        <v>960</v>
      </c>
      <c r="C40" s="312" t="s">
        <v>2313</v>
      </c>
      <c r="D40" s="312" t="s">
        <v>444</v>
      </c>
      <c r="E40" s="313" t="s">
        <v>650</v>
      </c>
      <c r="F40" s="312">
        <v>23.06</v>
      </c>
      <c r="G40" s="313" t="s">
        <v>2828</v>
      </c>
      <c r="H40" s="312">
        <v>145</v>
      </c>
      <c r="I40" s="321"/>
      <c r="J40" s="310" t="s">
        <v>2843</v>
      </c>
      <c r="K40" s="310"/>
      <c r="L40" s="332">
        <v>45016</v>
      </c>
      <c r="M40" s="315">
        <v>45112</v>
      </c>
      <c r="N40" s="310"/>
      <c r="O40" s="315">
        <v>45112</v>
      </c>
      <c r="P40" s="310" t="s">
        <v>2852</v>
      </c>
      <c r="Q40" s="310" t="s">
        <v>2852</v>
      </c>
      <c r="R40" s="310" t="s">
        <v>2852</v>
      </c>
      <c r="S40" s="310" t="s">
        <v>2853</v>
      </c>
      <c r="T40" s="310"/>
      <c r="U40" s="350"/>
    </row>
    <row r="41" spans="1:21" s="28" customFormat="1" ht="39" hidden="1">
      <c r="A41" s="310">
        <v>40</v>
      </c>
      <c r="B41" s="311" t="s">
        <v>960</v>
      </c>
      <c r="C41" s="312" t="s">
        <v>2074</v>
      </c>
      <c r="D41" s="312" t="s">
        <v>458</v>
      </c>
      <c r="E41" s="313" t="s">
        <v>434</v>
      </c>
      <c r="F41" s="312">
        <v>23.06</v>
      </c>
      <c r="G41" s="313" t="s">
        <v>2828</v>
      </c>
      <c r="H41" s="312">
        <v>144</v>
      </c>
      <c r="I41" s="333"/>
      <c r="J41" s="310"/>
      <c r="K41" s="310"/>
      <c r="L41" s="332">
        <v>45043</v>
      </c>
      <c r="M41" s="310"/>
      <c r="N41" s="324">
        <v>45075</v>
      </c>
      <c r="O41" s="310"/>
      <c r="P41" s="324">
        <v>45023</v>
      </c>
      <c r="Q41" s="324">
        <v>45030</v>
      </c>
      <c r="R41" s="324">
        <v>45037</v>
      </c>
      <c r="S41" s="324">
        <v>45044</v>
      </c>
      <c r="T41" s="324">
        <v>45076</v>
      </c>
      <c r="U41" s="350"/>
    </row>
    <row r="42" spans="1:21" s="28" customFormat="1" ht="39" hidden="1">
      <c r="A42" s="310">
        <v>41</v>
      </c>
      <c r="B42" s="311" t="s">
        <v>960</v>
      </c>
      <c r="C42" s="312" t="s">
        <v>2074</v>
      </c>
      <c r="D42" s="312" t="s">
        <v>1075</v>
      </c>
      <c r="E42" s="313" t="s">
        <v>434</v>
      </c>
      <c r="F42" s="312">
        <v>23.06</v>
      </c>
      <c r="G42" s="313" t="s">
        <v>2845</v>
      </c>
      <c r="H42" s="312">
        <v>30</v>
      </c>
      <c r="I42" s="333"/>
      <c r="J42" s="310"/>
      <c r="K42" s="310"/>
      <c r="L42" s="332">
        <v>45043</v>
      </c>
      <c r="M42" s="310"/>
      <c r="N42" s="324">
        <v>45075</v>
      </c>
      <c r="O42" s="310"/>
      <c r="P42" s="310"/>
      <c r="Q42" s="310"/>
      <c r="R42" s="310"/>
      <c r="S42" s="310"/>
      <c r="T42" s="310"/>
      <c r="U42" s="350"/>
    </row>
    <row r="43" spans="1:21" s="28" customFormat="1" ht="39" hidden="1">
      <c r="A43" s="310">
        <v>42</v>
      </c>
      <c r="B43" s="311" t="s">
        <v>960</v>
      </c>
      <c r="C43" s="312" t="s">
        <v>2074</v>
      </c>
      <c r="D43" s="312" t="s">
        <v>1083</v>
      </c>
      <c r="E43" s="313" t="s">
        <v>434</v>
      </c>
      <c r="F43" s="312">
        <v>23.06</v>
      </c>
      <c r="G43" s="313" t="s">
        <v>2828</v>
      </c>
      <c r="H43" s="312">
        <v>112</v>
      </c>
      <c r="I43" s="333"/>
      <c r="J43" s="310"/>
      <c r="K43" s="310"/>
      <c r="L43" s="332">
        <v>45043</v>
      </c>
      <c r="M43" s="310"/>
      <c r="N43" s="324">
        <v>45075</v>
      </c>
      <c r="O43" s="310"/>
      <c r="P43" s="324">
        <v>45023</v>
      </c>
      <c r="Q43" s="324">
        <v>45030</v>
      </c>
      <c r="R43" s="324">
        <v>45037</v>
      </c>
      <c r="S43" s="324">
        <v>45044</v>
      </c>
      <c r="T43" s="324">
        <v>45076</v>
      </c>
      <c r="U43" s="350"/>
    </row>
    <row r="44" spans="1:21" s="28" customFormat="1" ht="39" hidden="1">
      <c r="A44" s="310">
        <v>43</v>
      </c>
      <c r="B44" s="311" t="s">
        <v>960</v>
      </c>
      <c r="C44" s="312" t="s">
        <v>2074</v>
      </c>
      <c r="D44" s="312" t="s">
        <v>1086</v>
      </c>
      <c r="E44" s="313" t="s">
        <v>434</v>
      </c>
      <c r="F44" s="312">
        <v>23.06</v>
      </c>
      <c r="G44" s="313" t="s">
        <v>2828</v>
      </c>
      <c r="H44" s="312">
        <v>128</v>
      </c>
      <c r="I44" s="333"/>
      <c r="J44" s="310"/>
      <c r="K44" s="310"/>
      <c r="L44" s="332">
        <v>45043</v>
      </c>
      <c r="M44" s="310"/>
      <c r="N44" s="324">
        <v>45075</v>
      </c>
      <c r="O44" s="310"/>
      <c r="P44" s="324">
        <v>45023</v>
      </c>
      <c r="Q44" s="324">
        <v>45030</v>
      </c>
      <c r="R44" s="324">
        <v>45037</v>
      </c>
      <c r="S44" s="324">
        <v>45044</v>
      </c>
      <c r="T44" s="324">
        <v>45076</v>
      </c>
      <c r="U44" s="350"/>
    </row>
    <row r="45" spans="1:21" s="28" customFormat="1" ht="39" hidden="1">
      <c r="A45" s="310">
        <v>48</v>
      </c>
      <c r="B45" s="311" t="s">
        <v>960</v>
      </c>
      <c r="C45" s="323" t="s">
        <v>2859</v>
      </c>
      <c r="D45" s="311" t="s">
        <v>55</v>
      </c>
      <c r="E45" s="313" t="s">
        <v>46</v>
      </c>
      <c r="F45" s="312">
        <v>23.06</v>
      </c>
      <c r="G45" s="313"/>
      <c r="H45" s="312">
        <v>660</v>
      </c>
      <c r="I45" s="321"/>
      <c r="J45" s="310" t="s">
        <v>2851</v>
      </c>
      <c r="K45" s="310"/>
      <c r="L45" s="332">
        <v>45016</v>
      </c>
      <c r="M45" s="310"/>
      <c r="N45" s="310"/>
      <c r="O45" s="310"/>
      <c r="P45" s="310"/>
      <c r="Q45" s="310"/>
      <c r="R45" s="310"/>
      <c r="S45" s="310"/>
      <c r="T45" s="310"/>
      <c r="U45" s="350"/>
    </row>
    <row r="46" spans="1:21" s="28" customFormat="1" ht="39" hidden="1">
      <c r="A46" s="310">
        <v>49</v>
      </c>
      <c r="B46" s="311" t="s">
        <v>960</v>
      </c>
      <c r="C46" s="323" t="s">
        <v>2860</v>
      </c>
      <c r="D46" s="311" t="s">
        <v>56</v>
      </c>
      <c r="E46" s="313" t="s">
        <v>46</v>
      </c>
      <c r="F46" s="312">
        <v>23.06</v>
      </c>
      <c r="G46" s="313"/>
      <c r="H46" s="312">
        <v>395</v>
      </c>
      <c r="I46" s="321"/>
      <c r="J46" s="310" t="s">
        <v>2851</v>
      </c>
      <c r="K46" s="310"/>
      <c r="L46" s="332">
        <v>45016</v>
      </c>
      <c r="M46" s="310"/>
      <c r="N46" s="310"/>
      <c r="O46" s="310"/>
      <c r="P46" s="310"/>
      <c r="Q46" s="310"/>
      <c r="R46" s="310"/>
      <c r="S46" s="310"/>
      <c r="T46" s="310"/>
      <c r="U46" s="350"/>
    </row>
    <row r="47" spans="1:21" s="28" customFormat="1" ht="26" hidden="1">
      <c r="A47" s="310">
        <v>50</v>
      </c>
      <c r="B47" s="311" t="s">
        <v>960</v>
      </c>
      <c r="C47" s="312" t="s">
        <v>2103</v>
      </c>
      <c r="D47" s="311" t="s">
        <v>369</v>
      </c>
      <c r="E47" s="313" t="s">
        <v>297</v>
      </c>
      <c r="F47" s="312">
        <v>23.04</v>
      </c>
      <c r="G47" s="313" t="s">
        <v>2846</v>
      </c>
      <c r="H47" s="312">
        <v>60</v>
      </c>
      <c r="I47" s="321"/>
      <c r="J47" s="310" t="s">
        <v>2851</v>
      </c>
      <c r="K47" s="310"/>
      <c r="L47" s="310" t="s">
        <v>1240</v>
      </c>
      <c r="M47" s="310" t="s">
        <v>341</v>
      </c>
      <c r="N47" s="328" t="s">
        <v>2838</v>
      </c>
      <c r="O47" s="310"/>
      <c r="P47" s="310"/>
      <c r="Q47" s="310"/>
      <c r="R47" s="310"/>
      <c r="S47" s="310"/>
      <c r="T47" s="310"/>
      <c r="U47" s="350"/>
    </row>
    <row r="48" spans="1:21" s="28" customFormat="1" ht="26" hidden="1">
      <c r="A48" s="310">
        <v>51</v>
      </c>
      <c r="B48" s="311" t="s">
        <v>960</v>
      </c>
      <c r="C48" s="312" t="s">
        <v>2103</v>
      </c>
      <c r="D48" s="311" t="s">
        <v>1355</v>
      </c>
      <c r="E48" s="313" t="s">
        <v>297</v>
      </c>
      <c r="F48" s="312">
        <v>23.04</v>
      </c>
      <c r="G48" s="313" t="s">
        <v>2846</v>
      </c>
      <c r="H48" s="312">
        <v>60</v>
      </c>
      <c r="I48" s="321"/>
      <c r="J48" s="310" t="s">
        <v>2851</v>
      </c>
      <c r="K48" s="310"/>
      <c r="L48" s="310" t="s">
        <v>1240</v>
      </c>
      <c r="M48" s="310" t="s">
        <v>341</v>
      </c>
      <c r="N48" s="328" t="s">
        <v>2838</v>
      </c>
      <c r="O48" s="310"/>
      <c r="P48" s="310"/>
      <c r="Q48" s="310"/>
      <c r="R48" s="310"/>
      <c r="S48" s="310"/>
      <c r="T48" s="310"/>
      <c r="U48" s="350"/>
    </row>
    <row r="49" spans="1:21" s="28" customFormat="1" ht="26" hidden="1">
      <c r="A49" s="310">
        <v>52</v>
      </c>
      <c r="B49" s="311" t="s">
        <v>960</v>
      </c>
      <c r="C49" s="312" t="s">
        <v>2115</v>
      </c>
      <c r="D49" s="311" t="s">
        <v>1174</v>
      </c>
      <c r="E49" s="313" t="s">
        <v>965</v>
      </c>
      <c r="F49" s="312">
        <v>23.06</v>
      </c>
      <c r="G49" s="313"/>
      <c r="H49" s="312">
        <v>530</v>
      </c>
      <c r="I49" s="321"/>
      <c r="J49" s="310" t="s">
        <v>2851</v>
      </c>
      <c r="K49" s="310"/>
      <c r="L49" s="332">
        <v>45043</v>
      </c>
      <c r="M49" s="310"/>
      <c r="N49" s="310"/>
      <c r="O49" s="310"/>
      <c r="P49" s="310"/>
      <c r="Q49" s="310"/>
      <c r="R49" s="310"/>
      <c r="S49" s="310"/>
      <c r="T49" s="310"/>
      <c r="U49" s="350"/>
    </row>
    <row r="50" spans="1:21" s="28" customFormat="1" ht="26" hidden="1">
      <c r="A50" s="310">
        <v>53</v>
      </c>
      <c r="B50" s="311" t="s">
        <v>960</v>
      </c>
      <c r="C50" s="312" t="s">
        <v>2115</v>
      </c>
      <c r="D50" s="311" t="s">
        <v>1202</v>
      </c>
      <c r="E50" s="313" t="s">
        <v>965</v>
      </c>
      <c r="F50" s="312">
        <v>23.06</v>
      </c>
      <c r="G50" s="313"/>
      <c r="H50" s="312">
        <v>205</v>
      </c>
      <c r="I50" s="321"/>
      <c r="J50" s="310" t="s">
        <v>2851</v>
      </c>
      <c r="K50" s="310"/>
      <c r="L50" s="310" t="s">
        <v>2841</v>
      </c>
      <c r="M50" s="310"/>
      <c r="N50" s="310"/>
      <c r="O50" s="310"/>
      <c r="P50" s="310"/>
      <c r="Q50" s="310"/>
      <c r="R50" s="310"/>
      <c r="S50" s="310"/>
      <c r="T50" s="310"/>
      <c r="U50" s="350"/>
    </row>
    <row r="51" spans="1:21" s="28" customFormat="1" ht="26" hidden="1">
      <c r="A51" s="310">
        <v>54</v>
      </c>
      <c r="B51" s="311" t="s">
        <v>960</v>
      </c>
      <c r="C51" s="312" t="s">
        <v>2115</v>
      </c>
      <c r="D51" s="311" t="s">
        <v>1313</v>
      </c>
      <c r="E51" s="313" t="s">
        <v>965</v>
      </c>
      <c r="F51" s="312">
        <v>23.06</v>
      </c>
      <c r="G51" s="313"/>
      <c r="H51" s="312">
        <v>120</v>
      </c>
      <c r="I51" s="321"/>
      <c r="J51" s="310" t="s">
        <v>2851</v>
      </c>
      <c r="K51" s="310"/>
      <c r="L51" s="310" t="s">
        <v>2841</v>
      </c>
      <c r="M51" s="310"/>
      <c r="N51" s="310"/>
      <c r="O51" s="310"/>
      <c r="P51" s="310"/>
      <c r="Q51" s="310"/>
      <c r="R51" s="310"/>
      <c r="S51" s="310"/>
      <c r="T51" s="310"/>
      <c r="U51" s="350"/>
    </row>
    <row r="52" spans="1:21" s="309" customFormat="1" ht="26">
      <c r="A52" s="328">
        <v>55</v>
      </c>
      <c r="B52" s="311" t="s">
        <v>960</v>
      </c>
      <c r="C52" s="312" t="s">
        <v>2117</v>
      </c>
      <c r="D52" s="311" t="s">
        <v>1285</v>
      </c>
      <c r="E52" s="313" t="s">
        <v>159</v>
      </c>
      <c r="F52" s="325">
        <v>23.03</v>
      </c>
      <c r="G52" s="313" t="s">
        <v>2828</v>
      </c>
      <c r="H52" s="311">
        <v>1345</v>
      </c>
      <c r="I52" s="374"/>
      <c r="J52" s="328" t="s">
        <v>2851</v>
      </c>
      <c r="K52" s="328"/>
      <c r="L52" s="328" t="s">
        <v>1240</v>
      </c>
      <c r="M52" s="375">
        <v>45028</v>
      </c>
      <c r="N52" s="328"/>
      <c r="O52" s="328"/>
      <c r="P52" s="328"/>
      <c r="Q52" s="328"/>
      <c r="R52" s="328"/>
      <c r="S52" s="328"/>
      <c r="T52" s="328"/>
      <c r="U52" s="351"/>
    </row>
    <row r="53" spans="1:21" s="309" customFormat="1" ht="26" hidden="1">
      <c r="A53" s="328">
        <v>56</v>
      </c>
      <c r="B53" s="311" t="s">
        <v>960</v>
      </c>
      <c r="C53" s="311" t="s">
        <v>2117</v>
      </c>
      <c r="D53" s="311" t="s">
        <v>269</v>
      </c>
      <c r="E53" s="313" t="s">
        <v>1088</v>
      </c>
      <c r="F53" s="325">
        <v>23.03</v>
      </c>
      <c r="G53" s="313" t="s">
        <v>2845</v>
      </c>
      <c r="H53" s="311">
        <v>60</v>
      </c>
      <c r="I53" s="374"/>
      <c r="J53" s="328" t="s">
        <v>2843</v>
      </c>
      <c r="K53" s="328"/>
      <c r="L53" s="375" t="s">
        <v>1240</v>
      </c>
      <c r="M53" s="375">
        <v>45030</v>
      </c>
      <c r="N53" s="328" t="s">
        <v>1240</v>
      </c>
      <c r="O53" s="328"/>
      <c r="P53" s="328"/>
      <c r="Q53" s="328"/>
      <c r="R53" s="328"/>
      <c r="S53" s="328"/>
      <c r="T53" s="328"/>
      <c r="U53" s="351"/>
    </row>
    <row r="54" spans="1:21" s="309" customFormat="1" ht="26" hidden="1">
      <c r="A54" s="328">
        <v>57</v>
      </c>
      <c r="B54" s="311" t="s">
        <v>960</v>
      </c>
      <c r="C54" s="311" t="s">
        <v>2117</v>
      </c>
      <c r="D54" s="311" t="s">
        <v>1234</v>
      </c>
      <c r="E54" s="313" t="s">
        <v>1088</v>
      </c>
      <c r="F54" s="325">
        <v>23.03</v>
      </c>
      <c r="G54" s="313" t="s">
        <v>2845</v>
      </c>
      <c r="H54" s="311">
        <v>60</v>
      </c>
      <c r="I54" s="374"/>
      <c r="J54" s="328" t="s">
        <v>2843</v>
      </c>
      <c r="K54" s="328"/>
      <c r="L54" s="375" t="s">
        <v>1240</v>
      </c>
      <c r="M54" s="375">
        <v>45030</v>
      </c>
      <c r="N54" s="328" t="s">
        <v>1240</v>
      </c>
      <c r="O54" s="328"/>
      <c r="P54" s="328"/>
      <c r="Q54" s="328"/>
      <c r="R54" s="328"/>
      <c r="S54" s="328"/>
      <c r="T54" s="328"/>
      <c r="U54" s="351"/>
    </row>
    <row r="55" spans="1:21" s="28" customFormat="1" ht="39" hidden="1">
      <c r="A55" s="310">
        <v>58</v>
      </c>
      <c r="B55" s="311" t="s">
        <v>960</v>
      </c>
      <c r="C55" s="326" t="s">
        <v>2119</v>
      </c>
      <c r="D55" s="312" t="s">
        <v>54</v>
      </c>
      <c r="E55" s="313" t="s">
        <v>46</v>
      </c>
      <c r="F55" s="312">
        <v>23.06</v>
      </c>
      <c r="G55" s="313"/>
      <c r="H55" s="311">
        <v>2900</v>
      </c>
      <c r="I55" s="321"/>
      <c r="J55" s="310" t="s">
        <v>2851</v>
      </c>
      <c r="K55" s="310"/>
      <c r="L55" s="332">
        <v>45016</v>
      </c>
      <c r="M55" s="310"/>
      <c r="N55" s="310"/>
      <c r="O55" s="310"/>
      <c r="P55" s="310"/>
      <c r="Q55" s="310"/>
      <c r="R55" s="310"/>
      <c r="S55" s="310"/>
      <c r="T55" s="310"/>
      <c r="U55" s="350"/>
    </row>
    <row r="56" spans="1:21" s="28" customFormat="1" ht="39" hidden="1">
      <c r="A56" s="310">
        <v>59</v>
      </c>
      <c r="B56" s="311" t="s">
        <v>960</v>
      </c>
      <c r="C56" s="326" t="s">
        <v>2119</v>
      </c>
      <c r="D56" s="312" t="s">
        <v>53</v>
      </c>
      <c r="E56" s="313" t="s">
        <v>46</v>
      </c>
      <c r="F56" s="312">
        <v>23.06</v>
      </c>
      <c r="G56" s="313"/>
      <c r="H56" s="312">
        <v>3350</v>
      </c>
      <c r="I56" s="321"/>
      <c r="J56" s="310" t="s">
        <v>2851</v>
      </c>
      <c r="K56" s="310"/>
      <c r="L56" s="332">
        <v>45016</v>
      </c>
      <c r="M56" s="310"/>
      <c r="N56" s="310"/>
      <c r="O56" s="310"/>
      <c r="P56" s="310"/>
      <c r="Q56" s="310"/>
      <c r="R56" s="310"/>
      <c r="S56" s="310"/>
      <c r="T56" s="310"/>
      <c r="U56" s="350"/>
    </row>
    <row r="57" spans="1:21" s="28" customFormat="1" ht="39" hidden="1">
      <c r="A57" s="310">
        <v>60</v>
      </c>
      <c r="B57" s="311" t="s">
        <v>960</v>
      </c>
      <c r="C57" s="323" t="s">
        <v>2119</v>
      </c>
      <c r="D57" s="311" t="s">
        <v>51</v>
      </c>
      <c r="E57" s="313" t="s">
        <v>46</v>
      </c>
      <c r="F57" s="312">
        <v>23.06</v>
      </c>
      <c r="G57" s="313"/>
      <c r="H57" s="312">
        <v>1850</v>
      </c>
      <c r="I57" s="321"/>
      <c r="J57" s="310" t="s">
        <v>2851</v>
      </c>
      <c r="K57" s="310"/>
      <c r="L57" s="332">
        <v>45016</v>
      </c>
      <c r="M57" s="310"/>
      <c r="N57" s="310"/>
      <c r="O57" s="310"/>
      <c r="P57" s="310"/>
      <c r="Q57" s="310"/>
      <c r="R57" s="310"/>
      <c r="S57" s="310"/>
      <c r="T57" s="310"/>
      <c r="U57" s="350"/>
    </row>
    <row r="58" spans="1:21" s="28" customFormat="1" ht="26" hidden="1">
      <c r="A58" s="310">
        <v>61</v>
      </c>
      <c r="B58" s="311" t="s">
        <v>960</v>
      </c>
      <c r="C58" s="312" t="s">
        <v>2861</v>
      </c>
      <c r="D58" s="312" t="s">
        <v>1174</v>
      </c>
      <c r="E58" s="313" t="s">
        <v>965</v>
      </c>
      <c r="F58" s="312">
        <v>23.05</v>
      </c>
      <c r="G58" s="313"/>
      <c r="H58" s="312">
        <v>295</v>
      </c>
      <c r="I58" s="310"/>
      <c r="J58" s="310"/>
      <c r="K58" s="310"/>
      <c r="L58" s="310" t="s">
        <v>2841</v>
      </c>
      <c r="M58" s="310"/>
      <c r="N58" s="310"/>
      <c r="O58" s="310"/>
      <c r="P58" s="310"/>
      <c r="Q58" s="310"/>
      <c r="R58" s="310"/>
      <c r="S58" s="310"/>
      <c r="T58" s="310"/>
      <c r="U58" s="350"/>
    </row>
    <row r="59" spans="1:21" s="28" customFormat="1" ht="26" hidden="1">
      <c r="A59" s="310">
        <v>62</v>
      </c>
      <c r="B59" s="311" t="s">
        <v>960</v>
      </c>
      <c r="C59" s="312" t="s">
        <v>2862</v>
      </c>
      <c r="D59" s="312" t="s">
        <v>962</v>
      </c>
      <c r="E59" s="313" t="s">
        <v>965</v>
      </c>
      <c r="F59" s="325">
        <v>23.06</v>
      </c>
      <c r="G59" s="313"/>
      <c r="H59" s="312">
        <v>535</v>
      </c>
      <c r="I59" s="310"/>
      <c r="J59" s="310"/>
      <c r="K59" s="310"/>
      <c r="L59" s="310" t="s">
        <v>2841</v>
      </c>
      <c r="M59" s="310"/>
      <c r="N59" s="310"/>
      <c r="O59" s="310"/>
      <c r="P59" s="310"/>
      <c r="Q59" s="310"/>
      <c r="R59" s="310"/>
      <c r="S59" s="310"/>
      <c r="T59" s="310"/>
      <c r="U59" s="350"/>
    </row>
    <row r="60" spans="1:21" s="28" customFormat="1" ht="26" hidden="1">
      <c r="A60" s="310">
        <v>63</v>
      </c>
      <c r="B60" s="311" t="s">
        <v>960</v>
      </c>
      <c r="C60" s="312" t="s">
        <v>2862</v>
      </c>
      <c r="D60" s="312" t="s">
        <v>1385</v>
      </c>
      <c r="E60" s="313" t="s">
        <v>965</v>
      </c>
      <c r="F60" s="325">
        <v>23.06</v>
      </c>
      <c r="G60" s="313"/>
      <c r="H60" s="312">
        <v>200</v>
      </c>
      <c r="I60" s="310"/>
      <c r="J60" s="310"/>
      <c r="K60" s="310"/>
      <c r="L60" s="310" t="s">
        <v>2841</v>
      </c>
      <c r="M60" s="310"/>
      <c r="N60" s="310"/>
      <c r="O60" s="310"/>
      <c r="P60" s="310"/>
      <c r="Q60" s="310"/>
      <c r="R60" s="310"/>
      <c r="S60" s="310"/>
      <c r="T60" s="310"/>
      <c r="U60" s="350"/>
    </row>
    <row r="61" spans="1:21" s="28" customFormat="1" ht="26" hidden="1">
      <c r="A61" s="310">
        <v>64</v>
      </c>
      <c r="B61" s="311" t="s">
        <v>960</v>
      </c>
      <c r="C61" s="312" t="s">
        <v>2862</v>
      </c>
      <c r="D61" s="312" t="s">
        <v>1326</v>
      </c>
      <c r="E61" s="313" t="s">
        <v>965</v>
      </c>
      <c r="F61" s="325">
        <v>23.06</v>
      </c>
      <c r="G61" s="313"/>
      <c r="H61" s="312">
        <v>265</v>
      </c>
      <c r="I61" s="310"/>
      <c r="J61" s="310"/>
      <c r="K61" s="310"/>
      <c r="L61" s="310" t="s">
        <v>2841</v>
      </c>
      <c r="M61" s="310"/>
      <c r="N61" s="310"/>
      <c r="O61" s="310"/>
      <c r="P61" s="310"/>
      <c r="Q61" s="310"/>
      <c r="R61" s="310"/>
      <c r="S61" s="310"/>
      <c r="T61" s="310"/>
      <c r="U61" s="350"/>
    </row>
    <row r="62" spans="1:21" s="28" customFormat="1" ht="26" hidden="1">
      <c r="A62" s="310">
        <v>65</v>
      </c>
      <c r="B62" s="311" t="s">
        <v>960</v>
      </c>
      <c r="C62" s="312" t="s">
        <v>2145</v>
      </c>
      <c r="D62" s="312" t="s">
        <v>1174</v>
      </c>
      <c r="E62" s="313" t="s">
        <v>965</v>
      </c>
      <c r="F62" s="312">
        <v>23.06</v>
      </c>
      <c r="G62" s="313"/>
      <c r="H62" s="312">
        <v>530</v>
      </c>
      <c r="I62" s="310"/>
      <c r="J62" s="310"/>
      <c r="K62" s="310"/>
      <c r="L62" s="332">
        <v>45043</v>
      </c>
      <c r="M62" s="310"/>
      <c r="N62" s="310"/>
      <c r="O62" s="310"/>
      <c r="P62" s="310"/>
      <c r="Q62" s="310"/>
      <c r="R62" s="310"/>
      <c r="S62" s="310"/>
      <c r="T62" s="310"/>
      <c r="U62" s="350"/>
    </row>
    <row r="63" spans="1:21" s="28" customFormat="1" ht="26" hidden="1">
      <c r="A63" s="310">
        <v>66</v>
      </c>
      <c r="B63" s="311" t="s">
        <v>960</v>
      </c>
      <c r="C63" s="312" t="s">
        <v>2145</v>
      </c>
      <c r="D63" s="312" t="s">
        <v>1202</v>
      </c>
      <c r="E63" s="313" t="s">
        <v>965</v>
      </c>
      <c r="F63" s="312">
        <v>23.06</v>
      </c>
      <c r="G63" s="313"/>
      <c r="H63" s="312">
        <v>205</v>
      </c>
      <c r="I63" s="310"/>
      <c r="J63" s="310"/>
      <c r="K63" s="310"/>
      <c r="L63" s="310" t="s">
        <v>2841</v>
      </c>
      <c r="M63" s="310"/>
      <c r="N63" s="310"/>
      <c r="O63" s="310"/>
      <c r="P63" s="310"/>
      <c r="Q63" s="310"/>
      <c r="R63" s="310"/>
      <c r="S63" s="310"/>
      <c r="T63" s="310"/>
      <c r="U63" s="350"/>
    </row>
    <row r="64" spans="1:21" s="28" customFormat="1" ht="26" hidden="1">
      <c r="A64" s="310">
        <v>67</v>
      </c>
      <c r="B64" s="311" t="s">
        <v>960</v>
      </c>
      <c r="C64" s="312" t="s">
        <v>2145</v>
      </c>
      <c r="D64" s="312" t="s">
        <v>1313</v>
      </c>
      <c r="E64" s="313" t="s">
        <v>965</v>
      </c>
      <c r="F64" s="312">
        <v>23.06</v>
      </c>
      <c r="G64" s="313"/>
      <c r="H64" s="312">
        <v>120</v>
      </c>
      <c r="I64" s="310"/>
      <c r="J64" s="310"/>
      <c r="K64" s="310"/>
      <c r="L64" s="310" t="s">
        <v>2841</v>
      </c>
      <c r="M64" s="310"/>
      <c r="N64" s="310"/>
      <c r="O64" s="310"/>
      <c r="P64" s="310"/>
      <c r="Q64" s="310"/>
      <c r="R64" s="310"/>
      <c r="S64" s="310"/>
      <c r="T64" s="310"/>
      <c r="U64" s="350"/>
    </row>
    <row r="65" spans="1:32" s="28" customFormat="1" ht="26" hidden="1">
      <c r="A65" s="310">
        <v>68</v>
      </c>
      <c r="B65" s="311" t="s">
        <v>960</v>
      </c>
      <c r="C65" s="312" t="s">
        <v>2863</v>
      </c>
      <c r="D65" s="312" t="s">
        <v>1132</v>
      </c>
      <c r="E65" s="313" t="s">
        <v>965</v>
      </c>
      <c r="F65" s="312">
        <v>23.06</v>
      </c>
      <c r="G65" s="313"/>
      <c r="H65" s="312">
        <v>65</v>
      </c>
      <c r="I65" s="310"/>
      <c r="J65" s="310"/>
      <c r="K65" s="310"/>
      <c r="L65" s="332">
        <v>45043</v>
      </c>
      <c r="M65" s="310"/>
      <c r="N65" s="310"/>
      <c r="O65" s="310"/>
      <c r="P65" s="310"/>
      <c r="Q65" s="310"/>
      <c r="R65" s="310"/>
      <c r="S65" s="310"/>
      <c r="T65" s="310"/>
      <c r="U65" s="350"/>
    </row>
    <row r="66" spans="1:32" s="28" customFormat="1" ht="26" hidden="1">
      <c r="A66" s="310">
        <v>69</v>
      </c>
      <c r="B66" s="311" t="s">
        <v>960</v>
      </c>
      <c r="C66" s="312" t="s">
        <v>2863</v>
      </c>
      <c r="D66" s="312" t="s">
        <v>1130</v>
      </c>
      <c r="E66" s="313" t="s">
        <v>965</v>
      </c>
      <c r="F66" s="312">
        <v>23.06</v>
      </c>
      <c r="G66" s="313"/>
      <c r="H66" s="312">
        <v>65</v>
      </c>
      <c r="I66" s="310"/>
      <c r="J66" s="310"/>
      <c r="K66" s="310"/>
      <c r="L66" s="332">
        <v>45043</v>
      </c>
      <c r="M66" s="310"/>
      <c r="N66" s="310"/>
      <c r="O66" s="310"/>
      <c r="P66" s="310"/>
      <c r="Q66" s="310"/>
      <c r="R66" s="310"/>
      <c r="S66" s="310"/>
      <c r="T66" s="310"/>
      <c r="U66" s="350"/>
    </row>
    <row r="67" spans="1:32" s="28" customFormat="1" ht="26" hidden="1">
      <c r="A67" s="310">
        <v>70</v>
      </c>
      <c r="B67" s="311" t="s">
        <v>960</v>
      </c>
      <c r="C67" s="312" t="s">
        <v>2863</v>
      </c>
      <c r="D67" s="312" t="s">
        <v>1299</v>
      </c>
      <c r="E67" s="313" t="s">
        <v>965</v>
      </c>
      <c r="F67" s="312">
        <v>23.06</v>
      </c>
      <c r="G67" s="313"/>
      <c r="H67" s="312">
        <v>65</v>
      </c>
      <c r="I67" s="310"/>
      <c r="J67" s="310"/>
      <c r="K67" s="310"/>
      <c r="L67" s="332">
        <v>45043</v>
      </c>
      <c r="M67" s="310"/>
      <c r="N67" s="310"/>
      <c r="O67" s="310"/>
      <c r="P67" s="310"/>
      <c r="Q67" s="310"/>
      <c r="R67" s="310"/>
      <c r="S67" s="310"/>
      <c r="T67" s="310"/>
      <c r="U67" s="350"/>
    </row>
    <row r="68" spans="1:32" s="309" customFormat="1" ht="39" hidden="1">
      <c r="A68" s="310">
        <v>72</v>
      </c>
      <c r="B68" s="311" t="s">
        <v>88</v>
      </c>
      <c r="C68" s="312" t="s">
        <v>2168</v>
      </c>
      <c r="D68" s="312" t="s">
        <v>531</v>
      </c>
      <c r="E68" s="313" t="s">
        <v>414</v>
      </c>
      <c r="F68" s="312">
        <v>23.05</v>
      </c>
      <c r="G68" s="313" t="s">
        <v>2833</v>
      </c>
      <c r="H68" s="312">
        <v>500</v>
      </c>
      <c r="I68" s="327"/>
      <c r="J68" s="313" t="s">
        <v>2169</v>
      </c>
      <c r="K68" s="313"/>
      <c r="L68" s="318" t="s">
        <v>1240</v>
      </c>
      <c r="M68" s="318" t="s">
        <v>1240</v>
      </c>
      <c r="N68" s="318" t="s">
        <v>1240</v>
      </c>
      <c r="O68" s="318" t="s">
        <v>1240</v>
      </c>
      <c r="P68" s="328"/>
      <c r="Q68" s="328"/>
      <c r="R68" s="328"/>
      <c r="S68" s="328"/>
      <c r="T68" s="328"/>
      <c r="U68" s="351"/>
    </row>
    <row r="69" spans="1:32" s="28" customFormat="1" ht="39" hidden="1">
      <c r="A69" s="310">
        <v>73</v>
      </c>
      <c r="B69" s="311" t="s">
        <v>88</v>
      </c>
      <c r="C69" s="312" t="s">
        <v>2864</v>
      </c>
      <c r="D69" s="312" t="s">
        <v>446</v>
      </c>
      <c r="E69" s="313" t="s">
        <v>434</v>
      </c>
      <c r="F69" s="312">
        <v>23.06</v>
      </c>
      <c r="G69" s="313" t="s">
        <v>2828</v>
      </c>
      <c r="H69" s="312">
        <v>206</v>
      </c>
      <c r="I69" s="333"/>
      <c r="J69" s="310" t="s">
        <v>2865</v>
      </c>
      <c r="K69" s="310"/>
      <c r="L69" s="332">
        <v>45043</v>
      </c>
      <c r="M69" s="310"/>
      <c r="N69" s="324">
        <v>45075</v>
      </c>
      <c r="O69" s="310"/>
      <c r="P69" s="310" t="s">
        <v>2866</v>
      </c>
      <c r="Q69" s="324">
        <v>45009</v>
      </c>
      <c r="R69" s="324">
        <v>45023</v>
      </c>
      <c r="S69" s="324">
        <v>45030</v>
      </c>
      <c r="T69" s="324">
        <v>45037</v>
      </c>
      <c r="U69" s="350"/>
    </row>
    <row r="70" spans="1:32" s="28" customFormat="1" ht="52" hidden="1">
      <c r="A70" s="310">
        <v>74</v>
      </c>
      <c r="B70" s="311" t="s">
        <v>88</v>
      </c>
      <c r="C70" s="312" t="s">
        <v>2867</v>
      </c>
      <c r="D70" s="312" t="s">
        <v>128</v>
      </c>
      <c r="E70" s="313" t="s">
        <v>46</v>
      </c>
      <c r="F70" s="312">
        <v>23.04</v>
      </c>
      <c r="G70" s="313"/>
      <c r="H70" s="312">
        <v>160</v>
      </c>
      <c r="I70" s="314"/>
      <c r="J70" s="310"/>
      <c r="K70" s="310"/>
      <c r="L70" s="310" t="s">
        <v>2841</v>
      </c>
      <c r="M70" s="310"/>
      <c r="N70" s="310"/>
      <c r="O70" s="310"/>
      <c r="P70" s="310"/>
      <c r="Q70" s="310"/>
      <c r="R70" s="310"/>
      <c r="S70" s="310"/>
      <c r="T70" s="310"/>
      <c r="U70" s="350"/>
    </row>
    <row r="71" spans="1:32" s="28" customFormat="1" ht="52" hidden="1">
      <c r="A71" s="310">
        <v>75</v>
      </c>
      <c r="B71" s="311" t="s">
        <v>88</v>
      </c>
      <c r="C71" s="312" t="s">
        <v>2868</v>
      </c>
      <c r="D71" s="312" t="s">
        <v>124</v>
      </c>
      <c r="E71" s="313" t="s">
        <v>46</v>
      </c>
      <c r="F71" s="312">
        <v>23.04</v>
      </c>
      <c r="G71" s="313"/>
      <c r="H71" s="312">
        <v>240</v>
      </c>
      <c r="I71" s="314"/>
      <c r="J71" s="310"/>
      <c r="K71" s="310"/>
      <c r="L71" s="310" t="s">
        <v>2841</v>
      </c>
      <c r="M71" s="310"/>
      <c r="N71" s="310"/>
      <c r="O71" s="310"/>
      <c r="P71" s="310"/>
      <c r="Q71" s="310"/>
      <c r="R71" s="310"/>
      <c r="S71" s="310"/>
      <c r="T71" s="310"/>
      <c r="U71" s="350"/>
    </row>
    <row r="72" spans="1:32" s="28" customFormat="1" ht="91" hidden="1">
      <c r="A72" s="310">
        <v>76</v>
      </c>
      <c r="B72" s="311" t="s">
        <v>88</v>
      </c>
      <c r="C72" s="326" t="s">
        <v>2183</v>
      </c>
      <c r="D72" s="312" t="s">
        <v>124</v>
      </c>
      <c r="E72" s="313" t="s">
        <v>46</v>
      </c>
      <c r="F72" s="312">
        <v>23.06</v>
      </c>
      <c r="G72" s="313"/>
      <c r="H72" s="311">
        <v>200</v>
      </c>
      <c r="I72" s="314"/>
      <c r="J72" s="310"/>
      <c r="K72" s="310"/>
      <c r="L72" s="310" t="s">
        <v>2841</v>
      </c>
      <c r="M72" s="310"/>
      <c r="N72" s="310"/>
      <c r="O72" s="310"/>
      <c r="P72" s="310"/>
      <c r="Q72" s="310"/>
      <c r="R72" s="310"/>
      <c r="S72" s="310"/>
      <c r="T72" s="310"/>
      <c r="U72" s="350"/>
    </row>
    <row r="73" spans="1:32" s="28" customFormat="1" ht="39" hidden="1">
      <c r="A73" s="310">
        <v>78</v>
      </c>
      <c r="B73" s="311" t="s">
        <v>88</v>
      </c>
      <c r="C73" s="312" t="s">
        <v>2185</v>
      </c>
      <c r="D73" s="312" t="s">
        <v>1368</v>
      </c>
      <c r="E73" s="313" t="s">
        <v>965</v>
      </c>
      <c r="F73" s="312">
        <v>23.03</v>
      </c>
      <c r="G73" s="313"/>
      <c r="H73" s="312">
        <v>99</v>
      </c>
      <c r="I73" s="310"/>
      <c r="J73" s="310"/>
      <c r="K73" s="310"/>
      <c r="L73" s="310" t="s">
        <v>2841</v>
      </c>
      <c r="M73" s="310"/>
      <c r="N73" s="310"/>
      <c r="O73" s="310"/>
      <c r="P73" s="310"/>
      <c r="Q73" s="310"/>
      <c r="R73" s="310"/>
      <c r="S73" s="310"/>
      <c r="T73" s="310"/>
      <c r="U73" s="350"/>
    </row>
    <row r="74" spans="1:32" s="28" customFormat="1" ht="39" hidden="1">
      <c r="A74" s="310">
        <v>79</v>
      </c>
      <c r="B74" s="311" t="s">
        <v>88</v>
      </c>
      <c r="C74" s="312" t="s">
        <v>2199</v>
      </c>
      <c r="D74" s="312" t="s">
        <v>1174</v>
      </c>
      <c r="E74" s="313" t="s">
        <v>965</v>
      </c>
      <c r="F74" s="312">
        <v>23.03</v>
      </c>
      <c r="G74" s="313"/>
      <c r="H74" s="312">
        <v>180</v>
      </c>
      <c r="I74" s="310"/>
      <c r="J74" s="310"/>
      <c r="K74" s="310"/>
      <c r="L74" s="310" t="s">
        <v>2841</v>
      </c>
      <c r="M74" s="310"/>
      <c r="N74" s="310"/>
      <c r="O74" s="310"/>
      <c r="P74" s="310"/>
      <c r="Q74" s="310"/>
      <c r="R74" s="310"/>
      <c r="S74" s="310"/>
      <c r="T74" s="310"/>
      <c r="U74" s="350"/>
    </row>
    <row r="75" spans="1:32" s="28" customFormat="1" ht="39" hidden="1">
      <c r="A75" s="310">
        <v>80</v>
      </c>
      <c r="B75" s="311" t="s">
        <v>88</v>
      </c>
      <c r="C75" s="312" t="s">
        <v>2869</v>
      </c>
      <c r="D75" s="312" t="s">
        <v>1319</v>
      </c>
      <c r="E75" s="313" t="s">
        <v>965</v>
      </c>
      <c r="F75" s="312">
        <v>23.03</v>
      </c>
      <c r="G75" s="313"/>
      <c r="H75" s="312">
        <v>60</v>
      </c>
      <c r="I75" s="310"/>
      <c r="J75" s="310"/>
      <c r="K75" s="310"/>
      <c r="L75" s="310" t="s">
        <v>2841</v>
      </c>
      <c r="M75" s="310"/>
      <c r="N75" s="310"/>
      <c r="O75" s="310"/>
      <c r="P75" s="310"/>
      <c r="Q75" s="310"/>
      <c r="R75" s="310"/>
      <c r="S75" s="310"/>
      <c r="T75" s="310"/>
      <c r="U75" s="350"/>
    </row>
    <row r="76" spans="1:32" s="28" customFormat="1" ht="26" hidden="1">
      <c r="A76" s="310">
        <v>81</v>
      </c>
      <c r="B76" s="311" t="s">
        <v>960</v>
      </c>
      <c r="C76" s="312" t="s">
        <v>2421</v>
      </c>
      <c r="D76" s="311" t="s">
        <v>419</v>
      </c>
      <c r="E76" s="313" t="s">
        <v>414</v>
      </c>
      <c r="F76" s="312">
        <v>23.06</v>
      </c>
      <c r="G76" s="313" t="s">
        <v>2828</v>
      </c>
      <c r="H76" s="312">
        <v>3600</v>
      </c>
      <c r="I76" s="316"/>
      <c r="J76" s="313" t="s">
        <v>2834</v>
      </c>
      <c r="K76" s="317"/>
      <c r="L76" s="352">
        <v>45016</v>
      </c>
      <c r="M76" s="318">
        <v>45088</v>
      </c>
      <c r="N76" s="318" t="s">
        <v>2838</v>
      </c>
      <c r="O76" s="318" t="s">
        <v>2838</v>
      </c>
      <c r="P76" s="310"/>
      <c r="Q76" s="310"/>
      <c r="R76" s="310"/>
      <c r="S76" s="310"/>
      <c r="T76" s="310"/>
      <c r="U76" s="350"/>
    </row>
    <row r="77" spans="1:32" s="28" customFormat="1" ht="26" hidden="1">
      <c r="A77" s="355">
        <v>82</v>
      </c>
      <c r="B77" s="356" t="s">
        <v>88</v>
      </c>
      <c r="C77" s="357" t="s">
        <v>2203</v>
      </c>
      <c r="D77" s="357" t="s">
        <v>428</v>
      </c>
      <c r="E77" s="358" t="s">
        <v>414</v>
      </c>
      <c r="F77" s="357">
        <v>23.03</v>
      </c>
      <c r="G77" s="358" t="s">
        <v>2828</v>
      </c>
      <c r="H77" s="357">
        <v>680</v>
      </c>
      <c r="I77" s="359"/>
      <c r="J77" s="358" t="s">
        <v>2870</v>
      </c>
      <c r="K77" s="358"/>
      <c r="L77" s="360" t="s">
        <v>1240</v>
      </c>
      <c r="M77" s="360" t="s">
        <v>1240</v>
      </c>
      <c r="N77" s="360" t="s">
        <v>1240</v>
      </c>
      <c r="O77" s="360" t="s">
        <v>2838</v>
      </c>
      <c r="P77" s="355"/>
      <c r="Q77" s="355"/>
      <c r="R77" s="355"/>
      <c r="S77" s="355"/>
      <c r="T77" s="355"/>
      <c r="U77" s="361"/>
      <c r="V77" s="362"/>
      <c r="W77" s="362"/>
      <c r="X77" s="362"/>
      <c r="Y77" s="362"/>
      <c r="Z77" s="362"/>
      <c r="AA77" s="362"/>
      <c r="AB77" s="362"/>
      <c r="AC77" s="362"/>
      <c r="AD77" s="362"/>
      <c r="AE77" s="362"/>
      <c r="AF77" s="362"/>
    </row>
    <row r="78" spans="1:32" ht="26" hidden="1">
      <c r="A78" s="328">
        <v>83</v>
      </c>
      <c r="B78" s="311" t="s">
        <v>88</v>
      </c>
      <c r="C78" s="311" t="s">
        <v>2414</v>
      </c>
      <c r="D78" s="311" t="s">
        <v>271</v>
      </c>
      <c r="E78" s="313" t="s">
        <v>1088</v>
      </c>
      <c r="F78" s="325">
        <v>23.11</v>
      </c>
      <c r="G78" s="313" t="s">
        <v>2828</v>
      </c>
      <c r="H78" s="311">
        <v>150</v>
      </c>
      <c r="I78" s="374"/>
      <c r="J78" s="328" t="s">
        <v>2871</v>
      </c>
      <c r="K78" s="328"/>
      <c r="L78" s="376" t="s">
        <v>341</v>
      </c>
      <c r="M78" s="375">
        <v>45239</v>
      </c>
      <c r="N78" s="328" t="s">
        <v>2838</v>
      </c>
      <c r="O78" s="328"/>
      <c r="P78" s="328"/>
      <c r="Q78" s="328"/>
      <c r="R78" s="328"/>
      <c r="S78" s="328"/>
      <c r="T78" s="328"/>
      <c r="U78" s="328"/>
      <c r="V78" s="309"/>
      <c r="W78" s="309"/>
      <c r="X78" s="309"/>
      <c r="Y78" s="309"/>
      <c r="Z78" s="309"/>
      <c r="AA78" s="309"/>
      <c r="AB78" s="309"/>
      <c r="AC78" s="309"/>
      <c r="AD78" s="309"/>
      <c r="AE78" s="309"/>
      <c r="AF78" s="309"/>
    </row>
    <row r="79" spans="1:32" s="28" customFormat="1" ht="26" hidden="1">
      <c r="A79" s="363">
        <v>84</v>
      </c>
      <c r="B79" s="364" t="s">
        <v>960</v>
      </c>
      <c r="C79" s="365" t="s">
        <v>2313</v>
      </c>
      <c r="D79" s="365" t="s">
        <v>648</v>
      </c>
      <c r="E79" s="366" t="s">
        <v>650</v>
      </c>
      <c r="F79" s="365">
        <v>23.06</v>
      </c>
      <c r="G79" s="366" t="s">
        <v>2828</v>
      </c>
      <c r="H79" s="365">
        <v>85</v>
      </c>
      <c r="I79" s="367"/>
      <c r="J79" s="363" t="s">
        <v>2843</v>
      </c>
      <c r="K79" s="363"/>
      <c r="L79" s="368">
        <v>45016</v>
      </c>
      <c r="M79" s="369">
        <v>45112</v>
      </c>
      <c r="N79" s="363"/>
      <c r="O79" s="369">
        <v>45112</v>
      </c>
      <c r="P79" s="310" t="s">
        <v>2852</v>
      </c>
      <c r="Q79" s="310" t="s">
        <v>2852</v>
      </c>
      <c r="R79" s="310" t="s">
        <v>2852</v>
      </c>
      <c r="S79" s="310" t="s">
        <v>2853</v>
      </c>
      <c r="T79" s="363"/>
      <c r="U79" s="370"/>
      <c r="V79" s="371"/>
      <c r="W79" s="371"/>
      <c r="X79" s="371"/>
      <c r="Y79" s="371"/>
      <c r="Z79" s="371"/>
      <c r="AA79" s="371"/>
      <c r="AB79" s="371"/>
      <c r="AC79" s="371"/>
      <c r="AD79" s="371"/>
      <c r="AE79" s="371"/>
      <c r="AF79" s="371"/>
    </row>
    <row r="80" spans="1:32" s="28" customFormat="1" ht="26" hidden="1">
      <c r="A80" s="310">
        <v>90</v>
      </c>
      <c r="B80" s="311" t="s">
        <v>960</v>
      </c>
      <c r="C80" s="312" t="s">
        <v>2088</v>
      </c>
      <c r="D80" s="312" t="s">
        <v>458</v>
      </c>
      <c r="E80" s="313" t="s">
        <v>434</v>
      </c>
      <c r="F80" s="312">
        <v>23.06</v>
      </c>
      <c r="G80" s="313" t="s">
        <v>2845</v>
      </c>
      <c r="H80" s="312">
        <v>144</v>
      </c>
      <c r="I80" s="335"/>
      <c r="J80" s="329"/>
      <c r="K80" s="329"/>
      <c r="L80" s="332">
        <v>45016</v>
      </c>
      <c r="M80" s="310"/>
      <c r="N80" s="324" t="s">
        <v>1240</v>
      </c>
      <c r="O80" s="310"/>
      <c r="P80" s="310"/>
      <c r="Q80" s="310"/>
      <c r="R80" s="310"/>
      <c r="S80" s="310"/>
      <c r="T80" s="310"/>
      <c r="U80" s="350"/>
    </row>
    <row r="81" spans="1:21" s="28" customFormat="1" ht="39" hidden="1">
      <c r="A81" s="310">
        <v>91</v>
      </c>
      <c r="B81" s="311" t="s">
        <v>960</v>
      </c>
      <c r="C81" s="312" t="s">
        <v>2088</v>
      </c>
      <c r="D81" s="312" t="s">
        <v>1083</v>
      </c>
      <c r="E81" s="313" t="s">
        <v>434</v>
      </c>
      <c r="F81" s="312">
        <v>23.06</v>
      </c>
      <c r="G81" s="313" t="s">
        <v>2845</v>
      </c>
      <c r="H81" s="312">
        <v>126</v>
      </c>
      <c r="I81" s="335"/>
      <c r="J81" s="329"/>
      <c r="K81" s="329"/>
      <c r="L81" s="332">
        <v>45016</v>
      </c>
      <c r="M81" s="310"/>
      <c r="N81" s="324" t="s">
        <v>1240</v>
      </c>
      <c r="O81" s="310"/>
      <c r="P81" s="310"/>
      <c r="Q81" s="310"/>
      <c r="R81" s="310"/>
      <c r="S81" s="310"/>
      <c r="T81" s="310"/>
      <c r="U81" s="350"/>
    </row>
    <row r="82" spans="1:21" s="28" customFormat="1" ht="26" hidden="1">
      <c r="A82" s="310">
        <v>92</v>
      </c>
      <c r="B82" s="311" t="s">
        <v>960</v>
      </c>
      <c r="C82" s="312" t="s">
        <v>2088</v>
      </c>
      <c r="D82" s="312" t="s">
        <v>1086</v>
      </c>
      <c r="E82" s="313" t="s">
        <v>434</v>
      </c>
      <c r="F82" s="312">
        <v>23.06</v>
      </c>
      <c r="G82" s="313" t="s">
        <v>2845</v>
      </c>
      <c r="H82" s="312">
        <v>140</v>
      </c>
      <c r="I82" s="335"/>
      <c r="J82" s="329"/>
      <c r="K82" s="329"/>
      <c r="L82" s="332">
        <v>45016</v>
      </c>
      <c r="M82" s="310"/>
      <c r="N82" s="324" t="s">
        <v>1240</v>
      </c>
      <c r="O82" s="310"/>
      <c r="P82" s="310"/>
      <c r="Q82" s="310"/>
      <c r="R82" s="310"/>
      <c r="S82" s="310"/>
      <c r="T82" s="310"/>
      <c r="U82" s="350"/>
    </row>
    <row r="83" spans="1:21" s="28" customFormat="1" ht="26" hidden="1">
      <c r="A83" s="310">
        <v>93</v>
      </c>
      <c r="B83" s="311" t="s">
        <v>960</v>
      </c>
      <c r="C83" s="312" t="s">
        <v>2088</v>
      </c>
      <c r="D83" s="312" t="s">
        <v>1075</v>
      </c>
      <c r="E83" s="313" t="s">
        <v>434</v>
      </c>
      <c r="F83" s="312">
        <v>23.06</v>
      </c>
      <c r="G83" s="313" t="s">
        <v>2842</v>
      </c>
      <c r="H83" s="312">
        <v>30</v>
      </c>
      <c r="I83" s="335"/>
      <c r="J83" s="329"/>
      <c r="K83" s="329"/>
      <c r="L83" s="332">
        <v>45016</v>
      </c>
      <c r="M83" s="310"/>
      <c r="N83" s="310"/>
      <c r="O83" s="310"/>
      <c r="P83" s="310"/>
      <c r="Q83" s="310"/>
      <c r="R83" s="310"/>
      <c r="S83" s="310"/>
      <c r="T83" s="310"/>
      <c r="U83" s="350"/>
    </row>
    <row r="84" spans="1:21" customFormat="1" ht="39" hidden="1">
      <c r="A84" s="310">
        <v>94</v>
      </c>
      <c r="B84" s="311" t="s">
        <v>88</v>
      </c>
      <c r="C84" s="312" t="s">
        <v>2426</v>
      </c>
      <c r="D84" s="312" t="s">
        <v>55</v>
      </c>
      <c r="E84" s="313" t="s">
        <v>46</v>
      </c>
      <c r="F84" s="312">
        <v>23.06</v>
      </c>
      <c r="G84" s="313" t="s">
        <v>2828</v>
      </c>
      <c r="H84" s="312">
        <v>260</v>
      </c>
      <c r="I84" s="314"/>
      <c r="J84" s="310" t="s">
        <v>2872</v>
      </c>
      <c r="K84" s="310" t="s">
        <v>2873</v>
      </c>
      <c r="L84" s="332">
        <v>45043</v>
      </c>
      <c r="M84" s="315">
        <v>45086</v>
      </c>
      <c r="N84" s="310"/>
      <c r="O84" s="310"/>
      <c r="P84" s="310"/>
      <c r="Q84" s="310"/>
      <c r="R84" s="310"/>
      <c r="S84" s="310"/>
      <c r="T84" s="310"/>
    </row>
    <row r="85" spans="1:21" customFormat="1" ht="39" hidden="1">
      <c r="A85" s="310">
        <v>95</v>
      </c>
      <c r="B85" s="311" t="s">
        <v>960</v>
      </c>
      <c r="C85" s="312" t="s">
        <v>2292</v>
      </c>
      <c r="D85" s="312" t="s">
        <v>55</v>
      </c>
      <c r="E85" s="313" t="s">
        <v>46</v>
      </c>
      <c r="F85" s="312">
        <v>23.06</v>
      </c>
      <c r="G85" s="313" t="s">
        <v>2845</v>
      </c>
      <c r="H85" s="312">
        <v>225</v>
      </c>
      <c r="I85" s="321"/>
      <c r="J85" s="310"/>
      <c r="K85" s="310"/>
      <c r="L85" s="310" t="s">
        <v>2841</v>
      </c>
      <c r="M85" s="315"/>
      <c r="N85" s="310"/>
      <c r="O85" s="310"/>
      <c r="P85" s="310"/>
      <c r="Q85" s="310"/>
      <c r="R85" s="310"/>
      <c r="S85" s="310"/>
      <c r="T85" s="310"/>
    </row>
    <row r="86" spans="1:21" s="28" customFormat="1" ht="39" hidden="1">
      <c r="A86" s="310"/>
      <c r="B86" s="311" t="s">
        <v>960</v>
      </c>
      <c r="C86" s="326" t="s">
        <v>70</v>
      </c>
      <c r="D86" s="312" t="s">
        <v>71</v>
      </c>
      <c r="E86" s="313" t="s">
        <v>46</v>
      </c>
      <c r="F86" s="312">
        <v>23.06</v>
      </c>
      <c r="G86" s="313"/>
      <c r="H86" s="311">
        <v>80</v>
      </c>
      <c r="I86" s="314"/>
      <c r="J86" s="310"/>
      <c r="K86" s="310"/>
      <c r="L86" s="310"/>
      <c r="M86" s="310"/>
      <c r="N86" s="310"/>
      <c r="O86" s="310"/>
      <c r="P86" s="310"/>
      <c r="Q86" s="310"/>
      <c r="R86" s="310"/>
      <c r="S86" s="310"/>
      <c r="T86" s="310"/>
      <c r="U86" s="350"/>
    </row>
    <row r="87" spans="1:21" s="28" customFormat="1" ht="39" hidden="1">
      <c r="A87" s="310">
        <v>95</v>
      </c>
      <c r="B87" s="311" t="s">
        <v>960</v>
      </c>
      <c r="C87" s="326" t="s">
        <v>2292</v>
      </c>
      <c r="D87" s="312" t="s">
        <v>56</v>
      </c>
      <c r="E87" s="313" t="s">
        <v>46</v>
      </c>
      <c r="F87" s="312">
        <v>23.06</v>
      </c>
      <c r="G87" s="313" t="s">
        <v>2845</v>
      </c>
      <c r="H87" s="311">
        <v>225</v>
      </c>
      <c r="I87" s="321"/>
      <c r="J87" s="310"/>
      <c r="K87" s="310"/>
      <c r="L87" s="310" t="s">
        <v>2841</v>
      </c>
      <c r="M87" s="310"/>
      <c r="N87" s="310"/>
      <c r="O87" s="310"/>
      <c r="P87" s="310"/>
      <c r="Q87" s="310"/>
      <c r="R87" s="310"/>
      <c r="S87" s="310"/>
      <c r="T87" s="310"/>
      <c r="U87" s="350"/>
    </row>
    <row r="88" spans="1:21" s="28" customFormat="1" ht="52" hidden="1">
      <c r="A88" s="310"/>
      <c r="B88" s="311" t="s">
        <v>960</v>
      </c>
      <c r="C88" s="326" t="s">
        <v>2121</v>
      </c>
      <c r="D88" s="312" t="s">
        <v>53</v>
      </c>
      <c r="E88" s="313" t="s">
        <v>46</v>
      </c>
      <c r="F88" s="312">
        <v>23.06</v>
      </c>
      <c r="G88" s="313"/>
      <c r="H88" s="311">
        <v>120</v>
      </c>
      <c r="I88" s="314"/>
      <c r="J88" s="310"/>
      <c r="K88" s="310"/>
      <c r="L88" s="310"/>
      <c r="M88" s="310"/>
      <c r="N88" s="310"/>
      <c r="O88" s="310"/>
      <c r="P88" s="310"/>
      <c r="Q88" s="310"/>
      <c r="R88" s="310"/>
      <c r="S88" s="310"/>
      <c r="T88" s="310"/>
      <c r="U88" s="350"/>
    </row>
    <row r="89" spans="1:21" s="28" customFormat="1" ht="52" hidden="1">
      <c r="A89" s="310"/>
      <c r="B89" s="311" t="s">
        <v>960</v>
      </c>
      <c r="C89" s="326" t="s">
        <v>2121</v>
      </c>
      <c r="D89" s="312" t="s">
        <v>54</v>
      </c>
      <c r="E89" s="313" t="s">
        <v>46</v>
      </c>
      <c r="F89" s="312">
        <v>23.06</v>
      </c>
      <c r="G89" s="313"/>
      <c r="H89" s="311">
        <v>120</v>
      </c>
      <c r="I89" s="314"/>
      <c r="J89" s="310"/>
      <c r="K89" s="310"/>
      <c r="L89" s="310"/>
      <c r="M89" s="310"/>
      <c r="N89" s="310"/>
      <c r="O89" s="310"/>
      <c r="P89" s="310"/>
      <c r="Q89" s="310"/>
      <c r="R89" s="310"/>
      <c r="S89" s="310"/>
      <c r="T89" s="310"/>
      <c r="U89" s="350"/>
    </row>
    <row r="90" spans="1:21" customFormat="1" ht="24" hidden="1">
      <c r="C90" s="195" t="s">
        <v>2124</v>
      </c>
      <c r="D90" s="195" t="s">
        <v>84</v>
      </c>
      <c r="G90" s="308"/>
      <c r="H90" s="353">
        <v>300</v>
      </c>
      <c r="I90" s="354"/>
    </row>
    <row r="91" spans="1:21" customFormat="1" ht="24" hidden="1">
      <c r="C91" s="195" t="s">
        <v>2214</v>
      </c>
      <c r="D91" s="209" t="s">
        <v>71</v>
      </c>
      <c r="G91" s="308"/>
      <c r="H91" s="353">
        <v>30</v>
      </c>
    </row>
    <row r="92" spans="1:21" s="28" customFormat="1" ht="39" hidden="1">
      <c r="A92" s="310"/>
      <c r="B92" s="311" t="s">
        <v>960</v>
      </c>
      <c r="C92" s="326" t="s">
        <v>2124</v>
      </c>
      <c r="D92" s="312" t="s">
        <v>84</v>
      </c>
      <c r="E92" s="313" t="s">
        <v>46</v>
      </c>
      <c r="F92" s="312">
        <v>23.06</v>
      </c>
      <c r="G92" s="313"/>
      <c r="H92" s="311">
        <v>300</v>
      </c>
      <c r="I92" s="321"/>
      <c r="J92" s="310"/>
      <c r="K92" s="310"/>
      <c r="L92" s="310"/>
      <c r="M92" s="310"/>
      <c r="N92" s="310"/>
      <c r="O92" s="310"/>
      <c r="P92" s="310"/>
      <c r="Q92" s="310"/>
      <c r="R92" s="310"/>
      <c r="S92" s="310"/>
      <c r="T92" s="310"/>
      <c r="U92" s="350"/>
    </row>
    <row r="93" spans="1:21" s="28" customFormat="1" ht="39" hidden="1">
      <c r="A93" s="310"/>
      <c r="B93" s="311" t="s">
        <v>960</v>
      </c>
      <c r="C93" s="326" t="s">
        <v>2214</v>
      </c>
      <c r="D93" s="312" t="s">
        <v>71</v>
      </c>
      <c r="E93" s="313" t="s">
        <v>46</v>
      </c>
      <c r="F93" s="312">
        <v>23.06</v>
      </c>
      <c r="G93" s="313"/>
      <c r="H93" s="311">
        <v>30</v>
      </c>
      <c r="I93" s="321"/>
      <c r="J93" s="310"/>
      <c r="K93" s="310"/>
      <c r="L93" s="310"/>
      <c r="M93" s="310"/>
      <c r="N93" s="310"/>
      <c r="O93" s="310"/>
      <c r="P93" s="310"/>
      <c r="Q93" s="310"/>
      <c r="R93" s="310"/>
      <c r="S93" s="310"/>
      <c r="T93" s="310"/>
      <c r="U93" s="350"/>
    </row>
    <row r="94" spans="1:21" customFormat="1" ht="15" hidden="1" customHeight="1">
      <c r="B94" s="311" t="s">
        <v>960</v>
      </c>
      <c r="C94" s="312" t="s">
        <v>2328</v>
      </c>
      <c r="D94" s="312" t="s">
        <v>1174</v>
      </c>
      <c r="E94" s="313" t="s">
        <v>965</v>
      </c>
      <c r="F94" s="312">
        <v>23.06</v>
      </c>
      <c r="G94" s="313"/>
      <c r="H94" s="312">
        <v>350</v>
      </c>
      <c r="I94" s="310"/>
      <c r="J94" s="310"/>
      <c r="K94" s="310"/>
      <c r="L94" s="332">
        <v>45043</v>
      </c>
      <c r="M94" s="310"/>
      <c r="N94" s="310"/>
      <c r="O94" s="310"/>
      <c r="P94" s="310"/>
      <c r="Q94" s="311"/>
      <c r="R94" s="312"/>
    </row>
    <row r="95" spans="1:21" customFormat="1" ht="15" hidden="1" customHeight="1">
      <c r="B95" s="311" t="s">
        <v>960</v>
      </c>
      <c r="C95" s="312" t="s">
        <v>2328</v>
      </c>
      <c r="D95" s="312" t="s">
        <v>1202</v>
      </c>
      <c r="E95" s="313" t="s">
        <v>965</v>
      </c>
      <c r="F95" s="312">
        <v>23.06</v>
      </c>
      <c r="G95" s="313"/>
      <c r="H95" s="312">
        <v>150</v>
      </c>
      <c r="I95" s="310"/>
      <c r="J95" s="310"/>
      <c r="K95" s="310"/>
      <c r="L95" s="310" t="s">
        <v>2841</v>
      </c>
      <c r="M95" s="310"/>
      <c r="N95" s="310"/>
      <c r="O95" s="310"/>
      <c r="P95" s="310"/>
      <c r="Q95" s="311"/>
      <c r="R95" s="312"/>
    </row>
    <row r="96" spans="1:21" customFormat="1" ht="15" hidden="1" customHeight="1">
      <c r="B96" s="356" t="s">
        <v>960</v>
      </c>
      <c r="C96" s="357" t="s">
        <v>2328</v>
      </c>
      <c r="D96" s="357" t="s">
        <v>1313</v>
      </c>
      <c r="E96" s="358" t="s">
        <v>965</v>
      </c>
      <c r="F96" s="357">
        <v>23.06</v>
      </c>
      <c r="G96" s="358"/>
      <c r="H96" s="357">
        <v>60</v>
      </c>
      <c r="I96" s="355"/>
      <c r="J96" s="355"/>
      <c r="K96" s="355"/>
      <c r="L96" s="355" t="s">
        <v>2841</v>
      </c>
      <c r="M96" s="355"/>
      <c r="N96" s="355"/>
      <c r="O96" s="355"/>
      <c r="P96" s="355"/>
      <c r="Q96" s="356"/>
      <c r="R96" s="357"/>
    </row>
    <row r="97" spans="1:32" ht="15" customHeight="1">
      <c r="A97" s="309"/>
      <c r="B97" s="311" t="s">
        <v>960</v>
      </c>
      <c r="C97" s="312" t="s">
        <v>2874</v>
      </c>
      <c r="D97" s="312" t="s">
        <v>1285</v>
      </c>
      <c r="E97" s="313" t="s">
        <v>159</v>
      </c>
      <c r="F97" s="312">
        <v>23.07</v>
      </c>
      <c r="G97" s="308" t="s">
        <v>2828</v>
      </c>
      <c r="H97" s="312">
        <v>2815</v>
      </c>
      <c r="I97" s="374"/>
      <c r="J97" s="328"/>
      <c r="K97" s="386"/>
      <c r="L97" s="375">
        <v>45110</v>
      </c>
      <c r="M97" s="375">
        <v>45156</v>
      </c>
      <c r="N97" s="328" t="s">
        <v>2875</v>
      </c>
      <c r="O97" s="309"/>
      <c r="P97" s="309"/>
      <c r="Q97" s="309"/>
      <c r="R97" s="309"/>
      <c r="S97" s="309"/>
      <c r="T97" s="309"/>
      <c r="U97" s="309"/>
      <c r="V97" s="309"/>
      <c r="W97" s="309"/>
      <c r="X97" s="309"/>
      <c r="Y97" s="309"/>
      <c r="Z97" s="309"/>
      <c r="AA97" s="309"/>
      <c r="AB97" s="309"/>
      <c r="AC97" s="309"/>
      <c r="AD97" s="309"/>
      <c r="AE97" s="309"/>
      <c r="AF97" s="309"/>
    </row>
    <row r="98" spans="1:32" s="309" customFormat="1" ht="15" hidden="1" customHeight="1">
      <c r="A98" s="328"/>
      <c r="B98" s="311" t="s">
        <v>960</v>
      </c>
      <c r="C98" s="311" t="s">
        <v>2044</v>
      </c>
      <c r="D98" s="312" t="s">
        <v>55</v>
      </c>
      <c r="E98" s="313" t="s">
        <v>46</v>
      </c>
      <c r="F98" s="312">
        <v>23.04</v>
      </c>
      <c r="G98" s="313" t="s">
        <v>2828</v>
      </c>
      <c r="H98" s="311"/>
      <c r="I98" s="374"/>
      <c r="J98" s="328" t="s">
        <v>2876</v>
      </c>
      <c r="K98" s="328" t="s">
        <v>2877</v>
      </c>
      <c r="L98" s="328" t="s">
        <v>1240</v>
      </c>
      <c r="M98" s="375">
        <v>45020</v>
      </c>
      <c r="N98" s="328"/>
      <c r="O98" s="328"/>
      <c r="P98" s="328"/>
      <c r="Q98" s="328"/>
      <c r="R98" s="328"/>
      <c r="S98" s="328"/>
      <c r="T98" s="328"/>
      <c r="U98" s="351"/>
    </row>
    <row r="99" spans="1:32" s="309" customFormat="1" ht="15" hidden="1" customHeight="1">
      <c r="A99" s="328"/>
      <c r="B99" s="311" t="s">
        <v>960</v>
      </c>
      <c r="C99" s="311" t="s">
        <v>2044</v>
      </c>
      <c r="D99" s="312" t="s">
        <v>56</v>
      </c>
      <c r="E99" s="313" t="s">
        <v>46</v>
      </c>
      <c r="F99" s="312">
        <v>23.4</v>
      </c>
      <c r="G99" s="313" t="s">
        <v>2828</v>
      </c>
      <c r="H99" s="311"/>
      <c r="I99" s="374"/>
      <c r="J99" s="328" t="s">
        <v>2876</v>
      </c>
      <c r="K99" s="328" t="s">
        <v>2877</v>
      </c>
      <c r="L99" s="328" t="s">
        <v>1240</v>
      </c>
      <c r="M99" s="375">
        <v>45020</v>
      </c>
      <c r="N99" s="328"/>
      <c r="O99" s="328"/>
      <c r="P99" s="328"/>
      <c r="Q99" s="328"/>
      <c r="R99" s="328"/>
      <c r="S99" s="328"/>
      <c r="T99" s="328"/>
      <c r="U99" s="351"/>
    </row>
    <row r="100" spans="1:32" ht="15" hidden="1" customHeight="1">
      <c r="A100" s="309"/>
      <c r="B100" s="311" t="s">
        <v>960</v>
      </c>
      <c r="C100" s="311" t="s">
        <v>2212</v>
      </c>
      <c r="D100" s="311" t="s">
        <v>61</v>
      </c>
      <c r="E100" s="311" t="s">
        <v>46</v>
      </c>
      <c r="F100" s="311">
        <v>23.07</v>
      </c>
      <c r="H100" s="309"/>
      <c r="I100" s="378"/>
      <c r="J100" s="309" t="s">
        <v>2878</v>
      </c>
      <c r="K100" s="309" t="s">
        <v>2878</v>
      </c>
      <c r="L100" s="309" t="s">
        <v>341</v>
      </c>
      <c r="M100" s="309" t="s">
        <v>341</v>
      </c>
      <c r="N100" s="309"/>
      <c r="O100" s="309"/>
      <c r="P100" s="309"/>
      <c r="Q100" s="309"/>
      <c r="R100" s="309"/>
      <c r="S100" s="309"/>
      <c r="T100" s="309"/>
    </row>
    <row r="101" spans="1:32" ht="15" hidden="1" customHeight="1">
      <c r="A101" s="309"/>
      <c r="B101" s="311" t="s">
        <v>960</v>
      </c>
      <c r="C101" s="311" t="s">
        <v>2212</v>
      </c>
      <c r="D101" s="311" t="s">
        <v>51</v>
      </c>
      <c r="E101" s="311" t="s">
        <v>46</v>
      </c>
      <c r="F101" s="311">
        <v>2307</v>
      </c>
      <c r="H101" s="309"/>
      <c r="I101" s="378"/>
      <c r="J101" s="309" t="s">
        <v>2878</v>
      </c>
      <c r="K101" s="309" t="s">
        <v>2878</v>
      </c>
      <c r="L101" s="309" t="s">
        <v>341</v>
      </c>
      <c r="M101" s="309" t="s">
        <v>341</v>
      </c>
      <c r="N101" s="309"/>
      <c r="O101" s="309"/>
      <c r="P101" s="309"/>
      <c r="Q101" s="309"/>
      <c r="R101" s="309"/>
      <c r="S101" s="309"/>
      <c r="T101" s="309"/>
    </row>
    <row r="102" spans="1:32" ht="15" hidden="1" customHeight="1">
      <c r="A102" s="309"/>
      <c r="B102" s="311" t="s">
        <v>960</v>
      </c>
      <c r="C102" s="311" t="s">
        <v>2121</v>
      </c>
      <c r="D102" s="311" t="s">
        <v>53</v>
      </c>
      <c r="E102" s="311" t="s">
        <v>46</v>
      </c>
      <c r="F102" s="311">
        <v>23.06</v>
      </c>
      <c r="H102" s="309"/>
      <c r="I102" s="378"/>
      <c r="J102" s="309" t="s">
        <v>2879</v>
      </c>
      <c r="K102" s="309" t="s">
        <v>2879</v>
      </c>
      <c r="L102" s="309" t="s">
        <v>341</v>
      </c>
      <c r="M102" s="309" t="s">
        <v>341</v>
      </c>
      <c r="N102" s="309"/>
      <c r="O102" s="309"/>
      <c r="P102" s="309"/>
      <c r="Q102" s="309"/>
      <c r="R102" s="309"/>
      <c r="S102" s="309"/>
      <c r="T102" s="309"/>
    </row>
    <row r="103" spans="1:32" ht="15" hidden="1" customHeight="1">
      <c r="A103" s="309"/>
      <c r="B103" s="311" t="s">
        <v>960</v>
      </c>
      <c r="C103" s="311" t="s">
        <v>2121</v>
      </c>
      <c r="D103" s="311" t="s">
        <v>54</v>
      </c>
      <c r="E103" s="311" t="s">
        <v>46</v>
      </c>
      <c r="F103" s="311">
        <v>23.06</v>
      </c>
      <c r="H103" s="309"/>
      <c r="I103" s="378"/>
      <c r="J103" s="309" t="s">
        <v>2879</v>
      </c>
      <c r="K103" s="309" t="s">
        <v>2879</v>
      </c>
      <c r="L103" s="309" t="s">
        <v>341</v>
      </c>
      <c r="M103" s="309" t="s">
        <v>341</v>
      </c>
      <c r="N103" s="309"/>
      <c r="O103" s="309"/>
      <c r="P103" s="309"/>
      <c r="Q103" s="309"/>
      <c r="R103" s="309"/>
      <c r="S103" s="309"/>
      <c r="T103" s="309"/>
    </row>
    <row r="104" spans="1:32" ht="15" hidden="1" customHeight="1">
      <c r="A104" s="309"/>
      <c r="B104" s="309" t="s">
        <v>88</v>
      </c>
      <c r="C104" s="311" t="s">
        <v>1523</v>
      </c>
      <c r="D104" s="311" t="s">
        <v>99</v>
      </c>
      <c r="E104" s="311" t="s">
        <v>46</v>
      </c>
      <c r="F104" s="311">
        <v>23.03</v>
      </c>
      <c r="G104" s="308" t="s">
        <v>2845</v>
      </c>
      <c r="H104" s="309"/>
      <c r="I104" s="378"/>
      <c r="J104" s="309" t="s">
        <v>2880</v>
      </c>
      <c r="K104" s="309" t="s">
        <v>2880</v>
      </c>
      <c r="L104" s="309" t="s">
        <v>1240</v>
      </c>
      <c r="M104" s="379">
        <v>44990</v>
      </c>
      <c r="N104" s="309"/>
      <c r="O104" s="309"/>
      <c r="P104" s="309"/>
      <c r="Q104" s="309"/>
      <c r="R104" s="309"/>
      <c r="S104" s="309"/>
      <c r="T104" s="309"/>
    </row>
    <row r="105" spans="1:32" ht="15" hidden="1" customHeight="1">
      <c r="A105" s="309"/>
      <c r="B105" s="309"/>
      <c r="C105" s="312" t="s">
        <v>2325</v>
      </c>
      <c r="D105" s="312" t="s">
        <v>962</v>
      </c>
      <c r="E105" s="312" t="s">
        <v>965</v>
      </c>
      <c r="F105" s="312">
        <v>23.04</v>
      </c>
      <c r="H105" s="309"/>
      <c r="I105" s="378"/>
      <c r="J105" s="309"/>
      <c r="K105" s="309"/>
      <c r="L105" s="309"/>
      <c r="M105" s="309"/>
      <c r="N105" s="309"/>
      <c r="O105" s="309"/>
      <c r="P105" s="309"/>
      <c r="Q105" s="309"/>
      <c r="R105" s="309"/>
      <c r="S105" s="309"/>
      <c r="T105" s="309"/>
    </row>
    <row r="106" spans="1:32" ht="15" hidden="1" customHeight="1">
      <c r="A106" s="309"/>
      <c r="B106" s="309"/>
      <c r="C106" s="312" t="s">
        <v>2543</v>
      </c>
      <c r="D106" s="312" t="s">
        <v>1130</v>
      </c>
      <c r="E106" s="312" t="s">
        <v>965</v>
      </c>
      <c r="F106" s="312">
        <v>23.4</v>
      </c>
      <c r="H106" s="309"/>
      <c r="I106" s="378"/>
      <c r="J106" s="309"/>
      <c r="K106" s="309"/>
      <c r="L106" s="309"/>
      <c r="M106" s="309"/>
      <c r="N106" s="309"/>
      <c r="O106" s="309"/>
      <c r="P106" s="309"/>
      <c r="Q106" s="309"/>
      <c r="R106" s="309"/>
      <c r="S106" s="309"/>
      <c r="T106" s="309"/>
    </row>
    <row r="107" spans="1:32" ht="15" hidden="1" customHeight="1">
      <c r="A107" s="328">
        <v>84</v>
      </c>
      <c r="B107" s="356" t="s">
        <v>960</v>
      </c>
      <c r="C107" s="356" t="s">
        <v>2312</v>
      </c>
      <c r="D107" s="356" t="s">
        <v>277</v>
      </c>
      <c r="E107" s="358" t="s">
        <v>1088</v>
      </c>
      <c r="F107" s="381">
        <v>23.07</v>
      </c>
      <c r="G107" s="382" t="s">
        <v>2845</v>
      </c>
      <c r="H107" s="356">
        <v>80</v>
      </c>
      <c r="I107" s="374"/>
      <c r="J107" s="328" t="s">
        <v>2843</v>
      </c>
      <c r="K107" s="328"/>
      <c r="L107" s="376" t="s">
        <v>341</v>
      </c>
      <c r="M107" s="375">
        <v>45112</v>
      </c>
      <c r="N107" s="328" t="s">
        <v>2838</v>
      </c>
    </row>
    <row r="108" spans="1:32" ht="15" hidden="1" customHeight="1">
      <c r="A108" s="373">
        <v>94</v>
      </c>
      <c r="B108" s="384" t="s">
        <v>960</v>
      </c>
      <c r="C108" s="384" t="s">
        <v>2295</v>
      </c>
      <c r="D108" s="384" t="s">
        <v>461</v>
      </c>
      <c r="E108" s="384" t="s">
        <v>434</v>
      </c>
      <c r="F108" s="384">
        <v>23.06</v>
      </c>
      <c r="G108" s="383" t="s">
        <v>2828</v>
      </c>
      <c r="H108" s="384">
        <v>179</v>
      </c>
      <c r="I108" s="380"/>
      <c r="J108" s="339" t="s">
        <v>2881</v>
      </c>
      <c r="L108" s="373" t="s">
        <v>1240</v>
      </c>
      <c r="N108" s="324">
        <v>45075</v>
      </c>
      <c r="P108" s="324">
        <v>45029</v>
      </c>
      <c r="Q108" s="324">
        <v>45041</v>
      </c>
      <c r="R108" s="324">
        <v>45054</v>
      </c>
      <c r="S108" s="324">
        <v>45061</v>
      </c>
      <c r="T108" s="324">
        <v>45076</v>
      </c>
    </row>
    <row r="109" spans="1:32" ht="15" hidden="1" customHeight="1">
      <c r="B109" s="373" t="s">
        <v>88</v>
      </c>
      <c r="C109" s="195" t="s">
        <v>2379</v>
      </c>
      <c r="D109" s="373" t="s">
        <v>2882</v>
      </c>
      <c r="E109" s="373" t="s">
        <v>297</v>
      </c>
      <c r="F109" s="373">
        <v>23.05</v>
      </c>
      <c r="G109" s="377"/>
      <c r="H109" s="373">
        <v>80</v>
      </c>
      <c r="I109" s="478"/>
    </row>
    <row r="110" spans="1:32" ht="15" hidden="1" customHeight="1">
      <c r="B110" s="373" t="s">
        <v>960</v>
      </c>
      <c r="C110" s="312" t="s">
        <v>2883</v>
      </c>
      <c r="D110" s="373" t="s">
        <v>2882</v>
      </c>
      <c r="E110" s="373" t="s">
        <v>297</v>
      </c>
      <c r="F110" s="373">
        <v>23.11</v>
      </c>
      <c r="G110" s="308" t="s">
        <v>2828</v>
      </c>
      <c r="H110" s="373">
        <v>2000</v>
      </c>
      <c r="I110" s="517"/>
      <c r="J110" s="373" t="s">
        <v>2884</v>
      </c>
      <c r="L110" s="518">
        <v>45180</v>
      </c>
      <c r="M110" s="518">
        <v>45235</v>
      </c>
    </row>
  </sheetData>
  <autoFilter ref="A1:T110" xr:uid="{B01026ED-AD21-4590-87AF-893786C7570E}">
    <filterColumn colId="4">
      <filters>
        <filter val="Swapnil Patil"/>
      </filters>
    </filterColumn>
    <filterColumn colId="15" showButton="0"/>
    <filterColumn colId="16" showButton="0"/>
    <filterColumn colId="17" showButton="0"/>
    <filterColumn colId="18" showButton="0"/>
  </autoFilter>
  <mergeCells count="15">
    <mergeCell ref="N1:N2"/>
    <mergeCell ref="O1:O2"/>
    <mergeCell ref="P1:T1"/>
    <mergeCell ref="E1:E2"/>
    <mergeCell ref="G1:G2"/>
    <mergeCell ref="H1:H2"/>
    <mergeCell ref="I1:I2"/>
    <mergeCell ref="J1:J2"/>
    <mergeCell ref="L1:L2"/>
    <mergeCell ref="M1:M2"/>
    <mergeCell ref="A1:A2"/>
    <mergeCell ref="B1:B2"/>
    <mergeCell ref="C1:C2"/>
    <mergeCell ref="D1:D2"/>
    <mergeCell ref="F1:F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8762216-C6C5-4B8F-AE00-626FF0DFF75C}">
          <x14:formula1>
            <xm:f>'Reference data'!$M$2:$M$364</xm:f>
          </x14:formula1>
          <xm:sqref>D63 D58:D61 D25:D47 D3:D10 D86 D90 D92 D97:D99 D104 D80:D83</xm:sqref>
        </x14:dataValidation>
        <x14:dataValidation type="list" allowBlank="1" showInputMessage="1" showErrorMessage="1" xr:uid="{91A4F76D-C828-4BF1-80C4-601ABC5A8CAD}">
          <x14:formula1>
            <xm:f>'Reference data'!$M$1:$M$364</xm:f>
          </x14:formula1>
          <xm:sqref>D62 D11:D24 D48:D57 D78:D79 D88:D89 D91 D93:D96 D64:D71 D100:D103 D105:D107</xm:sqref>
        </x14:dataValidation>
        <x14:dataValidation type="list" allowBlank="1" showInputMessage="1" showErrorMessage="1" xr:uid="{8549085E-E0C9-4FB7-B811-B7CA38CF823F}">
          <x14:formula1>
            <xm:f>'Reference data'!$U$2:$U$29</xm:f>
          </x14:formula1>
          <xm:sqref>F78:F79 F3:F65 F107</xm:sqref>
        </x14:dataValidation>
        <x14:dataValidation type="list" allowBlank="1" showInputMessage="1" showErrorMessage="1" xr:uid="{ADC68B05-B0EC-4DF8-B221-294AE704B23F}">
          <x14:formula1>
            <xm:f>'Reference data'!$C$2:$C$7</xm:f>
          </x14:formula1>
          <xm:sqref>B78 B3:B7 B80:B83 B9:B72 B94:B96 B107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9E57-6CA1-4028-BFC6-7C9B1021D31A}">
  <sheetPr codeName="Sheet11"/>
  <dimension ref="A1:B48"/>
  <sheetViews>
    <sheetView topLeftCell="A22" workbookViewId="0">
      <selection activeCell="D11" sqref="D11"/>
    </sheetView>
  </sheetViews>
  <sheetFormatPr defaultRowHeight="14.5"/>
  <cols>
    <col min="2" max="2" width="74.453125" bestFit="1" customWidth="1"/>
  </cols>
  <sheetData>
    <row r="1" spans="1:2">
      <c r="A1" s="304" t="s">
        <v>2810</v>
      </c>
      <c r="B1" s="304" t="s">
        <v>2885</v>
      </c>
    </row>
    <row r="2" spans="1:2">
      <c r="A2" s="305">
        <v>1</v>
      </c>
      <c r="B2" s="64" t="s">
        <v>2886</v>
      </c>
    </row>
    <row r="3" spans="1:2">
      <c r="A3" s="305">
        <v>2</v>
      </c>
      <c r="B3" s="64" t="s">
        <v>2887</v>
      </c>
    </row>
    <row r="4" spans="1:2">
      <c r="A4" s="305">
        <v>3</v>
      </c>
      <c r="B4" s="64" t="s">
        <v>2888</v>
      </c>
    </row>
    <row r="5" spans="1:2">
      <c r="A5" s="305">
        <v>4</v>
      </c>
      <c r="B5" s="64" t="s">
        <v>259</v>
      </c>
    </row>
    <row r="6" spans="1:2">
      <c r="A6" s="305">
        <v>5</v>
      </c>
      <c r="B6" s="64" t="s">
        <v>2889</v>
      </c>
    </row>
    <row r="7" spans="1:2">
      <c r="A7" s="305">
        <v>6</v>
      </c>
      <c r="B7" s="64" t="s">
        <v>216</v>
      </c>
    </row>
    <row r="8" spans="1:2">
      <c r="A8" s="305">
        <v>7</v>
      </c>
      <c r="B8" s="64" t="s">
        <v>2890</v>
      </c>
    </row>
    <row r="9" spans="1:2">
      <c r="A9" s="305">
        <v>8</v>
      </c>
      <c r="B9" s="64" t="s">
        <v>2891</v>
      </c>
    </row>
    <row r="10" spans="1:2">
      <c r="A10" s="305">
        <v>9</v>
      </c>
      <c r="B10" s="64" t="s">
        <v>409</v>
      </c>
    </row>
    <row r="11" spans="1:2">
      <c r="A11" s="305">
        <v>10</v>
      </c>
      <c r="B11" s="64" t="s">
        <v>2892</v>
      </c>
    </row>
    <row r="12" spans="1:2">
      <c r="A12" s="305">
        <v>11</v>
      </c>
      <c r="B12" s="64" t="s">
        <v>2893</v>
      </c>
    </row>
    <row r="13" spans="1:2">
      <c r="A13" s="305">
        <v>12</v>
      </c>
      <c r="B13" s="64" t="s">
        <v>2894</v>
      </c>
    </row>
    <row r="14" spans="1:2">
      <c r="A14" s="305">
        <v>13</v>
      </c>
      <c r="B14" s="64" t="s">
        <v>319</v>
      </c>
    </row>
    <row r="15" spans="1:2">
      <c r="A15" s="305">
        <v>14</v>
      </c>
      <c r="B15" s="64" t="s">
        <v>2895</v>
      </c>
    </row>
    <row r="16" spans="1:2">
      <c r="A16" s="305">
        <v>15</v>
      </c>
      <c r="B16" s="64" t="s">
        <v>2896</v>
      </c>
    </row>
    <row r="17" spans="1:2">
      <c r="A17" s="305">
        <v>16</v>
      </c>
      <c r="B17" s="64" t="s">
        <v>186</v>
      </c>
    </row>
    <row r="18" spans="1:2">
      <c r="A18" s="305">
        <v>17</v>
      </c>
      <c r="B18" s="64" t="s">
        <v>2897</v>
      </c>
    </row>
    <row r="19" spans="1:2">
      <c r="A19" s="305">
        <v>18</v>
      </c>
      <c r="B19" s="64" t="s">
        <v>2898</v>
      </c>
    </row>
    <row r="20" spans="1:2">
      <c r="A20" s="305">
        <v>19</v>
      </c>
      <c r="B20" s="64" t="s">
        <v>2899</v>
      </c>
    </row>
    <row r="21" spans="1:2">
      <c r="A21" s="305">
        <v>20</v>
      </c>
      <c r="B21" s="64" t="s">
        <v>2900</v>
      </c>
    </row>
    <row r="22" spans="1:2">
      <c r="A22" s="305">
        <v>21</v>
      </c>
      <c r="B22" s="64" t="s">
        <v>2901</v>
      </c>
    </row>
    <row r="23" spans="1:2">
      <c r="A23" s="305">
        <v>22</v>
      </c>
      <c r="B23" s="64" t="s">
        <v>2902</v>
      </c>
    </row>
    <row r="24" spans="1:2">
      <c r="A24" s="305">
        <v>23</v>
      </c>
      <c r="B24" s="64" t="s">
        <v>2903</v>
      </c>
    </row>
    <row r="25" spans="1:2">
      <c r="A25" s="305">
        <v>24</v>
      </c>
      <c r="B25" s="64" t="s">
        <v>1694</v>
      </c>
    </row>
    <row r="26" spans="1:2">
      <c r="A26" s="305">
        <v>25</v>
      </c>
      <c r="B26" s="64" t="s">
        <v>2904</v>
      </c>
    </row>
    <row r="27" spans="1:2">
      <c r="A27" s="305">
        <v>26</v>
      </c>
      <c r="B27" s="64" t="s">
        <v>216</v>
      </c>
    </row>
    <row r="28" spans="1:2">
      <c r="A28" s="305">
        <v>27</v>
      </c>
      <c r="B28" s="64" t="s">
        <v>1695</v>
      </c>
    </row>
    <row r="29" spans="1:2">
      <c r="A29" s="305">
        <v>28</v>
      </c>
      <c r="B29" s="64" t="s">
        <v>2905</v>
      </c>
    </row>
    <row r="30" spans="1:2">
      <c r="A30" s="305">
        <v>29</v>
      </c>
      <c r="B30" s="64" t="s">
        <v>2906</v>
      </c>
    </row>
    <row r="31" spans="1:2">
      <c r="A31" s="305">
        <v>30</v>
      </c>
      <c r="B31" s="64" t="s">
        <v>2907</v>
      </c>
    </row>
    <row r="32" spans="1:2">
      <c r="A32" s="305">
        <v>31</v>
      </c>
      <c r="B32" s="64" t="s">
        <v>286</v>
      </c>
    </row>
    <row r="33" spans="1:2">
      <c r="A33" s="305">
        <v>32</v>
      </c>
      <c r="B33" s="64" t="s">
        <v>2908</v>
      </c>
    </row>
    <row r="34" spans="1:2">
      <c r="A34" s="305">
        <v>33</v>
      </c>
      <c r="B34" s="64" t="s">
        <v>2909</v>
      </c>
    </row>
    <row r="35" spans="1:2">
      <c r="A35" s="305">
        <v>34</v>
      </c>
      <c r="B35" s="64" t="s">
        <v>2910</v>
      </c>
    </row>
    <row r="36" spans="1:2">
      <c r="A36" s="305">
        <v>35</v>
      </c>
      <c r="B36" s="64" t="s">
        <v>2911</v>
      </c>
    </row>
    <row r="37" spans="1:2">
      <c r="A37" s="305">
        <v>36</v>
      </c>
      <c r="B37" s="64" t="s">
        <v>715</v>
      </c>
    </row>
    <row r="38" spans="1:2">
      <c r="A38" s="305">
        <v>37</v>
      </c>
      <c r="B38" s="64" t="s">
        <v>1689</v>
      </c>
    </row>
    <row r="39" spans="1:2">
      <c r="A39" s="305">
        <v>38</v>
      </c>
      <c r="B39" s="64" t="s">
        <v>1690</v>
      </c>
    </row>
    <row r="40" spans="1:2">
      <c r="A40" s="305">
        <v>39</v>
      </c>
      <c r="B40" s="64" t="s">
        <v>2912</v>
      </c>
    </row>
    <row r="41" spans="1:2">
      <c r="A41" s="305">
        <v>40</v>
      </c>
      <c r="B41" s="64" t="s">
        <v>2913</v>
      </c>
    </row>
    <row r="42" spans="1:2">
      <c r="A42" s="305">
        <v>41</v>
      </c>
      <c r="B42" s="64" t="s">
        <v>1698</v>
      </c>
    </row>
    <row r="43" spans="1:2">
      <c r="A43" s="305">
        <v>42</v>
      </c>
      <c r="B43" s="64" t="s">
        <v>2914</v>
      </c>
    </row>
    <row r="44" spans="1:2">
      <c r="A44" s="305">
        <v>43</v>
      </c>
      <c r="B44" s="64" t="s">
        <v>2915</v>
      </c>
    </row>
    <row r="45" spans="1:2">
      <c r="A45" s="305">
        <v>44</v>
      </c>
      <c r="B45" s="305" t="s">
        <v>2916</v>
      </c>
    </row>
    <row r="46" spans="1:2">
      <c r="A46" s="305">
        <v>45</v>
      </c>
      <c r="B46" s="306" t="s">
        <v>2917</v>
      </c>
    </row>
    <row r="47" spans="1:2">
      <c r="A47" s="305">
        <v>46</v>
      </c>
      <c r="B47" s="306" t="s">
        <v>2918</v>
      </c>
    </row>
    <row r="48" spans="1:2">
      <c r="A48" s="305">
        <v>47</v>
      </c>
      <c r="B48" s="306" t="s">
        <v>2919</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743bf456-858c-44a1-8f61-4442775af8f0" xsi:nil="true"/>
  </documentManagement>
</p:properties>
</file>

<file path=customXml/item22.xml>�� 
</file>

<file path=customXml/item23.xml>�� 
</file>

<file path=customXml/item24.xml>�� 
</file>

<file path=customXml/item25.xml><?xml version="1.0" encoding="utf-8"?>
<ct:contentTypeSchema xmlns:ct="http://schemas.microsoft.com/office/2006/metadata/contentType" xmlns:ma="http://schemas.microsoft.com/office/2006/metadata/properties/metaAttributes" ct:_="" ma:_="" ma:contentTypeName="Document" ma:contentTypeID="0x0101001C3DF3FF38293344BF16D54B31CD004B" ma:contentTypeVersion="17" ma:contentTypeDescription="Create a new document." ma:contentTypeScope="" ma:versionID="f876d5faa812dac8fcaaacd934679002">
  <xsd:schema xmlns:xsd="http://www.w3.org/2001/XMLSchema" xmlns:xs="http://www.w3.org/2001/XMLSchema" xmlns:p="http://schemas.microsoft.com/office/2006/metadata/properties" xmlns:ns1="http://schemas.microsoft.com/sharepoint/v3" xmlns:ns3="7c94b3a5-0ab4-4999-a651-b461b6a98ef2" xmlns:ns4="743bf456-858c-44a1-8f61-4442775af8f0" targetNamespace="http://schemas.microsoft.com/office/2006/metadata/properties" ma:root="true" ma:fieldsID="db7cd565b78e6c5d9827f6f4556575cf" ns1:_="" ns3:_="" ns4:_="">
    <xsd:import namespace="http://schemas.microsoft.com/sharepoint/v3"/>
    <xsd:import namespace="7c94b3a5-0ab4-4999-a651-b461b6a98ef2"/>
    <xsd:import namespace="743bf456-858c-44a1-8f61-4442775af8f0"/>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GenerationTime" minOccurs="0"/>
                <xsd:element ref="ns4:MediaServiceEventHashCode" minOccurs="0"/>
                <xsd:element ref="ns4:MediaServiceOCR" minOccurs="0"/>
                <xsd:element ref="ns4:MediaServiceDateTaken" minOccurs="0"/>
                <xsd:element ref="ns4:MediaServiceLocation" minOccurs="0"/>
                <xsd:element ref="ns4:MediaServiceAutoKeyPoints" minOccurs="0"/>
                <xsd:element ref="ns4:MediaServiceKeyPoints" minOccurs="0"/>
                <xsd:element ref="ns1:_ip_UnifiedCompliancePolicyProperties" minOccurs="0"/>
                <xsd:element ref="ns1:_ip_UnifiedCompliancePolicyUIAction"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c94b3a5-0ab4-4999-a651-b461b6a98ef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43bf456-858c-44a1-8f61-4442775af8f0"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_activity" ma:index="24"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6.xml>�� 
</file>

<file path=customXml/itemProps1.xml><?xml version="1.0" encoding="utf-8"?>
<ds:datastoreItem xmlns:ds="http://schemas.openxmlformats.org/officeDocument/2006/customXml" ds:itemID="{2320304C-F472-4ED9-B894-DC050B78DBD3}">
  <ds:schemaRefs>
    <ds:schemaRef ds:uri="http://gemini/pivotcustomization/427da28b-2180-49e4-a103-8f2c6c52bf40"/>
  </ds:schemaRefs>
</ds:datastoreItem>
</file>

<file path=customXml/itemProps2.xml><?xml version="1.0" encoding="utf-8"?>
<ds:datastoreItem xmlns:ds="http://schemas.openxmlformats.org/officeDocument/2006/customXml" ds:itemID="{543EAAC0-D7C3-4D34-97B0-2145865216DB}">
  <ds:schemaRefs>
    <ds:schemaRef ds:uri="http://schemas.microsoft.com/sharepoint/v3/contenttype/forms"/>
  </ds:schemaRefs>
</ds:datastoreItem>
</file>

<file path=customXml/itemProps3.xml><?xml version="1.0" encoding="utf-8"?>
<ds:datastoreItem xmlns:ds="http://schemas.openxmlformats.org/officeDocument/2006/customXml" ds:itemID="{057B1E76-DE2A-4AD4-90ED-F3242A1798F9}">
  <ds:schemaRefs>
    <ds:schemaRef ds:uri="http://gemini/pivotcustomization/TableOrder"/>
  </ds:schemaRefs>
</ds:datastoreItem>
</file>

<file path=customXml/itemProps4.xml><?xml version="1.0" encoding="utf-8"?>
<ds:datastoreItem xmlns:ds="http://schemas.openxmlformats.org/officeDocument/2006/customXml" ds:itemID="{75082760-A3C4-4010-8E14-0FB285B8C808}">
  <ds:schemaRefs>
    <ds:schemaRef ds:uri="http://gemini/pivotcustomization/TableXML_tblData_3442929d-9121-485a-acf1-1e07a6e4bdf2"/>
  </ds:schemaRefs>
</ds:datastoreItem>
</file>

<file path=customXml/itemProps5.xml><?xml version="1.0" encoding="utf-8"?>
<ds:datastoreItem xmlns:ds="http://schemas.openxmlformats.org/officeDocument/2006/customXml" ds:itemID="{4C56E0B7-C3D0-477F-81C4-7D9101C25B37}">
  <ds:schemaRefs>
    <ds:schemaRef ds:uri="http://gemini/pivotcustomization/fcee8168-c7d1-4616-bfaf-75fb2735ef49"/>
  </ds:schemaRefs>
</ds:datastoreItem>
</file>

<file path=customXml/itemProps6.xml><?xml version="1.0" encoding="utf-8"?>
<ds:datastoreItem xmlns:ds="http://schemas.openxmlformats.org/officeDocument/2006/customXml" ds:itemID="{9AFE3C01-C745-4D0E-B453-35D1B1F0CBDB}">
  <ds:schemaRefs>
    <ds:schemaRef ds:uri="http://gemini/pivotcustomization/PowerPivotVersion"/>
  </ds:schemaRefs>
</ds:datastoreItem>
</file>

<file path=customXml/itemProps7.xml><?xml version="1.0" encoding="utf-8"?>
<ds:datastoreItem xmlns:ds="http://schemas.openxmlformats.org/officeDocument/2006/customXml" ds:itemID="{6DE79E0A-07A6-4921-B150-FCB6DB18F020}">
  <ds:schemaRefs>
    <ds:schemaRef ds:uri="http://gemini/pivotcustomization/ClientWindowXML"/>
  </ds:schemaRefs>
</ds:datastoreItem>
</file>

<file path=customXml/itemProps8.xml><?xml version="1.0" encoding="utf-8"?>
<ds:datastoreItem xmlns:ds="http://schemas.openxmlformats.org/officeDocument/2006/customXml" ds:itemID="{CD2C3BEF-1B1C-4A13-B942-CB4599C01878}">
  <ds:schemaRefs>
    <ds:schemaRef ds:uri="http://gemini/pivotcustomization/ManualCalcMode"/>
  </ds:schemaRefs>
</ds:datastoreItem>
</file>

<file path=customXml/itemProps9.xml><?xml version="1.0" encoding="utf-8"?>
<ds:datastoreItem xmlns:ds="http://schemas.openxmlformats.org/officeDocument/2006/customXml" ds:itemID="{6237F127-3241-44B0-8939-F4E8FEB563D8}">
  <ds:schemaRefs>
    <ds:schemaRef ds:uri="http://gemini/pivotcustomization/FormulaBarState"/>
  </ds:schemaRefs>
</ds:datastoreItem>
</file>

<file path=customXml/itemProps10.xml><?xml version="1.0" encoding="utf-8"?>
<ds:datastoreItem xmlns:ds="http://schemas.openxmlformats.org/officeDocument/2006/customXml" ds:itemID="{C43F1E50-4820-4DD8-93BD-16471C63A78F}">
  <ds:schemaRefs>
    <ds:schemaRef ds:uri="http://gemini/pivotcustomization/IsSandboxEmbedded"/>
  </ds:schemaRefs>
</ds:datastoreItem>
</file>

<file path=customXml/itemProps11.xml><?xml version="1.0" encoding="utf-8"?>
<ds:datastoreItem xmlns:ds="http://schemas.openxmlformats.org/officeDocument/2006/customXml" ds:itemID="{EEA2CEFA-E6C6-4492-AFAD-DF2454423DC6}">
  <ds:schemaRefs>
    <ds:schemaRef ds:uri="http://gemini/pivotcustomization/ShowImplicitMeasures"/>
  </ds:schemaRefs>
</ds:datastoreItem>
</file>

<file path=customXml/itemProps12.xml><?xml version="1.0" encoding="utf-8"?>
<ds:datastoreItem xmlns:ds="http://schemas.openxmlformats.org/officeDocument/2006/customXml" ds:itemID="{8720533B-BBE7-442E-8CD6-F5C11CAB9FFF}">
  <ds:schemaRefs>
    <ds:schemaRef ds:uri="http://gemini/pivotcustomization/RelationshipAutoDetectionEnabled"/>
  </ds:schemaRefs>
</ds:datastoreItem>
</file>

<file path=customXml/itemProps13.xml><?xml version="1.0" encoding="utf-8"?>
<ds:datastoreItem xmlns:ds="http://schemas.openxmlformats.org/officeDocument/2006/customXml" ds:itemID="{266185B8-F9DA-451D-9535-4EF34851B9ED}">
  <ds:schemaRefs>
    <ds:schemaRef ds:uri="http://gemini/pivotcustomization/TableXML_tblMonth_b0ea6986-eb4d-4b20-bdc3-e2ced92f79d2"/>
  </ds:schemaRefs>
</ds:datastoreItem>
</file>

<file path=customXml/itemProps14.xml><?xml version="1.0" encoding="utf-8"?>
<ds:datastoreItem xmlns:ds="http://schemas.openxmlformats.org/officeDocument/2006/customXml" ds:itemID="{1451320C-F533-42B0-A357-1221D01FED09}">
  <ds:schemaRefs>
    <ds:schemaRef ds:uri="http://gemini/pivotcustomization/MeasureGridState"/>
  </ds:schemaRefs>
</ds:datastoreItem>
</file>

<file path=customXml/itemProps15.xml><?xml version="1.0" encoding="utf-8"?>
<ds:datastoreItem xmlns:ds="http://schemas.openxmlformats.org/officeDocument/2006/customXml" ds:itemID="{2E27AFD3-280F-4734-95E7-FF13392FDE38}">
  <ds:schemaRefs>
    <ds:schemaRef ds:uri="http://gemini/pivotcustomization/TableXML_tblCapacity_6b218356-0e39-45c5-b116-6fd7a54760b5"/>
  </ds:schemaRefs>
</ds:datastoreItem>
</file>

<file path=customXml/itemProps16.xml><?xml version="1.0" encoding="utf-8"?>
<ds:datastoreItem xmlns:ds="http://schemas.openxmlformats.org/officeDocument/2006/customXml" ds:itemID="{5EBAD71B-952D-4E1E-8529-4C1A88ABBC10}">
  <ds:schemaRefs>
    <ds:schemaRef ds:uri="http://gemini/pivotcustomization/ErrorCache"/>
  </ds:schemaRefs>
</ds:datastoreItem>
</file>

<file path=customXml/itemProps17.xml><?xml version="1.0" encoding="utf-8"?>
<ds:datastoreItem xmlns:ds="http://schemas.openxmlformats.org/officeDocument/2006/customXml" ds:itemID="{B5D45013-194D-4737-B96E-C6E9534A39EB}">
  <ds:schemaRefs>
    <ds:schemaRef ds:uri="http://gemini/pivotcustomization/Diagrams"/>
  </ds:schemaRefs>
</ds:datastoreItem>
</file>

<file path=customXml/itemProps18.xml><?xml version="1.0" encoding="utf-8"?>
<ds:datastoreItem xmlns:ds="http://schemas.openxmlformats.org/officeDocument/2006/customXml" ds:itemID="{0DE3566A-3975-414E-99C8-0840A5F81EEC}">
  <ds:schemaRefs>
    <ds:schemaRef ds:uri="http://schemas.microsoft.com/DataMashup"/>
  </ds:schemaRefs>
</ds:datastoreItem>
</file>

<file path=customXml/itemProps19.xml><?xml version="1.0" encoding="utf-8"?>
<ds:datastoreItem xmlns:ds="http://schemas.openxmlformats.org/officeDocument/2006/customXml" ds:itemID="{8ACAF650-05B1-4B96-A86A-EB2625A98207}">
  <ds:schemaRefs>
    <ds:schemaRef ds:uri="http://gemini/pivotcustomization/SandboxNonEmpty"/>
  </ds:schemaRefs>
</ds:datastoreItem>
</file>

<file path=customXml/itemProps20.xml><?xml version="1.0" encoding="utf-8"?>
<ds:datastoreItem xmlns:ds="http://schemas.openxmlformats.org/officeDocument/2006/customXml" ds:itemID="{206BF4B4-4403-4323-AC87-78B7222558EE}">
  <ds:schemaRefs>
    <ds:schemaRef ds:uri="http://gemini/pivotcustomization/TableXML_tblApplicationGroup_c6f2b779-8040-469c-bbf2-da0e0638e555"/>
  </ds:schemaRefs>
</ds:datastoreItem>
</file>

<file path=customXml/itemProps21.xml><?xml version="1.0" encoding="utf-8"?>
<ds:datastoreItem xmlns:ds="http://schemas.openxmlformats.org/officeDocument/2006/customXml" ds:itemID="{D619B1CF-8998-4F7C-973D-630618526124}">
  <ds:schemaRefs>
    <ds:schemaRef ds:uri="http://schemas.microsoft.com/office/2006/metadata/properties"/>
    <ds:schemaRef ds:uri="http://schemas.microsoft.com/office/infopath/2007/PartnerControls"/>
    <ds:schemaRef ds:uri="http://purl.org/dc/elements/1.1/"/>
    <ds:schemaRef ds:uri="http://purl.org/dc/terms/"/>
    <ds:schemaRef ds:uri="http://schemas.microsoft.com/office/2006/documentManagement/types"/>
    <ds:schemaRef ds:uri="http://schemas.microsoft.com/sharepoint/v3"/>
    <ds:schemaRef ds:uri="http://purl.org/dc/dcmitype/"/>
    <ds:schemaRef ds:uri="http://www.w3.org/XML/1998/namespace"/>
    <ds:schemaRef ds:uri="http://schemas.openxmlformats.org/package/2006/metadata/core-properties"/>
    <ds:schemaRef ds:uri="743bf456-858c-44a1-8f61-4442775af8f0"/>
    <ds:schemaRef ds:uri="7c94b3a5-0ab4-4999-a651-b461b6a98ef2"/>
  </ds:schemaRefs>
</ds:datastoreItem>
</file>

<file path=customXml/itemProps22.xml><?xml version="1.0" encoding="utf-8"?>
<ds:datastoreItem xmlns:ds="http://schemas.openxmlformats.org/officeDocument/2006/customXml" ds:itemID="{5C297793-FE6B-47FE-8B43-0D23F9D5A235}">
  <ds:schemaRefs>
    <ds:schemaRef ds:uri="http://gemini/pivotcustomization/4d7be95e-9015-4f46-9b52-964ea5d88a4b"/>
  </ds:schemaRefs>
</ds:datastoreItem>
</file>

<file path=customXml/itemProps23.xml><?xml version="1.0" encoding="utf-8"?>
<ds:datastoreItem xmlns:ds="http://schemas.openxmlformats.org/officeDocument/2006/customXml" ds:itemID="{00120ED0-7A89-477E-AD4E-CF051E9D49D4}">
  <ds:schemaRefs>
    <ds:schemaRef ds:uri="http://gemini/pivotcustomization/TableWidget"/>
  </ds:schemaRefs>
</ds:datastoreItem>
</file>

<file path=customXml/itemProps24.xml><?xml version="1.0" encoding="utf-8"?>
<ds:datastoreItem xmlns:ds="http://schemas.openxmlformats.org/officeDocument/2006/customXml" ds:itemID="{1E720134-10CB-4168-8C47-7436703BD2E3}">
  <ds:schemaRefs>
    <ds:schemaRef ds:uri="http://gemini/pivotcustomization/ShowHidden"/>
  </ds:schemaRefs>
</ds:datastoreItem>
</file>

<file path=customXml/itemProps25.xml><?xml version="1.0" encoding="utf-8"?>
<ds:datastoreItem xmlns:ds="http://schemas.openxmlformats.org/officeDocument/2006/customXml" ds:itemID="{FB7FC28D-10F8-4E8C-A629-7B9F11917F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c94b3a5-0ab4-4999-a651-b461b6a98ef2"/>
    <ds:schemaRef ds:uri="743bf456-858c-44a1-8f61-4442775af8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6.xml><?xml version="1.0" encoding="utf-8"?>
<ds:datastoreItem xmlns:ds="http://schemas.openxmlformats.org/officeDocument/2006/customXml" ds:itemID="{7BC5F1BD-7372-40BC-90E3-417EC3D70FFF}">
  <ds:schemaRefs>
    <ds:schemaRef ds:uri="http://gemini/pivotcustomization/LinkedTableUpdate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Dashboard</vt:lpstr>
      <vt:lpstr>CCB EMAS</vt:lpstr>
      <vt:lpstr>CCB GGN</vt:lpstr>
      <vt:lpstr>Summary-28Mar</vt:lpstr>
      <vt:lpstr>Sheet2</vt:lpstr>
      <vt:lpstr>Summary</vt:lpstr>
      <vt:lpstr>Summary - 26-Oct</vt:lpstr>
      <vt:lpstr>Reference data</vt:lpstr>
      <vt:lpstr>CCB</vt:lpstr>
      <vt:lpstr>Upcoming Releases Snapshot</vt:lpstr>
      <vt:lpstr>Cloud MM Notes</vt:lpstr>
      <vt:lpstr>Daljeet-Summary</vt:lpstr>
      <vt:lpstr>Skill Set Availability</vt:lpstr>
      <vt:lpstr>Daljeet-Summary (2)</vt:lpstr>
      <vt:lpstr>Exp-Count</vt:lpstr>
      <vt:lpstr>Project Readiness Review</vt:lpstr>
      <vt:lpstr>Maintenance Activities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Akshay Odel</dc:creator>
  <cp:keywords/>
  <dc:description/>
  <cp:lastModifiedBy>Chetan Mohod</cp:lastModifiedBy>
  <cp:revision/>
  <dcterms:created xsi:type="dcterms:W3CDTF">2020-12-27T08:21:55Z</dcterms:created>
  <dcterms:modified xsi:type="dcterms:W3CDTF">2023-11-06T17:28:13Z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0x0101001C3DF3FF38293344BF16D54B31CD004B</vt:lpwstr>
  </property>
</Properties>
</file>